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omments5.xml" ContentType="application/vnd.openxmlformats-officedocument.spreadsheetml.comment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2260" windowHeight="12645" tabRatio="789" activeTab="9"/>
  </bookViews>
  <sheets>
    <sheet name="Détail du lun au vend  RÉCAP " sheetId="13" r:id="rId1"/>
    <sheet name="LUNDI" sheetId="9" r:id="rId2"/>
    <sheet name="MARDI" sheetId="6" r:id="rId3"/>
    <sheet name="MERCREDI" sheetId="10" r:id="rId4"/>
    <sheet name="JEUDI" sheetId="11" r:id="rId5"/>
    <sheet name="VENDREDI" sheetId="12" r:id="rId6"/>
    <sheet name="LISTE DES PROFS" sheetId="4" r:id="rId7"/>
    <sheet name="ÉPREUVES" sheetId="3" r:id="rId8"/>
    <sheet name="CONVOCATION" sheetId="31" r:id="rId9"/>
    <sheet name="CONVOCATION (2)" sheetId="34" r:id="rId10"/>
    <sheet name="RÉCAP" sheetId="21" r:id="rId11"/>
    <sheet name="Feuil2" sheetId="14" state="veryHidden" r:id="rId12"/>
    <sheet name="Feuil3" sheetId="15" state="veryHidden" r:id="rId13"/>
  </sheets>
  <definedNames>
    <definedName name="_xlnm.Print_Area" localSheetId="8">CONVOCATION!$G$1:$U$53</definedName>
    <definedName name="_xlnm.Print_Area" localSheetId="9">'CONVOCATION (2)'!$G$1:$U$53</definedName>
    <definedName name="_xlnm.Print_Area" localSheetId="4">JEUDI!$A$1:$AB$66</definedName>
    <definedName name="_xlnm.Print_Area" localSheetId="1">LUNDI!$A$1:$AB$66</definedName>
    <definedName name="_xlnm.Print_Area" localSheetId="2">MARDI!$A$1:$AB$66</definedName>
    <definedName name="_xlnm.Print_Area" localSheetId="3">MERCREDI!$A$1:$AB$66</definedName>
    <definedName name="_xlnm.Print_Area" localSheetId="5">VENDREDI!$A$1:$AB$66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8" i="34" l="1"/>
  <c r="A208" i="34"/>
  <c r="J207" i="34"/>
  <c r="A207" i="34"/>
  <c r="J206" i="34"/>
  <c r="A206" i="34"/>
  <c r="J205" i="34"/>
  <c r="A205" i="34"/>
  <c r="J204" i="34"/>
  <c r="A204" i="34"/>
  <c r="J203" i="34"/>
  <c r="A203" i="34"/>
  <c r="J202" i="34"/>
  <c r="A202" i="34"/>
  <c r="J201" i="34"/>
  <c r="A201" i="34"/>
  <c r="J200" i="34"/>
  <c r="A200" i="34"/>
  <c r="J199" i="34"/>
  <c r="A199" i="34"/>
  <c r="J198" i="34"/>
  <c r="A198" i="34"/>
  <c r="J197" i="34"/>
  <c r="A197" i="34"/>
  <c r="J196" i="34"/>
  <c r="A196" i="34"/>
  <c r="J195" i="34"/>
  <c r="A195" i="34"/>
  <c r="A194" i="34"/>
  <c r="F194" i="34"/>
  <c r="J194" i="34"/>
  <c r="A193" i="34"/>
  <c r="F193" i="34"/>
  <c r="J193" i="34"/>
  <c r="A192" i="34"/>
  <c r="F192" i="34"/>
  <c r="J192" i="34"/>
  <c r="A191" i="34"/>
  <c r="F191" i="34"/>
  <c r="J191" i="34"/>
  <c r="A190" i="34"/>
  <c r="F190" i="34"/>
  <c r="J190" i="34"/>
  <c r="A189" i="34"/>
  <c r="F189" i="34"/>
  <c r="J189" i="34"/>
  <c r="A188" i="34"/>
  <c r="F188" i="34"/>
  <c r="J188" i="34"/>
  <c r="A187" i="34"/>
  <c r="F187" i="34"/>
  <c r="J187" i="34"/>
  <c r="A186" i="34"/>
  <c r="F186" i="34"/>
  <c r="J186" i="34"/>
  <c r="A185" i="34"/>
  <c r="F185" i="34"/>
  <c r="J185" i="34"/>
  <c r="A184" i="34"/>
  <c r="F184" i="34"/>
  <c r="J184" i="34"/>
  <c r="A183" i="34"/>
  <c r="F183" i="34"/>
  <c r="J183" i="34"/>
  <c r="A182" i="34"/>
  <c r="F182" i="34"/>
  <c r="J182" i="34"/>
  <c r="A181" i="34"/>
  <c r="F181" i="34"/>
  <c r="J181" i="34"/>
  <c r="A180" i="34"/>
  <c r="F180" i="34"/>
  <c r="J180" i="34"/>
  <c r="A179" i="34"/>
  <c r="F179" i="34"/>
  <c r="J179" i="34"/>
  <c r="A178" i="34"/>
  <c r="F178" i="34"/>
  <c r="J178" i="34"/>
  <c r="A177" i="34"/>
  <c r="F177" i="34"/>
  <c r="J177" i="34"/>
  <c r="A176" i="34"/>
  <c r="F176" i="34"/>
  <c r="J176" i="34"/>
  <c r="A175" i="34"/>
  <c r="F175" i="34"/>
  <c r="J175" i="34"/>
  <c r="A174" i="34"/>
  <c r="F174" i="34"/>
  <c r="J174" i="34"/>
  <c r="A173" i="34"/>
  <c r="F173" i="34"/>
  <c r="J173" i="34"/>
  <c r="A172" i="34"/>
  <c r="F172" i="34"/>
  <c r="J172" i="34"/>
  <c r="A171" i="34"/>
  <c r="F171" i="34"/>
  <c r="J171" i="34"/>
  <c r="A170" i="34"/>
  <c r="F170" i="34"/>
  <c r="J170" i="34"/>
  <c r="A169" i="34"/>
  <c r="F169" i="34"/>
  <c r="J169" i="34"/>
  <c r="A168" i="34"/>
  <c r="F168" i="34"/>
  <c r="J168" i="34"/>
  <c r="A167" i="34"/>
  <c r="F167" i="34"/>
  <c r="J167" i="34"/>
  <c r="A166" i="34"/>
  <c r="F166" i="34"/>
  <c r="J166" i="34"/>
  <c r="A165" i="34"/>
  <c r="F165" i="34"/>
  <c r="J165" i="34"/>
  <c r="A164" i="34"/>
  <c r="F164" i="34"/>
  <c r="J164" i="34"/>
  <c r="A163" i="34"/>
  <c r="F163" i="34"/>
  <c r="J163" i="34"/>
  <c r="A162" i="34"/>
  <c r="F162" i="34"/>
  <c r="J162" i="34"/>
  <c r="A161" i="34"/>
  <c r="F161" i="34"/>
  <c r="J161" i="34"/>
  <c r="A160" i="34"/>
  <c r="F160" i="34"/>
  <c r="J160" i="34"/>
  <c r="A159" i="34"/>
  <c r="F159" i="34"/>
  <c r="J159" i="34"/>
  <c r="A158" i="34"/>
  <c r="F158" i="34"/>
  <c r="J158" i="34"/>
  <c r="A157" i="34"/>
  <c r="F157" i="34"/>
  <c r="J157" i="34"/>
  <c r="A156" i="34"/>
  <c r="F156" i="34"/>
  <c r="J156" i="34"/>
  <c r="A155" i="34"/>
  <c r="F155" i="34"/>
  <c r="J155" i="34"/>
  <c r="A154" i="34"/>
  <c r="F154" i="34"/>
  <c r="J154" i="34"/>
  <c r="A153" i="34"/>
  <c r="F153" i="34"/>
  <c r="J153" i="34"/>
  <c r="A152" i="34"/>
  <c r="F152" i="34"/>
  <c r="J152" i="34"/>
  <c r="A151" i="34"/>
  <c r="F151" i="34"/>
  <c r="J151" i="34"/>
  <c r="A150" i="34"/>
  <c r="F150" i="34"/>
  <c r="J150" i="34"/>
  <c r="A149" i="34"/>
  <c r="F149" i="34"/>
  <c r="J149" i="34"/>
  <c r="A148" i="34"/>
  <c r="F148" i="34"/>
  <c r="J148" i="34"/>
  <c r="A147" i="34"/>
  <c r="F147" i="34"/>
  <c r="J147" i="34"/>
  <c r="A146" i="34"/>
  <c r="F146" i="34"/>
  <c r="J146" i="34"/>
  <c r="A145" i="34"/>
  <c r="F145" i="34"/>
  <c r="J145" i="34"/>
  <c r="A144" i="34"/>
  <c r="F144" i="34"/>
  <c r="J144" i="34"/>
  <c r="A143" i="34"/>
  <c r="F143" i="34"/>
  <c r="J143" i="34"/>
  <c r="A142" i="34"/>
  <c r="F142" i="34"/>
  <c r="J142" i="34"/>
  <c r="A141" i="34"/>
  <c r="F141" i="34"/>
  <c r="J141" i="34"/>
  <c r="A140" i="34"/>
  <c r="F140" i="34"/>
  <c r="J140" i="34"/>
  <c r="A139" i="34"/>
  <c r="F139" i="34"/>
  <c r="J139" i="34"/>
  <c r="A138" i="34"/>
  <c r="F138" i="34"/>
  <c r="J138" i="34"/>
  <c r="A137" i="34"/>
  <c r="F137" i="34"/>
  <c r="J137" i="34"/>
  <c r="A136" i="34"/>
  <c r="F136" i="34"/>
  <c r="J136" i="34"/>
  <c r="A135" i="34"/>
  <c r="F135" i="34"/>
  <c r="J135" i="34"/>
  <c r="A134" i="34"/>
  <c r="F134" i="34"/>
  <c r="J134" i="34"/>
  <c r="A133" i="34"/>
  <c r="F133" i="34"/>
  <c r="J133" i="34"/>
  <c r="A132" i="34"/>
  <c r="F132" i="34"/>
  <c r="J132" i="34"/>
  <c r="A131" i="34"/>
  <c r="F131" i="34"/>
  <c r="J131" i="34"/>
  <c r="A130" i="34"/>
  <c r="F130" i="34"/>
  <c r="J130" i="34"/>
  <c r="A129" i="34"/>
  <c r="F129" i="34"/>
  <c r="J129" i="34"/>
  <c r="A128" i="34"/>
  <c r="F128" i="34"/>
  <c r="J128" i="34"/>
  <c r="A127" i="34"/>
  <c r="F127" i="34"/>
  <c r="J127" i="34"/>
  <c r="A126" i="34"/>
  <c r="F126" i="34"/>
  <c r="J126" i="34"/>
  <c r="A125" i="34"/>
  <c r="F125" i="34"/>
  <c r="J125" i="34"/>
  <c r="A124" i="34"/>
  <c r="F124" i="34"/>
  <c r="J124" i="34"/>
  <c r="A123" i="34"/>
  <c r="F123" i="34"/>
  <c r="J123" i="34"/>
  <c r="A122" i="34"/>
  <c r="F122" i="34"/>
  <c r="J122" i="34"/>
  <c r="A121" i="34"/>
  <c r="F121" i="34"/>
  <c r="J121" i="34"/>
  <c r="A120" i="34"/>
  <c r="F120" i="34"/>
  <c r="J120" i="34"/>
  <c r="A119" i="34"/>
  <c r="F119" i="34"/>
  <c r="J119" i="34"/>
  <c r="A118" i="34"/>
  <c r="F118" i="34"/>
  <c r="J118" i="34"/>
  <c r="A117" i="34"/>
  <c r="F117" i="34"/>
  <c r="J117" i="34"/>
  <c r="A116" i="34"/>
  <c r="F116" i="34"/>
  <c r="J116" i="34"/>
  <c r="A115" i="34"/>
  <c r="F115" i="34"/>
  <c r="J115" i="34"/>
  <c r="A114" i="34"/>
  <c r="F114" i="34"/>
  <c r="J114" i="34"/>
  <c r="A113" i="34"/>
  <c r="F113" i="34"/>
  <c r="J113" i="34"/>
  <c r="A112" i="34"/>
  <c r="F112" i="34"/>
  <c r="J112" i="34"/>
  <c r="A111" i="34"/>
  <c r="F111" i="34"/>
  <c r="J111" i="34"/>
  <c r="A110" i="34"/>
  <c r="F110" i="34"/>
  <c r="J110" i="34"/>
  <c r="A109" i="34"/>
  <c r="F109" i="34"/>
  <c r="J109" i="34"/>
  <c r="A108" i="34"/>
  <c r="F108" i="34"/>
  <c r="J108" i="34"/>
  <c r="A107" i="34"/>
  <c r="F107" i="34"/>
  <c r="J107" i="34"/>
  <c r="A106" i="34"/>
  <c r="F106" i="34"/>
  <c r="J106" i="34"/>
  <c r="A105" i="34"/>
  <c r="F105" i="34"/>
  <c r="J105" i="34"/>
  <c r="A104" i="34"/>
  <c r="F104" i="34"/>
  <c r="J104" i="34"/>
  <c r="A103" i="34"/>
  <c r="F103" i="34"/>
  <c r="J103" i="34"/>
  <c r="A102" i="34"/>
  <c r="F102" i="34"/>
  <c r="J102" i="34"/>
  <c r="A101" i="34"/>
  <c r="F101" i="34"/>
  <c r="J101" i="34"/>
  <c r="A100" i="34"/>
  <c r="F100" i="34"/>
  <c r="J100" i="34"/>
  <c r="A99" i="34"/>
  <c r="F99" i="34"/>
  <c r="J99" i="34"/>
  <c r="A98" i="34"/>
  <c r="F98" i="34"/>
  <c r="J98" i="34"/>
  <c r="A97" i="34"/>
  <c r="F97" i="34"/>
  <c r="J97" i="34"/>
  <c r="A96" i="34"/>
  <c r="F96" i="34"/>
  <c r="J96" i="34"/>
  <c r="A95" i="34"/>
  <c r="F95" i="34"/>
  <c r="J95" i="34"/>
  <c r="A94" i="34"/>
  <c r="F94" i="34"/>
  <c r="J94" i="34"/>
  <c r="A93" i="34"/>
  <c r="F93" i="34"/>
  <c r="J93" i="34"/>
  <c r="Y5" i="34"/>
  <c r="A12" i="34"/>
  <c r="D20" i="34"/>
  <c r="D21" i="34"/>
  <c r="D24" i="34"/>
  <c r="D25" i="34"/>
  <c r="D28" i="34"/>
  <c r="D29" i="34"/>
  <c r="D32" i="34"/>
  <c r="D33" i="34"/>
  <c r="D36" i="34"/>
  <c r="D37" i="34"/>
  <c r="Q92" i="34"/>
  <c r="C20" i="34"/>
  <c r="C21" i="34"/>
  <c r="C24" i="34"/>
  <c r="C25" i="34"/>
  <c r="C28" i="34"/>
  <c r="C29" i="34"/>
  <c r="C32" i="34"/>
  <c r="C33" i="34"/>
  <c r="C36" i="34"/>
  <c r="C37" i="34"/>
  <c r="P92" i="34"/>
  <c r="K77" i="34"/>
  <c r="AA40" i="34"/>
  <c r="AA41" i="34"/>
  <c r="AA42" i="34"/>
  <c r="AA43" i="34"/>
  <c r="AA44" i="34"/>
  <c r="AA46" i="34"/>
  <c r="Z40" i="34"/>
  <c r="Z41" i="34"/>
  <c r="Z42" i="34"/>
  <c r="Z43" i="34"/>
  <c r="Z44" i="34"/>
  <c r="Z46" i="34"/>
  <c r="E45" i="34"/>
  <c r="E44" i="34"/>
  <c r="AA18" i="34"/>
  <c r="AA19" i="34"/>
  <c r="AA20" i="34"/>
  <c r="AA22" i="34"/>
  <c r="AA23" i="34"/>
  <c r="AA24" i="34"/>
  <c r="AA26" i="34"/>
  <c r="AA27" i="34"/>
  <c r="AA28" i="34"/>
  <c r="AA30" i="34"/>
  <c r="AA31" i="34"/>
  <c r="AA32" i="34"/>
  <c r="AA34" i="34"/>
  <c r="AA35" i="34"/>
  <c r="AA36" i="34"/>
  <c r="B18" i="34"/>
  <c r="E43" i="34"/>
  <c r="AU22" i="34"/>
  <c r="P19" i="34"/>
  <c r="AN19" i="34"/>
  <c r="AV22" i="34"/>
  <c r="P23" i="34"/>
  <c r="AN23" i="34"/>
  <c r="AW22" i="34"/>
  <c r="P27" i="34"/>
  <c r="AN27" i="34"/>
  <c r="AX22" i="34"/>
  <c r="P31" i="34"/>
  <c r="AN31" i="34"/>
  <c r="AY22" i="34"/>
  <c r="P35" i="34"/>
  <c r="AN35" i="34"/>
  <c r="AN41" i="34"/>
  <c r="CZ84" i="13"/>
  <c r="DA84" i="13"/>
  <c r="DV84" i="13"/>
  <c r="AU19" i="34"/>
  <c r="L19" i="34"/>
  <c r="AM19" i="34"/>
  <c r="AV19" i="34"/>
  <c r="L23" i="34"/>
  <c r="AM23" i="34"/>
  <c r="AW19" i="34"/>
  <c r="L27" i="34"/>
  <c r="AM27" i="34"/>
  <c r="AX19" i="34"/>
  <c r="L31" i="34"/>
  <c r="AM31" i="34"/>
  <c r="AY19" i="34"/>
  <c r="L35" i="34"/>
  <c r="AM35" i="34"/>
  <c r="AM41" i="34"/>
  <c r="E20" i="34"/>
  <c r="E21" i="34"/>
  <c r="E24" i="34"/>
  <c r="E25" i="34"/>
  <c r="E28" i="34"/>
  <c r="E29" i="34"/>
  <c r="E32" i="34"/>
  <c r="E33" i="34"/>
  <c r="E36" i="34"/>
  <c r="E37" i="34"/>
  <c r="F18" i="34"/>
  <c r="E41" i="34"/>
  <c r="B37" i="34"/>
  <c r="F37" i="34"/>
  <c r="P36" i="34"/>
  <c r="AN36" i="34"/>
  <c r="B33" i="34"/>
  <c r="F33" i="34"/>
  <c r="P32" i="34"/>
  <c r="AN32" i="34"/>
  <c r="B29" i="34"/>
  <c r="F29" i="34"/>
  <c r="P28" i="34"/>
  <c r="AN28" i="34"/>
  <c r="B25" i="34"/>
  <c r="F25" i="34"/>
  <c r="P24" i="34"/>
  <c r="AN24" i="34"/>
  <c r="B21" i="34"/>
  <c r="F21" i="34"/>
  <c r="P20" i="34"/>
  <c r="BB30" i="34"/>
  <c r="R21" i="34"/>
  <c r="AU30" i="34"/>
  <c r="P21" i="34"/>
  <c r="AN20" i="34"/>
  <c r="AN40" i="34"/>
  <c r="B36" i="34"/>
  <c r="F36" i="34"/>
  <c r="L36" i="34"/>
  <c r="AM36" i="34"/>
  <c r="B32" i="34"/>
  <c r="F32" i="34"/>
  <c r="L32" i="34"/>
  <c r="AM32" i="34"/>
  <c r="B28" i="34"/>
  <c r="F28" i="34"/>
  <c r="L28" i="34"/>
  <c r="AM28" i="34"/>
  <c r="B24" i="34"/>
  <c r="F24" i="34"/>
  <c r="L24" i="34"/>
  <c r="AM24" i="34"/>
  <c r="B20" i="34"/>
  <c r="L20" i="34"/>
  <c r="AM20" i="34"/>
  <c r="AM40" i="34"/>
  <c r="E40" i="34"/>
  <c r="AP20" i="34"/>
  <c r="AP24" i="34"/>
  <c r="AP28" i="34"/>
  <c r="AP32" i="34"/>
  <c r="AP36" i="34"/>
  <c r="AP39" i="34"/>
  <c r="AO20" i="34"/>
  <c r="AO24" i="34"/>
  <c r="AO28" i="34"/>
  <c r="AO32" i="34"/>
  <c r="AO36" i="34"/>
  <c r="AO39" i="34"/>
  <c r="AP19" i="34"/>
  <c r="AP23" i="34"/>
  <c r="AP27" i="34"/>
  <c r="AP31" i="34"/>
  <c r="AP35" i="34"/>
  <c r="AP38" i="34"/>
  <c r="AO19" i="34"/>
  <c r="AO23" i="34"/>
  <c r="AO27" i="34"/>
  <c r="AO31" i="34"/>
  <c r="AO35" i="34"/>
  <c r="AO38" i="34"/>
  <c r="R37" i="34"/>
  <c r="P37" i="34"/>
  <c r="N37" i="34"/>
  <c r="L37" i="34"/>
  <c r="I19" i="34"/>
  <c r="I23" i="34"/>
  <c r="I27" i="34"/>
  <c r="I31" i="34"/>
  <c r="I35" i="34"/>
  <c r="AG19" i="34"/>
  <c r="AG20" i="34"/>
  <c r="AG21" i="34"/>
  <c r="AG22" i="34"/>
  <c r="AF28" i="34"/>
  <c r="AJ19" i="34"/>
  <c r="AJ20" i="34"/>
  <c r="AJ21" i="34"/>
  <c r="AJ22" i="34"/>
  <c r="AI28" i="34"/>
  <c r="AF34" i="34"/>
  <c r="AB34" i="34"/>
  <c r="R33" i="34"/>
  <c r="P33" i="34"/>
  <c r="N33" i="34"/>
  <c r="L33" i="34"/>
  <c r="BF30" i="34"/>
  <c r="BE30" i="34"/>
  <c r="BD30" i="34"/>
  <c r="BC30" i="34"/>
  <c r="AY30" i="34"/>
  <c r="AX30" i="34"/>
  <c r="AW30" i="34"/>
  <c r="AV30" i="34"/>
  <c r="AB30" i="34"/>
  <c r="BF29" i="34"/>
  <c r="BE29" i="34"/>
  <c r="BD29" i="34"/>
  <c r="BC29" i="34"/>
  <c r="BB29" i="34"/>
  <c r="AY29" i="34"/>
  <c r="AX29" i="34"/>
  <c r="AW29" i="34"/>
  <c r="AV29" i="34"/>
  <c r="AU29" i="34"/>
  <c r="R29" i="34"/>
  <c r="P29" i="34"/>
  <c r="N29" i="34"/>
  <c r="L29" i="34"/>
  <c r="BF27" i="34"/>
  <c r="BE27" i="34"/>
  <c r="BD27" i="34"/>
  <c r="BC27" i="34"/>
  <c r="BB27" i="34"/>
  <c r="AY27" i="34"/>
  <c r="AX27" i="34"/>
  <c r="AW27" i="34"/>
  <c r="AV27" i="34"/>
  <c r="AU27" i="34"/>
  <c r="BF26" i="34"/>
  <c r="BE26" i="34"/>
  <c r="BD26" i="34"/>
  <c r="BC26" i="34"/>
  <c r="BB26" i="34"/>
  <c r="AY26" i="34"/>
  <c r="AX26" i="34"/>
  <c r="AW26" i="34"/>
  <c r="AV26" i="34"/>
  <c r="AU26" i="34"/>
  <c r="AB26" i="34"/>
  <c r="R25" i="34"/>
  <c r="P25" i="34"/>
  <c r="N25" i="34"/>
  <c r="L25" i="34"/>
  <c r="AB22" i="34"/>
  <c r="N21" i="34"/>
  <c r="L21" i="34"/>
  <c r="F20" i="34"/>
  <c r="AB18" i="34"/>
  <c r="AA16" i="34"/>
  <c r="Z11" i="34"/>
  <c r="O7" i="34"/>
  <c r="W2" i="34"/>
  <c r="P84" i="13"/>
  <c r="B84" i="13"/>
  <c r="J84" i="13"/>
  <c r="CQ84" i="13"/>
  <c r="I84" i="13"/>
  <c r="M84" i="13"/>
  <c r="N84" i="13"/>
  <c r="AD1" i="34"/>
  <c r="Y5" i="31"/>
  <c r="A12" i="31"/>
  <c r="A83" i="13"/>
  <c r="AE83" i="13"/>
  <c r="C20" i="31"/>
  <c r="CK83" i="13"/>
  <c r="F20" i="31"/>
  <c r="BO82" i="13"/>
  <c r="BO83" i="13"/>
  <c r="C21" i="31"/>
  <c r="I23" i="31"/>
  <c r="AA44" i="31"/>
  <c r="AA43" i="31"/>
  <c r="AB7" i="13"/>
  <c r="AC7" i="13"/>
  <c r="AD7" i="13"/>
  <c r="AB83" i="13"/>
  <c r="AC83" i="13"/>
  <c r="AD83" i="13"/>
  <c r="B36" i="31"/>
  <c r="AM83" i="13"/>
  <c r="C36" i="31"/>
  <c r="AW7" i="13"/>
  <c r="AW83" i="13"/>
  <c r="E36" i="31"/>
  <c r="CO7" i="13"/>
  <c r="CO83" i="13"/>
  <c r="F36" i="31"/>
  <c r="AN7" i="13"/>
  <c r="AN83" i="13"/>
  <c r="D36" i="31"/>
  <c r="L36" i="31"/>
  <c r="BL7" i="13"/>
  <c r="BM7" i="13"/>
  <c r="BN7" i="13"/>
  <c r="BL83" i="13"/>
  <c r="BM83" i="13"/>
  <c r="BN83" i="13"/>
  <c r="B37" i="31"/>
  <c r="BW7" i="13"/>
  <c r="BW83" i="13"/>
  <c r="C37" i="31"/>
  <c r="CG7" i="13"/>
  <c r="CG83" i="13"/>
  <c r="E37" i="31"/>
  <c r="CU7" i="13"/>
  <c r="CU83" i="13"/>
  <c r="F37" i="31"/>
  <c r="BX7" i="13"/>
  <c r="BX83" i="13"/>
  <c r="D37" i="31"/>
  <c r="P36" i="31"/>
  <c r="HD7" i="13"/>
  <c r="HE7" i="13"/>
  <c r="HF7" i="13"/>
  <c r="HG7" i="13"/>
  <c r="HH7" i="13"/>
  <c r="HI7" i="13"/>
  <c r="HJ7" i="13"/>
  <c r="HK7" i="13"/>
  <c r="HL7" i="13"/>
  <c r="HM7" i="13"/>
  <c r="HN7" i="13"/>
  <c r="HO7" i="13"/>
  <c r="HP7" i="13"/>
  <c r="HQ7" i="13"/>
  <c r="HR7" i="13"/>
  <c r="HS7" i="13"/>
  <c r="HT7" i="13"/>
  <c r="HU7" i="13"/>
  <c r="HV7" i="13"/>
  <c r="HW7" i="13"/>
  <c r="HX7" i="13"/>
  <c r="HY7" i="13"/>
  <c r="HZ7" i="13"/>
  <c r="AA20" i="12"/>
  <c r="IA7" i="13"/>
  <c r="AB24" i="12"/>
  <c r="AB20" i="12"/>
  <c r="IB7" i="13"/>
  <c r="IC7" i="13"/>
  <c r="A84" i="13"/>
  <c r="HC84" i="13"/>
  <c r="HD84" i="13"/>
  <c r="HE84" i="13"/>
  <c r="HF84" i="13"/>
  <c r="HG84" i="13"/>
  <c r="HH84" i="13"/>
  <c r="HI84" i="13"/>
  <c r="HJ84" i="13"/>
  <c r="HK84" i="13"/>
  <c r="HL84" i="13"/>
  <c r="HM84" i="13"/>
  <c r="HN84" i="13"/>
  <c r="HO84" i="13"/>
  <c r="HP84" i="13"/>
  <c r="HQ84" i="13"/>
  <c r="HR84" i="13"/>
  <c r="HS84" i="13"/>
  <c r="HT84" i="13"/>
  <c r="HU84" i="13"/>
  <c r="HV84" i="13"/>
  <c r="HW84" i="13"/>
  <c r="HX84" i="13"/>
  <c r="HY84" i="13"/>
  <c r="HZ84" i="13"/>
  <c r="IA84" i="13"/>
  <c r="IB84" i="13"/>
  <c r="IC84" i="13"/>
  <c r="HC83" i="13"/>
  <c r="HD83" i="13"/>
  <c r="HE83" i="13"/>
  <c r="HF83" i="13"/>
  <c r="HG83" i="13"/>
  <c r="HH83" i="13"/>
  <c r="HI83" i="13"/>
  <c r="HJ83" i="13"/>
  <c r="HK83" i="13"/>
  <c r="HL83" i="13"/>
  <c r="HM83" i="13"/>
  <c r="HN83" i="13"/>
  <c r="HO83" i="13"/>
  <c r="HP83" i="13"/>
  <c r="HQ83" i="13"/>
  <c r="HR83" i="13"/>
  <c r="HS83" i="13"/>
  <c r="HT83" i="13"/>
  <c r="HU83" i="13"/>
  <c r="HV83" i="13"/>
  <c r="HW83" i="13"/>
  <c r="HX83" i="13"/>
  <c r="HY83" i="13"/>
  <c r="HZ83" i="13"/>
  <c r="IA83" i="13"/>
  <c r="IB83" i="13"/>
  <c r="IC83" i="13"/>
  <c r="IB82" i="13"/>
  <c r="HD82" i="13"/>
  <c r="HE82" i="13"/>
  <c r="HF82" i="13"/>
  <c r="HG82" i="13"/>
  <c r="HH82" i="13"/>
  <c r="HI82" i="13"/>
  <c r="HJ82" i="13"/>
  <c r="HK82" i="13"/>
  <c r="HL82" i="13"/>
  <c r="HM82" i="13"/>
  <c r="HN82" i="13"/>
  <c r="HO82" i="13"/>
  <c r="HP82" i="13"/>
  <c r="HQ82" i="13"/>
  <c r="HR82" i="13"/>
  <c r="HS82" i="13"/>
  <c r="HT82" i="13"/>
  <c r="HU82" i="13"/>
  <c r="HV82" i="13"/>
  <c r="HW82" i="13"/>
  <c r="HX82" i="13"/>
  <c r="HY82" i="13"/>
  <c r="IC82" i="13"/>
  <c r="AY19" i="31"/>
  <c r="L35" i="31"/>
  <c r="MQ7" i="13"/>
  <c r="MR7" i="13"/>
  <c r="MS7" i="13"/>
  <c r="MT7" i="13"/>
  <c r="MU7" i="13"/>
  <c r="MV7" i="13"/>
  <c r="MW7" i="13"/>
  <c r="MX7" i="13"/>
  <c r="MY7" i="13"/>
  <c r="MZ7" i="13"/>
  <c r="NA7" i="13"/>
  <c r="NB7" i="13"/>
  <c r="NC7" i="13"/>
  <c r="ND7" i="13"/>
  <c r="NE7" i="13"/>
  <c r="NF7" i="13"/>
  <c r="NG7" i="13"/>
  <c r="NH7" i="13"/>
  <c r="NI7" i="13"/>
  <c r="NJ7" i="13"/>
  <c r="NK7" i="13"/>
  <c r="NL7" i="13"/>
  <c r="NM7" i="13"/>
  <c r="NN7" i="13"/>
  <c r="AB53" i="12"/>
  <c r="NO7" i="13"/>
  <c r="NP7" i="13"/>
  <c r="MP84" i="13"/>
  <c r="MP83" i="13"/>
  <c r="MQ83" i="13"/>
  <c r="MR83" i="13"/>
  <c r="MS83" i="13"/>
  <c r="MT83" i="13"/>
  <c r="MU83" i="13"/>
  <c r="MV83" i="13"/>
  <c r="MW83" i="13"/>
  <c r="MX83" i="13"/>
  <c r="MY83" i="13"/>
  <c r="MZ83" i="13"/>
  <c r="NA83" i="13"/>
  <c r="NB83" i="13"/>
  <c r="NC83" i="13"/>
  <c r="ND83" i="13"/>
  <c r="NE83" i="13"/>
  <c r="NF83" i="13"/>
  <c r="NG83" i="13"/>
  <c r="NH83" i="13"/>
  <c r="NI83" i="13"/>
  <c r="NJ83" i="13"/>
  <c r="NK83" i="13"/>
  <c r="NL83" i="13"/>
  <c r="NM83" i="13"/>
  <c r="NN83" i="13"/>
  <c r="NO83" i="13"/>
  <c r="NP83" i="13"/>
  <c r="NO82" i="13"/>
  <c r="MQ82" i="13"/>
  <c r="MR82" i="13"/>
  <c r="MS82" i="13"/>
  <c r="MT82" i="13"/>
  <c r="MU82" i="13"/>
  <c r="MV82" i="13"/>
  <c r="MW82" i="13"/>
  <c r="MX82" i="13"/>
  <c r="MY82" i="13"/>
  <c r="MZ82" i="13"/>
  <c r="NA82" i="13"/>
  <c r="NB82" i="13"/>
  <c r="NC82" i="13"/>
  <c r="ND82" i="13"/>
  <c r="NE82" i="13"/>
  <c r="NF82" i="13"/>
  <c r="NG82" i="13"/>
  <c r="NH82" i="13"/>
  <c r="NI82" i="13"/>
  <c r="NJ82" i="13"/>
  <c r="NK82" i="13"/>
  <c r="NL82" i="13"/>
  <c r="NP82" i="13"/>
  <c r="AY22" i="31"/>
  <c r="P35" i="31"/>
  <c r="AA42" i="31"/>
  <c r="AA41" i="31"/>
  <c r="AA46" i="31"/>
  <c r="E44" i="31"/>
  <c r="GB7" i="13"/>
  <c r="GC7" i="13"/>
  <c r="GD7" i="13"/>
  <c r="GE7" i="13"/>
  <c r="GF7" i="13"/>
  <c r="GG7" i="13"/>
  <c r="GH7" i="13"/>
  <c r="GI7" i="13"/>
  <c r="GJ7" i="13"/>
  <c r="GK7" i="13"/>
  <c r="GL7" i="13"/>
  <c r="GM7" i="13"/>
  <c r="GN7" i="13"/>
  <c r="GO7" i="13"/>
  <c r="GP7" i="13"/>
  <c r="GQ7" i="13"/>
  <c r="GR7" i="13"/>
  <c r="GS7" i="13"/>
  <c r="GT7" i="13"/>
  <c r="GU7" i="13"/>
  <c r="GV7" i="13"/>
  <c r="GW7" i="13"/>
  <c r="GX7" i="13"/>
  <c r="AA20" i="11"/>
  <c r="GY7" i="13"/>
  <c r="AB24" i="11"/>
  <c r="AB20" i="11"/>
  <c r="GZ7" i="13"/>
  <c r="HA7" i="13"/>
  <c r="GA84" i="13"/>
  <c r="GB84" i="13"/>
  <c r="GC84" i="13"/>
  <c r="GD84" i="13"/>
  <c r="GE84" i="13"/>
  <c r="GF84" i="13"/>
  <c r="GG84" i="13"/>
  <c r="GH84" i="13"/>
  <c r="GI84" i="13"/>
  <c r="GJ84" i="13"/>
  <c r="GK84" i="13"/>
  <c r="GL84" i="13"/>
  <c r="GM84" i="13"/>
  <c r="GN84" i="13"/>
  <c r="GO84" i="13"/>
  <c r="GP84" i="13"/>
  <c r="GQ84" i="13"/>
  <c r="GR84" i="13"/>
  <c r="GS84" i="13"/>
  <c r="GT84" i="13"/>
  <c r="GU84" i="13"/>
  <c r="GV84" i="13"/>
  <c r="GW84" i="13"/>
  <c r="GX84" i="13"/>
  <c r="GY84" i="13"/>
  <c r="GZ84" i="13"/>
  <c r="HA84" i="13"/>
  <c r="GA83" i="13"/>
  <c r="GZ82" i="13"/>
  <c r="GB82" i="13"/>
  <c r="GC82" i="13"/>
  <c r="GD82" i="13"/>
  <c r="GE82" i="13"/>
  <c r="GF82" i="13"/>
  <c r="GG82" i="13"/>
  <c r="GH82" i="13"/>
  <c r="GI82" i="13"/>
  <c r="GJ82" i="13"/>
  <c r="GK82" i="13"/>
  <c r="GL82" i="13"/>
  <c r="GM82" i="13"/>
  <c r="GN82" i="13"/>
  <c r="GO82" i="13"/>
  <c r="GP82" i="13"/>
  <c r="GQ82" i="13"/>
  <c r="GR82" i="13"/>
  <c r="GS82" i="13"/>
  <c r="GT82" i="13"/>
  <c r="GU82" i="13"/>
  <c r="GV82" i="13"/>
  <c r="GW82" i="13"/>
  <c r="HA82" i="13"/>
  <c r="GB83" i="13"/>
  <c r="GC83" i="13"/>
  <c r="GD83" i="13"/>
  <c r="GE83" i="13"/>
  <c r="GF83" i="13"/>
  <c r="GG83" i="13"/>
  <c r="GH83" i="13"/>
  <c r="GI83" i="13"/>
  <c r="GJ83" i="13"/>
  <c r="GK83" i="13"/>
  <c r="GL83" i="13"/>
  <c r="GM83" i="13"/>
  <c r="GN83" i="13"/>
  <c r="GO83" i="13"/>
  <c r="GP83" i="13"/>
  <c r="GQ83" i="13"/>
  <c r="GR83" i="13"/>
  <c r="GS83" i="13"/>
  <c r="GT83" i="13"/>
  <c r="GU83" i="13"/>
  <c r="GV83" i="13"/>
  <c r="GW83" i="13"/>
  <c r="GX83" i="13"/>
  <c r="GY83" i="13"/>
  <c r="GZ83" i="13"/>
  <c r="HA83" i="13"/>
  <c r="AX19" i="31"/>
  <c r="L31" i="31"/>
  <c r="LN7" i="13"/>
  <c r="LO7" i="13"/>
  <c r="LP7" i="13"/>
  <c r="LQ7" i="13"/>
  <c r="LR7" i="13"/>
  <c r="LS7" i="13"/>
  <c r="LT7" i="13"/>
  <c r="LU7" i="13"/>
  <c r="LV7" i="13"/>
  <c r="LW7" i="13"/>
  <c r="LX7" i="13"/>
  <c r="LY7" i="13"/>
  <c r="LZ7" i="13"/>
  <c r="MA7" i="13"/>
  <c r="MB7" i="13"/>
  <c r="MC7" i="13"/>
  <c r="MD7" i="13"/>
  <c r="ME7" i="13"/>
  <c r="MF7" i="13"/>
  <c r="MG7" i="13"/>
  <c r="MH7" i="13"/>
  <c r="MI7" i="13"/>
  <c r="MJ7" i="13"/>
  <c r="MK7" i="13"/>
  <c r="AB53" i="11"/>
  <c r="ML7" i="13"/>
  <c r="MM7" i="13"/>
  <c r="LM84" i="13"/>
  <c r="LM83" i="13"/>
  <c r="LS82" i="13"/>
  <c r="ML82" i="13"/>
  <c r="LN82" i="13"/>
  <c r="LO82" i="13"/>
  <c r="LP82" i="13"/>
  <c r="LQ82" i="13"/>
  <c r="LR82" i="13"/>
  <c r="LT82" i="13"/>
  <c r="LU82" i="13"/>
  <c r="LV82" i="13"/>
  <c r="LW82" i="13"/>
  <c r="LX82" i="13"/>
  <c r="LY82" i="13"/>
  <c r="LZ82" i="13"/>
  <c r="MA82" i="13"/>
  <c r="MB82" i="13"/>
  <c r="MC82" i="13"/>
  <c r="MD82" i="13"/>
  <c r="ME82" i="13"/>
  <c r="MF82" i="13"/>
  <c r="MG82" i="13"/>
  <c r="MH82" i="13"/>
  <c r="MI82" i="13"/>
  <c r="MM82" i="13"/>
  <c r="LN83" i="13"/>
  <c r="LO83" i="13"/>
  <c r="LP83" i="13"/>
  <c r="LQ83" i="13"/>
  <c r="LR83" i="13"/>
  <c r="LS83" i="13"/>
  <c r="LT83" i="13"/>
  <c r="LU83" i="13"/>
  <c r="LV83" i="13"/>
  <c r="LW83" i="13"/>
  <c r="LX83" i="13"/>
  <c r="LY83" i="13"/>
  <c r="LZ83" i="13"/>
  <c r="MA83" i="13"/>
  <c r="MB83" i="13"/>
  <c r="MC83" i="13"/>
  <c r="MD83" i="13"/>
  <c r="ME83" i="13"/>
  <c r="MF83" i="13"/>
  <c r="MG83" i="13"/>
  <c r="MH83" i="13"/>
  <c r="MI83" i="13"/>
  <c r="MJ83" i="13"/>
  <c r="MK83" i="13"/>
  <c r="ML83" i="13"/>
  <c r="MM83" i="13"/>
  <c r="AX22" i="31"/>
  <c r="P31" i="31"/>
  <c r="EZ7" i="13"/>
  <c r="FA7" i="13"/>
  <c r="FB7" i="13"/>
  <c r="FC7" i="13"/>
  <c r="FD7" i="13"/>
  <c r="FE7" i="13"/>
  <c r="FF7" i="13"/>
  <c r="FG7" i="13"/>
  <c r="FH7" i="13"/>
  <c r="FI7" i="13"/>
  <c r="FJ7" i="13"/>
  <c r="FK7" i="13"/>
  <c r="FL7" i="13"/>
  <c r="FM7" i="13"/>
  <c r="FN7" i="13"/>
  <c r="FO7" i="13"/>
  <c r="FP7" i="13"/>
  <c r="FQ7" i="13"/>
  <c r="FR7" i="13"/>
  <c r="FS7" i="13"/>
  <c r="FT7" i="13"/>
  <c r="FU7" i="13"/>
  <c r="FV7" i="13"/>
  <c r="AA20" i="10"/>
  <c r="FW7" i="13"/>
  <c r="AB24" i="10"/>
  <c r="AB20" i="10"/>
  <c r="FX7" i="13"/>
  <c r="FY7" i="13"/>
  <c r="EY84" i="13"/>
  <c r="EZ84" i="13"/>
  <c r="FA84" i="13"/>
  <c r="FB84" i="13"/>
  <c r="FC84" i="13"/>
  <c r="FD84" i="13"/>
  <c r="FE84" i="13"/>
  <c r="FF84" i="13"/>
  <c r="FG84" i="13"/>
  <c r="FH84" i="13"/>
  <c r="FI84" i="13"/>
  <c r="FJ84" i="13"/>
  <c r="FK84" i="13"/>
  <c r="FL84" i="13"/>
  <c r="FM84" i="13"/>
  <c r="FN84" i="13"/>
  <c r="FO84" i="13"/>
  <c r="FP84" i="13"/>
  <c r="FQ84" i="13"/>
  <c r="FR84" i="13"/>
  <c r="FS84" i="13"/>
  <c r="FT84" i="13"/>
  <c r="FU84" i="13"/>
  <c r="FV84" i="13"/>
  <c r="FW84" i="13"/>
  <c r="FX84" i="13"/>
  <c r="FY84" i="13"/>
  <c r="EY83" i="13"/>
  <c r="EZ83" i="13"/>
  <c r="FA83" i="13"/>
  <c r="FB83" i="13"/>
  <c r="FC83" i="13"/>
  <c r="FD83" i="13"/>
  <c r="FE83" i="13"/>
  <c r="FF83" i="13"/>
  <c r="FG83" i="13"/>
  <c r="FH83" i="13"/>
  <c r="FI83" i="13"/>
  <c r="FJ83" i="13"/>
  <c r="FK83" i="13"/>
  <c r="FL83" i="13"/>
  <c r="FM83" i="13"/>
  <c r="FN83" i="13"/>
  <c r="FO83" i="13"/>
  <c r="FP83" i="13"/>
  <c r="FQ83" i="13"/>
  <c r="FR83" i="13"/>
  <c r="FS83" i="13"/>
  <c r="FT83" i="13"/>
  <c r="FU83" i="13"/>
  <c r="FV83" i="13"/>
  <c r="FW83" i="13"/>
  <c r="FX83" i="13"/>
  <c r="FY83" i="13"/>
  <c r="FX82" i="13"/>
  <c r="EZ82" i="13"/>
  <c r="FA82" i="13"/>
  <c r="FB82" i="13"/>
  <c r="FC82" i="13"/>
  <c r="FD82" i="13"/>
  <c r="FE82" i="13"/>
  <c r="FF82" i="13"/>
  <c r="FG82" i="13"/>
  <c r="FH82" i="13"/>
  <c r="FI82" i="13"/>
  <c r="FJ82" i="13"/>
  <c r="FK82" i="13"/>
  <c r="FL82" i="13"/>
  <c r="FM82" i="13"/>
  <c r="FN82" i="13"/>
  <c r="FO82" i="13"/>
  <c r="FP82" i="13"/>
  <c r="FQ82" i="13"/>
  <c r="FR82" i="13"/>
  <c r="FS82" i="13"/>
  <c r="FT82" i="13"/>
  <c r="FU82" i="13"/>
  <c r="FY82" i="13"/>
  <c r="AW19" i="31"/>
  <c r="L27" i="31"/>
  <c r="KL7" i="13"/>
  <c r="KM7" i="13"/>
  <c r="KN7" i="13"/>
  <c r="KO7" i="13"/>
  <c r="KP7" i="13"/>
  <c r="KQ7" i="13"/>
  <c r="KR7" i="13"/>
  <c r="KS7" i="13"/>
  <c r="KT7" i="13"/>
  <c r="KU7" i="13"/>
  <c r="KV7" i="13"/>
  <c r="KW7" i="13"/>
  <c r="KX7" i="13"/>
  <c r="KY7" i="13"/>
  <c r="KZ7" i="13"/>
  <c r="LA7" i="13"/>
  <c r="LB7" i="13"/>
  <c r="LC7" i="13"/>
  <c r="LD7" i="13"/>
  <c r="LE7" i="13"/>
  <c r="LF7" i="13"/>
  <c r="LG7" i="13"/>
  <c r="LH7" i="13"/>
  <c r="LI7" i="13"/>
  <c r="AB53" i="10"/>
  <c r="LJ7" i="13"/>
  <c r="LK7" i="13"/>
  <c r="KK84" i="13"/>
  <c r="KK83" i="13"/>
  <c r="KL83" i="13"/>
  <c r="KM83" i="13"/>
  <c r="KN83" i="13"/>
  <c r="KO83" i="13"/>
  <c r="KP83" i="13"/>
  <c r="KQ83" i="13"/>
  <c r="KR83" i="13"/>
  <c r="KS83" i="13"/>
  <c r="KT83" i="13"/>
  <c r="KU83" i="13"/>
  <c r="KV83" i="13"/>
  <c r="KW83" i="13"/>
  <c r="KX83" i="13"/>
  <c r="KY83" i="13"/>
  <c r="KZ83" i="13"/>
  <c r="LA83" i="13"/>
  <c r="LB83" i="13"/>
  <c r="LC83" i="13"/>
  <c r="LD83" i="13"/>
  <c r="LE83" i="13"/>
  <c r="LF83" i="13"/>
  <c r="LG83" i="13"/>
  <c r="LH83" i="13"/>
  <c r="LI83" i="13"/>
  <c r="LJ83" i="13"/>
  <c r="LK83" i="13"/>
  <c r="LJ82" i="13"/>
  <c r="KL82" i="13"/>
  <c r="KM82" i="13"/>
  <c r="KN82" i="13"/>
  <c r="KO82" i="13"/>
  <c r="KP82" i="13"/>
  <c r="KQ82" i="13"/>
  <c r="KR82" i="13"/>
  <c r="KS82" i="13"/>
  <c r="KT82" i="13"/>
  <c r="KU82" i="13"/>
  <c r="KV82" i="13"/>
  <c r="KW82" i="13"/>
  <c r="KX82" i="13"/>
  <c r="KY82" i="13"/>
  <c r="KZ82" i="13"/>
  <c r="LA82" i="13"/>
  <c r="LB82" i="13"/>
  <c r="LC82" i="13"/>
  <c r="LD82" i="13"/>
  <c r="LE82" i="13"/>
  <c r="LF82" i="13"/>
  <c r="LG82" i="13"/>
  <c r="LK82" i="13"/>
  <c r="AW22" i="31"/>
  <c r="P27" i="31"/>
  <c r="DX7" i="13"/>
  <c r="DY7" i="13"/>
  <c r="DZ7" i="13"/>
  <c r="EA7" i="13"/>
  <c r="EB7" i="13"/>
  <c r="EC7" i="13"/>
  <c r="ED7" i="13"/>
  <c r="EE7" i="13"/>
  <c r="EF7" i="13"/>
  <c r="EG7" i="13"/>
  <c r="EH7" i="13"/>
  <c r="EI7" i="13"/>
  <c r="EJ7" i="13"/>
  <c r="EK7" i="13"/>
  <c r="EL7" i="13"/>
  <c r="EM7" i="13"/>
  <c r="EN7" i="13"/>
  <c r="EO7" i="13"/>
  <c r="EP7" i="13"/>
  <c r="EQ7" i="13"/>
  <c r="ER7" i="13"/>
  <c r="ES7" i="13"/>
  <c r="ET7" i="13"/>
  <c r="AA20" i="6"/>
  <c r="EU7" i="13"/>
  <c r="AB24" i="6"/>
  <c r="AB20" i="6"/>
  <c r="EV7" i="13"/>
  <c r="EW7" i="13"/>
  <c r="DW84" i="13"/>
  <c r="DX84" i="13"/>
  <c r="DY84" i="13"/>
  <c r="DZ84" i="13"/>
  <c r="EA84" i="13"/>
  <c r="EB84" i="13"/>
  <c r="EC84" i="13"/>
  <c r="ED84" i="13"/>
  <c r="EE84" i="13"/>
  <c r="EF84" i="13"/>
  <c r="EG84" i="13"/>
  <c r="EH84" i="13"/>
  <c r="EI84" i="13"/>
  <c r="EJ84" i="13"/>
  <c r="EK84" i="13"/>
  <c r="EL84" i="13"/>
  <c r="EM84" i="13"/>
  <c r="EN84" i="13"/>
  <c r="EO84" i="13"/>
  <c r="EP84" i="13"/>
  <c r="EQ84" i="13"/>
  <c r="ER84" i="13"/>
  <c r="ES84" i="13"/>
  <c r="ET84" i="13"/>
  <c r="EU84" i="13"/>
  <c r="EV84" i="13"/>
  <c r="EW84" i="13"/>
  <c r="DW83" i="13"/>
  <c r="DX83" i="13"/>
  <c r="DY83" i="13"/>
  <c r="DZ83" i="13"/>
  <c r="EA83" i="13"/>
  <c r="EB83" i="13"/>
  <c r="EC83" i="13"/>
  <c r="ED83" i="13"/>
  <c r="EE83" i="13"/>
  <c r="EF83" i="13"/>
  <c r="EG83" i="13"/>
  <c r="EH83" i="13"/>
  <c r="EI83" i="13"/>
  <c r="EJ83" i="13"/>
  <c r="EK83" i="13"/>
  <c r="EL83" i="13"/>
  <c r="EM83" i="13"/>
  <c r="EN83" i="13"/>
  <c r="EO83" i="13"/>
  <c r="EP83" i="13"/>
  <c r="EQ83" i="13"/>
  <c r="ER83" i="13"/>
  <c r="ES83" i="13"/>
  <c r="ET83" i="13"/>
  <c r="EU83" i="13"/>
  <c r="EV83" i="13"/>
  <c r="EW83" i="13"/>
  <c r="EV82" i="13"/>
  <c r="DX82" i="13"/>
  <c r="DY82" i="13"/>
  <c r="DZ82" i="13"/>
  <c r="EA82" i="13"/>
  <c r="EB82" i="13"/>
  <c r="EC82" i="13"/>
  <c r="ED82" i="13"/>
  <c r="EE82" i="13"/>
  <c r="EF82" i="13"/>
  <c r="EG82" i="13"/>
  <c r="EH82" i="13"/>
  <c r="EI82" i="13"/>
  <c r="EJ82" i="13"/>
  <c r="EK82" i="13"/>
  <c r="EL82" i="13"/>
  <c r="EM82" i="13"/>
  <c r="EN82" i="13"/>
  <c r="EO82" i="13"/>
  <c r="EP82" i="13"/>
  <c r="EQ82" i="13"/>
  <c r="ER82" i="13"/>
  <c r="ES82" i="13"/>
  <c r="EW82" i="13"/>
  <c r="AV19" i="31"/>
  <c r="L23" i="31"/>
  <c r="JJ7" i="13"/>
  <c r="JK7" i="13"/>
  <c r="JL7" i="13"/>
  <c r="JM7" i="13"/>
  <c r="JN7" i="13"/>
  <c r="JO7" i="13"/>
  <c r="JP7" i="13"/>
  <c r="JQ7" i="13"/>
  <c r="JR7" i="13"/>
  <c r="JS7" i="13"/>
  <c r="JT7" i="13"/>
  <c r="JU7" i="13"/>
  <c r="JV7" i="13"/>
  <c r="JW7" i="13"/>
  <c r="JX7" i="13"/>
  <c r="JY7" i="13"/>
  <c r="JZ7" i="13"/>
  <c r="KA7" i="13"/>
  <c r="KB7" i="13"/>
  <c r="KC7" i="13"/>
  <c r="KD7" i="13"/>
  <c r="KE7" i="13"/>
  <c r="KF7" i="13"/>
  <c r="KG7" i="13"/>
  <c r="AB53" i="6"/>
  <c r="KH7" i="13"/>
  <c r="KI7" i="13"/>
  <c r="JI84" i="13"/>
  <c r="JI83" i="13"/>
  <c r="JJ83" i="13"/>
  <c r="JK83" i="13"/>
  <c r="JL83" i="13"/>
  <c r="JM83" i="13"/>
  <c r="JN83" i="13"/>
  <c r="JO83" i="13"/>
  <c r="JP83" i="13"/>
  <c r="JQ83" i="13"/>
  <c r="JR83" i="13"/>
  <c r="JS83" i="13"/>
  <c r="JT83" i="13"/>
  <c r="JU83" i="13"/>
  <c r="JV83" i="13"/>
  <c r="JW83" i="13"/>
  <c r="JX83" i="13"/>
  <c r="JY83" i="13"/>
  <c r="JZ83" i="13"/>
  <c r="KA83" i="13"/>
  <c r="KB83" i="13"/>
  <c r="KC83" i="13"/>
  <c r="KD83" i="13"/>
  <c r="KE83" i="13"/>
  <c r="KF83" i="13"/>
  <c r="KG83" i="13"/>
  <c r="KH83" i="13"/>
  <c r="KI83" i="13"/>
  <c r="KH82" i="13"/>
  <c r="JJ82" i="13"/>
  <c r="JK82" i="13"/>
  <c r="JL82" i="13"/>
  <c r="JM82" i="13"/>
  <c r="JN82" i="13"/>
  <c r="JO82" i="13"/>
  <c r="JP82" i="13"/>
  <c r="JQ82" i="13"/>
  <c r="JR82" i="13"/>
  <c r="JS82" i="13"/>
  <c r="JT82" i="13"/>
  <c r="JU82" i="13"/>
  <c r="JV82" i="13"/>
  <c r="JW82" i="13"/>
  <c r="JX82" i="13"/>
  <c r="JY82" i="13"/>
  <c r="JZ82" i="13"/>
  <c r="KA82" i="13"/>
  <c r="KB82" i="13"/>
  <c r="KC82" i="13"/>
  <c r="KD82" i="13"/>
  <c r="KE82" i="13"/>
  <c r="KI82" i="13"/>
  <c r="AV22" i="31"/>
  <c r="P23" i="31"/>
  <c r="AA40" i="31"/>
  <c r="Z42" i="31"/>
  <c r="Z41" i="31"/>
  <c r="Z40" i="31"/>
  <c r="Z44" i="31"/>
  <c r="Z46" i="31"/>
  <c r="E45" i="31"/>
  <c r="Z43" i="31"/>
  <c r="AA26" i="31"/>
  <c r="AA35" i="31"/>
  <c r="AA36" i="31"/>
  <c r="AA34" i="31"/>
  <c r="AA20" i="31"/>
  <c r="AA31" i="31"/>
  <c r="AA19" i="31"/>
  <c r="B18" i="31"/>
  <c r="E43" i="31"/>
  <c r="AF7" i="13"/>
  <c r="AF83" i="13"/>
  <c r="D20" i="31"/>
  <c r="AO7" i="13"/>
  <c r="AO83" i="13"/>
  <c r="E20" i="31"/>
  <c r="BO7" i="13"/>
  <c r="BP7" i="13"/>
  <c r="BP82" i="13"/>
  <c r="BP83" i="13"/>
  <c r="D21" i="31"/>
  <c r="BY7" i="13"/>
  <c r="BY83" i="13"/>
  <c r="E21" i="31"/>
  <c r="AG83" i="13"/>
  <c r="C24" i="31"/>
  <c r="AH7" i="13"/>
  <c r="AH83" i="13"/>
  <c r="D24" i="31"/>
  <c r="AQ7" i="13"/>
  <c r="AQ83" i="13"/>
  <c r="E24" i="31"/>
  <c r="BQ7" i="13"/>
  <c r="BQ83" i="13"/>
  <c r="C25" i="31"/>
  <c r="BR7" i="13"/>
  <c r="BR83" i="13"/>
  <c r="D25" i="31"/>
  <c r="CA7" i="13"/>
  <c r="CA83" i="13"/>
  <c r="E25" i="31"/>
  <c r="AI7" i="13"/>
  <c r="AI83" i="13"/>
  <c r="C28" i="31"/>
  <c r="AJ7" i="13"/>
  <c r="AJ83" i="13"/>
  <c r="D28" i="31"/>
  <c r="AS7" i="13"/>
  <c r="AS83" i="13"/>
  <c r="E28" i="31"/>
  <c r="BS7" i="13"/>
  <c r="BS83" i="13"/>
  <c r="C29" i="31"/>
  <c r="BT7" i="13"/>
  <c r="BT83" i="13"/>
  <c r="D29" i="31"/>
  <c r="CC7" i="13"/>
  <c r="CC83" i="13"/>
  <c r="E29" i="31"/>
  <c r="AK82" i="13"/>
  <c r="AK83" i="13"/>
  <c r="C32" i="31"/>
  <c r="AL7" i="13"/>
  <c r="AL83" i="13"/>
  <c r="D32" i="31"/>
  <c r="AU7" i="13"/>
  <c r="AU83" i="13"/>
  <c r="E32" i="31"/>
  <c r="BU7" i="13"/>
  <c r="BU83" i="13"/>
  <c r="C33" i="31"/>
  <c r="BV7" i="13"/>
  <c r="BV83" i="13"/>
  <c r="D33" i="31"/>
  <c r="CE7" i="13"/>
  <c r="CE83" i="13"/>
  <c r="E33" i="31"/>
  <c r="F18" i="31"/>
  <c r="E41" i="31"/>
  <c r="P92" i="31"/>
  <c r="Q92" i="31"/>
  <c r="K77" i="31"/>
  <c r="Q7" i="13"/>
  <c r="P7" i="13"/>
  <c r="R7" i="13"/>
  <c r="P83" i="13"/>
  <c r="Q83" i="13"/>
  <c r="R83" i="13"/>
  <c r="P82" i="13"/>
  <c r="R82" i="13"/>
  <c r="B20" i="31"/>
  <c r="AZ7" i="13"/>
  <c r="BA7" i="13"/>
  <c r="BB7" i="13"/>
  <c r="AZ83" i="13"/>
  <c r="BA83" i="13"/>
  <c r="BB83" i="13"/>
  <c r="B21" i="31"/>
  <c r="S7" i="13"/>
  <c r="T7" i="13"/>
  <c r="U7" i="13"/>
  <c r="S83" i="13"/>
  <c r="T83" i="13"/>
  <c r="U83" i="13"/>
  <c r="B24" i="31"/>
  <c r="BC7" i="13"/>
  <c r="BD7" i="13"/>
  <c r="BE7" i="13"/>
  <c r="BC83" i="13"/>
  <c r="BD83" i="13"/>
  <c r="BE83" i="13"/>
  <c r="B25" i="31"/>
  <c r="V7" i="13"/>
  <c r="W7" i="13"/>
  <c r="X7" i="13"/>
  <c r="V83" i="13"/>
  <c r="W83" i="13"/>
  <c r="X83" i="13"/>
  <c r="B28" i="31"/>
  <c r="BF7" i="13"/>
  <c r="BG7" i="13"/>
  <c r="BH7" i="13"/>
  <c r="BF83" i="13"/>
  <c r="BG83" i="13"/>
  <c r="BH83" i="13"/>
  <c r="B29" i="31"/>
  <c r="Y7" i="13"/>
  <c r="Z7" i="13"/>
  <c r="AA7" i="13"/>
  <c r="Y83" i="13"/>
  <c r="Z83" i="13"/>
  <c r="AA83" i="13"/>
  <c r="B32" i="31"/>
  <c r="BI7" i="13"/>
  <c r="BJ7" i="13"/>
  <c r="BK7" i="13"/>
  <c r="BJ82" i="13"/>
  <c r="BK82" i="13"/>
  <c r="BI83" i="13"/>
  <c r="BJ83" i="13"/>
  <c r="BK83" i="13"/>
  <c r="B33" i="31"/>
  <c r="E40" i="31"/>
  <c r="AA24" i="31"/>
  <c r="AA23" i="31"/>
  <c r="AA27" i="31"/>
  <c r="AA32" i="31"/>
  <c r="AA18" i="31"/>
  <c r="Z11" i="31"/>
  <c r="CK8" i="13"/>
  <c r="CL8" i="13"/>
  <c r="CM8" i="13"/>
  <c r="CN8" i="13"/>
  <c r="CO8" i="13"/>
  <c r="E8" i="13"/>
  <c r="CQ8" i="13"/>
  <c r="CR8" i="13"/>
  <c r="CS8" i="13"/>
  <c r="CT8" i="13"/>
  <c r="CU8" i="13"/>
  <c r="I8" i="13"/>
  <c r="M8" i="13"/>
  <c r="O4" i="21"/>
  <c r="CK9" i="13"/>
  <c r="CL9" i="13"/>
  <c r="CM9" i="13"/>
  <c r="CN9" i="13"/>
  <c r="CO9" i="13"/>
  <c r="E9" i="13"/>
  <c r="CQ9" i="13"/>
  <c r="CR9" i="13"/>
  <c r="CS9" i="13"/>
  <c r="CT9" i="13"/>
  <c r="CU9" i="13"/>
  <c r="I9" i="13"/>
  <c r="M9" i="13"/>
  <c r="O5" i="21"/>
  <c r="CK10" i="13"/>
  <c r="CL10" i="13"/>
  <c r="CM10" i="13"/>
  <c r="CN10" i="13"/>
  <c r="CO10" i="13"/>
  <c r="E10" i="13"/>
  <c r="CQ10" i="13"/>
  <c r="CR10" i="13"/>
  <c r="CS10" i="13"/>
  <c r="CT10" i="13"/>
  <c r="CU10" i="13"/>
  <c r="I10" i="13"/>
  <c r="M10" i="13"/>
  <c r="O6" i="21"/>
  <c r="CK11" i="13"/>
  <c r="CL11" i="13"/>
  <c r="CM11" i="13"/>
  <c r="CN11" i="13"/>
  <c r="CO11" i="13"/>
  <c r="E11" i="13"/>
  <c r="CQ11" i="13"/>
  <c r="CR11" i="13"/>
  <c r="CS11" i="13"/>
  <c r="CT11" i="13"/>
  <c r="CU11" i="13"/>
  <c r="I11" i="13"/>
  <c r="M11" i="13"/>
  <c r="O7" i="21"/>
  <c r="CK12" i="13"/>
  <c r="CL12" i="13"/>
  <c r="CM12" i="13"/>
  <c r="CN12" i="13"/>
  <c r="CO12" i="13"/>
  <c r="E12" i="13"/>
  <c r="CQ12" i="13"/>
  <c r="CR12" i="13"/>
  <c r="CS12" i="13"/>
  <c r="CT12" i="13"/>
  <c r="CU12" i="13"/>
  <c r="I12" i="13"/>
  <c r="M12" i="13"/>
  <c r="O8" i="21"/>
  <c r="CK13" i="13"/>
  <c r="CL13" i="13"/>
  <c r="CM13" i="13"/>
  <c r="CN13" i="13"/>
  <c r="CO13" i="13"/>
  <c r="E13" i="13"/>
  <c r="CQ13" i="13"/>
  <c r="CR13" i="13"/>
  <c r="CS13" i="13"/>
  <c r="CT13" i="13"/>
  <c r="CU13" i="13"/>
  <c r="I13" i="13"/>
  <c r="M13" i="13"/>
  <c r="O9" i="21"/>
  <c r="CK14" i="13"/>
  <c r="CL14" i="13"/>
  <c r="CM14" i="13"/>
  <c r="CN14" i="13"/>
  <c r="CO14" i="13"/>
  <c r="E14" i="13"/>
  <c r="CQ14" i="13"/>
  <c r="CR14" i="13"/>
  <c r="CS14" i="13"/>
  <c r="CT14" i="13"/>
  <c r="CU14" i="13"/>
  <c r="I14" i="13"/>
  <c r="M14" i="13"/>
  <c r="O10" i="21"/>
  <c r="CK15" i="13"/>
  <c r="CL15" i="13"/>
  <c r="CM15" i="13"/>
  <c r="CN15" i="13"/>
  <c r="CO15" i="13"/>
  <c r="E15" i="13"/>
  <c r="CQ15" i="13"/>
  <c r="CR15" i="13"/>
  <c r="CS15" i="13"/>
  <c r="CT15" i="13"/>
  <c r="CU15" i="13"/>
  <c r="I15" i="13"/>
  <c r="M15" i="13"/>
  <c r="O11" i="21"/>
  <c r="CK16" i="13"/>
  <c r="CL16" i="13"/>
  <c r="CM16" i="13"/>
  <c r="CN16" i="13"/>
  <c r="CO16" i="13"/>
  <c r="E16" i="13"/>
  <c r="CQ16" i="13"/>
  <c r="CR16" i="13"/>
  <c r="CS16" i="13"/>
  <c r="CT16" i="13"/>
  <c r="CU16" i="13"/>
  <c r="I16" i="13"/>
  <c r="M16" i="13"/>
  <c r="O12" i="21"/>
  <c r="CK17" i="13"/>
  <c r="CL17" i="13"/>
  <c r="CM17" i="13"/>
  <c r="CN17" i="13"/>
  <c r="CO17" i="13"/>
  <c r="E17" i="13"/>
  <c r="CQ17" i="13"/>
  <c r="CR17" i="13"/>
  <c r="CS17" i="13"/>
  <c r="CT17" i="13"/>
  <c r="CU17" i="13"/>
  <c r="I17" i="13"/>
  <c r="M17" i="13"/>
  <c r="O13" i="21"/>
  <c r="CK18" i="13"/>
  <c r="CL18" i="13"/>
  <c r="CM18" i="13"/>
  <c r="CN18" i="13"/>
  <c r="CO18" i="13"/>
  <c r="E18" i="13"/>
  <c r="CQ18" i="13"/>
  <c r="CR18" i="13"/>
  <c r="CS18" i="13"/>
  <c r="CT18" i="13"/>
  <c r="CU18" i="13"/>
  <c r="I18" i="13"/>
  <c r="M18" i="13"/>
  <c r="O14" i="21"/>
  <c r="CK19" i="13"/>
  <c r="CL19" i="13"/>
  <c r="CM19" i="13"/>
  <c r="CN19" i="13"/>
  <c r="CO19" i="13"/>
  <c r="E19" i="13"/>
  <c r="CQ19" i="13"/>
  <c r="CR19" i="13"/>
  <c r="CS19" i="13"/>
  <c r="CT19" i="13"/>
  <c r="CU19" i="13"/>
  <c r="I19" i="13"/>
  <c r="M19" i="13"/>
  <c r="O15" i="21"/>
  <c r="CK20" i="13"/>
  <c r="CL20" i="13"/>
  <c r="CM20" i="13"/>
  <c r="CN20" i="13"/>
  <c r="CO20" i="13"/>
  <c r="E20" i="13"/>
  <c r="CQ20" i="13"/>
  <c r="CR20" i="13"/>
  <c r="CS20" i="13"/>
  <c r="CT20" i="13"/>
  <c r="CU20" i="13"/>
  <c r="I20" i="13"/>
  <c r="M20" i="13"/>
  <c r="O16" i="21"/>
  <c r="CK21" i="13"/>
  <c r="CL21" i="13"/>
  <c r="CM21" i="13"/>
  <c r="CN21" i="13"/>
  <c r="CO21" i="13"/>
  <c r="E21" i="13"/>
  <c r="CQ21" i="13"/>
  <c r="CR21" i="13"/>
  <c r="CS21" i="13"/>
  <c r="CT21" i="13"/>
  <c r="CU21" i="13"/>
  <c r="I21" i="13"/>
  <c r="M21" i="13"/>
  <c r="O17" i="21"/>
  <c r="CK22" i="13"/>
  <c r="CL22" i="13"/>
  <c r="CM22" i="13"/>
  <c r="CN22" i="13"/>
  <c r="CO22" i="13"/>
  <c r="E22" i="13"/>
  <c r="CQ22" i="13"/>
  <c r="CR22" i="13"/>
  <c r="CS22" i="13"/>
  <c r="CT22" i="13"/>
  <c r="CU22" i="13"/>
  <c r="I22" i="13"/>
  <c r="M22" i="13"/>
  <c r="O18" i="21"/>
  <c r="CK23" i="13"/>
  <c r="CL23" i="13"/>
  <c r="CM23" i="13"/>
  <c r="CN23" i="13"/>
  <c r="CO23" i="13"/>
  <c r="E23" i="13"/>
  <c r="CQ23" i="13"/>
  <c r="CR23" i="13"/>
  <c r="CS23" i="13"/>
  <c r="CT23" i="13"/>
  <c r="CU23" i="13"/>
  <c r="I23" i="13"/>
  <c r="M23" i="13"/>
  <c r="O19" i="21"/>
  <c r="CK24" i="13"/>
  <c r="CL24" i="13"/>
  <c r="CM24" i="13"/>
  <c r="CN24" i="13"/>
  <c r="CO24" i="13"/>
  <c r="E24" i="13"/>
  <c r="CQ24" i="13"/>
  <c r="CR24" i="13"/>
  <c r="CS24" i="13"/>
  <c r="CT24" i="13"/>
  <c r="CU24" i="13"/>
  <c r="I24" i="13"/>
  <c r="M24" i="13"/>
  <c r="O20" i="21"/>
  <c r="CK25" i="13"/>
  <c r="CL25" i="13"/>
  <c r="CM25" i="13"/>
  <c r="CN25" i="13"/>
  <c r="CO25" i="13"/>
  <c r="E25" i="13"/>
  <c r="CQ25" i="13"/>
  <c r="CR25" i="13"/>
  <c r="CS25" i="13"/>
  <c r="CT25" i="13"/>
  <c r="CU25" i="13"/>
  <c r="I25" i="13"/>
  <c r="M25" i="13"/>
  <c r="O21" i="21"/>
  <c r="CK26" i="13"/>
  <c r="CL26" i="13"/>
  <c r="CM26" i="13"/>
  <c r="CN26" i="13"/>
  <c r="CO26" i="13"/>
  <c r="E26" i="13"/>
  <c r="CQ26" i="13"/>
  <c r="CR26" i="13"/>
  <c r="CS26" i="13"/>
  <c r="CT26" i="13"/>
  <c r="CU26" i="13"/>
  <c r="I26" i="13"/>
  <c r="M26" i="13"/>
  <c r="O22" i="21"/>
  <c r="CK27" i="13"/>
  <c r="CL27" i="13"/>
  <c r="CM27" i="13"/>
  <c r="CN27" i="13"/>
  <c r="CO27" i="13"/>
  <c r="E27" i="13"/>
  <c r="CQ27" i="13"/>
  <c r="CR27" i="13"/>
  <c r="CS27" i="13"/>
  <c r="CT27" i="13"/>
  <c r="CU27" i="13"/>
  <c r="I27" i="13"/>
  <c r="M27" i="13"/>
  <c r="O23" i="21"/>
  <c r="CK28" i="13"/>
  <c r="CL28" i="13"/>
  <c r="CM28" i="13"/>
  <c r="CN28" i="13"/>
  <c r="CO28" i="13"/>
  <c r="E28" i="13"/>
  <c r="CQ28" i="13"/>
  <c r="CR28" i="13"/>
  <c r="CS28" i="13"/>
  <c r="CT28" i="13"/>
  <c r="CU28" i="13"/>
  <c r="I28" i="13"/>
  <c r="M28" i="13"/>
  <c r="O24" i="21"/>
  <c r="CK29" i="13"/>
  <c r="CL29" i="13"/>
  <c r="CM29" i="13"/>
  <c r="CN29" i="13"/>
  <c r="CO29" i="13"/>
  <c r="E29" i="13"/>
  <c r="CQ29" i="13"/>
  <c r="CR29" i="13"/>
  <c r="CS29" i="13"/>
  <c r="CT29" i="13"/>
  <c r="CU29" i="13"/>
  <c r="I29" i="13"/>
  <c r="M29" i="13"/>
  <c r="O25" i="21"/>
  <c r="CK30" i="13"/>
  <c r="CL30" i="13"/>
  <c r="CM30" i="13"/>
  <c r="CN30" i="13"/>
  <c r="CO30" i="13"/>
  <c r="E30" i="13"/>
  <c r="CQ30" i="13"/>
  <c r="CR30" i="13"/>
  <c r="CS30" i="13"/>
  <c r="CT30" i="13"/>
  <c r="CU30" i="13"/>
  <c r="I30" i="13"/>
  <c r="M30" i="13"/>
  <c r="O26" i="21"/>
  <c r="CK31" i="13"/>
  <c r="CL31" i="13"/>
  <c r="CM31" i="13"/>
  <c r="CN31" i="13"/>
  <c r="CO31" i="13"/>
  <c r="E31" i="13"/>
  <c r="CQ31" i="13"/>
  <c r="CR31" i="13"/>
  <c r="CS31" i="13"/>
  <c r="CT31" i="13"/>
  <c r="CU31" i="13"/>
  <c r="I31" i="13"/>
  <c r="M31" i="13"/>
  <c r="O27" i="21"/>
  <c r="CK32" i="13"/>
  <c r="CL32" i="13"/>
  <c r="CM32" i="13"/>
  <c r="CN32" i="13"/>
  <c r="CO32" i="13"/>
  <c r="E32" i="13"/>
  <c r="CQ32" i="13"/>
  <c r="CR32" i="13"/>
  <c r="CS32" i="13"/>
  <c r="CT32" i="13"/>
  <c r="CU32" i="13"/>
  <c r="I32" i="13"/>
  <c r="M32" i="13"/>
  <c r="O28" i="21"/>
  <c r="CK33" i="13"/>
  <c r="CL33" i="13"/>
  <c r="CM33" i="13"/>
  <c r="CN33" i="13"/>
  <c r="CO33" i="13"/>
  <c r="E33" i="13"/>
  <c r="CQ33" i="13"/>
  <c r="CR33" i="13"/>
  <c r="CS33" i="13"/>
  <c r="CT33" i="13"/>
  <c r="CU33" i="13"/>
  <c r="I33" i="13"/>
  <c r="M33" i="13"/>
  <c r="O29" i="21"/>
  <c r="CK34" i="13"/>
  <c r="CL34" i="13"/>
  <c r="CM34" i="13"/>
  <c r="CN34" i="13"/>
  <c r="CO34" i="13"/>
  <c r="E34" i="13"/>
  <c r="CQ34" i="13"/>
  <c r="CR34" i="13"/>
  <c r="CS34" i="13"/>
  <c r="CT34" i="13"/>
  <c r="CU34" i="13"/>
  <c r="I34" i="13"/>
  <c r="M34" i="13"/>
  <c r="O30" i="21"/>
  <c r="CK35" i="13"/>
  <c r="CL35" i="13"/>
  <c r="CM35" i="13"/>
  <c r="CN35" i="13"/>
  <c r="CO35" i="13"/>
  <c r="E35" i="13"/>
  <c r="CQ35" i="13"/>
  <c r="CR35" i="13"/>
  <c r="CS35" i="13"/>
  <c r="CT35" i="13"/>
  <c r="CU35" i="13"/>
  <c r="I35" i="13"/>
  <c r="M35" i="13"/>
  <c r="O31" i="21"/>
  <c r="CK36" i="13"/>
  <c r="CL36" i="13"/>
  <c r="CM36" i="13"/>
  <c r="CN36" i="13"/>
  <c r="CO36" i="13"/>
  <c r="E36" i="13"/>
  <c r="CQ36" i="13"/>
  <c r="CR36" i="13"/>
  <c r="CS36" i="13"/>
  <c r="CT36" i="13"/>
  <c r="CU36" i="13"/>
  <c r="I36" i="13"/>
  <c r="M36" i="13"/>
  <c r="O32" i="21"/>
  <c r="CK37" i="13"/>
  <c r="CL37" i="13"/>
  <c r="CM37" i="13"/>
  <c r="CN37" i="13"/>
  <c r="CO37" i="13"/>
  <c r="E37" i="13"/>
  <c r="CQ37" i="13"/>
  <c r="CR37" i="13"/>
  <c r="CS37" i="13"/>
  <c r="CT37" i="13"/>
  <c r="CU37" i="13"/>
  <c r="I37" i="13"/>
  <c r="M37" i="13"/>
  <c r="O33" i="21"/>
  <c r="CK38" i="13"/>
  <c r="CL38" i="13"/>
  <c r="CM38" i="13"/>
  <c r="CN38" i="13"/>
  <c r="CO38" i="13"/>
  <c r="E38" i="13"/>
  <c r="CQ38" i="13"/>
  <c r="CR38" i="13"/>
  <c r="CS38" i="13"/>
  <c r="CT38" i="13"/>
  <c r="CU38" i="13"/>
  <c r="I38" i="13"/>
  <c r="M38" i="13"/>
  <c r="O34" i="21"/>
  <c r="CK39" i="13"/>
  <c r="CL39" i="13"/>
  <c r="CM39" i="13"/>
  <c r="CN39" i="13"/>
  <c r="CO39" i="13"/>
  <c r="E39" i="13"/>
  <c r="CQ39" i="13"/>
  <c r="CR39" i="13"/>
  <c r="CS39" i="13"/>
  <c r="CT39" i="13"/>
  <c r="CU39" i="13"/>
  <c r="I39" i="13"/>
  <c r="M39" i="13"/>
  <c r="O35" i="21"/>
  <c r="CK40" i="13"/>
  <c r="CL40" i="13"/>
  <c r="CM40" i="13"/>
  <c r="CN40" i="13"/>
  <c r="CO40" i="13"/>
  <c r="E40" i="13"/>
  <c r="CQ40" i="13"/>
  <c r="CR40" i="13"/>
  <c r="CS40" i="13"/>
  <c r="CT40" i="13"/>
  <c r="CU40" i="13"/>
  <c r="I40" i="13"/>
  <c r="M40" i="13"/>
  <c r="O36" i="21"/>
  <c r="CK41" i="13"/>
  <c r="CL41" i="13"/>
  <c r="CM41" i="13"/>
  <c r="CN41" i="13"/>
  <c r="CO41" i="13"/>
  <c r="E41" i="13"/>
  <c r="CQ41" i="13"/>
  <c r="CR41" i="13"/>
  <c r="CS41" i="13"/>
  <c r="CT41" i="13"/>
  <c r="CU41" i="13"/>
  <c r="I41" i="13"/>
  <c r="M41" i="13"/>
  <c r="O37" i="21"/>
  <c r="CK42" i="13"/>
  <c r="CL42" i="13"/>
  <c r="CM42" i="13"/>
  <c r="CN42" i="13"/>
  <c r="CO42" i="13"/>
  <c r="E42" i="13"/>
  <c r="CQ42" i="13"/>
  <c r="CR42" i="13"/>
  <c r="CS42" i="13"/>
  <c r="CT42" i="13"/>
  <c r="CU42" i="13"/>
  <c r="I42" i="13"/>
  <c r="M42" i="13"/>
  <c r="O38" i="21"/>
  <c r="CK43" i="13"/>
  <c r="CL43" i="13"/>
  <c r="CM43" i="13"/>
  <c r="CN43" i="13"/>
  <c r="CO43" i="13"/>
  <c r="E43" i="13"/>
  <c r="CQ43" i="13"/>
  <c r="CR43" i="13"/>
  <c r="CS43" i="13"/>
  <c r="CT43" i="13"/>
  <c r="CU43" i="13"/>
  <c r="I43" i="13"/>
  <c r="M43" i="13"/>
  <c r="O39" i="21"/>
  <c r="CK44" i="13"/>
  <c r="CL44" i="13"/>
  <c r="CM44" i="13"/>
  <c r="CN44" i="13"/>
  <c r="CO44" i="13"/>
  <c r="E44" i="13"/>
  <c r="CQ44" i="13"/>
  <c r="CR44" i="13"/>
  <c r="CS44" i="13"/>
  <c r="CT44" i="13"/>
  <c r="CU44" i="13"/>
  <c r="I44" i="13"/>
  <c r="M44" i="13"/>
  <c r="O40" i="21"/>
  <c r="CK45" i="13"/>
  <c r="CL45" i="13"/>
  <c r="CM45" i="13"/>
  <c r="CN45" i="13"/>
  <c r="CO45" i="13"/>
  <c r="E45" i="13"/>
  <c r="CQ45" i="13"/>
  <c r="CR45" i="13"/>
  <c r="CS45" i="13"/>
  <c r="CT45" i="13"/>
  <c r="CU45" i="13"/>
  <c r="I45" i="13"/>
  <c r="M45" i="13"/>
  <c r="O41" i="21"/>
  <c r="CK46" i="13"/>
  <c r="CL46" i="13"/>
  <c r="CM46" i="13"/>
  <c r="CN46" i="13"/>
  <c r="CO46" i="13"/>
  <c r="E46" i="13"/>
  <c r="CQ46" i="13"/>
  <c r="CR46" i="13"/>
  <c r="CS46" i="13"/>
  <c r="CT46" i="13"/>
  <c r="CU46" i="13"/>
  <c r="I46" i="13"/>
  <c r="M46" i="13"/>
  <c r="O42" i="21"/>
  <c r="CK47" i="13"/>
  <c r="CL47" i="13"/>
  <c r="CM47" i="13"/>
  <c r="CN47" i="13"/>
  <c r="CO47" i="13"/>
  <c r="E47" i="13"/>
  <c r="CQ47" i="13"/>
  <c r="CR47" i="13"/>
  <c r="CS47" i="13"/>
  <c r="CT47" i="13"/>
  <c r="CU47" i="13"/>
  <c r="I47" i="13"/>
  <c r="M47" i="13"/>
  <c r="O43" i="21"/>
  <c r="CK48" i="13"/>
  <c r="CL48" i="13"/>
  <c r="CM48" i="13"/>
  <c r="CN48" i="13"/>
  <c r="CO48" i="13"/>
  <c r="E48" i="13"/>
  <c r="CQ48" i="13"/>
  <c r="CR48" i="13"/>
  <c r="CS48" i="13"/>
  <c r="CT48" i="13"/>
  <c r="CU48" i="13"/>
  <c r="I48" i="13"/>
  <c r="M48" i="13"/>
  <c r="O44" i="21"/>
  <c r="CK49" i="13"/>
  <c r="CL49" i="13"/>
  <c r="CM49" i="13"/>
  <c r="CN49" i="13"/>
  <c r="CO49" i="13"/>
  <c r="E49" i="13"/>
  <c r="CQ49" i="13"/>
  <c r="CR49" i="13"/>
  <c r="CS49" i="13"/>
  <c r="CT49" i="13"/>
  <c r="CU49" i="13"/>
  <c r="I49" i="13"/>
  <c r="M49" i="13"/>
  <c r="O45" i="21"/>
  <c r="CK50" i="13"/>
  <c r="CL50" i="13"/>
  <c r="CM50" i="13"/>
  <c r="CN50" i="13"/>
  <c r="CO50" i="13"/>
  <c r="E50" i="13"/>
  <c r="CQ50" i="13"/>
  <c r="CR50" i="13"/>
  <c r="CS50" i="13"/>
  <c r="CT50" i="13"/>
  <c r="CU50" i="13"/>
  <c r="I50" i="13"/>
  <c r="M50" i="13"/>
  <c r="O46" i="21"/>
  <c r="CK51" i="13"/>
  <c r="CL51" i="13"/>
  <c r="CM51" i="13"/>
  <c r="CN51" i="13"/>
  <c r="CO51" i="13"/>
  <c r="E51" i="13"/>
  <c r="CQ51" i="13"/>
  <c r="CR51" i="13"/>
  <c r="CS51" i="13"/>
  <c r="CT51" i="13"/>
  <c r="CU51" i="13"/>
  <c r="I51" i="13"/>
  <c r="M51" i="13"/>
  <c r="O47" i="21"/>
  <c r="CK52" i="13"/>
  <c r="CL52" i="13"/>
  <c r="CM52" i="13"/>
  <c r="CN52" i="13"/>
  <c r="CO52" i="13"/>
  <c r="E52" i="13"/>
  <c r="CQ52" i="13"/>
  <c r="CR52" i="13"/>
  <c r="CS52" i="13"/>
  <c r="CT52" i="13"/>
  <c r="CU52" i="13"/>
  <c r="I52" i="13"/>
  <c r="M52" i="13"/>
  <c r="O48" i="21"/>
  <c r="CK53" i="13"/>
  <c r="CL53" i="13"/>
  <c r="CM53" i="13"/>
  <c r="CN53" i="13"/>
  <c r="CO53" i="13"/>
  <c r="E53" i="13"/>
  <c r="CQ53" i="13"/>
  <c r="CR53" i="13"/>
  <c r="CS53" i="13"/>
  <c r="CT53" i="13"/>
  <c r="CU53" i="13"/>
  <c r="I53" i="13"/>
  <c r="M53" i="13"/>
  <c r="O49" i="21"/>
  <c r="CK54" i="13"/>
  <c r="CL54" i="13"/>
  <c r="CM54" i="13"/>
  <c r="CN54" i="13"/>
  <c r="CO54" i="13"/>
  <c r="E54" i="13"/>
  <c r="CQ54" i="13"/>
  <c r="CR54" i="13"/>
  <c r="CS54" i="13"/>
  <c r="CT54" i="13"/>
  <c r="CU54" i="13"/>
  <c r="I54" i="13"/>
  <c r="M54" i="13"/>
  <c r="O50" i="21"/>
  <c r="CK55" i="13"/>
  <c r="CL55" i="13"/>
  <c r="CM55" i="13"/>
  <c r="CN55" i="13"/>
  <c r="CO55" i="13"/>
  <c r="E55" i="13"/>
  <c r="CQ55" i="13"/>
  <c r="CR55" i="13"/>
  <c r="CS55" i="13"/>
  <c r="CT55" i="13"/>
  <c r="CU55" i="13"/>
  <c r="I55" i="13"/>
  <c r="M55" i="13"/>
  <c r="O51" i="21"/>
  <c r="CK56" i="13"/>
  <c r="CL56" i="13"/>
  <c r="CM56" i="13"/>
  <c r="CN56" i="13"/>
  <c r="CO56" i="13"/>
  <c r="E56" i="13"/>
  <c r="CQ56" i="13"/>
  <c r="CR56" i="13"/>
  <c r="CS56" i="13"/>
  <c r="CT56" i="13"/>
  <c r="CU56" i="13"/>
  <c r="I56" i="13"/>
  <c r="M56" i="13"/>
  <c r="O52" i="21"/>
  <c r="CK57" i="13"/>
  <c r="CL57" i="13"/>
  <c r="CM57" i="13"/>
  <c r="CN57" i="13"/>
  <c r="CO57" i="13"/>
  <c r="E57" i="13"/>
  <c r="CQ57" i="13"/>
  <c r="CR57" i="13"/>
  <c r="CS57" i="13"/>
  <c r="CT57" i="13"/>
  <c r="CU57" i="13"/>
  <c r="I57" i="13"/>
  <c r="M57" i="13"/>
  <c r="O53" i="21"/>
  <c r="CK58" i="13"/>
  <c r="CL58" i="13"/>
  <c r="CM58" i="13"/>
  <c r="CN58" i="13"/>
  <c r="CO58" i="13"/>
  <c r="E58" i="13"/>
  <c r="CQ58" i="13"/>
  <c r="CR58" i="13"/>
  <c r="CS58" i="13"/>
  <c r="CT58" i="13"/>
  <c r="CU58" i="13"/>
  <c r="I58" i="13"/>
  <c r="M58" i="13"/>
  <c r="O54" i="21"/>
  <c r="CK59" i="13"/>
  <c r="CL59" i="13"/>
  <c r="CM59" i="13"/>
  <c r="CN59" i="13"/>
  <c r="CO59" i="13"/>
  <c r="E59" i="13"/>
  <c r="CQ59" i="13"/>
  <c r="CR59" i="13"/>
  <c r="CS59" i="13"/>
  <c r="CT59" i="13"/>
  <c r="CU59" i="13"/>
  <c r="I59" i="13"/>
  <c r="M59" i="13"/>
  <c r="O55" i="21"/>
  <c r="CK60" i="13"/>
  <c r="CL60" i="13"/>
  <c r="CM60" i="13"/>
  <c r="CN60" i="13"/>
  <c r="CO60" i="13"/>
  <c r="E60" i="13"/>
  <c r="CQ60" i="13"/>
  <c r="CR60" i="13"/>
  <c r="CS60" i="13"/>
  <c r="CT60" i="13"/>
  <c r="CU60" i="13"/>
  <c r="I60" i="13"/>
  <c r="M60" i="13"/>
  <c r="O56" i="21"/>
  <c r="CK61" i="13"/>
  <c r="CL61" i="13"/>
  <c r="CM61" i="13"/>
  <c r="CN61" i="13"/>
  <c r="CO61" i="13"/>
  <c r="E61" i="13"/>
  <c r="CQ61" i="13"/>
  <c r="CR61" i="13"/>
  <c r="CS61" i="13"/>
  <c r="CT61" i="13"/>
  <c r="CU61" i="13"/>
  <c r="I61" i="13"/>
  <c r="M61" i="13"/>
  <c r="O57" i="21"/>
  <c r="CK62" i="13"/>
  <c r="CL62" i="13"/>
  <c r="CM62" i="13"/>
  <c r="CN62" i="13"/>
  <c r="CO62" i="13"/>
  <c r="E62" i="13"/>
  <c r="CQ62" i="13"/>
  <c r="CR62" i="13"/>
  <c r="CS62" i="13"/>
  <c r="CT62" i="13"/>
  <c r="CU62" i="13"/>
  <c r="I62" i="13"/>
  <c r="M62" i="13"/>
  <c r="O58" i="21"/>
  <c r="CK63" i="13"/>
  <c r="CL63" i="13"/>
  <c r="CM63" i="13"/>
  <c r="CN63" i="13"/>
  <c r="CO63" i="13"/>
  <c r="E63" i="13"/>
  <c r="CQ63" i="13"/>
  <c r="CR63" i="13"/>
  <c r="CS63" i="13"/>
  <c r="CT63" i="13"/>
  <c r="CU63" i="13"/>
  <c r="I63" i="13"/>
  <c r="M63" i="13"/>
  <c r="O59" i="21"/>
  <c r="CK64" i="13"/>
  <c r="CL64" i="13"/>
  <c r="CM64" i="13"/>
  <c r="CN64" i="13"/>
  <c r="CO64" i="13"/>
  <c r="E64" i="13"/>
  <c r="CQ64" i="13"/>
  <c r="CR64" i="13"/>
  <c r="CS64" i="13"/>
  <c r="CT64" i="13"/>
  <c r="CU64" i="13"/>
  <c r="I64" i="13"/>
  <c r="M64" i="13"/>
  <c r="O60" i="21"/>
  <c r="CK65" i="13"/>
  <c r="CL65" i="13"/>
  <c r="CM65" i="13"/>
  <c r="CN65" i="13"/>
  <c r="CO65" i="13"/>
  <c r="E65" i="13"/>
  <c r="CQ65" i="13"/>
  <c r="CR65" i="13"/>
  <c r="CS65" i="13"/>
  <c r="CT65" i="13"/>
  <c r="CU65" i="13"/>
  <c r="I65" i="13"/>
  <c r="M65" i="13"/>
  <c r="O61" i="21"/>
  <c r="CK66" i="13"/>
  <c r="CL66" i="13"/>
  <c r="CM66" i="13"/>
  <c r="CN66" i="13"/>
  <c r="CO66" i="13"/>
  <c r="E66" i="13"/>
  <c r="CQ66" i="13"/>
  <c r="CR66" i="13"/>
  <c r="CS66" i="13"/>
  <c r="CT66" i="13"/>
  <c r="CU66" i="13"/>
  <c r="I66" i="13"/>
  <c r="M66" i="13"/>
  <c r="O62" i="21"/>
  <c r="CK67" i="13"/>
  <c r="CL67" i="13"/>
  <c r="CM67" i="13"/>
  <c r="CN67" i="13"/>
  <c r="CO67" i="13"/>
  <c r="E67" i="13"/>
  <c r="CQ67" i="13"/>
  <c r="CR67" i="13"/>
  <c r="CS67" i="13"/>
  <c r="CT67" i="13"/>
  <c r="CU67" i="13"/>
  <c r="I67" i="13"/>
  <c r="M67" i="13"/>
  <c r="O63" i="21"/>
  <c r="CK68" i="13"/>
  <c r="CL68" i="13"/>
  <c r="CM68" i="13"/>
  <c r="CN68" i="13"/>
  <c r="CO68" i="13"/>
  <c r="E68" i="13"/>
  <c r="CQ68" i="13"/>
  <c r="CR68" i="13"/>
  <c r="CS68" i="13"/>
  <c r="CT68" i="13"/>
  <c r="CU68" i="13"/>
  <c r="I68" i="13"/>
  <c r="M68" i="13"/>
  <c r="O64" i="21"/>
  <c r="CK69" i="13"/>
  <c r="CL69" i="13"/>
  <c r="CM69" i="13"/>
  <c r="CN69" i="13"/>
  <c r="CO69" i="13"/>
  <c r="E69" i="13"/>
  <c r="CQ69" i="13"/>
  <c r="CR69" i="13"/>
  <c r="CS69" i="13"/>
  <c r="CT69" i="13"/>
  <c r="CU69" i="13"/>
  <c r="I69" i="13"/>
  <c r="M69" i="13"/>
  <c r="O65" i="21"/>
  <c r="CK70" i="13"/>
  <c r="CL70" i="13"/>
  <c r="CM70" i="13"/>
  <c r="CN70" i="13"/>
  <c r="CO70" i="13"/>
  <c r="E70" i="13"/>
  <c r="CQ70" i="13"/>
  <c r="CR70" i="13"/>
  <c r="CS70" i="13"/>
  <c r="CT70" i="13"/>
  <c r="CU70" i="13"/>
  <c r="I70" i="13"/>
  <c r="M70" i="13"/>
  <c r="O66" i="21"/>
  <c r="CK71" i="13"/>
  <c r="CL71" i="13"/>
  <c r="CM71" i="13"/>
  <c r="CN71" i="13"/>
  <c r="CO71" i="13"/>
  <c r="E71" i="13"/>
  <c r="CQ71" i="13"/>
  <c r="CR71" i="13"/>
  <c r="CS71" i="13"/>
  <c r="CT71" i="13"/>
  <c r="CU71" i="13"/>
  <c r="I71" i="13"/>
  <c r="M71" i="13"/>
  <c r="O67" i="21"/>
  <c r="CK72" i="13"/>
  <c r="CL72" i="13"/>
  <c r="CM72" i="13"/>
  <c r="CN72" i="13"/>
  <c r="CO72" i="13"/>
  <c r="E72" i="13"/>
  <c r="CQ72" i="13"/>
  <c r="CR72" i="13"/>
  <c r="CS72" i="13"/>
  <c r="CT72" i="13"/>
  <c r="CU72" i="13"/>
  <c r="I72" i="13"/>
  <c r="M72" i="13"/>
  <c r="O68" i="21"/>
  <c r="CK73" i="13"/>
  <c r="CL73" i="13"/>
  <c r="CM73" i="13"/>
  <c r="CN73" i="13"/>
  <c r="CO73" i="13"/>
  <c r="E73" i="13"/>
  <c r="CQ73" i="13"/>
  <c r="CR73" i="13"/>
  <c r="CS73" i="13"/>
  <c r="CT73" i="13"/>
  <c r="CU73" i="13"/>
  <c r="I73" i="13"/>
  <c r="M73" i="13"/>
  <c r="O69" i="21"/>
  <c r="CK74" i="13"/>
  <c r="CL74" i="13"/>
  <c r="CM74" i="13"/>
  <c r="CN74" i="13"/>
  <c r="CO74" i="13"/>
  <c r="E74" i="13"/>
  <c r="CQ74" i="13"/>
  <c r="CR74" i="13"/>
  <c r="CS74" i="13"/>
  <c r="CT74" i="13"/>
  <c r="CU74" i="13"/>
  <c r="I74" i="13"/>
  <c r="M74" i="13"/>
  <c r="O70" i="21"/>
  <c r="CK75" i="13"/>
  <c r="CL75" i="13"/>
  <c r="CM75" i="13"/>
  <c r="CN75" i="13"/>
  <c r="CO75" i="13"/>
  <c r="E75" i="13"/>
  <c r="CQ75" i="13"/>
  <c r="CR75" i="13"/>
  <c r="CS75" i="13"/>
  <c r="CT75" i="13"/>
  <c r="CU75" i="13"/>
  <c r="I75" i="13"/>
  <c r="M75" i="13"/>
  <c r="O71" i="21"/>
  <c r="CK76" i="13"/>
  <c r="CL76" i="13"/>
  <c r="CM76" i="13"/>
  <c r="CN76" i="13"/>
  <c r="CO76" i="13"/>
  <c r="E76" i="13"/>
  <c r="CQ76" i="13"/>
  <c r="CR76" i="13"/>
  <c r="CS76" i="13"/>
  <c r="CT76" i="13"/>
  <c r="CU76" i="13"/>
  <c r="I76" i="13"/>
  <c r="M76" i="13"/>
  <c r="O72" i="21"/>
  <c r="CK77" i="13"/>
  <c r="CL77" i="13"/>
  <c r="CM77" i="13"/>
  <c r="CN77" i="13"/>
  <c r="CO77" i="13"/>
  <c r="E77" i="13"/>
  <c r="CQ77" i="13"/>
  <c r="CR77" i="13"/>
  <c r="CS77" i="13"/>
  <c r="CT77" i="13"/>
  <c r="CU77" i="13"/>
  <c r="I77" i="13"/>
  <c r="M77" i="13"/>
  <c r="O73" i="21"/>
  <c r="CK78" i="13"/>
  <c r="CL78" i="13"/>
  <c r="CM78" i="13"/>
  <c r="CN78" i="13"/>
  <c r="CO78" i="13"/>
  <c r="E78" i="13"/>
  <c r="CQ78" i="13"/>
  <c r="CR78" i="13"/>
  <c r="CS78" i="13"/>
  <c r="CT78" i="13"/>
  <c r="CU78" i="13"/>
  <c r="I78" i="13"/>
  <c r="M78" i="13"/>
  <c r="O74" i="21"/>
  <c r="CK79" i="13"/>
  <c r="CL79" i="13"/>
  <c r="CM79" i="13"/>
  <c r="CN79" i="13"/>
  <c r="CO79" i="13"/>
  <c r="E79" i="13"/>
  <c r="CQ79" i="13"/>
  <c r="CR79" i="13"/>
  <c r="CS79" i="13"/>
  <c r="CT79" i="13"/>
  <c r="CU79" i="13"/>
  <c r="I79" i="13"/>
  <c r="M79" i="13"/>
  <c r="O75" i="21"/>
  <c r="CK80" i="13"/>
  <c r="CL80" i="13"/>
  <c r="CM80" i="13"/>
  <c r="CN80" i="13"/>
  <c r="CO80" i="13"/>
  <c r="E80" i="13"/>
  <c r="CQ80" i="13"/>
  <c r="CR80" i="13"/>
  <c r="CS80" i="13"/>
  <c r="CT80" i="13"/>
  <c r="CU80" i="13"/>
  <c r="I80" i="13"/>
  <c r="M80" i="13"/>
  <c r="O76" i="21"/>
  <c r="CK81" i="13"/>
  <c r="CL81" i="13"/>
  <c r="CM81" i="13"/>
  <c r="CN81" i="13"/>
  <c r="CO81" i="13"/>
  <c r="E81" i="13"/>
  <c r="CQ81" i="13"/>
  <c r="CR81" i="13"/>
  <c r="CS81" i="13"/>
  <c r="CT81" i="13"/>
  <c r="CU81" i="13"/>
  <c r="I81" i="13"/>
  <c r="M81" i="13"/>
  <c r="O77" i="21"/>
  <c r="CK82" i="13"/>
  <c r="CL82" i="13"/>
  <c r="CM82" i="13"/>
  <c r="CN82" i="13"/>
  <c r="CO82" i="13"/>
  <c r="E82" i="13"/>
  <c r="CQ82" i="13"/>
  <c r="CR82" i="13"/>
  <c r="CS82" i="13"/>
  <c r="CT82" i="13"/>
  <c r="CU82" i="13"/>
  <c r="I82" i="13"/>
  <c r="M82" i="13"/>
  <c r="O78" i="21"/>
  <c r="CL83" i="13"/>
  <c r="CM83" i="13"/>
  <c r="CN83" i="13"/>
  <c r="E83" i="13"/>
  <c r="CQ83" i="13"/>
  <c r="CR83" i="13"/>
  <c r="CS83" i="13"/>
  <c r="CT83" i="13"/>
  <c r="I83" i="13"/>
  <c r="M83" i="13"/>
  <c r="O79" i="21"/>
  <c r="CK84" i="13"/>
  <c r="CL84" i="13"/>
  <c r="CM84" i="13"/>
  <c r="CN84" i="13"/>
  <c r="CO84" i="13"/>
  <c r="E84" i="13"/>
  <c r="CR84" i="13"/>
  <c r="CS84" i="13"/>
  <c r="CT84" i="13"/>
  <c r="CU84" i="13"/>
  <c r="O80" i="21"/>
  <c r="CK85" i="13"/>
  <c r="CL85" i="13"/>
  <c r="CM85" i="13"/>
  <c r="CN85" i="13"/>
  <c r="CO85" i="13"/>
  <c r="E85" i="13"/>
  <c r="CQ85" i="13"/>
  <c r="CR85" i="13"/>
  <c r="CS85" i="13"/>
  <c r="CT85" i="13"/>
  <c r="CU85" i="13"/>
  <c r="I85" i="13"/>
  <c r="M85" i="13"/>
  <c r="O81" i="21"/>
  <c r="CK86" i="13"/>
  <c r="CL86" i="13"/>
  <c r="CM86" i="13"/>
  <c r="CN86" i="13"/>
  <c r="CO86" i="13"/>
  <c r="E86" i="13"/>
  <c r="CQ86" i="13"/>
  <c r="CR86" i="13"/>
  <c r="CS86" i="13"/>
  <c r="CT86" i="13"/>
  <c r="CU86" i="13"/>
  <c r="I86" i="13"/>
  <c r="M86" i="13"/>
  <c r="O82" i="21"/>
  <c r="CK7" i="13"/>
  <c r="CL7" i="13"/>
  <c r="CM7" i="13"/>
  <c r="CN7" i="13"/>
  <c r="E7" i="13"/>
  <c r="CQ7" i="13"/>
  <c r="CR7" i="13"/>
  <c r="CS7" i="13"/>
  <c r="CT7" i="13"/>
  <c r="I7" i="13"/>
  <c r="M7" i="13"/>
  <c r="O3" i="21"/>
  <c r="Q8" i="13"/>
  <c r="P8" i="13"/>
  <c r="S8" i="13"/>
  <c r="V8" i="13"/>
  <c r="Y8" i="13"/>
  <c r="AB8" i="13"/>
  <c r="T8" i="13"/>
  <c r="W8" i="13"/>
  <c r="Z8" i="13"/>
  <c r="AC8" i="13"/>
  <c r="B8" i="13"/>
  <c r="AZ8" i="13"/>
  <c r="BC8" i="13"/>
  <c r="BF8" i="13"/>
  <c r="BI8" i="13"/>
  <c r="BL8" i="13"/>
  <c r="BA8" i="13"/>
  <c r="BD8" i="13"/>
  <c r="BG8" i="13"/>
  <c r="BJ8" i="13"/>
  <c r="BM8" i="13"/>
  <c r="F8" i="13"/>
  <c r="J8" i="13"/>
  <c r="M4" i="21"/>
  <c r="Q9" i="13"/>
  <c r="P9" i="13"/>
  <c r="S9" i="13"/>
  <c r="V9" i="13"/>
  <c r="Y9" i="13"/>
  <c r="AB9" i="13"/>
  <c r="T9" i="13"/>
  <c r="W9" i="13"/>
  <c r="Z9" i="13"/>
  <c r="AC9" i="13"/>
  <c r="B9" i="13"/>
  <c r="AZ9" i="13"/>
  <c r="BC9" i="13"/>
  <c r="BF9" i="13"/>
  <c r="BI9" i="13"/>
  <c r="BL9" i="13"/>
  <c r="BA9" i="13"/>
  <c r="BD9" i="13"/>
  <c r="BG9" i="13"/>
  <c r="BJ9" i="13"/>
  <c r="BM9" i="13"/>
  <c r="F9" i="13"/>
  <c r="J9" i="13"/>
  <c r="M5" i="21"/>
  <c r="Q10" i="13"/>
  <c r="P10" i="13"/>
  <c r="S10" i="13"/>
  <c r="V10" i="13"/>
  <c r="Y10" i="13"/>
  <c r="AB10" i="13"/>
  <c r="T10" i="13"/>
  <c r="W10" i="13"/>
  <c r="Z10" i="13"/>
  <c r="AC10" i="13"/>
  <c r="B10" i="13"/>
  <c r="AZ10" i="13"/>
  <c r="BC10" i="13"/>
  <c r="BF10" i="13"/>
  <c r="BI10" i="13"/>
  <c r="BL10" i="13"/>
  <c r="BA10" i="13"/>
  <c r="BD10" i="13"/>
  <c r="BG10" i="13"/>
  <c r="BJ10" i="13"/>
  <c r="BM10" i="13"/>
  <c r="F10" i="13"/>
  <c r="J10" i="13"/>
  <c r="M6" i="21"/>
  <c r="Q11" i="13"/>
  <c r="P11" i="13"/>
  <c r="S11" i="13"/>
  <c r="V11" i="13"/>
  <c r="Y11" i="13"/>
  <c r="AB11" i="13"/>
  <c r="T11" i="13"/>
  <c r="W11" i="13"/>
  <c r="Z11" i="13"/>
  <c r="AC11" i="13"/>
  <c r="B11" i="13"/>
  <c r="AZ11" i="13"/>
  <c r="BC11" i="13"/>
  <c r="BF11" i="13"/>
  <c r="BI11" i="13"/>
  <c r="BL11" i="13"/>
  <c r="BA11" i="13"/>
  <c r="BD11" i="13"/>
  <c r="BG11" i="13"/>
  <c r="BJ11" i="13"/>
  <c r="BM11" i="13"/>
  <c r="F11" i="13"/>
  <c r="J11" i="13"/>
  <c r="M7" i="21"/>
  <c r="Q12" i="13"/>
  <c r="P12" i="13"/>
  <c r="S12" i="13"/>
  <c r="V12" i="13"/>
  <c r="Y12" i="13"/>
  <c r="AB12" i="13"/>
  <c r="T12" i="13"/>
  <c r="W12" i="13"/>
  <c r="Z12" i="13"/>
  <c r="AC12" i="13"/>
  <c r="B12" i="13"/>
  <c r="AZ12" i="13"/>
  <c r="BC12" i="13"/>
  <c r="BF12" i="13"/>
  <c r="BI12" i="13"/>
  <c r="BL12" i="13"/>
  <c r="BA12" i="13"/>
  <c r="BD12" i="13"/>
  <c r="BG12" i="13"/>
  <c r="BJ12" i="13"/>
  <c r="BM12" i="13"/>
  <c r="F12" i="13"/>
  <c r="J12" i="13"/>
  <c r="M8" i="21"/>
  <c r="Q13" i="13"/>
  <c r="P13" i="13"/>
  <c r="S13" i="13"/>
  <c r="V13" i="13"/>
  <c r="Y13" i="13"/>
  <c r="AB13" i="13"/>
  <c r="T13" i="13"/>
  <c r="W13" i="13"/>
  <c r="Z13" i="13"/>
  <c r="AC13" i="13"/>
  <c r="B13" i="13"/>
  <c r="AZ13" i="13"/>
  <c r="BC13" i="13"/>
  <c r="BF13" i="13"/>
  <c r="BI13" i="13"/>
  <c r="BL13" i="13"/>
  <c r="BA13" i="13"/>
  <c r="BD13" i="13"/>
  <c r="BG13" i="13"/>
  <c r="BJ13" i="13"/>
  <c r="BM13" i="13"/>
  <c r="F13" i="13"/>
  <c r="J13" i="13"/>
  <c r="M9" i="21"/>
  <c r="Q14" i="13"/>
  <c r="P14" i="13"/>
  <c r="S14" i="13"/>
  <c r="V14" i="13"/>
  <c r="Y14" i="13"/>
  <c r="AB14" i="13"/>
  <c r="T14" i="13"/>
  <c r="W14" i="13"/>
  <c r="Z14" i="13"/>
  <c r="AC14" i="13"/>
  <c r="B14" i="13"/>
  <c r="AZ14" i="13"/>
  <c r="BC14" i="13"/>
  <c r="BF14" i="13"/>
  <c r="BI14" i="13"/>
  <c r="BL14" i="13"/>
  <c r="BA14" i="13"/>
  <c r="BD14" i="13"/>
  <c r="BG14" i="13"/>
  <c r="BJ14" i="13"/>
  <c r="BM14" i="13"/>
  <c r="F14" i="13"/>
  <c r="J14" i="13"/>
  <c r="M10" i="21"/>
  <c r="Q15" i="13"/>
  <c r="P15" i="13"/>
  <c r="S15" i="13"/>
  <c r="V15" i="13"/>
  <c r="Y15" i="13"/>
  <c r="AB15" i="13"/>
  <c r="T15" i="13"/>
  <c r="W15" i="13"/>
  <c r="Z15" i="13"/>
  <c r="AC15" i="13"/>
  <c r="B15" i="13"/>
  <c r="AZ15" i="13"/>
  <c r="BC15" i="13"/>
  <c r="BF15" i="13"/>
  <c r="BI15" i="13"/>
  <c r="BL15" i="13"/>
  <c r="BA15" i="13"/>
  <c r="BD15" i="13"/>
  <c r="BG15" i="13"/>
  <c r="BJ15" i="13"/>
  <c r="BM15" i="13"/>
  <c r="F15" i="13"/>
  <c r="J15" i="13"/>
  <c r="M11" i="21"/>
  <c r="Q16" i="13"/>
  <c r="P16" i="13"/>
  <c r="S16" i="13"/>
  <c r="V16" i="13"/>
  <c r="Y16" i="13"/>
  <c r="AB16" i="13"/>
  <c r="T16" i="13"/>
  <c r="W16" i="13"/>
  <c r="Z16" i="13"/>
  <c r="AC16" i="13"/>
  <c r="B16" i="13"/>
  <c r="AZ16" i="13"/>
  <c r="BC16" i="13"/>
  <c r="BF16" i="13"/>
  <c r="BI16" i="13"/>
  <c r="BL16" i="13"/>
  <c r="BA16" i="13"/>
  <c r="BD16" i="13"/>
  <c r="BG16" i="13"/>
  <c r="BJ16" i="13"/>
  <c r="BM16" i="13"/>
  <c r="F16" i="13"/>
  <c r="J16" i="13"/>
  <c r="M12" i="21"/>
  <c r="Q17" i="13"/>
  <c r="P17" i="13"/>
  <c r="S17" i="13"/>
  <c r="V17" i="13"/>
  <c r="Y17" i="13"/>
  <c r="AB17" i="13"/>
  <c r="T17" i="13"/>
  <c r="W17" i="13"/>
  <c r="Z17" i="13"/>
  <c r="AC17" i="13"/>
  <c r="B17" i="13"/>
  <c r="AZ17" i="13"/>
  <c r="BC17" i="13"/>
  <c r="BF17" i="13"/>
  <c r="BI17" i="13"/>
  <c r="BL17" i="13"/>
  <c r="BA17" i="13"/>
  <c r="BD17" i="13"/>
  <c r="BG17" i="13"/>
  <c r="BJ17" i="13"/>
  <c r="BM17" i="13"/>
  <c r="F17" i="13"/>
  <c r="J17" i="13"/>
  <c r="M13" i="21"/>
  <c r="Q18" i="13"/>
  <c r="P18" i="13"/>
  <c r="S18" i="13"/>
  <c r="V18" i="13"/>
  <c r="Y18" i="13"/>
  <c r="AB18" i="13"/>
  <c r="T18" i="13"/>
  <c r="W18" i="13"/>
  <c r="Z18" i="13"/>
  <c r="AC18" i="13"/>
  <c r="B18" i="13"/>
  <c r="AZ18" i="13"/>
  <c r="BC18" i="13"/>
  <c r="BF18" i="13"/>
  <c r="BI18" i="13"/>
  <c r="BL18" i="13"/>
  <c r="BA18" i="13"/>
  <c r="BD18" i="13"/>
  <c r="BG18" i="13"/>
  <c r="BJ18" i="13"/>
  <c r="BM18" i="13"/>
  <c r="F18" i="13"/>
  <c r="J18" i="13"/>
  <c r="M14" i="21"/>
  <c r="Q19" i="13"/>
  <c r="P19" i="13"/>
  <c r="S19" i="13"/>
  <c r="V19" i="13"/>
  <c r="Y19" i="13"/>
  <c r="AB19" i="13"/>
  <c r="T19" i="13"/>
  <c r="W19" i="13"/>
  <c r="Z19" i="13"/>
  <c r="AC19" i="13"/>
  <c r="B19" i="13"/>
  <c r="AZ19" i="13"/>
  <c r="BC19" i="13"/>
  <c r="BF19" i="13"/>
  <c r="BI19" i="13"/>
  <c r="BL19" i="13"/>
  <c r="BA19" i="13"/>
  <c r="BD19" i="13"/>
  <c r="BG19" i="13"/>
  <c r="BJ19" i="13"/>
  <c r="BM19" i="13"/>
  <c r="F19" i="13"/>
  <c r="J19" i="13"/>
  <c r="M15" i="21"/>
  <c r="Q20" i="13"/>
  <c r="P20" i="13"/>
  <c r="S20" i="13"/>
  <c r="V20" i="13"/>
  <c r="Y20" i="13"/>
  <c r="AB20" i="13"/>
  <c r="T20" i="13"/>
  <c r="W20" i="13"/>
  <c r="Z20" i="13"/>
  <c r="AC20" i="13"/>
  <c r="B20" i="13"/>
  <c r="AZ20" i="13"/>
  <c r="BC20" i="13"/>
  <c r="BF20" i="13"/>
  <c r="BI20" i="13"/>
  <c r="BL20" i="13"/>
  <c r="BA20" i="13"/>
  <c r="BD20" i="13"/>
  <c r="BG20" i="13"/>
  <c r="BJ20" i="13"/>
  <c r="BM20" i="13"/>
  <c r="F20" i="13"/>
  <c r="J20" i="13"/>
  <c r="M16" i="21"/>
  <c r="Q21" i="13"/>
  <c r="P21" i="13"/>
  <c r="S21" i="13"/>
  <c r="V21" i="13"/>
  <c r="Y21" i="13"/>
  <c r="AB21" i="13"/>
  <c r="T21" i="13"/>
  <c r="W21" i="13"/>
  <c r="Z21" i="13"/>
  <c r="AC21" i="13"/>
  <c r="B21" i="13"/>
  <c r="AZ21" i="13"/>
  <c r="BC21" i="13"/>
  <c r="BF21" i="13"/>
  <c r="BI21" i="13"/>
  <c r="BL21" i="13"/>
  <c r="BA21" i="13"/>
  <c r="BD21" i="13"/>
  <c r="BG21" i="13"/>
  <c r="BJ21" i="13"/>
  <c r="BM21" i="13"/>
  <c r="F21" i="13"/>
  <c r="J21" i="13"/>
  <c r="M17" i="21"/>
  <c r="Q22" i="13"/>
  <c r="P22" i="13"/>
  <c r="S22" i="13"/>
  <c r="V22" i="13"/>
  <c r="Y22" i="13"/>
  <c r="AB22" i="13"/>
  <c r="T22" i="13"/>
  <c r="W22" i="13"/>
  <c r="Z22" i="13"/>
  <c r="AC22" i="13"/>
  <c r="B22" i="13"/>
  <c r="AZ22" i="13"/>
  <c r="BC22" i="13"/>
  <c r="BF22" i="13"/>
  <c r="BI22" i="13"/>
  <c r="BL22" i="13"/>
  <c r="BA22" i="13"/>
  <c r="BD22" i="13"/>
  <c r="BG22" i="13"/>
  <c r="BJ22" i="13"/>
  <c r="BM22" i="13"/>
  <c r="F22" i="13"/>
  <c r="J22" i="13"/>
  <c r="M18" i="21"/>
  <c r="Q23" i="13"/>
  <c r="P23" i="13"/>
  <c r="S23" i="13"/>
  <c r="V23" i="13"/>
  <c r="Y23" i="13"/>
  <c r="AB23" i="13"/>
  <c r="T23" i="13"/>
  <c r="W23" i="13"/>
  <c r="Z23" i="13"/>
  <c r="AC23" i="13"/>
  <c r="B23" i="13"/>
  <c r="AZ23" i="13"/>
  <c r="BC23" i="13"/>
  <c r="BF23" i="13"/>
  <c r="BI23" i="13"/>
  <c r="BL23" i="13"/>
  <c r="BA23" i="13"/>
  <c r="BD23" i="13"/>
  <c r="BG23" i="13"/>
  <c r="BJ23" i="13"/>
  <c r="BM23" i="13"/>
  <c r="F23" i="13"/>
  <c r="J23" i="13"/>
  <c r="M19" i="21"/>
  <c r="Q24" i="13"/>
  <c r="P24" i="13"/>
  <c r="S24" i="13"/>
  <c r="V24" i="13"/>
  <c r="Y24" i="13"/>
  <c r="AB24" i="13"/>
  <c r="T24" i="13"/>
  <c r="W24" i="13"/>
  <c r="Z24" i="13"/>
  <c r="AC24" i="13"/>
  <c r="B24" i="13"/>
  <c r="AZ24" i="13"/>
  <c r="BC24" i="13"/>
  <c r="BF24" i="13"/>
  <c r="BI24" i="13"/>
  <c r="BL24" i="13"/>
  <c r="BA24" i="13"/>
  <c r="BD24" i="13"/>
  <c r="BG24" i="13"/>
  <c r="BJ24" i="13"/>
  <c r="BM24" i="13"/>
  <c r="F24" i="13"/>
  <c r="J24" i="13"/>
  <c r="M20" i="21"/>
  <c r="Q25" i="13"/>
  <c r="P25" i="13"/>
  <c r="S25" i="13"/>
  <c r="V25" i="13"/>
  <c r="Y25" i="13"/>
  <c r="AB25" i="13"/>
  <c r="T25" i="13"/>
  <c r="W25" i="13"/>
  <c r="Z25" i="13"/>
  <c r="AC25" i="13"/>
  <c r="B25" i="13"/>
  <c r="AZ25" i="13"/>
  <c r="BC25" i="13"/>
  <c r="BF25" i="13"/>
  <c r="BI25" i="13"/>
  <c r="BL25" i="13"/>
  <c r="BA25" i="13"/>
  <c r="BD25" i="13"/>
  <c r="BG25" i="13"/>
  <c r="BJ25" i="13"/>
  <c r="BM25" i="13"/>
  <c r="F25" i="13"/>
  <c r="J25" i="13"/>
  <c r="M21" i="21"/>
  <c r="Q26" i="13"/>
  <c r="P26" i="13"/>
  <c r="S26" i="13"/>
  <c r="V26" i="13"/>
  <c r="Y26" i="13"/>
  <c r="AB26" i="13"/>
  <c r="T26" i="13"/>
  <c r="W26" i="13"/>
  <c r="Z26" i="13"/>
  <c r="AC26" i="13"/>
  <c r="B26" i="13"/>
  <c r="AZ26" i="13"/>
  <c r="BC26" i="13"/>
  <c r="BF26" i="13"/>
  <c r="BI26" i="13"/>
  <c r="BL26" i="13"/>
  <c r="BA26" i="13"/>
  <c r="BD26" i="13"/>
  <c r="BG26" i="13"/>
  <c r="BJ26" i="13"/>
  <c r="BM26" i="13"/>
  <c r="F26" i="13"/>
  <c r="J26" i="13"/>
  <c r="M22" i="21"/>
  <c r="Q27" i="13"/>
  <c r="P27" i="13"/>
  <c r="S27" i="13"/>
  <c r="V27" i="13"/>
  <c r="Y27" i="13"/>
  <c r="AB27" i="13"/>
  <c r="T27" i="13"/>
  <c r="W27" i="13"/>
  <c r="Z27" i="13"/>
  <c r="AC27" i="13"/>
  <c r="B27" i="13"/>
  <c r="AZ27" i="13"/>
  <c r="BC27" i="13"/>
  <c r="BF27" i="13"/>
  <c r="BI27" i="13"/>
  <c r="BL27" i="13"/>
  <c r="BA27" i="13"/>
  <c r="BD27" i="13"/>
  <c r="BG27" i="13"/>
  <c r="BJ27" i="13"/>
  <c r="BM27" i="13"/>
  <c r="F27" i="13"/>
  <c r="J27" i="13"/>
  <c r="M23" i="21"/>
  <c r="Q28" i="13"/>
  <c r="P28" i="13"/>
  <c r="S28" i="13"/>
  <c r="V28" i="13"/>
  <c r="Y28" i="13"/>
  <c r="AB28" i="13"/>
  <c r="T28" i="13"/>
  <c r="W28" i="13"/>
  <c r="Z28" i="13"/>
  <c r="AC28" i="13"/>
  <c r="B28" i="13"/>
  <c r="AZ28" i="13"/>
  <c r="BC28" i="13"/>
  <c r="BF28" i="13"/>
  <c r="BI28" i="13"/>
  <c r="BL28" i="13"/>
  <c r="BA28" i="13"/>
  <c r="BD28" i="13"/>
  <c r="BG28" i="13"/>
  <c r="BJ28" i="13"/>
  <c r="BM28" i="13"/>
  <c r="F28" i="13"/>
  <c r="J28" i="13"/>
  <c r="M24" i="21"/>
  <c r="Q29" i="13"/>
  <c r="P29" i="13"/>
  <c r="S29" i="13"/>
  <c r="V29" i="13"/>
  <c r="Y29" i="13"/>
  <c r="AB29" i="13"/>
  <c r="T29" i="13"/>
  <c r="W29" i="13"/>
  <c r="Z29" i="13"/>
  <c r="AC29" i="13"/>
  <c r="B29" i="13"/>
  <c r="AZ29" i="13"/>
  <c r="BC29" i="13"/>
  <c r="BF29" i="13"/>
  <c r="BI29" i="13"/>
  <c r="BL29" i="13"/>
  <c r="BA29" i="13"/>
  <c r="BD29" i="13"/>
  <c r="BG29" i="13"/>
  <c r="BJ29" i="13"/>
  <c r="BM29" i="13"/>
  <c r="F29" i="13"/>
  <c r="J29" i="13"/>
  <c r="M25" i="21"/>
  <c r="Q30" i="13"/>
  <c r="P30" i="13"/>
  <c r="S30" i="13"/>
  <c r="V30" i="13"/>
  <c r="Y30" i="13"/>
  <c r="AB30" i="13"/>
  <c r="T30" i="13"/>
  <c r="W30" i="13"/>
  <c r="Z30" i="13"/>
  <c r="AC30" i="13"/>
  <c r="B30" i="13"/>
  <c r="AZ30" i="13"/>
  <c r="BC30" i="13"/>
  <c r="BF30" i="13"/>
  <c r="BI30" i="13"/>
  <c r="BL30" i="13"/>
  <c r="BA30" i="13"/>
  <c r="BD30" i="13"/>
  <c r="BG30" i="13"/>
  <c r="BJ30" i="13"/>
  <c r="BM30" i="13"/>
  <c r="F30" i="13"/>
  <c r="J30" i="13"/>
  <c r="M26" i="21"/>
  <c r="Q31" i="13"/>
  <c r="P31" i="13"/>
  <c r="S31" i="13"/>
  <c r="V31" i="13"/>
  <c r="Y31" i="13"/>
  <c r="AB31" i="13"/>
  <c r="T31" i="13"/>
  <c r="W31" i="13"/>
  <c r="Z31" i="13"/>
  <c r="AC31" i="13"/>
  <c r="B31" i="13"/>
  <c r="AZ31" i="13"/>
  <c r="BC31" i="13"/>
  <c r="BF31" i="13"/>
  <c r="BI31" i="13"/>
  <c r="BL31" i="13"/>
  <c r="BA31" i="13"/>
  <c r="BD31" i="13"/>
  <c r="BG31" i="13"/>
  <c r="BJ31" i="13"/>
  <c r="BM31" i="13"/>
  <c r="F31" i="13"/>
  <c r="J31" i="13"/>
  <c r="M27" i="21"/>
  <c r="Q32" i="13"/>
  <c r="P32" i="13"/>
  <c r="S32" i="13"/>
  <c r="V32" i="13"/>
  <c r="Y32" i="13"/>
  <c r="AB32" i="13"/>
  <c r="T32" i="13"/>
  <c r="W32" i="13"/>
  <c r="Z32" i="13"/>
  <c r="AC32" i="13"/>
  <c r="B32" i="13"/>
  <c r="AZ32" i="13"/>
  <c r="BC32" i="13"/>
  <c r="BF32" i="13"/>
  <c r="BI32" i="13"/>
  <c r="BL32" i="13"/>
  <c r="BA32" i="13"/>
  <c r="BD32" i="13"/>
  <c r="BG32" i="13"/>
  <c r="BJ32" i="13"/>
  <c r="BM32" i="13"/>
  <c r="F32" i="13"/>
  <c r="J32" i="13"/>
  <c r="M28" i="21"/>
  <c r="Q33" i="13"/>
  <c r="P33" i="13"/>
  <c r="S33" i="13"/>
  <c r="V33" i="13"/>
  <c r="Y33" i="13"/>
  <c r="AB33" i="13"/>
  <c r="T33" i="13"/>
  <c r="W33" i="13"/>
  <c r="Z33" i="13"/>
  <c r="AC33" i="13"/>
  <c r="B33" i="13"/>
  <c r="AZ33" i="13"/>
  <c r="BC33" i="13"/>
  <c r="BF33" i="13"/>
  <c r="BI33" i="13"/>
  <c r="BL33" i="13"/>
  <c r="BA33" i="13"/>
  <c r="BD33" i="13"/>
  <c r="BG33" i="13"/>
  <c r="BJ33" i="13"/>
  <c r="BM33" i="13"/>
  <c r="F33" i="13"/>
  <c r="J33" i="13"/>
  <c r="M29" i="21"/>
  <c r="Q34" i="13"/>
  <c r="P34" i="13"/>
  <c r="S34" i="13"/>
  <c r="V34" i="13"/>
  <c r="Y34" i="13"/>
  <c r="AB34" i="13"/>
  <c r="T34" i="13"/>
  <c r="W34" i="13"/>
  <c r="Z34" i="13"/>
  <c r="AC34" i="13"/>
  <c r="B34" i="13"/>
  <c r="AZ34" i="13"/>
  <c r="BC34" i="13"/>
  <c r="BF34" i="13"/>
  <c r="BI34" i="13"/>
  <c r="BL34" i="13"/>
  <c r="BA34" i="13"/>
  <c r="BD34" i="13"/>
  <c r="BG34" i="13"/>
  <c r="BJ34" i="13"/>
  <c r="BM34" i="13"/>
  <c r="F34" i="13"/>
  <c r="J34" i="13"/>
  <c r="M30" i="21"/>
  <c r="Q35" i="13"/>
  <c r="P35" i="13"/>
  <c r="S35" i="13"/>
  <c r="V35" i="13"/>
  <c r="Y35" i="13"/>
  <c r="AB35" i="13"/>
  <c r="T35" i="13"/>
  <c r="W35" i="13"/>
  <c r="Z35" i="13"/>
  <c r="AC35" i="13"/>
  <c r="B35" i="13"/>
  <c r="AZ35" i="13"/>
  <c r="BC35" i="13"/>
  <c r="BF35" i="13"/>
  <c r="BI35" i="13"/>
  <c r="BL35" i="13"/>
  <c r="BA35" i="13"/>
  <c r="BD35" i="13"/>
  <c r="BG35" i="13"/>
  <c r="BJ35" i="13"/>
  <c r="BM35" i="13"/>
  <c r="F35" i="13"/>
  <c r="J35" i="13"/>
  <c r="M31" i="21"/>
  <c r="Q36" i="13"/>
  <c r="P36" i="13"/>
  <c r="S36" i="13"/>
  <c r="V36" i="13"/>
  <c r="Y36" i="13"/>
  <c r="AB36" i="13"/>
  <c r="T36" i="13"/>
  <c r="W36" i="13"/>
  <c r="Z36" i="13"/>
  <c r="AC36" i="13"/>
  <c r="B36" i="13"/>
  <c r="AZ36" i="13"/>
  <c r="BC36" i="13"/>
  <c r="BF36" i="13"/>
  <c r="BI36" i="13"/>
  <c r="BL36" i="13"/>
  <c r="BA36" i="13"/>
  <c r="BD36" i="13"/>
  <c r="BG36" i="13"/>
  <c r="BJ36" i="13"/>
  <c r="BM36" i="13"/>
  <c r="F36" i="13"/>
  <c r="J36" i="13"/>
  <c r="M32" i="21"/>
  <c r="Q37" i="13"/>
  <c r="P37" i="13"/>
  <c r="S37" i="13"/>
  <c r="V37" i="13"/>
  <c r="Y37" i="13"/>
  <c r="AB37" i="13"/>
  <c r="T37" i="13"/>
  <c r="W37" i="13"/>
  <c r="Z37" i="13"/>
  <c r="AC37" i="13"/>
  <c r="B37" i="13"/>
  <c r="AZ37" i="13"/>
  <c r="BC37" i="13"/>
  <c r="BF37" i="13"/>
  <c r="BI37" i="13"/>
  <c r="BL37" i="13"/>
  <c r="BA37" i="13"/>
  <c r="BD37" i="13"/>
  <c r="BG37" i="13"/>
  <c r="BJ37" i="13"/>
  <c r="BM37" i="13"/>
  <c r="F37" i="13"/>
  <c r="J37" i="13"/>
  <c r="M33" i="21"/>
  <c r="Q38" i="13"/>
  <c r="P38" i="13"/>
  <c r="S38" i="13"/>
  <c r="V38" i="13"/>
  <c r="Y38" i="13"/>
  <c r="AB38" i="13"/>
  <c r="T38" i="13"/>
  <c r="W38" i="13"/>
  <c r="Z38" i="13"/>
  <c r="AC38" i="13"/>
  <c r="B38" i="13"/>
  <c r="AZ38" i="13"/>
  <c r="BC38" i="13"/>
  <c r="BF38" i="13"/>
  <c r="BI38" i="13"/>
  <c r="BL38" i="13"/>
  <c r="BA38" i="13"/>
  <c r="BD38" i="13"/>
  <c r="BG38" i="13"/>
  <c r="BJ38" i="13"/>
  <c r="BM38" i="13"/>
  <c r="F38" i="13"/>
  <c r="J38" i="13"/>
  <c r="M34" i="21"/>
  <c r="Q39" i="13"/>
  <c r="P39" i="13"/>
  <c r="S39" i="13"/>
  <c r="V39" i="13"/>
  <c r="Y39" i="13"/>
  <c r="AB39" i="13"/>
  <c r="T39" i="13"/>
  <c r="W39" i="13"/>
  <c r="Z39" i="13"/>
  <c r="AC39" i="13"/>
  <c r="B39" i="13"/>
  <c r="AZ39" i="13"/>
  <c r="BC39" i="13"/>
  <c r="BF39" i="13"/>
  <c r="BI39" i="13"/>
  <c r="BL39" i="13"/>
  <c r="BA39" i="13"/>
  <c r="BD39" i="13"/>
  <c r="BG39" i="13"/>
  <c r="BJ39" i="13"/>
  <c r="BM39" i="13"/>
  <c r="F39" i="13"/>
  <c r="J39" i="13"/>
  <c r="M35" i="21"/>
  <c r="Q40" i="13"/>
  <c r="P40" i="13"/>
  <c r="S40" i="13"/>
  <c r="V40" i="13"/>
  <c r="Y40" i="13"/>
  <c r="AB40" i="13"/>
  <c r="T40" i="13"/>
  <c r="W40" i="13"/>
  <c r="Z40" i="13"/>
  <c r="AC40" i="13"/>
  <c r="B40" i="13"/>
  <c r="AZ40" i="13"/>
  <c r="BC40" i="13"/>
  <c r="BF40" i="13"/>
  <c r="BI40" i="13"/>
  <c r="BL40" i="13"/>
  <c r="BA40" i="13"/>
  <c r="BD40" i="13"/>
  <c r="BG40" i="13"/>
  <c r="BJ40" i="13"/>
  <c r="BM40" i="13"/>
  <c r="F40" i="13"/>
  <c r="J40" i="13"/>
  <c r="M36" i="21"/>
  <c r="Q41" i="13"/>
  <c r="P41" i="13"/>
  <c r="S41" i="13"/>
  <c r="V41" i="13"/>
  <c r="Y41" i="13"/>
  <c r="AB41" i="13"/>
  <c r="T41" i="13"/>
  <c r="W41" i="13"/>
  <c r="Z41" i="13"/>
  <c r="AC41" i="13"/>
  <c r="B41" i="13"/>
  <c r="AZ41" i="13"/>
  <c r="BC41" i="13"/>
  <c r="BF41" i="13"/>
  <c r="BI41" i="13"/>
  <c r="BL41" i="13"/>
  <c r="BA41" i="13"/>
  <c r="BD41" i="13"/>
  <c r="BG41" i="13"/>
  <c r="BJ41" i="13"/>
  <c r="BM41" i="13"/>
  <c r="F41" i="13"/>
  <c r="J41" i="13"/>
  <c r="M37" i="21"/>
  <c r="Q42" i="13"/>
  <c r="P42" i="13"/>
  <c r="S42" i="13"/>
  <c r="V42" i="13"/>
  <c r="Y42" i="13"/>
  <c r="AB42" i="13"/>
  <c r="T42" i="13"/>
  <c r="W42" i="13"/>
  <c r="Z42" i="13"/>
  <c r="AC42" i="13"/>
  <c r="B42" i="13"/>
  <c r="AZ42" i="13"/>
  <c r="BC42" i="13"/>
  <c r="BF42" i="13"/>
  <c r="BI42" i="13"/>
  <c r="BL42" i="13"/>
  <c r="BA42" i="13"/>
  <c r="BD42" i="13"/>
  <c r="BG42" i="13"/>
  <c r="BJ42" i="13"/>
  <c r="BM42" i="13"/>
  <c r="F42" i="13"/>
  <c r="J42" i="13"/>
  <c r="M38" i="21"/>
  <c r="Q43" i="13"/>
  <c r="P43" i="13"/>
  <c r="S43" i="13"/>
  <c r="V43" i="13"/>
  <c r="Y43" i="13"/>
  <c r="AB43" i="13"/>
  <c r="T43" i="13"/>
  <c r="W43" i="13"/>
  <c r="Z43" i="13"/>
  <c r="AC43" i="13"/>
  <c r="B43" i="13"/>
  <c r="AZ43" i="13"/>
  <c r="BC43" i="13"/>
  <c r="BF43" i="13"/>
  <c r="BI43" i="13"/>
  <c r="BL43" i="13"/>
  <c r="BA43" i="13"/>
  <c r="BD43" i="13"/>
  <c r="BG43" i="13"/>
  <c r="BJ43" i="13"/>
  <c r="BM43" i="13"/>
  <c r="F43" i="13"/>
  <c r="J43" i="13"/>
  <c r="M39" i="21"/>
  <c r="Q44" i="13"/>
  <c r="P44" i="13"/>
  <c r="S44" i="13"/>
  <c r="V44" i="13"/>
  <c r="Y44" i="13"/>
  <c r="AB44" i="13"/>
  <c r="T44" i="13"/>
  <c r="W44" i="13"/>
  <c r="Z44" i="13"/>
  <c r="AC44" i="13"/>
  <c r="B44" i="13"/>
  <c r="AZ44" i="13"/>
  <c r="BC44" i="13"/>
  <c r="BF44" i="13"/>
  <c r="BI44" i="13"/>
  <c r="BL44" i="13"/>
  <c r="BA44" i="13"/>
  <c r="BD44" i="13"/>
  <c r="BG44" i="13"/>
  <c r="BJ44" i="13"/>
  <c r="BM44" i="13"/>
  <c r="F44" i="13"/>
  <c r="J44" i="13"/>
  <c r="M40" i="21"/>
  <c r="Q45" i="13"/>
  <c r="P45" i="13"/>
  <c r="S45" i="13"/>
  <c r="V45" i="13"/>
  <c r="Y45" i="13"/>
  <c r="AB45" i="13"/>
  <c r="T45" i="13"/>
  <c r="W45" i="13"/>
  <c r="Z45" i="13"/>
  <c r="AC45" i="13"/>
  <c r="B45" i="13"/>
  <c r="AZ45" i="13"/>
  <c r="BC45" i="13"/>
  <c r="BF45" i="13"/>
  <c r="BI45" i="13"/>
  <c r="BL45" i="13"/>
  <c r="BA45" i="13"/>
  <c r="BD45" i="13"/>
  <c r="BG45" i="13"/>
  <c r="BJ45" i="13"/>
  <c r="BM45" i="13"/>
  <c r="F45" i="13"/>
  <c r="J45" i="13"/>
  <c r="M41" i="21"/>
  <c r="Q46" i="13"/>
  <c r="P46" i="13"/>
  <c r="S46" i="13"/>
  <c r="V46" i="13"/>
  <c r="Y46" i="13"/>
  <c r="AB46" i="13"/>
  <c r="T46" i="13"/>
  <c r="W46" i="13"/>
  <c r="Z46" i="13"/>
  <c r="AC46" i="13"/>
  <c r="B46" i="13"/>
  <c r="AZ46" i="13"/>
  <c r="BC46" i="13"/>
  <c r="BF46" i="13"/>
  <c r="BI46" i="13"/>
  <c r="BL46" i="13"/>
  <c r="BA46" i="13"/>
  <c r="BD46" i="13"/>
  <c r="BG46" i="13"/>
  <c r="BJ46" i="13"/>
  <c r="BM46" i="13"/>
  <c r="F46" i="13"/>
  <c r="J46" i="13"/>
  <c r="M42" i="21"/>
  <c r="Q47" i="13"/>
  <c r="P47" i="13"/>
  <c r="S47" i="13"/>
  <c r="V47" i="13"/>
  <c r="Y47" i="13"/>
  <c r="AB47" i="13"/>
  <c r="T47" i="13"/>
  <c r="W47" i="13"/>
  <c r="Z47" i="13"/>
  <c r="AC47" i="13"/>
  <c r="B47" i="13"/>
  <c r="AZ47" i="13"/>
  <c r="BC47" i="13"/>
  <c r="BF47" i="13"/>
  <c r="BI47" i="13"/>
  <c r="BL47" i="13"/>
  <c r="BA47" i="13"/>
  <c r="BD47" i="13"/>
  <c r="BG47" i="13"/>
  <c r="BJ47" i="13"/>
  <c r="BM47" i="13"/>
  <c r="F47" i="13"/>
  <c r="J47" i="13"/>
  <c r="M43" i="21"/>
  <c r="Q48" i="13"/>
  <c r="P48" i="13"/>
  <c r="S48" i="13"/>
  <c r="V48" i="13"/>
  <c r="Y48" i="13"/>
  <c r="AB48" i="13"/>
  <c r="T48" i="13"/>
  <c r="W48" i="13"/>
  <c r="Z48" i="13"/>
  <c r="AC48" i="13"/>
  <c r="B48" i="13"/>
  <c r="AZ48" i="13"/>
  <c r="BC48" i="13"/>
  <c r="BF48" i="13"/>
  <c r="BI48" i="13"/>
  <c r="BL48" i="13"/>
  <c r="BA48" i="13"/>
  <c r="BD48" i="13"/>
  <c r="BG48" i="13"/>
  <c r="BJ48" i="13"/>
  <c r="BM48" i="13"/>
  <c r="F48" i="13"/>
  <c r="J48" i="13"/>
  <c r="M44" i="21"/>
  <c r="Q49" i="13"/>
  <c r="P49" i="13"/>
  <c r="S49" i="13"/>
  <c r="V49" i="13"/>
  <c r="Y49" i="13"/>
  <c r="AB49" i="13"/>
  <c r="T49" i="13"/>
  <c r="W49" i="13"/>
  <c r="Z49" i="13"/>
  <c r="AC49" i="13"/>
  <c r="B49" i="13"/>
  <c r="AZ49" i="13"/>
  <c r="BC49" i="13"/>
  <c r="BF49" i="13"/>
  <c r="BI49" i="13"/>
  <c r="BL49" i="13"/>
  <c r="BA49" i="13"/>
  <c r="BD49" i="13"/>
  <c r="BG49" i="13"/>
  <c r="BJ49" i="13"/>
  <c r="BM49" i="13"/>
  <c r="F49" i="13"/>
  <c r="J49" i="13"/>
  <c r="M45" i="21"/>
  <c r="Q50" i="13"/>
  <c r="P50" i="13"/>
  <c r="S50" i="13"/>
  <c r="V50" i="13"/>
  <c r="Y50" i="13"/>
  <c r="AB50" i="13"/>
  <c r="T50" i="13"/>
  <c r="W50" i="13"/>
  <c r="Z50" i="13"/>
  <c r="AC50" i="13"/>
  <c r="B50" i="13"/>
  <c r="AZ50" i="13"/>
  <c r="BC50" i="13"/>
  <c r="BF50" i="13"/>
  <c r="BI50" i="13"/>
  <c r="BL50" i="13"/>
  <c r="BA50" i="13"/>
  <c r="BD50" i="13"/>
  <c r="BG50" i="13"/>
  <c r="BJ50" i="13"/>
  <c r="BM50" i="13"/>
  <c r="F50" i="13"/>
  <c r="J50" i="13"/>
  <c r="M46" i="21"/>
  <c r="Q51" i="13"/>
  <c r="P51" i="13"/>
  <c r="S51" i="13"/>
  <c r="V51" i="13"/>
  <c r="Y51" i="13"/>
  <c r="AB51" i="13"/>
  <c r="T51" i="13"/>
  <c r="W51" i="13"/>
  <c r="Z51" i="13"/>
  <c r="AC51" i="13"/>
  <c r="B51" i="13"/>
  <c r="AZ51" i="13"/>
  <c r="BC51" i="13"/>
  <c r="BF51" i="13"/>
  <c r="BI51" i="13"/>
  <c r="BL51" i="13"/>
  <c r="BA51" i="13"/>
  <c r="BD51" i="13"/>
  <c r="BG51" i="13"/>
  <c r="BJ51" i="13"/>
  <c r="BM51" i="13"/>
  <c r="F51" i="13"/>
  <c r="J51" i="13"/>
  <c r="M47" i="21"/>
  <c r="Q52" i="13"/>
  <c r="P52" i="13"/>
  <c r="S52" i="13"/>
  <c r="V52" i="13"/>
  <c r="Y52" i="13"/>
  <c r="AB52" i="13"/>
  <c r="T52" i="13"/>
  <c r="W52" i="13"/>
  <c r="Z52" i="13"/>
  <c r="AC52" i="13"/>
  <c r="B52" i="13"/>
  <c r="AZ52" i="13"/>
  <c r="BC52" i="13"/>
  <c r="BF52" i="13"/>
  <c r="BI52" i="13"/>
  <c r="BL52" i="13"/>
  <c r="BA52" i="13"/>
  <c r="BD52" i="13"/>
  <c r="BG52" i="13"/>
  <c r="BJ52" i="13"/>
  <c r="BM52" i="13"/>
  <c r="F52" i="13"/>
  <c r="J52" i="13"/>
  <c r="M48" i="21"/>
  <c r="Q53" i="13"/>
  <c r="P53" i="13"/>
  <c r="S53" i="13"/>
  <c r="V53" i="13"/>
  <c r="Y53" i="13"/>
  <c r="AB53" i="13"/>
  <c r="T53" i="13"/>
  <c r="W53" i="13"/>
  <c r="Z53" i="13"/>
  <c r="AC53" i="13"/>
  <c r="B53" i="13"/>
  <c r="AZ53" i="13"/>
  <c r="BC53" i="13"/>
  <c r="BF53" i="13"/>
  <c r="BI53" i="13"/>
  <c r="BL53" i="13"/>
  <c r="BA53" i="13"/>
  <c r="BD53" i="13"/>
  <c r="BG53" i="13"/>
  <c r="BJ53" i="13"/>
  <c r="BM53" i="13"/>
  <c r="F53" i="13"/>
  <c r="J53" i="13"/>
  <c r="M49" i="21"/>
  <c r="Q54" i="13"/>
  <c r="P54" i="13"/>
  <c r="S54" i="13"/>
  <c r="V54" i="13"/>
  <c r="Y54" i="13"/>
  <c r="AB54" i="13"/>
  <c r="T54" i="13"/>
  <c r="W54" i="13"/>
  <c r="Z54" i="13"/>
  <c r="AC54" i="13"/>
  <c r="B54" i="13"/>
  <c r="AZ54" i="13"/>
  <c r="BC54" i="13"/>
  <c r="BF54" i="13"/>
  <c r="BI54" i="13"/>
  <c r="BL54" i="13"/>
  <c r="BA54" i="13"/>
  <c r="BD54" i="13"/>
  <c r="BG54" i="13"/>
  <c r="BJ54" i="13"/>
  <c r="BM54" i="13"/>
  <c r="F54" i="13"/>
  <c r="J54" i="13"/>
  <c r="M50" i="21"/>
  <c r="Q55" i="13"/>
  <c r="P55" i="13"/>
  <c r="S55" i="13"/>
  <c r="V55" i="13"/>
  <c r="Y55" i="13"/>
  <c r="AB55" i="13"/>
  <c r="T55" i="13"/>
  <c r="W55" i="13"/>
  <c r="Z55" i="13"/>
  <c r="AC55" i="13"/>
  <c r="B55" i="13"/>
  <c r="AZ55" i="13"/>
  <c r="BC55" i="13"/>
  <c r="BF55" i="13"/>
  <c r="BI55" i="13"/>
  <c r="BL55" i="13"/>
  <c r="BA55" i="13"/>
  <c r="BD55" i="13"/>
  <c r="BG55" i="13"/>
  <c r="BJ55" i="13"/>
  <c r="BM55" i="13"/>
  <c r="F55" i="13"/>
  <c r="J55" i="13"/>
  <c r="M51" i="21"/>
  <c r="Q56" i="13"/>
  <c r="P56" i="13"/>
  <c r="S56" i="13"/>
  <c r="V56" i="13"/>
  <c r="Y56" i="13"/>
  <c r="AB56" i="13"/>
  <c r="T56" i="13"/>
  <c r="W56" i="13"/>
  <c r="Z56" i="13"/>
  <c r="AC56" i="13"/>
  <c r="B56" i="13"/>
  <c r="AZ56" i="13"/>
  <c r="BC56" i="13"/>
  <c r="BF56" i="13"/>
  <c r="BI56" i="13"/>
  <c r="BL56" i="13"/>
  <c r="BA56" i="13"/>
  <c r="BD56" i="13"/>
  <c r="BG56" i="13"/>
  <c r="BJ56" i="13"/>
  <c r="BM56" i="13"/>
  <c r="F56" i="13"/>
  <c r="J56" i="13"/>
  <c r="M52" i="21"/>
  <c r="Q57" i="13"/>
  <c r="P57" i="13"/>
  <c r="S57" i="13"/>
  <c r="V57" i="13"/>
  <c r="Y57" i="13"/>
  <c r="AB57" i="13"/>
  <c r="T57" i="13"/>
  <c r="W57" i="13"/>
  <c r="Z57" i="13"/>
  <c r="AC57" i="13"/>
  <c r="B57" i="13"/>
  <c r="AZ57" i="13"/>
  <c r="BC57" i="13"/>
  <c r="BF57" i="13"/>
  <c r="BI57" i="13"/>
  <c r="BL57" i="13"/>
  <c r="BA57" i="13"/>
  <c r="BD57" i="13"/>
  <c r="BG57" i="13"/>
  <c r="BJ57" i="13"/>
  <c r="BM57" i="13"/>
  <c r="F57" i="13"/>
  <c r="J57" i="13"/>
  <c r="M53" i="21"/>
  <c r="Q58" i="13"/>
  <c r="P58" i="13"/>
  <c r="S58" i="13"/>
  <c r="V58" i="13"/>
  <c r="Y58" i="13"/>
  <c r="AB58" i="13"/>
  <c r="T58" i="13"/>
  <c r="W58" i="13"/>
  <c r="Z58" i="13"/>
  <c r="AC58" i="13"/>
  <c r="B58" i="13"/>
  <c r="AZ58" i="13"/>
  <c r="BC58" i="13"/>
  <c r="BF58" i="13"/>
  <c r="BI58" i="13"/>
  <c r="BL58" i="13"/>
  <c r="BA58" i="13"/>
  <c r="BD58" i="13"/>
  <c r="BG58" i="13"/>
  <c r="BJ58" i="13"/>
  <c r="BM58" i="13"/>
  <c r="F58" i="13"/>
  <c r="J58" i="13"/>
  <c r="M54" i="21"/>
  <c r="Q59" i="13"/>
  <c r="P59" i="13"/>
  <c r="S59" i="13"/>
  <c r="V59" i="13"/>
  <c r="Y59" i="13"/>
  <c r="AB59" i="13"/>
  <c r="T59" i="13"/>
  <c r="W59" i="13"/>
  <c r="Z59" i="13"/>
  <c r="AC59" i="13"/>
  <c r="B59" i="13"/>
  <c r="AZ59" i="13"/>
  <c r="BC59" i="13"/>
  <c r="BF59" i="13"/>
  <c r="BI59" i="13"/>
  <c r="BL59" i="13"/>
  <c r="BA59" i="13"/>
  <c r="BD59" i="13"/>
  <c r="BG59" i="13"/>
  <c r="BJ59" i="13"/>
  <c r="BM59" i="13"/>
  <c r="F59" i="13"/>
  <c r="J59" i="13"/>
  <c r="M55" i="21"/>
  <c r="Q60" i="13"/>
  <c r="P60" i="13"/>
  <c r="S60" i="13"/>
  <c r="V60" i="13"/>
  <c r="Y60" i="13"/>
  <c r="AB60" i="13"/>
  <c r="T60" i="13"/>
  <c r="W60" i="13"/>
  <c r="Z60" i="13"/>
  <c r="AC60" i="13"/>
  <c r="B60" i="13"/>
  <c r="AZ60" i="13"/>
  <c r="BC60" i="13"/>
  <c r="BF60" i="13"/>
  <c r="BI60" i="13"/>
  <c r="BL60" i="13"/>
  <c r="BA60" i="13"/>
  <c r="BD60" i="13"/>
  <c r="BG60" i="13"/>
  <c r="BJ60" i="13"/>
  <c r="BM60" i="13"/>
  <c r="F60" i="13"/>
  <c r="J60" i="13"/>
  <c r="M56" i="21"/>
  <c r="Q61" i="13"/>
  <c r="P61" i="13"/>
  <c r="S61" i="13"/>
  <c r="V61" i="13"/>
  <c r="Y61" i="13"/>
  <c r="AB61" i="13"/>
  <c r="T61" i="13"/>
  <c r="W61" i="13"/>
  <c r="Z61" i="13"/>
  <c r="AC61" i="13"/>
  <c r="B61" i="13"/>
  <c r="AZ61" i="13"/>
  <c r="BC61" i="13"/>
  <c r="BF61" i="13"/>
  <c r="BI61" i="13"/>
  <c r="BL61" i="13"/>
  <c r="BA61" i="13"/>
  <c r="BD61" i="13"/>
  <c r="BG61" i="13"/>
  <c r="BJ61" i="13"/>
  <c r="BM61" i="13"/>
  <c r="F61" i="13"/>
  <c r="J61" i="13"/>
  <c r="M57" i="21"/>
  <c r="Q62" i="13"/>
  <c r="P62" i="13"/>
  <c r="S62" i="13"/>
  <c r="V62" i="13"/>
  <c r="Y62" i="13"/>
  <c r="AB62" i="13"/>
  <c r="T62" i="13"/>
  <c r="W62" i="13"/>
  <c r="Z62" i="13"/>
  <c r="AC62" i="13"/>
  <c r="B62" i="13"/>
  <c r="AZ62" i="13"/>
  <c r="BC62" i="13"/>
  <c r="BF62" i="13"/>
  <c r="BI62" i="13"/>
  <c r="BL62" i="13"/>
  <c r="BA62" i="13"/>
  <c r="BD62" i="13"/>
  <c r="BG62" i="13"/>
  <c r="BJ62" i="13"/>
  <c r="BM62" i="13"/>
  <c r="F62" i="13"/>
  <c r="J62" i="13"/>
  <c r="M58" i="21"/>
  <c r="Q63" i="13"/>
  <c r="P63" i="13"/>
  <c r="S63" i="13"/>
  <c r="V63" i="13"/>
  <c r="Y63" i="13"/>
  <c r="AB63" i="13"/>
  <c r="T63" i="13"/>
  <c r="W63" i="13"/>
  <c r="Z63" i="13"/>
  <c r="AC63" i="13"/>
  <c r="B63" i="13"/>
  <c r="AZ63" i="13"/>
  <c r="BC63" i="13"/>
  <c r="BF63" i="13"/>
  <c r="BI63" i="13"/>
  <c r="BL63" i="13"/>
  <c r="BA63" i="13"/>
  <c r="BD63" i="13"/>
  <c r="BG63" i="13"/>
  <c r="BJ63" i="13"/>
  <c r="BM63" i="13"/>
  <c r="F63" i="13"/>
  <c r="J63" i="13"/>
  <c r="M59" i="21"/>
  <c r="Q64" i="13"/>
  <c r="P64" i="13"/>
  <c r="S64" i="13"/>
  <c r="V64" i="13"/>
  <c r="Y64" i="13"/>
  <c r="AB64" i="13"/>
  <c r="T64" i="13"/>
  <c r="W64" i="13"/>
  <c r="Z64" i="13"/>
  <c r="AC64" i="13"/>
  <c r="B64" i="13"/>
  <c r="AZ64" i="13"/>
  <c r="BC64" i="13"/>
  <c r="BF64" i="13"/>
  <c r="BI64" i="13"/>
  <c r="BL64" i="13"/>
  <c r="BA64" i="13"/>
  <c r="BD64" i="13"/>
  <c r="BG64" i="13"/>
  <c r="BJ64" i="13"/>
  <c r="BM64" i="13"/>
  <c r="F64" i="13"/>
  <c r="J64" i="13"/>
  <c r="M60" i="21"/>
  <c r="Q65" i="13"/>
  <c r="P65" i="13"/>
  <c r="S65" i="13"/>
  <c r="V65" i="13"/>
  <c r="Y65" i="13"/>
  <c r="AB65" i="13"/>
  <c r="T65" i="13"/>
  <c r="W65" i="13"/>
  <c r="Z65" i="13"/>
  <c r="AC65" i="13"/>
  <c r="B65" i="13"/>
  <c r="AZ65" i="13"/>
  <c r="BC65" i="13"/>
  <c r="BF65" i="13"/>
  <c r="BI65" i="13"/>
  <c r="BL65" i="13"/>
  <c r="BA65" i="13"/>
  <c r="BD65" i="13"/>
  <c r="BG65" i="13"/>
  <c r="BJ65" i="13"/>
  <c r="BM65" i="13"/>
  <c r="F65" i="13"/>
  <c r="J65" i="13"/>
  <c r="M61" i="21"/>
  <c r="Q66" i="13"/>
  <c r="P66" i="13"/>
  <c r="S66" i="13"/>
  <c r="V66" i="13"/>
  <c r="Y66" i="13"/>
  <c r="AB66" i="13"/>
  <c r="T66" i="13"/>
  <c r="W66" i="13"/>
  <c r="Z66" i="13"/>
  <c r="AC66" i="13"/>
  <c r="B66" i="13"/>
  <c r="AZ66" i="13"/>
  <c r="BC66" i="13"/>
  <c r="BF66" i="13"/>
  <c r="BI66" i="13"/>
  <c r="BL66" i="13"/>
  <c r="BA66" i="13"/>
  <c r="BD66" i="13"/>
  <c r="BG66" i="13"/>
  <c r="BJ66" i="13"/>
  <c r="BM66" i="13"/>
  <c r="F66" i="13"/>
  <c r="J66" i="13"/>
  <c r="M62" i="21"/>
  <c r="Q67" i="13"/>
  <c r="P67" i="13"/>
  <c r="S67" i="13"/>
  <c r="V67" i="13"/>
  <c r="Y67" i="13"/>
  <c r="AB67" i="13"/>
  <c r="T67" i="13"/>
  <c r="W67" i="13"/>
  <c r="Z67" i="13"/>
  <c r="AC67" i="13"/>
  <c r="B67" i="13"/>
  <c r="AZ67" i="13"/>
  <c r="BC67" i="13"/>
  <c r="BF67" i="13"/>
  <c r="BI67" i="13"/>
  <c r="BL67" i="13"/>
  <c r="BA67" i="13"/>
  <c r="BD67" i="13"/>
  <c r="BG67" i="13"/>
  <c r="BJ67" i="13"/>
  <c r="BM67" i="13"/>
  <c r="F67" i="13"/>
  <c r="J67" i="13"/>
  <c r="M63" i="21"/>
  <c r="Q68" i="13"/>
  <c r="P68" i="13"/>
  <c r="S68" i="13"/>
  <c r="V68" i="13"/>
  <c r="Y68" i="13"/>
  <c r="AB68" i="13"/>
  <c r="T68" i="13"/>
  <c r="W68" i="13"/>
  <c r="Z68" i="13"/>
  <c r="AC68" i="13"/>
  <c r="B68" i="13"/>
  <c r="AZ68" i="13"/>
  <c r="BC68" i="13"/>
  <c r="BF68" i="13"/>
  <c r="BI68" i="13"/>
  <c r="BL68" i="13"/>
  <c r="BA68" i="13"/>
  <c r="BD68" i="13"/>
  <c r="BG68" i="13"/>
  <c r="BJ68" i="13"/>
  <c r="BM68" i="13"/>
  <c r="F68" i="13"/>
  <c r="J68" i="13"/>
  <c r="M64" i="21"/>
  <c r="Q69" i="13"/>
  <c r="P69" i="13"/>
  <c r="S69" i="13"/>
  <c r="V69" i="13"/>
  <c r="Y69" i="13"/>
  <c r="AB69" i="13"/>
  <c r="T69" i="13"/>
  <c r="W69" i="13"/>
  <c r="Z69" i="13"/>
  <c r="AC69" i="13"/>
  <c r="B69" i="13"/>
  <c r="AZ69" i="13"/>
  <c r="BC69" i="13"/>
  <c r="BF69" i="13"/>
  <c r="BI69" i="13"/>
  <c r="BL69" i="13"/>
  <c r="BA69" i="13"/>
  <c r="BD69" i="13"/>
  <c r="BG69" i="13"/>
  <c r="BJ69" i="13"/>
  <c r="BM69" i="13"/>
  <c r="F69" i="13"/>
  <c r="J69" i="13"/>
  <c r="M65" i="21"/>
  <c r="Q70" i="13"/>
  <c r="P70" i="13"/>
  <c r="S70" i="13"/>
  <c r="V70" i="13"/>
  <c r="Y70" i="13"/>
  <c r="AB70" i="13"/>
  <c r="T70" i="13"/>
  <c r="W70" i="13"/>
  <c r="Z70" i="13"/>
  <c r="AC70" i="13"/>
  <c r="B70" i="13"/>
  <c r="AZ70" i="13"/>
  <c r="BC70" i="13"/>
  <c r="BF70" i="13"/>
  <c r="BI70" i="13"/>
  <c r="BL70" i="13"/>
  <c r="BA70" i="13"/>
  <c r="BD70" i="13"/>
  <c r="BG70" i="13"/>
  <c r="BJ70" i="13"/>
  <c r="BM70" i="13"/>
  <c r="F70" i="13"/>
  <c r="J70" i="13"/>
  <c r="M66" i="21"/>
  <c r="Q71" i="13"/>
  <c r="P71" i="13"/>
  <c r="S71" i="13"/>
  <c r="V71" i="13"/>
  <c r="Y71" i="13"/>
  <c r="AB71" i="13"/>
  <c r="T71" i="13"/>
  <c r="W71" i="13"/>
  <c r="Z71" i="13"/>
  <c r="AC71" i="13"/>
  <c r="B71" i="13"/>
  <c r="AZ71" i="13"/>
  <c r="BC71" i="13"/>
  <c r="BF71" i="13"/>
  <c r="BI71" i="13"/>
  <c r="BL71" i="13"/>
  <c r="BA71" i="13"/>
  <c r="BD71" i="13"/>
  <c r="BG71" i="13"/>
  <c r="BJ71" i="13"/>
  <c r="BM71" i="13"/>
  <c r="F71" i="13"/>
  <c r="J71" i="13"/>
  <c r="M67" i="21"/>
  <c r="Q72" i="13"/>
  <c r="P72" i="13"/>
  <c r="S72" i="13"/>
  <c r="V72" i="13"/>
  <c r="Y72" i="13"/>
  <c r="AB72" i="13"/>
  <c r="T72" i="13"/>
  <c r="W72" i="13"/>
  <c r="Z72" i="13"/>
  <c r="AC72" i="13"/>
  <c r="B72" i="13"/>
  <c r="AZ72" i="13"/>
  <c r="BC72" i="13"/>
  <c r="BF72" i="13"/>
  <c r="BI72" i="13"/>
  <c r="BL72" i="13"/>
  <c r="BA72" i="13"/>
  <c r="BD72" i="13"/>
  <c r="BG72" i="13"/>
  <c r="BJ72" i="13"/>
  <c r="BM72" i="13"/>
  <c r="F72" i="13"/>
  <c r="J72" i="13"/>
  <c r="M68" i="21"/>
  <c r="Q73" i="13"/>
  <c r="P73" i="13"/>
  <c r="S73" i="13"/>
  <c r="V73" i="13"/>
  <c r="Y73" i="13"/>
  <c r="AB73" i="13"/>
  <c r="T73" i="13"/>
  <c r="W73" i="13"/>
  <c r="Z73" i="13"/>
  <c r="AC73" i="13"/>
  <c r="B73" i="13"/>
  <c r="AZ73" i="13"/>
  <c r="BC73" i="13"/>
  <c r="BF73" i="13"/>
  <c r="BI73" i="13"/>
  <c r="BL73" i="13"/>
  <c r="BA73" i="13"/>
  <c r="BD73" i="13"/>
  <c r="BG73" i="13"/>
  <c r="BJ73" i="13"/>
  <c r="BM73" i="13"/>
  <c r="F73" i="13"/>
  <c r="J73" i="13"/>
  <c r="M69" i="21"/>
  <c r="Q74" i="13"/>
  <c r="P74" i="13"/>
  <c r="S74" i="13"/>
  <c r="V74" i="13"/>
  <c r="Y74" i="13"/>
  <c r="AB74" i="13"/>
  <c r="T74" i="13"/>
  <c r="W74" i="13"/>
  <c r="Z74" i="13"/>
  <c r="AC74" i="13"/>
  <c r="B74" i="13"/>
  <c r="AZ74" i="13"/>
  <c r="BC74" i="13"/>
  <c r="BF74" i="13"/>
  <c r="BI74" i="13"/>
  <c r="BL74" i="13"/>
  <c r="BA74" i="13"/>
  <c r="BD74" i="13"/>
  <c r="BG74" i="13"/>
  <c r="BJ74" i="13"/>
  <c r="BM74" i="13"/>
  <c r="F74" i="13"/>
  <c r="J74" i="13"/>
  <c r="M70" i="21"/>
  <c r="Q75" i="13"/>
  <c r="P75" i="13"/>
  <c r="S75" i="13"/>
  <c r="V75" i="13"/>
  <c r="Y75" i="13"/>
  <c r="AB75" i="13"/>
  <c r="T75" i="13"/>
  <c r="W75" i="13"/>
  <c r="Z75" i="13"/>
  <c r="AC75" i="13"/>
  <c r="B75" i="13"/>
  <c r="AZ75" i="13"/>
  <c r="BC75" i="13"/>
  <c r="BF75" i="13"/>
  <c r="BI75" i="13"/>
  <c r="BL75" i="13"/>
  <c r="BA75" i="13"/>
  <c r="BD75" i="13"/>
  <c r="BG75" i="13"/>
  <c r="BJ75" i="13"/>
  <c r="BM75" i="13"/>
  <c r="F75" i="13"/>
  <c r="J75" i="13"/>
  <c r="M71" i="21"/>
  <c r="Q76" i="13"/>
  <c r="P76" i="13"/>
  <c r="S76" i="13"/>
  <c r="V76" i="13"/>
  <c r="Y76" i="13"/>
  <c r="AB76" i="13"/>
  <c r="T76" i="13"/>
  <c r="W76" i="13"/>
  <c r="Z76" i="13"/>
  <c r="AC76" i="13"/>
  <c r="B76" i="13"/>
  <c r="AZ76" i="13"/>
  <c r="BC76" i="13"/>
  <c r="BF76" i="13"/>
  <c r="BI76" i="13"/>
  <c r="BL76" i="13"/>
  <c r="BA76" i="13"/>
  <c r="BD76" i="13"/>
  <c r="BG76" i="13"/>
  <c r="BJ76" i="13"/>
  <c r="BM76" i="13"/>
  <c r="F76" i="13"/>
  <c r="J76" i="13"/>
  <c r="M72" i="21"/>
  <c r="Q77" i="13"/>
  <c r="P77" i="13"/>
  <c r="S77" i="13"/>
  <c r="V77" i="13"/>
  <c r="Y77" i="13"/>
  <c r="AB77" i="13"/>
  <c r="T77" i="13"/>
  <c r="W77" i="13"/>
  <c r="Z77" i="13"/>
  <c r="AC77" i="13"/>
  <c r="B77" i="13"/>
  <c r="AZ77" i="13"/>
  <c r="BC77" i="13"/>
  <c r="BF77" i="13"/>
  <c r="BI77" i="13"/>
  <c r="BL77" i="13"/>
  <c r="BA77" i="13"/>
  <c r="BD77" i="13"/>
  <c r="BG77" i="13"/>
  <c r="BJ77" i="13"/>
  <c r="BM77" i="13"/>
  <c r="F77" i="13"/>
  <c r="J77" i="13"/>
  <c r="M73" i="21"/>
  <c r="Q78" i="13"/>
  <c r="P78" i="13"/>
  <c r="S78" i="13"/>
  <c r="V78" i="13"/>
  <c r="Y78" i="13"/>
  <c r="AB78" i="13"/>
  <c r="T78" i="13"/>
  <c r="W78" i="13"/>
  <c r="Z78" i="13"/>
  <c r="AC78" i="13"/>
  <c r="B78" i="13"/>
  <c r="AZ78" i="13"/>
  <c r="BC78" i="13"/>
  <c r="BF78" i="13"/>
  <c r="BI78" i="13"/>
  <c r="BL78" i="13"/>
  <c r="BA78" i="13"/>
  <c r="BD78" i="13"/>
  <c r="BG78" i="13"/>
  <c r="BJ78" i="13"/>
  <c r="BM78" i="13"/>
  <c r="F78" i="13"/>
  <c r="J78" i="13"/>
  <c r="M74" i="21"/>
  <c r="Q79" i="13"/>
  <c r="P79" i="13"/>
  <c r="S79" i="13"/>
  <c r="V79" i="13"/>
  <c r="Y79" i="13"/>
  <c r="AB79" i="13"/>
  <c r="T79" i="13"/>
  <c r="W79" i="13"/>
  <c r="Z79" i="13"/>
  <c r="AC79" i="13"/>
  <c r="B79" i="13"/>
  <c r="AZ79" i="13"/>
  <c r="BC79" i="13"/>
  <c r="BF79" i="13"/>
  <c r="BI79" i="13"/>
  <c r="BL79" i="13"/>
  <c r="BA79" i="13"/>
  <c r="BD79" i="13"/>
  <c r="BG79" i="13"/>
  <c r="BJ79" i="13"/>
  <c r="BM79" i="13"/>
  <c r="F79" i="13"/>
  <c r="J79" i="13"/>
  <c r="M75" i="21"/>
  <c r="Q80" i="13"/>
  <c r="P80" i="13"/>
  <c r="S80" i="13"/>
  <c r="V80" i="13"/>
  <c r="Y80" i="13"/>
  <c r="AB80" i="13"/>
  <c r="T80" i="13"/>
  <c r="W80" i="13"/>
  <c r="Z80" i="13"/>
  <c r="AC80" i="13"/>
  <c r="B80" i="13"/>
  <c r="AZ80" i="13"/>
  <c r="BC80" i="13"/>
  <c r="BF80" i="13"/>
  <c r="BI80" i="13"/>
  <c r="BL80" i="13"/>
  <c r="BA80" i="13"/>
  <c r="BD80" i="13"/>
  <c r="BG80" i="13"/>
  <c r="BJ80" i="13"/>
  <c r="BM80" i="13"/>
  <c r="F80" i="13"/>
  <c r="J80" i="13"/>
  <c r="M76" i="21"/>
  <c r="Q81" i="13"/>
  <c r="P81" i="13"/>
  <c r="S81" i="13"/>
  <c r="V81" i="13"/>
  <c r="Y81" i="13"/>
  <c r="AB81" i="13"/>
  <c r="T81" i="13"/>
  <c r="W81" i="13"/>
  <c r="Z81" i="13"/>
  <c r="AC81" i="13"/>
  <c r="B81" i="13"/>
  <c r="AZ81" i="13"/>
  <c r="BC81" i="13"/>
  <c r="BF81" i="13"/>
  <c r="BI81" i="13"/>
  <c r="BL81" i="13"/>
  <c r="BA81" i="13"/>
  <c r="BD81" i="13"/>
  <c r="BG81" i="13"/>
  <c r="BJ81" i="13"/>
  <c r="BM81" i="13"/>
  <c r="F81" i="13"/>
  <c r="J81" i="13"/>
  <c r="M77" i="21"/>
  <c r="Q82" i="13"/>
  <c r="S82" i="13"/>
  <c r="V82" i="13"/>
  <c r="Y82" i="13"/>
  <c r="AB82" i="13"/>
  <c r="T82" i="13"/>
  <c r="W82" i="13"/>
  <c r="Z82" i="13"/>
  <c r="AC82" i="13"/>
  <c r="B82" i="13"/>
  <c r="AZ82" i="13"/>
  <c r="BC82" i="13"/>
  <c r="BF82" i="13"/>
  <c r="BI82" i="13"/>
  <c r="BL82" i="13"/>
  <c r="BA82" i="13"/>
  <c r="BD82" i="13"/>
  <c r="BG82" i="13"/>
  <c r="BM82" i="13"/>
  <c r="F82" i="13"/>
  <c r="J82" i="13"/>
  <c r="M78" i="21"/>
  <c r="B83" i="13"/>
  <c r="F83" i="13"/>
  <c r="J83" i="13"/>
  <c r="M79" i="21"/>
  <c r="Q84" i="13"/>
  <c r="S84" i="13"/>
  <c r="V84" i="13"/>
  <c r="Y84" i="13"/>
  <c r="AB84" i="13"/>
  <c r="T84" i="13"/>
  <c r="W84" i="13"/>
  <c r="Z84" i="13"/>
  <c r="AC84" i="13"/>
  <c r="AZ84" i="13"/>
  <c r="BC84" i="13"/>
  <c r="BF84" i="13"/>
  <c r="BI84" i="13"/>
  <c r="BL84" i="13"/>
  <c r="BA84" i="13"/>
  <c r="BD84" i="13"/>
  <c r="BG84" i="13"/>
  <c r="BJ84" i="13"/>
  <c r="BM84" i="13"/>
  <c r="F84" i="13"/>
  <c r="M80" i="21"/>
  <c r="Q85" i="13"/>
  <c r="P85" i="13"/>
  <c r="S85" i="13"/>
  <c r="V85" i="13"/>
  <c r="Y85" i="13"/>
  <c r="AB85" i="13"/>
  <c r="T85" i="13"/>
  <c r="W85" i="13"/>
  <c r="Z85" i="13"/>
  <c r="AC85" i="13"/>
  <c r="B85" i="13"/>
  <c r="AZ85" i="13"/>
  <c r="BC85" i="13"/>
  <c r="BF85" i="13"/>
  <c r="BI85" i="13"/>
  <c r="BL85" i="13"/>
  <c r="BA85" i="13"/>
  <c r="BD85" i="13"/>
  <c r="BG85" i="13"/>
  <c r="BJ85" i="13"/>
  <c r="BM85" i="13"/>
  <c r="F85" i="13"/>
  <c r="J85" i="13"/>
  <c r="M81" i="21"/>
  <c r="Q86" i="13"/>
  <c r="P86" i="13"/>
  <c r="S86" i="13"/>
  <c r="V86" i="13"/>
  <c r="Y86" i="13"/>
  <c r="AB86" i="13"/>
  <c r="T86" i="13"/>
  <c r="W86" i="13"/>
  <c r="Z86" i="13"/>
  <c r="AC86" i="13"/>
  <c r="B86" i="13"/>
  <c r="AZ86" i="13"/>
  <c r="BC86" i="13"/>
  <c r="BF86" i="13"/>
  <c r="BI86" i="13"/>
  <c r="BL86" i="13"/>
  <c r="BA86" i="13"/>
  <c r="BD86" i="13"/>
  <c r="BG86" i="13"/>
  <c r="BJ86" i="13"/>
  <c r="BM86" i="13"/>
  <c r="F86" i="13"/>
  <c r="J86" i="13"/>
  <c r="M82" i="21"/>
  <c r="B7" i="13"/>
  <c r="F7" i="13"/>
  <c r="J7" i="13"/>
  <c r="M3" i="21"/>
  <c r="AK7" i="13"/>
  <c r="C7" i="13"/>
  <c r="G7" i="13"/>
  <c r="K7" i="13"/>
  <c r="S3" i="21"/>
  <c r="D7" i="13"/>
  <c r="H7" i="13"/>
  <c r="L7" i="13"/>
  <c r="T3" i="21"/>
  <c r="N3" i="21"/>
  <c r="AF8" i="13"/>
  <c r="AH8" i="13"/>
  <c r="AJ8" i="13"/>
  <c r="AL8" i="13"/>
  <c r="AN8" i="13"/>
  <c r="AI8" i="13"/>
  <c r="AK8" i="13"/>
  <c r="C8" i="13"/>
  <c r="BO8" i="13"/>
  <c r="BP8" i="13"/>
  <c r="BQ8" i="13"/>
  <c r="BR8" i="13"/>
  <c r="BS8" i="13"/>
  <c r="BT8" i="13"/>
  <c r="BU8" i="13"/>
  <c r="BV8" i="13"/>
  <c r="BW8" i="13"/>
  <c r="BX8" i="13"/>
  <c r="G8" i="13"/>
  <c r="K8" i="13"/>
  <c r="S4" i="21"/>
  <c r="AO8" i="13"/>
  <c r="AQ8" i="13"/>
  <c r="AS8" i="13"/>
  <c r="AU8" i="13"/>
  <c r="AW8" i="13"/>
  <c r="D8" i="13"/>
  <c r="BY8" i="13"/>
  <c r="CA8" i="13"/>
  <c r="CC8" i="13"/>
  <c r="CE8" i="13"/>
  <c r="CG8" i="13"/>
  <c r="H8" i="13"/>
  <c r="L8" i="13"/>
  <c r="T4" i="21"/>
  <c r="N4" i="21"/>
  <c r="AF9" i="13"/>
  <c r="AH9" i="13"/>
  <c r="AJ9" i="13"/>
  <c r="AL9" i="13"/>
  <c r="AN9" i="13"/>
  <c r="AI9" i="13"/>
  <c r="AK9" i="13"/>
  <c r="C9" i="13"/>
  <c r="BO9" i="13"/>
  <c r="BP9" i="13"/>
  <c r="BQ9" i="13"/>
  <c r="BR9" i="13"/>
  <c r="BS9" i="13"/>
  <c r="BT9" i="13"/>
  <c r="BU9" i="13"/>
  <c r="BV9" i="13"/>
  <c r="BW9" i="13"/>
  <c r="BX9" i="13"/>
  <c r="G9" i="13"/>
  <c r="K9" i="13"/>
  <c r="S5" i="21"/>
  <c r="AO9" i="13"/>
  <c r="AQ9" i="13"/>
  <c r="AS9" i="13"/>
  <c r="AU9" i="13"/>
  <c r="AW9" i="13"/>
  <c r="D9" i="13"/>
  <c r="BY9" i="13"/>
  <c r="CA9" i="13"/>
  <c r="CC9" i="13"/>
  <c r="CE9" i="13"/>
  <c r="CG9" i="13"/>
  <c r="H9" i="13"/>
  <c r="L9" i="13"/>
  <c r="T5" i="21"/>
  <c r="N5" i="21"/>
  <c r="AF10" i="13"/>
  <c r="AH10" i="13"/>
  <c r="AJ10" i="13"/>
  <c r="AL10" i="13"/>
  <c r="AN10" i="13"/>
  <c r="AI10" i="13"/>
  <c r="AK10" i="13"/>
  <c r="C10" i="13"/>
  <c r="BO10" i="13"/>
  <c r="BP10" i="13"/>
  <c r="BQ10" i="13"/>
  <c r="BR10" i="13"/>
  <c r="BS10" i="13"/>
  <c r="BT10" i="13"/>
  <c r="BU10" i="13"/>
  <c r="BV10" i="13"/>
  <c r="BW10" i="13"/>
  <c r="BX10" i="13"/>
  <c r="G10" i="13"/>
  <c r="K10" i="13"/>
  <c r="S6" i="21"/>
  <c r="AO10" i="13"/>
  <c r="AQ10" i="13"/>
  <c r="AS10" i="13"/>
  <c r="AU10" i="13"/>
  <c r="AW10" i="13"/>
  <c r="D10" i="13"/>
  <c r="BY10" i="13"/>
  <c r="CA10" i="13"/>
  <c r="CC10" i="13"/>
  <c r="CE10" i="13"/>
  <c r="CG10" i="13"/>
  <c r="H10" i="13"/>
  <c r="L10" i="13"/>
  <c r="T6" i="21"/>
  <c r="N6" i="21"/>
  <c r="AF11" i="13"/>
  <c r="AH11" i="13"/>
  <c r="AJ11" i="13"/>
  <c r="AL11" i="13"/>
  <c r="AN11" i="13"/>
  <c r="AI11" i="13"/>
  <c r="AK11" i="13"/>
  <c r="C11" i="13"/>
  <c r="BO11" i="13"/>
  <c r="BP11" i="13"/>
  <c r="BQ11" i="13"/>
  <c r="BR11" i="13"/>
  <c r="BS11" i="13"/>
  <c r="BT11" i="13"/>
  <c r="BU11" i="13"/>
  <c r="BV11" i="13"/>
  <c r="BW11" i="13"/>
  <c r="BX11" i="13"/>
  <c r="G11" i="13"/>
  <c r="K11" i="13"/>
  <c r="S7" i="21"/>
  <c r="AO11" i="13"/>
  <c r="AQ11" i="13"/>
  <c r="AS11" i="13"/>
  <c r="AU11" i="13"/>
  <c r="AW11" i="13"/>
  <c r="D11" i="13"/>
  <c r="BY11" i="13"/>
  <c r="CA11" i="13"/>
  <c r="CC11" i="13"/>
  <c r="CE11" i="13"/>
  <c r="CG11" i="13"/>
  <c r="H11" i="13"/>
  <c r="L11" i="13"/>
  <c r="T7" i="21"/>
  <c r="N7" i="21"/>
  <c r="AF12" i="13"/>
  <c r="AH12" i="13"/>
  <c r="AJ12" i="13"/>
  <c r="AL12" i="13"/>
  <c r="AN12" i="13"/>
  <c r="AI12" i="13"/>
  <c r="AK12" i="13"/>
  <c r="C12" i="13"/>
  <c r="BO12" i="13"/>
  <c r="BP12" i="13"/>
  <c r="BQ12" i="13"/>
  <c r="BR12" i="13"/>
  <c r="BS12" i="13"/>
  <c r="BT12" i="13"/>
  <c r="BU12" i="13"/>
  <c r="BV12" i="13"/>
  <c r="BW12" i="13"/>
  <c r="BX12" i="13"/>
  <c r="G12" i="13"/>
  <c r="K12" i="13"/>
  <c r="S8" i="21"/>
  <c r="AO12" i="13"/>
  <c r="AQ12" i="13"/>
  <c r="AS12" i="13"/>
  <c r="AU12" i="13"/>
  <c r="AW12" i="13"/>
  <c r="D12" i="13"/>
  <c r="BY12" i="13"/>
  <c r="CA12" i="13"/>
  <c r="CC12" i="13"/>
  <c r="CE12" i="13"/>
  <c r="CG12" i="13"/>
  <c r="H12" i="13"/>
  <c r="L12" i="13"/>
  <c r="T8" i="21"/>
  <c r="N8" i="21"/>
  <c r="AF13" i="13"/>
  <c r="AH13" i="13"/>
  <c r="AJ13" i="13"/>
  <c r="AL13" i="13"/>
  <c r="AN13" i="13"/>
  <c r="AI13" i="13"/>
  <c r="AK13" i="13"/>
  <c r="C13" i="13"/>
  <c r="BO13" i="13"/>
  <c r="BP13" i="13"/>
  <c r="BQ13" i="13"/>
  <c r="BR13" i="13"/>
  <c r="BS13" i="13"/>
  <c r="BT13" i="13"/>
  <c r="BU13" i="13"/>
  <c r="BV13" i="13"/>
  <c r="BW13" i="13"/>
  <c r="BX13" i="13"/>
  <c r="G13" i="13"/>
  <c r="K13" i="13"/>
  <c r="S9" i="21"/>
  <c r="AO13" i="13"/>
  <c r="AQ13" i="13"/>
  <c r="AS13" i="13"/>
  <c r="AU13" i="13"/>
  <c r="AW13" i="13"/>
  <c r="D13" i="13"/>
  <c r="BY13" i="13"/>
  <c r="CA13" i="13"/>
  <c r="CC13" i="13"/>
  <c r="CE13" i="13"/>
  <c r="CG13" i="13"/>
  <c r="H13" i="13"/>
  <c r="L13" i="13"/>
  <c r="T9" i="21"/>
  <c r="N9" i="21"/>
  <c r="AF14" i="13"/>
  <c r="AH14" i="13"/>
  <c r="AJ14" i="13"/>
  <c r="AL14" i="13"/>
  <c r="AN14" i="13"/>
  <c r="AI14" i="13"/>
  <c r="AK14" i="13"/>
  <c r="C14" i="13"/>
  <c r="BO14" i="13"/>
  <c r="BP14" i="13"/>
  <c r="BQ14" i="13"/>
  <c r="BR14" i="13"/>
  <c r="BS14" i="13"/>
  <c r="BT14" i="13"/>
  <c r="BU14" i="13"/>
  <c r="BV14" i="13"/>
  <c r="BW14" i="13"/>
  <c r="BX14" i="13"/>
  <c r="G14" i="13"/>
  <c r="K14" i="13"/>
  <c r="S10" i="21"/>
  <c r="AO14" i="13"/>
  <c r="AQ14" i="13"/>
  <c r="AS14" i="13"/>
  <c r="AU14" i="13"/>
  <c r="AW14" i="13"/>
  <c r="D14" i="13"/>
  <c r="BY14" i="13"/>
  <c r="CA14" i="13"/>
  <c r="CC14" i="13"/>
  <c r="CE14" i="13"/>
  <c r="CG14" i="13"/>
  <c r="H14" i="13"/>
  <c r="L14" i="13"/>
  <c r="T10" i="21"/>
  <c r="N10" i="21"/>
  <c r="AF15" i="13"/>
  <c r="AH15" i="13"/>
  <c r="AJ15" i="13"/>
  <c r="AL15" i="13"/>
  <c r="AN15" i="13"/>
  <c r="AI15" i="13"/>
  <c r="AK15" i="13"/>
  <c r="C15" i="13"/>
  <c r="BO15" i="13"/>
  <c r="BP15" i="13"/>
  <c r="BQ15" i="13"/>
  <c r="BR15" i="13"/>
  <c r="BS15" i="13"/>
  <c r="BT15" i="13"/>
  <c r="BU15" i="13"/>
  <c r="BV15" i="13"/>
  <c r="BW15" i="13"/>
  <c r="BX15" i="13"/>
  <c r="G15" i="13"/>
  <c r="K15" i="13"/>
  <c r="S11" i="21"/>
  <c r="AO15" i="13"/>
  <c r="AQ15" i="13"/>
  <c r="AS15" i="13"/>
  <c r="AU15" i="13"/>
  <c r="AW15" i="13"/>
  <c r="D15" i="13"/>
  <c r="BY15" i="13"/>
  <c r="CA15" i="13"/>
  <c r="CC15" i="13"/>
  <c r="CE15" i="13"/>
  <c r="CG15" i="13"/>
  <c r="H15" i="13"/>
  <c r="L15" i="13"/>
  <c r="T11" i="21"/>
  <c r="N11" i="21"/>
  <c r="AF16" i="13"/>
  <c r="AH16" i="13"/>
  <c r="AJ16" i="13"/>
  <c r="AL16" i="13"/>
  <c r="AN16" i="13"/>
  <c r="AI16" i="13"/>
  <c r="AK16" i="13"/>
  <c r="C16" i="13"/>
  <c r="BO16" i="13"/>
  <c r="BP16" i="13"/>
  <c r="BQ16" i="13"/>
  <c r="BR16" i="13"/>
  <c r="BS16" i="13"/>
  <c r="BT16" i="13"/>
  <c r="BU16" i="13"/>
  <c r="BV16" i="13"/>
  <c r="BW16" i="13"/>
  <c r="BX16" i="13"/>
  <c r="G16" i="13"/>
  <c r="K16" i="13"/>
  <c r="S12" i="21"/>
  <c r="AO16" i="13"/>
  <c r="AQ16" i="13"/>
  <c r="AS16" i="13"/>
  <c r="AU16" i="13"/>
  <c r="AW16" i="13"/>
  <c r="D16" i="13"/>
  <c r="BY16" i="13"/>
  <c r="CA16" i="13"/>
  <c r="CC16" i="13"/>
  <c r="CE16" i="13"/>
  <c r="CG16" i="13"/>
  <c r="H16" i="13"/>
  <c r="L16" i="13"/>
  <c r="T12" i="21"/>
  <c r="N12" i="21"/>
  <c r="AF17" i="13"/>
  <c r="AH17" i="13"/>
  <c r="AJ17" i="13"/>
  <c r="AL17" i="13"/>
  <c r="AN17" i="13"/>
  <c r="AI17" i="13"/>
  <c r="AK17" i="13"/>
  <c r="C17" i="13"/>
  <c r="BO17" i="13"/>
  <c r="BP17" i="13"/>
  <c r="BQ17" i="13"/>
  <c r="BR17" i="13"/>
  <c r="BS17" i="13"/>
  <c r="BT17" i="13"/>
  <c r="BU17" i="13"/>
  <c r="BV17" i="13"/>
  <c r="BW17" i="13"/>
  <c r="BX17" i="13"/>
  <c r="G17" i="13"/>
  <c r="K17" i="13"/>
  <c r="S13" i="21"/>
  <c r="AO17" i="13"/>
  <c r="AQ17" i="13"/>
  <c r="AS17" i="13"/>
  <c r="AU17" i="13"/>
  <c r="AW17" i="13"/>
  <c r="D17" i="13"/>
  <c r="BY17" i="13"/>
  <c r="CA17" i="13"/>
  <c r="CC17" i="13"/>
  <c r="CE17" i="13"/>
  <c r="CG17" i="13"/>
  <c r="H17" i="13"/>
  <c r="L17" i="13"/>
  <c r="T13" i="21"/>
  <c r="N13" i="21"/>
  <c r="AF18" i="13"/>
  <c r="AH18" i="13"/>
  <c r="AJ18" i="13"/>
  <c r="AL18" i="13"/>
  <c r="AN18" i="13"/>
  <c r="AI18" i="13"/>
  <c r="AK18" i="13"/>
  <c r="C18" i="13"/>
  <c r="BO18" i="13"/>
  <c r="BP18" i="13"/>
  <c r="BQ18" i="13"/>
  <c r="BR18" i="13"/>
  <c r="BS18" i="13"/>
  <c r="BT18" i="13"/>
  <c r="BU18" i="13"/>
  <c r="BV18" i="13"/>
  <c r="BW18" i="13"/>
  <c r="BX18" i="13"/>
  <c r="G18" i="13"/>
  <c r="K18" i="13"/>
  <c r="S14" i="21"/>
  <c r="AO18" i="13"/>
  <c r="AQ18" i="13"/>
  <c r="AS18" i="13"/>
  <c r="AU18" i="13"/>
  <c r="AW18" i="13"/>
  <c r="D18" i="13"/>
  <c r="BY18" i="13"/>
  <c r="CA18" i="13"/>
  <c r="CC18" i="13"/>
  <c r="CE18" i="13"/>
  <c r="CG18" i="13"/>
  <c r="H18" i="13"/>
  <c r="L18" i="13"/>
  <c r="T14" i="21"/>
  <c r="N14" i="21"/>
  <c r="AF19" i="13"/>
  <c r="AH19" i="13"/>
  <c r="AJ19" i="13"/>
  <c r="AL19" i="13"/>
  <c r="AN19" i="13"/>
  <c r="AI19" i="13"/>
  <c r="AK19" i="13"/>
  <c r="C19" i="13"/>
  <c r="BO19" i="13"/>
  <c r="BP19" i="13"/>
  <c r="BQ19" i="13"/>
  <c r="BR19" i="13"/>
  <c r="BS19" i="13"/>
  <c r="BT19" i="13"/>
  <c r="BU19" i="13"/>
  <c r="BV19" i="13"/>
  <c r="BW19" i="13"/>
  <c r="BX19" i="13"/>
  <c r="G19" i="13"/>
  <c r="K19" i="13"/>
  <c r="S15" i="21"/>
  <c r="AO19" i="13"/>
  <c r="AQ19" i="13"/>
  <c r="AS19" i="13"/>
  <c r="AU19" i="13"/>
  <c r="AW19" i="13"/>
  <c r="D19" i="13"/>
  <c r="BY19" i="13"/>
  <c r="CA19" i="13"/>
  <c r="CC19" i="13"/>
  <c r="CE19" i="13"/>
  <c r="CG19" i="13"/>
  <c r="H19" i="13"/>
  <c r="L19" i="13"/>
  <c r="T15" i="21"/>
  <c r="N15" i="21"/>
  <c r="AF20" i="13"/>
  <c r="AH20" i="13"/>
  <c r="AJ20" i="13"/>
  <c r="AL20" i="13"/>
  <c r="AN20" i="13"/>
  <c r="AI20" i="13"/>
  <c r="AK20" i="13"/>
  <c r="C20" i="13"/>
  <c r="BO20" i="13"/>
  <c r="BP20" i="13"/>
  <c r="BQ20" i="13"/>
  <c r="BR20" i="13"/>
  <c r="BS20" i="13"/>
  <c r="BT20" i="13"/>
  <c r="BU20" i="13"/>
  <c r="BV20" i="13"/>
  <c r="BW20" i="13"/>
  <c r="BX20" i="13"/>
  <c r="G20" i="13"/>
  <c r="K20" i="13"/>
  <c r="S16" i="21"/>
  <c r="AO20" i="13"/>
  <c r="AQ20" i="13"/>
  <c r="AS20" i="13"/>
  <c r="AU20" i="13"/>
  <c r="AW20" i="13"/>
  <c r="D20" i="13"/>
  <c r="BY20" i="13"/>
  <c r="CA20" i="13"/>
  <c r="CC20" i="13"/>
  <c r="CE20" i="13"/>
  <c r="CG20" i="13"/>
  <c r="H20" i="13"/>
  <c r="L20" i="13"/>
  <c r="T16" i="21"/>
  <c r="N16" i="21"/>
  <c r="AF21" i="13"/>
  <c r="AH21" i="13"/>
  <c r="AJ21" i="13"/>
  <c r="AL21" i="13"/>
  <c r="AN21" i="13"/>
  <c r="AI21" i="13"/>
  <c r="AK21" i="13"/>
  <c r="C21" i="13"/>
  <c r="BO21" i="13"/>
  <c r="BP21" i="13"/>
  <c r="BQ21" i="13"/>
  <c r="BR21" i="13"/>
  <c r="BS21" i="13"/>
  <c r="BT21" i="13"/>
  <c r="BU21" i="13"/>
  <c r="BV21" i="13"/>
  <c r="BW21" i="13"/>
  <c r="BX21" i="13"/>
  <c r="G21" i="13"/>
  <c r="K21" i="13"/>
  <c r="S17" i="21"/>
  <c r="AO21" i="13"/>
  <c r="AQ21" i="13"/>
  <c r="AS21" i="13"/>
  <c r="AU21" i="13"/>
  <c r="AW21" i="13"/>
  <c r="D21" i="13"/>
  <c r="BY21" i="13"/>
  <c r="CA21" i="13"/>
  <c r="CC21" i="13"/>
  <c r="CE21" i="13"/>
  <c r="CG21" i="13"/>
  <c r="H21" i="13"/>
  <c r="L21" i="13"/>
  <c r="T17" i="21"/>
  <c r="N17" i="21"/>
  <c r="AF22" i="13"/>
  <c r="AH22" i="13"/>
  <c r="AJ22" i="13"/>
  <c r="AL22" i="13"/>
  <c r="AN22" i="13"/>
  <c r="AI22" i="13"/>
  <c r="AK22" i="13"/>
  <c r="C22" i="13"/>
  <c r="BO22" i="13"/>
  <c r="BP22" i="13"/>
  <c r="BQ22" i="13"/>
  <c r="BR22" i="13"/>
  <c r="BS22" i="13"/>
  <c r="BT22" i="13"/>
  <c r="BU22" i="13"/>
  <c r="BV22" i="13"/>
  <c r="BW22" i="13"/>
  <c r="BX22" i="13"/>
  <c r="G22" i="13"/>
  <c r="K22" i="13"/>
  <c r="S18" i="21"/>
  <c r="AO22" i="13"/>
  <c r="AQ22" i="13"/>
  <c r="AS22" i="13"/>
  <c r="AU22" i="13"/>
  <c r="AW22" i="13"/>
  <c r="D22" i="13"/>
  <c r="BY22" i="13"/>
  <c r="CA22" i="13"/>
  <c r="CC22" i="13"/>
  <c r="CE22" i="13"/>
  <c r="CG22" i="13"/>
  <c r="H22" i="13"/>
  <c r="L22" i="13"/>
  <c r="T18" i="21"/>
  <c r="N18" i="21"/>
  <c r="AF23" i="13"/>
  <c r="AH23" i="13"/>
  <c r="AJ23" i="13"/>
  <c r="AL23" i="13"/>
  <c r="AN23" i="13"/>
  <c r="AI23" i="13"/>
  <c r="AK23" i="13"/>
  <c r="C23" i="13"/>
  <c r="BO23" i="13"/>
  <c r="BP23" i="13"/>
  <c r="BQ23" i="13"/>
  <c r="BR23" i="13"/>
  <c r="BS23" i="13"/>
  <c r="BT23" i="13"/>
  <c r="BU23" i="13"/>
  <c r="BV23" i="13"/>
  <c r="BW23" i="13"/>
  <c r="BX23" i="13"/>
  <c r="G23" i="13"/>
  <c r="K23" i="13"/>
  <c r="S19" i="21"/>
  <c r="AO23" i="13"/>
  <c r="AQ23" i="13"/>
  <c r="AS23" i="13"/>
  <c r="AU23" i="13"/>
  <c r="AW23" i="13"/>
  <c r="D23" i="13"/>
  <c r="BY23" i="13"/>
  <c r="CA23" i="13"/>
  <c r="CC23" i="13"/>
  <c r="CE23" i="13"/>
  <c r="CG23" i="13"/>
  <c r="H23" i="13"/>
  <c r="L23" i="13"/>
  <c r="T19" i="21"/>
  <c r="N19" i="21"/>
  <c r="AF24" i="13"/>
  <c r="AH24" i="13"/>
  <c r="AJ24" i="13"/>
  <c r="AL24" i="13"/>
  <c r="AN24" i="13"/>
  <c r="AI24" i="13"/>
  <c r="AK24" i="13"/>
  <c r="C24" i="13"/>
  <c r="BO24" i="13"/>
  <c r="BP24" i="13"/>
  <c r="BQ24" i="13"/>
  <c r="BR24" i="13"/>
  <c r="BS24" i="13"/>
  <c r="BT24" i="13"/>
  <c r="BU24" i="13"/>
  <c r="BV24" i="13"/>
  <c r="BW24" i="13"/>
  <c r="BX24" i="13"/>
  <c r="G24" i="13"/>
  <c r="K24" i="13"/>
  <c r="S20" i="21"/>
  <c r="AO24" i="13"/>
  <c r="AQ24" i="13"/>
  <c r="AS24" i="13"/>
  <c r="AU24" i="13"/>
  <c r="AW24" i="13"/>
  <c r="D24" i="13"/>
  <c r="BY24" i="13"/>
  <c r="CA24" i="13"/>
  <c r="CC24" i="13"/>
  <c r="CE24" i="13"/>
  <c r="CG24" i="13"/>
  <c r="H24" i="13"/>
  <c r="L24" i="13"/>
  <c r="T20" i="21"/>
  <c r="N20" i="21"/>
  <c r="AF25" i="13"/>
  <c r="AH25" i="13"/>
  <c r="AJ25" i="13"/>
  <c r="AL25" i="13"/>
  <c r="AN25" i="13"/>
  <c r="AI25" i="13"/>
  <c r="AK25" i="13"/>
  <c r="C25" i="13"/>
  <c r="BO25" i="13"/>
  <c r="BP25" i="13"/>
  <c r="BQ25" i="13"/>
  <c r="BR25" i="13"/>
  <c r="BS25" i="13"/>
  <c r="BT25" i="13"/>
  <c r="BU25" i="13"/>
  <c r="BV25" i="13"/>
  <c r="BW25" i="13"/>
  <c r="BX25" i="13"/>
  <c r="G25" i="13"/>
  <c r="K25" i="13"/>
  <c r="S21" i="21"/>
  <c r="AO25" i="13"/>
  <c r="AQ25" i="13"/>
  <c r="AS25" i="13"/>
  <c r="AU25" i="13"/>
  <c r="AW25" i="13"/>
  <c r="D25" i="13"/>
  <c r="BY25" i="13"/>
  <c r="CA25" i="13"/>
  <c r="CC25" i="13"/>
  <c r="CE25" i="13"/>
  <c r="CG25" i="13"/>
  <c r="H25" i="13"/>
  <c r="L25" i="13"/>
  <c r="T21" i="21"/>
  <c r="N21" i="21"/>
  <c r="AF26" i="13"/>
  <c r="AH26" i="13"/>
  <c r="AJ26" i="13"/>
  <c r="AL26" i="13"/>
  <c r="AN26" i="13"/>
  <c r="AI26" i="13"/>
  <c r="AK26" i="13"/>
  <c r="C26" i="13"/>
  <c r="BO26" i="13"/>
  <c r="BP26" i="13"/>
  <c r="BQ26" i="13"/>
  <c r="BR26" i="13"/>
  <c r="BS26" i="13"/>
  <c r="BT26" i="13"/>
  <c r="BU26" i="13"/>
  <c r="BV26" i="13"/>
  <c r="BW26" i="13"/>
  <c r="BX26" i="13"/>
  <c r="G26" i="13"/>
  <c r="K26" i="13"/>
  <c r="S22" i="21"/>
  <c r="AO26" i="13"/>
  <c r="AQ26" i="13"/>
  <c r="AS26" i="13"/>
  <c r="AU26" i="13"/>
  <c r="AW26" i="13"/>
  <c r="D26" i="13"/>
  <c r="BY26" i="13"/>
  <c r="CA26" i="13"/>
  <c r="CC26" i="13"/>
  <c r="CE26" i="13"/>
  <c r="CG26" i="13"/>
  <c r="H26" i="13"/>
  <c r="L26" i="13"/>
  <c r="T22" i="21"/>
  <c r="N22" i="21"/>
  <c r="AF27" i="13"/>
  <c r="AH27" i="13"/>
  <c r="AJ27" i="13"/>
  <c r="AL27" i="13"/>
  <c r="AN27" i="13"/>
  <c r="AI27" i="13"/>
  <c r="AK27" i="13"/>
  <c r="C27" i="13"/>
  <c r="BO27" i="13"/>
  <c r="BP27" i="13"/>
  <c r="BQ27" i="13"/>
  <c r="BR27" i="13"/>
  <c r="BS27" i="13"/>
  <c r="BT27" i="13"/>
  <c r="BU27" i="13"/>
  <c r="BV27" i="13"/>
  <c r="BW27" i="13"/>
  <c r="BX27" i="13"/>
  <c r="G27" i="13"/>
  <c r="K27" i="13"/>
  <c r="S23" i="21"/>
  <c r="AO27" i="13"/>
  <c r="AQ27" i="13"/>
  <c r="AS27" i="13"/>
  <c r="AU27" i="13"/>
  <c r="AW27" i="13"/>
  <c r="D27" i="13"/>
  <c r="BY27" i="13"/>
  <c r="CA27" i="13"/>
  <c r="CC27" i="13"/>
  <c r="CE27" i="13"/>
  <c r="CG27" i="13"/>
  <c r="H27" i="13"/>
  <c r="L27" i="13"/>
  <c r="T23" i="21"/>
  <c r="N23" i="21"/>
  <c r="AF28" i="13"/>
  <c r="AH28" i="13"/>
  <c r="AJ28" i="13"/>
  <c r="AL28" i="13"/>
  <c r="AN28" i="13"/>
  <c r="AI28" i="13"/>
  <c r="AK28" i="13"/>
  <c r="C28" i="13"/>
  <c r="BO28" i="13"/>
  <c r="BP28" i="13"/>
  <c r="BQ28" i="13"/>
  <c r="BR28" i="13"/>
  <c r="BS28" i="13"/>
  <c r="BT28" i="13"/>
  <c r="BU28" i="13"/>
  <c r="BV28" i="13"/>
  <c r="BW28" i="13"/>
  <c r="BX28" i="13"/>
  <c r="G28" i="13"/>
  <c r="K28" i="13"/>
  <c r="S24" i="21"/>
  <c r="AO28" i="13"/>
  <c r="AQ28" i="13"/>
  <c r="AS28" i="13"/>
  <c r="AU28" i="13"/>
  <c r="AW28" i="13"/>
  <c r="D28" i="13"/>
  <c r="BY28" i="13"/>
  <c r="CA28" i="13"/>
  <c r="CC28" i="13"/>
  <c r="CE28" i="13"/>
  <c r="CG28" i="13"/>
  <c r="H28" i="13"/>
  <c r="L28" i="13"/>
  <c r="T24" i="21"/>
  <c r="N24" i="21"/>
  <c r="AF29" i="13"/>
  <c r="AH29" i="13"/>
  <c r="AJ29" i="13"/>
  <c r="AL29" i="13"/>
  <c r="AN29" i="13"/>
  <c r="AI29" i="13"/>
  <c r="AK29" i="13"/>
  <c r="C29" i="13"/>
  <c r="BO29" i="13"/>
  <c r="BP29" i="13"/>
  <c r="BQ29" i="13"/>
  <c r="BR29" i="13"/>
  <c r="BS29" i="13"/>
  <c r="BT29" i="13"/>
  <c r="BU29" i="13"/>
  <c r="BV29" i="13"/>
  <c r="BW29" i="13"/>
  <c r="BX29" i="13"/>
  <c r="G29" i="13"/>
  <c r="K29" i="13"/>
  <c r="S25" i="21"/>
  <c r="AO29" i="13"/>
  <c r="AQ29" i="13"/>
  <c r="AS29" i="13"/>
  <c r="AU29" i="13"/>
  <c r="AW29" i="13"/>
  <c r="D29" i="13"/>
  <c r="BY29" i="13"/>
  <c r="CA29" i="13"/>
  <c r="CC29" i="13"/>
  <c r="CE29" i="13"/>
  <c r="CG29" i="13"/>
  <c r="H29" i="13"/>
  <c r="L29" i="13"/>
  <c r="T25" i="21"/>
  <c r="N25" i="21"/>
  <c r="AF30" i="13"/>
  <c r="AH30" i="13"/>
  <c r="AJ30" i="13"/>
  <c r="AL30" i="13"/>
  <c r="AN30" i="13"/>
  <c r="AI30" i="13"/>
  <c r="AK30" i="13"/>
  <c r="C30" i="13"/>
  <c r="BO30" i="13"/>
  <c r="BP30" i="13"/>
  <c r="BQ30" i="13"/>
  <c r="BR30" i="13"/>
  <c r="BS30" i="13"/>
  <c r="BT30" i="13"/>
  <c r="BU30" i="13"/>
  <c r="BV30" i="13"/>
  <c r="BW30" i="13"/>
  <c r="BX30" i="13"/>
  <c r="G30" i="13"/>
  <c r="K30" i="13"/>
  <c r="S26" i="21"/>
  <c r="AO30" i="13"/>
  <c r="AQ30" i="13"/>
  <c r="AS30" i="13"/>
  <c r="AU30" i="13"/>
  <c r="AW30" i="13"/>
  <c r="D30" i="13"/>
  <c r="BY30" i="13"/>
  <c r="CA30" i="13"/>
  <c r="CC30" i="13"/>
  <c r="CE30" i="13"/>
  <c r="CG30" i="13"/>
  <c r="H30" i="13"/>
  <c r="L30" i="13"/>
  <c r="T26" i="21"/>
  <c r="N26" i="21"/>
  <c r="AF31" i="13"/>
  <c r="AH31" i="13"/>
  <c r="AJ31" i="13"/>
  <c r="AL31" i="13"/>
  <c r="AN31" i="13"/>
  <c r="AI31" i="13"/>
  <c r="AK31" i="13"/>
  <c r="C31" i="13"/>
  <c r="BO31" i="13"/>
  <c r="BP31" i="13"/>
  <c r="BQ31" i="13"/>
  <c r="BR31" i="13"/>
  <c r="BS31" i="13"/>
  <c r="BT31" i="13"/>
  <c r="BU31" i="13"/>
  <c r="BV31" i="13"/>
  <c r="BW31" i="13"/>
  <c r="BX31" i="13"/>
  <c r="G31" i="13"/>
  <c r="K31" i="13"/>
  <c r="S27" i="21"/>
  <c r="AO31" i="13"/>
  <c r="AQ31" i="13"/>
  <c r="AS31" i="13"/>
  <c r="AU31" i="13"/>
  <c r="AW31" i="13"/>
  <c r="D31" i="13"/>
  <c r="BY31" i="13"/>
  <c r="CA31" i="13"/>
  <c r="CC31" i="13"/>
  <c r="CE31" i="13"/>
  <c r="CG31" i="13"/>
  <c r="H31" i="13"/>
  <c r="L31" i="13"/>
  <c r="T27" i="21"/>
  <c r="N27" i="21"/>
  <c r="AF32" i="13"/>
  <c r="AH32" i="13"/>
  <c r="AJ32" i="13"/>
  <c r="AL32" i="13"/>
  <c r="AN32" i="13"/>
  <c r="AI32" i="13"/>
  <c r="AK32" i="13"/>
  <c r="C32" i="13"/>
  <c r="BO32" i="13"/>
  <c r="BP32" i="13"/>
  <c r="BQ32" i="13"/>
  <c r="BR32" i="13"/>
  <c r="BS32" i="13"/>
  <c r="BT32" i="13"/>
  <c r="BU32" i="13"/>
  <c r="BV32" i="13"/>
  <c r="BW32" i="13"/>
  <c r="BX32" i="13"/>
  <c r="G32" i="13"/>
  <c r="K32" i="13"/>
  <c r="S28" i="21"/>
  <c r="AO32" i="13"/>
  <c r="AQ32" i="13"/>
  <c r="AS32" i="13"/>
  <c r="AU32" i="13"/>
  <c r="AW32" i="13"/>
  <c r="D32" i="13"/>
  <c r="BY32" i="13"/>
  <c r="CA32" i="13"/>
  <c r="CC32" i="13"/>
  <c r="CE32" i="13"/>
  <c r="CG32" i="13"/>
  <c r="H32" i="13"/>
  <c r="L32" i="13"/>
  <c r="T28" i="21"/>
  <c r="N28" i="21"/>
  <c r="AF33" i="13"/>
  <c r="AH33" i="13"/>
  <c r="AJ33" i="13"/>
  <c r="AL33" i="13"/>
  <c r="AN33" i="13"/>
  <c r="AI33" i="13"/>
  <c r="AK33" i="13"/>
  <c r="C33" i="13"/>
  <c r="BO33" i="13"/>
  <c r="BP33" i="13"/>
  <c r="BQ33" i="13"/>
  <c r="BR33" i="13"/>
  <c r="BS33" i="13"/>
  <c r="BT33" i="13"/>
  <c r="BU33" i="13"/>
  <c r="BV33" i="13"/>
  <c r="BW33" i="13"/>
  <c r="BX33" i="13"/>
  <c r="G33" i="13"/>
  <c r="K33" i="13"/>
  <c r="S29" i="21"/>
  <c r="AO33" i="13"/>
  <c r="AQ33" i="13"/>
  <c r="AS33" i="13"/>
  <c r="AU33" i="13"/>
  <c r="AW33" i="13"/>
  <c r="D33" i="13"/>
  <c r="BY33" i="13"/>
  <c r="CA33" i="13"/>
  <c r="CC33" i="13"/>
  <c r="CE33" i="13"/>
  <c r="CG33" i="13"/>
  <c r="H33" i="13"/>
  <c r="L33" i="13"/>
  <c r="T29" i="21"/>
  <c r="N29" i="21"/>
  <c r="AF34" i="13"/>
  <c r="AH34" i="13"/>
  <c r="AJ34" i="13"/>
  <c r="AL34" i="13"/>
  <c r="AN34" i="13"/>
  <c r="AI34" i="13"/>
  <c r="AK34" i="13"/>
  <c r="C34" i="13"/>
  <c r="BO34" i="13"/>
  <c r="BP34" i="13"/>
  <c r="BQ34" i="13"/>
  <c r="BR34" i="13"/>
  <c r="BS34" i="13"/>
  <c r="BT34" i="13"/>
  <c r="BU34" i="13"/>
  <c r="BV34" i="13"/>
  <c r="BW34" i="13"/>
  <c r="BX34" i="13"/>
  <c r="G34" i="13"/>
  <c r="K34" i="13"/>
  <c r="S30" i="21"/>
  <c r="AO34" i="13"/>
  <c r="AQ34" i="13"/>
  <c r="AS34" i="13"/>
  <c r="AU34" i="13"/>
  <c r="AW34" i="13"/>
  <c r="D34" i="13"/>
  <c r="BY34" i="13"/>
  <c r="CA34" i="13"/>
  <c r="CC34" i="13"/>
  <c r="CE34" i="13"/>
  <c r="CG34" i="13"/>
  <c r="H34" i="13"/>
  <c r="L34" i="13"/>
  <c r="T30" i="21"/>
  <c r="N30" i="21"/>
  <c r="AF35" i="13"/>
  <c r="AH35" i="13"/>
  <c r="AJ35" i="13"/>
  <c r="AL35" i="13"/>
  <c r="AN35" i="13"/>
  <c r="AI35" i="13"/>
  <c r="AK35" i="13"/>
  <c r="C35" i="13"/>
  <c r="BO35" i="13"/>
  <c r="BP35" i="13"/>
  <c r="BQ35" i="13"/>
  <c r="BR35" i="13"/>
  <c r="BS35" i="13"/>
  <c r="BT35" i="13"/>
  <c r="BU35" i="13"/>
  <c r="BV35" i="13"/>
  <c r="BW35" i="13"/>
  <c r="BX35" i="13"/>
  <c r="G35" i="13"/>
  <c r="K35" i="13"/>
  <c r="S31" i="21"/>
  <c r="AO35" i="13"/>
  <c r="AQ35" i="13"/>
  <c r="AS35" i="13"/>
  <c r="AU35" i="13"/>
  <c r="AW35" i="13"/>
  <c r="D35" i="13"/>
  <c r="BY35" i="13"/>
  <c r="CA35" i="13"/>
  <c r="CC35" i="13"/>
  <c r="CE35" i="13"/>
  <c r="CG35" i="13"/>
  <c r="H35" i="13"/>
  <c r="L35" i="13"/>
  <c r="T31" i="21"/>
  <c r="N31" i="21"/>
  <c r="AF36" i="13"/>
  <c r="AH36" i="13"/>
  <c r="AJ36" i="13"/>
  <c r="AL36" i="13"/>
  <c r="AN36" i="13"/>
  <c r="AI36" i="13"/>
  <c r="AK36" i="13"/>
  <c r="C36" i="13"/>
  <c r="BO36" i="13"/>
  <c r="BP36" i="13"/>
  <c r="BQ36" i="13"/>
  <c r="BR36" i="13"/>
  <c r="BS36" i="13"/>
  <c r="BT36" i="13"/>
  <c r="BU36" i="13"/>
  <c r="BV36" i="13"/>
  <c r="BW36" i="13"/>
  <c r="BX36" i="13"/>
  <c r="G36" i="13"/>
  <c r="K36" i="13"/>
  <c r="S32" i="21"/>
  <c r="AO36" i="13"/>
  <c r="AQ36" i="13"/>
  <c r="AS36" i="13"/>
  <c r="AU36" i="13"/>
  <c r="AW36" i="13"/>
  <c r="D36" i="13"/>
  <c r="BY36" i="13"/>
  <c r="CA36" i="13"/>
  <c r="CC36" i="13"/>
  <c r="CE36" i="13"/>
  <c r="CG36" i="13"/>
  <c r="H36" i="13"/>
  <c r="L36" i="13"/>
  <c r="T32" i="21"/>
  <c r="N32" i="21"/>
  <c r="AF37" i="13"/>
  <c r="AH37" i="13"/>
  <c r="AJ37" i="13"/>
  <c r="AL37" i="13"/>
  <c r="AN37" i="13"/>
  <c r="AI37" i="13"/>
  <c r="AK37" i="13"/>
  <c r="C37" i="13"/>
  <c r="BO37" i="13"/>
  <c r="BP37" i="13"/>
  <c r="BQ37" i="13"/>
  <c r="BR37" i="13"/>
  <c r="BS37" i="13"/>
  <c r="BT37" i="13"/>
  <c r="BU37" i="13"/>
  <c r="BV37" i="13"/>
  <c r="BW37" i="13"/>
  <c r="BX37" i="13"/>
  <c r="G37" i="13"/>
  <c r="K37" i="13"/>
  <c r="S33" i="21"/>
  <c r="AO37" i="13"/>
  <c r="AQ37" i="13"/>
  <c r="AS37" i="13"/>
  <c r="AU37" i="13"/>
  <c r="AW37" i="13"/>
  <c r="D37" i="13"/>
  <c r="BY37" i="13"/>
  <c r="CA37" i="13"/>
  <c r="CC37" i="13"/>
  <c r="CE37" i="13"/>
  <c r="CG37" i="13"/>
  <c r="H37" i="13"/>
  <c r="L37" i="13"/>
  <c r="T33" i="21"/>
  <c r="N33" i="21"/>
  <c r="AF38" i="13"/>
  <c r="AH38" i="13"/>
  <c r="AJ38" i="13"/>
  <c r="AL38" i="13"/>
  <c r="AN38" i="13"/>
  <c r="AI38" i="13"/>
  <c r="AK38" i="13"/>
  <c r="C38" i="13"/>
  <c r="BO38" i="13"/>
  <c r="BP38" i="13"/>
  <c r="BQ38" i="13"/>
  <c r="BR38" i="13"/>
  <c r="BS38" i="13"/>
  <c r="BT38" i="13"/>
  <c r="BU38" i="13"/>
  <c r="BV38" i="13"/>
  <c r="BW38" i="13"/>
  <c r="BX38" i="13"/>
  <c r="G38" i="13"/>
  <c r="K38" i="13"/>
  <c r="S34" i="21"/>
  <c r="AO38" i="13"/>
  <c r="AQ38" i="13"/>
  <c r="AS38" i="13"/>
  <c r="AU38" i="13"/>
  <c r="AW38" i="13"/>
  <c r="D38" i="13"/>
  <c r="BY38" i="13"/>
  <c r="CA38" i="13"/>
  <c r="CC38" i="13"/>
  <c r="CE38" i="13"/>
  <c r="CG38" i="13"/>
  <c r="H38" i="13"/>
  <c r="L38" i="13"/>
  <c r="T34" i="21"/>
  <c r="N34" i="21"/>
  <c r="AF39" i="13"/>
  <c r="AH39" i="13"/>
  <c r="AJ39" i="13"/>
  <c r="AL39" i="13"/>
  <c r="AN39" i="13"/>
  <c r="AI39" i="13"/>
  <c r="AK39" i="13"/>
  <c r="C39" i="13"/>
  <c r="BO39" i="13"/>
  <c r="BP39" i="13"/>
  <c r="BQ39" i="13"/>
  <c r="BR39" i="13"/>
  <c r="BS39" i="13"/>
  <c r="BT39" i="13"/>
  <c r="BU39" i="13"/>
  <c r="BV39" i="13"/>
  <c r="BW39" i="13"/>
  <c r="BX39" i="13"/>
  <c r="G39" i="13"/>
  <c r="K39" i="13"/>
  <c r="S35" i="21"/>
  <c r="AO39" i="13"/>
  <c r="AQ39" i="13"/>
  <c r="AS39" i="13"/>
  <c r="AU39" i="13"/>
  <c r="AW39" i="13"/>
  <c r="D39" i="13"/>
  <c r="BY39" i="13"/>
  <c r="CA39" i="13"/>
  <c r="CC39" i="13"/>
  <c r="CE39" i="13"/>
  <c r="CG39" i="13"/>
  <c r="H39" i="13"/>
  <c r="L39" i="13"/>
  <c r="T35" i="21"/>
  <c r="N35" i="21"/>
  <c r="AF40" i="13"/>
  <c r="AH40" i="13"/>
  <c r="AJ40" i="13"/>
  <c r="AL40" i="13"/>
  <c r="AN40" i="13"/>
  <c r="AI40" i="13"/>
  <c r="AK40" i="13"/>
  <c r="C40" i="13"/>
  <c r="BO40" i="13"/>
  <c r="BP40" i="13"/>
  <c r="BQ40" i="13"/>
  <c r="BR40" i="13"/>
  <c r="BS40" i="13"/>
  <c r="BT40" i="13"/>
  <c r="BU40" i="13"/>
  <c r="BV40" i="13"/>
  <c r="BW40" i="13"/>
  <c r="BX40" i="13"/>
  <c r="G40" i="13"/>
  <c r="K40" i="13"/>
  <c r="S36" i="21"/>
  <c r="AO40" i="13"/>
  <c r="AQ40" i="13"/>
  <c r="AS40" i="13"/>
  <c r="AU40" i="13"/>
  <c r="AW40" i="13"/>
  <c r="D40" i="13"/>
  <c r="BY40" i="13"/>
  <c r="CA40" i="13"/>
  <c r="CC40" i="13"/>
  <c r="CE40" i="13"/>
  <c r="CG40" i="13"/>
  <c r="H40" i="13"/>
  <c r="L40" i="13"/>
  <c r="T36" i="21"/>
  <c r="N36" i="21"/>
  <c r="AF41" i="13"/>
  <c r="AH41" i="13"/>
  <c r="AJ41" i="13"/>
  <c r="AL41" i="13"/>
  <c r="AN41" i="13"/>
  <c r="AI41" i="13"/>
  <c r="AK41" i="13"/>
  <c r="C41" i="13"/>
  <c r="BO41" i="13"/>
  <c r="BP41" i="13"/>
  <c r="BQ41" i="13"/>
  <c r="BR41" i="13"/>
  <c r="BS41" i="13"/>
  <c r="BT41" i="13"/>
  <c r="BU41" i="13"/>
  <c r="BV41" i="13"/>
  <c r="BW41" i="13"/>
  <c r="BX41" i="13"/>
  <c r="G41" i="13"/>
  <c r="K41" i="13"/>
  <c r="S37" i="21"/>
  <c r="AO41" i="13"/>
  <c r="AQ41" i="13"/>
  <c r="AS41" i="13"/>
  <c r="AU41" i="13"/>
  <c r="AW41" i="13"/>
  <c r="D41" i="13"/>
  <c r="BY41" i="13"/>
  <c r="CA41" i="13"/>
  <c r="CC41" i="13"/>
  <c r="CE41" i="13"/>
  <c r="CG41" i="13"/>
  <c r="H41" i="13"/>
  <c r="L41" i="13"/>
  <c r="T37" i="21"/>
  <c r="N37" i="21"/>
  <c r="AF42" i="13"/>
  <c r="AH42" i="13"/>
  <c r="AJ42" i="13"/>
  <c r="AL42" i="13"/>
  <c r="AN42" i="13"/>
  <c r="AI42" i="13"/>
  <c r="AK42" i="13"/>
  <c r="C42" i="13"/>
  <c r="BO42" i="13"/>
  <c r="BP42" i="13"/>
  <c r="BQ42" i="13"/>
  <c r="BR42" i="13"/>
  <c r="BS42" i="13"/>
  <c r="BT42" i="13"/>
  <c r="BU42" i="13"/>
  <c r="BV42" i="13"/>
  <c r="BW42" i="13"/>
  <c r="BX42" i="13"/>
  <c r="G42" i="13"/>
  <c r="K42" i="13"/>
  <c r="S38" i="21"/>
  <c r="AO42" i="13"/>
  <c r="AQ42" i="13"/>
  <c r="AS42" i="13"/>
  <c r="AU42" i="13"/>
  <c r="AW42" i="13"/>
  <c r="D42" i="13"/>
  <c r="BY42" i="13"/>
  <c r="CA42" i="13"/>
  <c r="CC42" i="13"/>
  <c r="CE42" i="13"/>
  <c r="CG42" i="13"/>
  <c r="H42" i="13"/>
  <c r="L42" i="13"/>
  <c r="T38" i="21"/>
  <c r="N38" i="21"/>
  <c r="AF43" i="13"/>
  <c r="AH43" i="13"/>
  <c r="AJ43" i="13"/>
  <c r="AL43" i="13"/>
  <c r="AN43" i="13"/>
  <c r="AI43" i="13"/>
  <c r="AK43" i="13"/>
  <c r="C43" i="13"/>
  <c r="BO43" i="13"/>
  <c r="BP43" i="13"/>
  <c r="BQ43" i="13"/>
  <c r="BR43" i="13"/>
  <c r="BS43" i="13"/>
  <c r="BT43" i="13"/>
  <c r="BU43" i="13"/>
  <c r="BV43" i="13"/>
  <c r="BW43" i="13"/>
  <c r="BX43" i="13"/>
  <c r="G43" i="13"/>
  <c r="K43" i="13"/>
  <c r="S39" i="21"/>
  <c r="AO43" i="13"/>
  <c r="AQ43" i="13"/>
  <c r="AS43" i="13"/>
  <c r="AU43" i="13"/>
  <c r="AW43" i="13"/>
  <c r="D43" i="13"/>
  <c r="BY43" i="13"/>
  <c r="CA43" i="13"/>
  <c r="CC43" i="13"/>
  <c r="CE43" i="13"/>
  <c r="CG43" i="13"/>
  <c r="H43" i="13"/>
  <c r="L43" i="13"/>
  <c r="T39" i="21"/>
  <c r="N39" i="21"/>
  <c r="AF44" i="13"/>
  <c r="AH44" i="13"/>
  <c r="AJ44" i="13"/>
  <c r="AL44" i="13"/>
  <c r="AN44" i="13"/>
  <c r="AI44" i="13"/>
  <c r="AK44" i="13"/>
  <c r="C44" i="13"/>
  <c r="BO44" i="13"/>
  <c r="BP44" i="13"/>
  <c r="BQ44" i="13"/>
  <c r="BR44" i="13"/>
  <c r="BS44" i="13"/>
  <c r="BT44" i="13"/>
  <c r="BU44" i="13"/>
  <c r="BV44" i="13"/>
  <c r="BW44" i="13"/>
  <c r="BX44" i="13"/>
  <c r="G44" i="13"/>
  <c r="K44" i="13"/>
  <c r="S40" i="21"/>
  <c r="AO44" i="13"/>
  <c r="AQ44" i="13"/>
  <c r="AS44" i="13"/>
  <c r="AU44" i="13"/>
  <c r="AW44" i="13"/>
  <c r="D44" i="13"/>
  <c r="BY44" i="13"/>
  <c r="CA44" i="13"/>
  <c r="CC44" i="13"/>
  <c r="CE44" i="13"/>
  <c r="CG44" i="13"/>
  <c r="H44" i="13"/>
  <c r="L44" i="13"/>
  <c r="T40" i="21"/>
  <c r="N40" i="21"/>
  <c r="AF45" i="13"/>
  <c r="AH45" i="13"/>
  <c r="AJ45" i="13"/>
  <c r="AL45" i="13"/>
  <c r="AN45" i="13"/>
  <c r="AI45" i="13"/>
  <c r="AK45" i="13"/>
  <c r="C45" i="13"/>
  <c r="BO45" i="13"/>
  <c r="BP45" i="13"/>
  <c r="BQ45" i="13"/>
  <c r="BR45" i="13"/>
  <c r="BS45" i="13"/>
  <c r="BT45" i="13"/>
  <c r="BU45" i="13"/>
  <c r="BV45" i="13"/>
  <c r="BW45" i="13"/>
  <c r="BX45" i="13"/>
  <c r="G45" i="13"/>
  <c r="K45" i="13"/>
  <c r="S41" i="21"/>
  <c r="AO45" i="13"/>
  <c r="AQ45" i="13"/>
  <c r="AS45" i="13"/>
  <c r="AU45" i="13"/>
  <c r="AW45" i="13"/>
  <c r="D45" i="13"/>
  <c r="BY45" i="13"/>
  <c r="CA45" i="13"/>
  <c r="CC45" i="13"/>
  <c r="CE45" i="13"/>
  <c r="CG45" i="13"/>
  <c r="H45" i="13"/>
  <c r="L45" i="13"/>
  <c r="T41" i="21"/>
  <c r="N41" i="21"/>
  <c r="AF46" i="13"/>
  <c r="AH46" i="13"/>
  <c r="AJ46" i="13"/>
  <c r="AL46" i="13"/>
  <c r="AN46" i="13"/>
  <c r="AI46" i="13"/>
  <c r="AK46" i="13"/>
  <c r="C46" i="13"/>
  <c r="BO46" i="13"/>
  <c r="BP46" i="13"/>
  <c r="BQ46" i="13"/>
  <c r="BR46" i="13"/>
  <c r="BS46" i="13"/>
  <c r="BT46" i="13"/>
  <c r="BU46" i="13"/>
  <c r="BV46" i="13"/>
  <c r="BW46" i="13"/>
  <c r="BX46" i="13"/>
  <c r="G46" i="13"/>
  <c r="K46" i="13"/>
  <c r="S42" i="21"/>
  <c r="AO46" i="13"/>
  <c r="AQ46" i="13"/>
  <c r="AS46" i="13"/>
  <c r="AU46" i="13"/>
  <c r="AW46" i="13"/>
  <c r="D46" i="13"/>
  <c r="BY46" i="13"/>
  <c r="CA46" i="13"/>
  <c r="CC46" i="13"/>
  <c r="CE46" i="13"/>
  <c r="CG46" i="13"/>
  <c r="H46" i="13"/>
  <c r="L46" i="13"/>
  <c r="T42" i="21"/>
  <c r="N42" i="21"/>
  <c r="AF47" i="13"/>
  <c r="AH47" i="13"/>
  <c r="AJ47" i="13"/>
  <c r="AL47" i="13"/>
  <c r="AN47" i="13"/>
  <c r="AI47" i="13"/>
  <c r="AK47" i="13"/>
  <c r="C47" i="13"/>
  <c r="BO47" i="13"/>
  <c r="BP47" i="13"/>
  <c r="BQ47" i="13"/>
  <c r="BR47" i="13"/>
  <c r="BS47" i="13"/>
  <c r="BT47" i="13"/>
  <c r="BU47" i="13"/>
  <c r="BV47" i="13"/>
  <c r="BW47" i="13"/>
  <c r="BX47" i="13"/>
  <c r="G47" i="13"/>
  <c r="K47" i="13"/>
  <c r="S43" i="21"/>
  <c r="AO47" i="13"/>
  <c r="AQ47" i="13"/>
  <c r="AS47" i="13"/>
  <c r="AU47" i="13"/>
  <c r="AW47" i="13"/>
  <c r="D47" i="13"/>
  <c r="BY47" i="13"/>
  <c r="CA47" i="13"/>
  <c r="CC47" i="13"/>
  <c r="CE47" i="13"/>
  <c r="CG47" i="13"/>
  <c r="H47" i="13"/>
  <c r="L47" i="13"/>
  <c r="T43" i="21"/>
  <c r="N43" i="21"/>
  <c r="AF48" i="13"/>
  <c r="AH48" i="13"/>
  <c r="AJ48" i="13"/>
  <c r="AL48" i="13"/>
  <c r="AN48" i="13"/>
  <c r="AI48" i="13"/>
  <c r="AK48" i="13"/>
  <c r="C48" i="13"/>
  <c r="BO48" i="13"/>
  <c r="BP48" i="13"/>
  <c r="BQ48" i="13"/>
  <c r="BR48" i="13"/>
  <c r="BS48" i="13"/>
  <c r="BT48" i="13"/>
  <c r="BU48" i="13"/>
  <c r="BV48" i="13"/>
  <c r="BW48" i="13"/>
  <c r="BX48" i="13"/>
  <c r="G48" i="13"/>
  <c r="K48" i="13"/>
  <c r="S44" i="21"/>
  <c r="AO48" i="13"/>
  <c r="AQ48" i="13"/>
  <c r="AS48" i="13"/>
  <c r="AU48" i="13"/>
  <c r="AW48" i="13"/>
  <c r="D48" i="13"/>
  <c r="BY48" i="13"/>
  <c r="CA48" i="13"/>
  <c r="CC48" i="13"/>
  <c r="CE48" i="13"/>
  <c r="CG48" i="13"/>
  <c r="H48" i="13"/>
  <c r="L48" i="13"/>
  <c r="T44" i="21"/>
  <c r="N44" i="21"/>
  <c r="AF49" i="13"/>
  <c r="AH49" i="13"/>
  <c r="AJ49" i="13"/>
  <c r="AL49" i="13"/>
  <c r="AN49" i="13"/>
  <c r="AI49" i="13"/>
  <c r="AK49" i="13"/>
  <c r="C49" i="13"/>
  <c r="BO49" i="13"/>
  <c r="BP49" i="13"/>
  <c r="BQ49" i="13"/>
  <c r="BR49" i="13"/>
  <c r="BS49" i="13"/>
  <c r="BT49" i="13"/>
  <c r="BU49" i="13"/>
  <c r="BV49" i="13"/>
  <c r="BW49" i="13"/>
  <c r="BX49" i="13"/>
  <c r="G49" i="13"/>
  <c r="K49" i="13"/>
  <c r="S45" i="21"/>
  <c r="AO49" i="13"/>
  <c r="AQ49" i="13"/>
  <c r="AS49" i="13"/>
  <c r="AU49" i="13"/>
  <c r="AW49" i="13"/>
  <c r="D49" i="13"/>
  <c r="BY49" i="13"/>
  <c r="CA49" i="13"/>
  <c r="CC49" i="13"/>
  <c r="CE49" i="13"/>
  <c r="CG49" i="13"/>
  <c r="H49" i="13"/>
  <c r="L49" i="13"/>
  <c r="T45" i="21"/>
  <c r="N45" i="21"/>
  <c r="AF50" i="13"/>
  <c r="AH50" i="13"/>
  <c r="AJ50" i="13"/>
  <c r="AL50" i="13"/>
  <c r="AN50" i="13"/>
  <c r="AI50" i="13"/>
  <c r="AK50" i="13"/>
  <c r="C50" i="13"/>
  <c r="BO50" i="13"/>
  <c r="BP50" i="13"/>
  <c r="BQ50" i="13"/>
  <c r="BR50" i="13"/>
  <c r="BS50" i="13"/>
  <c r="BT50" i="13"/>
  <c r="BU50" i="13"/>
  <c r="BV50" i="13"/>
  <c r="BW50" i="13"/>
  <c r="BX50" i="13"/>
  <c r="G50" i="13"/>
  <c r="K50" i="13"/>
  <c r="S46" i="21"/>
  <c r="AO50" i="13"/>
  <c r="AQ50" i="13"/>
  <c r="AS50" i="13"/>
  <c r="AU50" i="13"/>
  <c r="AW50" i="13"/>
  <c r="D50" i="13"/>
  <c r="BY50" i="13"/>
  <c r="CA50" i="13"/>
  <c r="CC50" i="13"/>
  <c r="CE50" i="13"/>
  <c r="CG50" i="13"/>
  <c r="H50" i="13"/>
  <c r="L50" i="13"/>
  <c r="T46" i="21"/>
  <c r="N46" i="21"/>
  <c r="AF51" i="13"/>
  <c r="AH51" i="13"/>
  <c r="AJ51" i="13"/>
  <c r="AL51" i="13"/>
  <c r="AN51" i="13"/>
  <c r="AI51" i="13"/>
  <c r="AK51" i="13"/>
  <c r="C51" i="13"/>
  <c r="BO51" i="13"/>
  <c r="BP51" i="13"/>
  <c r="BQ51" i="13"/>
  <c r="BR51" i="13"/>
  <c r="BS51" i="13"/>
  <c r="BT51" i="13"/>
  <c r="BU51" i="13"/>
  <c r="BV51" i="13"/>
  <c r="BW51" i="13"/>
  <c r="BX51" i="13"/>
  <c r="G51" i="13"/>
  <c r="K51" i="13"/>
  <c r="S47" i="21"/>
  <c r="AO51" i="13"/>
  <c r="AQ51" i="13"/>
  <c r="AS51" i="13"/>
  <c r="AU51" i="13"/>
  <c r="AW51" i="13"/>
  <c r="D51" i="13"/>
  <c r="BY51" i="13"/>
  <c r="CA51" i="13"/>
  <c r="CC51" i="13"/>
  <c r="CE51" i="13"/>
  <c r="CG51" i="13"/>
  <c r="H51" i="13"/>
  <c r="L51" i="13"/>
  <c r="T47" i="21"/>
  <c r="N47" i="21"/>
  <c r="AF52" i="13"/>
  <c r="AH52" i="13"/>
  <c r="AJ52" i="13"/>
  <c r="AL52" i="13"/>
  <c r="AN52" i="13"/>
  <c r="AI52" i="13"/>
  <c r="AK52" i="13"/>
  <c r="C52" i="13"/>
  <c r="BO52" i="13"/>
  <c r="BP52" i="13"/>
  <c r="BQ52" i="13"/>
  <c r="BR52" i="13"/>
  <c r="BS52" i="13"/>
  <c r="BT52" i="13"/>
  <c r="BU52" i="13"/>
  <c r="BV52" i="13"/>
  <c r="BW52" i="13"/>
  <c r="BX52" i="13"/>
  <c r="G52" i="13"/>
  <c r="K52" i="13"/>
  <c r="S48" i="21"/>
  <c r="AO52" i="13"/>
  <c r="AQ52" i="13"/>
  <c r="AS52" i="13"/>
  <c r="AU52" i="13"/>
  <c r="AW52" i="13"/>
  <c r="D52" i="13"/>
  <c r="BY52" i="13"/>
  <c r="CA52" i="13"/>
  <c r="CC52" i="13"/>
  <c r="CE52" i="13"/>
  <c r="CG52" i="13"/>
  <c r="H52" i="13"/>
  <c r="L52" i="13"/>
  <c r="T48" i="21"/>
  <c r="N48" i="21"/>
  <c r="AF53" i="13"/>
  <c r="AH53" i="13"/>
  <c r="AJ53" i="13"/>
  <c r="AL53" i="13"/>
  <c r="AN53" i="13"/>
  <c r="AI53" i="13"/>
  <c r="AK53" i="13"/>
  <c r="C53" i="13"/>
  <c r="BO53" i="13"/>
  <c r="BP53" i="13"/>
  <c r="BQ53" i="13"/>
  <c r="BR53" i="13"/>
  <c r="BS53" i="13"/>
  <c r="BT53" i="13"/>
  <c r="BU53" i="13"/>
  <c r="BV53" i="13"/>
  <c r="BW53" i="13"/>
  <c r="BX53" i="13"/>
  <c r="G53" i="13"/>
  <c r="K53" i="13"/>
  <c r="S49" i="21"/>
  <c r="AO53" i="13"/>
  <c r="AQ53" i="13"/>
  <c r="AS53" i="13"/>
  <c r="AU53" i="13"/>
  <c r="AW53" i="13"/>
  <c r="D53" i="13"/>
  <c r="BY53" i="13"/>
  <c r="CA53" i="13"/>
  <c r="CC53" i="13"/>
  <c r="CE53" i="13"/>
  <c r="CG53" i="13"/>
  <c r="H53" i="13"/>
  <c r="L53" i="13"/>
  <c r="T49" i="21"/>
  <c r="N49" i="21"/>
  <c r="AF54" i="13"/>
  <c r="AH54" i="13"/>
  <c r="AJ54" i="13"/>
  <c r="AL54" i="13"/>
  <c r="AN54" i="13"/>
  <c r="AI54" i="13"/>
  <c r="AK54" i="13"/>
  <c r="C54" i="13"/>
  <c r="BO54" i="13"/>
  <c r="BP54" i="13"/>
  <c r="BQ54" i="13"/>
  <c r="BR54" i="13"/>
  <c r="BS54" i="13"/>
  <c r="BT54" i="13"/>
  <c r="BU54" i="13"/>
  <c r="BV54" i="13"/>
  <c r="BW54" i="13"/>
  <c r="BX54" i="13"/>
  <c r="G54" i="13"/>
  <c r="K54" i="13"/>
  <c r="S50" i="21"/>
  <c r="AO54" i="13"/>
  <c r="AQ54" i="13"/>
  <c r="AS54" i="13"/>
  <c r="AU54" i="13"/>
  <c r="AW54" i="13"/>
  <c r="D54" i="13"/>
  <c r="BY54" i="13"/>
  <c r="CA54" i="13"/>
  <c r="CC54" i="13"/>
  <c r="CE54" i="13"/>
  <c r="CG54" i="13"/>
  <c r="H54" i="13"/>
  <c r="L54" i="13"/>
  <c r="T50" i="21"/>
  <c r="N50" i="21"/>
  <c r="AF55" i="13"/>
  <c r="AH55" i="13"/>
  <c r="AJ55" i="13"/>
  <c r="AL55" i="13"/>
  <c r="AN55" i="13"/>
  <c r="AI55" i="13"/>
  <c r="AK55" i="13"/>
  <c r="C55" i="13"/>
  <c r="BO55" i="13"/>
  <c r="BP55" i="13"/>
  <c r="BQ55" i="13"/>
  <c r="BR55" i="13"/>
  <c r="BS55" i="13"/>
  <c r="BT55" i="13"/>
  <c r="BU55" i="13"/>
  <c r="BV55" i="13"/>
  <c r="BW55" i="13"/>
  <c r="BX55" i="13"/>
  <c r="G55" i="13"/>
  <c r="K55" i="13"/>
  <c r="S51" i="21"/>
  <c r="AO55" i="13"/>
  <c r="AQ55" i="13"/>
  <c r="AS55" i="13"/>
  <c r="AU55" i="13"/>
  <c r="AW55" i="13"/>
  <c r="D55" i="13"/>
  <c r="BY55" i="13"/>
  <c r="CA55" i="13"/>
  <c r="CC55" i="13"/>
  <c r="CE55" i="13"/>
  <c r="CG55" i="13"/>
  <c r="H55" i="13"/>
  <c r="L55" i="13"/>
  <c r="T51" i="21"/>
  <c r="N51" i="21"/>
  <c r="AF56" i="13"/>
  <c r="AH56" i="13"/>
  <c r="AJ56" i="13"/>
  <c r="AL56" i="13"/>
  <c r="AN56" i="13"/>
  <c r="AI56" i="13"/>
  <c r="AK56" i="13"/>
  <c r="C56" i="13"/>
  <c r="BO56" i="13"/>
  <c r="BP56" i="13"/>
  <c r="BQ56" i="13"/>
  <c r="BR56" i="13"/>
  <c r="BS56" i="13"/>
  <c r="BT56" i="13"/>
  <c r="BU56" i="13"/>
  <c r="BV56" i="13"/>
  <c r="BW56" i="13"/>
  <c r="BX56" i="13"/>
  <c r="G56" i="13"/>
  <c r="K56" i="13"/>
  <c r="S52" i="21"/>
  <c r="AO56" i="13"/>
  <c r="AQ56" i="13"/>
  <c r="AS56" i="13"/>
  <c r="AU56" i="13"/>
  <c r="AW56" i="13"/>
  <c r="D56" i="13"/>
  <c r="BY56" i="13"/>
  <c r="CA56" i="13"/>
  <c r="CC56" i="13"/>
  <c r="CE56" i="13"/>
  <c r="CG56" i="13"/>
  <c r="H56" i="13"/>
  <c r="L56" i="13"/>
  <c r="T52" i="21"/>
  <c r="N52" i="21"/>
  <c r="AF57" i="13"/>
  <c r="AH57" i="13"/>
  <c r="AJ57" i="13"/>
  <c r="AL57" i="13"/>
  <c r="AN57" i="13"/>
  <c r="AI57" i="13"/>
  <c r="AK57" i="13"/>
  <c r="C57" i="13"/>
  <c r="BO57" i="13"/>
  <c r="BP57" i="13"/>
  <c r="BQ57" i="13"/>
  <c r="BR57" i="13"/>
  <c r="BS57" i="13"/>
  <c r="BT57" i="13"/>
  <c r="BU57" i="13"/>
  <c r="BV57" i="13"/>
  <c r="BW57" i="13"/>
  <c r="BX57" i="13"/>
  <c r="G57" i="13"/>
  <c r="K57" i="13"/>
  <c r="S53" i="21"/>
  <c r="AO57" i="13"/>
  <c r="AQ57" i="13"/>
  <c r="AS57" i="13"/>
  <c r="AU57" i="13"/>
  <c r="AW57" i="13"/>
  <c r="D57" i="13"/>
  <c r="BY57" i="13"/>
  <c r="CA57" i="13"/>
  <c r="CC57" i="13"/>
  <c r="CE57" i="13"/>
  <c r="CG57" i="13"/>
  <c r="H57" i="13"/>
  <c r="L57" i="13"/>
  <c r="T53" i="21"/>
  <c r="N53" i="21"/>
  <c r="AF58" i="13"/>
  <c r="AH58" i="13"/>
  <c r="AJ58" i="13"/>
  <c r="AL58" i="13"/>
  <c r="AN58" i="13"/>
  <c r="AI58" i="13"/>
  <c r="AK58" i="13"/>
  <c r="C58" i="13"/>
  <c r="BO58" i="13"/>
  <c r="BP58" i="13"/>
  <c r="BQ58" i="13"/>
  <c r="BR58" i="13"/>
  <c r="BS58" i="13"/>
  <c r="BT58" i="13"/>
  <c r="BU58" i="13"/>
  <c r="BV58" i="13"/>
  <c r="BW58" i="13"/>
  <c r="BX58" i="13"/>
  <c r="G58" i="13"/>
  <c r="K58" i="13"/>
  <c r="S54" i="21"/>
  <c r="AO58" i="13"/>
  <c r="AQ58" i="13"/>
  <c r="AS58" i="13"/>
  <c r="AU58" i="13"/>
  <c r="AW58" i="13"/>
  <c r="D58" i="13"/>
  <c r="BY58" i="13"/>
  <c r="CA58" i="13"/>
  <c r="CC58" i="13"/>
  <c r="CE58" i="13"/>
  <c r="CG58" i="13"/>
  <c r="H58" i="13"/>
  <c r="L58" i="13"/>
  <c r="T54" i="21"/>
  <c r="N54" i="21"/>
  <c r="AF59" i="13"/>
  <c r="AH59" i="13"/>
  <c r="AJ59" i="13"/>
  <c r="AL59" i="13"/>
  <c r="AN59" i="13"/>
  <c r="AI59" i="13"/>
  <c r="AK59" i="13"/>
  <c r="C59" i="13"/>
  <c r="BO59" i="13"/>
  <c r="BP59" i="13"/>
  <c r="BQ59" i="13"/>
  <c r="BR59" i="13"/>
  <c r="BS59" i="13"/>
  <c r="BT59" i="13"/>
  <c r="BU59" i="13"/>
  <c r="BV59" i="13"/>
  <c r="BW59" i="13"/>
  <c r="BX59" i="13"/>
  <c r="G59" i="13"/>
  <c r="K59" i="13"/>
  <c r="S55" i="21"/>
  <c r="AO59" i="13"/>
  <c r="AQ59" i="13"/>
  <c r="AS59" i="13"/>
  <c r="AU59" i="13"/>
  <c r="AW59" i="13"/>
  <c r="D59" i="13"/>
  <c r="BY59" i="13"/>
  <c r="CA59" i="13"/>
  <c r="CC59" i="13"/>
  <c r="CE59" i="13"/>
  <c r="CG59" i="13"/>
  <c r="H59" i="13"/>
  <c r="L59" i="13"/>
  <c r="T55" i="21"/>
  <c r="N55" i="21"/>
  <c r="AF60" i="13"/>
  <c r="AH60" i="13"/>
  <c r="AJ60" i="13"/>
  <c r="AL60" i="13"/>
  <c r="AN60" i="13"/>
  <c r="AI60" i="13"/>
  <c r="AK60" i="13"/>
  <c r="C60" i="13"/>
  <c r="BO60" i="13"/>
  <c r="BP60" i="13"/>
  <c r="BQ60" i="13"/>
  <c r="BR60" i="13"/>
  <c r="BS60" i="13"/>
  <c r="BT60" i="13"/>
  <c r="BU60" i="13"/>
  <c r="BV60" i="13"/>
  <c r="BW60" i="13"/>
  <c r="BX60" i="13"/>
  <c r="G60" i="13"/>
  <c r="K60" i="13"/>
  <c r="S56" i="21"/>
  <c r="AO60" i="13"/>
  <c r="AQ60" i="13"/>
  <c r="AS60" i="13"/>
  <c r="AU60" i="13"/>
  <c r="AW60" i="13"/>
  <c r="D60" i="13"/>
  <c r="BY60" i="13"/>
  <c r="CA60" i="13"/>
  <c r="CC60" i="13"/>
  <c r="CE60" i="13"/>
  <c r="CG60" i="13"/>
  <c r="H60" i="13"/>
  <c r="L60" i="13"/>
  <c r="T56" i="21"/>
  <c r="N56" i="21"/>
  <c r="AF61" i="13"/>
  <c r="AH61" i="13"/>
  <c r="AJ61" i="13"/>
  <c r="AL61" i="13"/>
  <c r="AN61" i="13"/>
  <c r="AI61" i="13"/>
  <c r="AK61" i="13"/>
  <c r="C61" i="13"/>
  <c r="BO61" i="13"/>
  <c r="BP61" i="13"/>
  <c r="BQ61" i="13"/>
  <c r="BR61" i="13"/>
  <c r="BS61" i="13"/>
  <c r="BT61" i="13"/>
  <c r="BU61" i="13"/>
  <c r="BV61" i="13"/>
  <c r="BW61" i="13"/>
  <c r="BX61" i="13"/>
  <c r="G61" i="13"/>
  <c r="K61" i="13"/>
  <c r="S57" i="21"/>
  <c r="AO61" i="13"/>
  <c r="AQ61" i="13"/>
  <c r="AS61" i="13"/>
  <c r="AU61" i="13"/>
  <c r="AW61" i="13"/>
  <c r="D61" i="13"/>
  <c r="BY61" i="13"/>
  <c r="CA61" i="13"/>
  <c r="CC61" i="13"/>
  <c r="CE61" i="13"/>
  <c r="CG61" i="13"/>
  <c r="H61" i="13"/>
  <c r="L61" i="13"/>
  <c r="T57" i="21"/>
  <c r="N57" i="21"/>
  <c r="AF62" i="13"/>
  <c r="AH62" i="13"/>
  <c r="AJ62" i="13"/>
  <c r="AL62" i="13"/>
  <c r="AN62" i="13"/>
  <c r="AI62" i="13"/>
  <c r="AK62" i="13"/>
  <c r="C62" i="13"/>
  <c r="BO62" i="13"/>
  <c r="BP62" i="13"/>
  <c r="BQ62" i="13"/>
  <c r="BR62" i="13"/>
  <c r="BS62" i="13"/>
  <c r="BT62" i="13"/>
  <c r="BU62" i="13"/>
  <c r="BV62" i="13"/>
  <c r="BW62" i="13"/>
  <c r="BX62" i="13"/>
  <c r="G62" i="13"/>
  <c r="K62" i="13"/>
  <c r="S58" i="21"/>
  <c r="AO62" i="13"/>
  <c r="AQ62" i="13"/>
  <c r="AS62" i="13"/>
  <c r="AU62" i="13"/>
  <c r="AW62" i="13"/>
  <c r="D62" i="13"/>
  <c r="BY62" i="13"/>
  <c r="CA62" i="13"/>
  <c r="CC62" i="13"/>
  <c r="CE62" i="13"/>
  <c r="CG62" i="13"/>
  <c r="H62" i="13"/>
  <c r="L62" i="13"/>
  <c r="T58" i="21"/>
  <c r="N58" i="21"/>
  <c r="AF63" i="13"/>
  <c r="AH63" i="13"/>
  <c r="AJ63" i="13"/>
  <c r="AL63" i="13"/>
  <c r="AN63" i="13"/>
  <c r="AI63" i="13"/>
  <c r="AK63" i="13"/>
  <c r="C63" i="13"/>
  <c r="BO63" i="13"/>
  <c r="BP63" i="13"/>
  <c r="BQ63" i="13"/>
  <c r="BR63" i="13"/>
  <c r="BS63" i="13"/>
  <c r="BT63" i="13"/>
  <c r="BU63" i="13"/>
  <c r="BV63" i="13"/>
  <c r="BW63" i="13"/>
  <c r="BX63" i="13"/>
  <c r="G63" i="13"/>
  <c r="K63" i="13"/>
  <c r="S59" i="21"/>
  <c r="AO63" i="13"/>
  <c r="AQ63" i="13"/>
  <c r="AS63" i="13"/>
  <c r="AU63" i="13"/>
  <c r="AW63" i="13"/>
  <c r="D63" i="13"/>
  <c r="BY63" i="13"/>
  <c r="CA63" i="13"/>
  <c r="CC63" i="13"/>
  <c r="CE63" i="13"/>
  <c r="CG63" i="13"/>
  <c r="H63" i="13"/>
  <c r="L63" i="13"/>
  <c r="T59" i="21"/>
  <c r="N59" i="21"/>
  <c r="AF64" i="13"/>
  <c r="AH64" i="13"/>
  <c r="AJ64" i="13"/>
  <c r="AL64" i="13"/>
  <c r="AN64" i="13"/>
  <c r="AI64" i="13"/>
  <c r="AK64" i="13"/>
  <c r="C64" i="13"/>
  <c r="BO64" i="13"/>
  <c r="BP64" i="13"/>
  <c r="BQ64" i="13"/>
  <c r="BR64" i="13"/>
  <c r="BS64" i="13"/>
  <c r="BT64" i="13"/>
  <c r="BU64" i="13"/>
  <c r="BV64" i="13"/>
  <c r="BW64" i="13"/>
  <c r="BX64" i="13"/>
  <c r="G64" i="13"/>
  <c r="K64" i="13"/>
  <c r="S60" i="21"/>
  <c r="AO64" i="13"/>
  <c r="AQ64" i="13"/>
  <c r="AS64" i="13"/>
  <c r="AU64" i="13"/>
  <c r="AW64" i="13"/>
  <c r="D64" i="13"/>
  <c r="BY64" i="13"/>
  <c r="CA64" i="13"/>
  <c r="CC64" i="13"/>
  <c r="CE64" i="13"/>
  <c r="CG64" i="13"/>
  <c r="H64" i="13"/>
  <c r="L64" i="13"/>
  <c r="T60" i="21"/>
  <c r="N60" i="21"/>
  <c r="AF65" i="13"/>
  <c r="AH65" i="13"/>
  <c r="AJ65" i="13"/>
  <c r="AL65" i="13"/>
  <c r="AN65" i="13"/>
  <c r="AI65" i="13"/>
  <c r="AK65" i="13"/>
  <c r="C65" i="13"/>
  <c r="BO65" i="13"/>
  <c r="BP65" i="13"/>
  <c r="BQ65" i="13"/>
  <c r="BR65" i="13"/>
  <c r="BS65" i="13"/>
  <c r="BT65" i="13"/>
  <c r="BU65" i="13"/>
  <c r="BV65" i="13"/>
  <c r="BW65" i="13"/>
  <c r="BX65" i="13"/>
  <c r="G65" i="13"/>
  <c r="K65" i="13"/>
  <c r="S61" i="21"/>
  <c r="AO65" i="13"/>
  <c r="AQ65" i="13"/>
  <c r="AS65" i="13"/>
  <c r="AU65" i="13"/>
  <c r="AW65" i="13"/>
  <c r="D65" i="13"/>
  <c r="BY65" i="13"/>
  <c r="CA65" i="13"/>
  <c r="CC65" i="13"/>
  <c r="CE65" i="13"/>
  <c r="CG65" i="13"/>
  <c r="H65" i="13"/>
  <c r="L65" i="13"/>
  <c r="T61" i="21"/>
  <c r="N61" i="21"/>
  <c r="AF66" i="13"/>
  <c r="AH66" i="13"/>
  <c r="AJ66" i="13"/>
  <c r="AL66" i="13"/>
  <c r="AN66" i="13"/>
  <c r="AI66" i="13"/>
  <c r="AK66" i="13"/>
  <c r="C66" i="13"/>
  <c r="BO66" i="13"/>
  <c r="BP66" i="13"/>
  <c r="BQ66" i="13"/>
  <c r="BR66" i="13"/>
  <c r="BS66" i="13"/>
  <c r="BT66" i="13"/>
  <c r="BU66" i="13"/>
  <c r="BV66" i="13"/>
  <c r="BW66" i="13"/>
  <c r="BX66" i="13"/>
  <c r="G66" i="13"/>
  <c r="K66" i="13"/>
  <c r="S62" i="21"/>
  <c r="AO66" i="13"/>
  <c r="AQ66" i="13"/>
  <c r="AS66" i="13"/>
  <c r="AU66" i="13"/>
  <c r="AW66" i="13"/>
  <c r="D66" i="13"/>
  <c r="BY66" i="13"/>
  <c r="CA66" i="13"/>
  <c r="CC66" i="13"/>
  <c r="CE66" i="13"/>
  <c r="CG66" i="13"/>
  <c r="H66" i="13"/>
  <c r="L66" i="13"/>
  <c r="T62" i="21"/>
  <c r="N62" i="21"/>
  <c r="AF67" i="13"/>
  <c r="AH67" i="13"/>
  <c r="AJ67" i="13"/>
  <c r="AL67" i="13"/>
  <c r="AN67" i="13"/>
  <c r="AI67" i="13"/>
  <c r="AK67" i="13"/>
  <c r="C67" i="13"/>
  <c r="BO67" i="13"/>
  <c r="BP67" i="13"/>
  <c r="BQ67" i="13"/>
  <c r="BR67" i="13"/>
  <c r="BS67" i="13"/>
  <c r="BT67" i="13"/>
  <c r="BU67" i="13"/>
  <c r="BV67" i="13"/>
  <c r="BW67" i="13"/>
  <c r="BX67" i="13"/>
  <c r="G67" i="13"/>
  <c r="K67" i="13"/>
  <c r="S63" i="21"/>
  <c r="AO67" i="13"/>
  <c r="AQ67" i="13"/>
  <c r="AS67" i="13"/>
  <c r="AU67" i="13"/>
  <c r="AW67" i="13"/>
  <c r="D67" i="13"/>
  <c r="BY67" i="13"/>
  <c r="CA67" i="13"/>
  <c r="CC67" i="13"/>
  <c r="CE67" i="13"/>
  <c r="CG67" i="13"/>
  <c r="H67" i="13"/>
  <c r="L67" i="13"/>
  <c r="T63" i="21"/>
  <c r="N63" i="21"/>
  <c r="AF68" i="13"/>
  <c r="AH68" i="13"/>
  <c r="AJ68" i="13"/>
  <c r="AL68" i="13"/>
  <c r="AN68" i="13"/>
  <c r="AI68" i="13"/>
  <c r="AK68" i="13"/>
  <c r="C68" i="13"/>
  <c r="BO68" i="13"/>
  <c r="BP68" i="13"/>
  <c r="BQ68" i="13"/>
  <c r="BR68" i="13"/>
  <c r="BS68" i="13"/>
  <c r="BT68" i="13"/>
  <c r="BU68" i="13"/>
  <c r="BV68" i="13"/>
  <c r="BW68" i="13"/>
  <c r="BX68" i="13"/>
  <c r="G68" i="13"/>
  <c r="K68" i="13"/>
  <c r="S64" i="21"/>
  <c r="AO68" i="13"/>
  <c r="AQ68" i="13"/>
  <c r="AS68" i="13"/>
  <c r="AU68" i="13"/>
  <c r="AW68" i="13"/>
  <c r="D68" i="13"/>
  <c r="BY68" i="13"/>
  <c r="CA68" i="13"/>
  <c r="CC68" i="13"/>
  <c r="CE68" i="13"/>
  <c r="CG68" i="13"/>
  <c r="H68" i="13"/>
  <c r="L68" i="13"/>
  <c r="T64" i="21"/>
  <c r="N64" i="21"/>
  <c r="AF69" i="13"/>
  <c r="AH69" i="13"/>
  <c r="AJ69" i="13"/>
  <c r="AL69" i="13"/>
  <c r="AN69" i="13"/>
  <c r="AI69" i="13"/>
  <c r="AK69" i="13"/>
  <c r="C69" i="13"/>
  <c r="BO69" i="13"/>
  <c r="BP69" i="13"/>
  <c r="BQ69" i="13"/>
  <c r="BR69" i="13"/>
  <c r="BS69" i="13"/>
  <c r="BT69" i="13"/>
  <c r="BU69" i="13"/>
  <c r="BV69" i="13"/>
  <c r="BW69" i="13"/>
  <c r="BX69" i="13"/>
  <c r="G69" i="13"/>
  <c r="K69" i="13"/>
  <c r="S65" i="21"/>
  <c r="AO69" i="13"/>
  <c r="AQ69" i="13"/>
  <c r="AS69" i="13"/>
  <c r="AU69" i="13"/>
  <c r="AW69" i="13"/>
  <c r="D69" i="13"/>
  <c r="BY69" i="13"/>
  <c r="CA69" i="13"/>
  <c r="CC69" i="13"/>
  <c r="CE69" i="13"/>
  <c r="CG69" i="13"/>
  <c r="H69" i="13"/>
  <c r="L69" i="13"/>
  <c r="T65" i="21"/>
  <c r="N65" i="21"/>
  <c r="AF70" i="13"/>
  <c r="AH70" i="13"/>
  <c r="AJ70" i="13"/>
  <c r="AL70" i="13"/>
  <c r="AN70" i="13"/>
  <c r="AI70" i="13"/>
  <c r="AK70" i="13"/>
  <c r="C70" i="13"/>
  <c r="BO70" i="13"/>
  <c r="BP70" i="13"/>
  <c r="BQ70" i="13"/>
  <c r="BR70" i="13"/>
  <c r="BS70" i="13"/>
  <c r="BT70" i="13"/>
  <c r="BU70" i="13"/>
  <c r="BV70" i="13"/>
  <c r="BW70" i="13"/>
  <c r="BX70" i="13"/>
  <c r="G70" i="13"/>
  <c r="K70" i="13"/>
  <c r="S66" i="21"/>
  <c r="AO70" i="13"/>
  <c r="AQ70" i="13"/>
  <c r="AS70" i="13"/>
  <c r="AU70" i="13"/>
  <c r="AW70" i="13"/>
  <c r="D70" i="13"/>
  <c r="BY70" i="13"/>
  <c r="CA70" i="13"/>
  <c r="CC70" i="13"/>
  <c r="CE70" i="13"/>
  <c r="CG70" i="13"/>
  <c r="H70" i="13"/>
  <c r="L70" i="13"/>
  <c r="T66" i="21"/>
  <c r="N66" i="21"/>
  <c r="AF71" i="13"/>
  <c r="AH71" i="13"/>
  <c r="AJ71" i="13"/>
  <c r="AL71" i="13"/>
  <c r="AN71" i="13"/>
  <c r="AI71" i="13"/>
  <c r="AK71" i="13"/>
  <c r="C71" i="13"/>
  <c r="BO71" i="13"/>
  <c r="BP71" i="13"/>
  <c r="BQ71" i="13"/>
  <c r="BR71" i="13"/>
  <c r="BS71" i="13"/>
  <c r="BT71" i="13"/>
  <c r="BU71" i="13"/>
  <c r="BV71" i="13"/>
  <c r="BW71" i="13"/>
  <c r="BX71" i="13"/>
  <c r="G71" i="13"/>
  <c r="K71" i="13"/>
  <c r="S67" i="21"/>
  <c r="AO71" i="13"/>
  <c r="AQ71" i="13"/>
  <c r="AS71" i="13"/>
  <c r="AU71" i="13"/>
  <c r="AW71" i="13"/>
  <c r="D71" i="13"/>
  <c r="BY71" i="13"/>
  <c r="CA71" i="13"/>
  <c r="CC71" i="13"/>
  <c r="CE71" i="13"/>
  <c r="CG71" i="13"/>
  <c r="H71" i="13"/>
  <c r="L71" i="13"/>
  <c r="T67" i="21"/>
  <c r="N67" i="21"/>
  <c r="AF72" i="13"/>
  <c r="AH72" i="13"/>
  <c r="AJ72" i="13"/>
  <c r="AL72" i="13"/>
  <c r="AN72" i="13"/>
  <c r="AI72" i="13"/>
  <c r="AK72" i="13"/>
  <c r="C72" i="13"/>
  <c r="BO72" i="13"/>
  <c r="BP72" i="13"/>
  <c r="BQ72" i="13"/>
  <c r="BR72" i="13"/>
  <c r="BS72" i="13"/>
  <c r="BT72" i="13"/>
  <c r="BU72" i="13"/>
  <c r="BV72" i="13"/>
  <c r="BW72" i="13"/>
  <c r="BX72" i="13"/>
  <c r="G72" i="13"/>
  <c r="K72" i="13"/>
  <c r="S68" i="21"/>
  <c r="AO72" i="13"/>
  <c r="AQ72" i="13"/>
  <c r="AS72" i="13"/>
  <c r="AU72" i="13"/>
  <c r="AW72" i="13"/>
  <c r="D72" i="13"/>
  <c r="BY72" i="13"/>
  <c r="CA72" i="13"/>
  <c r="CC72" i="13"/>
  <c r="CE72" i="13"/>
  <c r="CG72" i="13"/>
  <c r="H72" i="13"/>
  <c r="L72" i="13"/>
  <c r="T68" i="21"/>
  <c r="N68" i="21"/>
  <c r="AF73" i="13"/>
  <c r="AH73" i="13"/>
  <c r="AJ73" i="13"/>
  <c r="AL73" i="13"/>
  <c r="AN73" i="13"/>
  <c r="AI73" i="13"/>
  <c r="AK73" i="13"/>
  <c r="C73" i="13"/>
  <c r="BO73" i="13"/>
  <c r="BP73" i="13"/>
  <c r="BQ73" i="13"/>
  <c r="BR73" i="13"/>
  <c r="BS73" i="13"/>
  <c r="BT73" i="13"/>
  <c r="BU73" i="13"/>
  <c r="BV73" i="13"/>
  <c r="BW73" i="13"/>
  <c r="BX73" i="13"/>
  <c r="G73" i="13"/>
  <c r="K73" i="13"/>
  <c r="S69" i="21"/>
  <c r="AO73" i="13"/>
  <c r="AQ73" i="13"/>
  <c r="AS73" i="13"/>
  <c r="AU73" i="13"/>
  <c r="AW73" i="13"/>
  <c r="D73" i="13"/>
  <c r="BY73" i="13"/>
  <c r="CA73" i="13"/>
  <c r="CC73" i="13"/>
  <c r="CE73" i="13"/>
  <c r="CG73" i="13"/>
  <c r="H73" i="13"/>
  <c r="L73" i="13"/>
  <c r="T69" i="21"/>
  <c r="N69" i="21"/>
  <c r="AF74" i="13"/>
  <c r="AH74" i="13"/>
  <c r="AJ74" i="13"/>
  <c r="AL74" i="13"/>
  <c r="AN74" i="13"/>
  <c r="AI74" i="13"/>
  <c r="AK74" i="13"/>
  <c r="C74" i="13"/>
  <c r="BO74" i="13"/>
  <c r="BP74" i="13"/>
  <c r="BQ74" i="13"/>
  <c r="BR74" i="13"/>
  <c r="BS74" i="13"/>
  <c r="BT74" i="13"/>
  <c r="BU74" i="13"/>
  <c r="BV74" i="13"/>
  <c r="BW74" i="13"/>
  <c r="BX74" i="13"/>
  <c r="G74" i="13"/>
  <c r="K74" i="13"/>
  <c r="S70" i="21"/>
  <c r="AO74" i="13"/>
  <c r="AQ74" i="13"/>
  <c r="AS74" i="13"/>
  <c r="AU74" i="13"/>
  <c r="AW74" i="13"/>
  <c r="D74" i="13"/>
  <c r="BY74" i="13"/>
  <c r="CA74" i="13"/>
  <c r="CC74" i="13"/>
  <c r="CE74" i="13"/>
  <c r="CG74" i="13"/>
  <c r="H74" i="13"/>
  <c r="L74" i="13"/>
  <c r="T70" i="21"/>
  <c r="N70" i="21"/>
  <c r="AF75" i="13"/>
  <c r="AH75" i="13"/>
  <c r="AJ75" i="13"/>
  <c r="AL75" i="13"/>
  <c r="AN75" i="13"/>
  <c r="AI75" i="13"/>
  <c r="AK75" i="13"/>
  <c r="C75" i="13"/>
  <c r="BO75" i="13"/>
  <c r="BP75" i="13"/>
  <c r="BQ75" i="13"/>
  <c r="BR75" i="13"/>
  <c r="BS75" i="13"/>
  <c r="BT75" i="13"/>
  <c r="BU75" i="13"/>
  <c r="BV75" i="13"/>
  <c r="BW75" i="13"/>
  <c r="BX75" i="13"/>
  <c r="G75" i="13"/>
  <c r="K75" i="13"/>
  <c r="S71" i="21"/>
  <c r="AO75" i="13"/>
  <c r="AQ75" i="13"/>
  <c r="AS75" i="13"/>
  <c r="AU75" i="13"/>
  <c r="AW75" i="13"/>
  <c r="D75" i="13"/>
  <c r="BY75" i="13"/>
  <c r="CA75" i="13"/>
  <c r="CC75" i="13"/>
  <c r="CE75" i="13"/>
  <c r="CG75" i="13"/>
  <c r="H75" i="13"/>
  <c r="L75" i="13"/>
  <c r="T71" i="21"/>
  <c r="N71" i="21"/>
  <c r="AF76" i="13"/>
  <c r="AH76" i="13"/>
  <c r="AJ76" i="13"/>
  <c r="AL76" i="13"/>
  <c r="AN76" i="13"/>
  <c r="AI76" i="13"/>
  <c r="AK76" i="13"/>
  <c r="C76" i="13"/>
  <c r="BO76" i="13"/>
  <c r="BP76" i="13"/>
  <c r="BQ76" i="13"/>
  <c r="BR76" i="13"/>
  <c r="BS76" i="13"/>
  <c r="BT76" i="13"/>
  <c r="BU76" i="13"/>
  <c r="BV76" i="13"/>
  <c r="BW76" i="13"/>
  <c r="BX76" i="13"/>
  <c r="G76" i="13"/>
  <c r="K76" i="13"/>
  <c r="S72" i="21"/>
  <c r="AO76" i="13"/>
  <c r="AQ76" i="13"/>
  <c r="AS76" i="13"/>
  <c r="AU76" i="13"/>
  <c r="AW76" i="13"/>
  <c r="D76" i="13"/>
  <c r="BY76" i="13"/>
  <c r="CA76" i="13"/>
  <c r="CC76" i="13"/>
  <c r="CE76" i="13"/>
  <c r="CG76" i="13"/>
  <c r="H76" i="13"/>
  <c r="L76" i="13"/>
  <c r="T72" i="21"/>
  <c r="N72" i="21"/>
  <c r="AF77" i="13"/>
  <c r="AH77" i="13"/>
  <c r="AJ77" i="13"/>
  <c r="AL77" i="13"/>
  <c r="AN77" i="13"/>
  <c r="AI77" i="13"/>
  <c r="AK77" i="13"/>
  <c r="C77" i="13"/>
  <c r="BO77" i="13"/>
  <c r="BP77" i="13"/>
  <c r="BQ77" i="13"/>
  <c r="BR77" i="13"/>
  <c r="BS77" i="13"/>
  <c r="BT77" i="13"/>
  <c r="BU77" i="13"/>
  <c r="BV77" i="13"/>
  <c r="BW77" i="13"/>
  <c r="BX77" i="13"/>
  <c r="G77" i="13"/>
  <c r="K77" i="13"/>
  <c r="S73" i="21"/>
  <c r="AO77" i="13"/>
  <c r="AQ77" i="13"/>
  <c r="AS77" i="13"/>
  <c r="AU77" i="13"/>
  <c r="AW77" i="13"/>
  <c r="D77" i="13"/>
  <c r="BY77" i="13"/>
  <c r="CA77" i="13"/>
  <c r="CC77" i="13"/>
  <c r="CE77" i="13"/>
  <c r="CG77" i="13"/>
  <c r="H77" i="13"/>
  <c r="L77" i="13"/>
  <c r="T73" i="21"/>
  <c r="N73" i="21"/>
  <c r="AF78" i="13"/>
  <c r="AH78" i="13"/>
  <c r="AJ78" i="13"/>
  <c r="AL78" i="13"/>
  <c r="AN78" i="13"/>
  <c r="AI78" i="13"/>
  <c r="AK78" i="13"/>
  <c r="C78" i="13"/>
  <c r="BO78" i="13"/>
  <c r="BP78" i="13"/>
  <c r="BQ78" i="13"/>
  <c r="BR78" i="13"/>
  <c r="BS78" i="13"/>
  <c r="BT78" i="13"/>
  <c r="BU78" i="13"/>
  <c r="BV78" i="13"/>
  <c r="BW78" i="13"/>
  <c r="BX78" i="13"/>
  <c r="G78" i="13"/>
  <c r="K78" i="13"/>
  <c r="S74" i="21"/>
  <c r="AO78" i="13"/>
  <c r="AQ78" i="13"/>
  <c r="AS78" i="13"/>
  <c r="AU78" i="13"/>
  <c r="AW78" i="13"/>
  <c r="D78" i="13"/>
  <c r="BY78" i="13"/>
  <c r="CA78" i="13"/>
  <c r="CC78" i="13"/>
  <c r="CE78" i="13"/>
  <c r="CG78" i="13"/>
  <c r="H78" i="13"/>
  <c r="L78" i="13"/>
  <c r="T74" i="21"/>
  <c r="N74" i="21"/>
  <c r="AF79" i="13"/>
  <c r="AH79" i="13"/>
  <c r="AJ79" i="13"/>
  <c r="AL79" i="13"/>
  <c r="AN79" i="13"/>
  <c r="AI79" i="13"/>
  <c r="AK79" i="13"/>
  <c r="C79" i="13"/>
  <c r="BO79" i="13"/>
  <c r="BP79" i="13"/>
  <c r="BQ79" i="13"/>
  <c r="BR79" i="13"/>
  <c r="BS79" i="13"/>
  <c r="BT79" i="13"/>
  <c r="BU79" i="13"/>
  <c r="BV79" i="13"/>
  <c r="BW79" i="13"/>
  <c r="BX79" i="13"/>
  <c r="G79" i="13"/>
  <c r="K79" i="13"/>
  <c r="S75" i="21"/>
  <c r="AO79" i="13"/>
  <c r="AQ79" i="13"/>
  <c r="AS79" i="13"/>
  <c r="AU79" i="13"/>
  <c r="AW79" i="13"/>
  <c r="D79" i="13"/>
  <c r="BY79" i="13"/>
  <c r="CA79" i="13"/>
  <c r="CC79" i="13"/>
  <c r="CE79" i="13"/>
  <c r="CG79" i="13"/>
  <c r="H79" i="13"/>
  <c r="L79" i="13"/>
  <c r="T75" i="21"/>
  <c r="N75" i="21"/>
  <c r="AF80" i="13"/>
  <c r="AH80" i="13"/>
  <c r="AJ80" i="13"/>
  <c r="AL80" i="13"/>
  <c r="AN80" i="13"/>
  <c r="AI80" i="13"/>
  <c r="AK80" i="13"/>
  <c r="C80" i="13"/>
  <c r="BO80" i="13"/>
  <c r="BP80" i="13"/>
  <c r="BQ80" i="13"/>
  <c r="BR80" i="13"/>
  <c r="BS80" i="13"/>
  <c r="BT80" i="13"/>
  <c r="BU80" i="13"/>
  <c r="BV80" i="13"/>
  <c r="BW80" i="13"/>
  <c r="BX80" i="13"/>
  <c r="G80" i="13"/>
  <c r="K80" i="13"/>
  <c r="S76" i="21"/>
  <c r="AO80" i="13"/>
  <c r="AQ80" i="13"/>
  <c r="AS80" i="13"/>
  <c r="AU80" i="13"/>
  <c r="AW80" i="13"/>
  <c r="D80" i="13"/>
  <c r="BY80" i="13"/>
  <c r="CA80" i="13"/>
  <c r="CC80" i="13"/>
  <c r="CE80" i="13"/>
  <c r="CG80" i="13"/>
  <c r="H80" i="13"/>
  <c r="L80" i="13"/>
  <c r="T76" i="21"/>
  <c r="N76" i="21"/>
  <c r="AF81" i="13"/>
  <c r="AH81" i="13"/>
  <c r="AJ81" i="13"/>
  <c r="AL81" i="13"/>
  <c r="AN81" i="13"/>
  <c r="AI81" i="13"/>
  <c r="AK81" i="13"/>
  <c r="C81" i="13"/>
  <c r="BO81" i="13"/>
  <c r="BP81" i="13"/>
  <c r="BQ81" i="13"/>
  <c r="BR81" i="13"/>
  <c r="BS81" i="13"/>
  <c r="BT81" i="13"/>
  <c r="BU81" i="13"/>
  <c r="BV81" i="13"/>
  <c r="BW81" i="13"/>
  <c r="BX81" i="13"/>
  <c r="G81" i="13"/>
  <c r="K81" i="13"/>
  <c r="S77" i="21"/>
  <c r="AO81" i="13"/>
  <c r="AQ81" i="13"/>
  <c r="AS81" i="13"/>
  <c r="AU81" i="13"/>
  <c r="AW81" i="13"/>
  <c r="D81" i="13"/>
  <c r="BY81" i="13"/>
  <c r="CA81" i="13"/>
  <c r="CC81" i="13"/>
  <c r="CE81" i="13"/>
  <c r="CG81" i="13"/>
  <c r="H81" i="13"/>
  <c r="L81" i="13"/>
  <c r="T77" i="21"/>
  <c r="N77" i="21"/>
  <c r="AF82" i="13"/>
  <c r="AH82" i="13"/>
  <c r="AJ82" i="13"/>
  <c r="AL82" i="13"/>
  <c r="AN82" i="13"/>
  <c r="AI82" i="13"/>
  <c r="C82" i="13"/>
  <c r="BQ82" i="13"/>
  <c r="BR82" i="13"/>
  <c r="BS82" i="13"/>
  <c r="BT82" i="13"/>
  <c r="BU82" i="13"/>
  <c r="BV82" i="13"/>
  <c r="BW82" i="13"/>
  <c r="BX82" i="13"/>
  <c r="G82" i="13"/>
  <c r="K82" i="13"/>
  <c r="S78" i="21"/>
  <c r="AO82" i="13"/>
  <c r="AQ82" i="13"/>
  <c r="AS82" i="13"/>
  <c r="AU82" i="13"/>
  <c r="AW82" i="13"/>
  <c r="D82" i="13"/>
  <c r="BY82" i="13"/>
  <c r="CA82" i="13"/>
  <c r="CC82" i="13"/>
  <c r="CE82" i="13"/>
  <c r="CG82" i="13"/>
  <c r="H82" i="13"/>
  <c r="L82" i="13"/>
  <c r="T78" i="21"/>
  <c r="N78" i="21"/>
  <c r="C83" i="13"/>
  <c r="G83" i="13"/>
  <c r="K83" i="13"/>
  <c r="S79" i="21"/>
  <c r="D83" i="13"/>
  <c r="H83" i="13"/>
  <c r="L83" i="13"/>
  <c r="T79" i="21"/>
  <c r="N79" i="21"/>
  <c r="AF84" i="13"/>
  <c r="AH84" i="13"/>
  <c r="AJ84" i="13"/>
  <c r="AL84" i="13"/>
  <c r="AN84" i="13"/>
  <c r="AI84" i="13"/>
  <c r="AE84" i="13"/>
  <c r="AG84" i="13"/>
  <c r="AK84" i="13"/>
  <c r="AM84" i="13"/>
  <c r="C84" i="13"/>
  <c r="BO84" i="13"/>
  <c r="BP84" i="13"/>
  <c r="BQ84" i="13"/>
  <c r="BR84" i="13"/>
  <c r="BS84" i="13"/>
  <c r="BT84" i="13"/>
  <c r="BU84" i="13"/>
  <c r="BV84" i="13"/>
  <c r="BW84" i="13"/>
  <c r="BX84" i="13"/>
  <c r="G84" i="13"/>
  <c r="K84" i="13"/>
  <c r="S80" i="21"/>
  <c r="AO84" i="13"/>
  <c r="AQ84" i="13"/>
  <c r="AS84" i="13"/>
  <c r="AU84" i="13"/>
  <c r="AW84" i="13"/>
  <c r="D84" i="13"/>
  <c r="BY84" i="13"/>
  <c r="CA84" i="13"/>
  <c r="CC84" i="13"/>
  <c r="CE84" i="13"/>
  <c r="CG84" i="13"/>
  <c r="H84" i="13"/>
  <c r="L84" i="13"/>
  <c r="T80" i="21"/>
  <c r="N80" i="21"/>
  <c r="AF85" i="13"/>
  <c r="AH85" i="13"/>
  <c r="AJ85" i="13"/>
  <c r="AL85" i="13"/>
  <c r="AN85" i="13"/>
  <c r="AI85" i="13"/>
  <c r="AK85" i="13"/>
  <c r="C85" i="13"/>
  <c r="BO85" i="13"/>
  <c r="BP85" i="13"/>
  <c r="BQ85" i="13"/>
  <c r="BR85" i="13"/>
  <c r="BS85" i="13"/>
  <c r="BT85" i="13"/>
  <c r="BU85" i="13"/>
  <c r="BV85" i="13"/>
  <c r="BW85" i="13"/>
  <c r="BX85" i="13"/>
  <c r="G85" i="13"/>
  <c r="K85" i="13"/>
  <c r="S81" i="21"/>
  <c r="AO85" i="13"/>
  <c r="AQ85" i="13"/>
  <c r="AS85" i="13"/>
  <c r="AU85" i="13"/>
  <c r="AW85" i="13"/>
  <c r="D85" i="13"/>
  <c r="BY85" i="13"/>
  <c r="CA85" i="13"/>
  <c r="CC85" i="13"/>
  <c r="CE85" i="13"/>
  <c r="CG85" i="13"/>
  <c r="H85" i="13"/>
  <c r="L85" i="13"/>
  <c r="T81" i="21"/>
  <c r="N81" i="21"/>
  <c r="AF86" i="13"/>
  <c r="AH86" i="13"/>
  <c r="AJ86" i="13"/>
  <c r="AL86" i="13"/>
  <c r="AN86" i="13"/>
  <c r="AI86" i="13"/>
  <c r="AK86" i="13"/>
  <c r="C86" i="13"/>
  <c r="BO86" i="13"/>
  <c r="BP86" i="13"/>
  <c r="BQ86" i="13"/>
  <c r="BR86" i="13"/>
  <c r="BS86" i="13"/>
  <c r="BT86" i="13"/>
  <c r="BU86" i="13"/>
  <c r="BV86" i="13"/>
  <c r="BW86" i="13"/>
  <c r="BX86" i="13"/>
  <c r="G86" i="13"/>
  <c r="K86" i="13"/>
  <c r="S82" i="21"/>
  <c r="AO86" i="13"/>
  <c r="AQ86" i="13"/>
  <c r="AS86" i="13"/>
  <c r="AU86" i="13"/>
  <c r="AW86" i="13"/>
  <c r="D86" i="13"/>
  <c r="BY86" i="13"/>
  <c r="CA86" i="13"/>
  <c r="CC86" i="13"/>
  <c r="CE86" i="13"/>
  <c r="CG86" i="13"/>
  <c r="H86" i="13"/>
  <c r="L86" i="13"/>
  <c r="T82" i="21"/>
  <c r="N82" i="21"/>
  <c r="IH67" i="13"/>
  <c r="II67" i="13"/>
  <c r="IJ67" i="13"/>
  <c r="IK67" i="13"/>
  <c r="IL67" i="13"/>
  <c r="IM67" i="13"/>
  <c r="IN67" i="13"/>
  <c r="IO67" i="13"/>
  <c r="IP67" i="13"/>
  <c r="IQ67" i="13"/>
  <c r="IR67" i="13"/>
  <c r="IS67" i="13"/>
  <c r="IT67" i="13"/>
  <c r="IU67" i="13"/>
  <c r="IV67" i="13"/>
  <c r="IW67" i="13"/>
  <c r="IX67" i="13"/>
  <c r="IY67" i="13"/>
  <c r="IZ67" i="13"/>
  <c r="JA67" i="13"/>
  <c r="JB67" i="13"/>
  <c r="JC67" i="13"/>
  <c r="JD67" i="13"/>
  <c r="JE67" i="13"/>
  <c r="AB53" i="9"/>
  <c r="JF67" i="13"/>
  <c r="JG67" i="13"/>
  <c r="IG83" i="13"/>
  <c r="IH83" i="13"/>
  <c r="II83" i="13"/>
  <c r="IJ83" i="13"/>
  <c r="IK83" i="13"/>
  <c r="IL83" i="13"/>
  <c r="IM83" i="13"/>
  <c r="IN83" i="13"/>
  <c r="IO83" i="13"/>
  <c r="IP83" i="13"/>
  <c r="IQ83" i="13"/>
  <c r="IR83" i="13"/>
  <c r="IS83" i="13"/>
  <c r="IT83" i="13"/>
  <c r="IU83" i="13"/>
  <c r="IV83" i="13"/>
  <c r="IW83" i="13"/>
  <c r="IX83" i="13"/>
  <c r="IY83" i="13"/>
  <c r="IZ83" i="13"/>
  <c r="JA83" i="13"/>
  <c r="JB83" i="13"/>
  <c r="JC83" i="13"/>
  <c r="JD83" i="13"/>
  <c r="JE83" i="13"/>
  <c r="JF83" i="13"/>
  <c r="JG83" i="13"/>
  <c r="JJ67" i="13"/>
  <c r="JK67" i="13"/>
  <c r="JL67" i="13"/>
  <c r="JM67" i="13"/>
  <c r="JN67" i="13"/>
  <c r="JO67" i="13"/>
  <c r="JP67" i="13"/>
  <c r="JQ67" i="13"/>
  <c r="JR67" i="13"/>
  <c r="JS67" i="13"/>
  <c r="JT67" i="13"/>
  <c r="JU67" i="13"/>
  <c r="JV67" i="13"/>
  <c r="JW67" i="13"/>
  <c r="JX67" i="13"/>
  <c r="JY67" i="13"/>
  <c r="JZ67" i="13"/>
  <c r="KA67" i="13"/>
  <c r="KB67" i="13"/>
  <c r="KC67" i="13"/>
  <c r="KD67" i="13"/>
  <c r="KE67" i="13"/>
  <c r="KF67" i="13"/>
  <c r="KG67" i="13"/>
  <c r="KH67" i="13"/>
  <c r="KI67" i="13"/>
  <c r="KL67" i="13"/>
  <c r="KM67" i="13"/>
  <c r="KN67" i="13"/>
  <c r="KO67" i="13"/>
  <c r="KP67" i="13"/>
  <c r="KQ67" i="13"/>
  <c r="KR67" i="13"/>
  <c r="KS67" i="13"/>
  <c r="KT67" i="13"/>
  <c r="KU67" i="13"/>
  <c r="KV67" i="13"/>
  <c r="KW67" i="13"/>
  <c r="KX67" i="13"/>
  <c r="KY67" i="13"/>
  <c r="KZ67" i="13"/>
  <c r="LA67" i="13"/>
  <c r="LB67" i="13"/>
  <c r="LC67" i="13"/>
  <c r="LD67" i="13"/>
  <c r="LE67" i="13"/>
  <c r="LF67" i="13"/>
  <c r="LG67" i="13"/>
  <c r="LH67" i="13"/>
  <c r="LI67" i="13"/>
  <c r="LJ67" i="13"/>
  <c r="LK67" i="13"/>
  <c r="LN67" i="13"/>
  <c r="LO67" i="13"/>
  <c r="LP67" i="13"/>
  <c r="LQ67" i="13"/>
  <c r="LR67" i="13"/>
  <c r="LS67" i="13"/>
  <c r="LT67" i="13"/>
  <c r="LU67" i="13"/>
  <c r="LV67" i="13"/>
  <c r="LW67" i="13"/>
  <c r="LX67" i="13"/>
  <c r="LY67" i="13"/>
  <c r="LZ67" i="13"/>
  <c r="MA67" i="13"/>
  <c r="MB67" i="13"/>
  <c r="MC67" i="13"/>
  <c r="MD67" i="13"/>
  <c r="ME67" i="13"/>
  <c r="MF67" i="13"/>
  <c r="MG67" i="13"/>
  <c r="MH67" i="13"/>
  <c r="MI67" i="13"/>
  <c r="MJ67" i="13"/>
  <c r="MK67" i="13"/>
  <c r="ML67" i="13"/>
  <c r="MM67" i="13"/>
  <c r="MQ67" i="13"/>
  <c r="MR67" i="13"/>
  <c r="MS67" i="13"/>
  <c r="MT67" i="13"/>
  <c r="MU67" i="13"/>
  <c r="MV67" i="13"/>
  <c r="MW67" i="13"/>
  <c r="MX67" i="13"/>
  <c r="MY67" i="13"/>
  <c r="MZ67" i="13"/>
  <c r="NA67" i="13"/>
  <c r="NB67" i="13"/>
  <c r="NC67" i="13"/>
  <c r="ND67" i="13"/>
  <c r="NE67" i="13"/>
  <c r="NF67" i="13"/>
  <c r="NG67" i="13"/>
  <c r="NH67" i="13"/>
  <c r="NI67" i="13"/>
  <c r="NJ67" i="13"/>
  <c r="NK67" i="13"/>
  <c r="NL67" i="13"/>
  <c r="NM67" i="13"/>
  <c r="NN67" i="13"/>
  <c r="NO67" i="13"/>
  <c r="NP67" i="13"/>
  <c r="DA67" i="13"/>
  <c r="CW67" i="13"/>
  <c r="CX67" i="13"/>
  <c r="CY67" i="13"/>
  <c r="CZ67" i="13"/>
  <c r="DB67" i="13"/>
  <c r="DC67" i="13"/>
  <c r="DD67" i="13"/>
  <c r="DE67" i="13"/>
  <c r="DF67" i="13"/>
  <c r="DG67" i="13"/>
  <c r="DH67" i="13"/>
  <c r="DI67" i="13"/>
  <c r="DJ67" i="13"/>
  <c r="DK67" i="13"/>
  <c r="DL67" i="13"/>
  <c r="DM67" i="13"/>
  <c r="DN67" i="13"/>
  <c r="DO67" i="13"/>
  <c r="DP67" i="13"/>
  <c r="DQ67" i="13"/>
  <c r="DR67" i="13"/>
  <c r="DS67" i="13"/>
  <c r="AA20" i="9"/>
  <c r="DT67" i="13"/>
  <c r="AB24" i="9"/>
  <c r="AB20" i="9"/>
  <c r="DU67" i="13"/>
  <c r="DV67" i="13"/>
  <c r="CV83" i="13"/>
  <c r="CW83" i="13"/>
  <c r="CX83" i="13"/>
  <c r="CY83" i="13"/>
  <c r="CZ83" i="13"/>
  <c r="DA83" i="13"/>
  <c r="DB83" i="13"/>
  <c r="DC83" i="13"/>
  <c r="DD83" i="13"/>
  <c r="DE83" i="13"/>
  <c r="DF83" i="13"/>
  <c r="DG83" i="13"/>
  <c r="DH83" i="13"/>
  <c r="DI83" i="13"/>
  <c r="DJ83" i="13"/>
  <c r="DK83" i="13"/>
  <c r="DL83" i="13"/>
  <c r="DM83" i="13"/>
  <c r="DN83" i="13"/>
  <c r="DO83" i="13"/>
  <c r="DP83" i="13"/>
  <c r="DQ83" i="13"/>
  <c r="DR83" i="13"/>
  <c r="DS83" i="13"/>
  <c r="DT83" i="13"/>
  <c r="DU83" i="13"/>
  <c r="DV83" i="13"/>
  <c r="DX67" i="13"/>
  <c r="DY67" i="13"/>
  <c r="DZ67" i="13"/>
  <c r="EA67" i="13"/>
  <c r="EB67" i="13"/>
  <c r="EC67" i="13"/>
  <c r="ED67" i="13"/>
  <c r="EE67" i="13"/>
  <c r="EF67" i="13"/>
  <c r="EG67" i="13"/>
  <c r="EH67" i="13"/>
  <c r="EI67" i="13"/>
  <c r="EJ67" i="13"/>
  <c r="EK67" i="13"/>
  <c r="EL67" i="13"/>
  <c r="EM67" i="13"/>
  <c r="EN67" i="13"/>
  <c r="EO67" i="13"/>
  <c r="EP67" i="13"/>
  <c r="EQ67" i="13"/>
  <c r="ER67" i="13"/>
  <c r="ES67" i="13"/>
  <c r="ET67" i="13"/>
  <c r="EU67" i="13"/>
  <c r="EV67" i="13"/>
  <c r="EW67" i="13"/>
  <c r="EZ67" i="13"/>
  <c r="FA67" i="13"/>
  <c r="FB67" i="13"/>
  <c r="FC67" i="13"/>
  <c r="FD67" i="13"/>
  <c r="FE67" i="13"/>
  <c r="FF67" i="13"/>
  <c r="FG67" i="13"/>
  <c r="FH67" i="13"/>
  <c r="FI67" i="13"/>
  <c r="FJ67" i="13"/>
  <c r="FK67" i="13"/>
  <c r="FL67" i="13"/>
  <c r="FM67" i="13"/>
  <c r="FN67" i="13"/>
  <c r="FO67" i="13"/>
  <c r="FP67" i="13"/>
  <c r="FQ67" i="13"/>
  <c r="FR67" i="13"/>
  <c r="FS67" i="13"/>
  <c r="FT67" i="13"/>
  <c r="FU67" i="13"/>
  <c r="FV67" i="13"/>
  <c r="FW67" i="13"/>
  <c r="FX67" i="13"/>
  <c r="FY67" i="13"/>
  <c r="GB67" i="13"/>
  <c r="GC67" i="13"/>
  <c r="GD67" i="13"/>
  <c r="GE67" i="13"/>
  <c r="GF67" i="13"/>
  <c r="GG67" i="13"/>
  <c r="GH67" i="13"/>
  <c r="GI67" i="13"/>
  <c r="GJ67" i="13"/>
  <c r="GK67" i="13"/>
  <c r="GL67" i="13"/>
  <c r="GM67" i="13"/>
  <c r="GN67" i="13"/>
  <c r="GO67" i="13"/>
  <c r="GP67" i="13"/>
  <c r="GQ67" i="13"/>
  <c r="GR67" i="13"/>
  <c r="GS67" i="13"/>
  <c r="GT67" i="13"/>
  <c r="GU67" i="13"/>
  <c r="GV67" i="13"/>
  <c r="GW67" i="13"/>
  <c r="GX67" i="13"/>
  <c r="GY67" i="13"/>
  <c r="GZ67" i="13"/>
  <c r="HA67" i="13"/>
  <c r="HD67" i="13"/>
  <c r="HE67" i="13"/>
  <c r="HF67" i="13"/>
  <c r="HG67" i="13"/>
  <c r="HH67" i="13"/>
  <c r="HI67" i="13"/>
  <c r="HJ67" i="13"/>
  <c r="HK67" i="13"/>
  <c r="HL67" i="13"/>
  <c r="HM67" i="13"/>
  <c r="HN67" i="13"/>
  <c r="HO67" i="13"/>
  <c r="HP67" i="13"/>
  <c r="HQ67" i="13"/>
  <c r="HR67" i="13"/>
  <c r="HS67" i="13"/>
  <c r="HT67" i="13"/>
  <c r="HU67" i="13"/>
  <c r="HV67" i="13"/>
  <c r="HW67" i="13"/>
  <c r="HX67" i="13"/>
  <c r="HY67" i="13"/>
  <c r="HZ67" i="13"/>
  <c r="IA67" i="13"/>
  <c r="IB67" i="13"/>
  <c r="IC67" i="13"/>
  <c r="BN67" i="13"/>
  <c r="BK67" i="13"/>
  <c r="BH67" i="13"/>
  <c r="BE67" i="13"/>
  <c r="OV67" i="13"/>
  <c r="ON83" i="13"/>
  <c r="OV83" i="13"/>
  <c r="OA67" i="13"/>
  <c r="NS83" i="13"/>
  <c r="OA83" i="13"/>
  <c r="BB67" i="13"/>
  <c r="OQ83" i="13"/>
  <c r="OR83" i="13"/>
  <c r="NV83" i="13"/>
  <c r="NW83" i="13"/>
  <c r="AD67" i="13"/>
  <c r="AA67" i="13"/>
  <c r="X67" i="13"/>
  <c r="U67" i="13"/>
  <c r="R67" i="13"/>
  <c r="PH67" i="13"/>
  <c r="PH83" i="13"/>
  <c r="PD67" i="13"/>
  <c r="PD83" i="13"/>
  <c r="OZ67" i="13"/>
  <c r="OZ83" i="13"/>
  <c r="OR67" i="13"/>
  <c r="OM67" i="13"/>
  <c r="OM83" i="13"/>
  <c r="OI67" i="13"/>
  <c r="OI83" i="13"/>
  <c r="OE67" i="13"/>
  <c r="OE83" i="13"/>
  <c r="NW67" i="13"/>
  <c r="PG67" i="13"/>
  <c r="PG83" i="13"/>
  <c r="PC67" i="13"/>
  <c r="PC83" i="13"/>
  <c r="OY67" i="13"/>
  <c r="OY83" i="13"/>
  <c r="OU67" i="13"/>
  <c r="OU83" i="13"/>
  <c r="OQ67" i="13"/>
  <c r="OL67" i="13"/>
  <c r="OL83" i="13"/>
  <c r="OH67" i="13"/>
  <c r="OH83" i="13"/>
  <c r="OD67" i="13"/>
  <c r="OD83" i="13"/>
  <c r="NZ67" i="13"/>
  <c r="NZ83" i="13"/>
  <c r="NV67" i="13"/>
  <c r="PF67" i="13"/>
  <c r="PF83" i="13"/>
  <c r="PB67" i="13"/>
  <c r="PB83" i="13"/>
  <c r="OX67" i="13"/>
  <c r="OX83" i="13"/>
  <c r="OT67" i="13"/>
  <c r="OT83" i="13"/>
  <c r="OP67" i="13"/>
  <c r="OP83" i="13"/>
  <c r="OK67" i="13"/>
  <c r="OK83" i="13"/>
  <c r="OG67" i="13"/>
  <c r="OG83" i="13"/>
  <c r="OC67" i="13"/>
  <c r="OC83" i="13"/>
  <c r="NY67" i="13"/>
  <c r="NY83" i="13"/>
  <c r="NU67" i="13"/>
  <c r="NU83" i="13"/>
  <c r="PE83" i="13"/>
  <c r="PA67" i="13"/>
  <c r="PA83" i="13"/>
  <c r="OW67" i="13"/>
  <c r="OW83" i="13"/>
  <c r="OS83" i="13"/>
  <c r="OO83" i="13"/>
  <c r="OJ83" i="13"/>
  <c r="OF67" i="13"/>
  <c r="OF83" i="13"/>
  <c r="OB67" i="13"/>
  <c r="OB83" i="13"/>
  <c r="NX83" i="13"/>
  <c r="NT83" i="13"/>
  <c r="N67" i="13"/>
  <c r="N83" i="13"/>
  <c r="L4" i="21"/>
  <c r="L5" i="21"/>
  <c r="L8" i="21"/>
  <c r="L3" i="21"/>
  <c r="AA28" i="31"/>
  <c r="AB34" i="31"/>
  <c r="AB30" i="31"/>
  <c r="AA30" i="31"/>
  <c r="AB26" i="31"/>
  <c r="AB22" i="31"/>
  <c r="AA22" i="31"/>
  <c r="AB18" i="31"/>
  <c r="J208" i="31"/>
  <c r="A208" i="31"/>
  <c r="J207" i="31"/>
  <c r="A207" i="31"/>
  <c r="J206" i="31"/>
  <c r="A206" i="31"/>
  <c r="J205" i="31"/>
  <c r="A205" i="31"/>
  <c r="J204" i="31"/>
  <c r="A204" i="31"/>
  <c r="J203" i="31"/>
  <c r="A203" i="31"/>
  <c r="J202" i="31"/>
  <c r="A202" i="31"/>
  <c r="J201" i="31"/>
  <c r="A201" i="31"/>
  <c r="J200" i="31"/>
  <c r="A200" i="31"/>
  <c r="J199" i="31"/>
  <c r="A199" i="31"/>
  <c r="J198" i="31"/>
  <c r="A198" i="31"/>
  <c r="J197" i="31"/>
  <c r="A197" i="31"/>
  <c r="J196" i="31"/>
  <c r="A196" i="31"/>
  <c r="J195" i="31"/>
  <c r="A195" i="31"/>
  <c r="A194" i="31"/>
  <c r="F194" i="31"/>
  <c r="J194" i="31"/>
  <c r="A193" i="31"/>
  <c r="F193" i="31"/>
  <c r="J193" i="31"/>
  <c r="A192" i="31"/>
  <c r="F192" i="31"/>
  <c r="J192" i="31"/>
  <c r="A191" i="31"/>
  <c r="F191" i="31"/>
  <c r="J191" i="31"/>
  <c r="A190" i="31"/>
  <c r="F190" i="31"/>
  <c r="J190" i="31"/>
  <c r="A189" i="31"/>
  <c r="F189" i="31"/>
  <c r="J189" i="31"/>
  <c r="A188" i="31"/>
  <c r="F188" i="31"/>
  <c r="J188" i="31"/>
  <c r="A187" i="31"/>
  <c r="F187" i="31"/>
  <c r="J187" i="31"/>
  <c r="A186" i="31"/>
  <c r="F186" i="31"/>
  <c r="J186" i="31"/>
  <c r="A185" i="31"/>
  <c r="F185" i="31"/>
  <c r="J185" i="31"/>
  <c r="A184" i="31"/>
  <c r="F184" i="31"/>
  <c r="J184" i="31"/>
  <c r="A183" i="31"/>
  <c r="F183" i="31"/>
  <c r="J183" i="31"/>
  <c r="A182" i="31"/>
  <c r="F182" i="31"/>
  <c r="J182" i="31"/>
  <c r="A181" i="31"/>
  <c r="F181" i="31"/>
  <c r="J181" i="31"/>
  <c r="A180" i="31"/>
  <c r="F180" i="31"/>
  <c r="J180" i="31"/>
  <c r="A179" i="31"/>
  <c r="F179" i="31"/>
  <c r="J179" i="31"/>
  <c r="A178" i="31"/>
  <c r="F178" i="31"/>
  <c r="J178" i="31"/>
  <c r="A177" i="31"/>
  <c r="F177" i="31"/>
  <c r="J177" i="31"/>
  <c r="A176" i="31"/>
  <c r="F176" i="31"/>
  <c r="J176" i="31"/>
  <c r="A175" i="31"/>
  <c r="F175" i="31"/>
  <c r="J175" i="31"/>
  <c r="A174" i="31"/>
  <c r="F174" i="31"/>
  <c r="J174" i="31"/>
  <c r="A173" i="31"/>
  <c r="F173" i="31"/>
  <c r="J173" i="31"/>
  <c r="A172" i="31"/>
  <c r="F172" i="31"/>
  <c r="J172" i="31"/>
  <c r="A171" i="31"/>
  <c r="F171" i="31"/>
  <c r="J171" i="31"/>
  <c r="A170" i="31"/>
  <c r="F170" i="31"/>
  <c r="J170" i="31"/>
  <c r="A169" i="31"/>
  <c r="F169" i="31"/>
  <c r="J169" i="31"/>
  <c r="A168" i="31"/>
  <c r="F168" i="31"/>
  <c r="J168" i="31"/>
  <c r="A167" i="31"/>
  <c r="F167" i="31"/>
  <c r="J167" i="31"/>
  <c r="A166" i="31"/>
  <c r="F166" i="31"/>
  <c r="J166" i="31"/>
  <c r="A165" i="31"/>
  <c r="F165" i="31"/>
  <c r="J165" i="31"/>
  <c r="A164" i="31"/>
  <c r="F164" i="31"/>
  <c r="J164" i="31"/>
  <c r="A163" i="31"/>
  <c r="F163" i="31"/>
  <c r="J163" i="31"/>
  <c r="A162" i="31"/>
  <c r="F162" i="31"/>
  <c r="J162" i="31"/>
  <c r="A161" i="31"/>
  <c r="F161" i="31"/>
  <c r="J161" i="31"/>
  <c r="A160" i="31"/>
  <c r="F160" i="31"/>
  <c r="J160" i="31"/>
  <c r="A159" i="31"/>
  <c r="F159" i="31"/>
  <c r="J159" i="31"/>
  <c r="A158" i="31"/>
  <c r="F158" i="31"/>
  <c r="J158" i="31"/>
  <c r="A157" i="31"/>
  <c r="F157" i="31"/>
  <c r="J157" i="31"/>
  <c r="A156" i="31"/>
  <c r="F156" i="31"/>
  <c r="J156" i="31"/>
  <c r="A155" i="31"/>
  <c r="F155" i="31"/>
  <c r="J155" i="31"/>
  <c r="A154" i="31"/>
  <c r="F154" i="31"/>
  <c r="J154" i="31"/>
  <c r="A153" i="31"/>
  <c r="F153" i="31"/>
  <c r="J153" i="31"/>
  <c r="A152" i="31"/>
  <c r="F152" i="31"/>
  <c r="J152" i="31"/>
  <c r="A151" i="31"/>
  <c r="F151" i="31"/>
  <c r="J151" i="31"/>
  <c r="A150" i="31"/>
  <c r="F150" i="31"/>
  <c r="J150" i="31"/>
  <c r="A149" i="31"/>
  <c r="F149" i="31"/>
  <c r="J149" i="31"/>
  <c r="A148" i="31"/>
  <c r="F148" i="31"/>
  <c r="J148" i="31"/>
  <c r="A147" i="31"/>
  <c r="F147" i="31"/>
  <c r="J147" i="31"/>
  <c r="A146" i="31"/>
  <c r="F146" i="31"/>
  <c r="J146" i="31"/>
  <c r="A145" i="31"/>
  <c r="F145" i="31"/>
  <c r="J145" i="31"/>
  <c r="A144" i="31"/>
  <c r="F144" i="31"/>
  <c r="J144" i="31"/>
  <c r="A143" i="31"/>
  <c r="F143" i="31"/>
  <c r="J143" i="31"/>
  <c r="A142" i="31"/>
  <c r="F142" i="31"/>
  <c r="J142" i="31"/>
  <c r="A141" i="31"/>
  <c r="F141" i="31"/>
  <c r="J141" i="31"/>
  <c r="A140" i="31"/>
  <c r="F140" i="31"/>
  <c r="J140" i="31"/>
  <c r="A139" i="31"/>
  <c r="F139" i="31"/>
  <c r="J139" i="31"/>
  <c r="A138" i="31"/>
  <c r="F138" i="31"/>
  <c r="J138" i="31"/>
  <c r="A137" i="31"/>
  <c r="F137" i="31"/>
  <c r="J137" i="31"/>
  <c r="A136" i="31"/>
  <c r="F136" i="31"/>
  <c r="J136" i="31"/>
  <c r="A135" i="31"/>
  <c r="F135" i="31"/>
  <c r="J135" i="31"/>
  <c r="A134" i="31"/>
  <c r="F134" i="31"/>
  <c r="J134" i="31"/>
  <c r="A133" i="31"/>
  <c r="F133" i="31"/>
  <c r="J133" i="31"/>
  <c r="A132" i="31"/>
  <c r="F132" i="31"/>
  <c r="J132" i="31"/>
  <c r="A131" i="31"/>
  <c r="F131" i="31"/>
  <c r="J131" i="31"/>
  <c r="A130" i="31"/>
  <c r="F130" i="31"/>
  <c r="J130" i="31"/>
  <c r="A129" i="31"/>
  <c r="F129" i="31"/>
  <c r="J129" i="31"/>
  <c r="A128" i="31"/>
  <c r="F128" i="31"/>
  <c r="J128" i="31"/>
  <c r="A127" i="31"/>
  <c r="F127" i="31"/>
  <c r="J127" i="31"/>
  <c r="A126" i="31"/>
  <c r="F126" i="31"/>
  <c r="J126" i="31"/>
  <c r="A125" i="31"/>
  <c r="F125" i="31"/>
  <c r="J125" i="31"/>
  <c r="A124" i="31"/>
  <c r="F124" i="31"/>
  <c r="J124" i="31"/>
  <c r="A123" i="31"/>
  <c r="F123" i="31"/>
  <c r="J123" i="31"/>
  <c r="A122" i="31"/>
  <c r="F122" i="31"/>
  <c r="J122" i="31"/>
  <c r="A121" i="31"/>
  <c r="F121" i="31"/>
  <c r="J121" i="31"/>
  <c r="A120" i="31"/>
  <c r="F120" i="31"/>
  <c r="J120" i="31"/>
  <c r="A119" i="31"/>
  <c r="F119" i="31"/>
  <c r="J119" i="31"/>
  <c r="A118" i="31"/>
  <c r="F118" i="31"/>
  <c r="J118" i="31"/>
  <c r="A117" i="31"/>
  <c r="F117" i="31"/>
  <c r="J117" i="31"/>
  <c r="A116" i="31"/>
  <c r="F116" i="31"/>
  <c r="J116" i="31"/>
  <c r="A115" i="31"/>
  <c r="F115" i="31"/>
  <c r="J115" i="31"/>
  <c r="A114" i="31"/>
  <c r="F114" i="31"/>
  <c r="J114" i="31"/>
  <c r="A113" i="31"/>
  <c r="F113" i="31"/>
  <c r="J113" i="31"/>
  <c r="A112" i="31"/>
  <c r="F112" i="31"/>
  <c r="J112" i="31"/>
  <c r="A111" i="31"/>
  <c r="F111" i="31"/>
  <c r="J111" i="31"/>
  <c r="A110" i="31"/>
  <c r="F110" i="31"/>
  <c r="J110" i="31"/>
  <c r="A109" i="31"/>
  <c r="F109" i="31"/>
  <c r="J109" i="31"/>
  <c r="A108" i="31"/>
  <c r="F108" i="31"/>
  <c r="J108" i="31"/>
  <c r="A107" i="31"/>
  <c r="F107" i="31"/>
  <c r="J107" i="31"/>
  <c r="A106" i="31"/>
  <c r="F106" i="31"/>
  <c r="J106" i="31"/>
  <c r="A105" i="31"/>
  <c r="F105" i="31"/>
  <c r="J105" i="31"/>
  <c r="A104" i="31"/>
  <c r="F104" i="31"/>
  <c r="J104" i="31"/>
  <c r="A103" i="31"/>
  <c r="F103" i="31"/>
  <c r="J103" i="31"/>
  <c r="A102" i="31"/>
  <c r="F102" i="31"/>
  <c r="J102" i="31"/>
  <c r="A101" i="31"/>
  <c r="F101" i="31"/>
  <c r="J101" i="31"/>
  <c r="A100" i="31"/>
  <c r="F100" i="31"/>
  <c r="J100" i="31"/>
  <c r="A99" i="31"/>
  <c r="F99" i="31"/>
  <c r="J99" i="31"/>
  <c r="A98" i="31"/>
  <c r="F98" i="31"/>
  <c r="J98" i="31"/>
  <c r="A97" i="31"/>
  <c r="F97" i="31"/>
  <c r="J97" i="31"/>
  <c r="A96" i="31"/>
  <c r="F96" i="31"/>
  <c r="J96" i="31"/>
  <c r="A95" i="31"/>
  <c r="F95" i="31"/>
  <c r="J95" i="31"/>
  <c r="A94" i="31"/>
  <c r="F94" i="31"/>
  <c r="J94" i="31"/>
  <c r="A93" i="31"/>
  <c r="F93" i="31"/>
  <c r="J93" i="31"/>
  <c r="IH7" i="13"/>
  <c r="II7" i="13"/>
  <c r="IJ7" i="13"/>
  <c r="IK7" i="13"/>
  <c r="IL7" i="13"/>
  <c r="IM7" i="13"/>
  <c r="IN7" i="13"/>
  <c r="IO7" i="13"/>
  <c r="IP7" i="13"/>
  <c r="IQ7" i="13"/>
  <c r="IR7" i="13"/>
  <c r="IS7" i="13"/>
  <c r="IT7" i="13"/>
  <c r="IU7" i="13"/>
  <c r="IV7" i="13"/>
  <c r="IW7" i="13"/>
  <c r="IX7" i="13"/>
  <c r="IY7" i="13"/>
  <c r="IZ7" i="13"/>
  <c r="JA7" i="13"/>
  <c r="JB7" i="13"/>
  <c r="JC7" i="13"/>
  <c r="JD7" i="13"/>
  <c r="JE7" i="13"/>
  <c r="JF7" i="13"/>
  <c r="JG7" i="13"/>
  <c r="IG84" i="13"/>
  <c r="JF82" i="13"/>
  <c r="IH82" i="13"/>
  <c r="II82" i="13"/>
  <c r="IJ82" i="13"/>
  <c r="IK82" i="13"/>
  <c r="IL82" i="13"/>
  <c r="IM82" i="13"/>
  <c r="IN82" i="13"/>
  <c r="IO82" i="13"/>
  <c r="IP82" i="13"/>
  <c r="IQ82" i="13"/>
  <c r="IR82" i="13"/>
  <c r="IS82" i="13"/>
  <c r="IT82" i="13"/>
  <c r="IU82" i="13"/>
  <c r="IV82" i="13"/>
  <c r="IW82" i="13"/>
  <c r="IX82" i="13"/>
  <c r="IY82" i="13"/>
  <c r="IZ82" i="13"/>
  <c r="JA82" i="13"/>
  <c r="JB82" i="13"/>
  <c r="JC82" i="13"/>
  <c r="JG82" i="13"/>
  <c r="AU22" i="31"/>
  <c r="P19" i="31"/>
  <c r="AN19" i="31"/>
  <c r="AN23" i="31"/>
  <c r="AN27" i="31"/>
  <c r="AN31" i="31"/>
  <c r="AN35" i="31"/>
  <c r="AN41" i="31"/>
  <c r="DA7" i="13"/>
  <c r="CW7" i="13"/>
  <c r="CX7" i="13"/>
  <c r="CY7" i="13"/>
  <c r="CZ7" i="13"/>
  <c r="DB7" i="13"/>
  <c r="DC7" i="13"/>
  <c r="DD7" i="13"/>
  <c r="DE7" i="13"/>
  <c r="DF7" i="13"/>
  <c r="DG7" i="13"/>
  <c r="DH7" i="13"/>
  <c r="DI7" i="13"/>
  <c r="DJ7" i="13"/>
  <c r="DK7" i="13"/>
  <c r="DL7" i="13"/>
  <c r="DM7" i="13"/>
  <c r="DN7" i="13"/>
  <c r="DO7" i="13"/>
  <c r="DP7" i="13"/>
  <c r="DQ7" i="13"/>
  <c r="DR7" i="13"/>
  <c r="DS7" i="13"/>
  <c r="DT7" i="13"/>
  <c r="DU7" i="13"/>
  <c r="DV7" i="13"/>
  <c r="CV84" i="13"/>
  <c r="CW84" i="13"/>
  <c r="CX84" i="13"/>
  <c r="CY84" i="13"/>
  <c r="DB84" i="13"/>
  <c r="DC84" i="13"/>
  <c r="DD84" i="13"/>
  <c r="DE84" i="13"/>
  <c r="DF84" i="13"/>
  <c r="DG84" i="13"/>
  <c r="DH84" i="13"/>
  <c r="DI84" i="13"/>
  <c r="DJ84" i="13"/>
  <c r="DK84" i="13"/>
  <c r="DL84" i="13"/>
  <c r="DM84" i="13"/>
  <c r="DN84" i="13"/>
  <c r="DO84" i="13"/>
  <c r="DP84" i="13"/>
  <c r="DQ84" i="13"/>
  <c r="DR84" i="13"/>
  <c r="DS84" i="13"/>
  <c r="DT84" i="13"/>
  <c r="DU84" i="13"/>
  <c r="CZ82" i="13"/>
  <c r="CW82" i="13"/>
  <c r="CX82" i="13"/>
  <c r="CY82" i="13"/>
  <c r="DA82" i="13"/>
  <c r="DB82" i="13"/>
  <c r="DC82" i="13"/>
  <c r="DD82" i="13"/>
  <c r="DE82" i="13"/>
  <c r="DF82" i="13"/>
  <c r="DG82" i="13"/>
  <c r="DH82" i="13"/>
  <c r="DI82" i="13"/>
  <c r="DJ82" i="13"/>
  <c r="DK82" i="13"/>
  <c r="DL82" i="13"/>
  <c r="DM82" i="13"/>
  <c r="DN82" i="13"/>
  <c r="DO82" i="13"/>
  <c r="DP82" i="13"/>
  <c r="DQ82" i="13"/>
  <c r="DR82" i="13"/>
  <c r="DU82" i="13"/>
  <c r="DV82" i="13"/>
  <c r="AU19" i="31"/>
  <c r="L19" i="31"/>
  <c r="AM19" i="31"/>
  <c r="AM23" i="31"/>
  <c r="AM27" i="31"/>
  <c r="AM31" i="31"/>
  <c r="AM35" i="31"/>
  <c r="AM41" i="31"/>
  <c r="PH7" i="13"/>
  <c r="ON84" i="13"/>
  <c r="PH84" i="13"/>
  <c r="BF30" i="31"/>
  <c r="R37" i="31"/>
  <c r="OM7" i="13"/>
  <c r="NS84" i="13"/>
  <c r="OM84" i="13"/>
  <c r="AY30" i="31"/>
  <c r="P37" i="31"/>
  <c r="AN36" i="31"/>
  <c r="F33" i="31"/>
  <c r="P32" i="31"/>
  <c r="PD7" i="13"/>
  <c r="PD84" i="13"/>
  <c r="BE30" i="31"/>
  <c r="R33" i="31"/>
  <c r="OI7" i="13"/>
  <c r="OI84" i="13"/>
  <c r="AX30" i="31"/>
  <c r="P33" i="31"/>
  <c r="AN32" i="31"/>
  <c r="F29" i="31"/>
  <c r="P28" i="31"/>
  <c r="AN28" i="31"/>
  <c r="F25" i="31"/>
  <c r="P24" i="31"/>
  <c r="OV7" i="13"/>
  <c r="OV84" i="13"/>
  <c r="BC30" i="31"/>
  <c r="R25" i="31"/>
  <c r="OA7" i="13"/>
  <c r="OA84" i="13"/>
  <c r="AV30" i="31"/>
  <c r="P25" i="31"/>
  <c r="AN24" i="31"/>
  <c r="F21" i="31"/>
  <c r="P20" i="31"/>
  <c r="OQ7" i="13"/>
  <c r="OQ84" i="13"/>
  <c r="OQ82" i="13"/>
  <c r="BB29" i="31"/>
  <c r="OR82" i="13"/>
  <c r="BB30" i="31"/>
  <c r="R21" i="31"/>
  <c r="NV7" i="13"/>
  <c r="NV84" i="13"/>
  <c r="NV82" i="13"/>
  <c r="AU29" i="31"/>
  <c r="NW82" i="13"/>
  <c r="AU30" i="31"/>
  <c r="P21" i="31"/>
  <c r="AN20" i="31"/>
  <c r="AN40" i="31"/>
  <c r="PF7" i="13"/>
  <c r="PF84" i="13"/>
  <c r="BF27" i="31"/>
  <c r="N37" i="31"/>
  <c r="OK7" i="13"/>
  <c r="OK84" i="13"/>
  <c r="AY27" i="31"/>
  <c r="L37" i="31"/>
  <c r="AM36" i="31"/>
  <c r="F32" i="31"/>
  <c r="L32" i="31"/>
  <c r="PB7" i="13"/>
  <c r="PB84" i="13"/>
  <c r="BE27" i="31"/>
  <c r="PA84" i="13"/>
  <c r="PA82" i="13"/>
  <c r="BE26" i="31"/>
  <c r="N33" i="31"/>
  <c r="OG7" i="13"/>
  <c r="OG84" i="13"/>
  <c r="AX27" i="31"/>
  <c r="OF84" i="13"/>
  <c r="OF82" i="13"/>
  <c r="AX26" i="31"/>
  <c r="L33" i="31"/>
  <c r="AM32" i="31"/>
  <c r="F28" i="31"/>
  <c r="L28" i="31"/>
  <c r="OW7" i="13"/>
  <c r="OW84" i="13"/>
  <c r="BD26" i="31"/>
  <c r="OX7" i="13"/>
  <c r="OX84" i="13"/>
  <c r="BD27" i="31"/>
  <c r="N29" i="31"/>
  <c r="OB7" i="13"/>
  <c r="OB84" i="13"/>
  <c r="AW26" i="31"/>
  <c r="OC7" i="13"/>
  <c r="OC84" i="13"/>
  <c r="AW27" i="31"/>
  <c r="L29" i="31"/>
  <c r="AM28" i="31"/>
  <c r="F24" i="31"/>
  <c r="L24" i="31"/>
  <c r="OT7" i="13"/>
  <c r="OT84" i="13"/>
  <c r="BC27" i="31"/>
  <c r="N25" i="31"/>
  <c r="NY7" i="13"/>
  <c r="NY84" i="13"/>
  <c r="AV27" i="31"/>
  <c r="L25" i="31"/>
  <c r="AM24" i="31"/>
  <c r="L20" i="31"/>
  <c r="OP7" i="13"/>
  <c r="OP84" i="13"/>
  <c r="BB27" i="31"/>
  <c r="N21" i="31"/>
  <c r="NU7" i="13"/>
  <c r="NU84" i="13"/>
  <c r="AU27" i="31"/>
  <c r="L21" i="31"/>
  <c r="AM20" i="31"/>
  <c r="AM40" i="31"/>
  <c r="AP20" i="31"/>
  <c r="AP24" i="31"/>
  <c r="R29" i="31"/>
  <c r="P29" i="31"/>
  <c r="AP28" i="31"/>
  <c r="AP32" i="31"/>
  <c r="AP36" i="31"/>
  <c r="AP39" i="31"/>
  <c r="AO20" i="31"/>
  <c r="AO24" i="31"/>
  <c r="AO28" i="31"/>
  <c r="AO32" i="31"/>
  <c r="AO36" i="31"/>
  <c r="AO39" i="31"/>
  <c r="AP19" i="31"/>
  <c r="AP23" i="31"/>
  <c r="AP27" i="31"/>
  <c r="AP31" i="31"/>
  <c r="AP35" i="31"/>
  <c r="AP38" i="31"/>
  <c r="AO19" i="31"/>
  <c r="AO23" i="31"/>
  <c r="AO27" i="31"/>
  <c r="AO31" i="31"/>
  <c r="AO35" i="31"/>
  <c r="AO38" i="31"/>
  <c r="I19" i="31"/>
  <c r="I27" i="31"/>
  <c r="I31" i="31"/>
  <c r="I35" i="31"/>
  <c r="AG19" i="31"/>
  <c r="AG20" i="31"/>
  <c r="AG21" i="31"/>
  <c r="AG22" i="31"/>
  <c r="AF28" i="31"/>
  <c r="AJ19" i="31"/>
  <c r="AJ20" i="31"/>
  <c r="AJ21" i="31"/>
  <c r="AJ22" i="31"/>
  <c r="AI28" i="31"/>
  <c r="AF34" i="31"/>
  <c r="OZ7" i="13"/>
  <c r="OZ84" i="13"/>
  <c r="BD30" i="31"/>
  <c r="OR7" i="13"/>
  <c r="OR84" i="13"/>
  <c r="OE7" i="13"/>
  <c r="OE84" i="13"/>
  <c r="AW30" i="31"/>
  <c r="NW7" i="13"/>
  <c r="NW84" i="13"/>
  <c r="PG7" i="13"/>
  <c r="PG84" i="13"/>
  <c r="BF29" i="31"/>
  <c r="PC7" i="13"/>
  <c r="PC84" i="13"/>
  <c r="BE29" i="31"/>
  <c r="OY7" i="13"/>
  <c r="OY84" i="13"/>
  <c r="BD29" i="31"/>
  <c r="OU7" i="13"/>
  <c r="OU84" i="13"/>
  <c r="BC29" i="31"/>
  <c r="OL7" i="13"/>
  <c r="OL84" i="13"/>
  <c r="AY29" i="31"/>
  <c r="OH7" i="13"/>
  <c r="OH84" i="13"/>
  <c r="AX29" i="31"/>
  <c r="OD7" i="13"/>
  <c r="OD84" i="13"/>
  <c r="AW29" i="31"/>
  <c r="NZ7" i="13"/>
  <c r="NZ84" i="13"/>
  <c r="AV29" i="31"/>
  <c r="PE84" i="13"/>
  <c r="BF26" i="31"/>
  <c r="OS84" i="13"/>
  <c r="BC26" i="31"/>
  <c r="OO84" i="13"/>
  <c r="BB26" i="31"/>
  <c r="OJ84" i="13"/>
  <c r="AY26" i="31"/>
  <c r="NX84" i="13"/>
  <c r="AV26" i="31"/>
  <c r="NT84" i="13"/>
  <c r="AU26" i="31"/>
  <c r="AA16" i="31"/>
  <c r="O7" i="31"/>
  <c r="W2" i="31"/>
  <c r="N7" i="13"/>
  <c r="N82" i="13"/>
  <c r="AD1" i="31"/>
  <c r="CA87" i="13"/>
  <c r="CC87" i="13"/>
  <c r="CE87" i="13"/>
  <c r="CG87" i="13"/>
  <c r="CA88" i="13"/>
  <c r="CC88" i="13"/>
  <c r="CE88" i="13"/>
  <c r="CG88" i="13"/>
  <c r="CA89" i="13"/>
  <c r="CC89" i="13"/>
  <c r="CE89" i="13"/>
  <c r="CG89" i="13"/>
  <c r="CA90" i="13"/>
  <c r="CC90" i="13"/>
  <c r="CE90" i="13"/>
  <c r="CG90" i="13"/>
  <c r="CA91" i="13"/>
  <c r="CC91" i="13"/>
  <c r="CE91" i="13"/>
  <c r="CG91" i="13"/>
  <c r="CA92" i="13"/>
  <c r="CC92" i="13"/>
  <c r="CE92" i="13"/>
  <c r="CG92" i="13"/>
  <c r="CA93" i="13"/>
  <c r="CC93" i="13"/>
  <c r="CE93" i="13"/>
  <c r="CG93" i="13"/>
  <c r="CA94" i="13"/>
  <c r="CC94" i="13"/>
  <c r="CE94" i="13"/>
  <c r="CG94" i="13"/>
  <c r="CA95" i="13"/>
  <c r="CC95" i="13"/>
  <c r="CE95" i="13"/>
  <c r="CG95" i="13"/>
  <c r="CA96" i="13"/>
  <c r="CC96" i="13"/>
  <c r="CE96" i="13"/>
  <c r="CG96" i="13"/>
  <c r="CA97" i="13"/>
  <c r="CC97" i="13"/>
  <c r="CE97" i="13"/>
  <c r="CG97" i="13"/>
  <c r="CA98" i="13"/>
  <c r="CC98" i="13"/>
  <c r="CE98" i="13"/>
  <c r="CG98" i="13"/>
  <c r="CA99" i="13"/>
  <c r="CC99" i="13"/>
  <c r="CE99" i="13"/>
  <c r="CG99" i="13"/>
  <c r="CA100" i="13"/>
  <c r="CC100" i="13"/>
  <c r="CE100" i="13"/>
  <c r="CG100" i="13"/>
  <c r="CA101" i="13"/>
  <c r="CC101" i="13"/>
  <c r="CE101" i="13"/>
  <c r="CG101" i="13"/>
  <c r="CA102" i="13"/>
  <c r="CC102" i="13"/>
  <c r="CE102" i="13"/>
  <c r="CG102" i="13"/>
  <c r="CA103" i="13"/>
  <c r="CC103" i="13"/>
  <c r="CE103" i="13"/>
  <c r="CG103" i="13"/>
  <c r="CA104" i="13"/>
  <c r="CC104" i="13"/>
  <c r="CE104" i="13"/>
  <c r="CG104" i="13"/>
  <c r="CA105" i="13"/>
  <c r="CC105" i="13"/>
  <c r="CE105" i="13"/>
  <c r="CG105" i="13"/>
  <c r="CA106" i="13"/>
  <c r="CC106" i="13"/>
  <c r="CE106" i="13"/>
  <c r="CG106" i="13"/>
  <c r="CA107" i="13"/>
  <c r="CC107" i="13"/>
  <c r="CE107" i="13"/>
  <c r="CG107" i="13"/>
  <c r="CA108" i="13"/>
  <c r="CC108" i="13"/>
  <c r="CE108" i="13"/>
  <c r="CG108" i="13"/>
  <c r="CA109" i="13"/>
  <c r="CC109" i="13"/>
  <c r="CE109" i="13"/>
  <c r="CG109" i="13"/>
  <c r="CA110" i="13"/>
  <c r="CC110" i="13"/>
  <c r="CE110" i="13"/>
  <c r="CG110" i="13"/>
  <c r="CA111" i="13"/>
  <c r="CC111" i="13"/>
  <c r="CE111" i="13"/>
  <c r="CG111" i="13"/>
  <c r="CA112" i="13"/>
  <c r="CC112" i="13"/>
  <c r="CE112" i="13"/>
  <c r="CG112" i="13"/>
  <c r="CA113" i="13"/>
  <c r="CC113" i="13"/>
  <c r="CE113" i="13"/>
  <c r="CG113" i="13"/>
  <c r="CA114" i="13"/>
  <c r="CC114" i="13"/>
  <c r="CE114" i="13"/>
  <c r="CG114" i="13"/>
  <c r="CA115" i="13"/>
  <c r="CC115" i="13"/>
  <c r="CE115" i="13"/>
  <c r="CG115" i="13"/>
  <c r="CA116" i="13"/>
  <c r="CC116" i="13"/>
  <c r="CE116" i="13"/>
  <c r="CG116" i="13"/>
  <c r="CA117" i="13"/>
  <c r="CC117" i="13"/>
  <c r="CE117" i="13"/>
  <c r="CG117" i="13"/>
  <c r="CA118" i="13"/>
  <c r="CC118" i="13"/>
  <c r="CE118" i="13"/>
  <c r="CG118" i="13"/>
  <c r="CA119" i="13"/>
  <c r="CC119" i="13"/>
  <c r="CE119" i="13"/>
  <c r="CG119" i="13"/>
  <c r="CA120" i="13"/>
  <c r="CC120" i="13"/>
  <c r="CE120" i="13"/>
  <c r="CG120" i="13"/>
  <c r="CA121" i="13"/>
  <c r="CC121" i="13"/>
  <c r="CE121" i="13"/>
  <c r="CG121" i="13"/>
  <c r="CA122" i="13"/>
  <c r="CC122" i="13"/>
  <c r="CE122" i="13"/>
  <c r="CG122" i="13"/>
  <c r="CA123" i="13"/>
  <c r="CC123" i="13"/>
  <c r="CE123" i="13"/>
  <c r="CG123" i="13"/>
  <c r="CA124" i="13"/>
  <c r="CC124" i="13"/>
  <c r="CE124" i="13"/>
  <c r="CG124" i="13"/>
  <c r="CA125" i="13"/>
  <c r="CC125" i="13"/>
  <c r="CE125" i="13"/>
  <c r="CG125" i="13"/>
  <c r="CA126" i="13"/>
  <c r="CC126" i="13"/>
  <c r="CE126" i="13"/>
  <c r="CG126" i="13"/>
  <c r="CA127" i="13"/>
  <c r="CC127" i="13"/>
  <c r="CE127" i="13"/>
  <c r="CG127" i="13"/>
  <c r="CA128" i="13"/>
  <c r="CC128" i="13"/>
  <c r="CE128" i="13"/>
  <c r="CG128" i="13"/>
  <c r="CA129" i="13"/>
  <c r="CC129" i="13"/>
  <c r="CE129" i="13"/>
  <c r="CG129" i="13"/>
  <c r="CA130" i="13"/>
  <c r="CC130" i="13"/>
  <c r="CE130" i="13"/>
  <c r="CG130" i="13"/>
  <c r="CA131" i="13"/>
  <c r="CC131" i="13"/>
  <c r="CE131" i="13"/>
  <c r="CG131" i="13"/>
  <c r="CA132" i="13"/>
  <c r="CC132" i="13"/>
  <c r="CE132" i="13"/>
  <c r="CG132" i="13"/>
  <c r="CA133" i="13"/>
  <c r="CC133" i="13"/>
  <c r="CE133" i="13"/>
  <c r="CG133" i="13"/>
  <c r="CA134" i="13"/>
  <c r="CC134" i="13"/>
  <c r="CE134" i="13"/>
  <c r="CG134" i="13"/>
  <c r="CA135" i="13"/>
  <c r="CC135" i="13"/>
  <c r="CE135" i="13"/>
  <c r="CG135" i="13"/>
  <c r="CA136" i="13"/>
  <c r="CC136" i="13"/>
  <c r="CE136" i="13"/>
  <c r="CG136" i="13"/>
  <c r="CA137" i="13"/>
  <c r="CC137" i="13"/>
  <c r="CE137" i="13"/>
  <c r="CG137" i="13"/>
  <c r="CA138" i="13"/>
  <c r="CC138" i="13"/>
  <c r="CE138" i="13"/>
  <c r="CG138" i="13"/>
  <c r="CA139" i="13"/>
  <c r="CC139" i="13"/>
  <c r="CE139" i="13"/>
  <c r="CG139" i="13"/>
  <c r="CA140" i="13"/>
  <c r="CC140" i="13"/>
  <c r="CE140" i="13"/>
  <c r="CG140" i="13"/>
  <c r="CA141" i="13"/>
  <c r="CC141" i="13"/>
  <c r="CE141" i="13"/>
  <c r="CG141" i="13"/>
  <c r="CA142" i="13"/>
  <c r="CC142" i="13"/>
  <c r="CE142" i="13"/>
  <c r="CG142" i="13"/>
  <c r="CA143" i="13"/>
  <c r="CC143" i="13"/>
  <c r="CE143" i="13"/>
  <c r="CG143" i="13"/>
  <c r="CA144" i="13"/>
  <c r="CC144" i="13"/>
  <c r="CE144" i="13"/>
  <c r="CG144" i="13"/>
  <c r="CA145" i="13"/>
  <c r="CC145" i="13"/>
  <c r="CE145" i="13"/>
  <c r="CG145" i="13"/>
  <c r="CA146" i="13"/>
  <c r="CC146" i="13"/>
  <c r="CE146" i="13"/>
  <c r="CG146" i="13"/>
  <c r="CA147" i="13"/>
  <c r="CC147" i="13"/>
  <c r="CE147" i="13"/>
  <c r="CG147" i="13"/>
  <c r="CA148" i="13"/>
  <c r="CC148" i="13"/>
  <c r="CE148" i="13"/>
  <c r="CG148" i="13"/>
  <c r="CA149" i="13"/>
  <c r="CC149" i="13"/>
  <c r="CE149" i="13"/>
  <c r="CG149" i="13"/>
  <c r="CA150" i="13"/>
  <c r="CC150" i="13"/>
  <c r="CE150" i="13"/>
  <c r="CG150" i="13"/>
  <c r="BY150" i="13"/>
  <c r="BY87" i="13"/>
  <c r="BY88" i="13"/>
  <c r="BY89" i="13"/>
  <c r="BY90" i="13"/>
  <c r="BY91" i="13"/>
  <c r="BY92" i="13"/>
  <c r="BY93" i="13"/>
  <c r="BY94" i="13"/>
  <c r="BY95" i="13"/>
  <c r="BY96" i="13"/>
  <c r="BY97" i="13"/>
  <c r="BY98" i="13"/>
  <c r="BY99" i="13"/>
  <c r="BY100" i="13"/>
  <c r="BY101" i="13"/>
  <c r="BY102" i="13"/>
  <c r="BY103" i="13"/>
  <c r="BY104" i="13"/>
  <c r="BY105" i="13"/>
  <c r="BY106" i="13"/>
  <c r="BY107" i="13"/>
  <c r="BY108" i="13"/>
  <c r="BY109" i="13"/>
  <c r="BY110" i="13"/>
  <c r="BY111" i="13"/>
  <c r="BY112" i="13"/>
  <c r="BY113" i="13"/>
  <c r="BY114" i="13"/>
  <c r="BY115" i="13"/>
  <c r="BY116" i="13"/>
  <c r="BY117" i="13"/>
  <c r="BY118" i="13"/>
  <c r="BY119" i="13"/>
  <c r="BY120" i="13"/>
  <c r="BY121" i="13"/>
  <c r="BY122" i="13"/>
  <c r="BY123" i="13"/>
  <c r="BY124" i="13"/>
  <c r="BY125" i="13"/>
  <c r="BY126" i="13"/>
  <c r="BY127" i="13"/>
  <c r="BY128" i="13"/>
  <c r="BY129" i="13"/>
  <c r="BY130" i="13"/>
  <c r="BY131" i="13"/>
  <c r="BY132" i="13"/>
  <c r="BY133" i="13"/>
  <c r="BY134" i="13"/>
  <c r="BY135" i="13"/>
  <c r="BY136" i="13"/>
  <c r="BY137" i="13"/>
  <c r="BY138" i="13"/>
  <c r="BY139" i="13"/>
  <c r="BY140" i="13"/>
  <c r="BY141" i="13"/>
  <c r="BY142" i="13"/>
  <c r="BY143" i="13"/>
  <c r="BY144" i="13"/>
  <c r="BY145" i="13"/>
  <c r="BY146" i="13"/>
  <c r="BY147" i="13"/>
  <c r="BY148" i="13"/>
  <c r="BY149" i="13"/>
  <c r="N15" i="13"/>
  <c r="DU72" i="13"/>
  <c r="DT72" i="13"/>
  <c r="DS72" i="13"/>
  <c r="DR72" i="13"/>
  <c r="DQ72" i="13"/>
  <c r="DP72" i="13"/>
  <c r="DO72" i="13"/>
  <c r="DN72" i="13"/>
  <c r="DM72" i="13"/>
  <c r="DL72" i="13"/>
  <c r="DK72" i="13"/>
  <c r="DJ72" i="13"/>
  <c r="DI72" i="13"/>
  <c r="DH72" i="13"/>
  <c r="DG72" i="13"/>
  <c r="DF72" i="13"/>
  <c r="DE72" i="13"/>
  <c r="DD72" i="13"/>
  <c r="DC72" i="13"/>
  <c r="DB72" i="13"/>
  <c r="DA72" i="13"/>
  <c r="CZ72" i="13"/>
  <c r="CY72" i="13"/>
  <c r="CW72" i="13"/>
  <c r="CX72" i="13"/>
  <c r="A10" i="13"/>
  <c r="CV10" i="13"/>
  <c r="CW10" i="13"/>
  <c r="CX10" i="13"/>
  <c r="CY10" i="13"/>
  <c r="CZ10" i="13"/>
  <c r="DA10" i="13"/>
  <c r="DB10" i="13"/>
  <c r="DC10" i="13"/>
  <c r="DD10" i="13"/>
  <c r="DE10" i="13"/>
  <c r="DF10" i="13"/>
  <c r="DG10" i="13"/>
  <c r="DH10" i="13"/>
  <c r="DI10" i="13"/>
  <c r="DJ10" i="13"/>
  <c r="DK10" i="13"/>
  <c r="DL10" i="13"/>
  <c r="DM10" i="13"/>
  <c r="DN10" i="13"/>
  <c r="DO10" i="13"/>
  <c r="DP10" i="13"/>
  <c r="DQ10" i="13"/>
  <c r="DR10" i="13"/>
  <c r="DS10" i="13"/>
  <c r="DT10" i="13"/>
  <c r="DU10" i="13"/>
  <c r="DV10" i="13"/>
  <c r="DW10" i="13"/>
  <c r="DX10" i="13"/>
  <c r="DY10" i="13"/>
  <c r="DZ10" i="13"/>
  <c r="EA10" i="13"/>
  <c r="EB10" i="13"/>
  <c r="EC10" i="13"/>
  <c r="ED10" i="13"/>
  <c r="EE10" i="13"/>
  <c r="EF10" i="13"/>
  <c r="EG10" i="13"/>
  <c r="EH10" i="13"/>
  <c r="EI10" i="13"/>
  <c r="EJ10" i="13"/>
  <c r="EK10" i="13"/>
  <c r="EL10" i="13"/>
  <c r="EM10" i="13"/>
  <c r="EN10" i="13"/>
  <c r="EO10" i="13"/>
  <c r="EP10" i="13"/>
  <c r="EQ10" i="13"/>
  <c r="ER10" i="13"/>
  <c r="ES10" i="13"/>
  <c r="ET10" i="13"/>
  <c r="EU10" i="13"/>
  <c r="EV10" i="13"/>
  <c r="EW10" i="13"/>
  <c r="EY10" i="13"/>
  <c r="EZ10" i="13"/>
  <c r="FA10" i="13"/>
  <c r="FB10" i="13"/>
  <c r="FC10" i="13"/>
  <c r="FD10" i="13"/>
  <c r="FE10" i="13"/>
  <c r="FF10" i="13"/>
  <c r="FG10" i="13"/>
  <c r="FH10" i="13"/>
  <c r="FI10" i="13"/>
  <c r="FJ10" i="13"/>
  <c r="FK10" i="13"/>
  <c r="FL10" i="13"/>
  <c r="FM10" i="13"/>
  <c r="FN10" i="13"/>
  <c r="FO10" i="13"/>
  <c r="FP10" i="13"/>
  <c r="FQ10" i="13"/>
  <c r="FR10" i="13"/>
  <c r="FS10" i="13"/>
  <c r="FT10" i="13"/>
  <c r="FU10" i="13"/>
  <c r="FV10" i="13"/>
  <c r="FW10" i="13"/>
  <c r="FX10" i="13"/>
  <c r="FY10" i="13"/>
  <c r="GA10" i="13"/>
  <c r="GB10" i="13"/>
  <c r="GC10" i="13"/>
  <c r="GD10" i="13"/>
  <c r="GE10" i="13"/>
  <c r="GF10" i="13"/>
  <c r="GG10" i="13"/>
  <c r="GH10" i="13"/>
  <c r="GI10" i="13"/>
  <c r="GJ10" i="13"/>
  <c r="GK10" i="13"/>
  <c r="GL10" i="13"/>
  <c r="GM10" i="13"/>
  <c r="GN10" i="13"/>
  <c r="GO10" i="13"/>
  <c r="GP10" i="13"/>
  <c r="GQ10" i="13"/>
  <c r="GR10" i="13"/>
  <c r="GS10" i="13"/>
  <c r="GT10" i="13"/>
  <c r="GU10" i="13"/>
  <c r="GV10" i="13"/>
  <c r="GW10" i="13"/>
  <c r="GX10" i="13"/>
  <c r="GY10" i="13"/>
  <c r="GZ10" i="13"/>
  <c r="HA10" i="13"/>
  <c r="HC10" i="13"/>
  <c r="HD10" i="13"/>
  <c r="HE10" i="13"/>
  <c r="HF10" i="13"/>
  <c r="HG10" i="13"/>
  <c r="HH10" i="13"/>
  <c r="HI10" i="13"/>
  <c r="HJ10" i="13"/>
  <c r="HK10" i="13"/>
  <c r="HL10" i="13"/>
  <c r="HM10" i="13"/>
  <c r="HN10" i="13"/>
  <c r="HO10" i="13"/>
  <c r="HP10" i="13"/>
  <c r="HQ10" i="13"/>
  <c r="HR10" i="13"/>
  <c r="HS10" i="13"/>
  <c r="HT10" i="13"/>
  <c r="HU10" i="13"/>
  <c r="HV10" i="13"/>
  <c r="HW10" i="13"/>
  <c r="HX10" i="13"/>
  <c r="HY10" i="13"/>
  <c r="HZ10" i="13"/>
  <c r="IA10" i="13"/>
  <c r="IB10" i="13"/>
  <c r="IC10" i="13"/>
  <c r="AD10" i="13"/>
  <c r="AM10" i="13"/>
  <c r="AA10" i="13"/>
  <c r="X10" i="13"/>
  <c r="U10" i="13"/>
  <c r="AG10" i="13"/>
  <c r="R10" i="13"/>
  <c r="AE10" i="13"/>
  <c r="IG10" i="13"/>
  <c r="IH10" i="13"/>
  <c r="II10" i="13"/>
  <c r="IJ10" i="13"/>
  <c r="IK10" i="13"/>
  <c r="IL10" i="13"/>
  <c r="IM10" i="13"/>
  <c r="IN10" i="13"/>
  <c r="IO10" i="13"/>
  <c r="IP10" i="13"/>
  <c r="IQ10" i="13"/>
  <c r="IR10" i="13"/>
  <c r="IS10" i="13"/>
  <c r="IT10" i="13"/>
  <c r="IU10" i="13"/>
  <c r="IV10" i="13"/>
  <c r="IW10" i="13"/>
  <c r="IX10" i="13"/>
  <c r="IY10" i="13"/>
  <c r="IZ10" i="13"/>
  <c r="JA10" i="13"/>
  <c r="JB10" i="13"/>
  <c r="JC10" i="13"/>
  <c r="JD10" i="13"/>
  <c r="JE10" i="13"/>
  <c r="JF10" i="13"/>
  <c r="JG10" i="13"/>
  <c r="JI10" i="13"/>
  <c r="JJ10" i="13"/>
  <c r="JK10" i="13"/>
  <c r="JL10" i="13"/>
  <c r="JM10" i="13"/>
  <c r="JN10" i="13"/>
  <c r="JO10" i="13"/>
  <c r="JP10" i="13"/>
  <c r="JQ10" i="13"/>
  <c r="JR10" i="13"/>
  <c r="JS10" i="13"/>
  <c r="JT10" i="13"/>
  <c r="JU10" i="13"/>
  <c r="JV10" i="13"/>
  <c r="JW10" i="13"/>
  <c r="JX10" i="13"/>
  <c r="JY10" i="13"/>
  <c r="JZ10" i="13"/>
  <c r="KA10" i="13"/>
  <c r="KB10" i="13"/>
  <c r="KC10" i="13"/>
  <c r="KD10" i="13"/>
  <c r="KE10" i="13"/>
  <c r="KF10" i="13"/>
  <c r="KG10" i="13"/>
  <c r="KH10" i="13"/>
  <c r="KI10" i="13"/>
  <c r="KK10" i="13"/>
  <c r="KL10" i="13"/>
  <c r="KM10" i="13"/>
  <c r="KN10" i="13"/>
  <c r="KO10" i="13"/>
  <c r="KP10" i="13"/>
  <c r="KQ10" i="13"/>
  <c r="KR10" i="13"/>
  <c r="KS10" i="13"/>
  <c r="KT10" i="13"/>
  <c r="KU10" i="13"/>
  <c r="KV10" i="13"/>
  <c r="KW10" i="13"/>
  <c r="KX10" i="13"/>
  <c r="KY10" i="13"/>
  <c r="KZ10" i="13"/>
  <c r="LA10" i="13"/>
  <c r="LB10" i="13"/>
  <c r="LC10" i="13"/>
  <c r="LD10" i="13"/>
  <c r="LE10" i="13"/>
  <c r="LF10" i="13"/>
  <c r="LG10" i="13"/>
  <c r="LH10" i="13"/>
  <c r="LI10" i="13"/>
  <c r="LJ10" i="13"/>
  <c r="LK10" i="13"/>
  <c r="LM10" i="13"/>
  <c r="LN10" i="13"/>
  <c r="LO10" i="13"/>
  <c r="LP10" i="13"/>
  <c r="LQ10" i="13"/>
  <c r="LR10" i="13"/>
  <c r="LS10" i="13"/>
  <c r="LT10" i="13"/>
  <c r="LU10" i="13"/>
  <c r="LV10" i="13"/>
  <c r="LW10" i="13"/>
  <c r="LX10" i="13"/>
  <c r="LY10" i="13"/>
  <c r="LZ10" i="13"/>
  <c r="MA10" i="13"/>
  <c r="MB10" i="13"/>
  <c r="MC10" i="13"/>
  <c r="MD10" i="13"/>
  <c r="ME10" i="13"/>
  <c r="MF10" i="13"/>
  <c r="MG10" i="13"/>
  <c r="MH10" i="13"/>
  <c r="MI10" i="13"/>
  <c r="MJ10" i="13"/>
  <c r="MK10" i="13"/>
  <c r="ML10" i="13"/>
  <c r="MM10" i="13"/>
  <c r="MP10" i="13"/>
  <c r="MQ10" i="13"/>
  <c r="MR10" i="13"/>
  <c r="MS10" i="13"/>
  <c r="MT10" i="13"/>
  <c r="MU10" i="13"/>
  <c r="MV10" i="13"/>
  <c r="MW10" i="13"/>
  <c r="MX10" i="13"/>
  <c r="MY10" i="13"/>
  <c r="MZ10" i="13"/>
  <c r="NA10" i="13"/>
  <c r="NB10" i="13"/>
  <c r="NC10" i="13"/>
  <c r="ND10" i="13"/>
  <c r="NE10" i="13"/>
  <c r="NF10" i="13"/>
  <c r="NG10" i="13"/>
  <c r="NH10" i="13"/>
  <c r="NI10" i="13"/>
  <c r="NJ10" i="13"/>
  <c r="NK10" i="13"/>
  <c r="NL10" i="13"/>
  <c r="NM10" i="13"/>
  <c r="NN10" i="13"/>
  <c r="NO10" i="13"/>
  <c r="NP10" i="13"/>
  <c r="BN10" i="13"/>
  <c r="ON10" i="13"/>
  <c r="PH10" i="13"/>
  <c r="NS10" i="13"/>
  <c r="OM10" i="13"/>
  <c r="BK10" i="13"/>
  <c r="BH10" i="13"/>
  <c r="BE10" i="13"/>
  <c r="BB10" i="13"/>
  <c r="L6" i="21"/>
  <c r="L7" i="21"/>
  <c r="L9" i="21"/>
  <c r="L10" i="21"/>
  <c r="L11" i="21"/>
  <c r="L12" i="21"/>
  <c r="L13" i="21"/>
  <c r="L14" i="21"/>
  <c r="L15" i="21"/>
  <c r="L16" i="21"/>
  <c r="L17" i="21"/>
  <c r="L18" i="21"/>
  <c r="L19" i="21"/>
  <c r="L20" i="21"/>
  <c r="L21" i="21"/>
  <c r="L22" i="21"/>
  <c r="L23" i="21"/>
  <c r="L24" i="21"/>
  <c r="L25" i="21"/>
  <c r="L26" i="21"/>
  <c r="L27" i="21"/>
  <c r="L28" i="21"/>
  <c r="L29" i="21"/>
  <c r="L30" i="21"/>
  <c r="L31" i="21"/>
  <c r="L32" i="21"/>
  <c r="L33" i="21"/>
  <c r="L34" i="21"/>
  <c r="L35" i="21"/>
  <c r="L36" i="21"/>
  <c r="L37" i="21"/>
  <c r="L38" i="21"/>
  <c r="L39" i="21"/>
  <c r="L40" i="21"/>
  <c r="L41" i="21"/>
  <c r="L42" i="21"/>
  <c r="L43" i="21"/>
  <c r="L44" i="21"/>
  <c r="L45" i="21"/>
  <c r="L46" i="21"/>
  <c r="L47" i="21"/>
  <c r="L48" i="21"/>
  <c r="L49" i="21"/>
  <c r="L50" i="21"/>
  <c r="L51" i="21"/>
  <c r="L52" i="21"/>
  <c r="L53" i="21"/>
  <c r="L54" i="21"/>
  <c r="L55" i="21"/>
  <c r="L56" i="21"/>
  <c r="L57" i="21"/>
  <c r="L58" i="21"/>
  <c r="L59" i="21"/>
  <c r="L60" i="21"/>
  <c r="L61" i="21"/>
  <c r="L62" i="21"/>
  <c r="L63" i="21"/>
  <c r="L64" i="21"/>
  <c r="L65" i="21"/>
  <c r="L66" i="21"/>
  <c r="L67" i="21"/>
  <c r="L68" i="21"/>
  <c r="L69" i="21"/>
  <c r="L70" i="21"/>
  <c r="L71" i="21"/>
  <c r="L72" i="21"/>
  <c r="L73" i="21"/>
  <c r="L74" i="21"/>
  <c r="L75" i="21"/>
  <c r="L76" i="21"/>
  <c r="L77" i="21"/>
  <c r="L78" i="21"/>
  <c r="L79" i="21"/>
  <c r="L80" i="21"/>
  <c r="L81" i="21"/>
  <c r="L82" i="21"/>
  <c r="PD10" i="13"/>
  <c r="OZ10" i="13"/>
  <c r="OV10" i="13"/>
  <c r="OR10" i="13"/>
  <c r="OI10" i="13"/>
  <c r="OE10" i="13"/>
  <c r="OA10" i="13"/>
  <c r="NW10" i="13"/>
  <c r="PG10" i="13"/>
  <c r="PC10" i="13"/>
  <c r="OY10" i="13"/>
  <c r="OU10" i="13"/>
  <c r="OQ10" i="13"/>
  <c r="OL10" i="13"/>
  <c r="OH10" i="13"/>
  <c r="OD10" i="13"/>
  <c r="NZ10" i="13"/>
  <c r="NV10" i="13"/>
  <c r="PF10" i="13"/>
  <c r="PB10" i="13"/>
  <c r="OX10" i="13"/>
  <c r="OT10" i="13"/>
  <c r="OP10" i="13"/>
  <c r="OK10" i="13"/>
  <c r="OG10" i="13"/>
  <c r="OC10" i="13"/>
  <c r="NY10" i="13"/>
  <c r="NU10" i="13"/>
  <c r="PE10" i="13"/>
  <c r="PA10" i="13"/>
  <c r="OW10" i="13"/>
  <c r="OS10" i="13"/>
  <c r="OO10" i="13"/>
  <c r="OJ10" i="13"/>
  <c r="OF10" i="13"/>
  <c r="OB10" i="13"/>
  <c r="NX10" i="13"/>
  <c r="NT10" i="13"/>
  <c r="N10" i="13"/>
  <c r="C82" i="21"/>
  <c r="B82" i="21"/>
  <c r="C80" i="21"/>
  <c r="B80" i="21"/>
  <c r="C78" i="21"/>
  <c r="B78" i="21"/>
  <c r="C76" i="21"/>
  <c r="B76" i="21"/>
  <c r="C74" i="21"/>
  <c r="B74" i="21"/>
  <c r="C72" i="21"/>
  <c r="B72" i="21"/>
  <c r="C70" i="21"/>
  <c r="B70" i="21"/>
  <c r="C68" i="21"/>
  <c r="B68" i="21"/>
  <c r="C66" i="21"/>
  <c r="B66" i="21"/>
  <c r="C64" i="21"/>
  <c r="B64" i="21"/>
  <c r="C62" i="21"/>
  <c r="B62" i="21"/>
  <c r="C60" i="21"/>
  <c r="B60" i="21"/>
  <c r="C58" i="21"/>
  <c r="B58" i="21"/>
  <c r="C56" i="21"/>
  <c r="B56" i="21"/>
  <c r="C54" i="21"/>
  <c r="B54" i="21"/>
  <c r="C52" i="21"/>
  <c r="B52" i="21"/>
  <c r="C50" i="21"/>
  <c r="B50" i="21"/>
  <c r="C48" i="21"/>
  <c r="B48" i="21"/>
  <c r="C46" i="21"/>
  <c r="B46" i="21"/>
  <c r="C44" i="21"/>
  <c r="B44" i="21"/>
  <c r="C42" i="21"/>
  <c r="B42" i="21"/>
  <c r="C40" i="21"/>
  <c r="B40" i="21"/>
  <c r="C38" i="21"/>
  <c r="B38" i="21"/>
  <c r="C36" i="21"/>
  <c r="B36" i="21"/>
  <c r="C34" i="21"/>
  <c r="B34" i="21"/>
  <c r="C32" i="21"/>
  <c r="B32" i="21"/>
  <c r="C30" i="21"/>
  <c r="B30" i="21"/>
  <c r="C28" i="21"/>
  <c r="B28" i="21"/>
  <c r="C26" i="21"/>
  <c r="B26" i="21"/>
  <c r="C24" i="21"/>
  <c r="B24" i="21"/>
  <c r="C22" i="21"/>
  <c r="B22" i="21"/>
  <c r="C20" i="21"/>
  <c r="B20" i="21"/>
  <c r="C18" i="21"/>
  <c r="B18" i="21"/>
  <c r="C16" i="21"/>
  <c r="B16" i="21"/>
  <c r="C14" i="21"/>
  <c r="B14" i="21"/>
  <c r="C12" i="21"/>
  <c r="B12" i="21"/>
  <c r="C10" i="21"/>
  <c r="B10" i="21"/>
  <c r="C8" i="21"/>
  <c r="B8" i="21"/>
  <c r="C6" i="21"/>
  <c r="B6" i="21"/>
  <c r="C4" i="21"/>
  <c r="B4" i="21"/>
  <c r="C81" i="21"/>
  <c r="B81" i="21"/>
  <c r="C79" i="21"/>
  <c r="B79" i="21"/>
  <c r="C77" i="21"/>
  <c r="B77" i="21"/>
  <c r="C75" i="21"/>
  <c r="B75" i="21"/>
  <c r="C73" i="21"/>
  <c r="B73" i="21"/>
  <c r="C71" i="21"/>
  <c r="B71" i="21"/>
  <c r="C69" i="21"/>
  <c r="B69" i="21"/>
  <c r="C67" i="21"/>
  <c r="B67" i="21"/>
  <c r="C65" i="21"/>
  <c r="B65" i="21"/>
  <c r="C63" i="21"/>
  <c r="B63" i="21"/>
  <c r="C61" i="21"/>
  <c r="B61" i="21"/>
  <c r="C59" i="21"/>
  <c r="B59" i="21"/>
  <c r="C57" i="21"/>
  <c r="B57" i="21"/>
  <c r="C55" i="21"/>
  <c r="B55" i="21"/>
  <c r="C53" i="21"/>
  <c r="B53" i="21"/>
  <c r="C51" i="21"/>
  <c r="B51" i="21"/>
  <c r="C49" i="21"/>
  <c r="B49" i="21"/>
  <c r="C47" i="21"/>
  <c r="B47" i="21"/>
  <c r="C45" i="21"/>
  <c r="B45" i="21"/>
  <c r="C43" i="21"/>
  <c r="B43" i="21"/>
  <c r="C41" i="21"/>
  <c r="B41" i="21"/>
  <c r="C39" i="21"/>
  <c r="B39" i="21"/>
  <c r="C37" i="21"/>
  <c r="B37" i="21"/>
  <c r="C35" i="21"/>
  <c r="B35" i="21"/>
  <c r="C33" i="21"/>
  <c r="B33" i="21"/>
  <c r="C31" i="21"/>
  <c r="B31" i="21"/>
  <c r="C29" i="21"/>
  <c r="B29" i="21"/>
  <c r="C27" i="21"/>
  <c r="B27" i="21"/>
  <c r="C25" i="21"/>
  <c r="B25" i="21"/>
  <c r="C23" i="21"/>
  <c r="B23" i="21"/>
  <c r="C21" i="21"/>
  <c r="B21" i="21"/>
  <c r="C19" i="21"/>
  <c r="B19" i="21"/>
  <c r="C17" i="21"/>
  <c r="B17" i="21"/>
  <c r="C15" i="21"/>
  <c r="B15" i="21"/>
  <c r="C13" i="21"/>
  <c r="B13" i="21"/>
  <c r="C11" i="21"/>
  <c r="B11" i="21"/>
  <c r="C9" i="21"/>
  <c r="B9" i="21"/>
  <c r="C7" i="21"/>
  <c r="B7" i="21"/>
  <c r="C5" i="21"/>
  <c r="B5" i="21"/>
  <c r="C3" i="21"/>
  <c r="B3" i="21"/>
  <c r="A4" i="21"/>
  <c r="A5" i="21"/>
  <c r="A6" i="21"/>
  <c r="A7" i="21"/>
  <c r="A8" i="21"/>
  <c r="A9" i="21"/>
  <c r="A10" i="21"/>
  <c r="A11" i="21"/>
  <c r="A12" i="21"/>
  <c r="A13" i="21"/>
  <c r="A14" i="21"/>
  <c r="A15" i="21"/>
  <c r="A16" i="21"/>
  <c r="A17" i="21"/>
  <c r="A18" i="21"/>
  <c r="A19" i="21"/>
  <c r="A20" i="21"/>
  <c r="A21" i="21"/>
  <c r="A22" i="21"/>
  <c r="A23" i="21"/>
  <c r="A24" i="21"/>
  <c r="A25" i="21"/>
  <c r="A26" i="21"/>
  <c r="A27" i="21"/>
  <c r="A28" i="21"/>
  <c r="A29" i="21"/>
  <c r="A30" i="21"/>
  <c r="A31" i="21"/>
  <c r="A32" i="21"/>
  <c r="A33" i="21"/>
  <c r="A34" i="21"/>
  <c r="A35" i="21"/>
  <c r="A36" i="21"/>
  <c r="A37" i="21"/>
  <c r="A38" i="21"/>
  <c r="A39" i="21"/>
  <c r="A40" i="21"/>
  <c r="A41" i="21"/>
  <c r="A42" i="21"/>
  <c r="A43" i="21"/>
  <c r="A44" i="21"/>
  <c r="A45" i="21"/>
  <c r="A46" i="21"/>
  <c r="A47" i="21"/>
  <c r="A48" i="21"/>
  <c r="A49" i="21"/>
  <c r="A50" i="21"/>
  <c r="A51" i="21"/>
  <c r="A52" i="21"/>
  <c r="A53" i="21"/>
  <c r="A54" i="21"/>
  <c r="A55" i="21"/>
  <c r="A56" i="21"/>
  <c r="A57" i="21"/>
  <c r="A58" i="21"/>
  <c r="A59" i="21"/>
  <c r="A60" i="21"/>
  <c r="A61" i="21"/>
  <c r="A62" i="21"/>
  <c r="A63" i="21"/>
  <c r="A64" i="21"/>
  <c r="A65" i="21"/>
  <c r="A66" i="21"/>
  <c r="A67" i="21"/>
  <c r="A68" i="21"/>
  <c r="A69" i="21"/>
  <c r="A70" i="21"/>
  <c r="A71" i="21"/>
  <c r="A72" i="21"/>
  <c r="A73" i="21"/>
  <c r="A74" i="21"/>
  <c r="A75" i="21"/>
  <c r="A76" i="21"/>
  <c r="A77" i="21"/>
  <c r="A78" i="21"/>
  <c r="A79" i="21"/>
  <c r="A80" i="21"/>
  <c r="A81" i="21"/>
  <c r="A82" i="21"/>
  <c r="A3" i="21"/>
  <c r="OV18" i="13"/>
  <c r="ON8" i="13"/>
  <c r="ON9" i="13"/>
  <c r="ON11" i="13"/>
  <c r="ON12" i="13"/>
  <c r="ON13" i="13"/>
  <c r="ON14" i="13"/>
  <c r="ON15" i="13"/>
  <c r="ON16" i="13"/>
  <c r="ON17" i="13"/>
  <c r="ON18" i="13"/>
  <c r="ON19" i="13"/>
  <c r="ON20" i="13"/>
  <c r="ON21" i="13"/>
  <c r="ON22" i="13"/>
  <c r="ON23" i="13"/>
  <c r="ON24" i="13"/>
  <c r="ON25" i="13"/>
  <c r="ON26" i="13"/>
  <c r="ON27" i="13"/>
  <c r="ON28" i="13"/>
  <c r="ON29" i="13"/>
  <c r="ON30" i="13"/>
  <c r="ON31" i="13"/>
  <c r="ON32" i="13"/>
  <c r="ON33" i="13"/>
  <c r="ON34" i="13"/>
  <c r="ON35" i="13"/>
  <c r="ON36" i="13"/>
  <c r="ON37" i="13"/>
  <c r="ON38" i="13"/>
  <c r="ON39" i="13"/>
  <c r="ON40" i="13"/>
  <c r="ON41" i="13"/>
  <c r="ON42" i="13"/>
  <c r="ON43" i="13"/>
  <c r="ON44" i="13"/>
  <c r="ON45" i="13"/>
  <c r="ON46" i="13"/>
  <c r="ON47" i="13"/>
  <c r="ON48" i="13"/>
  <c r="ON49" i="13"/>
  <c r="ON50" i="13"/>
  <c r="ON51" i="13"/>
  <c r="ON52" i="13"/>
  <c r="ON53" i="13"/>
  <c r="ON54" i="13"/>
  <c r="ON55" i="13"/>
  <c r="ON56" i="13"/>
  <c r="ON57" i="13"/>
  <c r="ON58" i="13"/>
  <c r="ON59" i="13"/>
  <c r="ON60" i="13"/>
  <c r="ON61" i="13"/>
  <c r="ON62" i="13"/>
  <c r="ON63" i="13"/>
  <c r="ON64" i="13"/>
  <c r="ON65" i="13"/>
  <c r="ON66" i="13"/>
  <c r="ON67" i="13"/>
  <c r="ON68" i="13"/>
  <c r="ON69" i="13"/>
  <c r="ON70" i="13"/>
  <c r="ON71" i="13"/>
  <c r="ON72" i="13"/>
  <c r="ON73" i="13"/>
  <c r="ON74" i="13"/>
  <c r="ON75" i="13"/>
  <c r="ON76" i="13"/>
  <c r="ON77" i="13"/>
  <c r="ON78" i="13"/>
  <c r="ON79" i="13"/>
  <c r="ON80" i="13"/>
  <c r="ON81" i="13"/>
  <c r="ON82" i="13"/>
  <c r="ON85" i="13"/>
  <c r="ON86" i="13"/>
  <c r="ON87" i="13"/>
  <c r="ON88" i="13"/>
  <c r="ON89" i="13"/>
  <c r="ON90" i="13"/>
  <c r="ON91" i="13"/>
  <c r="ON92" i="13"/>
  <c r="ON93" i="13"/>
  <c r="ON94" i="13"/>
  <c r="ON95" i="13"/>
  <c r="ON96" i="13"/>
  <c r="ON97" i="13"/>
  <c r="ON98" i="13"/>
  <c r="ON99" i="13"/>
  <c r="ON100" i="13"/>
  <c r="ON101" i="13"/>
  <c r="ON102" i="13"/>
  <c r="ON103" i="13"/>
  <c r="ON104" i="13"/>
  <c r="ON105" i="13"/>
  <c r="ON106" i="13"/>
  <c r="ON107" i="13"/>
  <c r="ON108" i="13"/>
  <c r="ON109" i="13"/>
  <c r="ON110" i="13"/>
  <c r="ON111" i="13"/>
  <c r="ON112" i="13"/>
  <c r="ON113" i="13"/>
  <c r="ON114" i="13"/>
  <c r="ON115" i="13"/>
  <c r="ON116" i="13"/>
  <c r="ON117" i="13"/>
  <c r="ON118" i="13"/>
  <c r="ON119" i="13"/>
  <c r="ON120" i="13"/>
  <c r="ON121" i="13"/>
  <c r="ON122" i="13"/>
  <c r="ON123" i="13"/>
  <c r="ON124" i="13"/>
  <c r="ON125" i="13"/>
  <c r="ON126" i="13"/>
  <c r="ON127" i="13"/>
  <c r="ON128" i="13"/>
  <c r="ON129" i="13"/>
  <c r="ON130" i="13"/>
  <c r="ON131" i="13"/>
  <c r="ON132" i="13"/>
  <c r="ON133" i="13"/>
  <c r="ON134" i="13"/>
  <c r="ON135" i="13"/>
  <c r="ON136" i="13"/>
  <c r="ON137" i="13"/>
  <c r="ON138" i="13"/>
  <c r="ON139" i="13"/>
  <c r="ON140" i="13"/>
  <c r="ON141" i="13"/>
  <c r="ON142" i="13"/>
  <c r="ON143" i="13"/>
  <c r="ON144" i="13"/>
  <c r="ON145" i="13"/>
  <c r="ON146" i="13"/>
  <c r="ON147" i="13"/>
  <c r="ON148" i="13"/>
  <c r="ON149" i="13"/>
  <c r="ON150" i="13"/>
  <c r="ON7" i="13"/>
  <c r="A8" i="13"/>
  <c r="PE8" i="13"/>
  <c r="PF8" i="13"/>
  <c r="PG8" i="13"/>
  <c r="PH8" i="13"/>
  <c r="A9" i="13"/>
  <c r="PE9" i="13"/>
  <c r="PF9" i="13"/>
  <c r="PG9" i="13"/>
  <c r="PH9" i="13"/>
  <c r="A11" i="13"/>
  <c r="PE11" i="13"/>
  <c r="PF11" i="13"/>
  <c r="PG11" i="13"/>
  <c r="PH11" i="13"/>
  <c r="A12" i="13"/>
  <c r="PE12" i="13"/>
  <c r="PF12" i="13"/>
  <c r="PG12" i="13"/>
  <c r="PH12" i="13"/>
  <c r="A13" i="13"/>
  <c r="PE13" i="13"/>
  <c r="PF13" i="13"/>
  <c r="PG13" i="13"/>
  <c r="PH13" i="13"/>
  <c r="A14" i="13"/>
  <c r="PE14" i="13"/>
  <c r="PF14" i="13"/>
  <c r="PG14" i="13"/>
  <c r="PH14" i="13"/>
  <c r="A15" i="13"/>
  <c r="PE15" i="13"/>
  <c r="PF15" i="13"/>
  <c r="PG15" i="13"/>
  <c r="PH15" i="13"/>
  <c r="A16" i="13"/>
  <c r="PE16" i="13"/>
  <c r="PF16" i="13"/>
  <c r="PG16" i="13"/>
  <c r="PH16" i="13"/>
  <c r="A17" i="13"/>
  <c r="PE17" i="13"/>
  <c r="PF17" i="13"/>
  <c r="PG17" i="13"/>
  <c r="PH17" i="13"/>
  <c r="A18" i="13"/>
  <c r="PE18" i="13"/>
  <c r="PF18" i="13"/>
  <c r="PG18" i="13"/>
  <c r="PH18" i="13"/>
  <c r="A19" i="13"/>
  <c r="PE19" i="13"/>
  <c r="PF19" i="13"/>
  <c r="PG19" i="13"/>
  <c r="PH19" i="13"/>
  <c r="A20" i="13"/>
  <c r="PE20" i="13"/>
  <c r="PF20" i="13"/>
  <c r="PG20" i="13"/>
  <c r="PH20" i="13"/>
  <c r="A21" i="13"/>
  <c r="PE21" i="13"/>
  <c r="PF21" i="13"/>
  <c r="PG21" i="13"/>
  <c r="PH21" i="13"/>
  <c r="A22" i="13"/>
  <c r="PE22" i="13"/>
  <c r="PF22" i="13"/>
  <c r="PG22" i="13"/>
  <c r="PH22" i="13"/>
  <c r="A23" i="13"/>
  <c r="PE23" i="13"/>
  <c r="PF23" i="13"/>
  <c r="PG23" i="13"/>
  <c r="PH23" i="13"/>
  <c r="A24" i="13"/>
  <c r="PE24" i="13"/>
  <c r="PF24" i="13"/>
  <c r="PG24" i="13"/>
  <c r="PH24" i="13"/>
  <c r="A25" i="13"/>
  <c r="PE25" i="13"/>
  <c r="PF25" i="13"/>
  <c r="PG25" i="13"/>
  <c r="PH25" i="13"/>
  <c r="A26" i="13"/>
  <c r="PE26" i="13"/>
  <c r="PF26" i="13"/>
  <c r="PG26" i="13"/>
  <c r="PH26" i="13"/>
  <c r="A27" i="13"/>
  <c r="PE27" i="13"/>
  <c r="PF27" i="13"/>
  <c r="PG27" i="13"/>
  <c r="PH27" i="13"/>
  <c r="A28" i="13"/>
  <c r="PE28" i="13"/>
  <c r="PF28" i="13"/>
  <c r="PG28" i="13"/>
  <c r="PH28" i="13"/>
  <c r="A29" i="13"/>
  <c r="PE29" i="13"/>
  <c r="PF29" i="13"/>
  <c r="PG29" i="13"/>
  <c r="PH29" i="13"/>
  <c r="A30" i="13"/>
  <c r="PE30" i="13"/>
  <c r="PF30" i="13"/>
  <c r="PG30" i="13"/>
  <c r="PH30" i="13"/>
  <c r="A31" i="13"/>
  <c r="PE31" i="13"/>
  <c r="PF31" i="13"/>
  <c r="PG31" i="13"/>
  <c r="PH31" i="13"/>
  <c r="A32" i="13"/>
  <c r="PE32" i="13"/>
  <c r="PF32" i="13"/>
  <c r="PG32" i="13"/>
  <c r="PH32" i="13"/>
  <c r="A33" i="13"/>
  <c r="PE33" i="13"/>
  <c r="PF33" i="13"/>
  <c r="PG33" i="13"/>
  <c r="PH33" i="13"/>
  <c r="A34" i="13"/>
  <c r="PE34" i="13"/>
  <c r="PF34" i="13"/>
  <c r="PG34" i="13"/>
  <c r="PH34" i="13"/>
  <c r="A35" i="13"/>
  <c r="PE35" i="13"/>
  <c r="PF35" i="13"/>
  <c r="PG35" i="13"/>
  <c r="PH35" i="13"/>
  <c r="A36" i="13"/>
  <c r="PE36" i="13"/>
  <c r="PF36" i="13"/>
  <c r="PG36" i="13"/>
  <c r="PH36" i="13"/>
  <c r="A37" i="13"/>
  <c r="PE37" i="13"/>
  <c r="PF37" i="13"/>
  <c r="PG37" i="13"/>
  <c r="PH37" i="13"/>
  <c r="A38" i="13"/>
  <c r="PE38" i="13"/>
  <c r="PF38" i="13"/>
  <c r="PG38" i="13"/>
  <c r="PH38" i="13"/>
  <c r="A39" i="13"/>
  <c r="PE39" i="13"/>
  <c r="PF39" i="13"/>
  <c r="PG39" i="13"/>
  <c r="PH39" i="13"/>
  <c r="A40" i="13"/>
  <c r="PE40" i="13"/>
  <c r="PF40" i="13"/>
  <c r="PG40" i="13"/>
  <c r="PH40" i="13"/>
  <c r="A41" i="13"/>
  <c r="PE41" i="13"/>
  <c r="PF41" i="13"/>
  <c r="PG41" i="13"/>
  <c r="PH41" i="13"/>
  <c r="A42" i="13"/>
  <c r="PE42" i="13"/>
  <c r="PF42" i="13"/>
  <c r="PG42" i="13"/>
  <c r="PH42" i="13"/>
  <c r="A43" i="13"/>
  <c r="PE43" i="13"/>
  <c r="PF43" i="13"/>
  <c r="PG43" i="13"/>
  <c r="PH43" i="13"/>
  <c r="A44" i="13"/>
  <c r="PE44" i="13"/>
  <c r="PF44" i="13"/>
  <c r="PG44" i="13"/>
  <c r="PH44" i="13"/>
  <c r="A45" i="13"/>
  <c r="PE45" i="13"/>
  <c r="PF45" i="13"/>
  <c r="PG45" i="13"/>
  <c r="PH45" i="13"/>
  <c r="A46" i="13"/>
  <c r="PE46" i="13"/>
  <c r="PF46" i="13"/>
  <c r="PG46" i="13"/>
  <c r="PH46" i="13"/>
  <c r="A47" i="13"/>
  <c r="PE47" i="13"/>
  <c r="PF47" i="13"/>
  <c r="PG47" i="13"/>
  <c r="PH47" i="13"/>
  <c r="A48" i="13"/>
  <c r="PE48" i="13"/>
  <c r="PF48" i="13"/>
  <c r="PG48" i="13"/>
  <c r="PH48" i="13"/>
  <c r="A49" i="13"/>
  <c r="PE49" i="13"/>
  <c r="PF49" i="13"/>
  <c r="PG49" i="13"/>
  <c r="PH49" i="13"/>
  <c r="A50" i="13"/>
  <c r="PE50" i="13"/>
  <c r="PF50" i="13"/>
  <c r="PG50" i="13"/>
  <c r="PH50" i="13"/>
  <c r="A51" i="13"/>
  <c r="PE51" i="13"/>
  <c r="PF51" i="13"/>
  <c r="PG51" i="13"/>
  <c r="PH51" i="13"/>
  <c r="A52" i="13"/>
  <c r="PE52" i="13"/>
  <c r="PF52" i="13"/>
  <c r="PG52" i="13"/>
  <c r="PH52" i="13"/>
  <c r="A53" i="13"/>
  <c r="PE53" i="13"/>
  <c r="PF53" i="13"/>
  <c r="PG53" i="13"/>
  <c r="PH53" i="13"/>
  <c r="A54" i="13"/>
  <c r="PE54" i="13"/>
  <c r="PF54" i="13"/>
  <c r="PG54" i="13"/>
  <c r="PH54" i="13"/>
  <c r="A55" i="13"/>
  <c r="PE55" i="13"/>
  <c r="PF55" i="13"/>
  <c r="PG55" i="13"/>
  <c r="PH55" i="13"/>
  <c r="A56" i="13"/>
  <c r="PE56" i="13"/>
  <c r="PF56" i="13"/>
  <c r="PG56" i="13"/>
  <c r="PH56" i="13"/>
  <c r="A57" i="13"/>
  <c r="PE57" i="13"/>
  <c r="PF57" i="13"/>
  <c r="PG57" i="13"/>
  <c r="PH57" i="13"/>
  <c r="A58" i="13"/>
  <c r="PE58" i="13"/>
  <c r="PF58" i="13"/>
  <c r="PG58" i="13"/>
  <c r="PH58" i="13"/>
  <c r="A59" i="13"/>
  <c r="PE59" i="13"/>
  <c r="PF59" i="13"/>
  <c r="PG59" i="13"/>
  <c r="PH59" i="13"/>
  <c r="A60" i="13"/>
  <c r="PE60" i="13"/>
  <c r="PF60" i="13"/>
  <c r="PG60" i="13"/>
  <c r="PH60" i="13"/>
  <c r="A61" i="13"/>
  <c r="PE61" i="13"/>
  <c r="PF61" i="13"/>
  <c r="PG61" i="13"/>
  <c r="PH61" i="13"/>
  <c r="A62" i="13"/>
  <c r="PE62" i="13"/>
  <c r="PF62" i="13"/>
  <c r="PG62" i="13"/>
  <c r="PH62" i="13"/>
  <c r="A63" i="13"/>
  <c r="PE63" i="13"/>
  <c r="PF63" i="13"/>
  <c r="PG63" i="13"/>
  <c r="PH63" i="13"/>
  <c r="A64" i="13"/>
  <c r="PE64" i="13"/>
  <c r="PF64" i="13"/>
  <c r="PG64" i="13"/>
  <c r="PH64" i="13"/>
  <c r="A65" i="13"/>
  <c r="PE65" i="13"/>
  <c r="PF65" i="13"/>
  <c r="PG65" i="13"/>
  <c r="PH65" i="13"/>
  <c r="A66" i="13"/>
  <c r="PE66" i="13"/>
  <c r="PF66" i="13"/>
  <c r="PG66" i="13"/>
  <c r="PH66" i="13"/>
  <c r="A67" i="13"/>
  <c r="PE67" i="13"/>
  <c r="A68" i="13"/>
  <c r="PE68" i="13"/>
  <c r="PF68" i="13"/>
  <c r="PG68" i="13"/>
  <c r="PH68" i="13"/>
  <c r="A69" i="13"/>
  <c r="PE69" i="13"/>
  <c r="PF69" i="13"/>
  <c r="PG69" i="13"/>
  <c r="PH69" i="13"/>
  <c r="A70" i="13"/>
  <c r="PE70" i="13"/>
  <c r="PF70" i="13"/>
  <c r="PG70" i="13"/>
  <c r="PH70" i="13"/>
  <c r="A71" i="13"/>
  <c r="PE71" i="13"/>
  <c r="PF71" i="13"/>
  <c r="PG71" i="13"/>
  <c r="PH71" i="13"/>
  <c r="A72" i="13"/>
  <c r="PE72" i="13"/>
  <c r="PF72" i="13"/>
  <c r="PG72" i="13"/>
  <c r="PH72" i="13"/>
  <c r="A73" i="13"/>
  <c r="PE73" i="13"/>
  <c r="PF73" i="13"/>
  <c r="PG73" i="13"/>
  <c r="PH73" i="13"/>
  <c r="A74" i="13"/>
  <c r="PE74" i="13"/>
  <c r="PF74" i="13"/>
  <c r="PG74" i="13"/>
  <c r="PH74" i="13"/>
  <c r="A75" i="13"/>
  <c r="PE75" i="13"/>
  <c r="PF75" i="13"/>
  <c r="PG75" i="13"/>
  <c r="PH75" i="13"/>
  <c r="A76" i="13"/>
  <c r="PE76" i="13"/>
  <c r="PF76" i="13"/>
  <c r="PG76" i="13"/>
  <c r="PH76" i="13"/>
  <c r="A77" i="13"/>
  <c r="PE77" i="13"/>
  <c r="PF77" i="13"/>
  <c r="PG77" i="13"/>
  <c r="PH77" i="13"/>
  <c r="A78" i="13"/>
  <c r="PE78" i="13"/>
  <c r="PF78" i="13"/>
  <c r="PG78" i="13"/>
  <c r="PH78" i="13"/>
  <c r="A79" i="13"/>
  <c r="PE79" i="13"/>
  <c r="PF79" i="13"/>
  <c r="PG79" i="13"/>
  <c r="PH79" i="13"/>
  <c r="A80" i="13"/>
  <c r="PE80" i="13"/>
  <c r="PF80" i="13"/>
  <c r="PG80" i="13"/>
  <c r="PH80" i="13"/>
  <c r="A81" i="13"/>
  <c r="PE81" i="13"/>
  <c r="PF81" i="13"/>
  <c r="PG81" i="13"/>
  <c r="PH81" i="13"/>
  <c r="A82" i="13"/>
  <c r="PE82" i="13"/>
  <c r="PF82" i="13"/>
  <c r="PG82" i="13"/>
  <c r="PH82" i="13"/>
  <c r="A85" i="13"/>
  <c r="PE85" i="13"/>
  <c r="PF85" i="13"/>
  <c r="PG85" i="13"/>
  <c r="PH85" i="13"/>
  <c r="A86" i="13"/>
  <c r="PE86" i="13"/>
  <c r="PF86" i="13"/>
  <c r="PG86" i="13"/>
  <c r="PH86" i="13"/>
  <c r="A87" i="13"/>
  <c r="PE87" i="13"/>
  <c r="PF87" i="13"/>
  <c r="PG87" i="13"/>
  <c r="PH87" i="13"/>
  <c r="A88" i="13"/>
  <c r="PE88" i="13"/>
  <c r="PF88" i="13"/>
  <c r="PG88" i="13"/>
  <c r="PH88" i="13"/>
  <c r="A89" i="13"/>
  <c r="PE89" i="13"/>
  <c r="PF89" i="13"/>
  <c r="PG89" i="13"/>
  <c r="PH89" i="13"/>
  <c r="A90" i="13"/>
  <c r="PE90" i="13"/>
  <c r="PF90" i="13"/>
  <c r="PG90" i="13"/>
  <c r="PH90" i="13"/>
  <c r="A91" i="13"/>
  <c r="PE91" i="13"/>
  <c r="PF91" i="13"/>
  <c r="PG91" i="13"/>
  <c r="PH91" i="13"/>
  <c r="A92" i="13"/>
  <c r="PE92" i="13"/>
  <c r="PF92" i="13"/>
  <c r="PG92" i="13"/>
  <c r="PH92" i="13"/>
  <c r="A93" i="13"/>
  <c r="PE93" i="13"/>
  <c r="PF93" i="13"/>
  <c r="PG93" i="13"/>
  <c r="PH93" i="13"/>
  <c r="A94" i="13"/>
  <c r="PE94" i="13"/>
  <c r="PF94" i="13"/>
  <c r="PG94" i="13"/>
  <c r="PH94" i="13"/>
  <c r="A95" i="13"/>
  <c r="PE95" i="13"/>
  <c r="PF95" i="13"/>
  <c r="PG95" i="13"/>
  <c r="PH95" i="13"/>
  <c r="A96" i="13"/>
  <c r="PE96" i="13"/>
  <c r="PF96" i="13"/>
  <c r="PG96" i="13"/>
  <c r="PH96" i="13"/>
  <c r="A97" i="13"/>
  <c r="PE97" i="13"/>
  <c r="PF97" i="13"/>
  <c r="PG97" i="13"/>
  <c r="PH97" i="13"/>
  <c r="A98" i="13"/>
  <c r="PE98" i="13"/>
  <c r="PF98" i="13"/>
  <c r="PG98" i="13"/>
  <c r="PH98" i="13"/>
  <c r="A99" i="13"/>
  <c r="PE99" i="13"/>
  <c r="PF99" i="13"/>
  <c r="PG99" i="13"/>
  <c r="PH99" i="13"/>
  <c r="A100" i="13"/>
  <c r="PE100" i="13"/>
  <c r="PF100" i="13"/>
  <c r="PG100" i="13"/>
  <c r="PH100" i="13"/>
  <c r="A101" i="13"/>
  <c r="PE101" i="13"/>
  <c r="PF101" i="13"/>
  <c r="PG101" i="13"/>
  <c r="PH101" i="13"/>
  <c r="A102" i="13"/>
  <c r="PE102" i="13"/>
  <c r="PF102" i="13"/>
  <c r="PG102" i="13"/>
  <c r="PH102" i="13"/>
  <c r="A103" i="13"/>
  <c r="PE103" i="13"/>
  <c r="PF103" i="13"/>
  <c r="PG103" i="13"/>
  <c r="PH103" i="13"/>
  <c r="A104" i="13"/>
  <c r="PE104" i="13"/>
  <c r="PF104" i="13"/>
  <c r="PG104" i="13"/>
  <c r="PH104" i="13"/>
  <c r="A105" i="13"/>
  <c r="PE105" i="13"/>
  <c r="PF105" i="13"/>
  <c r="PG105" i="13"/>
  <c r="PH105" i="13"/>
  <c r="A106" i="13"/>
  <c r="PE106" i="13"/>
  <c r="PF106" i="13"/>
  <c r="PG106" i="13"/>
  <c r="PH106" i="13"/>
  <c r="A107" i="13"/>
  <c r="PE107" i="13"/>
  <c r="PF107" i="13"/>
  <c r="PG107" i="13"/>
  <c r="PH107" i="13"/>
  <c r="A108" i="13"/>
  <c r="PE108" i="13"/>
  <c r="PF108" i="13"/>
  <c r="PG108" i="13"/>
  <c r="PH108" i="13"/>
  <c r="A109" i="13"/>
  <c r="PE109" i="13"/>
  <c r="PF109" i="13"/>
  <c r="PG109" i="13"/>
  <c r="PH109" i="13"/>
  <c r="A110" i="13"/>
  <c r="PE110" i="13"/>
  <c r="PF110" i="13"/>
  <c r="PG110" i="13"/>
  <c r="PH110" i="13"/>
  <c r="A111" i="13"/>
  <c r="PE111" i="13"/>
  <c r="PF111" i="13"/>
  <c r="PG111" i="13"/>
  <c r="PH111" i="13"/>
  <c r="A112" i="13"/>
  <c r="PE112" i="13"/>
  <c r="PF112" i="13"/>
  <c r="PG112" i="13"/>
  <c r="PH112" i="13"/>
  <c r="A113" i="13"/>
  <c r="PE113" i="13"/>
  <c r="PF113" i="13"/>
  <c r="PG113" i="13"/>
  <c r="PH113" i="13"/>
  <c r="A114" i="13"/>
  <c r="PE114" i="13"/>
  <c r="PF114" i="13"/>
  <c r="PG114" i="13"/>
  <c r="PH114" i="13"/>
  <c r="A115" i="13"/>
  <c r="PE115" i="13"/>
  <c r="PF115" i="13"/>
  <c r="PG115" i="13"/>
  <c r="PH115" i="13"/>
  <c r="A116" i="13"/>
  <c r="PE116" i="13"/>
  <c r="PF116" i="13"/>
  <c r="PG116" i="13"/>
  <c r="PH116" i="13"/>
  <c r="A117" i="13"/>
  <c r="PE117" i="13"/>
  <c r="PF117" i="13"/>
  <c r="PG117" i="13"/>
  <c r="PH117" i="13"/>
  <c r="A118" i="13"/>
  <c r="PE118" i="13"/>
  <c r="PF118" i="13"/>
  <c r="PG118" i="13"/>
  <c r="PH118" i="13"/>
  <c r="A119" i="13"/>
  <c r="PE119" i="13"/>
  <c r="PF119" i="13"/>
  <c r="PG119" i="13"/>
  <c r="PH119" i="13"/>
  <c r="A120" i="13"/>
  <c r="PE120" i="13"/>
  <c r="PF120" i="13"/>
  <c r="PG120" i="13"/>
  <c r="PH120" i="13"/>
  <c r="A121" i="13"/>
  <c r="PE121" i="13"/>
  <c r="PF121" i="13"/>
  <c r="PG121" i="13"/>
  <c r="PH121" i="13"/>
  <c r="A122" i="13"/>
  <c r="PE122" i="13"/>
  <c r="PF122" i="13"/>
  <c r="PG122" i="13"/>
  <c r="PH122" i="13"/>
  <c r="A123" i="13"/>
  <c r="PE123" i="13"/>
  <c r="PF123" i="13"/>
  <c r="PG123" i="13"/>
  <c r="PH123" i="13"/>
  <c r="A124" i="13"/>
  <c r="PE124" i="13"/>
  <c r="PF124" i="13"/>
  <c r="PG124" i="13"/>
  <c r="PH124" i="13"/>
  <c r="A125" i="13"/>
  <c r="PE125" i="13"/>
  <c r="PF125" i="13"/>
  <c r="PG125" i="13"/>
  <c r="PH125" i="13"/>
  <c r="A126" i="13"/>
  <c r="PE126" i="13"/>
  <c r="PF126" i="13"/>
  <c r="PG126" i="13"/>
  <c r="PH126" i="13"/>
  <c r="A127" i="13"/>
  <c r="PE127" i="13"/>
  <c r="PF127" i="13"/>
  <c r="PG127" i="13"/>
  <c r="PH127" i="13"/>
  <c r="A128" i="13"/>
  <c r="PE128" i="13"/>
  <c r="PF128" i="13"/>
  <c r="PG128" i="13"/>
  <c r="PH128" i="13"/>
  <c r="A129" i="13"/>
  <c r="PE129" i="13"/>
  <c r="PF129" i="13"/>
  <c r="PG129" i="13"/>
  <c r="PH129" i="13"/>
  <c r="A130" i="13"/>
  <c r="PE130" i="13"/>
  <c r="PF130" i="13"/>
  <c r="PG130" i="13"/>
  <c r="PH130" i="13"/>
  <c r="A131" i="13"/>
  <c r="PE131" i="13"/>
  <c r="PF131" i="13"/>
  <c r="PG131" i="13"/>
  <c r="PH131" i="13"/>
  <c r="A132" i="13"/>
  <c r="PE132" i="13"/>
  <c r="PF132" i="13"/>
  <c r="PG132" i="13"/>
  <c r="PH132" i="13"/>
  <c r="A133" i="13"/>
  <c r="PE133" i="13"/>
  <c r="PF133" i="13"/>
  <c r="PG133" i="13"/>
  <c r="PH133" i="13"/>
  <c r="A134" i="13"/>
  <c r="PE134" i="13"/>
  <c r="PF134" i="13"/>
  <c r="PG134" i="13"/>
  <c r="PH134" i="13"/>
  <c r="A135" i="13"/>
  <c r="PE135" i="13"/>
  <c r="PF135" i="13"/>
  <c r="PG135" i="13"/>
  <c r="PH135" i="13"/>
  <c r="A136" i="13"/>
  <c r="PE136" i="13"/>
  <c r="PF136" i="13"/>
  <c r="PG136" i="13"/>
  <c r="PH136" i="13"/>
  <c r="A137" i="13"/>
  <c r="PE137" i="13"/>
  <c r="PF137" i="13"/>
  <c r="PG137" i="13"/>
  <c r="PH137" i="13"/>
  <c r="A138" i="13"/>
  <c r="PE138" i="13"/>
  <c r="PF138" i="13"/>
  <c r="PG138" i="13"/>
  <c r="PH138" i="13"/>
  <c r="A139" i="13"/>
  <c r="PE139" i="13"/>
  <c r="PF139" i="13"/>
  <c r="PG139" i="13"/>
  <c r="PH139" i="13"/>
  <c r="A140" i="13"/>
  <c r="PE140" i="13"/>
  <c r="PF140" i="13"/>
  <c r="PG140" i="13"/>
  <c r="PH140" i="13"/>
  <c r="A141" i="13"/>
  <c r="PE141" i="13"/>
  <c r="PF141" i="13"/>
  <c r="PG141" i="13"/>
  <c r="PH141" i="13"/>
  <c r="A142" i="13"/>
  <c r="PE142" i="13"/>
  <c r="PF142" i="13"/>
  <c r="PG142" i="13"/>
  <c r="PH142" i="13"/>
  <c r="A143" i="13"/>
  <c r="PE143" i="13"/>
  <c r="PF143" i="13"/>
  <c r="PG143" i="13"/>
  <c r="PH143" i="13"/>
  <c r="A144" i="13"/>
  <c r="PE144" i="13"/>
  <c r="PF144" i="13"/>
  <c r="PG144" i="13"/>
  <c r="PH144" i="13"/>
  <c r="A145" i="13"/>
  <c r="PE145" i="13"/>
  <c r="PF145" i="13"/>
  <c r="PG145" i="13"/>
  <c r="PH145" i="13"/>
  <c r="A146" i="13"/>
  <c r="PE146" i="13"/>
  <c r="PF146" i="13"/>
  <c r="PG146" i="13"/>
  <c r="PH146" i="13"/>
  <c r="A147" i="13"/>
  <c r="PE147" i="13"/>
  <c r="PF147" i="13"/>
  <c r="PG147" i="13"/>
  <c r="PH147" i="13"/>
  <c r="A148" i="13"/>
  <c r="PE148" i="13"/>
  <c r="PF148" i="13"/>
  <c r="PG148" i="13"/>
  <c r="PH148" i="13"/>
  <c r="A149" i="13"/>
  <c r="PE149" i="13"/>
  <c r="PF149" i="13"/>
  <c r="PG149" i="13"/>
  <c r="PH149" i="13"/>
  <c r="A150" i="13"/>
  <c r="PE150" i="13"/>
  <c r="PF150" i="13"/>
  <c r="PG150" i="13"/>
  <c r="PH150" i="13"/>
  <c r="A7" i="13"/>
  <c r="PE7" i="13"/>
  <c r="PA8" i="13"/>
  <c r="PB8" i="13"/>
  <c r="PC8" i="13"/>
  <c r="PD8" i="13"/>
  <c r="PA9" i="13"/>
  <c r="PB9" i="13"/>
  <c r="PC9" i="13"/>
  <c r="PD9" i="13"/>
  <c r="PA11" i="13"/>
  <c r="PB11" i="13"/>
  <c r="PC11" i="13"/>
  <c r="PD11" i="13"/>
  <c r="PA12" i="13"/>
  <c r="PB12" i="13"/>
  <c r="PC12" i="13"/>
  <c r="PD12" i="13"/>
  <c r="PA13" i="13"/>
  <c r="PB13" i="13"/>
  <c r="PC13" i="13"/>
  <c r="PD13" i="13"/>
  <c r="PA14" i="13"/>
  <c r="PB14" i="13"/>
  <c r="PC14" i="13"/>
  <c r="PD14" i="13"/>
  <c r="PA15" i="13"/>
  <c r="PB15" i="13"/>
  <c r="PC15" i="13"/>
  <c r="PD15" i="13"/>
  <c r="PA16" i="13"/>
  <c r="PB16" i="13"/>
  <c r="PC16" i="13"/>
  <c r="PD16" i="13"/>
  <c r="PA17" i="13"/>
  <c r="PB17" i="13"/>
  <c r="PC17" i="13"/>
  <c r="PD17" i="13"/>
  <c r="PA18" i="13"/>
  <c r="PB18" i="13"/>
  <c r="PC18" i="13"/>
  <c r="PD18" i="13"/>
  <c r="PA19" i="13"/>
  <c r="PB19" i="13"/>
  <c r="PC19" i="13"/>
  <c r="PD19" i="13"/>
  <c r="PA20" i="13"/>
  <c r="PB20" i="13"/>
  <c r="PC20" i="13"/>
  <c r="PD20" i="13"/>
  <c r="PA21" i="13"/>
  <c r="PB21" i="13"/>
  <c r="PC21" i="13"/>
  <c r="PD21" i="13"/>
  <c r="PA22" i="13"/>
  <c r="PB22" i="13"/>
  <c r="PC22" i="13"/>
  <c r="PD22" i="13"/>
  <c r="PA23" i="13"/>
  <c r="PB23" i="13"/>
  <c r="PC23" i="13"/>
  <c r="PD23" i="13"/>
  <c r="PA24" i="13"/>
  <c r="PB24" i="13"/>
  <c r="PC24" i="13"/>
  <c r="PD24" i="13"/>
  <c r="PA25" i="13"/>
  <c r="PB25" i="13"/>
  <c r="PC25" i="13"/>
  <c r="PD25" i="13"/>
  <c r="PA26" i="13"/>
  <c r="PB26" i="13"/>
  <c r="PC26" i="13"/>
  <c r="PD26" i="13"/>
  <c r="PA27" i="13"/>
  <c r="PB27" i="13"/>
  <c r="PC27" i="13"/>
  <c r="PD27" i="13"/>
  <c r="PA28" i="13"/>
  <c r="PB28" i="13"/>
  <c r="PC28" i="13"/>
  <c r="PD28" i="13"/>
  <c r="PA29" i="13"/>
  <c r="PB29" i="13"/>
  <c r="PC29" i="13"/>
  <c r="PD29" i="13"/>
  <c r="PA30" i="13"/>
  <c r="PB30" i="13"/>
  <c r="PC30" i="13"/>
  <c r="PD30" i="13"/>
  <c r="PA31" i="13"/>
  <c r="PB31" i="13"/>
  <c r="PC31" i="13"/>
  <c r="PD31" i="13"/>
  <c r="PA32" i="13"/>
  <c r="PB32" i="13"/>
  <c r="PC32" i="13"/>
  <c r="PD32" i="13"/>
  <c r="PA33" i="13"/>
  <c r="PB33" i="13"/>
  <c r="PC33" i="13"/>
  <c r="PD33" i="13"/>
  <c r="PA34" i="13"/>
  <c r="PB34" i="13"/>
  <c r="PC34" i="13"/>
  <c r="PD34" i="13"/>
  <c r="PA35" i="13"/>
  <c r="PB35" i="13"/>
  <c r="PC35" i="13"/>
  <c r="PD35" i="13"/>
  <c r="PA36" i="13"/>
  <c r="PB36" i="13"/>
  <c r="PC36" i="13"/>
  <c r="PD36" i="13"/>
  <c r="PA37" i="13"/>
  <c r="PB37" i="13"/>
  <c r="PC37" i="13"/>
  <c r="PD37" i="13"/>
  <c r="PA38" i="13"/>
  <c r="PB38" i="13"/>
  <c r="PC38" i="13"/>
  <c r="PD38" i="13"/>
  <c r="PA39" i="13"/>
  <c r="PB39" i="13"/>
  <c r="PC39" i="13"/>
  <c r="PD39" i="13"/>
  <c r="PA40" i="13"/>
  <c r="PB40" i="13"/>
  <c r="PC40" i="13"/>
  <c r="PD40" i="13"/>
  <c r="PA41" i="13"/>
  <c r="PB41" i="13"/>
  <c r="PC41" i="13"/>
  <c r="PD41" i="13"/>
  <c r="PA42" i="13"/>
  <c r="PB42" i="13"/>
  <c r="PC42" i="13"/>
  <c r="PD42" i="13"/>
  <c r="PA43" i="13"/>
  <c r="PB43" i="13"/>
  <c r="PC43" i="13"/>
  <c r="PD43" i="13"/>
  <c r="PA44" i="13"/>
  <c r="PB44" i="13"/>
  <c r="PC44" i="13"/>
  <c r="PD44" i="13"/>
  <c r="PA45" i="13"/>
  <c r="PB45" i="13"/>
  <c r="PC45" i="13"/>
  <c r="PD45" i="13"/>
  <c r="PA46" i="13"/>
  <c r="PB46" i="13"/>
  <c r="PC46" i="13"/>
  <c r="PD46" i="13"/>
  <c r="PA47" i="13"/>
  <c r="PB47" i="13"/>
  <c r="PC47" i="13"/>
  <c r="PD47" i="13"/>
  <c r="PA48" i="13"/>
  <c r="PB48" i="13"/>
  <c r="PC48" i="13"/>
  <c r="PD48" i="13"/>
  <c r="PA49" i="13"/>
  <c r="PB49" i="13"/>
  <c r="PC49" i="13"/>
  <c r="PD49" i="13"/>
  <c r="PA50" i="13"/>
  <c r="PB50" i="13"/>
  <c r="PC50" i="13"/>
  <c r="PD50" i="13"/>
  <c r="PA51" i="13"/>
  <c r="PB51" i="13"/>
  <c r="PC51" i="13"/>
  <c r="PD51" i="13"/>
  <c r="PA52" i="13"/>
  <c r="PB52" i="13"/>
  <c r="PC52" i="13"/>
  <c r="PD52" i="13"/>
  <c r="PA53" i="13"/>
  <c r="PB53" i="13"/>
  <c r="PC53" i="13"/>
  <c r="PD53" i="13"/>
  <c r="PA54" i="13"/>
  <c r="PB54" i="13"/>
  <c r="PC54" i="13"/>
  <c r="PD54" i="13"/>
  <c r="PA55" i="13"/>
  <c r="PB55" i="13"/>
  <c r="PC55" i="13"/>
  <c r="PD55" i="13"/>
  <c r="PA56" i="13"/>
  <c r="PB56" i="13"/>
  <c r="PC56" i="13"/>
  <c r="PD56" i="13"/>
  <c r="PA57" i="13"/>
  <c r="PB57" i="13"/>
  <c r="PC57" i="13"/>
  <c r="PD57" i="13"/>
  <c r="PA58" i="13"/>
  <c r="PB58" i="13"/>
  <c r="PC58" i="13"/>
  <c r="PD58" i="13"/>
  <c r="PA59" i="13"/>
  <c r="PB59" i="13"/>
  <c r="PC59" i="13"/>
  <c r="PD59" i="13"/>
  <c r="PA60" i="13"/>
  <c r="PB60" i="13"/>
  <c r="PC60" i="13"/>
  <c r="PD60" i="13"/>
  <c r="PA61" i="13"/>
  <c r="PB61" i="13"/>
  <c r="PC61" i="13"/>
  <c r="PD61" i="13"/>
  <c r="PA62" i="13"/>
  <c r="PB62" i="13"/>
  <c r="PC62" i="13"/>
  <c r="PD62" i="13"/>
  <c r="PA63" i="13"/>
  <c r="PB63" i="13"/>
  <c r="PC63" i="13"/>
  <c r="PD63" i="13"/>
  <c r="PA64" i="13"/>
  <c r="PB64" i="13"/>
  <c r="PC64" i="13"/>
  <c r="PD64" i="13"/>
  <c r="PA65" i="13"/>
  <c r="PB65" i="13"/>
  <c r="PC65" i="13"/>
  <c r="PD65" i="13"/>
  <c r="PA66" i="13"/>
  <c r="PB66" i="13"/>
  <c r="PC66" i="13"/>
  <c r="PD66" i="13"/>
  <c r="PA68" i="13"/>
  <c r="PB68" i="13"/>
  <c r="PC68" i="13"/>
  <c r="PD68" i="13"/>
  <c r="PA69" i="13"/>
  <c r="PB69" i="13"/>
  <c r="PC69" i="13"/>
  <c r="PD69" i="13"/>
  <c r="PA70" i="13"/>
  <c r="PB70" i="13"/>
  <c r="PC70" i="13"/>
  <c r="PD70" i="13"/>
  <c r="PA71" i="13"/>
  <c r="PB71" i="13"/>
  <c r="PC71" i="13"/>
  <c r="PD71" i="13"/>
  <c r="PA72" i="13"/>
  <c r="PB72" i="13"/>
  <c r="PC72" i="13"/>
  <c r="PD72" i="13"/>
  <c r="PA73" i="13"/>
  <c r="PB73" i="13"/>
  <c r="PC73" i="13"/>
  <c r="PD73" i="13"/>
  <c r="PA74" i="13"/>
  <c r="PB74" i="13"/>
  <c r="PC74" i="13"/>
  <c r="PD74" i="13"/>
  <c r="PA75" i="13"/>
  <c r="PB75" i="13"/>
  <c r="PC75" i="13"/>
  <c r="PD75" i="13"/>
  <c r="PA76" i="13"/>
  <c r="PB76" i="13"/>
  <c r="PC76" i="13"/>
  <c r="PD76" i="13"/>
  <c r="PA77" i="13"/>
  <c r="PB77" i="13"/>
  <c r="PC77" i="13"/>
  <c r="PD77" i="13"/>
  <c r="PA78" i="13"/>
  <c r="PB78" i="13"/>
  <c r="PC78" i="13"/>
  <c r="PD78" i="13"/>
  <c r="PA79" i="13"/>
  <c r="PB79" i="13"/>
  <c r="PC79" i="13"/>
  <c r="PD79" i="13"/>
  <c r="PA80" i="13"/>
  <c r="PB80" i="13"/>
  <c r="PC80" i="13"/>
  <c r="PD80" i="13"/>
  <c r="PA81" i="13"/>
  <c r="PB81" i="13"/>
  <c r="PC81" i="13"/>
  <c r="PD81" i="13"/>
  <c r="PB82" i="13"/>
  <c r="PC82" i="13"/>
  <c r="PD82" i="13"/>
  <c r="PA85" i="13"/>
  <c r="PB85" i="13"/>
  <c r="PC85" i="13"/>
  <c r="PD85" i="13"/>
  <c r="PA86" i="13"/>
  <c r="PB86" i="13"/>
  <c r="PC86" i="13"/>
  <c r="PD86" i="13"/>
  <c r="PA87" i="13"/>
  <c r="PB87" i="13"/>
  <c r="PC87" i="13"/>
  <c r="PD87" i="13"/>
  <c r="PA88" i="13"/>
  <c r="PB88" i="13"/>
  <c r="PC88" i="13"/>
  <c r="PD88" i="13"/>
  <c r="PA89" i="13"/>
  <c r="PB89" i="13"/>
  <c r="PC89" i="13"/>
  <c r="PD89" i="13"/>
  <c r="PA90" i="13"/>
  <c r="PB90" i="13"/>
  <c r="PC90" i="13"/>
  <c r="PD90" i="13"/>
  <c r="PA91" i="13"/>
  <c r="PB91" i="13"/>
  <c r="PC91" i="13"/>
  <c r="PD91" i="13"/>
  <c r="PA92" i="13"/>
  <c r="PB92" i="13"/>
  <c r="PC92" i="13"/>
  <c r="PD92" i="13"/>
  <c r="PA93" i="13"/>
  <c r="PB93" i="13"/>
  <c r="PC93" i="13"/>
  <c r="PD93" i="13"/>
  <c r="PA94" i="13"/>
  <c r="PB94" i="13"/>
  <c r="PC94" i="13"/>
  <c r="PD94" i="13"/>
  <c r="PA95" i="13"/>
  <c r="PB95" i="13"/>
  <c r="PC95" i="13"/>
  <c r="PD95" i="13"/>
  <c r="PA96" i="13"/>
  <c r="PB96" i="13"/>
  <c r="PC96" i="13"/>
  <c r="PD96" i="13"/>
  <c r="PA97" i="13"/>
  <c r="PB97" i="13"/>
  <c r="PC97" i="13"/>
  <c r="PD97" i="13"/>
  <c r="PA98" i="13"/>
  <c r="PB98" i="13"/>
  <c r="PC98" i="13"/>
  <c r="PD98" i="13"/>
  <c r="PA99" i="13"/>
  <c r="PB99" i="13"/>
  <c r="PC99" i="13"/>
  <c r="PD99" i="13"/>
  <c r="PA100" i="13"/>
  <c r="PB100" i="13"/>
  <c r="PC100" i="13"/>
  <c r="PD100" i="13"/>
  <c r="PA101" i="13"/>
  <c r="PB101" i="13"/>
  <c r="PC101" i="13"/>
  <c r="PD101" i="13"/>
  <c r="PA102" i="13"/>
  <c r="PB102" i="13"/>
  <c r="PC102" i="13"/>
  <c r="PD102" i="13"/>
  <c r="PA103" i="13"/>
  <c r="PB103" i="13"/>
  <c r="PC103" i="13"/>
  <c r="PD103" i="13"/>
  <c r="PA104" i="13"/>
  <c r="PB104" i="13"/>
  <c r="PC104" i="13"/>
  <c r="PD104" i="13"/>
  <c r="PA105" i="13"/>
  <c r="PB105" i="13"/>
  <c r="PC105" i="13"/>
  <c r="PD105" i="13"/>
  <c r="PA106" i="13"/>
  <c r="PB106" i="13"/>
  <c r="PC106" i="13"/>
  <c r="PD106" i="13"/>
  <c r="PA107" i="13"/>
  <c r="PB107" i="13"/>
  <c r="PC107" i="13"/>
  <c r="PD107" i="13"/>
  <c r="PA108" i="13"/>
  <c r="PB108" i="13"/>
  <c r="PC108" i="13"/>
  <c r="PD108" i="13"/>
  <c r="PA109" i="13"/>
  <c r="PB109" i="13"/>
  <c r="PC109" i="13"/>
  <c r="PD109" i="13"/>
  <c r="PA110" i="13"/>
  <c r="PB110" i="13"/>
  <c r="PC110" i="13"/>
  <c r="PD110" i="13"/>
  <c r="PA111" i="13"/>
  <c r="PB111" i="13"/>
  <c r="PC111" i="13"/>
  <c r="PD111" i="13"/>
  <c r="PA112" i="13"/>
  <c r="PB112" i="13"/>
  <c r="PC112" i="13"/>
  <c r="PD112" i="13"/>
  <c r="PA113" i="13"/>
  <c r="PB113" i="13"/>
  <c r="PC113" i="13"/>
  <c r="PD113" i="13"/>
  <c r="PA114" i="13"/>
  <c r="PB114" i="13"/>
  <c r="PC114" i="13"/>
  <c r="PD114" i="13"/>
  <c r="PA115" i="13"/>
  <c r="PB115" i="13"/>
  <c r="PC115" i="13"/>
  <c r="PD115" i="13"/>
  <c r="PA116" i="13"/>
  <c r="PB116" i="13"/>
  <c r="PC116" i="13"/>
  <c r="PD116" i="13"/>
  <c r="PA117" i="13"/>
  <c r="PB117" i="13"/>
  <c r="PC117" i="13"/>
  <c r="PD117" i="13"/>
  <c r="PA118" i="13"/>
  <c r="PB118" i="13"/>
  <c r="PC118" i="13"/>
  <c r="PD118" i="13"/>
  <c r="PA119" i="13"/>
  <c r="PB119" i="13"/>
  <c r="PC119" i="13"/>
  <c r="PD119" i="13"/>
  <c r="PA120" i="13"/>
  <c r="PB120" i="13"/>
  <c r="PC120" i="13"/>
  <c r="PD120" i="13"/>
  <c r="PA121" i="13"/>
  <c r="PB121" i="13"/>
  <c r="PC121" i="13"/>
  <c r="PD121" i="13"/>
  <c r="PA122" i="13"/>
  <c r="PB122" i="13"/>
  <c r="PC122" i="13"/>
  <c r="PD122" i="13"/>
  <c r="PA123" i="13"/>
  <c r="PB123" i="13"/>
  <c r="PC123" i="13"/>
  <c r="PD123" i="13"/>
  <c r="PA124" i="13"/>
  <c r="PB124" i="13"/>
  <c r="PC124" i="13"/>
  <c r="PD124" i="13"/>
  <c r="PA125" i="13"/>
  <c r="PB125" i="13"/>
  <c r="PC125" i="13"/>
  <c r="PD125" i="13"/>
  <c r="PA126" i="13"/>
  <c r="PB126" i="13"/>
  <c r="PC126" i="13"/>
  <c r="PD126" i="13"/>
  <c r="PA127" i="13"/>
  <c r="PB127" i="13"/>
  <c r="PC127" i="13"/>
  <c r="PD127" i="13"/>
  <c r="PA128" i="13"/>
  <c r="PB128" i="13"/>
  <c r="PC128" i="13"/>
  <c r="PD128" i="13"/>
  <c r="PA129" i="13"/>
  <c r="PB129" i="13"/>
  <c r="PC129" i="13"/>
  <c r="PD129" i="13"/>
  <c r="PA130" i="13"/>
  <c r="PB130" i="13"/>
  <c r="PC130" i="13"/>
  <c r="PD130" i="13"/>
  <c r="PA131" i="13"/>
  <c r="PB131" i="13"/>
  <c r="PC131" i="13"/>
  <c r="PD131" i="13"/>
  <c r="PA132" i="13"/>
  <c r="PB132" i="13"/>
  <c r="PC132" i="13"/>
  <c r="PD132" i="13"/>
  <c r="PA133" i="13"/>
  <c r="PB133" i="13"/>
  <c r="PC133" i="13"/>
  <c r="PD133" i="13"/>
  <c r="PA134" i="13"/>
  <c r="PB134" i="13"/>
  <c r="PC134" i="13"/>
  <c r="PD134" i="13"/>
  <c r="PA135" i="13"/>
  <c r="PB135" i="13"/>
  <c r="PC135" i="13"/>
  <c r="PD135" i="13"/>
  <c r="PA136" i="13"/>
  <c r="PB136" i="13"/>
  <c r="PC136" i="13"/>
  <c r="PD136" i="13"/>
  <c r="PA137" i="13"/>
  <c r="PB137" i="13"/>
  <c r="PC137" i="13"/>
  <c r="PD137" i="13"/>
  <c r="PA138" i="13"/>
  <c r="PB138" i="13"/>
  <c r="PC138" i="13"/>
  <c r="PD138" i="13"/>
  <c r="PA139" i="13"/>
  <c r="PB139" i="13"/>
  <c r="PC139" i="13"/>
  <c r="PD139" i="13"/>
  <c r="PA140" i="13"/>
  <c r="PB140" i="13"/>
  <c r="PC140" i="13"/>
  <c r="PD140" i="13"/>
  <c r="PA141" i="13"/>
  <c r="PB141" i="13"/>
  <c r="PC141" i="13"/>
  <c r="PD141" i="13"/>
  <c r="PA142" i="13"/>
  <c r="PB142" i="13"/>
  <c r="PC142" i="13"/>
  <c r="PD142" i="13"/>
  <c r="PA143" i="13"/>
  <c r="PB143" i="13"/>
  <c r="PC143" i="13"/>
  <c r="PD143" i="13"/>
  <c r="PA144" i="13"/>
  <c r="PB144" i="13"/>
  <c r="PC144" i="13"/>
  <c r="PD144" i="13"/>
  <c r="PA145" i="13"/>
  <c r="PB145" i="13"/>
  <c r="PC145" i="13"/>
  <c r="PD145" i="13"/>
  <c r="PA146" i="13"/>
  <c r="PB146" i="13"/>
  <c r="PC146" i="13"/>
  <c r="PD146" i="13"/>
  <c r="PA147" i="13"/>
  <c r="PB147" i="13"/>
  <c r="PC147" i="13"/>
  <c r="PD147" i="13"/>
  <c r="PA148" i="13"/>
  <c r="PB148" i="13"/>
  <c r="PC148" i="13"/>
  <c r="PD148" i="13"/>
  <c r="PA149" i="13"/>
  <c r="PB149" i="13"/>
  <c r="PC149" i="13"/>
  <c r="PD149" i="13"/>
  <c r="PA150" i="13"/>
  <c r="PB150" i="13"/>
  <c r="PC150" i="13"/>
  <c r="PD150" i="13"/>
  <c r="PA7" i="13"/>
  <c r="OW8" i="13"/>
  <c r="OX8" i="13"/>
  <c r="OY8" i="13"/>
  <c r="OZ8" i="13"/>
  <c r="OW9" i="13"/>
  <c r="OX9" i="13"/>
  <c r="OY9" i="13"/>
  <c r="OZ9" i="13"/>
  <c r="OW11" i="13"/>
  <c r="OX11" i="13"/>
  <c r="OY11" i="13"/>
  <c r="OZ11" i="13"/>
  <c r="OW12" i="13"/>
  <c r="OX12" i="13"/>
  <c r="OY12" i="13"/>
  <c r="OZ12" i="13"/>
  <c r="OW13" i="13"/>
  <c r="OX13" i="13"/>
  <c r="OY13" i="13"/>
  <c r="OZ13" i="13"/>
  <c r="OW14" i="13"/>
  <c r="OX14" i="13"/>
  <c r="OY14" i="13"/>
  <c r="OZ14" i="13"/>
  <c r="OW15" i="13"/>
  <c r="OX15" i="13"/>
  <c r="OY15" i="13"/>
  <c r="OZ15" i="13"/>
  <c r="OW16" i="13"/>
  <c r="OX16" i="13"/>
  <c r="OY16" i="13"/>
  <c r="OZ16" i="13"/>
  <c r="OW17" i="13"/>
  <c r="OX17" i="13"/>
  <c r="OY17" i="13"/>
  <c r="OZ17" i="13"/>
  <c r="OW18" i="13"/>
  <c r="OX18" i="13"/>
  <c r="OY18" i="13"/>
  <c r="OZ18" i="13"/>
  <c r="OW19" i="13"/>
  <c r="OX19" i="13"/>
  <c r="OY19" i="13"/>
  <c r="OZ19" i="13"/>
  <c r="OW20" i="13"/>
  <c r="OX20" i="13"/>
  <c r="OY20" i="13"/>
  <c r="OZ20" i="13"/>
  <c r="OW21" i="13"/>
  <c r="OX21" i="13"/>
  <c r="OY21" i="13"/>
  <c r="OZ21" i="13"/>
  <c r="OW22" i="13"/>
  <c r="OX22" i="13"/>
  <c r="OY22" i="13"/>
  <c r="OZ22" i="13"/>
  <c r="OW23" i="13"/>
  <c r="OX23" i="13"/>
  <c r="OY23" i="13"/>
  <c r="OZ23" i="13"/>
  <c r="OW24" i="13"/>
  <c r="OX24" i="13"/>
  <c r="OY24" i="13"/>
  <c r="OZ24" i="13"/>
  <c r="OW25" i="13"/>
  <c r="OX25" i="13"/>
  <c r="OY25" i="13"/>
  <c r="OZ25" i="13"/>
  <c r="OW26" i="13"/>
  <c r="OX26" i="13"/>
  <c r="OY26" i="13"/>
  <c r="OZ26" i="13"/>
  <c r="OW27" i="13"/>
  <c r="OX27" i="13"/>
  <c r="OY27" i="13"/>
  <c r="OZ27" i="13"/>
  <c r="OW28" i="13"/>
  <c r="OX28" i="13"/>
  <c r="OY28" i="13"/>
  <c r="OZ28" i="13"/>
  <c r="OW29" i="13"/>
  <c r="OX29" i="13"/>
  <c r="OY29" i="13"/>
  <c r="OZ29" i="13"/>
  <c r="OW30" i="13"/>
  <c r="OX30" i="13"/>
  <c r="OY30" i="13"/>
  <c r="OZ30" i="13"/>
  <c r="OW31" i="13"/>
  <c r="OX31" i="13"/>
  <c r="OY31" i="13"/>
  <c r="OZ31" i="13"/>
  <c r="OW32" i="13"/>
  <c r="OX32" i="13"/>
  <c r="OY32" i="13"/>
  <c r="OZ32" i="13"/>
  <c r="OW33" i="13"/>
  <c r="OX33" i="13"/>
  <c r="OY33" i="13"/>
  <c r="OZ33" i="13"/>
  <c r="OW34" i="13"/>
  <c r="OX34" i="13"/>
  <c r="OY34" i="13"/>
  <c r="OZ34" i="13"/>
  <c r="OW35" i="13"/>
  <c r="OX35" i="13"/>
  <c r="OY35" i="13"/>
  <c r="OZ35" i="13"/>
  <c r="OW36" i="13"/>
  <c r="OX36" i="13"/>
  <c r="OY36" i="13"/>
  <c r="OZ36" i="13"/>
  <c r="OW37" i="13"/>
  <c r="OX37" i="13"/>
  <c r="OY37" i="13"/>
  <c r="OZ37" i="13"/>
  <c r="OW38" i="13"/>
  <c r="OX38" i="13"/>
  <c r="OY38" i="13"/>
  <c r="OZ38" i="13"/>
  <c r="OW39" i="13"/>
  <c r="OX39" i="13"/>
  <c r="OY39" i="13"/>
  <c r="OZ39" i="13"/>
  <c r="OW40" i="13"/>
  <c r="OX40" i="13"/>
  <c r="OY40" i="13"/>
  <c r="OZ40" i="13"/>
  <c r="OW41" i="13"/>
  <c r="OX41" i="13"/>
  <c r="OY41" i="13"/>
  <c r="OZ41" i="13"/>
  <c r="OW42" i="13"/>
  <c r="OX42" i="13"/>
  <c r="OY42" i="13"/>
  <c r="OZ42" i="13"/>
  <c r="OW43" i="13"/>
  <c r="OX43" i="13"/>
  <c r="OY43" i="13"/>
  <c r="OZ43" i="13"/>
  <c r="OW44" i="13"/>
  <c r="OX44" i="13"/>
  <c r="OY44" i="13"/>
  <c r="OZ44" i="13"/>
  <c r="OW45" i="13"/>
  <c r="OX45" i="13"/>
  <c r="OY45" i="13"/>
  <c r="OZ45" i="13"/>
  <c r="OW46" i="13"/>
  <c r="OX46" i="13"/>
  <c r="OY46" i="13"/>
  <c r="OZ46" i="13"/>
  <c r="OW47" i="13"/>
  <c r="OX47" i="13"/>
  <c r="OY47" i="13"/>
  <c r="OZ47" i="13"/>
  <c r="OW48" i="13"/>
  <c r="OX48" i="13"/>
  <c r="OY48" i="13"/>
  <c r="OZ48" i="13"/>
  <c r="OW49" i="13"/>
  <c r="OX49" i="13"/>
  <c r="OY49" i="13"/>
  <c r="OZ49" i="13"/>
  <c r="OW50" i="13"/>
  <c r="OX50" i="13"/>
  <c r="OY50" i="13"/>
  <c r="OZ50" i="13"/>
  <c r="OW51" i="13"/>
  <c r="OX51" i="13"/>
  <c r="OY51" i="13"/>
  <c r="OZ51" i="13"/>
  <c r="OW52" i="13"/>
  <c r="OX52" i="13"/>
  <c r="OY52" i="13"/>
  <c r="OZ52" i="13"/>
  <c r="OW53" i="13"/>
  <c r="OX53" i="13"/>
  <c r="OY53" i="13"/>
  <c r="OZ53" i="13"/>
  <c r="OW54" i="13"/>
  <c r="OX54" i="13"/>
  <c r="OY54" i="13"/>
  <c r="OZ54" i="13"/>
  <c r="OW55" i="13"/>
  <c r="OX55" i="13"/>
  <c r="OY55" i="13"/>
  <c r="OZ55" i="13"/>
  <c r="OW56" i="13"/>
  <c r="OX56" i="13"/>
  <c r="OY56" i="13"/>
  <c r="OZ56" i="13"/>
  <c r="OW57" i="13"/>
  <c r="OX57" i="13"/>
  <c r="OY57" i="13"/>
  <c r="OZ57" i="13"/>
  <c r="OW58" i="13"/>
  <c r="OX58" i="13"/>
  <c r="OY58" i="13"/>
  <c r="OZ58" i="13"/>
  <c r="OW59" i="13"/>
  <c r="OX59" i="13"/>
  <c r="OY59" i="13"/>
  <c r="OZ59" i="13"/>
  <c r="OW60" i="13"/>
  <c r="OX60" i="13"/>
  <c r="OY60" i="13"/>
  <c r="OZ60" i="13"/>
  <c r="OW61" i="13"/>
  <c r="OX61" i="13"/>
  <c r="OY61" i="13"/>
  <c r="OZ61" i="13"/>
  <c r="OW62" i="13"/>
  <c r="OX62" i="13"/>
  <c r="OY62" i="13"/>
  <c r="OZ62" i="13"/>
  <c r="OW63" i="13"/>
  <c r="OX63" i="13"/>
  <c r="OY63" i="13"/>
  <c r="OZ63" i="13"/>
  <c r="OW64" i="13"/>
  <c r="OX64" i="13"/>
  <c r="OY64" i="13"/>
  <c r="OZ64" i="13"/>
  <c r="OW65" i="13"/>
  <c r="OX65" i="13"/>
  <c r="OY65" i="13"/>
  <c r="OZ65" i="13"/>
  <c r="OW66" i="13"/>
  <c r="OX66" i="13"/>
  <c r="OY66" i="13"/>
  <c r="OZ66" i="13"/>
  <c r="OW68" i="13"/>
  <c r="OX68" i="13"/>
  <c r="OY68" i="13"/>
  <c r="OZ68" i="13"/>
  <c r="OW69" i="13"/>
  <c r="OX69" i="13"/>
  <c r="OY69" i="13"/>
  <c r="OZ69" i="13"/>
  <c r="OW70" i="13"/>
  <c r="OX70" i="13"/>
  <c r="OY70" i="13"/>
  <c r="OZ70" i="13"/>
  <c r="OW71" i="13"/>
  <c r="OX71" i="13"/>
  <c r="OY71" i="13"/>
  <c r="OZ71" i="13"/>
  <c r="OW72" i="13"/>
  <c r="OX72" i="13"/>
  <c r="OY72" i="13"/>
  <c r="OZ72" i="13"/>
  <c r="OW73" i="13"/>
  <c r="OX73" i="13"/>
  <c r="OY73" i="13"/>
  <c r="OZ73" i="13"/>
  <c r="OW74" i="13"/>
  <c r="OX74" i="13"/>
  <c r="OY74" i="13"/>
  <c r="OZ74" i="13"/>
  <c r="OW75" i="13"/>
  <c r="OX75" i="13"/>
  <c r="OY75" i="13"/>
  <c r="OZ75" i="13"/>
  <c r="OW76" i="13"/>
  <c r="OX76" i="13"/>
  <c r="OY76" i="13"/>
  <c r="OZ76" i="13"/>
  <c r="OW77" i="13"/>
  <c r="OX77" i="13"/>
  <c r="OY77" i="13"/>
  <c r="OZ77" i="13"/>
  <c r="OW78" i="13"/>
  <c r="OX78" i="13"/>
  <c r="OY78" i="13"/>
  <c r="OZ78" i="13"/>
  <c r="OW79" i="13"/>
  <c r="OX79" i="13"/>
  <c r="OY79" i="13"/>
  <c r="OZ79" i="13"/>
  <c r="OW80" i="13"/>
  <c r="OX80" i="13"/>
  <c r="OY80" i="13"/>
  <c r="OZ80" i="13"/>
  <c r="OW81" i="13"/>
  <c r="OX81" i="13"/>
  <c r="OY81" i="13"/>
  <c r="OZ81" i="13"/>
  <c r="OW82" i="13"/>
  <c r="OX82" i="13"/>
  <c r="OY82" i="13"/>
  <c r="OZ82" i="13"/>
  <c r="OW85" i="13"/>
  <c r="OX85" i="13"/>
  <c r="OY85" i="13"/>
  <c r="OZ85" i="13"/>
  <c r="OW86" i="13"/>
  <c r="OX86" i="13"/>
  <c r="OY86" i="13"/>
  <c r="OZ86" i="13"/>
  <c r="OW87" i="13"/>
  <c r="OX87" i="13"/>
  <c r="OY87" i="13"/>
  <c r="OZ87" i="13"/>
  <c r="OW88" i="13"/>
  <c r="OX88" i="13"/>
  <c r="OY88" i="13"/>
  <c r="OZ88" i="13"/>
  <c r="OW89" i="13"/>
  <c r="OX89" i="13"/>
  <c r="OY89" i="13"/>
  <c r="OZ89" i="13"/>
  <c r="OW90" i="13"/>
  <c r="OX90" i="13"/>
  <c r="OY90" i="13"/>
  <c r="OZ90" i="13"/>
  <c r="OW91" i="13"/>
  <c r="OX91" i="13"/>
  <c r="OY91" i="13"/>
  <c r="OZ91" i="13"/>
  <c r="OW92" i="13"/>
  <c r="OX92" i="13"/>
  <c r="OY92" i="13"/>
  <c r="OZ92" i="13"/>
  <c r="OW93" i="13"/>
  <c r="OX93" i="13"/>
  <c r="OY93" i="13"/>
  <c r="OZ93" i="13"/>
  <c r="OW94" i="13"/>
  <c r="OX94" i="13"/>
  <c r="OY94" i="13"/>
  <c r="OZ94" i="13"/>
  <c r="OW95" i="13"/>
  <c r="OX95" i="13"/>
  <c r="OY95" i="13"/>
  <c r="OZ95" i="13"/>
  <c r="OW96" i="13"/>
  <c r="OX96" i="13"/>
  <c r="OY96" i="13"/>
  <c r="OZ96" i="13"/>
  <c r="OW97" i="13"/>
  <c r="OX97" i="13"/>
  <c r="OY97" i="13"/>
  <c r="OZ97" i="13"/>
  <c r="OW98" i="13"/>
  <c r="OX98" i="13"/>
  <c r="OY98" i="13"/>
  <c r="OZ98" i="13"/>
  <c r="OW99" i="13"/>
  <c r="OX99" i="13"/>
  <c r="OY99" i="13"/>
  <c r="OZ99" i="13"/>
  <c r="OW100" i="13"/>
  <c r="OX100" i="13"/>
  <c r="OY100" i="13"/>
  <c r="OZ100" i="13"/>
  <c r="OW101" i="13"/>
  <c r="OX101" i="13"/>
  <c r="OY101" i="13"/>
  <c r="OZ101" i="13"/>
  <c r="OW102" i="13"/>
  <c r="OX102" i="13"/>
  <c r="OY102" i="13"/>
  <c r="OZ102" i="13"/>
  <c r="OW103" i="13"/>
  <c r="OX103" i="13"/>
  <c r="OY103" i="13"/>
  <c r="OZ103" i="13"/>
  <c r="OW104" i="13"/>
  <c r="OX104" i="13"/>
  <c r="OY104" i="13"/>
  <c r="OZ104" i="13"/>
  <c r="OW105" i="13"/>
  <c r="OX105" i="13"/>
  <c r="OY105" i="13"/>
  <c r="OZ105" i="13"/>
  <c r="OW106" i="13"/>
  <c r="OX106" i="13"/>
  <c r="OY106" i="13"/>
  <c r="OZ106" i="13"/>
  <c r="OW107" i="13"/>
  <c r="OX107" i="13"/>
  <c r="OY107" i="13"/>
  <c r="OZ107" i="13"/>
  <c r="OW108" i="13"/>
  <c r="OX108" i="13"/>
  <c r="OY108" i="13"/>
  <c r="OZ108" i="13"/>
  <c r="OW109" i="13"/>
  <c r="OX109" i="13"/>
  <c r="OY109" i="13"/>
  <c r="OZ109" i="13"/>
  <c r="OW110" i="13"/>
  <c r="OX110" i="13"/>
  <c r="OY110" i="13"/>
  <c r="OZ110" i="13"/>
  <c r="OW111" i="13"/>
  <c r="OX111" i="13"/>
  <c r="OY111" i="13"/>
  <c r="OZ111" i="13"/>
  <c r="OW112" i="13"/>
  <c r="OX112" i="13"/>
  <c r="OY112" i="13"/>
  <c r="OZ112" i="13"/>
  <c r="OW113" i="13"/>
  <c r="OX113" i="13"/>
  <c r="OY113" i="13"/>
  <c r="OZ113" i="13"/>
  <c r="OW114" i="13"/>
  <c r="OX114" i="13"/>
  <c r="OY114" i="13"/>
  <c r="OZ114" i="13"/>
  <c r="OW115" i="13"/>
  <c r="OX115" i="13"/>
  <c r="OY115" i="13"/>
  <c r="OZ115" i="13"/>
  <c r="OW116" i="13"/>
  <c r="OX116" i="13"/>
  <c r="OY116" i="13"/>
  <c r="OZ116" i="13"/>
  <c r="OW117" i="13"/>
  <c r="OX117" i="13"/>
  <c r="OY117" i="13"/>
  <c r="OZ117" i="13"/>
  <c r="OW118" i="13"/>
  <c r="OX118" i="13"/>
  <c r="OY118" i="13"/>
  <c r="OZ118" i="13"/>
  <c r="OW119" i="13"/>
  <c r="OX119" i="13"/>
  <c r="OY119" i="13"/>
  <c r="OZ119" i="13"/>
  <c r="OW120" i="13"/>
  <c r="OX120" i="13"/>
  <c r="OY120" i="13"/>
  <c r="OZ120" i="13"/>
  <c r="OW121" i="13"/>
  <c r="OX121" i="13"/>
  <c r="OY121" i="13"/>
  <c r="OZ121" i="13"/>
  <c r="OW122" i="13"/>
  <c r="OX122" i="13"/>
  <c r="OY122" i="13"/>
  <c r="OZ122" i="13"/>
  <c r="OW123" i="13"/>
  <c r="OX123" i="13"/>
  <c r="OY123" i="13"/>
  <c r="OZ123" i="13"/>
  <c r="OW124" i="13"/>
  <c r="OX124" i="13"/>
  <c r="OY124" i="13"/>
  <c r="OZ124" i="13"/>
  <c r="OW125" i="13"/>
  <c r="OX125" i="13"/>
  <c r="OY125" i="13"/>
  <c r="OZ125" i="13"/>
  <c r="OW126" i="13"/>
  <c r="OX126" i="13"/>
  <c r="OY126" i="13"/>
  <c r="OZ126" i="13"/>
  <c r="OW127" i="13"/>
  <c r="OX127" i="13"/>
  <c r="OY127" i="13"/>
  <c r="OZ127" i="13"/>
  <c r="OW128" i="13"/>
  <c r="OX128" i="13"/>
  <c r="OY128" i="13"/>
  <c r="OZ128" i="13"/>
  <c r="OW129" i="13"/>
  <c r="OX129" i="13"/>
  <c r="OY129" i="13"/>
  <c r="OZ129" i="13"/>
  <c r="OW130" i="13"/>
  <c r="OX130" i="13"/>
  <c r="OY130" i="13"/>
  <c r="OZ130" i="13"/>
  <c r="OW131" i="13"/>
  <c r="OX131" i="13"/>
  <c r="OY131" i="13"/>
  <c r="OZ131" i="13"/>
  <c r="OW132" i="13"/>
  <c r="OX132" i="13"/>
  <c r="OY132" i="13"/>
  <c r="OZ132" i="13"/>
  <c r="OW133" i="13"/>
  <c r="OX133" i="13"/>
  <c r="OY133" i="13"/>
  <c r="OZ133" i="13"/>
  <c r="OW134" i="13"/>
  <c r="OX134" i="13"/>
  <c r="OY134" i="13"/>
  <c r="OZ134" i="13"/>
  <c r="OW135" i="13"/>
  <c r="OX135" i="13"/>
  <c r="OY135" i="13"/>
  <c r="OZ135" i="13"/>
  <c r="OW136" i="13"/>
  <c r="OX136" i="13"/>
  <c r="OY136" i="13"/>
  <c r="OZ136" i="13"/>
  <c r="OW137" i="13"/>
  <c r="OX137" i="13"/>
  <c r="OY137" i="13"/>
  <c r="OZ137" i="13"/>
  <c r="OW138" i="13"/>
  <c r="OX138" i="13"/>
  <c r="OY138" i="13"/>
  <c r="OZ138" i="13"/>
  <c r="OW139" i="13"/>
  <c r="OX139" i="13"/>
  <c r="OY139" i="13"/>
  <c r="OZ139" i="13"/>
  <c r="OW140" i="13"/>
  <c r="OX140" i="13"/>
  <c r="OY140" i="13"/>
  <c r="OZ140" i="13"/>
  <c r="OW141" i="13"/>
  <c r="OX141" i="13"/>
  <c r="OY141" i="13"/>
  <c r="OZ141" i="13"/>
  <c r="OW142" i="13"/>
  <c r="OX142" i="13"/>
  <c r="OY142" i="13"/>
  <c r="OZ142" i="13"/>
  <c r="OW143" i="13"/>
  <c r="OX143" i="13"/>
  <c r="OY143" i="13"/>
  <c r="OZ143" i="13"/>
  <c r="OW144" i="13"/>
  <c r="OX144" i="13"/>
  <c r="OY144" i="13"/>
  <c r="OZ144" i="13"/>
  <c r="OW145" i="13"/>
  <c r="OX145" i="13"/>
  <c r="OY145" i="13"/>
  <c r="OZ145" i="13"/>
  <c r="OW146" i="13"/>
  <c r="OX146" i="13"/>
  <c r="OY146" i="13"/>
  <c r="OZ146" i="13"/>
  <c r="OW147" i="13"/>
  <c r="OX147" i="13"/>
  <c r="OY147" i="13"/>
  <c r="OZ147" i="13"/>
  <c r="OW148" i="13"/>
  <c r="OX148" i="13"/>
  <c r="OY148" i="13"/>
  <c r="OZ148" i="13"/>
  <c r="OW149" i="13"/>
  <c r="OX149" i="13"/>
  <c r="OY149" i="13"/>
  <c r="OZ149" i="13"/>
  <c r="OW150" i="13"/>
  <c r="OX150" i="13"/>
  <c r="OY150" i="13"/>
  <c r="OZ150" i="13"/>
  <c r="OS8" i="13"/>
  <c r="OT8" i="13"/>
  <c r="OU8" i="13"/>
  <c r="OV8" i="13"/>
  <c r="OS9" i="13"/>
  <c r="OT9" i="13"/>
  <c r="OU9" i="13"/>
  <c r="OV9" i="13"/>
  <c r="OS11" i="13"/>
  <c r="OT11" i="13"/>
  <c r="OU11" i="13"/>
  <c r="OV11" i="13"/>
  <c r="OS12" i="13"/>
  <c r="OT12" i="13"/>
  <c r="OU12" i="13"/>
  <c r="OV12" i="13"/>
  <c r="OS13" i="13"/>
  <c r="OT13" i="13"/>
  <c r="OU13" i="13"/>
  <c r="OV13" i="13"/>
  <c r="OS14" i="13"/>
  <c r="OT14" i="13"/>
  <c r="OU14" i="13"/>
  <c r="OV14" i="13"/>
  <c r="OS15" i="13"/>
  <c r="OT15" i="13"/>
  <c r="OU15" i="13"/>
  <c r="OV15" i="13"/>
  <c r="OS16" i="13"/>
  <c r="OT16" i="13"/>
  <c r="OU16" i="13"/>
  <c r="OV16" i="13"/>
  <c r="OS17" i="13"/>
  <c r="OT17" i="13"/>
  <c r="OU17" i="13"/>
  <c r="OV17" i="13"/>
  <c r="OS18" i="13"/>
  <c r="OT18" i="13"/>
  <c r="OU18" i="13"/>
  <c r="OS19" i="13"/>
  <c r="OT19" i="13"/>
  <c r="OU19" i="13"/>
  <c r="OV19" i="13"/>
  <c r="OS20" i="13"/>
  <c r="OT20" i="13"/>
  <c r="OU20" i="13"/>
  <c r="OV20" i="13"/>
  <c r="OS21" i="13"/>
  <c r="OT21" i="13"/>
  <c r="OU21" i="13"/>
  <c r="OV21" i="13"/>
  <c r="OS22" i="13"/>
  <c r="OT22" i="13"/>
  <c r="OU22" i="13"/>
  <c r="OV22" i="13"/>
  <c r="OS23" i="13"/>
  <c r="OT23" i="13"/>
  <c r="OU23" i="13"/>
  <c r="OV23" i="13"/>
  <c r="OS24" i="13"/>
  <c r="OT24" i="13"/>
  <c r="OU24" i="13"/>
  <c r="OV24" i="13"/>
  <c r="OS25" i="13"/>
  <c r="OT25" i="13"/>
  <c r="OU25" i="13"/>
  <c r="OV25" i="13"/>
  <c r="OS26" i="13"/>
  <c r="OT26" i="13"/>
  <c r="OU26" i="13"/>
  <c r="OV26" i="13"/>
  <c r="OS27" i="13"/>
  <c r="OT27" i="13"/>
  <c r="OU27" i="13"/>
  <c r="OV27" i="13"/>
  <c r="OS28" i="13"/>
  <c r="OT28" i="13"/>
  <c r="OU28" i="13"/>
  <c r="OV28" i="13"/>
  <c r="OS29" i="13"/>
  <c r="OT29" i="13"/>
  <c r="OU29" i="13"/>
  <c r="OV29" i="13"/>
  <c r="OS30" i="13"/>
  <c r="OT30" i="13"/>
  <c r="OU30" i="13"/>
  <c r="OV30" i="13"/>
  <c r="OS31" i="13"/>
  <c r="OT31" i="13"/>
  <c r="OU31" i="13"/>
  <c r="OV31" i="13"/>
  <c r="OS32" i="13"/>
  <c r="OT32" i="13"/>
  <c r="OU32" i="13"/>
  <c r="OV32" i="13"/>
  <c r="OS33" i="13"/>
  <c r="OT33" i="13"/>
  <c r="OU33" i="13"/>
  <c r="OV33" i="13"/>
  <c r="OS34" i="13"/>
  <c r="OT34" i="13"/>
  <c r="OU34" i="13"/>
  <c r="OV34" i="13"/>
  <c r="OS35" i="13"/>
  <c r="OT35" i="13"/>
  <c r="OU35" i="13"/>
  <c r="OV35" i="13"/>
  <c r="OS36" i="13"/>
  <c r="OT36" i="13"/>
  <c r="OU36" i="13"/>
  <c r="OV36" i="13"/>
  <c r="OS37" i="13"/>
  <c r="OT37" i="13"/>
  <c r="OU37" i="13"/>
  <c r="OV37" i="13"/>
  <c r="OS38" i="13"/>
  <c r="OT38" i="13"/>
  <c r="OU38" i="13"/>
  <c r="OV38" i="13"/>
  <c r="OS39" i="13"/>
  <c r="OT39" i="13"/>
  <c r="OU39" i="13"/>
  <c r="OV39" i="13"/>
  <c r="OS40" i="13"/>
  <c r="OT40" i="13"/>
  <c r="OU40" i="13"/>
  <c r="OV40" i="13"/>
  <c r="OS41" i="13"/>
  <c r="OT41" i="13"/>
  <c r="OU41" i="13"/>
  <c r="OV41" i="13"/>
  <c r="OS42" i="13"/>
  <c r="OT42" i="13"/>
  <c r="OU42" i="13"/>
  <c r="OV42" i="13"/>
  <c r="OS43" i="13"/>
  <c r="OT43" i="13"/>
  <c r="OU43" i="13"/>
  <c r="OV43" i="13"/>
  <c r="OS44" i="13"/>
  <c r="OT44" i="13"/>
  <c r="OU44" i="13"/>
  <c r="OV44" i="13"/>
  <c r="OS45" i="13"/>
  <c r="OT45" i="13"/>
  <c r="OU45" i="13"/>
  <c r="OV45" i="13"/>
  <c r="OS46" i="13"/>
  <c r="OT46" i="13"/>
  <c r="OU46" i="13"/>
  <c r="OV46" i="13"/>
  <c r="OS47" i="13"/>
  <c r="OT47" i="13"/>
  <c r="OU47" i="13"/>
  <c r="OV47" i="13"/>
  <c r="OS48" i="13"/>
  <c r="OT48" i="13"/>
  <c r="OU48" i="13"/>
  <c r="OV48" i="13"/>
  <c r="OS49" i="13"/>
  <c r="OT49" i="13"/>
  <c r="OU49" i="13"/>
  <c r="OV49" i="13"/>
  <c r="OS50" i="13"/>
  <c r="OT50" i="13"/>
  <c r="OU50" i="13"/>
  <c r="OV50" i="13"/>
  <c r="OS51" i="13"/>
  <c r="OT51" i="13"/>
  <c r="OU51" i="13"/>
  <c r="OV51" i="13"/>
  <c r="OS52" i="13"/>
  <c r="OT52" i="13"/>
  <c r="OU52" i="13"/>
  <c r="OV52" i="13"/>
  <c r="OS53" i="13"/>
  <c r="OT53" i="13"/>
  <c r="OU53" i="13"/>
  <c r="OV53" i="13"/>
  <c r="OS54" i="13"/>
  <c r="OT54" i="13"/>
  <c r="OU54" i="13"/>
  <c r="OV54" i="13"/>
  <c r="OS55" i="13"/>
  <c r="OT55" i="13"/>
  <c r="OU55" i="13"/>
  <c r="OV55" i="13"/>
  <c r="OS56" i="13"/>
  <c r="OT56" i="13"/>
  <c r="OU56" i="13"/>
  <c r="OV56" i="13"/>
  <c r="OS57" i="13"/>
  <c r="OT57" i="13"/>
  <c r="OU57" i="13"/>
  <c r="OV57" i="13"/>
  <c r="OS58" i="13"/>
  <c r="OT58" i="13"/>
  <c r="OU58" i="13"/>
  <c r="OV58" i="13"/>
  <c r="OS59" i="13"/>
  <c r="OT59" i="13"/>
  <c r="OU59" i="13"/>
  <c r="OV59" i="13"/>
  <c r="OS60" i="13"/>
  <c r="OT60" i="13"/>
  <c r="OU60" i="13"/>
  <c r="OV60" i="13"/>
  <c r="OS61" i="13"/>
  <c r="OT61" i="13"/>
  <c r="OU61" i="13"/>
  <c r="OV61" i="13"/>
  <c r="OS62" i="13"/>
  <c r="OT62" i="13"/>
  <c r="OU62" i="13"/>
  <c r="OV62" i="13"/>
  <c r="OS63" i="13"/>
  <c r="OT63" i="13"/>
  <c r="OU63" i="13"/>
  <c r="OV63" i="13"/>
  <c r="OS64" i="13"/>
  <c r="OT64" i="13"/>
  <c r="OU64" i="13"/>
  <c r="OV64" i="13"/>
  <c r="OS65" i="13"/>
  <c r="OT65" i="13"/>
  <c r="OU65" i="13"/>
  <c r="OV65" i="13"/>
  <c r="OS66" i="13"/>
  <c r="OT66" i="13"/>
  <c r="OU66" i="13"/>
  <c r="OV66" i="13"/>
  <c r="OS67" i="13"/>
  <c r="OS68" i="13"/>
  <c r="OT68" i="13"/>
  <c r="OU68" i="13"/>
  <c r="OV68" i="13"/>
  <c r="OS69" i="13"/>
  <c r="OT69" i="13"/>
  <c r="OU69" i="13"/>
  <c r="OV69" i="13"/>
  <c r="OS70" i="13"/>
  <c r="OT70" i="13"/>
  <c r="OU70" i="13"/>
  <c r="OV70" i="13"/>
  <c r="OS71" i="13"/>
  <c r="OT71" i="13"/>
  <c r="OU71" i="13"/>
  <c r="OV71" i="13"/>
  <c r="OS72" i="13"/>
  <c r="OT72" i="13"/>
  <c r="OU72" i="13"/>
  <c r="OV72" i="13"/>
  <c r="OS73" i="13"/>
  <c r="OT73" i="13"/>
  <c r="OU73" i="13"/>
  <c r="OV73" i="13"/>
  <c r="OS74" i="13"/>
  <c r="OT74" i="13"/>
  <c r="OU74" i="13"/>
  <c r="OV74" i="13"/>
  <c r="OS75" i="13"/>
  <c r="OT75" i="13"/>
  <c r="OU75" i="13"/>
  <c r="OV75" i="13"/>
  <c r="OS76" i="13"/>
  <c r="OT76" i="13"/>
  <c r="OU76" i="13"/>
  <c r="OV76" i="13"/>
  <c r="OS77" i="13"/>
  <c r="OT77" i="13"/>
  <c r="OU77" i="13"/>
  <c r="OV77" i="13"/>
  <c r="OS78" i="13"/>
  <c r="OT78" i="13"/>
  <c r="OU78" i="13"/>
  <c r="OV78" i="13"/>
  <c r="OS79" i="13"/>
  <c r="OT79" i="13"/>
  <c r="OU79" i="13"/>
  <c r="OV79" i="13"/>
  <c r="OS80" i="13"/>
  <c r="OT80" i="13"/>
  <c r="OU80" i="13"/>
  <c r="OV80" i="13"/>
  <c r="OS81" i="13"/>
  <c r="OT81" i="13"/>
  <c r="OU81" i="13"/>
  <c r="OV81" i="13"/>
  <c r="OS82" i="13"/>
  <c r="OT82" i="13"/>
  <c r="OU82" i="13"/>
  <c r="OV82" i="13"/>
  <c r="OS85" i="13"/>
  <c r="OT85" i="13"/>
  <c r="OU85" i="13"/>
  <c r="OV85" i="13"/>
  <c r="OS86" i="13"/>
  <c r="OT86" i="13"/>
  <c r="OU86" i="13"/>
  <c r="OV86" i="13"/>
  <c r="OS87" i="13"/>
  <c r="OT87" i="13"/>
  <c r="OU87" i="13"/>
  <c r="OV87" i="13"/>
  <c r="OS88" i="13"/>
  <c r="OT88" i="13"/>
  <c r="OU88" i="13"/>
  <c r="OV88" i="13"/>
  <c r="OS89" i="13"/>
  <c r="OT89" i="13"/>
  <c r="OU89" i="13"/>
  <c r="OV89" i="13"/>
  <c r="OS90" i="13"/>
  <c r="OT90" i="13"/>
  <c r="OU90" i="13"/>
  <c r="OV90" i="13"/>
  <c r="OS91" i="13"/>
  <c r="OT91" i="13"/>
  <c r="OU91" i="13"/>
  <c r="OV91" i="13"/>
  <c r="OS92" i="13"/>
  <c r="OT92" i="13"/>
  <c r="OU92" i="13"/>
  <c r="OV92" i="13"/>
  <c r="OS93" i="13"/>
  <c r="OT93" i="13"/>
  <c r="OU93" i="13"/>
  <c r="OV93" i="13"/>
  <c r="OS94" i="13"/>
  <c r="OT94" i="13"/>
  <c r="OU94" i="13"/>
  <c r="OV94" i="13"/>
  <c r="OS95" i="13"/>
  <c r="OT95" i="13"/>
  <c r="OU95" i="13"/>
  <c r="OV95" i="13"/>
  <c r="OS96" i="13"/>
  <c r="OT96" i="13"/>
  <c r="OU96" i="13"/>
  <c r="OV96" i="13"/>
  <c r="OS97" i="13"/>
  <c r="OT97" i="13"/>
  <c r="OU97" i="13"/>
  <c r="OV97" i="13"/>
  <c r="OS98" i="13"/>
  <c r="OT98" i="13"/>
  <c r="OU98" i="13"/>
  <c r="OV98" i="13"/>
  <c r="OS99" i="13"/>
  <c r="OT99" i="13"/>
  <c r="OU99" i="13"/>
  <c r="OV99" i="13"/>
  <c r="OS100" i="13"/>
  <c r="OT100" i="13"/>
  <c r="OU100" i="13"/>
  <c r="OV100" i="13"/>
  <c r="OS101" i="13"/>
  <c r="OT101" i="13"/>
  <c r="OU101" i="13"/>
  <c r="OV101" i="13"/>
  <c r="OS102" i="13"/>
  <c r="OT102" i="13"/>
  <c r="OU102" i="13"/>
  <c r="OV102" i="13"/>
  <c r="OS103" i="13"/>
  <c r="OT103" i="13"/>
  <c r="OU103" i="13"/>
  <c r="OV103" i="13"/>
  <c r="OS104" i="13"/>
  <c r="OT104" i="13"/>
  <c r="OU104" i="13"/>
  <c r="OV104" i="13"/>
  <c r="OS105" i="13"/>
  <c r="OT105" i="13"/>
  <c r="OU105" i="13"/>
  <c r="OV105" i="13"/>
  <c r="OS106" i="13"/>
  <c r="OT106" i="13"/>
  <c r="OU106" i="13"/>
  <c r="OV106" i="13"/>
  <c r="OS107" i="13"/>
  <c r="OT107" i="13"/>
  <c r="OU107" i="13"/>
  <c r="OV107" i="13"/>
  <c r="OS108" i="13"/>
  <c r="OT108" i="13"/>
  <c r="OU108" i="13"/>
  <c r="OV108" i="13"/>
  <c r="OS109" i="13"/>
  <c r="OT109" i="13"/>
  <c r="OU109" i="13"/>
  <c r="OV109" i="13"/>
  <c r="OS110" i="13"/>
  <c r="OT110" i="13"/>
  <c r="OU110" i="13"/>
  <c r="OV110" i="13"/>
  <c r="OS111" i="13"/>
  <c r="OT111" i="13"/>
  <c r="OU111" i="13"/>
  <c r="OV111" i="13"/>
  <c r="OS112" i="13"/>
  <c r="OT112" i="13"/>
  <c r="OU112" i="13"/>
  <c r="OV112" i="13"/>
  <c r="OS113" i="13"/>
  <c r="OT113" i="13"/>
  <c r="OU113" i="13"/>
  <c r="OV113" i="13"/>
  <c r="OS114" i="13"/>
  <c r="OT114" i="13"/>
  <c r="OU114" i="13"/>
  <c r="OV114" i="13"/>
  <c r="OS115" i="13"/>
  <c r="OT115" i="13"/>
  <c r="OU115" i="13"/>
  <c r="OV115" i="13"/>
  <c r="OS116" i="13"/>
  <c r="OT116" i="13"/>
  <c r="OU116" i="13"/>
  <c r="OV116" i="13"/>
  <c r="OS117" i="13"/>
  <c r="OT117" i="13"/>
  <c r="OU117" i="13"/>
  <c r="OV117" i="13"/>
  <c r="OS118" i="13"/>
  <c r="OT118" i="13"/>
  <c r="OU118" i="13"/>
  <c r="OV118" i="13"/>
  <c r="OS119" i="13"/>
  <c r="OT119" i="13"/>
  <c r="OU119" i="13"/>
  <c r="OV119" i="13"/>
  <c r="OS120" i="13"/>
  <c r="OT120" i="13"/>
  <c r="OU120" i="13"/>
  <c r="OV120" i="13"/>
  <c r="OS121" i="13"/>
  <c r="OT121" i="13"/>
  <c r="OU121" i="13"/>
  <c r="OV121" i="13"/>
  <c r="OS122" i="13"/>
  <c r="OT122" i="13"/>
  <c r="OU122" i="13"/>
  <c r="OV122" i="13"/>
  <c r="OS123" i="13"/>
  <c r="OT123" i="13"/>
  <c r="OU123" i="13"/>
  <c r="OV123" i="13"/>
  <c r="OS124" i="13"/>
  <c r="OT124" i="13"/>
  <c r="OU124" i="13"/>
  <c r="OV124" i="13"/>
  <c r="OS125" i="13"/>
  <c r="OT125" i="13"/>
  <c r="OU125" i="13"/>
  <c r="OV125" i="13"/>
  <c r="OS126" i="13"/>
  <c r="OT126" i="13"/>
  <c r="OU126" i="13"/>
  <c r="OV126" i="13"/>
  <c r="OS127" i="13"/>
  <c r="OT127" i="13"/>
  <c r="OU127" i="13"/>
  <c r="OV127" i="13"/>
  <c r="OS128" i="13"/>
  <c r="OT128" i="13"/>
  <c r="OU128" i="13"/>
  <c r="OV128" i="13"/>
  <c r="OS129" i="13"/>
  <c r="OT129" i="13"/>
  <c r="OU129" i="13"/>
  <c r="OV129" i="13"/>
  <c r="OS130" i="13"/>
  <c r="OT130" i="13"/>
  <c r="OU130" i="13"/>
  <c r="OV130" i="13"/>
  <c r="OS131" i="13"/>
  <c r="OT131" i="13"/>
  <c r="OU131" i="13"/>
  <c r="OV131" i="13"/>
  <c r="OS132" i="13"/>
  <c r="OT132" i="13"/>
  <c r="OU132" i="13"/>
  <c r="OV132" i="13"/>
  <c r="OS133" i="13"/>
  <c r="OT133" i="13"/>
  <c r="OU133" i="13"/>
  <c r="OV133" i="13"/>
  <c r="OS134" i="13"/>
  <c r="OT134" i="13"/>
  <c r="OU134" i="13"/>
  <c r="OV134" i="13"/>
  <c r="OS135" i="13"/>
  <c r="OT135" i="13"/>
  <c r="OU135" i="13"/>
  <c r="OV135" i="13"/>
  <c r="OS136" i="13"/>
  <c r="OT136" i="13"/>
  <c r="OU136" i="13"/>
  <c r="OV136" i="13"/>
  <c r="OS137" i="13"/>
  <c r="OT137" i="13"/>
  <c r="OU137" i="13"/>
  <c r="OV137" i="13"/>
  <c r="OS138" i="13"/>
  <c r="OT138" i="13"/>
  <c r="OU138" i="13"/>
  <c r="OV138" i="13"/>
  <c r="OS139" i="13"/>
  <c r="OT139" i="13"/>
  <c r="OU139" i="13"/>
  <c r="OV139" i="13"/>
  <c r="OS140" i="13"/>
  <c r="OT140" i="13"/>
  <c r="OU140" i="13"/>
  <c r="OV140" i="13"/>
  <c r="OS141" i="13"/>
  <c r="OT141" i="13"/>
  <c r="OU141" i="13"/>
  <c r="OV141" i="13"/>
  <c r="OS142" i="13"/>
  <c r="OT142" i="13"/>
  <c r="OU142" i="13"/>
  <c r="OV142" i="13"/>
  <c r="OS143" i="13"/>
  <c r="OT143" i="13"/>
  <c r="OU143" i="13"/>
  <c r="OV143" i="13"/>
  <c r="OS144" i="13"/>
  <c r="OT144" i="13"/>
  <c r="OU144" i="13"/>
  <c r="OV144" i="13"/>
  <c r="OS145" i="13"/>
  <c r="OT145" i="13"/>
  <c r="OU145" i="13"/>
  <c r="OV145" i="13"/>
  <c r="OS146" i="13"/>
  <c r="OT146" i="13"/>
  <c r="OU146" i="13"/>
  <c r="OV146" i="13"/>
  <c r="OS147" i="13"/>
  <c r="OT147" i="13"/>
  <c r="OU147" i="13"/>
  <c r="OV147" i="13"/>
  <c r="OS148" i="13"/>
  <c r="OT148" i="13"/>
  <c r="OU148" i="13"/>
  <c r="OV148" i="13"/>
  <c r="OS149" i="13"/>
  <c r="OT149" i="13"/>
  <c r="OU149" i="13"/>
  <c r="OV149" i="13"/>
  <c r="OS150" i="13"/>
  <c r="OT150" i="13"/>
  <c r="OU150" i="13"/>
  <c r="OV150" i="13"/>
  <c r="OS7" i="13"/>
  <c r="OQ8" i="13"/>
  <c r="OR8" i="13"/>
  <c r="OQ9" i="13"/>
  <c r="OR9" i="13"/>
  <c r="OQ11" i="13"/>
  <c r="OR11" i="13"/>
  <c r="OQ12" i="13"/>
  <c r="OR12" i="13"/>
  <c r="OQ13" i="13"/>
  <c r="OR13" i="13"/>
  <c r="OQ14" i="13"/>
  <c r="OR14" i="13"/>
  <c r="OQ15" i="13"/>
  <c r="OR15" i="13"/>
  <c r="OQ16" i="13"/>
  <c r="OR16" i="13"/>
  <c r="OQ17" i="13"/>
  <c r="OR17" i="13"/>
  <c r="OQ18" i="13"/>
  <c r="OR18" i="13"/>
  <c r="OQ19" i="13"/>
  <c r="OR19" i="13"/>
  <c r="OQ20" i="13"/>
  <c r="OR20" i="13"/>
  <c r="OQ21" i="13"/>
  <c r="OR21" i="13"/>
  <c r="OQ22" i="13"/>
  <c r="OR22" i="13"/>
  <c r="OQ23" i="13"/>
  <c r="OR23" i="13"/>
  <c r="OQ24" i="13"/>
  <c r="OR24" i="13"/>
  <c r="OQ25" i="13"/>
  <c r="OR25" i="13"/>
  <c r="OQ26" i="13"/>
  <c r="OR26" i="13"/>
  <c r="OQ27" i="13"/>
  <c r="OR27" i="13"/>
  <c r="OQ28" i="13"/>
  <c r="OR28" i="13"/>
  <c r="OQ29" i="13"/>
  <c r="OR29" i="13"/>
  <c r="OQ30" i="13"/>
  <c r="OR30" i="13"/>
  <c r="OQ31" i="13"/>
  <c r="OR31" i="13"/>
  <c r="OQ32" i="13"/>
  <c r="OR32" i="13"/>
  <c r="OQ33" i="13"/>
  <c r="OR33" i="13"/>
  <c r="OQ34" i="13"/>
  <c r="OR34" i="13"/>
  <c r="OQ35" i="13"/>
  <c r="OR35" i="13"/>
  <c r="OQ36" i="13"/>
  <c r="OR36" i="13"/>
  <c r="OQ37" i="13"/>
  <c r="OR37" i="13"/>
  <c r="OQ38" i="13"/>
  <c r="OR38" i="13"/>
  <c r="OQ39" i="13"/>
  <c r="OR39" i="13"/>
  <c r="OQ40" i="13"/>
  <c r="OR40" i="13"/>
  <c r="OQ41" i="13"/>
  <c r="OR41" i="13"/>
  <c r="OQ42" i="13"/>
  <c r="OR42" i="13"/>
  <c r="OQ43" i="13"/>
  <c r="OR43" i="13"/>
  <c r="OQ44" i="13"/>
  <c r="OR44" i="13"/>
  <c r="OQ45" i="13"/>
  <c r="OR45" i="13"/>
  <c r="OQ46" i="13"/>
  <c r="OR46" i="13"/>
  <c r="OQ47" i="13"/>
  <c r="OR47" i="13"/>
  <c r="OQ48" i="13"/>
  <c r="OR48" i="13"/>
  <c r="OQ49" i="13"/>
  <c r="OR49" i="13"/>
  <c r="OQ50" i="13"/>
  <c r="OR50" i="13"/>
  <c r="OQ51" i="13"/>
  <c r="OR51" i="13"/>
  <c r="OQ52" i="13"/>
  <c r="OR52" i="13"/>
  <c r="OQ53" i="13"/>
  <c r="OR53" i="13"/>
  <c r="OQ54" i="13"/>
  <c r="OR54" i="13"/>
  <c r="OQ55" i="13"/>
  <c r="OR55" i="13"/>
  <c r="OQ56" i="13"/>
  <c r="OR56" i="13"/>
  <c r="OQ57" i="13"/>
  <c r="OR57" i="13"/>
  <c r="OQ58" i="13"/>
  <c r="OR58" i="13"/>
  <c r="OQ59" i="13"/>
  <c r="OR59" i="13"/>
  <c r="OQ60" i="13"/>
  <c r="OR60" i="13"/>
  <c r="OQ61" i="13"/>
  <c r="OR61" i="13"/>
  <c r="OQ62" i="13"/>
  <c r="OR62" i="13"/>
  <c r="OQ63" i="13"/>
  <c r="OR63" i="13"/>
  <c r="OQ64" i="13"/>
  <c r="OR64" i="13"/>
  <c r="OQ65" i="13"/>
  <c r="OR65" i="13"/>
  <c r="OQ66" i="13"/>
  <c r="OR66" i="13"/>
  <c r="OQ68" i="13"/>
  <c r="OR68" i="13"/>
  <c r="OQ69" i="13"/>
  <c r="OR69" i="13"/>
  <c r="OQ70" i="13"/>
  <c r="OR70" i="13"/>
  <c r="OQ71" i="13"/>
  <c r="OR71" i="13"/>
  <c r="OQ72" i="13"/>
  <c r="OR72" i="13"/>
  <c r="OQ73" i="13"/>
  <c r="OR73" i="13"/>
  <c r="OQ74" i="13"/>
  <c r="OR74" i="13"/>
  <c r="OQ75" i="13"/>
  <c r="OR75" i="13"/>
  <c r="OQ76" i="13"/>
  <c r="OR76" i="13"/>
  <c r="OQ77" i="13"/>
  <c r="OR77" i="13"/>
  <c r="OQ78" i="13"/>
  <c r="OR78" i="13"/>
  <c r="OQ79" i="13"/>
  <c r="OR79" i="13"/>
  <c r="OQ80" i="13"/>
  <c r="OR80" i="13"/>
  <c r="OQ81" i="13"/>
  <c r="OR81" i="13"/>
  <c r="OQ85" i="13"/>
  <c r="OR85" i="13"/>
  <c r="OQ86" i="13"/>
  <c r="OR86" i="13"/>
  <c r="OQ87" i="13"/>
  <c r="OR87" i="13"/>
  <c r="OQ88" i="13"/>
  <c r="OR88" i="13"/>
  <c r="OQ89" i="13"/>
  <c r="OR89" i="13"/>
  <c r="OQ90" i="13"/>
  <c r="OR90" i="13"/>
  <c r="OQ91" i="13"/>
  <c r="OR91" i="13"/>
  <c r="OQ92" i="13"/>
  <c r="OR92" i="13"/>
  <c r="OQ93" i="13"/>
  <c r="OR93" i="13"/>
  <c r="OQ94" i="13"/>
  <c r="OR94" i="13"/>
  <c r="OQ95" i="13"/>
  <c r="OR95" i="13"/>
  <c r="OQ96" i="13"/>
  <c r="OR96" i="13"/>
  <c r="OQ97" i="13"/>
  <c r="OR97" i="13"/>
  <c r="OQ98" i="13"/>
  <c r="OR98" i="13"/>
  <c r="OQ99" i="13"/>
  <c r="OR99" i="13"/>
  <c r="OQ100" i="13"/>
  <c r="OR100" i="13"/>
  <c r="OQ101" i="13"/>
  <c r="OR101" i="13"/>
  <c r="OQ102" i="13"/>
  <c r="OR102" i="13"/>
  <c r="OQ103" i="13"/>
  <c r="OR103" i="13"/>
  <c r="OQ104" i="13"/>
  <c r="OR104" i="13"/>
  <c r="OQ105" i="13"/>
  <c r="OR105" i="13"/>
  <c r="OQ106" i="13"/>
  <c r="OR106" i="13"/>
  <c r="OQ107" i="13"/>
  <c r="OR107" i="13"/>
  <c r="OQ108" i="13"/>
  <c r="OR108" i="13"/>
  <c r="OQ109" i="13"/>
  <c r="OR109" i="13"/>
  <c r="OQ110" i="13"/>
  <c r="OR110" i="13"/>
  <c r="OQ111" i="13"/>
  <c r="OR111" i="13"/>
  <c r="OQ112" i="13"/>
  <c r="OR112" i="13"/>
  <c r="OQ113" i="13"/>
  <c r="OR113" i="13"/>
  <c r="OQ114" i="13"/>
  <c r="OR114" i="13"/>
  <c r="OQ115" i="13"/>
  <c r="OR115" i="13"/>
  <c r="OQ116" i="13"/>
  <c r="OR116" i="13"/>
  <c r="OQ117" i="13"/>
  <c r="OR117" i="13"/>
  <c r="OQ118" i="13"/>
  <c r="OR118" i="13"/>
  <c r="OQ119" i="13"/>
  <c r="OR119" i="13"/>
  <c r="OQ120" i="13"/>
  <c r="OR120" i="13"/>
  <c r="OQ121" i="13"/>
  <c r="OR121" i="13"/>
  <c r="OQ122" i="13"/>
  <c r="OR122" i="13"/>
  <c r="OQ123" i="13"/>
  <c r="OR123" i="13"/>
  <c r="OQ124" i="13"/>
  <c r="OR124" i="13"/>
  <c r="OQ125" i="13"/>
  <c r="OR125" i="13"/>
  <c r="OQ126" i="13"/>
  <c r="OR126" i="13"/>
  <c r="OQ127" i="13"/>
  <c r="OR127" i="13"/>
  <c r="OQ128" i="13"/>
  <c r="OR128" i="13"/>
  <c r="OQ129" i="13"/>
  <c r="OR129" i="13"/>
  <c r="OQ130" i="13"/>
  <c r="OR130" i="13"/>
  <c r="OQ131" i="13"/>
  <c r="OR131" i="13"/>
  <c r="OQ132" i="13"/>
  <c r="OR132" i="13"/>
  <c r="OQ133" i="13"/>
  <c r="OR133" i="13"/>
  <c r="OQ134" i="13"/>
  <c r="OR134" i="13"/>
  <c r="OQ135" i="13"/>
  <c r="OR135" i="13"/>
  <c r="OQ136" i="13"/>
  <c r="OR136" i="13"/>
  <c r="OQ137" i="13"/>
  <c r="OR137" i="13"/>
  <c r="OQ138" i="13"/>
  <c r="OR138" i="13"/>
  <c r="OQ139" i="13"/>
  <c r="OR139" i="13"/>
  <c r="OQ140" i="13"/>
  <c r="OR140" i="13"/>
  <c r="OQ141" i="13"/>
  <c r="OR141" i="13"/>
  <c r="OQ142" i="13"/>
  <c r="OR142" i="13"/>
  <c r="OQ143" i="13"/>
  <c r="OR143" i="13"/>
  <c r="OQ144" i="13"/>
  <c r="OR144" i="13"/>
  <c r="OQ145" i="13"/>
  <c r="OR145" i="13"/>
  <c r="OQ146" i="13"/>
  <c r="OR146" i="13"/>
  <c r="OQ147" i="13"/>
  <c r="OR147" i="13"/>
  <c r="OQ148" i="13"/>
  <c r="OR148" i="13"/>
  <c r="OQ149" i="13"/>
  <c r="OR149" i="13"/>
  <c r="OQ150" i="13"/>
  <c r="OR150" i="13"/>
  <c r="NY8" i="13"/>
  <c r="NY9" i="13"/>
  <c r="NY11" i="13"/>
  <c r="NY12" i="13"/>
  <c r="NY13" i="13"/>
  <c r="NY14" i="13"/>
  <c r="NY15" i="13"/>
  <c r="NY16" i="13"/>
  <c r="NY17" i="13"/>
  <c r="NY18" i="13"/>
  <c r="NY19" i="13"/>
  <c r="NY20" i="13"/>
  <c r="NY21" i="13"/>
  <c r="NY22" i="13"/>
  <c r="NY23" i="13"/>
  <c r="NY24" i="13"/>
  <c r="NY25" i="13"/>
  <c r="NY26" i="13"/>
  <c r="NY27" i="13"/>
  <c r="NY28" i="13"/>
  <c r="NY29" i="13"/>
  <c r="NY30" i="13"/>
  <c r="NY31" i="13"/>
  <c r="NY32" i="13"/>
  <c r="NY33" i="13"/>
  <c r="NY34" i="13"/>
  <c r="NY35" i="13"/>
  <c r="NY36" i="13"/>
  <c r="NY37" i="13"/>
  <c r="NY38" i="13"/>
  <c r="NY39" i="13"/>
  <c r="NY40" i="13"/>
  <c r="NY41" i="13"/>
  <c r="NY42" i="13"/>
  <c r="NY43" i="13"/>
  <c r="NY44" i="13"/>
  <c r="NY45" i="13"/>
  <c r="NY46" i="13"/>
  <c r="NY47" i="13"/>
  <c r="NY48" i="13"/>
  <c r="NY49" i="13"/>
  <c r="NY50" i="13"/>
  <c r="NY51" i="13"/>
  <c r="NY52" i="13"/>
  <c r="NY53" i="13"/>
  <c r="NY54" i="13"/>
  <c r="NY55" i="13"/>
  <c r="NY56" i="13"/>
  <c r="NY57" i="13"/>
  <c r="NY58" i="13"/>
  <c r="NY59" i="13"/>
  <c r="NY60" i="13"/>
  <c r="NY61" i="13"/>
  <c r="NY62" i="13"/>
  <c r="NY63" i="13"/>
  <c r="NY64" i="13"/>
  <c r="NY65" i="13"/>
  <c r="NY66" i="13"/>
  <c r="NY68" i="13"/>
  <c r="NY69" i="13"/>
  <c r="NY70" i="13"/>
  <c r="NY71" i="13"/>
  <c r="NY72" i="13"/>
  <c r="NY73" i="13"/>
  <c r="NY74" i="13"/>
  <c r="NY75" i="13"/>
  <c r="NY76" i="13"/>
  <c r="NY77" i="13"/>
  <c r="NY78" i="13"/>
  <c r="NY79" i="13"/>
  <c r="NY80" i="13"/>
  <c r="NY81" i="13"/>
  <c r="NY82" i="13"/>
  <c r="NY85" i="13"/>
  <c r="NY86" i="13"/>
  <c r="NY87" i="13"/>
  <c r="NY88" i="13"/>
  <c r="NY89" i="13"/>
  <c r="NY90" i="13"/>
  <c r="NY91" i="13"/>
  <c r="NY92" i="13"/>
  <c r="NY93" i="13"/>
  <c r="NY94" i="13"/>
  <c r="NY95" i="13"/>
  <c r="NY96" i="13"/>
  <c r="NY97" i="13"/>
  <c r="NY98" i="13"/>
  <c r="NY99" i="13"/>
  <c r="NY100" i="13"/>
  <c r="NY101" i="13"/>
  <c r="NY102" i="13"/>
  <c r="NY103" i="13"/>
  <c r="NY104" i="13"/>
  <c r="NY105" i="13"/>
  <c r="NY106" i="13"/>
  <c r="NY107" i="13"/>
  <c r="NY108" i="13"/>
  <c r="NY109" i="13"/>
  <c r="NY110" i="13"/>
  <c r="NY111" i="13"/>
  <c r="NY112" i="13"/>
  <c r="NY113" i="13"/>
  <c r="NY114" i="13"/>
  <c r="NY115" i="13"/>
  <c r="NY116" i="13"/>
  <c r="NY117" i="13"/>
  <c r="NY118" i="13"/>
  <c r="NY119" i="13"/>
  <c r="NY120" i="13"/>
  <c r="NY121" i="13"/>
  <c r="NY122" i="13"/>
  <c r="NY123" i="13"/>
  <c r="NY124" i="13"/>
  <c r="NY125" i="13"/>
  <c r="NY126" i="13"/>
  <c r="NY127" i="13"/>
  <c r="NY128" i="13"/>
  <c r="NY129" i="13"/>
  <c r="NY130" i="13"/>
  <c r="NY131" i="13"/>
  <c r="NY132" i="13"/>
  <c r="NY133" i="13"/>
  <c r="NY134" i="13"/>
  <c r="NY135" i="13"/>
  <c r="NY136" i="13"/>
  <c r="NY137" i="13"/>
  <c r="NY138" i="13"/>
  <c r="NY139" i="13"/>
  <c r="NY140" i="13"/>
  <c r="NY141" i="13"/>
  <c r="NY142" i="13"/>
  <c r="NY143" i="13"/>
  <c r="NY144" i="13"/>
  <c r="NY145" i="13"/>
  <c r="NY146" i="13"/>
  <c r="NY147" i="13"/>
  <c r="NY148" i="13"/>
  <c r="NY149" i="13"/>
  <c r="NY150" i="13"/>
  <c r="NX8" i="13"/>
  <c r="NX9" i="13"/>
  <c r="NX11" i="13"/>
  <c r="NX12" i="13"/>
  <c r="NX13" i="13"/>
  <c r="NX14" i="13"/>
  <c r="NX15" i="13"/>
  <c r="NX16" i="13"/>
  <c r="NX17" i="13"/>
  <c r="NX18" i="13"/>
  <c r="NX19" i="13"/>
  <c r="NX20" i="13"/>
  <c r="NX21" i="13"/>
  <c r="NX22" i="13"/>
  <c r="NX23" i="13"/>
  <c r="NX24" i="13"/>
  <c r="NX25" i="13"/>
  <c r="NX26" i="13"/>
  <c r="NX27" i="13"/>
  <c r="NX28" i="13"/>
  <c r="NX29" i="13"/>
  <c r="NX30" i="13"/>
  <c r="NX31" i="13"/>
  <c r="NX32" i="13"/>
  <c r="NX33" i="13"/>
  <c r="NX34" i="13"/>
  <c r="NX35" i="13"/>
  <c r="NX36" i="13"/>
  <c r="NX37" i="13"/>
  <c r="NX38" i="13"/>
  <c r="NX39" i="13"/>
  <c r="NX40" i="13"/>
  <c r="NX41" i="13"/>
  <c r="NX42" i="13"/>
  <c r="NX43" i="13"/>
  <c r="NX44" i="13"/>
  <c r="NX45" i="13"/>
  <c r="NX46" i="13"/>
  <c r="NX47" i="13"/>
  <c r="NX48" i="13"/>
  <c r="NX49" i="13"/>
  <c r="NX50" i="13"/>
  <c r="NX51" i="13"/>
  <c r="NX52" i="13"/>
  <c r="NX53" i="13"/>
  <c r="NX54" i="13"/>
  <c r="NX55" i="13"/>
  <c r="NX56" i="13"/>
  <c r="NX57" i="13"/>
  <c r="NX58" i="13"/>
  <c r="NX59" i="13"/>
  <c r="NX60" i="13"/>
  <c r="NX61" i="13"/>
  <c r="NX62" i="13"/>
  <c r="NX63" i="13"/>
  <c r="NX64" i="13"/>
  <c r="NX65" i="13"/>
  <c r="NX66" i="13"/>
  <c r="NX67" i="13"/>
  <c r="NX68" i="13"/>
  <c r="NX69" i="13"/>
  <c r="NX70" i="13"/>
  <c r="NX71" i="13"/>
  <c r="NX72" i="13"/>
  <c r="NX73" i="13"/>
  <c r="NX74" i="13"/>
  <c r="NX75" i="13"/>
  <c r="NX76" i="13"/>
  <c r="NX77" i="13"/>
  <c r="NX78" i="13"/>
  <c r="NX79" i="13"/>
  <c r="NX80" i="13"/>
  <c r="NX81" i="13"/>
  <c r="NX82" i="13"/>
  <c r="NX85" i="13"/>
  <c r="NX86" i="13"/>
  <c r="NX87" i="13"/>
  <c r="NX88" i="13"/>
  <c r="NX89" i="13"/>
  <c r="NX90" i="13"/>
  <c r="NX91" i="13"/>
  <c r="NX92" i="13"/>
  <c r="NX93" i="13"/>
  <c r="NX94" i="13"/>
  <c r="NX95" i="13"/>
  <c r="NX96" i="13"/>
  <c r="NX97" i="13"/>
  <c r="NX98" i="13"/>
  <c r="NX99" i="13"/>
  <c r="NX100" i="13"/>
  <c r="NX101" i="13"/>
  <c r="NX102" i="13"/>
  <c r="NX103" i="13"/>
  <c r="NX104" i="13"/>
  <c r="NX105" i="13"/>
  <c r="NX106" i="13"/>
  <c r="NX107" i="13"/>
  <c r="NX108" i="13"/>
  <c r="NX109" i="13"/>
  <c r="NX110" i="13"/>
  <c r="NX111" i="13"/>
  <c r="NX112" i="13"/>
  <c r="NX113" i="13"/>
  <c r="NX114" i="13"/>
  <c r="NX115" i="13"/>
  <c r="NX116" i="13"/>
  <c r="NX117" i="13"/>
  <c r="NX118" i="13"/>
  <c r="NX119" i="13"/>
  <c r="NX120" i="13"/>
  <c r="NX121" i="13"/>
  <c r="NX122" i="13"/>
  <c r="NX123" i="13"/>
  <c r="NX124" i="13"/>
  <c r="NX125" i="13"/>
  <c r="NX126" i="13"/>
  <c r="NX127" i="13"/>
  <c r="NX128" i="13"/>
  <c r="NX129" i="13"/>
  <c r="NX130" i="13"/>
  <c r="NX131" i="13"/>
  <c r="NX132" i="13"/>
  <c r="NX133" i="13"/>
  <c r="NX134" i="13"/>
  <c r="NX135" i="13"/>
  <c r="NX136" i="13"/>
  <c r="NX137" i="13"/>
  <c r="NX138" i="13"/>
  <c r="NX139" i="13"/>
  <c r="NX140" i="13"/>
  <c r="NX141" i="13"/>
  <c r="NX142" i="13"/>
  <c r="NX143" i="13"/>
  <c r="NX144" i="13"/>
  <c r="NX145" i="13"/>
  <c r="NX146" i="13"/>
  <c r="NX147" i="13"/>
  <c r="NX148" i="13"/>
  <c r="NX149" i="13"/>
  <c r="NX150" i="13"/>
  <c r="NT8" i="13"/>
  <c r="NU8" i="13"/>
  <c r="NT9" i="13"/>
  <c r="NU9" i="13"/>
  <c r="NT11" i="13"/>
  <c r="NU11" i="13"/>
  <c r="NT12" i="13"/>
  <c r="NU12" i="13"/>
  <c r="NT13" i="13"/>
  <c r="NU13" i="13"/>
  <c r="NT14" i="13"/>
  <c r="NU14" i="13"/>
  <c r="NT15" i="13"/>
  <c r="NU15" i="13"/>
  <c r="NT16" i="13"/>
  <c r="NU16" i="13"/>
  <c r="NT17" i="13"/>
  <c r="NU17" i="13"/>
  <c r="NT18" i="13"/>
  <c r="NU18" i="13"/>
  <c r="NT19" i="13"/>
  <c r="NU19" i="13"/>
  <c r="NT20" i="13"/>
  <c r="NU20" i="13"/>
  <c r="NT21" i="13"/>
  <c r="NU21" i="13"/>
  <c r="NT22" i="13"/>
  <c r="NU22" i="13"/>
  <c r="NT23" i="13"/>
  <c r="NU23" i="13"/>
  <c r="NT24" i="13"/>
  <c r="NU24" i="13"/>
  <c r="NT25" i="13"/>
  <c r="NU25" i="13"/>
  <c r="NT26" i="13"/>
  <c r="NU26" i="13"/>
  <c r="NT27" i="13"/>
  <c r="NU27" i="13"/>
  <c r="NT28" i="13"/>
  <c r="NU28" i="13"/>
  <c r="NT29" i="13"/>
  <c r="NU29" i="13"/>
  <c r="NT30" i="13"/>
  <c r="NU30" i="13"/>
  <c r="NT31" i="13"/>
  <c r="NU31" i="13"/>
  <c r="NT32" i="13"/>
  <c r="NU32" i="13"/>
  <c r="NT33" i="13"/>
  <c r="NU33" i="13"/>
  <c r="NT34" i="13"/>
  <c r="NU34" i="13"/>
  <c r="NT35" i="13"/>
  <c r="NU35" i="13"/>
  <c r="NT36" i="13"/>
  <c r="NU36" i="13"/>
  <c r="NT37" i="13"/>
  <c r="NU37" i="13"/>
  <c r="NT38" i="13"/>
  <c r="NU38" i="13"/>
  <c r="NT39" i="13"/>
  <c r="NU39" i="13"/>
  <c r="NT40" i="13"/>
  <c r="NU40" i="13"/>
  <c r="NT41" i="13"/>
  <c r="NU41" i="13"/>
  <c r="NT42" i="13"/>
  <c r="NU42" i="13"/>
  <c r="NT43" i="13"/>
  <c r="NU43" i="13"/>
  <c r="NT44" i="13"/>
  <c r="NU44" i="13"/>
  <c r="NT45" i="13"/>
  <c r="NU45" i="13"/>
  <c r="NT46" i="13"/>
  <c r="NU46" i="13"/>
  <c r="NT47" i="13"/>
  <c r="NU47" i="13"/>
  <c r="NT48" i="13"/>
  <c r="NU48" i="13"/>
  <c r="NT49" i="13"/>
  <c r="NU49" i="13"/>
  <c r="NT50" i="13"/>
  <c r="NU50" i="13"/>
  <c r="NT51" i="13"/>
  <c r="NU51" i="13"/>
  <c r="NT52" i="13"/>
  <c r="NU52" i="13"/>
  <c r="NT53" i="13"/>
  <c r="NU53" i="13"/>
  <c r="NT54" i="13"/>
  <c r="NU54" i="13"/>
  <c r="NT55" i="13"/>
  <c r="NU55" i="13"/>
  <c r="NT56" i="13"/>
  <c r="NU56" i="13"/>
  <c r="NT57" i="13"/>
  <c r="NU57" i="13"/>
  <c r="NT58" i="13"/>
  <c r="NU58" i="13"/>
  <c r="NT59" i="13"/>
  <c r="NU59" i="13"/>
  <c r="NT60" i="13"/>
  <c r="NU60" i="13"/>
  <c r="NT61" i="13"/>
  <c r="NU61" i="13"/>
  <c r="NT62" i="13"/>
  <c r="NU62" i="13"/>
  <c r="NT63" i="13"/>
  <c r="NU63" i="13"/>
  <c r="NT64" i="13"/>
  <c r="NU64" i="13"/>
  <c r="NT65" i="13"/>
  <c r="NU65" i="13"/>
  <c r="NT66" i="13"/>
  <c r="NU66" i="13"/>
  <c r="NT67" i="13"/>
  <c r="NT68" i="13"/>
  <c r="NU68" i="13"/>
  <c r="NT69" i="13"/>
  <c r="NU69" i="13"/>
  <c r="NT70" i="13"/>
  <c r="NU70" i="13"/>
  <c r="NT71" i="13"/>
  <c r="NU71" i="13"/>
  <c r="NT72" i="13"/>
  <c r="NU72" i="13"/>
  <c r="NT73" i="13"/>
  <c r="NU73" i="13"/>
  <c r="NT74" i="13"/>
  <c r="NU74" i="13"/>
  <c r="NT75" i="13"/>
  <c r="NU75" i="13"/>
  <c r="NT76" i="13"/>
  <c r="NU76" i="13"/>
  <c r="NT77" i="13"/>
  <c r="NU77" i="13"/>
  <c r="NT78" i="13"/>
  <c r="NU78" i="13"/>
  <c r="NT79" i="13"/>
  <c r="NU79" i="13"/>
  <c r="NT80" i="13"/>
  <c r="NU80" i="13"/>
  <c r="NT81" i="13"/>
  <c r="NU81" i="13"/>
  <c r="NT82" i="13"/>
  <c r="NU82" i="13"/>
  <c r="NT85" i="13"/>
  <c r="NU85" i="13"/>
  <c r="NT86" i="13"/>
  <c r="NU86" i="13"/>
  <c r="NT87" i="13"/>
  <c r="NU87" i="13"/>
  <c r="NT88" i="13"/>
  <c r="NU88" i="13"/>
  <c r="NT89" i="13"/>
  <c r="NU89" i="13"/>
  <c r="NT90" i="13"/>
  <c r="NU90" i="13"/>
  <c r="NT91" i="13"/>
  <c r="NU91" i="13"/>
  <c r="NT92" i="13"/>
  <c r="NU92" i="13"/>
  <c r="NT93" i="13"/>
  <c r="NU93" i="13"/>
  <c r="NT94" i="13"/>
  <c r="NU94" i="13"/>
  <c r="NT95" i="13"/>
  <c r="NU95" i="13"/>
  <c r="NT96" i="13"/>
  <c r="NU96" i="13"/>
  <c r="NT97" i="13"/>
  <c r="NU97" i="13"/>
  <c r="NT98" i="13"/>
  <c r="NU98" i="13"/>
  <c r="NT99" i="13"/>
  <c r="NU99" i="13"/>
  <c r="NT100" i="13"/>
  <c r="NU100" i="13"/>
  <c r="NT101" i="13"/>
  <c r="NU101" i="13"/>
  <c r="NT102" i="13"/>
  <c r="NU102" i="13"/>
  <c r="NT103" i="13"/>
  <c r="NU103" i="13"/>
  <c r="NT104" i="13"/>
  <c r="NU104" i="13"/>
  <c r="NT105" i="13"/>
  <c r="NU105" i="13"/>
  <c r="NT106" i="13"/>
  <c r="NU106" i="13"/>
  <c r="NT107" i="13"/>
  <c r="NU107" i="13"/>
  <c r="NT108" i="13"/>
  <c r="NU108" i="13"/>
  <c r="NT109" i="13"/>
  <c r="NU109" i="13"/>
  <c r="NT110" i="13"/>
  <c r="NU110" i="13"/>
  <c r="NT111" i="13"/>
  <c r="NU111" i="13"/>
  <c r="NT112" i="13"/>
  <c r="NU112" i="13"/>
  <c r="NT113" i="13"/>
  <c r="NU113" i="13"/>
  <c r="NT114" i="13"/>
  <c r="NU114" i="13"/>
  <c r="NT115" i="13"/>
  <c r="NU115" i="13"/>
  <c r="NT116" i="13"/>
  <c r="NU116" i="13"/>
  <c r="NT117" i="13"/>
  <c r="NU117" i="13"/>
  <c r="NT118" i="13"/>
  <c r="NU118" i="13"/>
  <c r="NT119" i="13"/>
  <c r="NU119" i="13"/>
  <c r="NT120" i="13"/>
  <c r="NU120" i="13"/>
  <c r="NT121" i="13"/>
  <c r="NU121" i="13"/>
  <c r="NT122" i="13"/>
  <c r="NU122" i="13"/>
  <c r="NT123" i="13"/>
  <c r="NU123" i="13"/>
  <c r="NT124" i="13"/>
  <c r="NU124" i="13"/>
  <c r="NT125" i="13"/>
  <c r="NU125" i="13"/>
  <c r="NT126" i="13"/>
  <c r="NU126" i="13"/>
  <c r="NT127" i="13"/>
  <c r="NU127" i="13"/>
  <c r="NT128" i="13"/>
  <c r="NU128" i="13"/>
  <c r="NT129" i="13"/>
  <c r="NU129" i="13"/>
  <c r="NT130" i="13"/>
  <c r="NU130" i="13"/>
  <c r="NT131" i="13"/>
  <c r="NU131" i="13"/>
  <c r="NT132" i="13"/>
  <c r="NU132" i="13"/>
  <c r="NT133" i="13"/>
  <c r="NU133" i="13"/>
  <c r="NT134" i="13"/>
  <c r="NU134" i="13"/>
  <c r="NT135" i="13"/>
  <c r="NU135" i="13"/>
  <c r="NT136" i="13"/>
  <c r="NU136" i="13"/>
  <c r="NT137" i="13"/>
  <c r="NU137" i="13"/>
  <c r="NT138" i="13"/>
  <c r="NU138" i="13"/>
  <c r="NT139" i="13"/>
  <c r="NU139" i="13"/>
  <c r="NT140" i="13"/>
  <c r="NU140" i="13"/>
  <c r="NT141" i="13"/>
  <c r="NU141" i="13"/>
  <c r="NT142" i="13"/>
  <c r="NU142" i="13"/>
  <c r="NT143" i="13"/>
  <c r="NU143" i="13"/>
  <c r="NT144" i="13"/>
  <c r="NU144" i="13"/>
  <c r="NT145" i="13"/>
  <c r="NU145" i="13"/>
  <c r="NT146" i="13"/>
  <c r="NU146" i="13"/>
  <c r="NT147" i="13"/>
  <c r="NU147" i="13"/>
  <c r="NT148" i="13"/>
  <c r="NU148" i="13"/>
  <c r="NT149" i="13"/>
  <c r="NU149" i="13"/>
  <c r="NT150" i="13"/>
  <c r="NU150" i="13"/>
  <c r="NT7" i="13"/>
  <c r="NV25" i="13"/>
  <c r="NV26" i="13"/>
  <c r="NV27" i="13"/>
  <c r="NV28" i="13"/>
  <c r="NV29" i="13"/>
  <c r="NV30" i="13"/>
  <c r="NV31" i="13"/>
  <c r="NV32" i="13"/>
  <c r="NV33" i="13"/>
  <c r="NV34" i="13"/>
  <c r="NV35" i="13"/>
  <c r="NV36" i="13"/>
  <c r="NV37" i="13"/>
  <c r="NV38" i="13"/>
  <c r="NV39" i="13"/>
  <c r="NV40" i="13"/>
  <c r="NV41" i="13"/>
  <c r="NV42" i="13"/>
  <c r="NV43" i="13"/>
  <c r="NV44" i="13"/>
  <c r="NV45" i="13"/>
  <c r="NV46" i="13"/>
  <c r="NV47" i="13"/>
  <c r="NV48" i="13"/>
  <c r="NV49" i="13"/>
  <c r="NV50" i="13"/>
  <c r="NV51" i="13"/>
  <c r="NV52" i="13"/>
  <c r="NV53" i="13"/>
  <c r="NV54" i="13"/>
  <c r="NV55" i="13"/>
  <c r="NV56" i="13"/>
  <c r="NV57" i="13"/>
  <c r="NV58" i="13"/>
  <c r="NV59" i="13"/>
  <c r="NV60" i="13"/>
  <c r="NV61" i="13"/>
  <c r="NV62" i="13"/>
  <c r="NV63" i="13"/>
  <c r="NV64" i="13"/>
  <c r="NV65" i="13"/>
  <c r="NV66" i="13"/>
  <c r="NV68" i="13"/>
  <c r="NV69" i="13"/>
  <c r="NV70" i="13"/>
  <c r="NV71" i="13"/>
  <c r="NV72" i="13"/>
  <c r="NV73" i="13"/>
  <c r="NV74" i="13"/>
  <c r="NV75" i="13"/>
  <c r="NV76" i="13"/>
  <c r="NV77" i="13"/>
  <c r="NV78" i="13"/>
  <c r="NV79" i="13"/>
  <c r="NV80" i="13"/>
  <c r="NV81" i="13"/>
  <c r="NV85" i="13"/>
  <c r="NV86" i="13"/>
  <c r="NV87" i="13"/>
  <c r="NV88" i="13"/>
  <c r="NV89" i="13"/>
  <c r="NV90" i="13"/>
  <c r="NV91" i="13"/>
  <c r="NV92" i="13"/>
  <c r="NV93" i="13"/>
  <c r="NV94" i="13"/>
  <c r="NV95" i="13"/>
  <c r="NV96" i="13"/>
  <c r="NV97" i="13"/>
  <c r="NV98" i="13"/>
  <c r="NV99" i="13"/>
  <c r="NV100" i="13"/>
  <c r="NV101" i="13"/>
  <c r="NV102" i="13"/>
  <c r="NV103" i="13"/>
  <c r="NV104" i="13"/>
  <c r="NV105" i="13"/>
  <c r="NV106" i="13"/>
  <c r="NV107" i="13"/>
  <c r="NV108" i="13"/>
  <c r="NV109" i="13"/>
  <c r="NV110" i="13"/>
  <c r="NV111" i="13"/>
  <c r="NV112" i="13"/>
  <c r="NV113" i="13"/>
  <c r="NV114" i="13"/>
  <c r="NV115" i="13"/>
  <c r="NV116" i="13"/>
  <c r="NV117" i="13"/>
  <c r="NV118" i="13"/>
  <c r="NV119" i="13"/>
  <c r="NV120" i="13"/>
  <c r="NV121" i="13"/>
  <c r="NV122" i="13"/>
  <c r="NV123" i="13"/>
  <c r="NV124" i="13"/>
  <c r="NV125" i="13"/>
  <c r="NV126" i="13"/>
  <c r="NV127" i="13"/>
  <c r="NV128" i="13"/>
  <c r="NV129" i="13"/>
  <c r="NV130" i="13"/>
  <c r="NV131" i="13"/>
  <c r="NV132" i="13"/>
  <c r="NV133" i="13"/>
  <c r="NV134" i="13"/>
  <c r="NV135" i="13"/>
  <c r="NV136" i="13"/>
  <c r="NV137" i="13"/>
  <c r="NV138" i="13"/>
  <c r="NV139" i="13"/>
  <c r="NV140" i="13"/>
  <c r="NV141" i="13"/>
  <c r="NV142" i="13"/>
  <c r="NV143" i="13"/>
  <c r="NV144" i="13"/>
  <c r="NV145" i="13"/>
  <c r="NV146" i="13"/>
  <c r="NV147" i="13"/>
  <c r="NV148" i="13"/>
  <c r="NV149" i="13"/>
  <c r="NV150" i="13"/>
  <c r="NV8" i="13"/>
  <c r="NV9" i="13"/>
  <c r="NV11" i="13"/>
  <c r="NV12" i="13"/>
  <c r="NV13" i="13"/>
  <c r="NV14" i="13"/>
  <c r="NV15" i="13"/>
  <c r="NV16" i="13"/>
  <c r="NV17" i="13"/>
  <c r="NV18" i="13"/>
  <c r="NV19" i="13"/>
  <c r="NV20" i="13"/>
  <c r="NV21" i="13"/>
  <c r="NV22" i="13"/>
  <c r="NV23" i="13"/>
  <c r="NV24" i="13"/>
  <c r="OO8" i="13"/>
  <c r="OP8" i="13"/>
  <c r="OO9" i="13"/>
  <c r="OP9" i="13"/>
  <c r="OO11" i="13"/>
  <c r="OP11" i="13"/>
  <c r="OO12" i="13"/>
  <c r="OP12" i="13"/>
  <c r="OO13" i="13"/>
  <c r="OP13" i="13"/>
  <c r="OO14" i="13"/>
  <c r="OP14" i="13"/>
  <c r="OO15" i="13"/>
  <c r="OP15" i="13"/>
  <c r="OO16" i="13"/>
  <c r="OP16" i="13"/>
  <c r="OO17" i="13"/>
  <c r="OP17" i="13"/>
  <c r="OO18" i="13"/>
  <c r="OP18" i="13"/>
  <c r="OO19" i="13"/>
  <c r="OP19" i="13"/>
  <c r="OO20" i="13"/>
  <c r="OP20" i="13"/>
  <c r="OO21" i="13"/>
  <c r="OP21" i="13"/>
  <c r="OO22" i="13"/>
  <c r="OP22" i="13"/>
  <c r="OO23" i="13"/>
  <c r="OP23" i="13"/>
  <c r="OO24" i="13"/>
  <c r="OP24" i="13"/>
  <c r="OO25" i="13"/>
  <c r="OP25" i="13"/>
  <c r="OO26" i="13"/>
  <c r="OP26" i="13"/>
  <c r="OO27" i="13"/>
  <c r="OP27" i="13"/>
  <c r="OO28" i="13"/>
  <c r="OP28" i="13"/>
  <c r="OO29" i="13"/>
  <c r="OP29" i="13"/>
  <c r="OO30" i="13"/>
  <c r="OP30" i="13"/>
  <c r="OO31" i="13"/>
  <c r="OP31" i="13"/>
  <c r="OO32" i="13"/>
  <c r="OP32" i="13"/>
  <c r="OO33" i="13"/>
  <c r="OP33" i="13"/>
  <c r="OO34" i="13"/>
  <c r="OP34" i="13"/>
  <c r="OO35" i="13"/>
  <c r="OP35" i="13"/>
  <c r="OO36" i="13"/>
  <c r="OP36" i="13"/>
  <c r="OO37" i="13"/>
  <c r="OP37" i="13"/>
  <c r="OO38" i="13"/>
  <c r="OP38" i="13"/>
  <c r="OO39" i="13"/>
  <c r="OP39" i="13"/>
  <c r="OO40" i="13"/>
  <c r="OP40" i="13"/>
  <c r="OO41" i="13"/>
  <c r="OP41" i="13"/>
  <c r="OO42" i="13"/>
  <c r="OP42" i="13"/>
  <c r="OO43" i="13"/>
  <c r="OP43" i="13"/>
  <c r="OO44" i="13"/>
  <c r="OP44" i="13"/>
  <c r="OO45" i="13"/>
  <c r="OP45" i="13"/>
  <c r="OO46" i="13"/>
  <c r="OP46" i="13"/>
  <c r="OO47" i="13"/>
  <c r="OP47" i="13"/>
  <c r="OO48" i="13"/>
  <c r="OP48" i="13"/>
  <c r="OO49" i="13"/>
  <c r="OP49" i="13"/>
  <c r="OO50" i="13"/>
  <c r="OP50" i="13"/>
  <c r="OO51" i="13"/>
  <c r="OP51" i="13"/>
  <c r="OO52" i="13"/>
  <c r="OP52" i="13"/>
  <c r="OO53" i="13"/>
  <c r="OP53" i="13"/>
  <c r="OO54" i="13"/>
  <c r="OP54" i="13"/>
  <c r="OO55" i="13"/>
  <c r="OP55" i="13"/>
  <c r="OO56" i="13"/>
  <c r="OP56" i="13"/>
  <c r="OO57" i="13"/>
  <c r="OP57" i="13"/>
  <c r="OO58" i="13"/>
  <c r="OP58" i="13"/>
  <c r="OO59" i="13"/>
  <c r="OP59" i="13"/>
  <c r="OO60" i="13"/>
  <c r="OP60" i="13"/>
  <c r="OO61" i="13"/>
  <c r="OP61" i="13"/>
  <c r="OO62" i="13"/>
  <c r="OP62" i="13"/>
  <c r="OO63" i="13"/>
  <c r="OP63" i="13"/>
  <c r="OO64" i="13"/>
  <c r="OP64" i="13"/>
  <c r="OO65" i="13"/>
  <c r="OP65" i="13"/>
  <c r="OO66" i="13"/>
  <c r="OP66" i="13"/>
  <c r="OO67" i="13"/>
  <c r="OO68" i="13"/>
  <c r="OP68" i="13"/>
  <c r="OO69" i="13"/>
  <c r="OP69" i="13"/>
  <c r="OO70" i="13"/>
  <c r="OP70" i="13"/>
  <c r="OO71" i="13"/>
  <c r="OP71" i="13"/>
  <c r="OO72" i="13"/>
  <c r="OP72" i="13"/>
  <c r="OO73" i="13"/>
  <c r="OP73" i="13"/>
  <c r="OO74" i="13"/>
  <c r="OP74" i="13"/>
  <c r="OO75" i="13"/>
  <c r="OP75" i="13"/>
  <c r="OO76" i="13"/>
  <c r="OP76" i="13"/>
  <c r="OO77" i="13"/>
  <c r="OP77" i="13"/>
  <c r="OO78" i="13"/>
  <c r="OP78" i="13"/>
  <c r="OO79" i="13"/>
  <c r="OP79" i="13"/>
  <c r="OO80" i="13"/>
  <c r="OP80" i="13"/>
  <c r="OO81" i="13"/>
  <c r="OP81" i="13"/>
  <c r="OO82" i="13"/>
  <c r="OP82" i="13"/>
  <c r="OO85" i="13"/>
  <c r="OP85" i="13"/>
  <c r="OO86" i="13"/>
  <c r="OP86" i="13"/>
  <c r="OO87" i="13"/>
  <c r="OP87" i="13"/>
  <c r="OO88" i="13"/>
  <c r="OP88" i="13"/>
  <c r="OO89" i="13"/>
  <c r="OP89" i="13"/>
  <c r="OO90" i="13"/>
  <c r="OP90" i="13"/>
  <c r="OO91" i="13"/>
  <c r="OP91" i="13"/>
  <c r="OO92" i="13"/>
  <c r="OP92" i="13"/>
  <c r="OO93" i="13"/>
  <c r="OP93" i="13"/>
  <c r="OO94" i="13"/>
  <c r="OP94" i="13"/>
  <c r="OO95" i="13"/>
  <c r="OP95" i="13"/>
  <c r="OO96" i="13"/>
  <c r="OP96" i="13"/>
  <c r="OO97" i="13"/>
  <c r="OP97" i="13"/>
  <c r="OO98" i="13"/>
  <c r="OP98" i="13"/>
  <c r="OO99" i="13"/>
  <c r="OP99" i="13"/>
  <c r="OO100" i="13"/>
  <c r="OP100" i="13"/>
  <c r="OO101" i="13"/>
  <c r="OP101" i="13"/>
  <c r="OO102" i="13"/>
  <c r="OP102" i="13"/>
  <c r="OO103" i="13"/>
  <c r="OP103" i="13"/>
  <c r="OO104" i="13"/>
  <c r="OP104" i="13"/>
  <c r="OO105" i="13"/>
  <c r="OP105" i="13"/>
  <c r="OO106" i="13"/>
  <c r="OP106" i="13"/>
  <c r="OO107" i="13"/>
  <c r="OP107" i="13"/>
  <c r="OO108" i="13"/>
  <c r="OP108" i="13"/>
  <c r="OO109" i="13"/>
  <c r="OP109" i="13"/>
  <c r="OO110" i="13"/>
  <c r="OP110" i="13"/>
  <c r="OO111" i="13"/>
  <c r="OP111" i="13"/>
  <c r="OO112" i="13"/>
  <c r="OP112" i="13"/>
  <c r="OO113" i="13"/>
  <c r="OP113" i="13"/>
  <c r="OO114" i="13"/>
  <c r="OP114" i="13"/>
  <c r="OO115" i="13"/>
  <c r="OP115" i="13"/>
  <c r="OO116" i="13"/>
  <c r="OP116" i="13"/>
  <c r="OO117" i="13"/>
  <c r="OP117" i="13"/>
  <c r="OO118" i="13"/>
  <c r="OP118" i="13"/>
  <c r="OO119" i="13"/>
  <c r="OP119" i="13"/>
  <c r="OO120" i="13"/>
  <c r="OP120" i="13"/>
  <c r="OO121" i="13"/>
  <c r="OP121" i="13"/>
  <c r="OO122" i="13"/>
  <c r="OP122" i="13"/>
  <c r="OO123" i="13"/>
  <c r="OP123" i="13"/>
  <c r="OO124" i="13"/>
  <c r="OP124" i="13"/>
  <c r="OO125" i="13"/>
  <c r="OP125" i="13"/>
  <c r="OO126" i="13"/>
  <c r="OP126" i="13"/>
  <c r="OO127" i="13"/>
  <c r="OP127" i="13"/>
  <c r="OO128" i="13"/>
  <c r="OP128" i="13"/>
  <c r="OO129" i="13"/>
  <c r="OP129" i="13"/>
  <c r="OO130" i="13"/>
  <c r="OP130" i="13"/>
  <c r="OO131" i="13"/>
  <c r="OP131" i="13"/>
  <c r="OO132" i="13"/>
  <c r="OP132" i="13"/>
  <c r="OO133" i="13"/>
  <c r="OP133" i="13"/>
  <c r="OO134" i="13"/>
  <c r="OP134" i="13"/>
  <c r="OO135" i="13"/>
  <c r="OP135" i="13"/>
  <c r="OO136" i="13"/>
  <c r="OP136" i="13"/>
  <c r="OO137" i="13"/>
  <c r="OP137" i="13"/>
  <c r="OO138" i="13"/>
  <c r="OP138" i="13"/>
  <c r="OO139" i="13"/>
  <c r="OP139" i="13"/>
  <c r="OO140" i="13"/>
  <c r="OP140" i="13"/>
  <c r="OO141" i="13"/>
  <c r="OP141" i="13"/>
  <c r="OO142" i="13"/>
  <c r="OP142" i="13"/>
  <c r="OO143" i="13"/>
  <c r="OP143" i="13"/>
  <c r="OO144" i="13"/>
  <c r="OP144" i="13"/>
  <c r="OO145" i="13"/>
  <c r="OP145" i="13"/>
  <c r="OO146" i="13"/>
  <c r="OP146" i="13"/>
  <c r="OO147" i="13"/>
  <c r="OP147" i="13"/>
  <c r="OO148" i="13"/>
  <c r="OP148" i="13"/>
  <c r="OO149" i="13"/>
  <c r="OP149" i="13"/>
  <c r="OO150" i="13"/>
  <c r="OP150" i="13"/>
  <c r="OO7" i="13"/>
  <c r="OJ8" i="13"/>
  <c r="OK8" i="13"/>
  <c r="OL8" i="13"/>
  <c r="OM8" i="13"/>
  <c r="OJ9" i="13"/>
  <c r="OK9" i="13"/>
  <c r="OL9" i="13"/>
  <c r="OM9" i="13"/>
  <c r="OJ11" i="13"/>
  <c r="OK11" i="13"/>
  <c r="OL11" i="13"/>
  <c r="OM11" i="13"/>
  <c r="OJ12" i="13"/>
  <c r="OK12" i="13"/>
  <c r="OL12" i="13"/>
  <c r="OM12" i="13"/>
  <c r="OJ13" i="13"/>
  <c r="OK13" i="13"/>
  <c r="OL13" i="13"/>
  <c r="OM13" i="13"/>
  <c r="OJ14" i="13"/>
  <c r="OK14" i="13"/>
  <c r="OL14" i="13"/>
  <c r="OM14" i="13"/>
  <c r="OJ15" i="13"/>
  <c r="OK15" i="13"/>
  <c r="OL15" i="13"/>
  <c r="OM15" i="13"/>
  <c r="OJ16" i="13"/>
  <c r="OK16" i="13"/>
  <c r="OL16" i="13"/>
  <c r="OM16" i="13"/>
  <c r="OJ17" i="13"/>
  <c r="OK17" i="13"/>
  <c r="OL17" i="13"/>
  <c r="OM17" i="13"/>
  <c r="OJ18" i="13"/>
  <c r="OK18" i="13"/>
  <c r="OL18" i="13"/>
  <c r="OM18" i="13"/>
  <c r="OJ19" i="13"/>
  <c r="OK19" i="13"/>
  <c r="OL19" i="13"/>
  <c r="OM19" i="13"/>
  <c r="OJ20" i="13"/>
  <c r="OK20" i="13"/>
  <c r="OL20" i="13"/>
  <c r="OM20" i="13"/>
  <c r="OJ21" i="13"/>
  <c r="OK21" i="13"/>
  <c r="OL21" i="13"/>
  <c r="OM21" i="13"/>
  <c r="OJ22" i="13"/>
  <c r="OK22" i="13"/>
  <c r="OL22" i="13"/>
  <c r="OM22" i="13"/>
  <c r="OJ23" i="13"/>
  <c r="OK23" i="13"/>
  <c r="OL23" i="13"/>
  <c r="OM23" i="13"/>
  <c r="OJ24" i="13"/>
  <c r="OK24" i="13"/>
  <c r="OL24" i="13"/>
  <c r="OM24" i="13"/>
  <c r="OJ25" i="13"/>
  <c r="OK25" i="13"/>
  <c r="OL25" i="13"/>
  <c r="OM25" i="13"/>
  <c r="OJ26" i="13"/>
  <c r="OK26" i="13"/>
  <c r="OL26" i="13"/>
  <c r="OM26" i="13"/>
  <c r="OJ27" i="13"/>
  <c r="OK27" i="13"/>
  <c r="OL27" i="13"/>
  <c r="OM27" i="13"/>
  <c r="OJ28" i="13"/>
  <c r="OK28" i="13"/>
  <c r="OL28" i="13"/>
  <c r="OM28" i="13"/>
  <c r="OJ29" i="13"/>
  <c r="OK29" i="13"/>
  <c r="OL29" i="13"/>
  <c r="OM29" i="13"/>
  <c r="OJ30" i="13"/>
  <c r="OK30" i="13"/>
  <c r="OL30" i="13"/>
  <c r="OM30" i="13"/>
  <c r="OJ31" i="13"/>
  <c r="OK31" i="13"/>
  <c r="OL31" i="13"/>
  <c r="OM31" i="13"/>
  <c r="OJ32" i="13"/>
  <c r="OK32" i="13"/>
  <c r="OL32" i="13"/>
  <c r="OM32" i="13"/>
  <c r="OJ33" i="13"/>
  <c r="OK33" i="13"/>
  <c r="OL33" i="13"/>
  <c r="OM33" i="13"/>
  <c r="OJ34" i="13"/>
  <c r="OK34" i="13"/>
  <c r="OL34" i="13"/>
  <c r="OM34" i="13"/>
  <c r="OJ35" i="13"/>
  <c r="OK35" i="13"/>
  <c r="OL35" i="13"/>
  <c r="OM35" i="13"/>
  <c r="OJ36" i="13"/>
  <c r="OK36" i="13"/>
  <c r="OL36" i="13"/>
  <c r="OM36" i="13"/>
  <c r="OJ37" i="13"/>
  <c r="OK37" i="13"/>
  <c r="OL37" i="13"/>
  <c r="OM37" i="13"/>
  <c r="OJ38" i="13"/>
  <c r="OK38" i="13"/>
  <c r="OL38" i="13"/>
  <c r="OM38" i="13"/>
  <c r="OJ39" i="13"/>
  <c r="OK39" i="13"/>
  <c r="OL39" i="13"/>
  <c r="OM39" i="13"/>
  <c r="OJ40" i="13"/>
  <c r="OK40" i="13"/>
  <c r="OL40" i="13"/>
  <c r="OM40" i="13"/>
  <c r="OJ41" i="13"/>
  <c r="OK41" i="13"/>
  <c r="OL41" i="13"/>
  <c r="OM41" i="13"/>
  <c r="OJ42" i="13"/>
  <c r="OK42" i="13"/>
  <c r="OL42" i="13"/>
  <c r="OM42" i="13"/>
  <c r="OJ43" i="13"/>
  <c r="OK43" i="13"/>
  <c r="OL43" i="13"/>
  <c r="OM43" i="13"/>
  <c r="OJ44" i="13"/>
  <c r="OK44" i="13"/>
  <c r="OL44" i="13"/>
  <c r="OM44" i="13"/>
  <c r="OJ45" i="13"/>
  <c r="OK45" i="13"/>
  <c r="OL45" i="13"/>
  <c r="OM45" i="13"/>
  <c r="OJ46" i="13"/>
  <c r="OK46" i="13"/>
  <c r="OL46" i="13"/>
  <c r="OM46" i="13"/>
  <c r="OJ47" i="13"/>
  <c r="OK47" i="13"/>
  <c r="OL47" i="13"/>
  <c r="OM47" i="13"/>
  <c r="OJ48" i="13"/>
  <c r="OK48" i="13"/>
  <c r="OL48" i="13"/>
  <c r="OM48" i="13"/>
  <c r="OJ49" i="13"/>
  <c r="OK49" i="13"/>
  <c r="OL49" i="13"/>
  <c r="OM49" i="13"/>
  <c r="OJ50" i="13"/>
  <c r="OK50" i="13"/>
  <c r="OL50" i="13"/>
  <c r="OM50" i="13"/>
  <c r="OJ51" i="13"/>
  <c r="OK51" i="13"/>
  <c r="OL51" i="13"/>
  <c r="OM51" i="13"/>
  <c r="OJ52" i="13"/>
  <c r="OK52" i="13"/>
  <c r="OL52" i="13"/>
  <c r="OM52" i="13"/>
  <c r="OJ53" i="13"/>
  <c r="OK53" i="13"/>
  <c r="OL53" i="13"/>
  <c r="OM53" i="13"/>
  <c r="OJ54" i="13"/>
  <c r="OK54" i="13"/>
  <c r="OL54" i="13"/>
  <c r="OM54" i="13"/>
  <c r="OJ55" i="13"/>
  <c r="OK55" i="13"/>
  <c r="OL55" i="13"/>
  <c r="OM55" i="13"/>
  <c r="OJ56" i="13"/>
  <c r="OK56" i="13"/>
  <c r="OL56" i="13"/>
  <c r="OM56" i="13"/>
  <c r="OJ57" i="13"/>
  <c r="OK57" i="13"/>
  <c r="OL57" i="13"/>
  <c r="OM57" i="13"/>
  <c r="OJ58" i="13"/>
  <c r="OK58" i="13"/>
  <c r="OL58" i="13"/>
  <c r="OM58" i="13"/>
  <c r="OJ59" i="13"/>
  <c r="OK59" i="13"/>
  <c r="OL59" i="13"/>
  <c r="OM59" i="13"/>
  <c r="OJ60" i="13"/>
  <c r="OK60" i="13"/>
  <c r="OL60" i="13"/>
  <c r="OM60" i="13"/>
  <c r="OJ61" i="13"/>
  <c r="OK61" i="13"/>
  <c r="OL61" i="13"/>
  <c r="OM61" i="13"/>
  <c r="OJ62" i="13"/>
  <c r="OK62" i="13"/>
  <c r="OL62" i="13"/>
  <c r="OM62" i="13"/>
  <c r="OJ63" i="13"/>
  <c r="OK63" i="13"/>
  <c r="OL63" i="13"/>
  <c r="OM63" i="13"/>
  <c r="OJ64" i="13"/>
  <c r="OK64" i="13"/>
  <c r="OL64" i="13"/>
  <c r="OM64" i="13"/>
  <c r="OJ65" i="13"/>
  <c r="OK65" i="13"/>
  <c r="OL65" i="13"/>
  <c r="OM65" i="13"/>
  <c r="OJ66" i="13"/>
  <c r="OK66" i="13"/>
  <c r="OL66" i="13"/>
  <c r="OM66" i="13"/>
  <c r="OJ67" i="13"/>
  <c r="OJ68" i="13"/>
  <c r="OK68" i="13"/>
  <c r="OL68" i="13"/>
  <c r="OM68" i="13"/>
  <c r="OJ69" i="13"/>
  <c r="OK69" i="13"/>
  <c r="OL69" i="13"/>
  <c r="OM69" i="13"/>
  <c r="OJ70" i="13"/>
  <c r="OK70" i="13"/>
  <c r="OL70" i="13"/>
  <c r="OM70" i="13"/>
  <c r="OJ71" i="13"/>
  <c r="OK71" i="13"/>
  <c r="OL71" i="13"/>
  <c r="OM71" i="13"/>
  <c r="OJ72" i="13"/>
  <c r="OK72" i="13"/>
  <c r="OL72" i="13"/>
  <c r="OM72" i="13"/>
  <c r="OJ73" i="13"/>
  <c r="OK73" i="13"/>
  <c r="OL73" i="13"/>
  <c r="OM73" i="13"/>
  <c r="OJ74" i="13"/>
  <c r="OK74" i="13"/>
  <c r="OL74" i="13"/>
  <c r="OM74" i="13"/>
  <c r="OJ75" i="13"/>
  <c r="OK75" i="13"/>
  <c r="OL75" i="13"/>
  <c r="OM75" i="13"/>
  <c r="OJ76" i="13"/>
  <c r="OK76" i="13"/>
  <c r="OL76" i="13"/>
  <c r="OM76" i="13"/>
  <c r="OJ77" i="13"/>
  <c r="OK77" i="13"/>
  <c r="OL77" i="13"/>
  <c r="OM77" i="13"/>
  <c r="OJ78" i="13"/>
  <c r="OK78" i="13"/>
  <c r="OL78" i="13"/>
  <c r="OM78" i="13"/>
  <c r="OJ79" i="13"/>
  <c r="OK79" i="13"/>
  <c r="OL79" i="13"/>
  <c r="OM79" i="13"/>
  <c r="OJ80" i="13"/>
  <c r="OK80" i="13"/>
  <c r="OL80" i="13"/>
  <c r="OM80" i="13"/>
  <c r="OJ81" i="13"/>
  <c r="OK81" i="13"/>
  <c r="OL81" i="13"/>
  <c r="OM81" i="13"/>
  <c r="OJ82" i="13"/>
  <c r="OK82" i="13"/>
  <c r="OL82" i="13"/>
  <c r="OM82" i="13"/>
  <c r="OJ85" i="13"/>
  <c r="OK85" i="13"/>
  <c r="OL85" i="13"/>
  <c r="OM85" i="13"/>
  <c r="OJ86" i="13"/>
  <c r="OK86" i="13"/>
  <c r="OL86" i="13"/>
  <c r="OM86" i="13"/>
  <c r="OJ87" i="13"/>
  <c r="OK87" i="13"/>
  <c r="OL87" i="13"/>
  <c r="OM87" i="13"/>
  <c r="OJ88" i="13"/>
  <c r="OK88" i="13"/>
  <c r="OL88" i="13"/>
  <c r="OM88" i="13"/>
  <c r="OJ89" i="13"/>
  <c r="OK89" i="13"/>
  <c r="OL89" i="13"/>
  <c r="OM89" i="13"/>
  <c r="OJ90" i="13"/>
  <c r="OK90" i="13"/>
  <c r="OL90" i="13"/>
  <c r="OM90" i="13"/>
  <c r="OJ91" i="13"/>
  <c r="OK91" i="13"/>
  <c r="OL91" i="13"/>
  <c r="OM91" i="13"/>
  <c r="OJ92" i="13"/>
  <c r="OK92" i="13"/>
  <c r="OL92" i="13"/>
  <c r="OM92" i="13"/>
  <c r="OJ93" i="13"/>
  <c r="OK93" i="13"/>
  <c r="OL93" i="13"/>
  <c r="OM93" i="13"/>
  <c r="OJ94" i="13"/>
  <c r="OK94" i="13"/>
  <c r="OL94" i="13"/>
  <c r="OM94" i="13"/>
  <c r="OJ95" i="13"/>
  <c r="OK95" i="13"/>
  <c r="OL95" i="13"/>
  <c r="OM95" i="13"/>
  <c r="OJ96" i="13"/>
  <c r="OK96" i="13"/>
  <c r="OL96" i="13"/>
  <c r="OM96" i="13"/>
  <c r="OJ97" i="13"/>
  <c r="OK97" i="13"/>
  <c r="OL97" i="13"/>
  <c r="OM97" i="13"/>
  <c r="OJ98" i="13"/>
  <c r="OK98" i="13"/>
  <c r="OL98" i="13"/>
  <c r="OM98" i="13"/>
  <c r="OJ99" i="13"/>
  <c r="OK99" i="13"/>
  <c r="OL99" i="13"/>
  <c r="OM99" i="13"/>
  <c r="OJ100" i="13"/>
  <c r="OK100" i="13"/>
  <c r="OL100" i="13"/>
  <c r="OM100" i="13"/>
  <c r="OJ101" i="13"/>
  <c r="OK101" i="13"/>
  <c r="OL101" i="13"/>
  <c r="OM101" i="13"/>
  <c r="OJ102" i="13"/>
  <c r="OK102" i="13"/>
  <c r="OL102" i="13"/>
  <c r="OM102" i="13"/>
  <c r="OJ103" i="13"/>
  <c r="OK103" i="13"/>
  <c r="OL103" i="13"/>
  <c r="OM103" i="13"/>
  <c r="OJ104" i="13"/>
  <c r="OK104" i="13"/>
  <c r="OL104" i="13"/>
  <c r="OM104" i="13"/>
  <c r="OJ105" i="13"/>
  <c r="OK105" i="13"/>
  <c r="OL105" i="13"/>
  <c r="OM105" i="13"/>
  <c r="OJ106" i="13"/>
  <c r="OK106" i="13"/>
  <c r="OL106" i="13"/>
  <c r="OM106" i="13"/>
  <c r="OJ107" i="13"/>
  <c r="OK107" i="13"/>
  <c r="OL107" i="13"/>
  <c r="OM107" i="13"/>
  <c r="OJ108" i="13"/>
  <c r="OK108" i="13"/>
  <c r="OL108" i="13"/>
  <c r="OM108" i="13"/>
  <c r="OJ109" i="13"/>
  <c r="OK109" i="13"/>
  <c r="OL109" i="13"/>
  <c r="OM109" i="13"/>
  <c r="OJ110" i="13"/>
  <c r="OK110" i="13"/>
  <c r="OL110" i="13"/>
  <c r="OM110" i="13"/>
  <c r="OJ111" i="13"/>
  <c r="OK111" i="13"/>
  <c r="OL111" i="13"/>
  <c r="OM111" i="13"/>
  <c r="OJ112" i="13"/>
  <c r="OK112" i="13"/>
  <c r="OL112" i="13"/>
  <c r="OM112" i="13"/>
  <c r="OJ113" i="13"/>
  <c r="OK113" i="13"/>
  <c r="OL113" i="13"/>
  <c r="OM113" i="13"/>
  <c r="OJ114" i="13"/>
  <c r="OK114" i="13"/>
  <c r="OL114" i="13"/>
  <c r="OM114" i="13"/>
  <c r="OJ115" i="13"/>
  <c r="OK115" i="13"/>
  <c r="OL115" i="13"/>
  <c r="OM115" i="13"/>
  <c r="OJ116" i="13"/>
  <c r="OK116" i="13"/>
  <c r="OL116" i="13"/>
  <c r="OM116" i="13"/>
  <c r="OJ117" i="13"/>
  <c r="OK117" i="13"/>
  <c r="OL117" i="13"/>
  <c r="OM117" i="13"/>
  <c r="OJ118" i="13"/>
  <c r="OK118" i="13"/>
  <c r="OL118" i="13"/>
  <c r="OM118" i="13"/>
  <c r="OJ119" i="13"/>
  <c r="OK119" i="13"/>
  <c r="OL119" i="13"/>
  <c r="OM119" i="13"/>
  <c r="OJ120" i="13"/>
  <c r="OK120" i="13"/>
  <c r="OL120" i="13"/>
  <c r="OM120" i="13"/>
  <c r="OJ121" i="13"/>
  <c r="OK121" i="13"/>
  <c r="OL121" i="13"/>
  <c r="OM121" i="13"/>
  <c r="OJ122" i="13"/>
  <c r="OK122" i="13"/>
  <c r="OL122" i="13"/>
  <c r="OM122" i="13"/>
  <c r="OJ123" i="13"/>
  <c r="OK123" i="13"/>
  <c r="OL123" i="13"/>
  <c r="OM123" i="13"/>
  <c r="OJ124" i="13"/>
  <c r="OK124" i="13"/>
  <c r="OL124" i="13"/>
  <c r="OM124" i="13"/>
  <c r="OJ125" i="13"/>
  <c r="OK125" i="13"/>
  <c r="OL125" i="13"/>
  <c r="OM125" i="13"/>
  <c r="OJ126" i="13"/>
  <c r="OK126" i="13"/>
  <c r="OL126" i="13"/>
  <c r="OM126" i="13"/>
  <c r="OJ127" i="13"/>
  <c r="OK127" i="13"/>
  <c r="OL127" i="13"/>
  <c r="OM127" i="13"/>
  <c r="OJ128" i="13"/>
  <c r="OK128" i="13"/>
  <c r="OL128" i="13"/>
  <c r="OM128" i="13"/>
  <c r="OJ129" i="13"/>
  <c r="OK129" i="13"/>
  <c r="OL129" i="13"/>
  <c r="OM129" i="13"/>
  <c r="OJ130" i="13"/>
  <c r="OK130" i="13"/>
  <c r="OL130" i="13"/>
  <c r="OM130" i="13"/>
  <c r="OJ131" i="13"/>
  <c r="OK131" i="13"/>
  <c r="OL131" i="13"/>
  <c r="OM131" i="13"/>
  <c r="OJ132" i="13"/>
  <c r="OK132" i="13"/>
  <c r="OL132" i="13"/>
  <c r="OM132" i="13"/>
  <c r="OJ133" i="13"/>
  <c r="OK133" i="13"/>
  <c r="OL133" i="13"/>
  <c r="OM133" i="13"/>
  <c r="OJ134" i="13"/>
  <c r="OK134" i="13"/>
  <c r="OL134" i="13"/>
  <c r="OM134" i="13"/>
  <c r="OJ135" i="13"/>
  <c r="OK135" i="13"/>
  <c r="OL135" i="13"/>
  <c r="OM135" i="13"/>
  <c r="OJ136" i="13"/>
  <c r="OK136" i="13"/>
  <c r="OL136" i="13"/>
  <c r="OM136" i="13"/>
  <c r="OJ137" i="13"/>
  <c r="OK137" i="13"/>
  <c r="OL137" i="13"/>
  <c r="OM137" i="13"/>
  <c r="OJ138" i="13"/>
  <c r="OK138" i="13"/>
  <c r="OL138" i="13"/>
  <c r="OM138" i="13"/>
  <c r="OJ139" i="13"/>
  <c r="OK139" i="13"/>
  <c r="OL139" i="13"/>
  <c r="OM139" i="13"/>
  <c r="OJ140" i="13"/>
  <c r="OK140" i="13"/>
  <c r="OL140" i="13"/>
  <c r="OM140" i="13"/>
  <c r="OJ141" i="13"/>
  <c r="OK141" i="13"/>
  <c r="OL141" i="13"/>
  <c r="OM141" i="13"/>
  <c r="OJ142" i="13"/>
  <c r="OK142" i="13"/>
  <c r="OL142" i="13"/>
  <c r="OM142" i="13"/>
  <c r="OJ143" i="13"/>
  <c r="OK143" i="13"/>
  <c r="OL143" i="13"/>
  <c r="OM143" i="13"/>
  <c r="OJ144" i="13"/>
  <c r="OK144" i="13"/>
  <c r="OL144" i="13"/>
  <c r="OM144" i="13"/>
  <c r="OJ145" i="13"/>
  <c r="OK145" i="13"/>
  <c r="OL145" i="13"/>
  <c r="OM145" i="13"/>
  <c r="OJ146" i="13"/>
  <c r="OK146" i="13"/>
  <c r="OL146" i="13"/>
  <c r="OM146" i="13"/>
  <c r="OJ147" i="13"/>
  <c r="OK147" i="13"/>
  <c r="OL147" i="13"/>
  <c r="OM147" i="13"/>
  <c r="OJ148" i="13"/>
  <c r="OK148" i="13"/>
  <c r="OL148" i="13"/>
  <c r="OM148" i="13"/>
  <c r="OJ149" i="13"/>
  <c r="OK149" i="13"/>
  <c r="OL149" i="13"/>
  <c r="OM149" i="13"/>
  <c r="OJ150" i="13"/>
  <c r="OK150" i="13"/>
  <c r="OL150" i="13"/>
  <c r="OM150" i="13"/>
  <c r="OJ7" i="13"/>
  <c r="OF8" i="13"/>
  <c r="OG8" i="13"/>
  <c r="OH8" i="13"/>
  <c r="OI8" i="13"/>
  <c r="OF9" i="13"/>
  <c r="OG9" i="13"/>
  <c r="OH9" i="13"/>
  <c r="OI9" i="13"/>
  <c r="OF11" i="13"/>
  <c r="OG11" i="13"/>
  <c r="OH11" i="13"/>
  <c r="OI11" i="13"/>
  <c r="OF12" i="13"/>
  <c r="OG12" i="13"/>
  <c r="OH12" i="13"/>
  <c r="OI12" i="13"/>
  <c r="OF13" i="13"/>
  <c r="OG13" i="13"/>
  <c r="OH13" i="13"/>
  <c r="OI13" i="13"/>
  <c r="OF14" i="13"/>
  <c r="OG14" i="13"/>
  <c r="OH14" i="13"/>
  <c r="OI14" i="13"/>
  <c r="OF15" i="13"/>
  <c r="OG15" i="13"/>
  <c r="OH15" i="13"/>
  <c r="OI15" i="13"/>
  <c r="OF16" i="13"/>
  <c r="OG16" i="13"/>
  <c r="OH16" i="13"/>
  <c r="OI16" i="13"/>
  <c r="OF17" i="13"/>
  <c r="OG17" i="13"/>
  <c r="OH17" i="13"/>
  <c r="OI17" i="13"/>
  <c r="OF18" i="13"/>
  <c r="OG18" i="13"/>
  <c r="OH18" i="13"/>
  <c r="OI18" i="13"/>
  <c r="OF19" i="13"/>
  <c r="OG19" i="13"/>
  <c r="OH19" i="13"/>
  <c r="OI19" i="13"/>
  <c r="OF20" i="13"/>
  <c r="OG20" i="13"/>
  <c r="OH20" i="13"/>
  <c r="OI20" i="13"/>
  <c r="OF21" i="13"/>
  <c r="OG21" i="13"/>
  <c r="OH21" i="13"/>
  <c r="OI21" i="13"/>
  <c r="OF22" i="13"/>
  <c r="OG22" i="13"/>
  <c r="OH22" i="13"/>
  <c r="OI22" i="13"/>
  <c r="OF23" i="13"/>
  <c r="OG23" i="13"/>
  <c r="OH23" i="13"/>
  <c r="OI23" i="13"/>
  <c r="OF24" i="13"/>
  <c r="OG24" i="13"/>
  <c r="OH24" i="13"/>
  <c r="OI24" i="13"/>
  <c r="OF25" i="13"/>
  <c r="OG25" i="13"/>
  <c r="OH25" i="13"/>
  <c r="OI25" i="13"/>
  <c r="OF26" i="13"/>
  <c r="OG26" i="13"/>
  <c r="OH26" i="13"/>
  <c r="OI26" i="13"/>
  <c r="OF27" i="13"/>
  <c r="OG27" i="13"/>
  <c r="OH27" i="13"/>
  <c r="OI27" i="13"/>
  <c r="OF28" i="13"/>
  <c r="OG28" i="13"/>
  <c r="OH28" i="13"/>
  <c r="OI28" i="13"/>
  <c r="OF29" i="13"/>
  <c r="OG29" i="13"/>
  <c r="OH29" i="13"/>
  <c r="OI29" i="13"/>
  <c r="OF30" i="13"/>
  <c r="OG30" i="13"/>
  <c r="OH30" i="13"/>
  <c r="OI30" i="13"/>
  <c r="OF31" i="13"/>
  <c r="OG31" i="13"/>
  <c r="OH31" i="13"/>
  <c r="OI31" i="13"/>
  <c r="OF32" i="13"/>
  <c r="OG32" i="13"/>
  <c r="OH32" i="13"/>
  <c r="OI32" i="13"/>
  <c r="OF33" i="13"/>
  <c r="OG33" i="13"/>
  <c r="OH33" i="13"/>
  <c r="OI33" i="13"/>
  <c r="OF34" i="13"/>
  <c r="OG34" i="13"/>
  <c r="OH34" i="13"/>
  <c r="OI34" i="13"/>
  <c r="OF35" i="13"/>
  <c r="OG35" i="13"/>
  <c r="OH35" i="13"/>
  <c r="OI35" i="13"/>
  <c r="OF36" i="13"/>
  <c r="OG36" i="13"/>
  <c r="OH36" i="13"/>
  <c r="OI36" i="13"/>
  <c r="OF37" i="13"/>
  <c r="OG37" i="13"/>
  <c r="OH37" i="13"/>
  <c r="OI37" i="13"/>
  <c r="OF38" i="13"/>
  <c r="OG38" i="13"/>
  <c r="OH38" i="13"/>
  <c r="OI38" i="13"/>
  <c r="OF39" i="13"/>
  <c r="OG39" i="13"/>
  <c r="OH39" i="13"/>
  <c r="OI39" i="13"/>
  <c r="OF40" i="13"/>
  <c r="OG40" i="13"/>
  <c r="OH40" i="13"/>
  <c r="OI40" i="13"/>
  <c r="OF41" i="13"/>
  <c r="OG41" i="13"/>
  <c r="OH41" i="13"/>
  <c r="OI41" i="13"/>
  <c r="OF42" i="13"/>
  <c r="OG42" i="13"/>
  <c r="OH42" i="13"/>
  <c r="OI42" i="13"/>
  <c r="OF43" i="13"/>
  <c r="OG43" i="13"/>
  <c r="OH43" i="13"/>
  <c r="OI43" i="13"/>
  <c r="OF44" i="13"/>
  <c r="OG44" i="13"/>
  <c r="OH44" i="13"/>
  <c r="OI44" i="13"/>
  <c r="OF45" i="13"/>
  <c r="OG45" i="13"/>
  <c r="OH45" i="13"/>
  <c r="OI45" i="13"/>
  <c r="OF46" i="13"/>
  <c r="OG46" i="13"/>
  <c r="OH46" i="13"/>
  <c r="OI46" i="13"/>
  <c r="OF47" i="13"/>
  <c r="OG47" i="13"/>
  <c r="OH47" i="13"/>
  <c r="OI47" i="13"/>
  <c r="OF48" i="13"/>
  <c r="OG48" i="13"/>
  <c r="OH48" i="13"/>
  <c r="OI48" i="13"/>
  <c r="OF49" i="13"/>
  <c r="OG49" i="13"/>
  <c r="OH49" i="13"/>
  <c r="OI49" i="13"/>
  <c r="OF50" i="13"/>
  <c r="OG50" i="13"/>
  <c r="OH50" i="13"/>
  <c r="OI50" i="13"/>
  <c r="OF51" i="13"/>
  <c r="OG51" i="13"/>
  <c r="OH51" i="13"/>
  <c r="OI51" i="13"/>
  <c r="OF52" i="13"/>
  <c r="OG52" i="13"/>
  <c r="OH52" i="13"/>
  <c r="OI52" i="13"/>
  <c r="OF53" i="13"/>
  <c r="OG53" i="13"/>
  <c r="OH53" i="13"/>
  <c r="OI53" i="13"/>
  <c r="OF54" i="13"/>
  <c r="OG54" i="13"/>
  <c r="OH54" i="13"/>
  <c r="OI54" i="13"/>
  <c r="OF55" i="13"/>
  <c r="OG55" i="13"/>
  <c r="OH55" i="13"/>
  <c r="OI55" i="13"/>
  <c r="OF56" i="13"/>
  <c r="OG56" i="13"/>
  <c r="OH56" i="13"/>
  <c r="OI56" i="13"/>
  <c r="OF57" i="13"/>
  <c r="OG57" i="13"/>
  <c r="OH57" i="13"/>
  <c r="OI57" i="13"/>
  <c r="OF58" i="13"/>
  <c r="OG58" i="13"/>
  <c r="OH58" i="13"/>
  <c r="OI58" i="13"/>
  <c r="OF59" i="13"/>
  <c r="OG59" i="13"/>
  <c r="OH59" i="13"/>
  <c r="OI59" i="13"/>
  <c r="OF60" i="13"/>
  <c r="OG60" i="13"/>
  <c r="OH60" i="13"/>
  <c r="OI60" i="13"/>
  <c r="OF61" i="13"/>
  <c r="OG61" i="13"/>
  <c r="OH61" i="13"/>
  <c r="OI61" i="13"/>
  <c r="OF62" i="13"/>
  <c r="OG62" i="13"/>
  <c r="OH62" i="13"/>
  <c r="OI62" i="13"/>
  <c r="OF63" i="13"/>
  <c r="OG63" i="13"/>
  <c r="OH63" i="13"/>
  <c r="OI63" i="13"/>
  <c r="OF64" i="13"/>
  <c r="OG64" i="13"/>
  <c r="OH64" i="13"/>
  <c r="OI64" i="13"/>
  <c r="OF65" i="13"/>
  <c r="OG65" i="13"/>
  <c r="OH65" i="13"/>
  <c r="OI65" i="13"/>
  <c r="OF66" i="13"/>
  <c r="OG66" i="13"/>
  <c r="OH66" i="13"/>
  <c r="OI66" i="13"/>
  <c r="OF68" i="13"/>
  <c r="OG68" i="13"/>
  <c r="OH68" i="13"/>
  <c r="OI68" i="13"/>
  <c r="OF69" i="13"/>
  <c r="OG69" i="13"/>
  <c r="OH69" i="13"/>
  <c r="OI69" i="13"/>
  <c r="OF70" i="13"/>
  <c r="OG70" i="13"/>
  <c r="OH70" i="13"/>
  <c r="OI70" i="13"/>
  <c r="OF71" i="13"/>
  <c r="OG71" i="13"/>
  <c r="OH71" i="13"/>
  <c r="OI71" i="13"/>
  <c r="OF72" i="13"/>
  <c r="OG72" i="13"/>
  <c r="OH72" i="13"/>
  <c r="OI72" i="13"/>
  <c r="OF73" i="13"/>
  <c r="OG73" i="13"/>
  <c r="OH73" i="13"/>
  <c r="OI73" i="13"/>
  <c r="OF74" i="13"/>
  <c r="OG74" i="13"/>
  <c r="OH74" i="13"/>
  <c r="OI74" i="13"/>
  <c r="OF75" i="13"/>
  <c r="OG75" i="13"/>
  <c r="OH75" i="13"/>
  <c r="OI75" i="13"/>
  <c r="OF76" i="13"/>
  <c r="OG76" i="13"/>
  <c r="OH76" i="13"/>
  <c r="OI76" i="13"/>
  <c r="OF77" i="13"/>
  <c r="OG77" i="13"/>
  <c r="OH77" i="13"/>
  <c r="OI77" i="13"/>
  <c r="OF78" i="13"/>
  <c r="OG78" i="13"/>
  <c r="OH78" i="13"/>
  <c r="OI78" i="13"/>
  <c r="OF79" i="13"/>
  <c r="OG79" i="13"/>
  <c r="OH79" i="13"/>
  <c r="OI79" i="13"/>
  <c r="OF80" i="13"/>
  <c r="OG80" i="13"/>
  <c r="OH80" i="13"/>
  <c r="OI80" i="13"/>
  <c r="OF81" i="13"/>
  <c r="OG81" i="13"/>
  <c r="OH81" i="13"/>
  <c r="OI81" i="13"/>
  <c r="OG82" i="13"/>
  <c r="OH82" i="13"/>
  <c r="OI82" i="13"/>
  <c r="OF85" i="13"/>
  <c r="OG85" i="13"/>
  <c r="OH85" i="13"/>
  <c r="OI85" i="13"/>
  <c r="OF86" i="13"/>
  <c r="OG86" i="13"/>
  <c r="OH86" i="13"/>
  <c r="OI86" i="13"/>
  <c r="OF87" i="13"/>
  <c r="OG87" i="13"/>
  <c r="OH87" i="13"/>
  <c r="OI87" i="13"/>
  <c r="OF88" i="13"/>
  <c r="OG88" i="13"/>
  <c r="OH88" i="13"/>
  <c r="OI88" i="13"/>
  <c r="OF89" i="13"/>
  <c r="OG89" i="13"/>
  <c r="OH89" i="13"/>
  <c r="OI89" i="13"/>
  <c r="OF90" i="13"/>
  <c r="OG90" i="13"/>
  <c r="OH90" i="13"/>
  <c r="OI90" i="13"/>
  <c r="OF91" i="13"/>
  <c r="OG91" i="13"/>
  <c r="OH91" i="13"/>
  <c r="OI91" i="13"/>
  <c r="OF92" i="13"/>
  <c r="OG92" i="13"/>
  <c r="OH92" i="13"/>
  <c r="OI92" i="13"/>
  <c r="OF93" i="13"/>
  <c r="OG93" i="13"/>
  <c r="OH93" i="13"/>
  <c r="OI93" i="13"/>
  <c r="OF94" i="13"/>
  <c r="OG94" i="13"/>
  <c r="OH94" i="13"/>
  <c r="OI94" i="13"/>
  <c r="OF95" i="13"/>
  <c r="OG95" i="13"/>
  <c r="OH95" i="13"/>
  <c r="OI95" i="13"/>
  <c r="OF96" i="13"/>
  <c r="OG96" i="13"/>
  <c r="OH96" i="13"/>
  <c r="OI96" i="13"/>
  <c r="OF97" i="13"/>
  <c r="OG97" i="13"/>
  <c r="OH97" i="13"/>
  <c r="OI97" i="13"/>
  <c r="OF98" i="13"/>
  <c r="OG98" i="13"/>
  <c r="OH98" i="13"/>
  <c r="OI98" i="13"/>
  <c r="OF99" i="13"/>
  <c r="OG99" i="13"/>
  <c r="OH99" i="13"/>
  <c r="OI99" i="13"/>
  <c r="OF100" i="13"/>
  <c r="OG100" i="13"/>
  <c r="OH100" i="13"/>
  <c r="OI100" i="13"/>
  <c r="OF101" i="13"/>
  <c r="OG101" i="13"/>
  <c r="OH101" i="13"/>
  <c r="OI101" i="13"/>
  <c r="OF102" i="13"/>
  <c r="OG102" i="13"/>
  <c r="OH102" i="13"/>
  <c r="OI102" i="13"/>
  <c r="OF103" i="13"/>
  <c r="OG103" i="13"/>
  <c r="OH103" i="13"/>
  <c r="OI103" i="13"/>
  <c r="OF104" i="13"/>
  <c r="OG104" i="13"/>
  <c r="OH104" i="13"/>
  <c r="OI104" i="13"/>
  <c r="OF105" i="13"/>
  <c r="OG105" i="13"/>
  <c r="OH105" i="13"/>
  <c r="OI105" i="13"/>
  <c r="OF106" i="13"/>
  <c r="OG106" i="13"/>
  <c r="OH106" i="13"/>
  <c r="OI106" i="13"/>
  <c r="OF107" i="13"/>
  <c r="OG107" i="13"/>
  <c r="OH107" i="13"/>
  <c r="OI107" i="13"/>
  <c r="OF108" i="13"/>
  <c r="OG108" i="13"/>
  <c r="OH108" i="13"/>
  <c r="OI108" i="13"/>
  <c r="OF109" i="13"/>
  <c r="OG109" i="13"/>
  <c r="OH109" i="13"/>
  <c r="OI109" i="13"/>
  <c r="OF110" i="13"/>
  <c r="OG110" i="13"/>
  <c r="OH110" i="13"/>
  <c r="OI110" i="13"/>
  <c r="OF111" i="13"/>
  <c r="OG111" i="13"/>
  <c r="OH111" i="13"/>
  <c r="OI111" i="13"/>
  <c r="OF112" i="13"/>
  <c r="OG112" i="13"/>
  <c r="OH112" i="13"/>
  <c r="OI112" i="13"/>
  <c r="OF113" i="13"/>
  <c r="OG113" i="13"/>
  <c r="OH113" i="13"/>
  <c r="OI113" i="13"/>
  <c r="OF114" i="13"/>
  <c r="OG114" i="13"/>
  <c r="OH114" i="13"/>
  <c r="OI114" i="13"/>
  <c r="OF115" i="13"/>
  <c r="OG115" i="13"/>
  <c r="OH115" i="13"/>
  <c r="OI115" i="13"/>
  <c r="OF116" i="13"/>
  <c r="OG116" i="13"/>
  <c r="OH116" i="13"/>
  <c r="OI116" i="13"/>
  <c r="OF117" i="13"/>
  <c r="OG117" i="13"/>
  <c r="OH117" i="13"/>
  <c r="OI117" i="13"/>
  <c r="OF118" i="13"/>
  <c r="OG118" i="13"/>
  <c r="OH118" i="13"/>
  <c r="OI118" i="13"/>
  <c r="OF119" i="13"/>
  <c r="OG119" i="13"/>
  <c r="OH119" i="13"/>
  <c r="OI119" i="13"/>
  <c r="OF120" i="13"/>
  <c r="OG120" i="13"/>
  <c r="OH120" i="13"/>
  <c r="OI120" i="13"/>
  <c r="OF121" i="13"/>
  <c r="OG121" i="13"/>
  <c r="OH121" i="13"/>
  <c r="OI121" i="13"/>
  <c r="OF122" i="13"/>
  <c r="OG122" i="13"/>
  <c r="OH122" i="13"/>
  <c r="OI122" i="13"/>
  <c r="OF123" i="13"/>
  <c r="OG123" i="13"/>
  <c r="OH123" i="13"/>
  <c r="OI123" i="13"/>
  <c r="OF124" i="13"/>
  <c r="OG124" i="13"/>
  <c r="OH124" i="13"/>
  <c r="OI124" i="13"/>
  <c r="OF125" i="13"/>
  <c r="OG125" i="13"/>
  <c r="OH125" i="13"/>
  <c r="OI125" i="13"/>
  <c r="OF126" i="13"/>
  <c r="OG126" i="13"/>
  <c r="OH126" i="13"/>
  <c r="OI126" i="13"/>
  <c r="OF127" i="13"/>
  <c r="OG127" i="13"/>
  <c r="OH127" i="13"/>
  <c r="OI127" i="13"/>
  <c r="OF128" i="13"/>
  <c r="OG128" i="13"/>
  <c r="OH128" i="13"/>
  <c r="OI128" i="13"/>
  <c r="OF129" i="13"/>
  <c r="OG129" i="13"/>
  <c r="OH129" i="13"/>
  <c r="OI129" i="13"/>
  <c r="OF130" i="13"/>
  <c r="OG130" i="13"/>
  <c r="OH130" i="13"/>
  <c r="OI130" i="13"/>
  <c r="OF131" i="13"/>
  <c r="OG131" i="13"/>
  <c r="OH131" i="13"/>
  <c r="OI131" i="13"/>
  <c r="OF132" i="13"/>
  <c r="OG132" i="13"/>
  <c r="OH132" i="13"/>
  <c r="OI132" i="13"/>
  <c r="OF133" i="13"/>
  <c r="OG133" i="13"/>
  <c r="OH133" i="13"/>
  <c r="OI133" i="13"/>
  <c r="OF134" i="13"/>
  <c r="OG134" i="13"/>
  <c r="OH134" i="13"/>
  <c r="OI134" i="13"/>
  <c r="OF135" i="13"/>
  <c r="OG135" i="13"/>
  <c r="OH135" i="13"/>
  <c r="OI135" i="13"/>
  <c r="OF136" i="13"/>
  <c r="OG136" i="13"/>
  <c r="OH136" i="13"/>
  <c r="OI136" i="13"/>
  <c r="OF137" i="13"/>
  <c r="OG137" i="13"/>
  <c r="OH137" i="13"/>
  <c r="OI137" i="13"/>
  <c r="OF138" i="13"/>
  <c r="OG138" i="13"/>
  <c r="OH138" i="13"/>
  <c r="OI138" i="13"/>
  <c r="OF139" i="13"/>
  <c r="OG139" i="13"/>
  <c r="OH139" i="13"/>
  <c r="OI139" i="13"/>
  <c r="OF140" i="13"/>
  <c r="OG140" i="13"/>
  <c r="OH140" i="13"/>
  <c r="OI140" i="13"/>
  <c r="OF141" i="13"/>
  <c r="OG141" i="13"/>
  <c r="OH141" i="13"/>
  <c r="OI141" i="13"/>
  <c r="OF142" i="13"/>
  <c r="OG142" i="13"/>
  <c r="OH142" i="13"/>
  <c r="OI142" i="13"/>
  <c r="OF143" i="13"/>
  <c r="OG143" i="13"/>
  <c r="OH143" i="13"/>
  <c r="OI143" i="13"/>
  <c r="OF144" i="13"/>
  <c r="OG144" i="13"/>
  <c r="OH144" i="13"/>
  <c r="OI144" i="13"/>
  <c r="OF145" i="13"/>
  <c r="OG145" i="13"/>
  <c r="OH145" i="13"/>
  <c r="OI145" i="13"/>
  <c r="OF146" i="13"/>
  <c r="OG146" i="13"/>
  <c r="OH146" i="13"/>
  <c r="OI146" i="13"/>
  <c r="OF147" i="13"/>
  <c r="OG147" i="13"/>
  <c r="OH147" i="13"/>
  <c r="OI147" i="13"/>
  <c r="OF148" i="13"/>
  <c r="OG148" i="13"/>
  <c r="OH148" i="13"/>
  <c r="OI148" i="13"/>
  <c r="OF149" i="13"/>
  <c r="OG149" i="13"/>
  <c r="OH149" i="13"/>
  <c r="OI149" i="13"/>
  <c r="OF150" i="13"/>
  <c r="OG150" i="13"/>
  <c r="OH150" i="13"/>
  <c r="OI150" i="13"/>
  <c r="OF7" i="13"/>
  <c r="BN31" i="13"/>
  <c r="NS7" i="13"/>
  <c r="NS8" i="13"/>
  <c r="NS9" i="13"/>
  <c r="NX7" i="13"/>
  <c r="NW8" i="13"/>
  <c r="NZ8" i="13"/>
  <c r="OA8" i="13"/>
  <c r="OB8" i="13"/>
  <c r="OC8" i="13"/>
  <c r="OD8" i="13"/>
  <c r="OE8" i="13"/>
  <c r="NW9" i="13"/>
  <c r="NZ9" i="13"/>
  <c r="OA9" i="13"/>
  <c r="OB9" i="13"/>
  <c r="OC9" i="13"/>
  <c r="OD9" i="13"/>
  <c r="OE9" i="13"/>
  <c r="NS11" i="13"/>
  <c r="NW11" i="13"/>
  <c r="NZ11" i="13"/>
  <c r="OA11" i="13"/>
  <c r="OB11" i="13"/>
  <c r="OC11" i="13"/>
  <c r="OD11" i="13"/>
  <c r="OE11" i="13"/>
  <c r="NS12" i="13"/>
  <c r="NW12" i="13"/>
  <c r="NZ12" i="13"/>
  <c r="OA12" i="13"/>
  <c r="OB12" i="13"/>
  <c r="OC12" i="13"/>
  <c r="OD12" i="13"/>
  <c r="OE12" i="13"/>
  <c r="NS13" i="13"/>
  <c r="NW13" i="13"/>
  <c r="NZ13" i="13"/>
  <c r="OA13" i="13"/>
  <c r="OB13" i="13"/>
  <c r="OC13" i="13"/>
  <c r="OD13" i="13"/>
  <c r="OE13" i="13"/>
  <c r="NS14" i="13"/>
  <c r="NW14" i="13"/>
  <c r="NZ14" i="13"/>
  <c r="OA14" i="13"/>
  <c r="OB14" i="13"/>
  <c r="OC14" i="13"/>
  <c r="OD14" i="13"/>
  <c r="OE14" i="13"/>
  <c r="NS15" i="13"/>
  <c r="NW15" i="13"/>
  <c r="NZ15" i="13"/>
  <c r="OA15" i="13"/>
  <c r="OB15" i="13"/>
  <c r="OC15" i="13"/>
  <c r="OD15" i="13"/>
  <c r="OE15" i="13"/>
  <c r="NS16" i="13"/>
  <c r="NW16" i="13"/>
  <c r="NZ16" i="13"/>
  <c r="OA16" i="13"/>
  <c r="OB16" i="13"/>
  <c r="OC16" i="13"/>
  <c r="OD16" i="13"/>
  <c r="OE16" i="13"/>
  <c r="NS17" i="13"/>
  <c r="NW17" i="13"/>
  <c r="NZ17" i="13"/>
  <c r="OA17" i="13"/>
  <c r="OB17" i="13"/>
  <c r="OC17" i="13"/>
  <c r="OD17" i="13"/>
  <c r="OE17" i="13"/>
  <c r="NS18" i="13"/>
  <c r="NW18" i="13"/>
  <c r="NZ18" i="13"/>
  <c r="OA18" i="13"/>
  <c r="OB18" i="13"/>
  <c r="OC18" i="13"/>
  <c r="OD18" i="13"/>
  <c r="OE18" i="13"/>
  <c r="NS19" i="13"/>
  <c r="NW19" i="13"/>
  <c r="NZ19" i="13"/>
  <c r="OA19" i="13"/>
  <c r="OB19" i="13"/>
  <c r="OC19" i="13"/>
  <c r="OD19" i="13"/>
  <c r="OE19" i="13"/>
  <c r="NS20" i="13"/>
  <c r="NW20" i="13"/>
  <c r="NZ20" i="13"/>
  <c r="OA20" i="13"/>
  <c r="OB20" i="13"/>
  <c r="OC20" i="13"/>
  <c r="OD20" i="13"/>
  <c r="OE20" i="13"/>
  <c r="NS21" i="13"/>
  <c r="NW21" i="13"/>
  <c r="NZ21" i="13"/>
  <c r="OA21" i="13"/>
  <c r="OB21" i="13"/>
  <c r="OC21" i="13"/>
  <c r="OD21" i="13"/>
  <c r="OE21" i="13"/>
  <c r="NS22" i="13"/>
  <c r="NW22" i="13"/>
  <c r="NZ22" i="13"/>
  <c r="OA22" i="13"/>
  <c r="OB22" i="13"/>
  <c r="OC22" i="13"/>
  <c r="OD22" i="13"/>
  <c r="OE22" i="13"/>
  <c r="NS23" i="13"/>
  <c r="NW23" i="13"/>
  <c r="NZ23" i="13"/>
  <c r="OA23" i="13"/>
  <c r="OB23" i="13"/>
  <c r="OC23" i="13"/>
  <c r="OD23" i="13"/>
  <c r="OE23" i="13"/>
  <c r="NS24" i="13"/>
  <c r="NW24" i="13"/>
  <c r="NZ24" i="13"/>
  <c r="OA24" i="13"/>
  <c r="OB24" i="13"/>
  <c r="OC24" i="13"/>
  <c r="OD24" i="13"/>
  <c r="OE24" i="13"/>
  <c r="NS25" i="13"/>
  <c r="NW25" i="13"/>
  <c r="NZ25" i="13"/>
  <c r="OA25" i="13"/>
  <c r="OB25" i="13"/>
  <c r="OC25" i="13"/>
  <c r="OD25" i="13"/>
  <c r="OE25" i="13"/>
  <c r="NS26" i="13"/>
  <c r="NW26" i="13"/>
  <c r="NZ26" i="13"/>
  <c r="OA26" i="13"/>
  <c r="OB26" i="13"/>
  <c r="OC26" i="13"/>
  <c r="OD26" i="13"/>
  <c r="OE26" i="13"/>
  <c r="NS27" i="13"/>
  <c r="NW27" i="13"/>
  <c r="NZ27" i="13"/>
  <c r="OA27" i="13"/>
  <c r="OB27" i="13"/>
  <c r="OC27" i="13"/>
  <c r="OD27" i="13"/>
  <c r="OE27" i="13"/>
  <c r="NS28" i="13"/>
  <c r="NW28" i="13"/>
  <c r="NZ28" i="13"/>
  <c r="OA28" i="13"/>
  <c r="OB28" i="13"/>
  <c r="OC28" i="13"/>
  <c r="OD28" i="13"/>
  <c r="OE28" i="13"/>
  <c r="NS29" i="13"/>
  <c r="NW29" i="13"/>
  <c r="NZ29" i="13"/>
  <c r="OA29" i="13"/>
  <c r="OB29" i="13"/>
  <c r="OC29" i="13"/>
  <c r="OD29" i="13"/>
  <c r="OE29" i="13"/>
  <c r="NS30" i="13"/>
  <c r="NW30" i="13"/>
  <c r="NZ30" i="13"/>
  <c r="OA30" i="13"/>
  <c r="OB30" i="13"/>
  <c r="OC30" i="13"/>
  <c r="OD30" i="13"/>
  <c r="OE30" i="13"/>
  <c r="NS31" i="13"/>
  <c r="NW31" i="13"/>
  <c r="NZ31" i="13"/>
  <c r="OA31" i="13"/>
  <c r="OB31" i="13"/>
  <c r="OC31" i="13"/>
  <c r="OD31" i="13"/>
  <c r="OE31" i="13"/>
  <c r="NS32" i="13"/>
  <c r="NW32" i="13"/>
  <c r="NZ32" i="13"/>
  <c r="OA32" i="13"/>
  <c r="OB32" i="13"/>
  <c r="OC32" i="13"/>
  <c r="OD32" i="13"/>
  <c r="OE32" i="13"/>
  <c r="NS33" i="13"/>
  <c r="NW33" i="13"/>
  <c r="NZ33" i="13"/>
  <c r="OA33" i="13"/>
  <c r="OB33" i="13"/>
  <c r="OC33" i="13"/>
  <c r="OD33" i="13"/>
  <c r="OE33" i="13"/>
  <c r="NS34" i="13"/>
  <c r="NW34" i="13"/>
  <c r="NZ34" i="13"/>
  <c r="OA34" i="13"/>
  <c r="OB34" i="13"/>
  <c r="OC34" i="13"/>
  <c r="OD34" i="13"/>
  <c r="OE34" i="13"/>
  <c r="NS35" i="13"/>
  <c r="NW35" i="13"/>
  <c r="NZ35" i="13"/>
  <c r="OA35" i="13"/>
  <c r="OB35" i="13"/>
  <c r="OC35" i="13"/>
  <c r="OD35" i="13"/>
  <c r="OE35" i="13"/>
  <c r="NS36" i="13"/>
  <c r="NW36" i="13"/>
  <c r="NZ36" i="13"/>
  <c r="OA36" i="13"/>
  <c r="OB36" i="13"/>
  <c r="OC36" i="13"/>
  <c r="OD36" i="13"/>
  <c r="OE36" i="13"/>
  <c r="NS37" i="13"/>
  <c r="NW37" i="13"/>
  <c r="NZ37" i="13"/>
  <c r="OA37" i="13"/>
  <c r="OB37" i="13"/>
  <c r="OC37" i="13"/>
  <c r="OD37" i="13"/>
  <c r="OE37" i="13"/>
  <c r="NS38" i="13"/>
  <c r="NW38" i="13"/>
  <c r="NZ38" i="13"/>
  <c r="OA38" i="13"/>
  <c r="OB38" i="13"/>
  <c r="OC38" i="13"/>
  <c r="OD38" i="13"/>
  <c r="OE38" i="13"/>
  <c r="NS39" i="13"/>
  <c r="NW39" i="13"/>
  <c r="NZ39" i="13"/>
  <c r="OA39" i="13"/>
  <c r="OB39" i="13"/>
  <c r="OC39" i="13"/>
  <c r="OD39" i="13"/>
  <c r="OE39" i="13"/>
  <c r="NS40" i="13"/>
  <c r="NW40" i="13"/>
  <c r="NZ40" i="13"/>
  <c r="OA40" i="13"/>
  <c r="OB40" i="13"/>
  <c r="OC40" i="13"/>
  <c r="OD40" i="13"/>
  <c r="OE40" i="13"/>
  <c r="NS41" i="13"/>
  <c r="NW41" i="13"/>
  <c r="NZ41" i="13"/>
  <c r="OA41" i="13"/>
  <c r="OB41" i="13"/>
  <c r="OC41" i="13"/>
  <c r="OD41" i="13"/>
  <c r="OE41" i="13"/>
  <c r="NS42" i="13"/>
  <c r="NW42" i="13"/>
  <c r="NZ42" i="13"/>
  <c r="OA42" i="13"/>
  <c r="OB42" i="13"/>
  <c r="OC42" i="13"/>
  <c r="OD42" i="13"/>
  <c r="OE42" i="13"/>
  <c r="NS43" i="13"/>
  <c r="NW43" i="13"/>
  <c r="NZ43" i="13"/>
  <c r="OA43" i="13"/>
  <c r="OB43" i="13"/>
  <c r="OC43" i="13"/>
  <c r="OD43" i="13"/>
  <c r="OE43" i="13"/>
  <c r="NS44" i="13"/>
  <c r="NW44" i="13"/>
  <c r="NZ44" i="13"/>
  <c r="OA44" i="13"/>
  <c r="OB44" i="13"/>
  <c r="OC44" i="13"/>
  <c r="OD44" i="13"/>
  <c r="OE44" i="13"/>
  <c r="NS45" i="13"/>
  <c r="NW45" i="13"/>
  <c r="NZ45" i="13"/>
  <c r="OA45" i="13"/>
  <c r="OB45" i="13"/>
  <c r="OC45" i="13"/>
  <c r="OD45" i="13"/>
  <c r="OE45" i="13"/>
  <c r="NS46" i="13"/>
  <c r="NW46" i="13"/>
  <c r="NZ46" i="13"/>
  <c r="OA46" i="13"/>
  <c r="OB46" i="13"/>
  <c r="OC46" i="13"/>
  <c r="OD46" i="13"/>
  <c r="OE46" i="13"/>
  <c r="NS47" i="13"/>
  <c r="NW47" i="13"/>
  <c r="NZ47" i="13"/>
  <c r="OA47" i="13"/>
  <c r="OB47" i="13"/>
  <c r="OC47" i="13"/>
  <c r="OD47" i="13"/>
  <c r="OE47" i="13"/>
  <c r="NS48" i="13"/>
  <c r="NW48" i="13"/>
  <c r="NZ48" i="13"/>
  <c r="OA48" i="13"/>
  <c r="OB48" i="13"/>
  <c r="OC48" i="13"/>
  <c r="OD48" i="13"/>
  <c r="OE48" i="13"/>
  <c r="NS49" i="13"/>
  <c r="NW49" i="13"/>
  <c r="NZ49" i="13"/>
  <c r="OA49" i="13"/>
  <c r="OB49" i="13"/>
  <c r="OC49" i="13"/>
  <c r="OD49" i="13"/>
  <c r="OE49" i="13"/>
  <c r="NS50" i="13"/>
  <c r="NW50" i="13"/>
  <c r="NZ50" i="13"/>
  <c r="OA50" i="13"/>
  <c r="OB50" i="13"/>
  <c r="OC50" i="13"/>
  <c r="OD50" i="13"/>
  <c r="OE50" i="13"/>
  <c r="NS51" i="13"/>
  <c r="NW51" i="13"/>
  <c r="NZ51" i="13"/>
  <c r="OA51" i="13"/>
  <c r="OB51" i="13"/>
  <c r="OC51" i="13"/>
  <c r="OD51" i="13"/>
  <c r="OE51" i="13"/>
  <c r="NS52" i="13"/>
  <c r="NW52" i="13"/>
  <c r="NZ52" i="13"/>
  <c r="OA52" i="13"/>
  <c r="OB52" i="13"/>
  <c r="OC52" i="13"/>
  <c r="OD52" i="13"/>
  <c r="OE52" i="13"/>
  <c r="NS53" i="13"/>
  <c r="NW53" i="13"/>
  <c r="NZ53" i="13"/>
  <c r="OA53" i="13"/>
  <c r="OB53" i="13"/>
  <c r="OC53" i="13"/>
  <c r="OD53" i="13"/>
  <c r="OE53" i="13"/>
  <c r="NS54" i="13"/>
  <c r="NW54" i="13"/>
  <c r="NZ54" i="13"/>
  <c r="OA54" i="13"/>
  <c r="OB54" i="13"/>
  <c r="OC54" i="13"/>
  <c r="OD54" i="13"/>
  <c r="OE54" i="13"/>
  <c r="NS55" i="13"/>
  <c r="NW55" i="13"/>
  <c r="NZ55" i="13"/>
  <c r="OA55" i="13"/>
  <c r="OB55" i="13"/>
  <c r="OC55" i="13"/>
  <c r="OD55" i="13"/>
  <c r="OE55" i="13"/>
  <c r="NS56" i="13"/>
  <c r="NW56" i="13"/>
  <c r="NZ56" i="13"/>
  <c r="OA56" i="13"/>
  <c r="OB56" i="13"/>
  <c r="OC56" i="13"/>
  <c r="OD56" i="13"/>
  <c r="OE56" i="13"/>
  <c r="NS57" i="13"/>
  <c r="NW57" i="13"/>
  <c r="NZ57" i="13"/>
  <c r="OA57" i="13"/>
  <c r="OB57" i="13"/>
  <c r="OC57" i="13"/>
  <c r="OD57" i="13"/>
  <c r="OE57" i="13"/>
  <c r="NS58" i="13"/>
  <c r="NW58" i="13"/>
  <c r="NZ58" i="13"/>
  <c r="OA58" i="13"/>
  <c r="OB58" i="13"/>
  <c r="OC58" i="13"/>
  <c r="OD58" i="13"/>
  <c r="OE58" i="13"/>
  <c r="NS59" i="13"/>
  <c r="NW59" i="13"/>
  <c r="NZ59" i="13"/>
  <c r="OA59" i="13"/>
  <c r="OB59" i="13"/>
  <c r="OC59" i="13"/>
  <c r="OD59" i="13"/>
  <c r="OE59" i="13"/>
  <c r="NS60" i="13"/>
  <c r="NW60" i="13"/>
  <c r="NZ60" i="13"/>
  <c r="OA60" i="13"/>
  <c r="OB60" i="13"/>
  <c r="OC60" i="13"/>
  <c r="OD60" i="13"/>
  <c r="OE60" i="13"/>
  <c r="NS61" i="13"/>
  <c r="NW61" i="13"/>
  <c r="NZ61" i="13"/>
  <c r="OA61" i="13"/>
  <c r="OB61" i="13"/>
  <c r="OC61" i="13"/>
  <c r="OD61" i="13"/>
  <c r="OE61" i="13"/>
  <c r="NS62" i="13"/>
  <c r="NW62" i="13"/>
  <c r="NZ62" i="13"/>
  <c r="OA62" i="13"/>
  <c r="OB62" i="13"/>
  <c r="OC62" i="13"/>
  <c r="OD62" i="13"/>
  <c r="OE62" i="13"/>
  <c r="NS63" i="13"/>
  <c r="NW63" i="13"/>
  <c r="NZ63" i="13"/>
  <c r="OA63" i="13"/>
  <c r="OB63" i="13"/>
  <c r="OC63" i="13"/>
  <c r="OD63" i="13"/>
  <c r="OE63" i="13"/>
  <c r="NS64" i="13"/>
  <c r="NW64" i="13"/>
  <c r="NZ64" i="13"/>
  <c r="OA64" i="13"/>
  <c r="OB64" i="13"/>
  <c r="OC64" i="13"/>
  <c r="OD64" i="13"/>
  <c r="OE64" i="13"/>
  <c r="NS65" i="13"/>
  <c r="NW65" i="13"/>
  <c r="NZ65" i="13"/>
  <c r="OA65" i="13"/>
  <c r="OB65" i="13"/>
  <c r="OC65" i="13"/>
  <c r="OD65" i="13"/>
  <c r="OE65" i="13"/>
  <c r="NS66" i="13"/>
  <c r="NW66" i="13"/>
  <c r="NZ66" i="13"/>
  <c r="OA66" i="13"/>
  <c r="OB66" i="13"/>
  <c r="OC66" i="13"/>
  <c r="OD66" i="13"/>
  <c r="OE66" i="13"/>
  <c r="NS67" i="13"/>
  <c r="NS68" i="13"/>
  <c r="NW68" i="13"/>
  <c r="NZ68" i="13"/>
  <c r="OA68" i="13"/>
  <c r="OB68" i="13"/>
  <c r="OC68" i="13"/>
  <c r="OD68" i="13"/>
  <c r="OE68" i="13"/>
  <c r="NS69" i="13"/>
  <c r="NW69" i="13"/>
  <c r="NZ69" i="13"/>
  <c r="OA69" i="13"/>
  <c r="OB69" i="13"/>
  <c r="OC69" i="13"/>
  <c r="OD69" i="13"/>
  <c r="OE69" i="13"/>
  <c r="NS70" i="13"/>
  <c r="NW70" i="13"/>
  <c r="NZ70" i="13"/>
  <c r="OA70" i="13"/>
  <c r="OB70" i="13"/>
  <c r="OC70" i="13"/>
  <c r="OD70" i="13"/>
  <c r="OE70" i="13"/>
  <c r="NS71" i="13"/>
  <c r="NW71" i="13"/>
  <c r="NZ71" i="13"/>
  <c r="OA71" i="13"/>
  <c r="OB71" i="13"/>
  <c r="OC71" i="13"/>
  <c r="OD71" i="13"/>
  <c r="OE71" i="13"/>
  <c r="NS72" i="13"/>
  <c r="NW72" i="13"/>
  <c r="NZ72" i="13"/>
  <c r="OA72" i="13"/>
  <c r="OB72" i="13"/>
  <c r="OC72" i="13"/>
  <c r="OD72" i="13"/>
  <c r="OE72" i="13"/>
  <c r="NS73" i="13"/>
  <c r="NW73" i="13"/>
  <c r="NZ73" i="13"/>
  <c r="OA73" i="13"/>
  <c r="OB73" i="13"/>
  <c r="OC73" i="13"/>
  <c r="OD73" i="13"/>
  <c r="OE73" i="13"/>
  <c r="NS74" i="13"/>
  <c r="NW74" i="13"/>
  <c r="NZ74" i="13"/>
  <c r="OA74" i="13"/>
  <c r="OB74" i="13"/>
  <c r="OC74" i="13"/>
  <c r="OD74" i="13"/>
  <c r="OE74" i="13"/>
  <c r="NS75" i="13"/>
  <c r="NW75" i="13"/>
  <c r="NZ75" i="13"/>
  <c r="OA75" i="13"/>
  <c r="OB75" i="13"/>
  <c r="OC75" i="13"/>
  <c r="OD75" i="13"/>
  <c r="OE75" i="13"/>
  <c r="NS76" i="13"/>
  <c r="NW76" i="13"/>
  <c r="NZ76" i="13"/>
  <c r="OA76" i="13"/>
  <c r="OB76" i="13"/>
  <c r="OC76" i="13"/>
  <c r="OD76" i="13"/>
  <c r="OE76" i="13"/>
  <c r="NS77" i="13"/>
  <c r="NW77" i="13"/>
  <c r="NZ77" i="13"/>
  <c r="OA77" i="13"/>
  <c r="OB77" i="13"/>
  <c r="OC77" i="13"/>
  <c r="OD77" i="13"/>
  <c r="OE77" i="13"/>
  <c r="NS78" i="13"/>
  <c r="NW78" i="13"/>
  <c r="NZ78" i="13"/>
  <c r="OA78" i="13"/>
  <c r="OB78" i="13"/>
  <c r="OC78" i="13"/>
  <c r="OD78" i="13"/>
  <c r="OE78" i="13"/>
  <c r="NS79" i="13"/>
  <c r="NW79" i="13"/>
  <c r="NZ79" i="13"/>
  <c r="OA79" i="13"/>
  <c r="OB79" i="13"/>
  <c r="OC79" i="13"/>
  <c r="OD79" i="13"/>
  <c r="OE79" i="13"/>
  <c r="NS80" i="13"/>
  <c r="NW80" i="13"/>
  <c r="NZ80" i="13"/>
  <c r="OA80" i="13"/>
  <c r="OB80" i="13"/>
  <c r="OC80" i="13"/>
  <c r="OD80" i="13"/>
  <c r="OE80" i="13"/>
  <c r="NS81" i="13"/>
  <c r="NW81" i="13"/>
  <c r="NZ81" i="13"/>
  <c r="OA81" i="13"/>
  <c r="OB81" i="13"/>
  <c r="OC81" i="13"/>
  <c r="OD81" i="13"/>
  <c r="OE81" i="13"/>
  <c r="NS82" i="13"/>
  <c r="NZ82" i="13"/>
  <c r="OA82" i="13"/>
  <c r="OB82" i="13"/>
  <c r="OC82" i="13"/>
  <c r="OD82" i="13"/>
  <c r="OE82" i="13"/>
  <c r="NS85" i="13"/>
  <c r="NW85" i="13"/>
  <c r="NZ85" i="13"/>
  <c r="OA85" i="13"/>
  <c r="OB85" i="13"/>
  <c r="OC85" i="13"/>
  <c r="OD85" i="13"/>
  <c r="OE85" i="13"/>
  <c r="NS86" i="13"/>
  <c r="NW86" i="13"/>
  <c r="NZ86" i="13"/>
  <c r="OA86" i="13"/>
  <c r="OB86" i="13"/>
  <c r="OC86" i="13"/>
  <c r="OD86" i="13"/>
  <c r="OE86" i="13"/>
  <c r="NS87" i="13"/>
  <c r="NW87" i="13"/>
  <c r="NZ87" i="13"/>
  <c r="OA87" i="13"/>
  <c r="OB87" i="13"/>
  <c r="OC87" i="13"/>
  <c r="OD87" i="13"/>
  <c r="OE87" i="13"/>
  <c r="NS88" i="13"/>
  <c r="NW88" i="13"/>
  <c r="NZ88" i="13"/>
  <c r="OA88" i="13"/>
  <c r="OB88" i="13"/>
  <c r="OC88" i="13"/>
  <c r="OD88" i="13"/>
  <c r="OE88" i="13"/>
  <c r="NS89" i="13"/>
  <c r="NW89" i="13"/>
  <c r="NZ89" i="13"/>
  <c r="OA89" i="13"/>
  <c r="OB89" i="13"/>
  <c r="OC89" i="13"/>
  <c r="OD89" i="13"/>
  <c r="OE89" i="13"/>
  <c r="NS90" i="13"/>
  <c r="NW90" i="13"/>
  <c r="NZ90" i="13"/>
  <c r="OA90" i="13"/>
  <c r="OB90" i="13"/>
  <c r="OC90" i="13"/>
  <c r="OD90" i="13"/>
  <c r="OE90" i="13"/>
  <c r="NS91" i="13"/>
  <c r="NW91" i="13"/>
  <c r="NZ91" i="13"/>
  <c r="OA91" i="13"/>
  <c r="OB91" i="13"/>
  <c r="OC91" i="13"/>
  <c r="OD91" i="13"/>
  <c r="OE91" i="13"/>
  <c r="NS92" i="13"/>
  <c r="NW92" i="13"/>
  <c r="NZ92" i="13"/>
  <c r="OA92" i="13"/>
  <c r="OB92" i="13"/>
  <c r="OC92" i="13"/>
  <c r="OD92" i="13"/>
  <c r="OE92" i="13"/>
  <c r="NS93" i="13"/>
  <c r="NW93" i="13"/>
  <c r="NZ93" i="13"/>
  <c r="OA93" i="13"/>
  <c r="OB93" i="13"/>
  <c r="OC93" i="13"/>
  <c r="OD93" i="13"/>
  <c r="OE93" i="13"/>
  <c r="NS94" i="13"/>
  <c r="NW94" i="13"/>
  <c r="NZ94" i="13"/>
  <c r="OA94" i="13"/>
  <c r="OB94" i="13"/>
  <c r="OC94" i="13"/>
  <c r="OD94" i="13"/>
  <c r="OE94" i="13"/>
  <c r="NS95" i="13"/>
  <c r="NW95" i="13"/>
  <c r="NZ95" i="13"/>
  <c r="OA95" i="13"/>
  <c r="OB95" i="13"/>
  <c r="OC95" i="13"/>
  <c r="OD95" i="13"/>
  <c r="OE95" i="13"/>
  <c r="NS96" i="13"/>
  <c r="NW96" i="13"/>
  <c r="NZ96" i="13"/>
  <c r="OA96" i="13"/>
  <c r="OB96" i="13"/>
  <c r="OC96" i="13"/>
  <c r="OD96" i="13"/>
  <c r="OE96" i="13"/>
  <c r="NS97" i="13"/>
  <c r="NW97" i="13"/>
  <c r="NZ97" i="13"/>
  <c r="OA97" i="13"/>
  <c r="OB97" i="13"/>
  <c r="OC97" i="13"/>
  <c r="OD97" i="13"/>
  <c r="OE97" i="13"/>
  <c r="NS98" i="13"/>
  <c r="NW98" i="13"/>
  <c r="NZ98" i="13"/>
  <c r="OA98" i="13"/>
  <c r="OB98" i="13"/>
  <c r="OC98" i="13"/>
  <c r="OD98" i="13"/>
  <c r="OE98" i="13"/>
  <c r="NS99" i="13"/>
  <c r="NW99" i="13"/>
  <c r="NZ99" i="13"/>
  <c r="OA99" i="13"/>
  <c r="OB99" i="13"/>
  <c r="OC99" i="13"/>
  <c r="OD99" i="13"/>
  <c r="OE99" i="13"/>
  <c r="NS100" i="13"/>
  <c r="NW100" i="13"/>
  <c r="NZ100" i="13"/>
  <c r="OA100" i="13"/>
  <c r="OB100" i="13"/>
  <c r="OC100" i="13"/>
  <c r="OD100" i="13"/>
  <c r="OE100" i="13"/>
  <c r="NS101" i="13"/>
  <c r="NW101" i="13"/>
  <c r="NZ101" i="13"/>
  <c r="OA101" i="13"/>
  <c r="OB101" i="13"/>
  <c r="OC101" i="13"/>
  <c r="OD101" i="13"/>
  <c r="OE101" i="13"/>
  <c r="NS102" i="13"/>
  <c r="NW102" i="13"/>
  <c r="NZ102" i="13"/>
  <c r="OA102" i="13"/>
  <c r="OB102" i="13"/>
  <c r="OC102" i="13"/>
  <c r="OD102" i="13"/>
  <c r="OE102" i="13"/>
  <c r="NS103" i="13"/>
  <c r="NW103" i="13"/>
  <c r="NZ103" i="13"/>
  <c r="OA103" i="13"/>
  <c r="OB103" i="13"/>
  <c r="OC103" i="13"/>
  <c r="OD103" i="13"/>
  <c r="OE103" i="13"/>
  <c r="NS104" i="13"/>
  <c r="NW104" i="13"/>
  <c r="NZ104" i="13"/>
  <c r="OA104" i="13"/>
  <c r="OB104" i="13"/>
  <c r="OC104" i="13"/>
  <c r="OD104" i="13"/>
  <c r="OE104" i="13"/>
  <c r="NS105" i="13"/>
  <c r="NW105" i="13"/>
  <c r="NZ105" i="13"/>
  <c r="OA105" i="13"/>
  <c r="OB105" i="13"/>
  <c r="OC105" i="13"/>
  <c r="OD105" i="13"/>
  <c r="OE105" i="13"/>
  <c r="NS106" i="13"/>
  <c r="NW106" i="13"/>
  <c r="NZ106" i="13"/>
  <c r="OA106" i="13"/>
  <c r="OB106" i="13"/>
  <c r="OC106" i="13"/>
  <c r="OD106" i="13"/>
  <c r="OE106" i="13"/>
  <c r="NS107" i="13"/>
  <c r="NW107" i="13"/>
  <c r="NZ107" i="13"/>
  <c r="OA107" i="13"/>
  <c r="OB107" i="13"/>
  <c r="OC107" i="13"/>
  <c r="OD107" i="13"/>
  <c r="OE107" i="13"/>
  <c r="NS108" i="13"/>
  <c r="NW108" i="13"/>
  <c r="NZ108" i="13"/>
  <c r="OA108" i="13"/>
  <c r="OB108" i="13"/>
  <c r="OC108" i="13"/>
  <c r="OD108" i="13"/>
  <c r="OE108" i="13"/>
  <c r="NS109" i="13"/>
  <c r="NW109" i="13"/>
  <c r="NZ109" i="13"/>
  <c r="OA109" i="13"/>
  <c r="OB109" i="13"/>
  <c r="OC109" i="13"/>
  <c r="OD109" i="13"/>
  <c r="OE109" i="13"/>
  <c r="NS110" i="13"/>
  <c r="NW110" i="13"/>
  <c r="NZ110" i="13"/>
  <c r="OA110" i="13"/>
  <c r="OB110" i="13"/>
  <c r="OC110" i="13"/>
  <c r="OD110" i="13"/>
  <c r="OE110" i="13"/>
  <c r="NS111" i="13"/>
  <c r="NW111" i="13"/>
  <c r="NZ111" i="13"/>
  <c r="OA111" i="13"/>
  <c r="OB111" i="13"/>
  <c r="OC111" i="13"/>
  <c r="OD111" i="13"/>
  <c r="OE111" i="13"/>
  <c r="NS112" i="13"/>
  <c r="NW112" i="13"/>
  <c r="NZ112" i="13"/>
  <c r="OA112" i="13"/>
  <c r="OB112" i="13"/>
  <c r="OC112" i="13"/>
  <c r="OD112" i="13"/>
  <c r="OE112" i="13"/>
  <c r="NS113" i="13"/>
  <c r="NW113" i="13"/>
  <c r="NZ113" i="13"/>
  <c r="OA113" i="13"/>
  <c r="OB113" i="13"/>
  <c r="OC113" i="13"/>
  <c r="OD113" i="13"/>
  <c r="OE113" i="13"/>
  <c r="NS114" i="13"/>
  <c r="NW114" i="13"/>
  <c r="NZ114" i="13"/>
  <c r="OA114" i="13"/>
  <c r="OB114" i="13"/>
  <c r="OC114" i="13"/>
  <c r="OD114" i="13"/>
  <c r="OE114" i="13"/>
  <c r="NS115" i="13"/>
  <c r="NW115" i="13"/>
  <c r="NZ115" i="13"/>
  <c r="OA115" i="13"/>
  <c r="OB115" i="13"/>
  <c r="OC115" i="13"/>
  <c r="OD115" i="13"/>
  <c r="OE115" i="13"/>
  <c r="NS116" i="13"/>
  <c r="NW116" i="13"/>
  <c r="NZ116" i="13"/>
  <c r="OA116" i="13"/>
  <c r="OB116" i="13"/>
  <c r="OC116" i="13"/>
  <c r="OD116" i="13"/>
  <c r="OE116" i="13"/>
  <c r="NS117" i="13"/>
  <c r="NW117" i="13"/>
  <c r="NZ117" i="13"/>
  <c r="OA117" i="13"/>
  <c r="OB117" i="13"/>
  <c r="OC117" i="13"/>
  <c r="OD117" i="13"/>
  <c r="OE117" i="13"/>
  <c r="NS118" i="13"/>
  <c r="NW118" i="13"/>
  <c r="NZ118" i="13"/>
  <c r="OA118" i="13"/>
  <c r="OB118" i="13"/>
  <c r="OC118" i="13"/>
  <c r="OD118" i="13"/>
  <c r="OE118" i="13"/>
  <c r="NS119" i="13"/>
  <c r="NW119" i="13"/>
  <c r="NZ119" i="13"/>
  <c r="OA119" i="13"/>
  <c r="OB119" i="13"/>
  <c r="OC119" i="13"/>
  <c r="OD119" i="13"/>
  <c r="OE119" i="13"/>
  <c r="NS120" i="13"/>
  <c r="NW120" i="13"/>
  <c r="NZ120" i="13"/>
  <c r="OA120" i="13"/>
  <c r="OB120" i="13"/>
  <c r="OC120" i="13"/>
  <c r="OD120" i="13"/>
  <c r="OE120" i="13"/>
  <c r="NS121" i="13"/>
  <c r="NW121" i="13"/>
  <c r="NZ121" i="13"/>
  <c r="OA121" i="13"/>
  <c r="OB121" i="13"/>
  <c r="OC121" i="13"/>
  <c r="OD121" i="13"/>
  <c r="OE121" i="13"/>
  <c r="NS122" i="13"/>
  <c r="NW122" i="13"/>
  <c r="NZ122" i="13"/>
  <c r="OA122" i="13"/>
  <c r="OB122" i="13"/>
  <c r="OC122" i="13"/>
  <c r="OD122" i="13"/>
  <c r="OE122" i="13"/>
  <c r="NS123" i="13"/>
  <c r="NW123" i="13"/>
  <c r="NZ123" i="13"/>
  <c r="OA123" i="13"/>
  <c r="OB123" i="13"/>
  <c r="OC123" i="13"/>
  <c r="OD123" i="13"/>
  <c r="OE123" i="13"/>
  <c r="NS124" i="13"/>
  <c r="NW124" i="13"/>
  <c r="NZ124" i="13"/>
  <c r="OA124" i="13"/>
  <c r="OB124" i="13"/>
  <c r="OC124" i="13"/>
  <c r="OD124" i="13"/>
  <c r="OE124" i="13"/>
  <c r="NS125" i="13"/>
  <c r="NW125" i="13"/>
  <c r="NZ125" i="13"/>
  <c r="OA125" i="13"/>
  <c r="OB125" i="13"/>
  <c r="OC125" i="13"/>
  <c r="OD125" i="13"/>
  <c r="OE125" i="13"/>
  <c r="NS126" i="13"/>
  <c r="NW126" i="13"/>
  <c r="NZ126" i="13"/>
  <c r="OA126" i="13"/>
  <c r="OB126" i="13"/>
  <c r="OC126" i="13"/>
  <c r="OD126" i="13"/>
  <c r="OE126" i="13"/>
  <c r="NS127" i="13"/>
  <c r="NW127" i="13"/>
  <c r="NZ127" i="13"/>
  <c r="OA127" i="13"/>
  <c r="OB127" i="13"/>
  <c r="OC127" i="13"/>
  <c r="OD127" i="13"/>
  <c r="OE127" i="13"/>
  <c r="NS128" i="13"/>
  <c r="NW128" i="13"/>
  <c r="NZ128" i="13"/>
  <c r="OA128" i="13"/>
  <c r="OB128" i="13"/>
  <c r="OC128" i="13"/>
  <c r="OD128" i="13"/>
  <c r="OE128" i="13"/>
  <c r="NS129" i="13"/>
  <c r="NW129" i="13"/>
  <c r="NZ129" i="13"/>
  <c r="OA129" i="13"/>
  <c r="OB129" i="13"/>
  <c r="OC129" i="13"/>
  <c r="OD129" i="13"/>
  <c r="OE129" i="13"/>
  <c r="NS130" i="13"/>
  <c r="NW130" i="13"/>
  <c r="NZ130" i="13"/>
  <c r="OA130" i="13"/>
  <c r="OB130" i="13"/>
  <c r="OC130" i="13"/>
  <c r="OD130" i="13"/>
  <c r="OE130" i="13"/>
  <c r="NS131" i="13"/>
  <c r="NW131" i="13"/>
  <c r="NZ131" i="13"/>
  <c r="OA131" i="13"/>
  <c r="OB131" i="13"/>
  <c r="OC131" i="13"/>
  <c r="OD131" i="13"/>
  <c r="OE131" i="13"/>
  <c r="NS132" i="13"/>
  <c r="NW132" i="13"/>
  <c r="NZ132" i="13"/>
  <c r="OA132" i="13"/>
  <c r="OB132" i="13"/>
  <c r="OC132" i="13"/>
  <c r="OD132" i="13"/>
  <c r="OE132" i="13"/>
  <c r="NS133" i="13"/>
  <c r="NW133" i="13"/>
  <c r="NZ133" i="13"/>
  <c r="OA133" i="13"/>
  <c r="OB133" i="13"/>
  <c r="OC133" i="13"/>
  <c r="OD133" i="13"/>
  <c r="OE133" i="13"/>
  <c r="NS134" i="13"/>
  <c r="NW134" i="13"/>
  <c r="NZ134" i="13"/>
  <c r="OA134" i="13"/>
  <c r="OB134" i="13"/>
  <c r="OC134" i="13"/>
  <c r="OD134" i="13"/>
  <c r="OE134" i="13"/>
  <c r="NS135" i="13"/>
  <c r="NW135" i="13"/>
  <c r="NZ135" i="13"/>
  <c r="OA135" i="13"/>
  <c r="OB135" i="13"/>
  <c r="OC135" i="13"/>
  <c r="OD135" i="13"/>
  <c r="OE135" i="13"/>
  <c r="NS136" i="13"/>
  <c r="NW136" i="13"/>
  <c r="NZ136" i="13"/>
  <c r="OA136" i="13"/>
  <c r="OB136" i="13"/>
  <c r="OC136" i="13"/>
  <c r="OD136" i="13"/>
  <c r="OE136" i="13"/>
  <c r="NS137" i="13"/>
  <c r="NW137" i="13"/>
  <c r="NZ137" i="13"/>
  <c r="OA137" i="13"/>
  <c r="OB137" i="13"/>
  <c r="OC137" i="13"/>
  <c r="OD137" i="13"/>
  <c r="OE137" i="13"/>
  <c r="NS138" i="13"/>
  <c r="NW138" i="13"/>
  <c r="NZ138" i="13"/>
  <c r="OA138" i="13"/>
  <c r="OB138" i="13"/>
  <c r="OC138" i="13"/>
  <c r="OD138" i="13"/>
  <c r="OE138" i="13"/>
  <c r="NS139" i="13"/>
  <c r="NW139" i="13"/>
  <c r="NZ139" i="13"/>
  <c r="OA139" i="13"/>
  <c r="OB139" i="13"/>
  <c r="OC139" i="13"/>
  <c r="OD139" i="13"/>
  <c r="OE139" i="13"/>
  <c r="NS140" i="13"/>
  <c r="NW140" i="13"/>
  <c r="NZ140" i="13"/>
  <c r="OA140" i="13"/>
  <c r="OB140" i="13"/>
  <c r="OC140" i="13"/>
  <c r="OD140" i="13"/>
  <c r="OE140" i="13"/>
  <c r="NS141" i="13"/>
  <c r="NW141" i="13"/>
  <c r="NZ141" i="13"/>
  <c r="OA141" i="13"/>
  <c r="OB141" i="13"/>
  <c r="OC141" i="13"/>
  <c r="OD141" i="13"/>
  <c r="OE141" i="13"/>
  <c r="NS142" i="13"/>
  <c r="NW142" i="13"/>
  <c r="NZ142" i="13"/>
  <c r="OA142" i="13"/>
  <c r="OB142" i="13"/>
  <c r="OC142" i="13"/>
  <c r="OD142" i="13"/>
  <c r="OE142" i="13"/>
  <c r="NS143" i="13"/>
  <c r="NW143" i="13"/>
  <c r="NZ143" i="13"/>
  <c r="OA143" i="13"/>
  <c r="OB143" i="13"/>
  <c r="OC143" i="13"/>
  <c r="OD143" i="13"/>
  <c r="OE143" i="13"/>
  <c r="NS144" i="13"/>
  <c r="NW144" i="13"/>
  <c r="NZ144" i="13"/>
  <c r="OA144" i="13"/>
  <c r="OB144" i="13"/>
  <c r="OC144" i="13"/>
  <c r="OD144" i="13"/>
  <c r="OE144" i="13"/>
  <c r="NS145" i="13"/>
  <c r="NW145" i="13"/>
  <c r="NZ145" i="13"/>
  <c r="OA145" i="13"/>
  <c r="OB145" i="13"/>
  <c r="OC145" i="13"/>
  <c r="OD145" i="13"/>
  <c r="OE145" i="13"/>
  <c r="NS146" i="13"/>
  <c r="NW146" i="13"/>
  <c r="NZ146" i="13"/>
  <c r="OA146" i="13"/>
  <c r="OB146" i="13"/>
  <c r="OC146" i="13"/>
  <c r="OD146" i="13"/>
  <c r="OE146" i="13"/>
  <c r="NS147" i="13"/>
  <c r="NW147" i="13"/>
  <c r="NZ147" i="13"/>
  <c r="OA147" i="13"/>
  <c r="OB147" i="13"/>
  <c r="OC147" i="13"/>
  <c r="OD147" i="13"/>
  <c r="OE147" i="13"/>
  <c r="NS148" i="13"/>
  <c r="NW148" i="13"/>
  <c r="NZ148" i="13"/>
  <c r="OA148" i="13"/>
  <c r="OB148" i="13"/>
  <c r="OC148" i="13"/>
  <c r="OD148" i="13"/>
  <c r="OE148" i="13"/>
  <c r="NS149" i="13"/>
  <c r="NW149" i="13"/>
  <c r="NZ149" i="13"/>
  <c r="OA149" i="13"/>
  <c r="OB149" i="13"/>
  <c r="OC149" i="13"/>
  <c r="OD149" i="13"/>
  <c r="OE149" i="13"/>
  <c r="NS150" i="13"/>
  <c r="NW150" i="13"/>
  <c r="NZ150" i="13"/>
  <c r="OA150" i="13"/>
  <c r="OB150" i="13"/>
  <c r="OC150" i="13"/>
  <c r="OD150" i="13"/>
  <c r="OE150" i="13"/>
  <c r="BK31" i="13"/>
  <c r="BH31" i="13"/>
  <c r="BE31" i="13"/>
  <c r="BB31" i="13"/>
  <c r="R31" i="13"/>
  <c r="AE31" i="13"/>
  <c r="BW87" i="13"/>
  <c r="BX87" i="13"/>
  <c r="BW88" i="13"/>
  <c r="BX88" i="13"/>
  <c r="BW89" i="13"/>
  <c r="BX89" i="13"/>
  <c r="BW90" i="13"/>
  <c r="BX90" i="13"/>
  <c r="BW91" i="13"/>
  <c r="BX91" i="13"/>
  <c r="BW92" i="13"/>
  <c r="BX92" i="13"/>
  <c r="BW93" i="13"/>
  <c r="BX93" i="13"/>
  <c r="BW94" i="13"/>
  <c r="BX94" i="13"/>
  <c r="BW95" i="13"/>
  <c r="BX95" i="13"/>
  <c r="BW96" i="13"/>
  <c r="BX96" i="13"/>
  <c r="BW97" i="13"/>
  <c r="BX97" i="13"/>
  <c r="BW98" i="13"/>
  <c r="BX98" i="13"/>
  <c r="BW99" i="13"/>
  <c r="BX99" i="13"/>
  <c r="BW100" i="13"/>
  <c r="BX100" i="13"/>
  <c r="BW101" i="13"/>
  <c r="BX101" i="13"/>
  <c r="BW102" i="13"/>
  <c r="BX102" i="13"/>
  <c r="BW103" i="13"/>
  <c r="BX103" i="13"/>
  <c r="BW104" i="13"/>
  <c r="BX104" i="13"/>
  <c r="BW105" i="13"/>
  <c r="BX105" i="13"/>
  <c r="BW106" i="13"/>
  <c r="BX106" i="13"/>
  <c r="BW107" i="13"/>
  <c r="BX107" i="13"/>
  <c r="BW108" i="13"/>
  <c r="BX108" i="13"/>
  <c r="BW109" i="13"/>
  <c r="BX109" i="13"/>
  <c r="BW110" i="13"/>
  <c r="BX110" i="13"/>
  <c r="BW111" i="13"/>
  <c r="BX111" i="13"/>
  <c r="BW112" i="13"/>
  <c r="BX112" i="13"/>
  <c r="BW113" i="13"/>
  <c r="BX113" i="13"/>
  <c r="BW114" i="13"/>
  <c r="BX114" i="13"/>
  <c r="BW115" i="13"/>
  <c r="BX115" i="13"/>
  <c r="BW116" i="13"/>
  <c r="BX116" i="13"/>
  <c r="BW117" i="13"/>
  <c r="BX117" i="13"/>
  <c r="BW118" i="13"/>
  <c r="BX118" i="13"/>
  <c r="BW119" i="13"/>
  <c r="BX119" i="13"/>
  <c r="BW120" i="13"/>
  <c r="BX120" i="13"/>
  <c r="BW121" i="13"/>
  <c r="BX121" i="13"/>
  <c r="BW122" i="13"/>
  <c r="BX122" i="13"/>
  <c r="BW123" i="13"/>
  <c r="BX123" i="13"/>
  <c r="BW124" i="13"/>
  <c r="BX124" i="13"/>
  <c r="BW125" i="13"/>
  <c r="BX125" i="13"/>
  <c r="BW126" i="13"/>
  <c r="BX126" i="13"/>
  <c r="BW127" i="13"/>
  <c r="BX127" i="13"/>
  <c r="BW128" i="13"/>
  <c r="BX128" i="13"/>
  <c r="BW129" i="13"/>
  <c r="BX129" i="13"/>
  <c r="BW130" i="13"/>
  <c r="BX130" i="13"/>
  <c r="BW131" i="13"/>
  <c r="BX131" i="13"/>
  <c r="BW132" i="13"/>
  <c r="BX132" i="13"/>
  <c r="BW133" i="13"/>
  <c r="BX133" i="13"/>
  <c r="BW134" i="13"/>
  <c r="BX134" i="13"/>
  <c r="BW135" i="13"/>
  <c r="BX135" i="13"/>
  <c r="BW136" i="13"/>
  <c r="BX136" i="13"/>
  <c r="BW137" i="13"/>
  <c r="BX137" i="13"/>
  <c r="BW138" i="13"/>
  <c r="BX138" i="13"/>
  <c r="BW139" i="13"/>
  <c r="BX139" i="13"/>
  <c r="BW140" i="13"/>
  <c r="BX140" i="13"/>
  <c r="BW141" i="13"/>
  <c r="BX141" i="13"/>
  <c r="BW142" i="13"/>
  <c r="BX142" i="13"/>
  <c r="BW143" i="13"/>
  <c r="BX143" i="13"/>
  <c r="BW144" i="13"/>
  <c r="BX144" i="13"/>
  <c r="BW145" i="13"/>
  <c r="BX145" i="13"/>
  <c r="BW146" i="13"/>
  <c r="BX146" i="13"/>
  <c r="BW147" i="13"/>
  <c r="BX147" i="13"/>
  <c r="BW148" i="13"/>
  <c r="BX148" i="13"/>
  <c r="BW149" i="13"/>
  <c r="BX149" i="13"/>
  <c r="BW150" i="13"/>
  <c r="BX150" i="13"/>
  <c r="BU87" i="13"/>
  <c r="BV87" i="13"/>
  <c r="BU88" i="13"/>
  <c r="BV88" i="13"/>
  <c r="BU89" i="13"/>
  <c r="BV89" i="13"/>
  <c r="BU90" i="13"/>
  <c r="BV90" i="13"/>
  <c r="BU91" i="13"/>
  <c r="BV91" i="13"/>
  <c r="BU92" i="13"/>
  <c r="BV92" i="13"/>
  <c r="BU93" i="13"/>
  <c r="BV93" i="13"/>
  <c r="BU94" i="13"/>
  <c r="BV94" i="13"/>
  <c r="BU95" i="13"/>
  <c r="BV95" i="13"/>
  <c r="BU96" i="13"/>
  <c r="BV96" i="13"/>
  <c r="BU97" i="13"/>
  <c r="BV97" i="13"/>
  <c r="BU98" i="13"/>
  <c r="BV98" i="13"/>
  <c r="BU99" i="13"/>
  <c r="BV99" i="13"/>
  <c r="BU100" i="13"/>
  <c r="BV100" i="13"/>
  <c r="BU101" i="13"/>
  <c r="BV101" i="13"/>
  <c r="BU102" i="13"/>
  <c r="BV102" i="13"/>
  <c r="BU103" i="13"/>
  <c r="BV103" i="13"/>
  <c r="BU104" i="13"/>
  <c r="BV104" i="13"/>
  <c r="BU105" i="13"/>
  <c r="BV105" i="13"/>
  <c r="BU106" i="13"/>
  <c r="BV106" i="13"/>
  <c r="BU107" i="13"/>
  <c r="BV107" i="13"/>
  <c r="BU108" i="13"/>
  <c r="BV108" i="13"/>
  <c r="BU109" i="13"/>
  <c r="BV109" i="13"/>
  <c r="BU110" i="13"/>
  <c r="BV110" i="13"/>
  <c r="BU111" i="13"/>
  <c r="BV111" i="13"/>
  <c r="BU112" i="13"/>
  <c r="BV112" i="13"/>
  <c r="BU113" i="13"/>
  <c r="BV113" i="13"/>
  <c r="BU114" i="13"/>
  <c r="BV114" i="13"/>
  <c r="BU115" i="13"/>
  <c r="BV115" i="13"/>
  <c r="BU116" i="13"/>
  <c r="BV116" i="13"/>
  <c r="BU117" i="13"/>
  <c r="BV117" i="13"/>
  <c r="BU118" i="13"/>
  <c r="BV118" i="13"/>
  <c r="BU119" i="13"/>
  <c r="BV119" i="13"/>
  <c r="BU120" i="13"/>
  <c r="BV120" i="13"/>
  <c r="BU121" i="13"/>
  <c r="BV121" i="13"/>
  <c r="BU122" i="13"/>
  <c r="BV122" i="13"/>
  <c r="BU123" i="13"/>
  <c r="BV123" i="13"/>
  <c r="BU124" i="13"/>
  <c r="BV124" i="13"/>
  <c r="BU125" i="13"/>
  <c r="BV125" i="13"/>
  <c r="BU126" i="13"/>
  <c r="BV126" i="13"/>
  <c r="BU127" i="13"/>
  <c r="BV127" i="13"/>
  <c r="BU128" i="13"/>
  <c r="BV128" i="13"/>
  <c r="BU129" i="13"/>
  <c r="BV129" i="13"/>
  <c r="BU130" i="13"/>
  <c r="BV130" i="13"/>
  <c r="BU131" i="13"/>
  <c r="BV131" i="13"/>
  <c r="BU132" i="13"/>
  <c r="BV132" i="13"/>
  <c r="BU133" i="13"/>
  <c r="BV133" i="13"/>
  <c r="BU134" i="13"/>
  <c r="BV134" i="13"/>
  <c r="BU135" i="13"/>
  <c r="BV135" i="13"/>
  <c r="BU136" i="13"/>
  <c r="BV136" i="13"/>
  <c r="BU137" i="13"/>
  <c r="BV137" i="13"/>
  <c r="BU138" i="13"/>
  <c r="BV138" i="13"/>
  <c r="BU139" i="13"/>
  <c r="BV139" i="13"/>
  <c r="BU140" i="13"/>
  <c r="BV140" i="13"/>
  <c r="BU141" i="13"/>
  <c r="BV141" i="13"/>
  <c r="BU142" i="13"/>
  <c r="BV142" i="13"/>
  <c r="BU143" i="13"/>
  <c r="BV143" i="13"/>
  <c r="BU144" i="13"/>
  <c r="BV144" i="13"/>
  <c r="BU145" i="13"/>
  <c r="BV145" i="13"/>
  <c r="BU146" i="13"/>
  <c r="BV146" i="13"/>
  <c r="BU147" i="13"/>
  <c r="BV147" i="13"/>
  <c r="BU148" i="13"/>
  <c r="BV148" i="13"/>
  <c r="BU149" i="13"/>
  <c r="BV149" i="13"/>
  <c r="BU150" i="13"/>
  <c r="BV150" i="13"/>
  <c r="BS87" i="13"/>
  <c r="BT87" i="13"/>
  <c r="BS88" i="13"/>
  <c r="BT88" i="13"/>
  <c r="BS89" i="13"/>
  <c r="BT89" i="13"/>
  <c r="BS90" i="13"/>
  <c r="BT90" i="13"/>
  <c r="BS91" i="13"/>
  <c r="BT91" i="13"/>
  <c r="BS92" i="13"/>
  <c r="BT92" i="13"/>
  <c r="BS93" i="13"/>
  <c r="BT93" i="13"/>
  <c r="BS94" i="13"/>
  <c r="BT94" i="13"/>
  <c r="BS95" i="13"/>
  <c r="BT95" i="13"/>
  <c r="BS96" i="13"/>
  <c r="BT96" i="13"/>
  <c r="BS97" i="13"/>
  <c r="BT97" i="13"/>
  <c r="BS98" i="13"/>
  <c r="BT98" i="13"/>
  <c r="BS99" i="13"/>
  <c r="BT99" i="13"/>
  <c r="BS100" i="13"/>
  <c r="BT100" i="13"/>
  <c r="BS101" i="13"/>
  <c r="BT101" i="13"/>
  <c r="BS102" i="13"/>
  <c r="BT102" i="13"/>
  <c r="BS103" i="13"/>
  <c r="BT103" i="13"/>
  <c r="BS104" i="13"/>
  <c r="BT104" i="13"/>
  <c r="BS105" i="13"/>
  <c r="BT105" i="13"/>
  <c r="BS106" i="13"/>
  <c r="BT106" i="13"/>
  <c r="BS107" i="13"/>
  <c r="BT107" i="13"/>
  <c r="BS108" i="13"/>
  <c r="BT108" i="13"/>
  <c r="BS109" i="13"/>
  <c r="BT109" i="13"/>
  <c r="BS110" i="13"/>
  <c r="BT110" i="13"/>
  <c r="BS111" i="13"/>
  <c r="BT111" i="13"/>
  <c r="BS112" i="13"/>
  <c r="BT112" i="13"/>
  <c r="BS113" i="13"/>
  <c r="BT113" i="13"/>
  <c r="BS114" i="13"/>
  <c r="BT114" i="13"/>
  <c r="BS115" i="13"/>
  <c r="BT115" i="13"/>
  <c r="BS116" i="13"/>
  <c r="BT116" i="13"/>
  <c r="BS117" i="13"/>
  <c r="BT117" i="13"/>
  <c r="BS118" i="13"/>
  <c r="BT118" i="13"/>
  <c r="BS119" i="13"/>
  <c r="BT119" i="13"/>
  <c r="BS120" i="13"/>
  <c r="BT120" i="13"/>
  <c r="BS121" i="13"/>
  <c r="BT121" i="13"/>
  <c r="BS122" i="13"/>
  <c r="BT122" i="13"/>
  <c r="BS123" i="13"/>
  <c r="BT123" i="13"/>
  <c r="BS124" i="13"/>
  <c r="BT124" i="13"/>
  <c r="BS125" i="13"/>
  <c r="BT125" i="13"/>
  <c r="BS126" i="13"/>
  <c r="BT126" i="13"/>
  <c r="BS127" i="13"/>
  <c r="BT127" i="13"/>
  <c r="BS128" i="13"/>
  <c r="BT128" i="13"/>
  <c r="BS129" i="13"/>
  <c r="BT129" i="13"/>
  <c r="BS130" i="13"/>
  <c r="BT130" i="13"/>
  <c r="BS131" i="13"/>
  <c r="BT131" i="13"/>
  <c r="BS132" i="13"/>
  <c r="BT132" i="13"/>
  <c r="BS133" i="13"/>
  <c r="BT133" i="13"/>
  <c r="BS134" i="13"/>
  <c r="BT134" i="13"/>
  <c r="BS135" i="13"/>
  <c r="BT135" i="13"/>
  <c r="BS136" i="13"/>
  <c r="BT136" i="13"/>
  <c r="BS137" i="13"/>
  <c r="BT137" i="13"/>
  <c r="BS138" i="13"/>
  <c r="BT138" i="13"/>
  <c r="BS139" i="13"/>
  <c r="BT139" i="13"/>
  <c r="BS140" i="13"/>
  <c r="BT140" i="13"/>
  <c r="BS141" i="13"/>
  <c r="BT141" i="13"/>
  <c r="BS142" i="13"/>
  <c r="BT142" i="13"/>
  <c r="BS143" i="13"/>
  <c r="BT143" i="13"/>
  <c r="BS144" i="13"/>
  <c r="BT144" i="13"/>
  <c r="BS145" i="13"/>
  <c r="BT145" i="13"/>
  <c r="BS146" i="13"/>
  <c r="BT146" i="13"/>
  <c r="BS147" i="13"/>
  <c r="BT147" i="13"/>
  <c r="BS148" i="13"/>
  <c r="BT148" i="13"/>
  <c r="BS149" i="13"/>
  <c r="BT149" i="13"/>
  <c r="BS150" i="13"/>
  <c r="BT150" i="13"/>
  <c r="BQ87" i="13"/>
  <c r="BR87" i="13"/>
  <c r="BQ88" i="13"/>
  <c r="BR88" i="13"/>
  <c r="BQ89" i="13"/>
  <c r="BR89" i="13"/>
  <c r="BQ90" i="13"/>
  <c r="BR90" i="13"/>
  <c r="BQ91" i="13"/>
  <c r="BR91" i="13"/>
  <c r="BQ92" i="13"/>
  <c r="BR92" i="13"/>
  <c r="BQ93" i="13"/>
  <c r="BR93" i="13"/>
  <c r="BQ94" i="13"/>
  <c r="BR94" i="13"/>
  <c r="BQ95" i="13"/>
  <c r="BR95" i="13"/>
  <c r="BQ96" i="13"/>
  <c r="BR96" i="13"/>
  <c r="BQ97" i="13"/>
  <c r="BR97" i="13"/>
  <c r="BQ98" i="13"/>
  <c r="BR98" i="13"/>
  <c r="BQ99" i="13"/>
  <c r="BR99" i="13"/>
  <c r="BQ100" i="13"/>
  <c r="BR100" i="13"/>
  <c r="BQ101" i="13"/>
  <c r="BR101" i="13"/>
  <c r="BQ102" i="13"/>
  <c r="BR102" i="13"/>
  <c r="BQ103" i="13"/>
  <c r="BR103" i="13"/>
  <c r="BQ104" i="13"/>
  <c r="BR104" i="13"/>
  <c r="BQ105" i="13"/>
  <c r="BR105" i="13"/>
  <c r="BQ106" i="13"/>
  <c r="BR106" i="13"/>
  <c r="BQ107" i="13"/>
  <c r="BR107" i="13"/>
  <c r="BQ108" i="13"/>
  <c r="BR108" i="13"/>
  <c r="BQ109" i="13"/>
  <c r="BR109" i="13"/>
  <c r="BQ110" i="13"/>
  <c r="BR110" i="13"/>
  <c r="BQ111" i="13"/>
  <c r="BR111" i="13"/>
  <c r="BQ112" i="13"/>
  <c r="BR112" i="13"/>
  <c r="BQ113" i="13"/>
  <c r="BR113" i="13"/>
  <c r="BQ114" i="13"/>
  <c r="BR114" i="13"/>
  <c r="BQ115" i="13"/>
  <c r="BR115" i="13"/>
  <c r="BQ116" i="13"/>
  <c r="BR116" i="13"/>
  <c r="BQ117" i="13"/>
  <c r="BR117" i="13"/>
  <c r="BQ118" i="13"/>
  <c r="BR118" i="13"/>
  <c r="BQ119" i="13"/>
  <c r="BR119" i="13"/>
  <c r="BQ120" i="13"/>
  <c r="BR120" i="13"/>
  <c r="BQ121" i="13"/>
  <c r="BR121" i="13"/>
  <c r="BQ122" i="13"/>
  <c r="BR122" i="13"/>
  <c r="BQ123" i="13"/>
  <c r="BR123" i="13"/>
  <c r="BQ124" i="13"/>
  <c r="BR124" i="13"/>
  <c r="BQ125" i="13"/>
  <c r="BR125" i="13"/>
  <c r="BQ126" i="13"/>
  <c r="BR126" i="13"/>
  <c r="BQ127" i="13"/>
  <c r="BR127" i="13"/>
  <c r="BQ128" i="13"/>
  <c r="BR128" i="13"/>
  <c r="BQ129" i="13"/>
  <c r="BR129" i="13"/>
  <c r="BQ130" i="13"/>
  <c r="BR130" i="13"/>
  <c r="BQ131" i="13"/>
  <c r="BR131" i="13"/>
  <c r="BQ132" i="13"/>
  <c r="BR132" i="13"/>
  <c r="BQ133" i="13"/>
  <c r="BR133" i="13"/>
  <c r="BQ134" i="13"/>
  <c r="BR134" i="13"/>
  <c r="BQ135" i="13"/>
  <c r="BR135" i="13"/>
  <c r="BQ136" i="13"/>
  <c r="BR136" i="13"/>
  <c r="BQ137" i="13"/>
  <c r="BR137" i="13"/>
  <c r="BQ138" i="13"/>
  <c r="BR138" i="13"/>
  <c r="BQ139" i="13"/>
  <c r="BR139" i="13"/>
  <c r="BQ140" i="13"/>
  <c r="BR140" i="13"/>
  <c r="BQ141" i="13"/>
  <c r="BR141" i="13"/>
  <c r="BQ142" i="13"/>
  <c r="BR142" i="13"/>
  <c r="BQ143" i="13"/>
  <c r="BR143" i="13"/>
  <c r="BQ144" i="13"/>
  <c r="BR144" i="13"/>
  <c r="BQ145" i="13"/>
  <c r="BR145" i="13"/>
  <c r="BQ146" i="13"/>
  <c r="BR146" i="13"/>
  <c r="BQ147" i="13"/>
  <c r="BR147" i="13"/>
  <c r="BQ148" i="13"/>
  <c r="BR148" i="13"/>
  <c r="BQ149" i="13"/>
  <c r="BR149" i="13"/>
  <c r="BQ150" i="13"/>
  <c r="BR150" i="13"/>
  <c r="BP87" i="13"/>
  <c r="BP88" i="13"/>
  <c r="BP89" i="13"/>
  <c r="BP90" i="13"/>
  <c r="BP91" i="13"/>
  <c r="BP92" i="13"/>
  <c r="BP93" i="13"/>
  <c r="BP94" i="13"/>
  <c r="BP95" i="13"/>
  <c r="BP96" i="13"/>
  <c r="BP97" i="13"/>
  <c r="BP98" i="13"/>
  <c r="BP99" i="13"/>
  <c r="BP100" i="13"/>
  <c r="BP101" i="13"/>
  <c r="BP102" i="13"/>
  <c r="BP103" i="13"/>
  <c r="BP104" i="13"/>
  <c r="BP105" i="13"/>
  <c r="BP106" i="13"/>
  <c r="BP107" i="13"/>
  <c r="BP108" i="13"/>
  <c r="BP109" i="13"/>
  <c r="BP110" i="13"/>
  <c r="BP111" i="13"/>
  <c r="BP112" i="13"/>
  <c r="BP113" i="13"/>
  <c r="BP114" i="13"/>
  <c r="BP115" i="13"/>
  <c r="BP116" i="13"/>
  <c r="BP117" i="13"/>
  <c r="BP118" i="13"/>
  <c r="BP119" i="13"/>
  <c r="BP120" i="13"/>
  <c r="BP121" i="13"/>
  <c r="BP122" i="13"/>
  <c r="BP123" i="13"/>
  <c r="BP124" i="13"/>
  <c r="BP125" i="13"/>
  <c r="BP126" i="13"/>
  <c r="BP127" i="13"/>
  <c r="BP128" i="13"/>
  <c r="BP129" i="13"/>
  <c r="BP130" i="13"/>
  <c r="BP131" i="13"/>
  <c r="BP132" i="13"/>
  <c r="BP133" i="13"/>
  <c r="BP134" i="13"/>
  <c r="BP135" i="13"/>
  <c r="BP136" i="13"/>
  <c r="BP137" i="13"/>
  <c r="BP138" i="13"/>
  <c r="BP139" i="13"/>
  <c r="BP140" i="13"/>
  <c r="BP141" i="13"/>
  <c r="BP142" i="13"/>
  <c r="BP143" i="13"/>
  <c r="BP144" i="13"/>
  <c r="BP145" i="13"/>
  <c r="BP146" i="13"/>
  <c r="BP147" i="13"/>
  <c r="BP148" i="13"/>
  <c r="BP149" i="13"/>
  <c r="BP150" i="13"/>
  <c r="BO87" i="13"/>
  <c r="BO88" i="13"/>
  <c r="BO89" i="13"/>
  <c r="BO90" i="13"/>
  <c r="BO91" i="13"/>
  <c r="BO92" i="13"/>
  <c r="BO93" i="13"/>
  <c r="BO94" i="13"/>
  <c r="BO95" i="13"/>
  <c r="BO96" i="13"/>
  <c r="BO97" i="13"/>
  <c r="BO98" i="13"/>
  <c r="BO99" i="13"/>
  <c r="BO100" i="13"/>
  <c r="BO101" i="13"/>
  <c r="BO102" i="13"/>
  <c r="BO103" i="13"/>
  <c r="BO104" i="13"/>
  <c r="BO105" i="13"/>
  <c r="BO106" i="13"/>
  <c r="BO107" i="13"/>
  <c r="BO108" i="13"/>
  <c r="BO109" i="13"/>
  <c r="BO110" i="13"/>
  <c r="BO111" i="13"/>
  <c r="BO112" i="13"/>
  <c r="BO113" i="13"/>
  <c r="BO114" i="13"/>
  <c r="BO115" i="13"/>
  <c r="BO116" i="13"/>
  <c r="BO117" i="13"/>
  <c r="BO118" i="13"/>
  <c r="BO119" i="13"/>
  <c r="BO120" i="13"/>
  <c r="BO121" i="13"/>
  <c r="BO122" i="13"/>
  <c r="BO123" i="13"/>
  <c r="BO124" i="13"/>
  <c r="BO125" i="13"/>
  <c r="BO126" i="13"/>
  <c r="BO127" i="13"/>
  <c r="BO128" i="13"/>
  <c r="BO129" i="13"/>
  <c r="BO130" i="13"/>
  <c r="BO131" i="13"/>
  <c r="BO132" i="13"/>
  <c r="BO133" i="13"/>
  <c r="BO134" i="13"/>
  <c r="BO135" i="13"/>
  <c r="BO136" i="13"/>
  <c r="BO137" i="13"/>
  <c r="BO138" i="13"/>
  <c r="BO139" i="13"/>
  <c r="BO140" i="13"/>
  <c r="BO141" i="13"/>
  <c r="BO142" i="13"/>
  <c r="BO143" i="13"/>
  <c r="BO144" i="13"/>
  <c r="BO145" i="13"/>
  <c r="BO146" i="13"/>
  <c r="BO147" i="13"/>
  <c r="BO148" i="13"/>
  <c r="BO149" i="13"/>
  <c r="BO150" i="13"/>
  <c r="AD66" i="13"/>
  <c r="AD31" i="13"/>
  <c r="AM66" i="13"/>
  <c r="AM31" i="13"/>
  <c r="AA66" i="13"/>
  <c r="AA31" i="13"/>
  <c r="X66" i="13"/>
  <c r="X31" i="13"/>
  <c r="U34" i="13"/>
  <c r="U31" i="13"/>
  <c r="AG34" i="13"/>
  <c r="AG31" i="13"/>
  <c r="R34" i="13"/>
  <c r="AE34" i="13"/>
  <c r="AE32" i="13"/>
  <c r="AE7" i="13"/>
  <c r="BN66" i="13"/>
  <c r="BB34" i="13"/>
  <c r="BE34" i="13"/>
  <c r="BH66" i="13"/>
  <c r="BK66" i="13"/>
  <c r="AE51" i="13"/>
  <c r="AA49" i="12"/>
  <c r="AB49" i="12"/>
  <c r="MR8" i="13"/>
  <c r="MS8" i="13"/>
  <c r="MT8" i="13"/>
  <c r="MU8" i="13"/>
  <c r="MV8" i="13"/>
  <c r="MW8" i="13"/>
  <c r="MX8" i="13"/>
  <c r="MY8" i="13"/>
  <c r="MZ8" i="13"/>
  <c r="NA8" i="13"/>
  <c r="NB8" i="13"/>
  <c r="NC8" i="13"/>
  <c r="ND8" i="13"/>
  <c r="NE8" i="13"/>
  <c r="NF8" i="13"/>
  <c r="NG8" i="13"/>
  <c r="NH8" i="13"/>
  <c r="NI8" i="13"/>
  <c r="NJ8" i="13"/>
  <c r="NK8" i="13"/>
  <c r="NL8" i="13"/>
  <c r="NM8" i="13"/>
  <c r="NN8" i="13"/>
  <c r="NO8" i="13"/>
  <c r="MR9" i="13"/>
  <c r="MS9" i="13"/>
  <c r="MT9" i="13"/>
  <c r="MU9" i="13"/>
  <c r="MV9" i="13"/>
  <c r="MW9" i="13"/>
  <c r="MX9" i="13"/>
  <c r="MY9" i="13"/>
  <c r="MZ9" i="13"/>
  <c r="NA9" i="13"/>
  <c r="NB9" i="13"/>
  <c r="NC9" i="13"/>
  <c r="ND9" i="13"/>
  <c r="NE9" i="13"/>
  <c r="NF9" i="13"/>
  <c r="NG9" i="13"/>
  <c r="NH9" i="13"/>
  <c r="NI9" i="13"/>
  <c r="NJ9" i="13"/>
  <c r="NK9" i="13"/>
  <c r="NL9" i="13"/>
  <c r="NM9" i="13"/>
  <c r="NN9" i="13"/>
  <c r="NO9" i="13"/>
  <c r="MR11" i="13"/>
  <c r="MS11" i="13"/>
  <c r="MT11" i="13"/>
  <c r="MU11" i="13"/>
  <c r="MV11" i="13"/>
  <c r="MW11" i="13"/>
  <c r="MX11" i="13"/>
  <c r="MY11" i="13"/>
  <c r="MZ11" i="13"/>
  <c r="NA11" i="13"/>
  <c r="NB11" i="13"/>
  <c r="NC11" i="13"/>
  <c r="ND11" i="13"/>
  <c r="NE11" i="13"/>
  <c r="NF11" i="13"/>
  <c r="NG11" i="13"/>
  <c r="NH11" i="13"/>
  <c r="NI11" i="13"/>
  <c r="NJ11" i="13"/>
  <c r="NK11" i="13"/>
  <c r="NL11" i="13"/>
  <c r="NM11" i="13"/>
  <c r="NN11" i="13"/>
  <c r="NO11" i="13"/>
  <c r="MR12" i="13"/>
  <c r="MS12" i="13"/>
  <c r="MT12" i="13"/>
  <c r="MU12" i="13"/>
  <c r="MV12" i="13"/>
  <c r="MW12" i="13"/>
  <c r="MX12" i="13"/>
  <c r="MY12" i="13"/>
  <c r="MZ12" i="13"/>
  <c r="NA12" i="13"/>
  <c r="NB12" i="13"/>
  <c r="NC12" i="13"/>
  <c r="ND12" i="13"/>
  <c r="NE12" i="13"/>
  <c r="NF12" i="13"/>
  <c r="NG12" i="13"/>
  <c r="NH12" i="13"/>
  <c r="NI12" i="13"/>
  <c r="NJ12" i="13"/>
  <c r="NK12" i="13"/>
  <c r="NL12" i="13"/>
  <c r="NM12" i="13"/>
  <c r="NN12" i="13"/>
  <c r="NO12" i="13"/>
  <c r="MR13" i="13"/>
  <c r="MS13" i="13"/>
  <c r="MT13" i="13"/>
  <c r="MU13" i="13"/>
  <c r="MV13" i="13"/>
  <c r="MW13" i="13"/>
  <c r="MX13" i="13"/>
  <c r="MY13" i="13"/>
  <c r="MZ13" i="13"/>
  <c r="NA13" i="13"/>
  <c r="NB13" i="13"/>
  <c r="NC13" i="13"/>
  <c r="ND13" i="13"/>
  <c r="NE13" i="13"/>
  <c r="NF13" i="13"/>
  <c r="NG13" i="13"/>
  <c r="NH13" i="13"/>
  <c r="NI13" i="13"/>
  <c r="NJ13" i="13"/>
  <c r="NK13" i="13"/>
  <c r="NL13" i="13"/>
  <c r="NM13" i="13"/>
  <c r="NN13" i="13"/>
  <c r="NO13" i="13"/>
  <c r="MR14" i="13"/>
  <c r="MS14" i="13"/>
  <c r="MT14" i="13"/>
  <c r="MU14" i="13"/>
  <c r="MV14" i="13"/>
  <c r="MW14" i="13"/>
  <c r="MX14" i="13"/>
  <c r="MY14" i="13"/>
  <c r="MZ14" i="13"/>
  <c r="NA14" i="13"/>
  <c r="NB14" i="13"/>
  <c r="NC14" i="13"/>
  <c r="ND14" i="13"/>
  <c r="NE14" i="13"/>
  <c r="NF14" i="13"/>
  <c r="NG14" i="13"/>
  <c r="NH14" i="13"/>
  <c r="NI14" i="13"/>
  <c r="NJ14" i="13"/>
  <c r="NK14" i="13"/>
  <c r="NL14" i="13"/>
  <c r="NM14" i="13"/>
  <c r="NN14" i="13"/>
  <c r="NO14" i="13"/>
  <c r="MR15" i="13"/>
  <c r="MS15" i="13"/>
  <c r="MT15" i="13"/>
  <c r="MU15" i="13"/>
  <c r="MV15" i="13"/>
  <c r="MW15" i="13"/>
  <c r="MX15" i="13"/>
  <c r="MY15" i="13"/>
  <c r="MZ15" i="13"/>
  <c r="NA15" i="13"/>
  <c r="NB15" i="13"/>
  <c r="NC15" i="13"/>
  <c r="ND15" i="13"/>
  <c r="NE15" i="13"/>
  <c r="NF15" i="13"/>
  <c r="NG15" i="13"/>
  <c r="NH15" i="13"/>
  <c r="NI15" i="13"/>
  <c r="NJ15" i="13"/>
  <c r="NK15" i="13"/>
  <c r="NL15" i="13"/>
  <c r="NM15" i="13"/>
  <c r="NN15" i="13"/>
  <c r="NO15" i="13"/>
  <c r="MR16" i="13"/>
  <c r="MS16" i="13"/>
  <c r="MT16" i="13"/>
  <c r="MU16" i="13"/>
  <c r="MV16" i="13"/>
  <c r="MW16" i="13"/>
  <c r="MX16" i="13"/>
  <c r="MY16" i="13"/>
  <c r="MZ16" i="13"/>
  <c r="NA16" i="13"/>
  <c r="NB16" i="13"/>
  <c r="NC16" i="13"/>
  <c r="ND16" i="13"/>
  <c r="NE16" i="13"/>
  <c r="NF16" i="13"/>
  <c r="NG16" i="13"/>
  <c r="NH16" i="13"/>
  <c r="NI16" i="13"/>
  <c r="NJ16" i="13"/>
  <c r="NK16" i="13"/>
  <c r="NL16" i="13"/>
  <c r="NM16" i="13"/>
  <c r="NN16" i="13"/>
  <c r="NO16" i="13"/>
  <c r="MR17" i="13"/>
  <c r="MS17" i="13"/>
  <c r="MT17" i="13"/>
  <c r="MU17" i="13"/>
  <c r="MV17" i="13"/>
  <c r="MW17" i="13"/>
  <c r="MX17" i="13"/>
  <c r="MY17" i="13"/>
  <c r="MZ17" i="13"/>
  <c r="NA17" i="13"/>
  <c r="NB17" i="13"/>
  <c r="NC17" i="13"/>
  <c r="ND17" i="13"/>
  <c r="NE17" i="13"/>
  <c r="NF17" i="13"/>
  <c r="NG17" i="13"/>
  <c r="NH17" i="13"/>
  <c r="NI17" i="13"/>
  <c r="NJ17" i="13"/>
  <c r="NK17" i="13"/>
  <c r="NL17" i="13"/>
  <c r="NM17" i="13"/>
  <c r="NN17" i="13"/>
  <c r="NO17" i="13"/>
  <c r="MR18" i="13"/>
  <c r="MS18" i="13"/>
  <c r="MT18" i="13"/>
  <c r="MU18" i="13"/>
  <c r="MV18" i="13"/>
  <c r="MW18" i="13"/>
  <c r="MX18" i="13"/>
  <c r="MY18" i="13"/>
  <c r="MZ18" i="13"/>
  <c r="NA18" i="13"/>
  <c r="NB18" i="13"/>
  <c r="NC18" i="13"/>
  <c r="ND18" i="13"/>
  <c r="NE18" i="13"/>
  <c r="NF18" i="13"/>
  <c r="NG18" i="13"/>
  <c r="NH18" i="13"/>
  <c r="NI18" i="13"/>
  <c r="NJ18" i="13"/>
  <c r="NK18" i="13"/>
  <c r="NL18" i="13"/>
  <c r="NM18" i="13"/>
  <c r="NN18" i="13"/>
  <c r="NO18" i="13"/>
  <c r="MR19" i="13"/>
  <c r="MS19" i="13"/>
  <c r="MT19" i="13"/>
  <c r="MU19" i="13"/>
  <c r="MV19" i="13"/>
  <c r="MW19" i="13"/>
  <c r="MX19" i="13"/>
  <c r="MY19" i="13"/>
  <c r="MZ19" i="13"/>
  <c r="NA19" i="13"/>
  <c r="NB19" i="13"/>
  <c r="NC19" i="13"/>
  <c r="ND19" i="13"/>
  <c r="NE19" i="13"/>
  <c r="NF19" i="13"/>
  <c r="NG19" i="13"/>
  <c r="NH19" i="13"/>
  <c r="NI19" i="13"/>
  <c r="NJ19" i="13"/>
  <c r="NK19" i="13"/>
  <c r="NL19" i="13"/>
  <c r="NM19" i="13"/>
  <c r="NN19" i="13"/>
  <c r="NO19" i="13"/>
  <c r="MR20" i="13"/>
  <c r="MS20" i="13"/>
  <c r="MT20" i="13"/>
  <c r="MU20" i="13"/>
  <c r="MV20" i="13"/>
  <c r="MW20" i="13"/>
  <c r="MX20" i="13"/>
  <c r="MY20" i="13"/>
  <c r="MZ20" i="13"/>
  <c r="NA20" i="13"/>
  <c r="NB20" i="13"/>
  <c r="NC20" i="13"/>
  <c r="ND20" i="13"/>
  <c r="NE20" i="13"/>
  <c r="NF20" i="13"/>
  <c r="NG20" i="13"/>
  <c r="NH20" i="13"/>
  <c r="NI20" i="13"/>
  <c r="NJ20" i="13"/>
  <c r="NK20" i="13"/>
  <c r="NL20" i="13"/>
  <c r="NM20" i="13"/>
  <c r="NN20" i="13"/>
  <c r="NO20" i="13"/>
  <c r="MR21" i="13"/>
  <c r="MS21" i="13"/>
  <c r="MT21" i="13"/>
  <c r="MU21" i="13"/>
  <c r="MV21" i="13"/>
  <c r="MW21" i="13"/>
  <c r="MX21" i="13"/>
  <c r="MY21" i="13"/>
  <c r="MZ21" i="13"/>
  <c r="NA21" i="13"/>
  <c r="NB21" i="13"/>
  <c r="NC21" i="13"/>
  <c r="ND21" i="13"/>
  <c r="NE21" i="13"/>
  <c r="NF21" i="13"/>
  <c r="NG21" i="13"/>
  <c r="NH21" i="13"/>
  <c r="NI21" i="13"/>
  <c r="NJ21" i="13"/>
  <c r="NK21" i="13"/>
  <c r="NL21" i="13"/>
  <c r="NM21" i="13"/>
  <c r="NN21" i="13"/>
  <c r="NO21" i="13"/>
  <c r="MR22" i="13"/>
  <c r="MS22" i="13"/>
  <c r="MT22" i="13"/>
  <c r="MU22" i="13"/>
  <c r="MV22" i="13"/>
  <c r="MW22" i="13"/>
  <c r="MX22" i="13"/>
  <c r="MY22" i="13"/>
  <c r="MZ22" i="13"/>
  <c r="NA22" i="13"/>
  <c r="NB22" i="13"/>
  <c r="NC22" i="13"/>
  <c r="ND22" i="13"/>
  <c r="NE22" i="13"/>
  <c r="NF22" i="13"/>
  <c r="NG22" i="13"/>
  <c r="NH22" i="13"/>
  <c r="NI22" i="13"/>
  <c r="NJ22" i="13"/>
  <c r="NK22" i="13"/>
  <c r="NL22" i="13"/>
  <c r="NM22" i="13"/>
  <c r="NN22" i="13"/>
  <c r="NO22" i="13"/>
  <c r="MR23" i="13"/>
  <c r="MS23" i="13"/>
  <c r="MT23" i="13"/>
  <c r="MU23" i="13"/>
  <c r="MV23" i="13"/>
  <c r="MW23" i="13"/>
  <c r="MX23" i="13"/>
  <c r="MY23" i="13"/>
  <c r="MZ23" i="13"/>
  <c r="NA23" i="13"/>
  <c r="NB23" i="13"/>
  <c r="NC23" i="13"/>
  <c r="ND23" i="13"/>
  <c r="NE23" i="13"/>
  <c r="NF23" i="13"/>
  <c r="NG23" i="13"/>
  <c r="NH23" i="13"/>
  <c r="NI23" i="13"/>
  <c r="NJ23" i="13"/>
  <c r="NK23" i="13"/>
  <c r="NL23" i="13"/>
  <c r="NM23" i="13"/>
  <c r="NN23" i="13"/>
  <c r="NO23" i="13"/>
  <c r="MR24" i="13"/>
  <c r="MS24" i="13"/>
  <c r="MT24" i="13"/>
  <c r="MU24" i="13"/>
  <c r="MV24" i="13"/>
  <c r="MW24" i="13"/>
  <c r="MX24" i="13"/>
  <c r="MY24" i="13"/>
  <c r="MZ24" i="13"/>
  <c r="NA24" i="13"/>
  <c r="NB24" i="13"/>
  <c r="NC24" i="13"/>
  <c r="ND24" i="13"/>
  <c r="NE24" i="13"/>
  <c r="NF24" i="13"/>
  <c r="NG24" i="13"/>
  <c r="NH24" i="13"/>
  <c r="NI24" i="13"/>
  <c r="NJ24" i="13"/>
  <c r="NK24" i="13"/>
  <c r="NL24" i="13"/>
  <c r="NM24" i="13"/>
  <c r="NN24" i="13"/>
  <c r="NO24" i="13"/>
  <c r="MR25" i="13"/>
  <c r="MS25" i="13"/>
  <c r="MT25" i="13"/>
  <c r="MU25" i="13"/>
  <c r="MV25" i="13"/>
  <c r="MW25" i="13"/>
  <c r="MX25" i="13"/>
  <c r="MY25" i="13"/>
  <c r="MZ25" i="13"/>
  <c r="NA25" i="13"/>
  <c r="NB25" i="13"/>
  <c r="NC25" i="13"/>
  <c r="ND25" i="13"/>
  <c r="NE25" i="13"/>
  <c r="NF25" i="13"/>
  <c r="NG25" i="13"/>
  <c r="NH25" i="13"/>
  <c r="NI25" i="13"/>
  <c r="NJ25" i="13"/>
  <c r="NK25" i="13"/>
  <c r="NL25" i="13"/>
  <c r="NM25" i="13"/>
  <c r="NN25" i="13"/>
  <c r="NO25" i="13"/>
  <c r="MR26" i="13"/>
  <c r="MS26" i="13"/>
  <c r="MT26" i="13"/>
  <c r="MU26" i="13"/>
  <c r="MV26" i="13"/>
  <c r="MW26" i="13"/>
  <c r="MX26" i="13"/>
  <c r="MY26" i="13"/>
  <c r="MZ26" i="13"/>
  <c r="NA26" i="13"/>
  <c r="NB26" i="13"/>
  <c r="NC26" i="13"/>
  <c r="ND26" i="13"/>
  <c r="NE26" i="13"/>
  <c r="NF26" i="13"/>
  <c r="NG26" i="13"/>
  <c r="NH26" i="13"/>
  <c r="NI26" i="13"/>
  <c r="NJ26" i="13"/>
  <c r="NK26" i="13"/>
  <c r="NL26" i="13"/>
  <c r="NM26" i="13"/>
  <c r="NN26" i="13"/>
  <c r="NO26" i="13"/>
  <c r="MR27" i="13"/>
  <c r="MS27" i="13"/>
  <c r="MT27" i="13"/>
  <c r="MU27" i="13"/>
  <c r="MV27" i="13"/>
  <c r="MW27" i="13"/>
  <c r="MX27" i="13"/>
  <c r="MY27" i="13"/>
  <c r="MZ27" i="13"/>
  <c r="NA27" i="13"/>
  <c r="NB27" i="13"/>
  <c r="NC27" i="13"/>
  <c r="ND27" i="13"/>
  <c r="NE27" i="13"/>
  <c r="NF27" i="13"/>
  <c r="NG27" i="13"/>
  <c r="NH27" i="13"/>
  <c r="NI27" i="13"/>
  <c r="NJ27" i="13"/>
  <c r="NK27" i="13"/>
  <c r="NL27" i="13"/>
  <c r="NM27" i="13"/>
  <c r="NN27" i="13"/>
  <c r="NO27" i="13"/>
  <c r="MR28" i="13"/>
  <c r="MS28" i="13"/>
  <c r="MT28" i="13"/>
  <c r="MU28" i="13"/>
  <c r="MV28" i="13"/>
  <c r="MW28" i="13"/>
  <c r="MX28" i="13"/>
  <c r="MY28" i="13"/>
  <c r="MZ28" i="13"/>
  <c r="NA28" i="13"/>
  <c r="NB28" i="13"/>
  <c r="NC28" i="13"/>
  <c r="ND28" i="13"/>
  <c r="NE28" i="13"/>
  <c r="NF28" i="13"/>
  <c r="NG28" i="13"/>
  <c r="NH28" i="13"/>
  <c r="NI28" i="13"/>
  <c r="NJ28" i="13"/>
  <c r="NK28" i="13"/>
  <c r="NL28" i="13"/>
  <c r="NM28" i="13"/>
  <c r="NN28" i="13"/>
  <c r="NO28" i="13"/>
  <c r="MR29" i="13"/>
  <c r="MS29" i="13"/>
  <c r="MT29" i="13"/>
  <c r="MU29" i="13"/>
  <c r="MV29" i="13"/>
  <c r="MW29" i="13"/>
  <c r="MX29" i="13"/>
  <c r="MY29" i="13"/>
  <c r="MZ29" i="13"/>
  <c r="NA29" i="13"/>
  <c r="NB29" i="13"/>
  <c r="NC29" i="13"/>
  <c r="ND29" i="13"/>
  <c r="NE29" i="13"/>
  <c r="NF29" i="13"/>
  <c r="NG29" i="13"/>
  <c r="NH29" i="13"/>
  <c r="NI29" i="13"/>
  <c r="NJ29" i="13"/>
  <c r="NK29" i="13"/>
  <c r="NL29" i="13"/>
  <c r="NM29" i="13"/>
  <c r="NN29" i="13"/>
  <c r="NO29" i="13"/>
  <c r="MR30" i="13"/>
  <c r="MS30" i="13"/>
  <c r="MT30" i="13"/>
  <c r="MU30" i="13"/>
  <c r="MV30" i="13"/>
  <c r="MW30" i="13"/>
  <c r="MX30" i="13"/>
  <c r="MY30" i="13"/>
  <c r="MZ30" i="13"/>
  <c r="NA30" i="13"/>
  <c r="NB30" i="13"/>
  <c r="NC30" i="13"/>
  <c r="ND30" i="13"/>
  <c r="NE30" i="13"/>
  <c r="NF30" i="13"/>
  <c r="NG30" i="13"/>
  <c r="NH30" i="13"/>
  <c r="NI30" i="13"/>
  <c r="NJ30" i="13"/>
  <c r="NK30" i="13"/>
  <c r="NL30" i="13"/>
  <c r="NM30" i="13"/>
  <c r="NN30" i="13"/>
  <c r="NO30" i="13"/>
  <c r="MR31" i="13"/>
  <c r="MS31" i="13"/>
  <c r="MT31" i="13"/>
  <c r="MU31" i="13"/>
  <c r="MV31" i="13"/>
  <c r="MW31" i="13"/>
  <c r="MX31" i="13"/>
  <c r="MY31" i="13"/>
  <c r="MZ31" i="13"/>
  <c r="NA31" i="13"/>
  <c r="NB31" i="13"/>
  <c r="NC31" i="13"/>
  <c r="ND31" i="13"/>
  <c r="NE31" i="13"/>
  <c r="NF31" i="13"/>
  <c r="NG31" i="13"/>
  <c r="NH31" i="13"/>
  <c r="NI31" i="13"/>
  <c r="NJ31" i="13"/>
  <c r="NK31" i="13"/>
  <c r="NL31" i="13"/>
  <c r="NM31" i="13"/>
  <c r="NN31" i="13"/>
  <c r="NO31" i="13"/>
  <c r="MR32" i="13"/>
  <c r="MS32" i="13"/>
  <c r="MT32" i="13"/>
  <c r="MU32" i="13"/>
  <c r="MV32" i="13"/>
  <c r="MW32" i="13"/>
  <c r="MX32" i="13"/>
  <c r="MY32" i="13"/>
  <c r="MZ32" i="13"/>
  <c r="NA32" i="13"/>
  <c r="NB32" i="13"/>
  <c r="NC32" i="13"/>
  <c r="ND32" i="13"/>
  <c r="NE32" i="13"/>
  <c r="NF32" i="13"/>
  <c r="NG32" i="13"/>
  <c r="NH32" i="13"/>
  <c r="NI32" i="13"/>
  <c r="NJ32" i="13"/>
  <c r="NK32" i="13"/>
  <c r="NL32" i="13"/>
  <c r="NM32" i="13"/>
  <c r="NN32" i="13"/>
  <c r="NO32" i="13"/>
  <c r="MR33" i="13"/>
  <c r="MS33" i="13"/>
  <c r="MT33" i="13"/>
  <c r="MU33" i="13"/>
  <c r="MV33" i="13"/>
  <c r="MW33" i="13"/>
  <c r="MX33" i="13"/>
  <c r="MY33" i="13"/>
  <c r="MZ33" i="13"/>
  <c r="NA33" i="13"/>
  <c r="NB33" i="13"/>
  <c r="NC33" i="13"/>
  <c r="ND33" i="13"/>
  <c r="NE33" i="13"/>
  <c r="NF33" i="13"/>
  <c r="NG33" i="13"/>
  <c r="NH33" i="13"/>
  <c r="NI33" i="13"/>
  <c r="NJ33" i="13"/>
  <c r="NK33" i="13"/>
  <c r="NL33" i="13"/>
  <c r="NM33" i="13"/>
  <c r="NN33" i="13"/>
  <c r="NO33" i="13"/>
  <c r="MR34" i="13"/>
  <c r="MS34" i="13"/>
  <c r="MT34" i="13"/>
  <c r="MU34" i="13"/>
  <c r="MV34" i="13"/>
  <c r="MW34" i="13"/>
  <c r="MX34" i="13"/>
  <c r="MY34" i="13"/>
  <c r="MZ34" i="13"/>
  <c r="NA34" i="13"/>
  <c r="NB34" i="13"/>
  <c r="NC34" i="13"/>
  <c r="ND34" i="13"/>
  <c r="NE34" i="13"/>
  <c r="NF34" i="13"/>
  <c r="NG34" i="13"/>
  <c r="NH34" i="13"/>
  <c r="NI34" i="13"/>
  <c r="NJ34" i="13"/>
  <c r="NK34" i="13"/>
  <c r="NL34" i="13"/>
  <c r="NM34" i="13"/>
  <c r="NN34" i="13"/>
  <c r="NO34" i="13"/>
  <c r="MR35" i="13"/>
  <c r="MS35" i="13"/>
  <c r="MT35" i="13"/>
  <c r="MU35" i="13"/>
  <c r="MV35" i="13"/>
  <c r="MW35" i="13"/>
  <c r="MX35" i="13"/>
  <c r="MY35" i="13"/>
  <c r="MZ35" i="13"/>
  <c r="NA35" i="13"/>
  <c r="NB35" i="13"/>
  <c r="NC35" i="13"/>
  <c r="ND35" i="13"/>
  <c r="NE35" i="13"/>
  <c r="NF35" i="13"/>
  <c r="NG35" i="13"/>
  <c r="NH35" i="13"/>
  <c r="NI35" i="13"/>
  <c r="NJ35" i="13"/>
  <c r="NK35" i="13"/>
  <c r="NL35" i="13"/>
  <c r="NM35" i="13"/>
  <c r="NN35" i="13"/>
  <c r="NO35" i="13"/>
  <c r="MR36" i="13"/>
  <c r="MS36" i="13"/>
  <c r="MT36" i="13"/>
  <c r="MU36" i="13"/>
  <c r="MV36" i="13"/>
  <c r="MW36" i="13"/>
  <c r="MX36" i="13"/>
  <c r="MY36" i="13"/>
  <c r="MZ36" i="13"/>
  <c r="NA36" i="13"/>
  <c r="NB36" i="13"/>
  <c r="NC36" i="13"/>
  <c r="ND36" i="13"/>
  <c r="NE36" i="13"/>
  <c r="NF36" i="13"/>
  <c r="NG36" i="13"/>
  <c r="NH36" i="13"/>
  <c r="NI36" i="13"/>
  <c r="NJ36" i="13"/>
  <c r="NK36" i="13"/>
  <c r="NL36" i="13"/>
  <c r="NM36" i="13"/>
  <c r="NN36" i="13"/>
  <c r="NO36" i="13"/>
  <c r="MR37" i="13"/>
  <c r="MS37" i="13"/>
  <c r="MT37" i="13"/>
  <c r="MU37" i="13"/>
  <c r="MV37" i="13"/>
  <c r="MW37" i="13"/>
  <c r="MX37" i="13"/>
  <c r="MY37" i="13"/>
  <c r="MZ37" i="13"/>
  <c r="NA37" i="13"/>
  <c r="NB37" i="13"/>
  <c r="NC37" i="13"/>
  <c r="ND37" i="13"/>
  <c r="NE37" i="13"/>
  <c r="NF37" i="13"/>
  <c r="NG37" i="13"/>
  <c r="NH37" i="13"/>
  <c r="NI37" i="13"/>
  <c r="NJ37" i="13"/>
  <c r="NK37" i="13"/>
  <c r="NL37" i="13"/>
  <c r="NM37" i="13"/>
  <c r="NN37" i="13"/>
  <c r="NO37" i="13"/>
  <c r="MR38" i="13"/>
  <c r="MS38" i="13"/>
  <c r="MT38" i="13"/>
  <c r="MU38" i="13"/>
  <c r="MV38" i="13"/>
  <c r="MW38" i="13"/>
  <c r="MX38" i="13"/>
  <c r="MY38" i="13"/>
  <c r="MZ38" i="13"/>
  <c r="NA38" i="13"/>
  <c r="NB38" i="13"/>
  <c r="NC38" i="13"/>
  <c r="ND38" i="13"/>
  <c r="NE38" i="13"/>
  <c r="NF38" i="13"/>
  <c r="NG38" i="13"/>
  <c r="NH38" i="13"/>
  <c r="NI38" i="13"/>
  <c r="NJ38" i="13"/>
  <c r="NK38" i="13"/>
  <c r="NL38" i="13"/>
  <c r="NM38" i="13"/>
  <c r="NN38" i="13"/>
  <c r="NO38" i="13"/>
  <c r="MR39" i="13"/>
  <c r="MS39" i="13"/>
  <c r="MT39" i="13"/>
  <c r="MU39" i="13"/>
  <c r="MV39" i="13"/>
  <c r="MW39" i="13"/>
  <c r="MX39" i="13"/>
  <c r="MY39" i="13"/>
  <c r="MZ39" i="13"/>
  <c r="NA39" i="13"/>
  <c r="NB39" i="13"/>
  <c r="NC39" i="13"/>
  <c r="ND39" i="13"/>
  <c r="NE39" i="13"/>
  <c r="NF39" i="13"/>
  <c r="NG39" i="13"/>
  <c r="NH39" i="13"/>
  <c r="NI39" i="13"/>
  <c r="NJ39" i="13"/>
  <c r="NK39" i="13"/>
  <c r="NL39" i="13"/>
  <c r="NM39" i="13"/>
  <c r="NN39" i="13"/>
  <c r="NO39" i="13"/>
  <c r="MR40" i="13"/>
  <c r="MS40" i="13"/>
  <c r="MT40" i="13"/>
  <c r="MU40" i="13"/>
  <c r="MV40" i="13"/>
  <c r="MW40" i="13"/>
  <c r="MX40" i="13"/>
  <c r="MY40" i="13"/>
  <c r="MZ40" i="13"/>
  <c r="NA40" i="13"/>
  <c r="NB40" i="13"/>
  <c r="NC40" i="13"/>
  <c r="ND40" i="13"/>
  <c r="NE40" i="13"/>
  <c r="NF40" i="13"/>
  <c r="NG40" i="13"/>
  <c r="NH40" i="13"/>
  <c r="NI40" i="13"/>
  <c r="NJ40" i="13"/>
  <c r="NK40" i="13"/>
  <c r="NL40" i="13"/>
  <c r="NM40" i="13"/>
  <c r="NN40" i="13"/>
  <c r="NO40" i="13"/>
  <c r="MR41" i="13"/>
  <c r="MS41" i="13"/>
  <c r="MT41" i="13"/>
  <c r="MU41" i="13"/>
  <c r="MV41" i="13"/>
  <c r="MW41" i="13"/>
  <c r="MX41" i="13"/>
  <c r="MY41" i="13"/>
  <c r="MZ41" i="13"/>
  <c r="NA41" i="13"/>
  <c r="NB41" i="13"/>
  <c r="NC41" i="13"/>
  <c r="ND41" i="13"/>
  <c r="NE41" i="13"/>
  <c r="NF41" i="13"/>
  <c r="NG41" i="13"/>
  <c r="NH41" i="13"/>
  <c r="NI41" i="13"/>
  <c r="NJ41" i="13"/>
  <c r="NK41" i="13"/>
  <c r="NL41" i="13"/>
  <c r="NM41" i="13"/>
  <c r="NN41" i="13"/>
  <c r="NO41" i="13"/>
  <c r="MR42" i="13"/>
  <c r="MS42" i="13"/>
  <c r="MT42" i="13"/>
  <c r="MU42" i="13"/>
  <c r="MV42" i="13"/>
  <c r="MW42" i="13"/>
  <c r="MX42" i="13"/>
  <c r="MY42" i="13"/>
  <c r="MZ42" i="13"/>
  <c r="NA42" i="13"/>
  <c r="NB42" i="13"/>
  <c r="NC42" i="13"/>
  <c r="ND42" i="13"/>
  <c r="NE42" i="13"/>
  <c r="NF42" i="13"/>
  <c r="NG42" i="13"/>
  <c r="NH42" i="13"/>
  <c r="NI42" i="13"/>
  <c r="NJ42" i="13"/>
  <c r="NK42" i="13"/>
  <c r="NL42" i="13"/>
  <c r="NM42" i="13"/>
  <c r="NN42" i="13"/>
  <c r="NO42" i="13"/>
  <c r="MR43" i="13"/>
  <c r="MS43" i="13"/>
  <c r="MT43" i="13"/>
  <c r="MU43" i="13"/>
  <c r="MV43" i="13"/>
  <c r="MW43" i="13"/>
  <c r="MX43" i="13"/>
  <c r="MY43" i="13"/>
  <c r="MZ43" i="13"/>
  <c r="NA43" i="13"/>
  <c r="NB43" i="13"/>
  <c r="NC43" i="13"/>
  <c r="ND43" i="13"/>
  <c r="NE43" i="13"/>
  <c r="NF43" i="13"/>
  <c r="NG43" i="13"/>
  <c r="NH43" i="13"/>
  <c r="NI43" i="13"/>
  <c r="NJ43" i="13"/>
  <c r="NK43" i="13"/>
  <c r="NL43" i="13"/>
  <c r="NM43" i="13"/>
  <c r="NN43" i="13"/>
  <c r="NO43" i="13"/>
  <c r="MR44" i="13"/>
  <c r="MS44" i="13"/>
  <c r="MT44" i="13"/>
  <c r="MU44" i="13"/>
  <c r="MV44" i="13"/>
  <c r="MW44" i="13"/>
  <c r="MX44" i="13"/>
  <c r="MY44" i="13"/>
  <c r="MZ44" i="13"/>
  <c r="NA44" i="13"/>
  <c r="NB44" i="13"/>
  <c r="NC44" i="13"/>
  <c r="ND44" i="13"/>
  <c r="NE44" i="13"/>
  <c r="NF44" i="13"/>
  <c r="NG44" i="13"/>
  <c r="NH44" i="13"/>
  <c r="NI44" i="13"/>
  <c r="NJ44" i="13"/>
  <c r="NK44" i="13"/>
  <c r="NL44" i="13"/>
  <c r="NM44" i="13"/>
  <c r="NN44" i="13"/>
  <c r="NO44" i="13"/>
  <c r="MR45" i="13"/>
  <c r="MS45" i="13"/>
  <c r="MT45" i="13"/>
  <c r="MU45" i="13"/>
  <c r="MV45" i="13"/>
  <c r="MW45" i="13"/>
  <c r="MX45" i="13"/>
  <c r="MY45" i="13"/>
  <c r="MZ45" i="13"/>
  <c r="NA45" i="13"/>
  <c r="NB45" i="13"/>
  <c r="NC45" i="13"/>
  <c r="ND45" i="13"/>
  <c r="NE45" i="13"/>
  <c r="NF45" i="13"/>
  <c r="NG45" i="13"/>
  <c r="NH45" i="13"/>
  <c r="NI45" i="13"/>
  <c r="NJ45" i="13"/>
  <c r="NK45" i="13"/>
  <c r="NL45" i="13"/>
  <c r="NM45" i="13"/>
  <c r="NN45" i="13"/>
  <c r="NO45" i="13"/>
  <c r="MR46" i="13"/>
  <c r="MS46" i="13"/>
  <c r="MT46" i="13"/>
  <c r="MU46" i="13"/>
  <c r="MV46" i="13"/>
  <c r="MW46" i="13"/>
  <c r="MX46" i="13"/>
  <c r="MY46" i="13"/>
  <c r="MZ46" i="13"/>
  <c r="NA46" i="13"/>
  <c r="NB46" i="13"/>
  <c r="NC46" i="13"/>
  <c r="ND46" i="13"/>
  <c r="NE46" i="13"/>
  <c r="NF46" i="13"/>
  <c r="NG46" i="13"/>
  <c r="NH46" i="13"/>
  <c r="NI46" i="13"/>
  <c r="NJ46" i="13"/>
  <c r="NK46" i="13"/>
  <c r="NL46" i="13"/>
  <c r="NM46" i="13"/>
  <c r="NN46" i="13"/>
  <c r="NO46" i="13"/>
  <c r="MR47" i="13"/>
  <c r="MS47" i="13"/>
  <c r="MT47" i="13"/>
  <c r="MU47" i="13"/>
  <c r="MV47" i="13"/>
  <c r="MW47" i="13"/>
  <c r="MX47" i="13"/>
  <c r="MY47" i="13"/>
  <c r="MZ47" i="13"/>
  <c r="NA47" i="13"/>
  <c r="NB47" i="13"/>
  <c r="NC47" i="13"/>
  <c r="ND47" i="13"/>
  <c r="NE47" i="13"/>
  <c r="NF47" i="13"/>
  <c r="NG47" i="13"/>
  <c r="NH47" i="13"/>
  <c r="NI47" i="13"/>
  <c r="NJ47" i="13"/>
  <c r="NK47" i="13"/>
  <c r="NL47" i="13"/>
  <c r="NM47" i="13"/>
  <c r="NN47" i="13"/>
  <c r="NO47" i="13"/>
  <c r="MR48" i="13"/>
  <c r="MS48" i="13"/>
  <c r="MT48" i="13"/>
  <c r="MU48" i="13"/>
  <c r="MV48" i="13"/>
  <c r="MW48" i="13"/>
  <c r="MX48" i="13"/>
  <c r="MY48" i="13"/>
  <c r="MZ48" i="13"/>
  <c r="NA48" i="13"/>
  <c r="NB48" i="13"/>
  <c r="NC48" i="13"/>
  <c r="ND48" i="13"/>
  <c r="NE48" i="13"/>
  <c r="NF48" i="13"/>
  <c r="NG48" i="13"/>
  <c r="NH48" i="13"/>
  <c r="NI48" i="13"/>
  <c r="NJ48" i="13"/>
  <c r="NK48" i="13"/>
  <c r="NL48" i="13"/>
  <c r="NM48" i="13"/>
  <c r="NN48" i="13"/>
  <c r="NO48" i="13"/>
  <c r="MR49" i="13"/>
  <c r="MS49" i="13"/>
  <c r="MT49" i="13"/>
  <c r="MU49" i="13"/>
  <c r="MV49" i="13"/>
  <c r="MW49" i="13"/>
  <c r="MX49" i="13"/>
  <c r="MY49" i="13"/>
  <c r="MZ49" i="13"/>
  <c r="NA49" i="13"/>
  <c r="NB49" i="13"/>
  <c r="NC49" i="13"/>
  <c r="ND49" i="13"/>
  <c r="NE49" i="13"/>
  <c r="NF49" i="13"/>
  <c r="NG49" i="13"/>
  <c r="NH49" i="13"/>
  <c r="NI49" i="13"/>
  <c r="NJ49" i="13"/>
  <c r="NK49" i="13"/>
  <c r="NL49" i="13"/>
  <c r="NM49" i="13"/>
  <c r="NN49" i="13"/>
  <c r="NO49" i="13"/>
  <c r="MR50" i="13"/>
  <c r="MS50" i="13"/>
  <c r="MT50" i="13"/>
  <c r="MU50" i="13"/>
  <c r="MV50" i="13"/>
  <c r="MW50" i="13"/>
  <c r="MX50" i="13"/>
  <c r="MY50" i="13"/>
  <c r="MZ50" i="13"/>
  <c r="NA50" i="13"/>
  <c r="NB50" i="13"/>
  <c r="NC50" i="13"/>
  <c r="ND50" i="13"/>
  <c r="NE50" i="13"/>
  <c r="NF50" i="13"/>
  <c r="NG50" i="13"/>
  <c r="NH50" i="13"/>
  <c r="NI50" i="13"/>
  <c r="NJ50" i="13"/>
  <c r="NK50" i="13"/>
  <c r="NL50" i="13"/>
  <c r="NM50" i="13"/>
  <c r="NN50" i="13"/>
  <c r="NO50" i="13"/>
  <c r="MR51" i="13"/>
  <c r="MS51" i="13"/>
  <c r="MT51" i="13"/>
  <c r="MU51" i="13"/>
  <c r="MV51" i="13"/>
  <c r="MW51" i="13"/>
  <c r="MX51" i="13"/>
  <c r="MY51" i="13"/>
  <c r="MZ51" i="13"/>
  <c r="NA51" i="13"/>
  <c r="NB51" i="13"/>
  <c r="NC51" i="13"/>
  <c r="ND51" i="13"/>
  <c r="NE51" i="13"/>
  <c r="NF51" i="13"/>
  <c r="NG51" i="13"/>
  <c r="NH51" i="13"/>
  <c r="NI51" i="13"/>
  <c r="NJ51" i="13"/>
  <c r="NK51" i="13"/>
  <c r="NL51" i="13"/>
  <c r="NM51" i="13"/>
  <c r="NN51" i="13"/>
  <c r="NO51" i="13"/>
  <c r="MR52" i="13"/>
  <c r="MS52" i="13"/>
  <c r="MT52" i="13"/>
  <c r="MU52" i="13"/>
  <c r="MV52" i="13"/>
  <c r="MW52" i="13"/>
  <c r="MX52" i="13"/>
  <c r="MY52" i="13"/>
  <c r="MZ52" i="13"/>
  <c r="NA52" i="13"/>
  <c r="NB52" i="13"/>
  <c r="NC52" i="13"/>
  <c r="ND52" i="13"/>
  <c r="NE52" i="13"/>
  <c r="NF52" i="13"/>
  <c r="NG52" i="13"/>
  <c r="NH52" i="13"/>
  <c r="NI52" i="13"/>
  <c r="NJ52" i="13"/>
  <c r="NK52" i="13"/>
  <c r="NL52" i="13"/>
  <c r="NM52" i="13"/>
  <c r="NN52" i="13"/>
  <c r="NO52" i="13"/>
  <c r="MR53" i="13"/>
  <c r="MS53" i="13"/>
  <c r="MT53" i="13"/>
  <c r="MU53" i="13"/>
  <c r="MV53" i="13"/>
  <c r="MW53" i="13"/>
  <c r="MX53" i="13"/>
  <c r="MY53" i="13"/>
  <c r="MZ53" i="13"/>
  <c r="NA53" i="13"/>
  <c r="NB53" i="13"/>
  <c r="NC53" i="13"/>
  <c r="ND53" i="13"/>
  <c r="NE53" i="13"/>
  <c r="NF53" i="13"/>
  <c r="NG53" i="13"/>
  <c r="NH53" i="13"/>
  <c r="NI53" i="13"/>
  <c r="NJ53" i="13"/>
  <c r="NK53" i="13"/>
  <c r="NL53" i="13"/>
  <c r="NM53" i="13"/>
  <c r="NN53" i="13"/>
  <c r="NO53" i="13"/>
  <c r="MR54" i="13"/>
  <c r="MS54" i="13"/>
  <c r="MT54" i="13"/>
  <c r="MU54" i="13"/>
  <c r="MV54" i="13"/>
  <c r="MW54" i="13"/>
  <c r="MX54" i="13"/>
  <c r="MY54" i="13"/>
  <c r="MZ54" i="13"/>
  <c r="NA54" i="13"/>
  <c r="NB54" i="13"/>
  <c r="NC54" i="13"/>
  <c r="ND54" i="13"/>
  <c r="NE54" i="13"/>
  <c r="NF54" i="13"/>
  <c r="NG54" i="13"/>
  <c r="NH54" i="13"/>
  <c r="NI54" i="13"/>
  <c r="NJ54" i="13"/>
  <c r="NK54" i="13"/>
  <c r="NL54" i="13"/>
  <c r="NM54" i="13"/>
  <c r="NN54" i="13"/>
  <c r="NO54" i="13"/>
  <c r="MR55" i="13"/>
  <c r="MS55" i="13"/>
  <c r="MT55" i="13"/>
  <c r="MU55" i="13"/>
  <c r="MV55" i="13"/>
  <c r="MW55" i="13"/>
  <c r="MX55" i="13"/>
  <c r="MY55" i="13"/>
  <c r="MZ55" i="13"/>
  <c r="NA55" i="13"/>
  <c r="NB55" i="13"/>
  <c r="NC55" i="13"/>
  <c r="ND55" i="13"/>
  <c r="NE55" i="13"/>
  <c r="NF55" i="13"/>
  <c r="NG55" i="13"/>
  <c r="NH55" i="13"/>
  <c r="NI55" i="13"/>
  <c r="NJ55" i="13"/>
  <c r="NK55" i="13"/>
  <c r="NL55" i="13"/>
  <c r="NM55" i="13"/>
  <c r="NN55" i="13"/>
  <c r="NO55" i="13"/>
  <c r="MR56" i="13"/>
  <c r="MS56" i="13"/>
  <c r="MT56" i="13"/>
  <c r="MU56" i="13"/>
  <c r="MV56" i="13"/>
  <c r="MW56" i="13"/>
  <c r="MX56" i="13"/>
  <c r="MY56" i="13"/>
  <c r="MZ56" i="13"/>
  <c r="NA56" i="13"/>
  <c r="NB56" i="13"/>
  <c r="NC56" i="13"/>
  <c r="ND56" i="13"/>
  <c r="NE56" i="13"/>
  <c r="NF56" i="13"/>
  <c r="NG56" i="13"/>
  <c r="NH56" i="13"/>
  <c r="NI56" i="13"/>
  <c r="NJ56" i="13"/>
  <c r="NK56" i="13"/>
  <c r="NL56" i="13"/>
  <c r="NM56" i="13"/>
  <c r="NN56" i="13"/>
  <c r="NO56" i="13"/>
  <c r="MR57" i="13"/>
  <c r="MS57" i="13"/>
  <c r="MT57" i="13"/>
  <c r="MU57" i="13"/>
  <c r="MV57" i="13"/>
  <c r="MW57" i="13"/>
  <c r="MX57" i="13"/>
  <c r="MY57" i="13"/>
  <c r="MZ57" i="13"/>
  <c r="NA57" i="13"/>
  <c r="NB57" i="13"/>
  <c r="NC57" i="13"/>
  <c r="ND57" i="13"/>
  <c r="NE57" i="13"/>
  <c r="NF57" i="13"/>
  <c r="NG57" i="13"/>
  <c r="NH57" i="13"/>
  <c r="NI57" i="13"/>
  <c r="NJ57" i="13"/>
  <c r="NK57" i="13"/>
  <c r="NL57" i="13"/>
  <c r="NM57" i="13"/>
  <c r="NN57" i="13"/>
  <c r="NO57" i="13"/>
  <c r="MR58" i="13"/>
  <c r="MS58" i="13"/>
  <c r="MT58" i="13"/>
  <c r="MU58" i="13"/>
  <c r="MV58" i="13"/>
  <c r="MW58" i="13"/>
  <c r="MX58" i="13"/>
  <c r="MY58" i="13"/>
  <c r="MZ58" i="13"/>
  <c r="NA58" i="13"/>
  <c r="NB58" i="13"/>
  <c r="NC58" i="13"/>
  <c r="ND58" i="13"/>
  <c r="NE58" i="13"/>
  <c r="NF58" i="13"/>
  <c r="NG58" i="13"/>
  <c r="NH58" i="13"/>
  <c r="NI58" i="13"/>
  <c r="NJ58" i="13"/>
  <c r="NK58" i="13"/>
  <c r="NL58" i="13"/>
  <c r="NM58" i="13"/>
  <c r="NN58" i="13"/>
  <c r="NO58" i="13"/>
  <c r="MR59" i="13"/>
  <c r="MS59" i="13"/>
  <c r="MT59" i="13"/>
  <c r="MU59" i="13"/>
  <c r="MV59" i="13"/>
  <c r="MW59" i="13"/>
  <c r="MX59" i="13"/>
  <c r="MY59" i="13"/>
  <c r="MZ59" i="13"/>
  <c r="NA59" i="13"/>
  <c r="NB59" i="13"/>
  <c r="NC59" i="13"/>
  <c r="ND59" i="13"/>
  <c r="NE59" i="13"/>
  <c r="NF59" i="13"/>
  <c r="NG59" i="13"/>
  <c r="NH59" i="13"/>
  <c r="NI59" i="13"/>
  <c r="NJ59" i="13"/>
  <c r="NK59" i="13"/>
  <c r="NL59" i="13"/>
  <c r="NM59" i="13"/>
  <c r="NN59" i="13"/>
  <c r="NO59" i="13"/>
  <c r="MR60" i="13"/>
  <c r="MS60" i="13"/>
  <c r="MT60" i="13"/>
  <c r="MU60" i="13"/>
  <c r="MV60" i="13"/>
  <c r="MW60" i="13"/>
  <c r="MX60" i="13"/>
  <c r="MY60" i="13"/>
  <c r="MZ60" i="13"/>
  <c r="NA60" i="13"/>
  <c r="NB60" i="13"/>
  <c r="NC60" i="13"/>
  <c r="ND60" i="13"/>
  <c r="NE60" i="13"/>
  <c r="NF60" i="13"/>
  <c r="NG60" i="13"/>
  <c r="NH60" i="13"/>
  <c r="NI60" i="13"/>
  <c r="NJ60" i="13"/>
  <c r="NK60" i="13"/>
  <c r="NL60" i="13"/>
  <c r="NM60" i="13"/>
  <c r="NN60" i="13"/>
  <c r="NO60" i="13"/>
  <c r="MR61" i="13"/>
  <c r="MS61" i="13"/>
  <c r="MT61" i="13"/>
  <c r="MU61" i="13"/>
  <c r="MV61" i="13"/>
  <c r="MW61" i="13"/>
  <c r="MX61" i="13"/>
  <c r="MY61" i="13"/>
  <c r="MZ61" i="13"/>
  <c r="NA61" i="13"/>
  <c r="NB61" i="13"/>
  <c r="NC61" i="13"/>
  <c r="ND61" i="13"/>
  <c r="NE61" i="13"/>
  <c r="NF61" i="13"/>
  <c r="NG61" i="13"/>
  <c r="NH61" i="13"/>
  <c r="NI61" i="13"/>
  <c r="NJ61" i="13"/>
  <c r="NK61" i="13"/>
  <c r="NL61" i="13"/>
  <c r="NM61" i="13"/>
  <c r="NN61" i="13"/>
  <c r="NO61" i="13"/>
  <c r="MR62" i="13"/>
  <c r="MS62" i="13"/>
  <c r="MT62" i="13"/>
  <c r="MU62" i="13"/>
  <c r="MV62" i="13"/>
  <c r="MW62" i="13"/>
  <c r="MX62" i="13"/>
  <c r="MY62" i="13"/>
  <c r="MZ62" i="13"/>
  <c r="NA62" i="13"/>
  <c r="NB62" i="13"/>
  <c r="NC62" i="13"/>
  <c r="ND62" i="13"/>
  <c r="NE62" i="13"/>
  <c r="NF62" i="13"/>
  <c r="NG62" i="13"/>
  <c r="NH62" i="13"/>
  <c r="NI62" i="13"/>
  <c r="NJ62" i="13"/>
  <c r="NK62" i="13"/>
  <c r="NL62" i="13"/>
  <c r="NM62" i="13"/>
  <c r="NN62" i="13"/>
  <c r="NO62" i="13"/>
  <c r="MR63" i="13"/>
  <c r="MS63" i="13"/>
  <c r="MT63" i="13"/>
  <c r="MU63" i="13"/>
  <c r="MV63" i="13"/>
  <c r="MW63" i="13"/>
  <c r="MX63" i="13"/>
  <c r="MY63" i="13"/>
  <c r="MZ63" i="13"/>
  <c r="NA63" i="13"/>
  <c r="NB63" i="13"/>
  <c r="NC63" i="13"/>
  <c r="ND63" i="13"/>
  <c r="NE63" i="13"/>
  <c r="NF63" i="13"/>
  <c r="NG63" i="13"/>
  <c r="NH63" i="13"/>
  <c r="NI63" i="13"/>
  <c r="NJ63" i="13"/>
  <c r="NK63" i="13"/>
  <c r="NL63" i="13"/>
  <c r="NM63" i="13"/>
  <c r="NN63" i="13"/>
  <c r="NO63" i="13"/>
  <c r="MR64" i="13"/>
  <c r="MS64" i="13"/>
  <c r="MT64" i="13"/>
  <c r="MU64" i="13"/>
  <c r="MV64" i="13"/>
  <c r="MW64" i="13"/>
  <c r="MX64" i="13"/>
  <c r="MY64" i="13"/>
  <c r="MZ64" i="13"/>
  <c r="NA64" i="13"/>
  <c r="NB64" i="13"/>
  <c r="NC64" i="13"/>
  <c r="ND64" i="13"/>
  <c r="NE64" i="13"/>
  <c r="NF64" i="13"/>
  <c r="NG64" i="13"/>
  <c r="NH64" i="13"/>
  <c r="NI64" i="13"/>
  <c r="NJ64" i="13"/>
  <c r="NK64" i="13"/>
  <c r="NL64" i="13"/>
  <c r="NM64" i="13"/>
  <c r="NN64" i="13"/>
  <c r="NO64" i="13"/>
  <c r="MR65" i="13"/>
  <c r="MS65" i="13"/>
  <c r="MT65" i="13"/>
  <c r="MU65" i="13"/>
  <c r="MV65" i="13"/>
  <c r="MW65" i="13"/>
  <c r="MX65" i="13"/>
  <c r="MY65" i="13"/>
  <c r="MZ65" i="13"/>
  <c r="NA65" i="13"/>
  <c r="NB65" i="13"/>
  <c r="NC65" i="13"/>
  <c r="ND65" i="13"/>
  <c r="NE65" i="13"/>
  <c r="NF65" i="13"/>
  <c r="NG65" i="13"/>
  <c r="NH65" i="13"/>
  <c r="NI65" i="13"/>
  <c r="NJ65" i="13"/>
  <c r="NK65" i="13"/>
  <c r="NL65" i="13"/>
  <c r="NM65" i="13"/>
  <c r="NN65" i="13"/>
  <c r="NO65" i="13"/>
  <c r="MR66" i="13"/>
  <c r="MS66" i="13"/>
  <c r="MT66" i="13"/>
  <c r="MU66" i="13"/>
  <c r="MV66" i="13"/>
  <c r="MW66" i="13"/>
  <c r="MX66" i="13"/>
  <c r="MY66" i="13"/>
  <c r="MZ66" i="13"/>
  <c r="NA66" i="13"/>
  <c r="NB66" i="13"/>
  <c r="NC66" i="13"/>
  <c r="ND66" i="13"/>
  <c r="NE66" i="13"/>
  <c r="NF66" i="13"/>
  <c r="NG66" i="13"/>
  <c r="NH66" i="13"/>
  <c r="NI66" i="13"/>
  <c r="NJ66" i="13"/>
  <c r="NK66" i="13"/>
  <c r="NL66" i="13"/>
  <c r="NM66" i="13"/>
  <c r="NN66" i="13"/>
  <c r="NO66" i="13"/>
  <c r="MR68" i="13"/>
  <c r="MS68" i="13"/>
  <c r="MT68" i="13"/>
  <c r="MU68" i="13"/>
  <c r="MV68" i="13"/>
  <c r="MW68" i="13"/>
  <c r="MX68" i="13"/>
  <c r="MY68" i="13"/>
  <c r="MZ68" i="13"/>
  <c r="NA68" i="13"/>
  <c r="NB68" i="13"/>
  <c r="NC68" i="13"/>
  <c r="ND68" i="13"/>
  <c r="NE68" i="13"/>
  <c r="NF68" i="13"/>
  <c r="NG68" i="13"/>
  <c r="NH68" i="13"/>
  <c r="NI68" i="13"/>
  <c r="NJ68" i="13"/>
  <c r="NK68" i="13"/>
  <c r="NL68" i="13"/>
  <c r="NM68" i="13"/>
  <c r="NN68" i="13"/>
  <c r="NO68" i="13"/>
  <c r="MR69" i="13"/>
  <c r="MS69" i="13"/>
  <c r="MT69" i="13"/>
  <c r="MU69" i="13"/>
  <c r="MV69" i="13"/>
  <c r="MW69" i="13"/>
  <c r="MX69" i="13"/>
  <c r="MY69" i="13"/>
  <c r="MZ69" i="13"/>
  <c r="NA69" i="13"/>
  <c r="NB69" i="13"/>
  <c r="NC69" i="13"/>
  <c r="ND69" i="13"/>
  <c r="NE69" i="13"/>
  <c r="NF69" i="13"/>
  <c r="NG69" i="13"/>
  <c r="NH69" i="13"/>
  <c r="NI69" i="13"/>
  <c r="NJ69" i="13"/>
  <c r="NK69" i="13"/>
  <c r="NL69" i="13"/>
  <c r="NM69" i="13"/>
  <c r="NN69" i="13"/>
  <c r="NO69" i="13"/>
  <c r="MR70" i="13"/>
  <c r="MS70" i="13"/>
  <c r="MT70" i="13"/>
  <c r="MU70" i="13"/>
  <c r="MV70" i="13"/>
  <c r="MW70" i="13"/>
  <c r="MX70" i="13"/>
  <c r="MY70" i="13"/>
  <c r="MZ70" i="13"/>
  <c r="NA70" i="13"/>
  <c r="NB70" i="13"/>
  <c r="NC70" i="13"/>
  <c r="ND70" i="13"/>
  <c r="NE70" i="13"/>
  <c r="NF70" i="13"/>
  <c r="NG70" i="13"/>
  <c r="NH70" i="13"/>
  <c r="NI70" i="13"/>
  <c r="NJ70" i="13"/>
  <c r="NK70" i="13"/>
  <c r="NL70" i="13"/>
  <c r="NM70" i="13"/>
  <c r="NN70" i="13"/>
  <c r="NO70" i="13"/>
  <c r="MR71" i="13"/>
  <c r="MS71" i="13"/>
  <c r="MT71" i="13"/>
  <c r="MU71" i="13"/>
  <c r="MV71" i="13"/>
  <c r="MW71" i="13"/>
  <c r="MX71" i="13"/>
  <c r="MY71" i="13"/>
  <c r="MZ71" i="13"/>
  <c r="NA71" i="13"/>
  <c r="NB71" i="13"/>
  <c r="NC71" i="13"/>
  <c r="ND71" i="13"/>
  <c r="NE71" i="13"/>
  <c r="NF71" i="13"/>
  <c r="NG71" i="13"/>
  <c r="NH71" i="13"/>
  <c r="NI71" i="13"/>
  <c r="NJ71" i="13"/>
  <c r="NK71" i="13"/>
  <c r="NL71" i="13"/>
  <c r="NM71" i="13"/>
  <c r="NN71" i="13"/>
  <c r="NO71" i="13"/>
  <c r="MR72" i="13"/>
  <c r="MS72" i="13"/>
  <c r="MT72" i="13"/>
  <c r="MU72" i="13"/>
  <c r="MV72" i="13"/>
  <c r="MW72" i="13"/>
  <c r="MX72" i="13"/>
  <c r="MY72" i="13"/>
  <c r="MZ72" i="13"/>
  <c r="NA72" i="13"/>
  <c r="NB72" i="13"/>
  <c r="NC72" i="13"/>
  <c r="ND72" i="13"/>
  <c r="NE72" i="13"/>
  <c r="NF72" i="13"/>
  <c r="NG72" i="13"/>
  <c r="NH72" i="13"/>
  <c r="NI72" i="13"/>
  <c r="NJ72" i="13"/>
  <c r="NK72" i="13"/>
  <c r="NL72" i="13"/>
  <c r="NM72" i="13"/>
  <c r="NN72" i="13"/>
  <c r="NO72" i="13"/>
  <c r="MR73" i="13"/>
  <c r="MS73" i="13"/>
  <c r="MT73" i="13"/>
  <c r="MU73" i="13"/>
  <c r="MV73" i="13"/>
  <c r="MW73" i="13"/>
  <c r="MX73" i="13"/>
  <c r="MY73" i="13"/>
  <c r="MZ73" i="13"/>
  <c r="NA73" i="13"/>
  <c r="NB73" i="13"/>
  <c r="NC73" i="13"/>
  <c r="ND73" i="13"/>
  <c r="NE73" i="13"/>
  <c r="NF73" i="13"/>
  <c r="NG73" i="13"/>
  <c r="NH73" i="13"/>
  <c r="NI73" i="13"/>
  <c r="NJ73" i="13"/>
  <c r="NK73" i="13"/>
  <c r="NL73" i="13"/>
  <c r="NM73" i="13"/>
  <c r="NN73" i="13"/>
  <c r="NO73" i="13"/>
  <c r="MR74" i="13"/>
  <c r="MS74" i="13"/>
  <c r="MT74" i="13"/>
  <c r="MU74" i="13"/>
  <c r="MV74" i="13"/>
  <c r="MW74" i="13"/>
  <c r="MX74" i="13"/>
  <c r="MY74" i="13"/>
  <c r="MZ74" i="13"/>
  <c r="NA74" i="13"/>
  <c r="NB74" i="13"/>
  <c r="NC74" i="13"/>
  <c r="ND74" i="13"/>
  <c r="NE74" i="13"/>
  <c r="NF74" i="13"/>
  <c r="NG74" i="13"/>
  <c r="NH74" i="13"/>
  <c r="NI74" i="13"/>
  <c r="NJ74" i="13"/>
  <c r="NK74" i="13"/>
  <c r="NL74" i="13"/>
  <c r="NM74" i="13"/>
  <c r="NN74" i="13"/>
  <c r="NO74" i="13"/>
  <c r="MR75" i="13"/>
  <c r="MS75" i="13"/>
  <c r="MT75" i="13"/>
  <c r="MU75" i="13"/>
  <c r="MV75" i="13"/>
  <c r="MW75" i="13"/>
  <c r="MX75" i="13"/>
  <c r="MY75" i="13"/>
  <c r="MZ75" i="13"/>
  <c r="NA75" i="13"/>
  <c r="NB75" i="13"/>
  <c r="NC75" i="13"/>
  <c r="ND75" i="13"/>
  <c r="NE75" i="13"/>
  <c r="NF75" i="13"/>
  <c r="NG75" i="13"/>
  <c r="NH75" i="13"/>
  <c r="NI75" i="13"/>
  <c r="NJ75" i="13"/>
  <c r="NK75" i="13"/>
  <c r="NL75" i="13"/>
  <c r="NM75" i="13"/>
  <c r="NN75" i="13"/>
  <c r="NO75" i="13"/>
  <c r="MR76" i="13"/>
  <c r="MS76" i="13"/>
  <c r="MT76" i="13"/>
  <c r="MU76" i="13"/>
  <c r="MV76" i="13"/>
  <c r="MW76" i="13"/>
  <c r="MX76" i="13"/>
  <c r="MY76" i="13"/>
  <c r="MZ76" i="13"/>
  <c r="NA76" i="13"/>
  <c r="NB76" i="13"/>
  <c r="NC76" i="13"/>
  <c r="ND76" i="13"/>
  <c r="NE76" i="13"/>
  <c r="NF76" i="13"/>
  <c r="NG76" i="13"/>
  <c r="NH76" i="13"/>
  <c r="NI76" i="13"/>
  <c r="NJ76" i="13"/>
  <c r="NK76" i="13"/>
  <c r="NL76" i="13"/>
  <c r="NM76" i="13"/>
  <c r="NN76" i="13"/>
  <c r="NO76" i="13"/>
  <c r="MR77" i="13"/>
  <c r="MS77" i="13"/>
  <c r="MT77" i="13"/>
  <c r="MU77" i="13"/>
  <c r="MV77" i="13"/>
  <c r="MW77" i="13"/>
  <c r="MX77" i="13"/>
  <c r="MY77" i="13"/>
  <c r="MZ77" i="13"/>
  <c r="NA77" i="13"/>
  <c r="NB77" i="13"/>
  <c r="NC77" i="13"/>
  <c r="ND77" i="13"/>
  <c r="NE77" i="13"/>
  <c r="NF77" i="13"/>
  <c r="NG77" i="13"/>
  <c r="NH77" i="13"/>
  <c r="NI77" i="13"/>
  <c r="NJ77" i="13"/>
  <c r="NK77" i="13"/>
  <c r="NL77" i="13"/>
  <c r="NM77" i="13"/>
  <c r="NN77" i="13"/>
  <c r="NO77" i="13"/>
  <c r="MR78" i="13"/>
  <c r="MS78" i="13"/>
  <c r="MT78" i="13"/>
  <c r="MU78" i="13"/>
  <c r="MV78" i="13"/>
  <c r="MW78" i="13"/>
  <c r="MX78" i="13"/>
  <c r="MY78" i="13"/>
  <c r="MZ78" i="13"/>
  <c r="NA78" i="13"/>
  <c r="NB78" i="13"/>
  <c r="NC78" i="13"/>
  <c r="ND78" i="13"/>
  <c r="NE78" i="13"/>
  <c r="NF78" i="13"/>
  <c r="NG78" i="13"/>
  <c r="NH78" i="13"/>
  <c r="NI78" i="13"/>
  <c r="NJ78" i="13"/>
  <c r="NK78" i="13"/>
  <c r="NL78" i="13"/>
  <c r="NM78" i="13"/>
  <c r="NN78" i="13"/>
  <c r="NO78" i="13"/>
  <c r="MR79" i="13"/>
  <c r="MS79" i="13"/>
  <c r="MT79" i="13"/>
  <c r="MU79" i="13"/>
  <c r="MV79" i="13"/>
  <c r="MW79" i="13"/>
  <c r="MX79" i="13"/>
  <c r="MY79" i="13"/>
  <c r="MZ79" i="13"/>
  <c r="NA79" i="13"/>
  <c r="NB79" i="13"/>
  <c r="NC79" i="13"/>
  <c r="ND79" i="13"/>
  <c r="NE79" i="13"/>
  <c r="NF79" i="13"/>
  <c r="NG79" i="13"/>
  <c r="NH79" i="13"/>
  <c r="NI79" i="13"/>
  <c r="NJ79" i="13"/>
  <c r="NK79" i="13"/>
  <c r="NL79" i="13"/>
  <c r="NM79" i="13"/>
  <c r="NN79" i="13"/>
  <c r="NO79" i="13"/>
  <c r="MR80" i="13"/>
  <c r="MS80" i="13"/>
  <c r="MT80" i="13"/>
  <c r="MU80" i="13"/>
  <c r="MV80" i="13"/>
  <c r="MW80" i="13"/>
  <c r="MX80" i="13"/>
  <c r="MY80" i="13"/>
  <c r="MZ80" i="13"/>
  <c r="NA80" i="13"/>
  <c r="NB80" i="13"/>
  <c r="NC80" i="13"/>
  <c r="ND80" i="13"/>
  <c r="NE80" i="13"/>
  <c r="NF80" i="13"/>
  <c r="NG80" i="13"/>
  <c r="NH80" i="13"/>
  <c r="NI80" i="13"/>
  <c r="NJ80" i="13"/>
  <c r="NK80" i="13"/>
  <c r="NL80" i="13"/>
  <c r="NM80" i="13"/>
  <c r="NN80" i="13"/>
  <c r="NO80" i="13"/>
  <c r="MR81" i="13"/>
  <c r="MS81" i="13"/>
  <c r="MT81" i="13"/>
  <c r="MU81" i="13"/>
  <c r="MV81" i="13"/>
  <c r="MW81" i="13"/>
  <c r="MX81" i="13"/>
  <c r="MY81" i="13"/>
  <c r="MZ81" i="13"/>
  <c r="NA81" i="13"/>
  <c r="NB81" i="13"/>
  <c r="NC81" i="13"/>
  <c r="ND81" i="13"/>
  <c r="NE81" i="13"/>
  <c r="NF81" i="13"/>
  <c r="NG81" i="13"/>
  <c r="NH81" i="13"/>
  <c r="NI81" i="13"/>
  <c r="NJ81" i="13"/>
  <c r="NK81" i="13"/>
  <c r="NL81" i="13"/>
  <c r="NM81" i="13"/>
  <c r="NN81" i="13"/>
  <c r="NO81" i="13"/>
  <c r="NM82" i="13"/>
  <c r="NN82" i="13"/>
  <c r="MQ79" i="13"/>
  <c r="MQ78" i="13"/>
  <c r="MQ77" i="13"/>
  <c r="MQ76" i="13"/>
  <c r="MQ75" i="13"/>
  <c r="MQ74" i="13"/>
  <c r="MQ73" i="13"/>
  <c r="MQ72" i="13"/>
  <c r="MQ71" i="13"/>
  <c r="MQ70" i="13"/>
  <c r="MQ69" i="13"/>
  <c r="MQ68" i="13"/>
  <c r="MQ66" i="13"/>
  <c r="MQ65" i="13"/>
  <c r="MQ64" i="13"/>
  <c r="MQ63" i="13"/>
  <c r="MQ62" i="13"/>
  <c r="MQ61" i="13"/>
  <c r="MQ60" i="13"/>
  <c r="MQ59" i="13"/>
  <c r="MQ58" i="13"/>
  <c r="MQ57" i="13"/>
  <c r="MQ56" i="13"/>
  <c r="MQ55" i="13"/>
  <c r="MQ54" i="13"/>
  <c r="MQ53" i="13"/>
  <c r="MQ52" i="13"/>
  <c r="MQ51" i="13"/>
  <c r="MQ50" i="13"/>
  <c r="NP50" i="13"/>
  <c r="MQ49" i="13"/>
  <c r="MQ48" i="13"/>
  <c r="MQ47" i="13"/>
  <c r="MQ46" i="13"/>
  <c r="MQ45" i="13"/>
  <c r="MQ44" i="13"/>
  <c r="MQ43" i="13"/>
  <c r="MQ42" i="13"/>
  <c r="MQ41" i="13"/>
  <c r="MQ40" i="13"/>
  <c r="MQ39" i="13"/>
  <c r="MQ38" i="13"/>
  <c r="MQ37" i="13"/>
  <c r="MQ36" i="13"/>
  <c r="MQ35" i="13"/>
  <c r="MQ34" i="13"/>
  <c r="MQ33" i="13"/>
  <c r="MQ32" i="13"/>
  <c r="MQ31" i="13"/>
  <c r="MQ30" i="13"/>
  <c r="MQ29" i="13"/>
  <c r="MQ28" i="13"/>
  <c r="MQ27" i="13"/>
  <c r="MQ26" i="13"/>
  <c r="MQ25" i="13"/>
  <c r="MQ24" i="13"/>
  <c r="MQ23" i="13"/>
  <c r="MQ22" i="13"/>
  <c r="MQ21" i="13"/>
  <c r="MQ20" i="13"/>
  <c r="MQ19" i="13"/>
  <c r="NP19" i="13"/>
  <c r="MQ18" i="13"/>
  <c r="MQ17" i="13"/>
  <c r="MQ16" i="13"/>
  <c r="MQ15" i="13"/>
  <c r="MQ14" i="13"/>
  <c r="MQ13" i="13"/>
  <c r="NP13" i="13"/>
  <c r="MQ12" i="13"/>
  <c r="MQ11" i="13"/>
  <c r="MQ81" i="13"/>
  <c r="MQ80" i="13"/>
  <c r="MQ9" i="13"/>
  <c r="MQ8" i="13"/>
  <c r="NP8" i="13"/>
  <c r="AA49" i="11"/>
  <c r="AB49" i="11"/>
  <c r="LO8" i="13"/>
  <c r="LP8" i="13"/>
  <c r="LN8" i="13"/>
  <c r="LQ8" i="13"/>
  <c r="LR8" i="13"/>
  <c r="LS8" i="13"/>
  <c r="LT8" i="13"/>
  <c r="LU8" i="13"/>
  <c r="LV8" i="13"/>
  <c r="LW8" i="13"/>
  <c r="LX8" i="13"/>
  <c r="LY8" i="13"/>
  <c r="LZ8" i="13"/>
  <c r="MA8" i="13"/>
  <c r="MB8" i="13"/>
  <c r="MC8" i="13"/>
  <c r="MD8" i="13"/>
  <c r="ME8" i="13"/>
  <c r="MF8" i="13"/>
  <c r="MG8" i="13"/>
  <c r="MH8" i="13"/>
  <c r="MI8" i="13"/>
  <c r="MJ8" i="13"/>
  <c r="MK8" i="13"/>
  <c r="ML8" i="13"/>
  <c r="MM8" i="13"/>
  <c r="LO9" i="13"/>
  <c r="LP9" i="13"/>
  <c r="LQ9" i="13"/>
  <c r="LR9" i="13"/>
  <c r="LS9" i="13"/>
  <c r="LT9" i="13"/>
  <c r="LU9" i="13"/>
  <c r="LV9" i="13"/>
  <c r="LW9" i="13"/>
  <c r="LX9" i="13"/>
  <c r="LY9" i="13"/>
  <c r="LZ9" i="13"/>
  <c r="MA9" i="13"/>
  <c r="MB9" i="13"/>
  <c r="MC9" i="13"/>
  <c r="MD9" i="13"/>
  <c r="ME9" i="13"/>
  <c r="MF9" i="13"/>
  <c r="MG9" i="13"/>
  <c r="MH9" i="13"/>
  <c r="MI9" i="13"/>
  <c r="MJ9" i="13"/>
  <c r="MK9" i="13"/>
  <c r="ML9" i="13"/>
  <c r="LO11" i="13"/>
  <c r="LP11" i="13"/>
  <c r="LN11" i="13"/>
  <c r="LQ11" i="13"/>
  <c r="LR11" i="13"/>
  <c r="LS11" i="13"/>
  <c r="LT11" i="13"/>
  <c r="LU11" i="13"/>
  <c r="LV11" i="13"/>
  <c r="LW11" i="13"/>
  <c r="LX11" i="13"/>
  <c r="LY11" i="13"/>
  <c r="LZ11" i="13"/>
  <c r="MA11" i="13"/>
  <c r="MB11" i="13"/>
  <c r="MC11" i="13"/>
  <c r="MD11" i="13"/>
  <c r="ME11" i="13"/>
  <c r="MF11" i="13"/>
  <c r="MG11" i="13"/>
  <c r="MH11" i="13"/>
  <c r="MI11" i="13"/>
  <c r="MJ11" i="13"/>
  <c r="MK11" i="13"/>
  <c r="ML11" i="13"/>
  <c r="MM11" i="13"/>
  <c r="LO12" i="13"/>
  <c r="LP12" i="13"/>
  <c r="LQ12" i="13"/>
  <c r="LR12" i="13"/>
  <c r="LS12" i="13"/>
  <c r="LT12" i="13"/>
  <c r="LU12" i="13"/>
  <c r="LV12" i="13"/>
  <c r="LW12" i="13"/>
  <c r="LX12" i="13"/>
  <c r="LY12" i="13"/>
  <c r="LZ12" i="13"/>
  <c r="MA12" i="13"/>
  <c r="MB12" i="13"/>
  <c r="MC12" i="13"/>
  <c r="MD12" i="13"/>
  <c r="ME12" i="13"/>
  <c r="MF12" i="13"/>
  <c r="MG12" i="13"/>
  <c r="MH12" i="13"/>
  <c r="MI12" i="13"/>
  <c r="MJ12" i="13"/>
  <c r="MK12" i="13"/>
  <c r="ML12" i="13"/>
  <c r="LO13" i="13"/>
  <c r="LP13" i="13"/>
  <c r="LN13" i="13"/>
  <c r="LQ13" i="13"/>
  <c r="LR13" i="13"/>
  <c r="LS13" i="13"/>
  <c r="LT13" i="13"/>
  <c r="LU13" i="13"/>
  <c r="LV13" i="13"/>
  <c r="LW13" i="13"/>
  <c r="LX13" i="13"/>
  <c r="LY13" i="13"/>
  <c r="LZ13" i="13"/>
  <c r="MA13" i="13"/>
  <c r="MB13" i="13"/>
  <c r="MC13" i="13"/>
  <c r="MD13" i="13"/>
  <c r="ME13" i="13"/>
  <c r="MF13" i="13"/>
  <c r="MG13" i="13"/>
  <c r="MH13" i="13"/>
  <c r="MI13" i="13"/>
  <c r="MJ13" i="13"/>
  <c r="MK13" i="13"/>
  <c r="ML13" i="13"/>
  <c r="MM13" i="13"/>
  <c r="LO14" i="13"/>
  <c r="LP14" i="13"/>
  <c r="LQ14" i="13"/>
  <c r="LR14" i="13"/>
  <c r="LS14" i="13"/>
  <c r="LT14" i="13"/>
  <c r="LU14" i="13"/>
  <c r="LV14" i="13"/>
  <c r="LW14" i="13"/>
  <c r="LX14" i="13"/>
  <c r="LY14" i="13"/>
  <c r="LZ14" i="13"/>
  <c r="MA14" i="13"/>
  <c r="MB14" i="13"/>
  <c r="MC14" i="13"/>
  <c r="MD14" i="13"/>
  <c r="ME14" i="13"/>
  <c r="MF14" i="13"/>
  <c r="MG14" i="13"/>
  <c r="MH14" i="13"/>
  <c r="MI14" i="13"/>
  <c r="MJ14" i="13"/>
  <c r="MK14" i="13"/>
  <c r="ML14" i="13"/>
  <c r="LO15" i="13"/>
  <c r="LP15" i="13"/>
  <c r="LN15" i="13"/>
  <c r="LQ15" i="13"/>
  <c r="LR15" i="13"/>
  <c r="LS15" i="13"/>
  <c r="LT15" i="13"/>
  <c r="LU15" i="13"/>
  <c r="LV15" i="13"/>
  <c r="LW15" i="13"/>
  <c r="LX15" i="13"/>
  <c r="LY15" i="13"/>
  <c r="LZ15" i="13"/>
  <c r="MA15" i="13"/>
  <c r="MB15" i="13"/>
  <c r="MC15" i="13"/>
  <c r="MD15" i="13"/>
  <c r="ME15" i="13"/>
  <c r="MF15" i="13"/>
  <c r="MG15" i="13"/>
  <c r="MH15" i="13"/>
  <c r="MI15" i="13"/>
  <c r="MJ15" i="13"/>
  <c r="MK15" i="13"/>
  <c r="ML15" i="13"/>
  <c r="MM15" i="13"/>
  <c r="LO16" i="13"/>
  <c r="LP16" i="13"/>
  <c r="LQ16" i="13"/>
  <c r="LR16" i="13"/>
  <c r="LS16" i="13"/>
  <c r="LT16" i="13"/>
  <c r="LU16" i="13"/>
  <c r="LV16" i="13"/>
  <c r="LW16" i="13"/>
  <c r="LX16" i="13"/>
  <c r="LY16" i="13"/>
  <c r="LZ16" i="13"/>
  <c r="MA16" i="13"/>
  <c r="MB16" i="13"/>
  <c r="MC16" i="13"/>
  <c r="MD16" i="13"/>
  <c r="ME16" i="13"/>
  <c r="MF16" i="13"/>
  <c r="MG16" i="13"/>
  <c r="MH16" i="13"/>
  <c r="MI16" i="13"/>
  <c r="MJ16" i="13"/>
  <c r="MK16" i="13"/>
  <c r="ML16" i="13"/>
  <c r="LO17" i="13"/>
  <c r="LP17" i="13"/>
  <c r="LN17" i="13"/>
  <c r="LQ17" i="13"/>
  <c r="LR17" i="13"/>
  <c r="LS17" i="13"/>
  <c r="LT17" i="13"/>
  <c r="LU17" i="13"/>
  <c r="LV17" i="13"/>
  <c r="LW17" i="13"/>
  <c r="LX17" i="13"/>
  <c r="LY17" i="13"/>
  <c r="LZ17" i="13"/>
  <c r="MA17" i="13"/>
  <c r="MB17" i="13"/>
  <c r="MC17" i="13"/>
  <c r="MD17" i="13"/>
  <c r="ME17" i="13"/>
  <c r="MF17" i="13"/>
  <c r="MG17" i="13"/>
  <c r="MH17" i="13"/>
  <c r="MI17" i="13"/>
  <c r="MJ17" i="13"/>
  <c r="MK17" i="13"/>
  <c r="ML17" i="13"/>
  <c r="MM17" i="13"/>
  <c r="LO18" i="13"/>
  <c r="LP18" i="13"/>
  <c r="LQ18" i="13"/>
  <c r="LR18" i="13"/>
  <c r="LS18" i="13"/>
  <c r="LT18" i="13"/>
  <c r="LU18" i="13"/>
  <c r="LV18" i="13"/>
  <c r="LW18" i="13"/>
  <c r="LX18" i="13"/>
  <c r="LY18" i="13"/>
  <c r="LZ18" i="13"/>
  <c r="MA18" i="13"/>
  <c r="MB18" i="13"/>
  <c r="MC18" i="13"/>
  <c r="MD18" i="13"/>
  <c r="ME18" i="13"/>
  <c r="MF18" i="13"/>
  <c r="MG18" i="13"/>
  <c r="MH18" i="13"/>
  <c r="MI18" i="13"/>
  <c r="MJ18" i="13"/>
  <c r="MK18" i="13"/>
  <c r="ML18" i="13"/>
  <c r="LO19" i="13"/>
  <c r="LP19" i="13"/>
  <c r="LN19" i="13"/>
  <c r="LQ19" i="13"/>
  <c r="LR19" i="13"/>
  <c r="LS19" i="13"/>
  <c r="LT19" i="13"/>
  <c r="LU19" i="13"/>
  <c r="LV19" i="13"/>
  <c r="LW19" i="13"/>
  <c r="LX19" i="13"/>
  <c r="LY19" i="13"/>
  <c r="LZ19" i="13"/>
  <c r="MA19" i="13"/>
  <c r="MB19" i="13"/>
  <c r="MC19" i="13"/>
  <c r="MD19" i="13"/>
  <c r="ME19" i="13"/>
  <c r="MF19" i="13"/>
  <c r="MG19" i="13"/>
  <c r="MH19" i="13"/>
  <c r="MI19" i="13"/>
  <c r="MJ19" i="13"/>
  <c r="MK19" i="13"/>
  <c r="ML19" i="13"/>
  <c r="MM19" i="13"/>
  <c r="LO20" i="13"/>
  <c r="LP20" i="13"/>
  <c r="LQ20" i="13"/>
  <c r="LR20" i="13"/>
  <c r="LS20" i="13"/>
  <c r="LT20" i="13"/>
  <c r="LU20" i="13"/>
  <c r="LV20" i="13"/>
  <c r="LW20" i="13"/>
  <c r="LX20" i="13"/>
  <c r="LY20" i="13"/>
  <c r="LZ20" i="13"/>
  <c r="MA20" i="13"/>
  <c r="MB20" i="13"/>
  <c r="MC20" i="13"/>
  <c r="MD20" i="13"/>
  <c r="ME20" i="13"/>
  <c r="MF20" i="13"/>
  <c r="MG20" i="13"/>
  <c r="MH20" i="13"/>
  <c r="MI20" i="13"/>
  <c r="MJ20" i="13"/>
  <c r="MK20" i="13"/>
  <c r="ML20" i="13"/>
  <c r="LO21" i="13"/>
  <c r="LP21" i="13"/>
  <c r="LQ21" i="13"/>
  <c r="LR21" i="13"/>
  <c r="LS21" i="13"/>
  <c r="LT21" i="13"/>
  <c r="LU21" i="13"/>
  <c r="LV21" i="13"/>
  <c r="LW21" i="13"/>
  <c r="LX21" i="13"/>
  <c r="LY21" i="13"/>
  <c r="LZ21" i="13"/>
  <c r="MA21" i="13"/>
  <c r="MB21" i="13"/>
  <c r="MC21" i="13"/>
  <c r="MD21" i="13"/>
  <c r="ME21" i="13"/>
  <c r="MF21" i="13"/>
  <c r="MG21" i="13"/>
  <c r="MH21" i="13"/>
  <c r="MI21" i="13"/>
  <c r="MJ21" i="13"/>
  <c r="MK21" i="13"/>
  <c r="ML21" i="13"/>
  <c r="LO22" i="13"/>
  <c r="LP22" i="13"/>
  <c r="LQ22" i="13"/>
  <c r="LR22" i="13"/>
  <c r="LS22" i="13"/>
  <c r="LT22" i="13"/>
  <c r="LU22" i="13"/>
  <c r="LV22" i="13"/>
  <c r="LW22" i="13"/>
  <c r="LX22" i="13"/>
  <c r="LY22" i="13"/>
  <c r="LZ22" i="13"/>
  <c r="MA22" i="13"/>
  <c r="MB22" i="13"/>
  <c r="MC22" i="13"/>
  <c r="MD22" i="13"/>
  <c r="ME22" i="13"/>
  <c r="MF22" i="13"/>
  <c r="MG22" i="13"/>
  <c r="MH22" i="13"/>
  <c r="MI22" i="13"/>
  <c r="MJ22" i="13"/>
  <c r="MK22" i="13"/>
  <c r="ML22" i="13"/>
  <c r="LO23" i="13"/>
  <c r="LP23" i="13"/>
  <c r="LQ23" i="13"/>
  <c r="LR23" i="13"/>
  <c r="LS23" i="13"/>
  <c r="LT23" i="13"/>
  <c r="LU23" i="13"/>
  <c r="LV23" i="13"/>
  <c r="LW23" i="13"/>
  <c r="LX23" i="13"/>
  <c r="LY23" i="13"/>
  <c r="LZ23" i="13"/>
  <c r="MA23" i="13"/>
  <c r="MB23" i="13"/>
  <c r="MC23" i="13"/>
  <c r="MD23" i="13"/>
  <c r="ME23" i="13"/>
  <c r="MF23" i="13"/>
  <c r="MG23" i="13"/>
  <c r="MH23" i="13"/>
  <c r="MI23" i="13"/>
  <c r="MJ23" i="13"/>
  <c r="MK23" i="13"/>
  <c r="ML23" i="13"/>
  <c r="LO24" i="13"/>
  <c r="LP24" i="13"/>
  <c r="LQ24" i="13"/>
  <c r="LR24" i="13"/>
  <c r="LS24" i="13"/>
  <c r="LT24" i="13"/>
  <c r="LU24" i="13"/>
  <c r="LV24" i="13"/>
  <c r="LW24" i="13"/>
  <c r="LX24" i="13"/>
  <c r="LY24" i="13"/>
  <c r="LZ24" i="13"/>
  <c r="MA24" i="13"/>
  <c r="MB24" i="13"/>
  <c r="MC24" i="13"/>
  <c r="MD24" i="13"/>
  <c r="ME24" i="13"/>
  <c r="MF24" i="13"/>
  <c r="MG24" i="13"/>
  <c r="MH24" i="13"/>
  <c r="MI24" i="13"/>
  <c r="MJ24" i="13"/>
  <c r="MK24" i="13"/>
  <c r="ML24" i="13"/>
  <c r="LO25" i="13"/>
  <c r="LP25" i="13"/>
  <c r="LQ25" i="13"/>
  <c r="LR25" i="13"/>
  <c r="LS25" i="13"/>
  <c r="LT25" i="13"/>
  <c r="LU25" i="13"/>
  <c r="LV25" i="13"/>
  <c r="LW25" i="13"/>
  <c r="LX25" i="13"/>
  <c r="LY25" i="13"/>
  <c r="LZ25" i="13"/>
  <c r="MA25" i="13"/>
  <c r="MB25" i="13"/>
  <c r="MC25" i="13"/>
  <c r="MD25" i="13"/>
  <c r="ME25" i="13"/>
  <c r="MF25" i="13"/>
  <c r="MG25" i="13"/>
  <c r="MH25" i="13"/>
  <c r="MI25" i="13"/>
  <c r="MJ25" i="13"/>
  <c r="MK25" i="13"/>
  <c r="ML25" i="13"/>
  <c r="LO26" i="13"/>
  <c r="LP26" i="13"/>
  <c r="LQ26" i="13"/>
  <c r="LR26" i="13"/>
  <c r="LS26" i="13"/>
  <c r="LT26" i="13"/>
  <c r="LU26" i="13"/>
  <c r="LV26" i="13"/>
  <c r="LW26" i="13"/>
  <c r="LX26" i="13"/>
  <c r="LY26" i="13"/>
  <c r="LZ26" i="13"/>
  <c r="MA26" i="13"/>
  <c r="MB26" i="13"/>
  <c r="MC26" i="13"/>
  <c r="MD26" i="13"/>
  <c r="ME26" i="13"/>
  <c r="MF26" i="13"/>
  <c r="MG26" i="13"/>
  <c r="MH26" i="13"/>
  <c r="MI26" i="13"/>
  <c r="MJ26" i="13"/>
  <c r="MK26" i="13"/>
  <c r="ML26" i="13"/>
  <c r="LO27" i="13"/>
  <c r="LP27" i="13"/>
  <c r="LQ27" i="13"/>
  <c r="LR27" i="13"/>
  <c r="LS27" i="13"/>
  <c r="LT27" i="13"/>
  <c r="LU27" i="13"/>
  <c r="LV27" i="13"/>
  <c r="LW27" i="13"/>
  <c r="LX27" i="13"/>
  <c r="LY27" i="13"/>
  <c r="LZ27" i="13"/>
  <c r="MA27" i="13"/>
  <c r="MB27" i="13"/>
  <c r="MC27" i="13"/>
  <c r="MD27" i="13"/>
  <c r="ME27" i="13"/>
  <c r="MF27" i="13"/>
  <c r="MG27" i="13"/>
  <c r="MH27" i="13"/>
  <c r="MI27" i="13"/>
  <c r="MJ27" i="13"/>
  <c r="MK27" i="13"/>
  <c r="ML27" i="13"/>
  <c r="LO28" i="13"/>
  <c r="LP28" i="13"/>
  <c r="LQ28" i="13"/>
  <c r="LR28" i="13"/>
  <c r="LS28" i="13"/>
  <c r="LT28" i="13"/>
  <c r="LU28" i="13"/>
  <c r="LV28" i="13"/>
  <c r="LW28" i="13"/>
  <c r="LX28" i="13"/>
  <c r="LY28" i="13"/>
  <c r="LZ28" i="13"/>
  <c r="MA28" i="13"/>
  <c r="MB28" i="13"/>
  <c r="MC28" i="13"/>
  <c r="MD28" i="13"/>
  <c r="ME28" i="13"/>
  <c r="MF28" i="13"/>
  <c r="MG28" i="13"/>
  <c r="MH28" i="13"/>
  <c r="MI28" i="13"/>
  <c r="MJ28" i="13"/>
  <c r="MK28" i="13"/>
  <c r="ML28" i="13"/>
  <c r="LO29" i="13"/>
  <c r="LP29" i="13"/>
  <c r="LQ29" i="13"/>
  <c r="LR29" i="13"/>
  <c r="LS29" i="13"/>
  <c r="LT29" i="13"/>
  <c r="LU29" i="13"/>
  <c r="LV29" i="13"/>
  <c r="LW29" i="13"/>
  <c r="LX29" i="13"/>
  <c r="LY29" i="13"/>
  <c r="LZ29" i="13"/>
  <c r="MA29" i="13"/>
  <c r="MB29" i="13"/>
  <c r="MC29" i="13"/>
  <c r="MD29" i="13"/>
  <c r="ME29" i="13"/>
  <c r="MF29" i="13"/>
  <c r="MG29" i="13"/>
  <c r="MH29" i="13"/>
  <c r="MI29" i="13"/>
  <c r="MJ29" i="13"/>
  <c r="MK29" i="13"/>
  <c r="ML29" i="13"/>
  <c r="LO30" i="13"/>
  <c r="LP30" i="13"/>
  <c r="LQ30" i="13"/>
  <c r="LR30" i="13"/>
  <c r="LS30" i="13"/>
  <c r="LT30" i="13"/>
  <c r="LU30" i="13"/>
  <c r="LV30" i="13"/>
  <c r="LW30" i="13"/>
  <c r="LX30" i="13"/>
  <c r="LY30" i="13"/>
  <c r="LZ30" i="13"/>
  <c r="MA30" i="13"/>
  <c r="MB30" i="13"/>
  <c r="MC30" i="13"/>
  <c r="MD30" i="13"/>
  <c r="ME30" i="13"/>
  <c r="MF30" i="13"/>
  <c r="MG30" i="13"/>
  <c r="MH30" i="13"/>
  <c r="MI30" i="13"/>
  <c r="MJ30" i="13"/>
  <c r="MK30" i="13"/>
  <c r="ML30" i="13"/>
  <c r="LO31" i="13"/>
  <c r="LP31" i="13"/>
  <c r="LQ31" i="13"/>
  <c r="LR31" i="13"/>
  <c r="LS31" i="13"/>
  <c r="LT31" i="13"/>
  <c r="LU31" i="13"/>
  <c r="LV31" i="13"/>
  <c r="LW31" i="13"/>
  <c r="LX31" i="13"/>
  <c r="LY31" i="13"/>
  <c r="LZ31" i="13"/>
  <c r="MA31" i="13"/>
  <c r="MB31" i="13"/>
  <c r="MC31" i="13"/>
  <c r="MD31" i="13"/>
  <c r="ME31" i="13"/>
  <c r="MF31" i="13"/>
  <c r="MG31" i="13"/>
  <c r="MH31" i="13"/>
  <c r="MI31" i="13"/>
  <c r="MJ31" i="13"/>
  <c r="MK31" i="13"/>
  <c r="ML31" i="13"/>
  <c r="LO32" i="13"/>
  <c r="LP32" i="13"/>
  <c r="LQ32" i="13"/>
  <c r="LR32" i="13"/>
  <c r="LS32" i="13"/>
  <c r="LT32" i="13"/>
  <c r="LU32" i="13"/>
  <c r="LV32" i="13"/>
  <c r="LW32" i="13"/>
  <c r="LX32" i="13"/>
  <c r="LY32" i="13"/>
  <c r="LZ32" i="13"/>
  <c r="MA32" i="13"/>
  <c r="MB32" i="13"/>
  <c r="MC32" i="13"/>
  <c r="MD32" i="13"/>
  <c r="ME32" i="13"/>
  <c r="MF32" i="13"/>
  <c r="MG32" i="13"/>
  <c r="MH32" i="13"/>
  <c r="MI32" i="13"/>
  <c r="MJ32" i="13"/>
  <c r="MK32" i="13"/>
  <c r="ML32" i="13"/>
  <c r="LO33" i="13"/>
  <c r="LP33" i="13"/>
  <c r="LQ33" i="13"/>
  <c r="LR33" i="13"/>
  <c r="LS33" i="13"/>
  <c r="LT33" i="13"/>
  <c r="LU33" i="13"/>
  <c r="LV33" i="13"/>
  <c r="LW33" i="13"/>
  <c r="LX33" i="13"/>
  <c r="LY33" i="13"/>
  <c r="LZ33" i="13"/>
  <c r="MA33" i="13"/>
  <c r="MB33" i="13"/>
  <c r="MC33" i="13"/>
  <c r="MD33" i="13"/>
  <c r="ME33" i="13"/>
  <c r="MF33" i="13"/>
  <c r="MG33" i="13"/>
  <c r="MH33" i="13"/>
  <c r="MI33" i="13"/>
  <c r="MJ33" i="13"/>
  <c r="MK33" i="13"/>
  <c r="ML33" i="13"/>
  <c r="LO34" i="13"/>
  <c r="LP34" i="13"/>
  <c r="LQ34" i="13"/>
  <c r="LR34" i="13"/>
  <c r="LS34" i="13"/>
  <c r="LT34" i="13"/>
  <c r="LU34" i="13"/>
  <c r="LV34" i="13"/>
  <c r="LW34" i="13"/>
  <c r="LX34" i="13"/>
  <c r="LY34" i="13"/>
  <c r="LZ34" i="13"/>
  <c r="MA34" i="13"/>
  <c r="MB34" i="13"/>
  <c r="MC34" i="13"/>
  <c r="MD34" i="13"/>
  <c r="ME34" i="13"/>
  <c r="MF34" i="13"/>
  <c r="MG34" i="13"/>
  <c r="MH34" i="13"/>
  <c r="MI34" i="13"/>
  <c r="MJ34" i="13"/>
  <c r="MK34" i="13"/>
  <c r="ML34" i="13"/>
  <c r="LO35" i="13"/>
  <c r="LP35" i="13"/>
  <c r="LN35" i="13"/>
  <c r="LQ35" i="13"/>
  <c r="LR35" i="13"/>
  <c r="LS35" i="13"/>
  <c r="LT35" i="13"/>
  <c r="LU35" i="13"/>
  <c r="LV35" i="13"/>
  <c r="LW35" i="13"/>
  <c r="LX35" i="13"/>
  <c r="LY35" i="13"/>
  <c r="LZ35" i="13"/>
  <c r="MA35" i="13"/>
  <c r="MB35" i="13"/>
  <c r="MC35" i="13"/>
  <c r="MD35" i="13"/>
  <c r="ME35" i="13"/>
  <c r="MF35" i="13"/>
  <c r="MG35" i="13"/>
  <c r="MH35" i="13"/>
  <c r="MI35" i="13"/>
  <c r="MJ35" i="13"/>
  <c r="MK35" i="13"/>
  <c r="ML35" i="13"/>
  <c r="MM35" i="13"/>
  <c r="LO36" i="13"/>
  <c r="LP36" i="13"/>
  <c r="LQ36" i="13"/>
  <c r="LR36" i="13"/>
  <c r="LS36" i="13"/>
  <c r="LT36" i="13"/>
  <c r="LU36" i="13"/>
  <c r="LV36" i="13"/>
  <c r="LW36" i="13"/>
  <c r="LX36" i="13"/>
  <c r="LY36" i="13"/>
  <c r="LZ36" i="13"/>
  <c r="MA36" i="13"/>
  <c r="MB36" i="13"/>
  <c r="MC36" i="13"/>
  <c r="MD36" i="13"/>
  <c r="ME36" i="13"/>
  <c r="MF36" i="13"/>
  <c r="MG36" i="13"/>
  <c r="MH36" i="13"/>
  <c r="MI36" i="13"/>
  <c r="MJ36" i="13"/>
  <c r="MK36" i="13"/>
  <c r="ML36" i="13"/>
  <c r="LO37" i="13"/>
  <c r="LP37" i="13"/>
  <c r="LN37" i="13"/>
  <c r="LQ37" i="13"/>
  <c r="LR37" i="13"/>
  <c r="LS37" i="13"/>
  <c r="LT37" i="13"/>
  <c r="LU37" i="13"/>
  <c r="LV37" i="13"/>
  <c r="LW37" i="13"/>
  <c r="LX37" i="13"/>
  <c r="LY37" i="13"/>
  <c r="LZ37" i="13"/>
  <c r="MA37" i="13"/>
  <c r="MB37" i="13"/>
  <c r="MC37" i="13"/>
  <c r="MD37" i="13"/>
  <c r="ME37" i="13"/>
  <c r="MF37" i="13"/>
  <c r="MG37" i="13"/>
  <c r="MH37" i="13"/>
  <c r="MI37" i="13"/>
  <c r="MJ37" i="13"/>
  <c r="MK37" i="13"/>
  <c r="ML37" i="13"/>
  <c r="MM37" i="13"/>
  <c r="LO38" i="13"/>
  <c r="LP38" i="13"/>
  <c r="LQ38" i="13"/>
  <c r="LR38" i="13"/>
  <c r="LS38" i="13"/>
  <c r="LT38" i="13"/>
  <c r="LU38" i="13"/>
  <c r="LV38" i="13"/>
  <c r="LW38" i="13"/>
  <c r="LX38" i="13"/>
  <c r="LY38" i="13"/>
  <c r="LZ38" i="13"/>
  <c r="MA38" i="13"/>
  <c r="MB38" i="13"/>
  <c r="MC38" i="13"/>
  <c r="MD38" i="13"/>
  <c r="ME38" i="13"/>
  <c r="MF38" i="13"/>
  <c r="MG38" i="13"/>
  <c r="MH38" i="13"/>
  <c r="MI38" i="13"/>
  <c r="MJ38" i="13"/>
  <c r="MK38" i="13"/>
  <c r="ML38" i="13"/>
  <c r="LO39" i="13"/>
  <c r="LP39" i="13"/>
  <c r="LN39" i="13"/>
  <c r="LQ39" i="13"/>
  <c r="LR39" i="13"/>
  <c r="LS39" i="13"/>
  <c r="LT39" i="13"/>
  <c r="LU39" i="13"/>
  <c r="LV39" i="13"/>
  <c r="LW39" i="13"/>
  <c r="LX39" i="13"/>
  <c r="LY39" i="13"/>
  <c r="LZ39" i="13"/>
  <c r="MA39" i="13"/>
  <c r="MB39" i="13"/>
  <c r="MC39" i="13"/>
  <c r="MD39" i="13"/>
  <c r="ME39" i="13"/>
  <c r="MF39" i="13"/>
  <c r="MG39" i="13"/>
  <c r="MH39" i="13"/>
  <c r="MI39" i="13"/>
  <c r="MJ39" i="13"/>
  <c r="MK39" i="13"/>
  <c r="ML39" i="13"/>
  <c r="MM39" i="13"/>
  <c r="LO40" i="13"/>
  <c r="LP40" i="13"/>
  <c r="LQ40" i="13"/>
  <c r="LR40" i="13"/>
  <c r="LS40" i="13"/>
  <c r="LT40" i="13"/>
  <c r="LU40" i="13"/>
  <c r="LV40" i="13"/>
  <c r="LW40" i="13"/>
  <c r="LX40" i="13"/>
  <c r="LY40" i="13"/>
  <c r="LZ40" i="13"/>
  <c r="MA40" i="13"/>
  <c r="MB40" i="13"/>
  <c r="MC40" i="13"/>
  <c r="MD40" i="13"/>
  <c r="ME40" i="13"/>
  <c r="MF40" i="13"/>
  <c r="MG40" i="13"/>
  <c r="MH40" i="13"/>
  <c r="MI40" i="13"/>
  <c r="MJ40" i="13"/>
  <c r="MK40" i="13"/>
  <c r="ML40" i="13"/>
  <c r="LO41" i="13"/>
  <c r="LP41" i="13"/>
  <c r="LN41" i="13"/>
  <c r="LQ41" i="13"/>
  <c r="LR41" i="13"/>
  <c r="LS41" i="13"/>
  <c r="LT41" i="13"/>
  <c r="LU41" i="13"/>
  <c r="LV41" i="13"/>
  <c r="LW41" i="13"/>
  <c r="LX41" i="13"/>
  <c r="LY41" i="13"/>
  <c r="LZ41" i="13"/>
  <c r="MA41" i="13"/>
  <c r="MB41" i="13"/>
  <c r="MC41" i="13"/>
  <c r="MD41" i="13"/>
  <c r="ME41" i="13"/>
  <c r="MF41" i="13"/>
  <c r="MG41" i="13"/>
  <c r="MH41" i="13"/>
  <c r="MI41" i="13"/>
  <c r="MJ41" i="13"/>
  <c r="MK41" i="13"/>
  <c r="ML41" i="13"/>
  <c r="MM41" i="13"/>
  <c r="LO42" i="13"/>
  <c r="LP42" i="13"/>
  <c r="LQ42" i="13"/>
  <c r="LR42" i="13"/>
  <c r="LS42" i="13"/>
  <c r="LT42" i="13"/>
  <c r="LU42" i="13"/>
  <c r="LV42" i="13"/>
  <c r="LW42" i="13"/>
  <c r="LX42" i="13"/>
  <c r="LY42" i="13"/>
  <c r="LZ42" i="13"/>
  <c r="MA42" i="13"/>
  <c r="MB42" i="13"/>
  <c r="MC42" i="13"/>
  <c r="MD42" i="13"/>
  <c r="ME42" i="13"/>
  <c r="MF42" i="13"/>
  <c r="MG42" i="13"/>
  <c r="MH42" i="13"/>
  <c r="MI42" i="13"/>
  <c r="MJ42" i="13"/>
  <c r="MK42" i="13"/>
  <c r="ML42" i="13"/>
  <c r="LO43" i="13"/>
  <c r="LP43" i="13"/>
  <c r="LN43" i="13"/>
  <c r="LQ43" i="13"/>
  <c r="LR43" i="13"/>
  <c r="LS43" i="13"/>
  <c r="LT43" i="13"/>
  <c r="LU43" i="13"/>
  <c r="LV43" i="13"/>
  <c r="LW43" i="13"/>
  <c r="LX43" i="13"/>
  <c r="LY43" i="13"/>
  <c r="LZ43" i="13"/>
  <c r="MA43" i="13"/>
  <c r="MB43" i="13"/>
  <c r="MC43" i="13"/>
  <c r="MD43" i="13"/>
  <c r="ME43" i="13"/>
  <c r="MF43" i="13"/>
  <c r="MG43" i="13"/>
  <c r="MH43" i="13"/>
  <c r="MI43" i="13"/>
  <c r="MJ43" i="13"/>
  <c r="MK43" i="13"/>
  <c r="ML43" i="13"/>
  <c r="MM43" i="13"/>
  <c r="LO44" i="13"/>
  <c r="LP44" i="13"/>
  <c r="LQ44" i="13"/>
  <c r="LR44" i="13"/>
  <c r="LS44" i="13"/>
  <c r="LT44" i="13"/>
  <c r="LU44" i="13"/>
  <c r="LV44" i="13"/>
  <c r="LW44" i="13"/>
  <c r="LX44" i="13"/>
  <c r="LY44" i="13"/>
  <c r="LZ44" i="13"/>
  <c r="MA44" i="13"/>
  <c r="MB44" i="13"/>
  <c r="MC44" i="13"/>
  <c r="MD44" i="13"/>
  <c r="ME44" i="13"/>
  <c r="MF44" i="13"/>
  <c r="MG44" i="13"/>
  <c r="MH44" i="13"/>
  <c r="MI44" i="13"/>
  <c r="MJ44" i="13"/>
  <c r="MK44" i="13"/>
  <c r="ML44" i="13"/>
  <c r="LO45" i="13"/>
  <c r="LP45" i="13"/>
  <c r="LN45" i="13"/>
  <c r="LQ45" i="13"/>
  <c r="LR45" i="13"/>
  <c r="LS45" i="13"/>
  <c r="LT45" i="13"/>
  <c r="LU45" i="13"/>
  <c r="LV45" i="13"/>
  <c r="LW45" i="13"/>
  <c r="LX45" i="13"/>
  <c r="LY45" i="13"/>
  <c r="LZ45" i="13"/>
  <c r="MA45" i="13"/>
  <c r="MB45" i="13"/>
  <c r="MC45" i="13"/>
  <c r="MD45" i="13"/>
  <c r="ME45" i="13"/>
  <c r="MF45" i="13"/>
  <c r="MG45" i="13"/>
  <c r="MH45" i="13"/>
  <c r="MI45" i="13"/>
  <c r="MJ45" i="13"/>
  <c r="MK45" i="13"/>
  <c r="ML45" i="13"/>
  <c r="MM45" i="13"/>
  <c r="LO46" i="13"/>
  <c r="LP46" i="13"/>
  <c r="LQ46" i="13"/>
  <c r="LR46" i="13"/>
  <c r="LS46" i="13"/>
  <c r="LT46" i="13"/>
  <c r="LU46" i="13"/>
  <c r="LV46" i="13"/>
  <c r="LW46" i="13"/>
  <c r="LX46" i="13"/>
  <c r="LY46" i="13"/>
  <c r="LZ46" i="13"/>
  <c r="MA46" i="13"/>
  <c r="MB46" i="13"/>
  <c r="MC46" i="13"/>
  <c r="MD46" i="13"/>
  <c r="ME46" i="13"/>
  <c r="MF46" i="13"/>
  <c r="MG46" i="13"/>
  <c r="MH46" i="13"/>
  <c r="MI46" i="13"/>
  <c r="MJ46" i="13"/>
  <c r="MK46" i="13"/>
  <c r="ML46" i="13"/>
  <c r="LO47" i="13"/>
  <c r="LP47" i="13"/>
  <c r="LN47" i="13"/>
  <c r="LQ47" i="13"/>
  <c r="LR47" i="13"/>
  <c r="LS47" i="13"/>
  <c r="LT47" i="13"/>
  <c r="LU47" i="13"/>
  <c r="LV47" i="13"/>
  <c r="LW47" i="13"/>
  <c r="LX47" i="13"/>
  <c r="LY47" i="13"/>
  <c r="LZ47" i="13"/>
  <c r="MA47" i="13"/>
  <c r="MB47" i="13"/>
  <c r="MC47" i="13"/>
  <c r="MD47" i="13"/>
  <c r="ME47" i="13"/>
  <c r="MF47" i="13"/>
  <c r="MG47" i="13"/>
  <c r="MH47" i="13"/>
  <c r="MI47" i="13"/>
  <c r="MJ47" i="13"/>
  <c r="MK47" i="13"/>
  <c r="ML47" i="13"/>
  <c r="MM47" i="13"/>
  <c r="LO48" i="13"/>
  <c r="LP48" i="13"/>
  <c r="LQ48" i="13"/>
  <c r="LR48" i="13"/>
  <c r="LS48" i="13"/>
  <c r="LT48" i="13"/>
  <c r="LU48" i="13"/>
  <c r="LV48" i="13"/>
  <c r="LW48" i="13"/>
  <c r="LX48" i="13"/>
  <c r="LY48" i="13"/>
  <c r="LZ48" i="13"/>
  <c r="MA48" i="13"/>
  <c r="MB48" i="13"/>
  <c r="MC48" i="13"/>
  <c r="MD48" i="13"/>
  <c r="ME48" i="13"/>
  <c r="MF48" i="13"/>
  <c r="MG48" i="13"/>
  <c r="MH48" i="13"/>
  <c r="MI48" i="13"/>
  <c r="MJ48" i="13"/>
  <c r="MK48" i="13"/>
  <c r="ML48" i="13"/>
  <c r="LO49" i="13"/>
  <c r="LP49" i="13"/>
  <c r="LN49" i="13"/>
  <c r="LQ49" i="13"/>
  <c r="LR49" i="13"/>
  <c r="LS49" i="13"/>
  <c r="LT49" i="13"/>
  <c r="LU49" i="13"/>
  <c r="LV49" i="13"/>
  <c r="LW49" i="13"/>
  <c r="LX49" i="13"/>
  <c r="LY49" i="13"/>
  <c r="LZ49" i="13"/>
  <c r="MA49" i="13"/>
  <c r="MB49" i="13"/>
  <c r="MC49" i="13"/>
  <c r="MD49" i="13"/>
  <c r="ME49" i="13"/>
  <c r="MF49" i="13"/>
  <c r="MG49" i="13"/>
  <c r="MH49" i="13"/>
  <c r="MI49" i="13"/>
  <c r="MJ49" i="13"/>
  <c r="MK49" i="13"/>
  <c r="ML49" i="13"/>
  <c r="MM49" i="13"/>
  <c r="LO50" i="13"/>
  <c r="LP50" i="13"/>
  <c r="LQ50" i="13"/>
  <c r="LR50" i="13"/>
  <c r="LS50" i="13"/>
  <c r="LT50" i="13"/>
  <c r="LU50" i="13"/>
  <c r="LV50" i="13"/>
  <c r="LW50" i="13"/>
  <c r="LX50" i="13"/>
  <c r="LY50" i="13"/>
  <c r="LZ50" i="13"/>
  <c r="MA50" i="13"/>
  <c r="MB50" i="13"/>
  <c r="MC50" i="13"/>
  <c r="MD50" i="13"/>
  <c r="ME50" i="13"/>
  <c r="MF50" i="13"/>
  <c r="MG50" i="13"/>
  <c r="MH50" i="13"/>
  <c r="MI50" i="13"/>
  <c r="MJ50" i="13"/>
  <c r="MK50" i="13"/>
  <c r="ML50" i="13"/>
  <c r="LO51" i="13"/>
  <c r="LP51" i="13"/>
  <c r="LN51" i="13"/>
  <c r="LQ51" i="13"/>
  <c r="LR51" i="13"/>
  <c r="LS51" i="13"/>
  <c r="LT51" i="13"/>
  <c r="LU51" i="13"/>
  <c r="LV51" i="13"/>
  <c r="LW51" i="13"/>
  <c r="LX51" i="13"/>
  <c r="LY51" i="13"/>
  <c r="LZ51" i="13"/>
  <c r="MA51" i="13"/>
  <c r="MB51" i="13"/>
  <c r="MC51" i="13"/>
  <c r="MD51" i="13"/>
  <c r="ME51" i="13"/>
  <c r="MF51" i="13"/>
  <c r="MG51" i="13"/>
  <c r="MH51" i="13"/>
  <c r="MI51" i="13"/>
  <c r="MJ51" i="13"/>
  <c r="MK51" i="13"/>
  <c r="ML51" i="13"/>
  <c r="MM51" i="13"/>
  <c r="LO52" i="13"/>
  <c r="LP52" i="13"/>
  <c r="LQ52" i="13"/>
  <c r="LR52" i="13"/>
  <c r="LS52" i="13"/>
  <c r="LT52" i="13"/>
  <c r="LU52" i="13"/>
  <c r="LV52" i="13"/>
  <c r="LW52" i="13"/>
  <c r="LX52" i="13"/>
  <c r="LY52" i="13"/>
  <c r="LZ52" i="13"/>
  <c r="MA52" i="13"/>
  <c r="MB52" i="13"/>
  <c r="MC52" i="13"/>
  <c r="MD52" i="13"/>
  <c r="ME52" i="13"/>
  <c r="MF52" i="13"/>
  <c r="MG52" i="13"/>
  <c r="MH52" i="13"/>
  <c r="MI52" i="13"/>
  <c r="MJ52" i="13"/>
  <c r="MK52" i="13"/>
  <c r="ML52" i="13"/>
  <c r="LO53" i="13"/>
  <c r="LP53" i="13"/>
  <c r="LN53" i="13"/>
  <c r="LQ53" i="13"/>
  <c r="LR53" i="13"/>
  <c r="LS53" i="13"/>
  <c r="LT53" i="13"/>
  <c r="LU53" i="13"/>
  <c r="LV53" i="13"/>
  <c r="LW53" i="13"/>
  <c r="LX53" i="13"/>
  <c r="LY53" i="13"/>
  <c r="LZ53" i="13"/>
  <c r="MA53" i="13"/>
  <c r="MB53" i="13"/>
  <c r="MC53" i="13"/>
  <c r="MD53" i="13"/>
  <c r="ME53" i="13"/>
  <c r="MF53" i="13"/>
  <c r="MG53" i="13"/>
  <c r="MH53" i="13"/>
  <c r="MI53" i="13"/>
  <c r="MJ53" i="13"/>
  <c r="MK53" i="13"/>
  <c r="ML53" i="13"/>
  <c r="MM53" i="13"/>
  <c r="LO54" i="13"/>
  <c r="LP54" i="13"/>
  <c r="LQ54" i="13"/>
  <c r="LR54" i="13"/>
  <c r="LS54" i="13"/>
  <c r="LT54" i="13"/>
  <c r="LU54" i="13"/>
  <c r="LV54" i="13"/>
  <c r="LW54" i="13"/>
  <c r="LX54" i="13"/>
  <c r="LY54" i="13"/>
  <c r="LZ54" i="13"/>
  <c r="MA54" i="13"/>
  <c r="MB54" i="13"/>
  <c r="MC54" i="13"/>
  <c r="MD54" i="13"/>
  <c r="ME54" i="13"/>
  <c r="MF54" i="13"/>
  <c r="MG54" i="13"/>
  <c r="MH54" i="13"/>
  <c r="MI54" i="13"/>
  <c r="MJ54" i="13"/>
  <c r="MK54" i="13"/>
  <c r="ML54" i="13"/>
  <c r="LO55" i="13"/>
  <c r="LP55" i="13"/>
  <c r="LN55" i="13"/>
  <c r="LQ55" i="13"/>
  <c r="LR55" i="13"/>
  <c r="LS55" i="13"/>
  <c r="LT55" i="13"/>
  <c r="LU55" i="13"/>
  <c r="LV55" i="13"/>
  <c r="LW55" i="13"/>
  <c r="LX55" i="13"/>
  <c r="LY55" i="13"/>
  <c r="LZ55" i="13"/>
  <c r="MA55" i="13"/>
  <c r="MB55" i="13"/>
  <c r="MC55" i="13"/>
  <c r="MD55" i="13"/>
  <c r="ME55" i="13"/>
  <c r="MF55" i="13"/>
  <c r="MG55" i="13"/>
  <c r="MH55" i="13"/>
  <c r="MI55" i="13"/>
  <c r="MJ55" i="13"/>
  <c r="MK55" i="13"/>
  <c r="ML55" i="13"/>
  <c r="MM55" i="13"/>
  <c r="LO56" i="13"/>
  <c r="LP56" i="13"/>
  <c r="LQ56" i="13"/>
  <c r="LR56" i="13"/>
  <c r="LS56" i="13"/>
  <c r="LT56" i="13"/>
  <c r="LU56" i="13"/>
  <c r="LV56" i="13"/>
  <c r="LW56" i="13"/>
  <c r="LX56" i="13"/>
  <c r="LY56" i="13"/>
  <c r="LZ56" i="13"/>
  <c r="MA56" i="13"/>
  <c r="MB56" i="13"/>
  <c r="MC56" i="13"/>
  <c r="MD56" i="13"/>
  <c r="ME56" i="13"/>
  <c r="MF56" i="13"/>
  <c r="MG56" i="13"/>
  <c r="MH56" i="13"/>
  <c r="MI56" i="13"/>
  <c r="MJ56" i="13"/>
  <c r="MK56" i="13"/>
  <c r="ML56" i="13"/>
  <c r="LO57" i="13"/>
  <c r="LP57" i="13"/>
  <c r="LN57" i="13"/>
  <c r="LQ57" i="13"/>
  <c r="LR57" i="13"/>
  <c r="LS57" i="13"/>
  <c r="LT57" i="13"/>
  <c r="LU57" i="13"/>
  <c r="LV57" i="13"/>
  <c r="LW57" i="13"/>
  <c r="LX57" i="13"/>
  <c r="LY57" i="13"/>
  <c r="LZ57" i="13"/>
  <c r="MA57" i="13"/>
  <c r="MB57" i="13"/>
  <c r="MC57" i="13"/>
  <c r="MD57" i="13"/>
  <c r="ME57" i="13"/>
  <c r="MF57" i="13"/>
  <c r="MG57" i="13"/>
  <c r="MH57" i="13"/>
  <c r="MI57" i="13"/>
  <c r="MJ57" i="13"/>
  <c r="MK57" i="13"/>
  <c r="ML57" i="13"/>
  <c r="MM57" i="13"/>
  <c r="LO58" i="13"/>
  <c r="LP58" i="13"/>
  <c r="LQ58" i="13"/>
  <c r="LR58" i="13"/>
  <c r="LS58" i="13"/>
  <c r="LT58" i="13"/>
  <c r="LN58" i="13"/>
  <c r="LU58" i="13"/>
  <c r="LV58" i="13"/>
  <c r="LW58" i="13"/>
  <c r="LX58" i="13"/>
  <c r="LY58" i="13"/>
  <c r="LZ58" i="13"/>
  <c r="MA58" i="13"/>
  <c r="MB58" i="13"/>
  <c r="MC58" i="13"/>
  <c r="MD58" i="13"/>
  <c r="ME58" i="13"/>
  <c r="MF58" i="13"/>
  <c r="MG58" i="13"/>
  <c r="MH58" i="13"/>
  <c r="MI58" i="13"/>
  <c r="MJ58" i="13"/>
  <c r="MK58" i="13"/>
  <c r="ML58" i="13"/>
  <c r="MM58" i="13"/>
  <c r="LO59" i="13"/>
  <c r="LP59" i="13"/>
  <c r="LN59" i="13"/>
  <c r="LQ59" i="13"/>
  <c r="LR59" i="13"/>
  <c r="LS59" i="13"/>
  <c r="LT59" i="13"/>
  <c r="LU59" i="13"/>
  <c r="LV59" i="13"/>
  <c r="LW59" i="13"/>
  <c r="LX59" i="13"/>
  <c r="LY59" i="13"/>
  <c r="LZ59" i="13"/>
  <c r="MA59" i="13"/>
  <c r="MB59" i="13"/>
  <c r="MC59" i="13"/>
  <c r="MD59" i="13"/>
  <c r="ME59" i="13"/>
  <c r="MF59" i="13"/>
  <c r="MG59" i="13"/>
  <c r="MH59" i="13"/>
  <c r="MI59" i="13"/>
  <c r="MJ59" i="13"/>
  <c r="MK59" i="13"/>
  <c r="ML59" i="13"/>
  <c r="MM59" i="13"/>
  <c r="LO60" i="13"/>
  <c r="LP60" i="13"/>
  <c r="LQ60" i="13"/>
  <c r="LR60" i="13"/>
  <c r="LS60" i="13"/>
  <c r="LT60" i="13"/>
  <c r="LU60" i="13"/>
  <c r="LV60" i="13"/>
  <c r="LW60" i="13"/>
  <c r="LX60" i="13"/>
  <c r="LY60" i="13"/>
  <c r="LZ60" i="13"/>
  <c r="MA60" i="13"/>
  <c r="MB60" i="13"/>
  <c r="MC60" i="13"/>
  <c r="MD60" i="13"/>
  <c r="ME60" i="13"/>
  <c r="MF60" i="13"/>
  <c r="MG60" i="13"/>
  <c r="MH60" i="13"/>
  <c r="MI60" i="13"/>
  <c r="MJ60" i="13"/>
  <c r="MK60" i="13"/>
  <c r="ML60" i="13"/>
  <c r="LO61" i="13"/>
  <c r="LP61" i="13"/>
  <c r="LN61" i="13"/>
  <c r="LQ61" i="13"/>
  <c r="LR61" i="13"/>
  <c r="LS61" i="13"/>
  <c r="LT61" i="13"/>
  <c r="LU61" i="13"/>
  <c r="LV61" i="13"/>
  <c r="LW61" i="13"/>
  <c r="LX61" i="13"/>
  <c r="LY61" i="13"/>
  <c r="LZ61" i="13"/>
  <c r="MA61" i="13"/>
  <c r="MB61" i="13"/>
  <c r="MC61" i="13"/>
  <c r="MD61" i="13"/>
  <c r="ME61" i="13"/>
  <c r="MF61" i="13"/>
  <c r="MG61" i="13"/>
  <c r="MH61" i="13"/>
  <c r="MI61" i="13"/>
  <c r="MJ61" i="13"/>
  <c r="MK61" i="13"/>
  <c r="ML61" i="13"/>
  <c r="MM61" i="13"/>
  <c r="LO62" i="13"/>
  <c r="LP62" i="13"/>
  <c r="LQ62" i="13"/>
  <c r="LR62" i="13"/>
  <c r="LS62" i="13"/>
  <c r="LT62" i="13"/>
  <c r="LU62" i="13"/>
  <c r="LV62" i="13"/>
  <c r="LW62" i="13"/>
  <c r="LX62" i="13"/>
  <c r="LY62" i="13"/>
  <c r="LZ62" i="13"/>
  <c r="MA62" i="13"/>
  <c r="MB62" i="13"/>
  <c r="MC62" i="13"/>
  <c r="MD62" i="13"/>
  <c r="ME62" i="13"/>
  <c r="MF62" i="13"/>
  <c r="MG62" i="13"/>
  <c r="MH62" i="13"/>
  <c r="MI62" i="13"/>
  <c r="MJ62" i="13"/>
  <c r="MK62" i="13"/>
  <c r="ML62" i="13"/>
  <c r="LO63" i="13"/>
  <c r="LP63" i="13"/>
  <c r="LQ63" i="13"/>
  <c r="LR63" i="13"/>
  <c r="LS63" i="13"/>
  <c r="LT63" i="13"/>
  <c r="LU63" i="13"/>
  <c r="LV63" i="13"/>
  <c r="LW63" i="13"/>
  <c r="LX63" i="13"/>
  <c r="LY63" i="13"/>
  <c r="LZ63" i="13"/>
  <c r="MA63" i="13"/>
  <c r="MB63" i="13"/>
  <c r="MC63" i="13"/>
  <c r="MD63" i="13"/>
  <c r="ME63" i="13"/>
  <c r="MF63" i="13"/>
  <c r="MG63" i="13"/>
  <c r="MH63" i="13"/>
  <c r="MI63" i="13"/>
  <c r="MJ63" i="13"/>
  <c r="MK63" i="13"/>
  <c r="ML63" i="13"/>
  <c r="LO64" i="13"/>
  <c r="LP64" i="13"/>
  <c r="LN64" i="13"/>
  <c r="LQ64" i="13"/>
  <c r="LR64" i="13"/>
  <c r="LS64" i="13"/>
  <c r="LT64" i="13"/>
  <c r="LU64" i="13"/>
  <c r="LV64" i="13"/>
  <c r="LW64" i="13"/>
  <c r="LX64" i="13"/>
  <c r="LY64" i="13"/>
  <c r="LZ64" i="13"/>
  <c r="MA64" i="13"/>
  <c r="MB64" i="13"/>
  <c r="MC64" i="13"/>
  <c r="MD64" i="13"/>
  <c r="ME64" i="13"/>
  <c r="MF64" i="13"/>
  <c r="MG64" i="13"/>
  <c r="MH64" i="13"/>
  <c r="MI64" i="13"/>
  <c r="MJ64" i="13"/>
  <c r="MK64" i="13"/>
  <c r="ML64" i="13"/>
  <c r="MM64" i="13"/>
  <c r="LO65" i="13"/>
  <c r="LP65" i="13"/>
  <c r="LQ65" i="13"/>
  <c r="LR65" i="13"/>
  <c r="LS65" i="13"/>
  <c r="LT65" i="13"/>
  <c r="LU65" i="13"/>
  <c r="LV65" i="13"/>
  <c r="LW65" i="13"/>
  <c r="LX65" i="13"/>
  <c r="LY65" i="13"/>
  <c r="LZ65" i="13"/>
  <c r="MA65" i="13"/>
  <c r="MB65" i="13"/>
  <c r="MC65" i="13"/>
  <c r="MD65" i="13"/>
  <c r="ME65" i="13"/>
  <c r="MF65" i="13"/>
  <c r="MG65" i="13"/>
  <c r="MH65" i="13"/>
  <c r="MI65" i="13"/>
  <c r="MJ65" i="13"/>
  <c r="MK65" i="13"/>
  <c r="ML65" i="13"/>
  <c r="LO66" i="13"/>
  <c r="LP66" i="13"/>
  <c r="LN66" i="13"/>
  <c r="LQ66" i="13"/>
  <c r="LR66" i="13"/>
  <c r="LS66" i="13"/>
  <c r="LT66" i="13"/>
  <c r="LU66" i="13"/>
  <c r="LV66" i="13"/>
  <c r="LW66" i="13"/>
  <c r="LX66" i="13"/>
  <c r="LY66" i="13"/>
  <c r="LZ66" i="13"/>
  <c r="MA66" i="13"/>
  <c r="MB66" i="13"/>
  <c r="MC66" i="13"/>
  <c r="MD66" i="13"/>
  <c r="ME66" i="13"/>
  <c r="MF66" i="13"/>
  <c r="MG66" i="13"/>
  <c r="MH66" i="13"/>
  <c r="MI66" i="13"/>
  <c r="MJ66" i="13"/>
  <c r="MK66" i="13"/>
  <c r="ML66" i="13"/>
  <c r="MM66" i="13"/>
  <c r="LO68" i="13"/>
  <c r="LP68" i="13"/>
  <c r="LN68" i="13"/>
  <c r="LQ68" i="13"/>
  <c r="LR68" i="13"/>
  <c r="LS68" i="13"/>
  <c r="LT68" i="13"/>
  <c r="LU68" i="13"/>
  <c r="LV68" i="13"/>
  <c r="LW68" i="13"/>
  <c r="LX68" i="13"/>
  <c r="LY68" i="13"/>
  <c r="LZ68" i="13"/>
  <c r="MA68" i="13"/>
  <c r="MB68" i="13"/>
  <c r="MC68" i="13"/>
  <c r="MD68" i="13"/>
  <c r="ME68" i="13"/>
  <c r="MF68" i="13"/>
  <c r="MG68" i="13"/>
  <c r="MH68" i="13"/>
  <c r="MI68" i="13"/>
  <c r="MJ68" i="13"/>
  <c r="MK68" i="13"/>
  <c r="ML68" i="13"/>
  <c r="MM68" i="13"/>
  <c r="LO69" i="13"/>
  <c r="LP69" i="13"/>
  <c r="LQ69" i="13"/>
  <c r="LR69" i="13"/>
  <c r="LS69" i="13"/>
  <c r="LT69" i="13"/>
  <c r="LU69" i="13"/>
  <c r="LV69" i="13"/>
  <c r="LW69" i="13"/>
  <c r="LX69" i="13"/>
  <c r="LY69" i="13"/>
  <c r="LZ69" i="13"/>
  <c r="MA69" i="13"/>
  <c r="MB69" i="13"/>
  <c r="MC69" i="13"/>
  <c r="MD69" i="13"/>
  <c r="ME69" i="13"/>
  <c r="MF69" i="13"/>
  <c r="MG69" i="13"/>
  <c r="MH69" i="13"/>
  <c r="MI69" i="13"/>
  <c r="MJ69" i="13"/>
  <c r="MK69" i="13"/>
  <c r="ML69" i="13"/>
  <c r="LO70" i="13"/>
  <c r="LP70" i="13"/>
  <c r="LN70" i="13"/>
  <c r="LQ70" i="13"/>
  <c r="LR70" i="13"/>
  <c r="LS70" i="13"/>
  <c r="LT70" i="13"/>
  <c r="LU70" i="13"/>
  <c r="LV70" i="13"/>
  <c r="LW70" i="13"/>
  <c r="LX70" i="13"/>
  <c r="LY70" i="13"/>
  <c r="LZ70" i="13"/>
  <c r="MA70" i="13"/>
  <c r="MB70" i="13"/>
  <c r="MC70" i="13"/>
  <c r="MD70" i="13"/>
  <c r="ME70" i="13"/>
  <c r="MF70" i="13"/>
  <c r="MG70" i="13"/>
  <c r="MH70" i="13"/>
  <c r="MI70" i="13"/>
  <c r="MJ70" i="13"/>
  <c r="MK70" i="13"/>
  <c r="ML70" i="13"/>
  <c r="MM70" i="13"/>
  <c r="LO71" i="13"/>
  <c r="LP71" i="13"/>
  <c r="LN71" i="13"/>
  <c r="LQ71" i="13"/>
  <c r="LR71" i="13"/>
  <c r="LS71" i="13"/>
  <c r="LT71" i="13"/>
  <c r="LU71" i="13"/>
  <c r="LV71" i="13"/>
  <c r="LW71" i="13"/>
  <c r="LX71" i="13"/>
  <c r="LY71" i="13"/>
  <c r="LZ71" i="13"/>
  <c r="MA71" i="13"/>
  <c r="MB71" i="13"/>
  <c r="MC71" i="13"/>
  <c r="MD71" i="13"/>
  <c r="ME71" i="13"/>
  <c r="MF71" i="13"/>
  <c r="MG71" i="13"/>
  <c r="MH71" i="13"/>
  <c r="MI71" i="13"/>
  <c r="MJ71" i="13"/>
  <c r="MK71" i="13"/>
  <c r="ML71" i="13"/>
  <c r="MM71" i="13"/>
  <c r="LO72" i="13"/>
  <c r="LP72" i="13"/>
  <c r="LQ72" i="13"/>
  <c r="LR72" i="13"/>
  <c r="LS72" i="13"/>
  <c r="LT72" i="13"/>
  <c r="LU72" i="13"/>
  <c r="LV72" i="13"/>
  <c r="LW72" i="13"/>
  <c r="LX72" i="13"/>
  <c r="LY72" i="13"/>
  <c r="LZ72" i="13"/>
  <c r="MA72" i="13"/>
  <c r="MB72" i="13"/>
  <c r="MC72" i="13"/>
  <c r="MD72" i="13"/>
  <c r="ME72" i="13"/>
  <c r="MF72" i="13"/>
  <c r="MG72" i="13"/>
  <c r="MH72" i="13"/>
  <c r="MI72" i="13"/>
  <c r="MJ72" i="13"/>
  <c r="MK72" i="13"/>
  <c r="ML72" i="13"/>
  <c r="LO73" i="13"/>
  <c r="LP73" i="13"/>
  <c r="LN73" i="13"/>
  <c r="LQ73" i="13"/>
  <c r="LR73" i="13"/>
  <c r="LS73" i="13"/>
  <c r="LT73" i="13"/>
  <c r="LU73" i="13"/>
  <c r="LV73" i="13"/>
  <c r="LW73" i="13"/>
  <c r="LX73" i="13"/>
  <c r="LY73" i="13"/>
  <c r="LZ73" i="13"/>
  <c r="MA73" i="13"/>
  <c r="MB73" i="13"/>
  <c r="MC73" i="13"/>
  <c r="MD73" i="13"/>
  <c r="ME73" i="13"/>
  <c r="MF73" i="13"/>
  <c r="MG73" i="13"/>
  <c r="MH73" i="13"/>
  <c r="MI73" i="13"/>
  <c r="MJ73" i="13"/>
  <c r="MK73" i="13"/>
  <c r="ML73" i="13"/>
  <c r="MM73" i="13"/>
  <c r="LO74" i="13"/>
  <c r="LP74" i="13"/>
  <c r="LQ74" i="13"/>
  <c r="LR74" i="13"/>
  <c r="LS74" i="13"/>
  <c r="LT74" i="13"/>
  <c r="LU74" i="13"/>
  <c r="LV74" i="13"/>
  <c r="LW74" i="13"/>
  <c r="LX74" i="13"/>
  <c r="LY74" i="13"/>
  <c r="LZ74" i="13"/>
  <c r="MA74" i="13"/>
  <c r="MB74" i="13"/>
  <c r="MC74" i="13"/>
  <c r="MD74" i="13"/>
  <c r="ME74" i="13"/>
  <c r="MF74" i="13"/>
  <c r="MG74" i="13"/>
  <c r="MH74" i="13"/>
  <c r="MI74" i="13"/>
  <c r="MJ74" i="13"/>
  <c r="MK74" i="13"/>
  <c r="ML74" i="13"/>
  <c r="LO75" i="13"/>
  <c r="LP75" i="13"/>
  <c r="LN75" i="13"/>
  <c r="LQ75" i="13"/>
  <c r="LR75" i="13"/>
  <c r="LS75" i="13"/>
  <c r="LT75" i="13"/>
  <c r="LU75" i="13"/>
  <c r="LV75" i="13"/>
  <c r="LW75" i="13"/>
  <c r="LX75" i="13"/>
  <c r="LY75" i="13"/>
  <c r="LZ75" i="13"/>
  <c r="MA75" i="13"/>
  <c r="MB75" i="13"/>
  <c r="MC75" i="13"/>
  <c r="MD75" i="13"/>
  <c r="ME75" i="13"/>
  <c r="MF75" i="13"/>
  <c r="MG75" i="13"/>
  <c r="MH75" i="13"/>
  <c r="MI75" i="13"/>
  <c r="MJ75" i="13"/>
  <c r="MK75" i="13"/>
  <c r="ML75" i="13"/>
  <c r="MM75" i="13"/>
  <c r="LO76" i="13"/>
  <c r="LP76" i="13"/>
  <c r="LQ76" i="13"/>
  <c r="LR76" i="13"/>
  <c r="LS76" i="13"/>
  <c r="LT76" i="13"/>
  <c r="LU76" i="13"/>
  <c r="LV76" i="13"/>
  <c r="LW76" i="13"/>
  <c r="LX76" i="13"/>
  <c r="LY76" i="13"/>
  <c r="LZ76" i="13"/>
  <c r="MA76" i="13"/>
  <c r="MB76" i="13"/>
  <c r="MC76" i="13"/>
  <c r="MD76" i="13"/>
  <c r="ME76" i="13"/>
  <c r="MF76" i="13"/>
  <c r="MG76" i="13"/>
  <c r="MH76" i="13"/>
  <c r="MI76" i="13"/>
  <c r="MJ76" i="13"/>
  <c r="MK76" i="13"/>
  <c r="ML76" i="13"/>
  <c r="LO77" i="13"/>
  <c r="LP77" i="13"/>
  <c r="LN77" i="13"/>
  <c r="LQ77" i="13"/>
  <c r="LR77" i="13"/>
  <c r="LS77" i="13"/>
  <c r="LT77" i="13"/>
  <c r="LU77" i="13"/>
  <c r="LV77" i="13"/>
  <c r="LW77" i="13"/>
  <c r="LX77" i="13"/>
  <c r="LY77" i="13"/>
  <c r="LZ77" i="13"/>
  <c r="MA77" i="13"/>
  <c r="MB77" i="13"/>
  <c r="MC77" i="13"/>
  <c r="MD77" i="13"/>
  <c r="ME77" i="13"/>
  <c r="MF77" i="13"/>
  <c r="MG77" i="13"/>
  <c r="MH77" i="13"/>
  <c r="MI77" i="13"/>
  <c r="MJ77" i="13"/>
  <c r="MK77" i="13"/>
  <c r="ML77" i="13"/>
  <c r="MM77" i="13"/>
  <c r="LO78" i="13"/>
  <c r="LP78" i="13"/>
  <c r="LQ78" i="13"/>
  <c r="LR78" i="13"/>
  <c r="LS78" i="13"/>
  <c r="LT78" i="13"/>
  <c r="LU78" i="13"/>
  <c r="LV78" i="13"/>
  <c r="LW78" i="13"/>
  <c r="LX78" i="13"/>
  <c r="LY78" i="13"/>
  <c r="LZ78" i="13"/>
  <c r="MA78" i="13"/>
  <c r="MB78" i="13"/>
  <c r="MC78" i="13"/>
  <c r="MD78" i="13"/>
  <c r="ME78" i="13"/>
  <c r="MF78" i="13"/>
  <c r="MG78" i="13"/>
  <c r="MH78" i="13"/>
  <c r="MI78" i="13"/>
  <c r="MJ78" i="13"/>
  <c r="MK78" i="13"/>
  <c r="ML78" i="13"/>
  <c r="LO79" i="13"/>
  <c r="LP79" i="13"/>
  <c r="LN79" i="13"/>
  <c r="LQ79" i="13"/>
  <c r="LR79" i="13"/>
  <c r="LS79" i="13"/>
  <c r="LT79" i="13"/>
  <c r="LU79" i="13"/>
  <c r="LV79" i="13"/>
  <c r="LW79" i="13"/>
  <c r="LX79" i="13"/>
  <c r="LY79" i="13"/>
  <c r="LZ79" i="13"/>
  <c r="MA79" i="13"/>
  <c r="MB79" i="13"/>
  <c r="MC79" i="13"/>
  <c r="MD79" i="13"/>
  <c r="ME79" i="13"/>
  <c r="MF79" i="13"/>
  <c r="MG79" i="13"/>
  <c r="MH79" i="13"/>
  <c r="MI79" i="13"/>
  <c r="MJ79" i="13"/>
  <c r="MK79" i="13"/>
  <c r="ML79" i="13"/>
  <c r="MM79" i="13"/>
  <c r="LO80" i="13"/>
  <c r="LP80" i="13"/>
  <c r="LQ80" i="13"/>
  <c r="LR80" i="13"/>
  <c r="LS80" i="13"/>
  <c r="LT80" i="13"/>
  <c r="LU80" i="13"/>
  <c r="LV80" i="13"/>
  <c r="LW80" i="13"/>
  <c r="LX80" i="13"/>
  <c r="LY80" i="13"/>
  <c r="LZ80" i="13"/>
  <c r="MA80" i="13"/>
  <c r="MB80" i="13"/>
  <c r="MC80" i="13"/>
  <c r="MD80" i="13"/>
  <c r="ME80" i="13"/>
  <c r="MF80" i="13"/>
  <c r="MG80" i="13"/>
  <c r="MH80" i="13"/>
  <c r="MI80" i="13"/>
  <c r="MJ80" i="13"/>
  <c r="MK80" i="13"/>
  <c r="ML80" i="13"/>
  <c r="LO81" i="13"/>
  <c r="LP81" i="13"/>
  <c r="LQ81" i="13"/>
  <c r="LR81" i="13"/>
  <c r="LS81" i="13"/>
  <c r="LT81" i="13"/>
  <c r="LU81" i="13"/>
  <c r="LV81" i="13"/>
  <c r="LW81" i="13"/>
  <c r="LX81" i="13"/>
  <c r="LY81" i="13"/>
  <c r="LZ81" i="13"/>
  <c r="MA81" i="13"/>
  <c r="MB81" i="13"/>
  <c r="MC81" i="13"/>
  <c r="MD81" i="13"/>
  <c r="ME81" i="13"/>
  <c r="MF81" i="13"/>
  <c r="MG81" i="13"/>
  <c r="MH81" i="13"/>
  <c r="MI81" i="13"/>
  <c r="MJ81" i="13"/>
  <c r="MK81" i="13"/>
  <c r="ML81" i="13"/>
  <c r="MJ82" i="13"/>
  <c r="MK82" i="13"/>
  <c r="LN78" i="13"/>
  <c r="LN76" i="13"/>
  <c r="LN74" i="13"/>
  <c r="LN72" i="13"/>
  <c r="LN69" i="13"/>
  <c r="LN65" i="13"/>
  <c r="LN63" i="13"/>
  <c r="LN62" i="13"/>
  <c r="MM62" i="13"/>
  <c r="LN60" i="13"/>
  <c r="LN56" i="13"/>
  <c r="LN54" i="13"/>
  <c r="LN52" i="13"/>
  <c r="LN50" i="13"/>
  <c r="LN81" i="13"/>
  <c r="LN80" i="13"/>
  <c r="LN48" i="13"/>
  <c r="LN46" i="13"/>
  <c r="LN44" i="13"/>
  <c r="LN42" i="13"/>
  <c r="LN40" i="13"/>
  <c r="LN29" i="13"/>
  <c r="LN28" i="13"/>
  <c r="LN27" i="13"/>
  <c r="LN26" i="13"/>
  <c r="LN25" i="13"/>
  <c r="LN24" i="13"/>
  <c r="LN23" i="13"/>
  <c r="LN22" i="13"/>
  <c r="LN21" i="13"/>
  <c r="LN20" i="13"/>
  <c r="LN18" i="13"/>
  <c r="LN16" i="13"/>
  <c r="LN14" i="13"/>
  <c r="LN12" i="13"/>
  <c r="LN38" i="13"/>
  <c r="LN36" i="13"/>
  <c r="LN34" i="13"/>
  <c r="LN33" i="13"/>
  <c r="LN32" i="13"/>
  <c r="LN31" i="13"/>
  <c r="LN30" i="13"/>
  <c r="LN9" i="13"/>
  <c r="AA49" i="10"/>
  <c r="AB49" i="10"/>
  <c r="KM8" i="13"/>
  <c r="KN8" i="13"/>
  <c r="KO8" i="13"/>
  <c r="KP8" i="13"/>
  <c r="KQ8" i="13"/>
  <c r="KR8" i="13"/>
  <c r="KS8" i="13"/>
  <c r="KT8" i="13"/>
  <c r="KU8" i="13"/>
  <c r="KV8" i="13"/>
  <c r="KW8" i="13"/>
  <c r="KX8" i="13"/>
  <c r="KY8" i="13"/>
  <c r="KZ8" i="13"/>
  <c r="LA8" i="13"/>
  <c r="LB8" i="13"/>
  <c r="LC8" i="13"/>
  <c r="LD8" i="13"/>
  <c r="LE8" i="13"/>
  <c r="LF8" i="13"/>
  <c r="LG8" i="13"/>
  <c r="LH8" i="13"/>
  <c r="LI8" i="13"/>
  <c r="LJ8" i="13"/>
  <c r="KM9" i="13"/>
  <c r="KN9" i="13"/>
  <c r="KO9" i="13"/>
  <c r="KP9" i="13"/>
  <c r="KQ9" i="13"/>
  <c r="KR9" i="13"/>
  <c r="KS9" i="13"/>
  <c r="KT9" i="13"/>
  <c r="KU9" i="13"/>
  <c r="KV9" i="13"/>
  <c r="KW9" i="13"/>
  <c r="KX9" i="13"/>
  <c r="KY9" i="13"/>
  <c r="KZ9" i="13"/>
  <c r="LA9" i="13"/>
  <c r="LB9" i="13"/>
  <c r="LC9" i="13"/>
  <c r="LD9" i="13"/>
  <c r="LE9" i="13"/>
  <c r="LF9" i="13"/>
  <c r="LG9" i="13"/>
  <c r="LH9" i="13"/>
  <c r="LI9" i="13"/>
  <c r="LJ9" i="13"/>
  <c r="KM11" i="13"/>
  <c r="KN11" i="13"/>
  <c r="KO11" i="13"/>
  <c r="KP11" i="13"/>
  <c r="KQ11" i="13"/>
  <c r="KR11" i="13"/>
  <c r="KS11" i="13"/>
  <c r="KT11" i="13"/>
  <c r="KU11" i="13"/>
  <c r="KV11" i="13"/>
  <c r="KW11" i="13"/>
  <c r="KX11" i="13"/>
  <c r="KY11" i="13"/>
  <c r="KZ11" i="13"/>
  <c r="LA11" i="13"/>
  <c r="LB11" i="13"/>
  <c r="LC11" i="13"/>
  <c r="LD11" i="13"/>
  <c r="LE11" i="13"/>
  <c r="LF11" i="13"/>
  <c r="LG11" i="13"/>
  <c r="LH11" i="13"/>
  <c r="LI11" i="13"/>
  <c r="LJ11" i="13"/>
  <c r="KM12" i="13"/>
  <c r="KN12" i="13"/>
  <c r="KO12" i="13"/>
  <c r="KP12" i="13"/>
  <c r="KQ12" i="13"/>
  <c r="KR12" i="13"/>
  <c r="KS12" i="13"/>
  <c r="KT12" i="13"/>
  <c r="KU12" i="13"/>
  <c r="KV12" i="13"/>
  <c r="KW12" i="13"/>
  <c r="KX12" i="13"/>
  <c r="KY12" i="13"/>
  <c r="KZ12" i="13"/>
  <c r="LA12" i="13"/>
  <c r="LB12" i="13"/>
  <c r="LC12" i="13"/>
  <c r="LD12" i="13"/>
  <c r="LE12" i="13"/>
  <c r="LF12" i="13"/>
  <c r="LG12" i="13"/>
  <c r="LH12" i="13"/>
  <c r="LI12" i="13"/>
  <c r="LJ12" i="13"/>
  <c r="KM13" i="13"/>
  <c r="KN13" i="13"/>
  <c r="KO13" i="13"/>
  <c r="KP13" i="13"/>
  <c r="KQ13" i="13"/>
  <c r="KR13" i="13"/>
  <c r="KS13" i="13"/>
  <c r="KT13" i="13"/>
  <c r="KU13" i="13"/>
  <c r="KV13" i="13"/>
  <c r="KW13" i="13"/>
  <c r="KX13" i="13"/>
  <c r="KY13" i="13"/>
  <c r="KZ13" i="13"/>
  <c r="LA13" i="13"/>
  <c r="LB13" i="13"/>
  <c r="LC13" i="13"/>
  <c r="LD13" i="13"/>
  <c r="LE13" i="13"/>
  <c r="LF13" i="13"/>
  <c r="LG13" i="13"/>
  <c r="LH13" i="13"/>
  <c r="LI13" i="13"/>
  <c r="LJ13" i="13"/>
  <c r="KM14" i="13"/>
  <c r="KN14" i="13"/>
  <c r="KO14" i="13"/>
  <c r="KP14" i="13"/>
  <c r="KQ14" i="13"/>
  <c r="KR14" i="13"/>
  <c r="KS14" i="13"/>
  <c r="KT14" i="13"/>
  <c r="KU14" i="13"/>
  <c r="KV14" i="13"/>
  <c r="KW14" i="13"/>
  <c r="KX14" i="13"/>
  <c r="KY14" i="13"/>
  <c r="KZ14" i="13"/>
  <c r="LA14" i="13"/>
  <c r="LB14" i="13"/>
  <c r="LC14" i="13"/>
  <c r="LD14" i="13"/>
  <c r="LE14" i="13"/>
  <c r="LF14" i="13"/>
  <c r="LG14" i="13"/>
  <c r="LH14" i="13"/>
  <c r="LI14" i="13"/>
  <c r="LJ14" i="13"/>
  <c r="KM15" i="13"/>
  <c r="KN15" i="13"/>
  <c r="KO15" i="13"/>
  <c r="KP15" i="13"/>
  <c r="KQ15" i="13"/>
  <c r="KR15" i="13"/>
  <c r="KS15" i="13"/>
  <c r="KT15" i="13"/>
  <c r="KU15" i="13"/>
  <c r="KV15" i="13"/>
  <c r="KW15" i="13"/>
  <c r="KX15" i="13"/>
  <c r="KY15" i="13"/>
  <c r="KZ15" i="13"/>
  <c r="LA15" i="13"/>
  <c r="LB15" i="13"/>
  <c r="LC15" i="13"/>
  <c r="LD15" i="13"/>
  <c r="LE15" i="13"/>
  <c r="LF15" i="13"/>
  <c r="LG15" i="13"/>
  <c r="LH15" i="13"/>
  <c r="LI15" i="13"/>
  <c r="LJ15" i="13"/>
  <c r="KM16" i="13"/>
  <c r="KN16" i="13"/>
  <c r="KO16" i="13"/>
  <c r="KP16" i="13"/>
  <c r="KQ16" i="13"/>
  <c r="KR16" i="13"/>
  <c r="KS16" i="13"/>
  <c r="KT16" i="13"/>
  <c r="KU16" i="13"/>
  <c r="KV16" i="13"/>
  <c r="KW16" i="13"/>
  <c r="KX16" i="13"/>
  <c r="KY16" i="13"/>
  <c r="KZ16" i="13"/>
  <c r="LA16" i="13"/>
  <c r="LB16" i="13"/>
  <c r="LC16" i="13"/>
  <c r="LD16" i="13"/>
  <c r="LE16" i="13"/>
  <c r="LF16" i="13"/>
  <c r="LG16" i="13"/>
  <c r="LH16" i="13"/>
  <c r="LI16" i="13"/>
  <c r="LJ16" i="13"/>
  <c r="KM17" i="13"/>
  <c r="KN17" i="13"/>
  <c r="KO17" i="13"/>
  <c r="KP17" i="13"/>
  <c r="KQ17" i="13"/>
  <c r="KR17" i="13"/>
  <c r="KS17" i="13"/>
  <c r="KT17" i="13"/>
  <c r="KU17" i="13"/>
  <c r="KV17" i="13"/>
  <c r="KW17" i="13"/>
  <c r="KX17" i="13"/>
  <c r="KY17" i="13"/>
  <c r="KZ17" i="13"/>
  <c r="LA17" i="13"/>
  <c r="LB17" i="13"/>
  <c r="LC17" i="13"/>
  <c r="LD17" i="13"/>
  <c r="LE17" i="13"/>
  <c r="LF17" i="13"/>
  <c r="LG17" i="13"/>
  <c r="LH17" i="13"/>
  <c r="LI17" i="13"/>
  <c r="LJ17" i="13"/>
  <c r="KM18" i="13"/>
  <c r="KN18" i="13"/>
  <c r="KO18" i="13"/>
  <c r="KP18" i="13"/>
  <c r="KQ18" i="13"/>
  <c r="KR18" i="13"/>
  <c r="KS18" i="13"/>
  <c r="KT18" i="13"/>
  <c r="KU18" i="13"/>
  <c r="KV18" i="13"/>
  <c r="KW18" i="13"/>
  <c r="KX18" i="13"/>
  <c r="KY18" i="13"/>
  <c r="KZ18" i="13"/>
  <c r="LA18" i="13"/>
  <c r="LB18" i="13"/>
  <c r="LC18" i="13"/>
  <c r="LD18" i="13"/>
  <c r="LE18" i="13"/>
  <c r="LF18" i="13"/>
  <c r="LG18" i="13"/>
  <c r="LH18" i="13"/>
  <c r="LI18" i="13"/>
  <c r="LJ18" i="13"/>
  <c r="KM19" i="13"/>
  <c r="KN19" i="13"/>
  <c r="KO19" i="13"/>
  <c r="KP19" i="13"/>
  <c r="KQ19" i="13"/>
  <c r="KR19" i="13"/>
  <c r="KS19" i="13"/>
  <c r="KT19" i="13"/>
  <c r="KU19" i="13"/>
  <c r="KV19" i="13"/>
  <c r="KW19" i="13"/>
  <c r="KX19" i="13"/>
  <c r="KY19" i="13"/>
  <c r="KZ19" i="13"/>
  <c r="LA19" i="13"/>
  <c r="LB19" i="13"/>
  <c r="LC19" i="13"/>
  <c r="LD19" i="13"/>
  <c r="LE19" i="13"/>
  <c r="LF19" i="13"/>
  <c r="LG19" i="13"/>
  <c r="LH19" i="13"/>
  <c r="LI19" i="13"/>
  <c r="LJ19" i="13"/>
  <c r="KM20" i="13"/>
  <c r="KN20" i="13"/>
  <c r="KO20" i="13"/>
  <c r="KP20" i="13"/>
  <c r="KQ20" i="13"/>
  <c r="KR20" i="13"/>
  <c r="KS20" i="13"/>
  <c r="KT20" i="13"/>
  <c r="KU20" i="13"/>
  <c r="KV20" i="13"/>
  <c r="KW20" i="13"/>
  <c r="KX20" i="13"/>
  <c r="KY20" i="13"/>
  <c r="KZ20" i="13"/>
  <c r="LA20" i="13"/>
  <c r="LB20" i="13"/>
  <c r="LC20" i="13"/>
  <c r="LD20" i="13"/>
  <c r="LE20" i="13"/>
  <c r="LF20" i="13"/>
  <c r="LG20" i="13"/>
  <c r="LH20" i="13"/>
  <c r="LI20" i="13"/>
  <c r="LJ20" i="13"/>
  <c r="KM21" i="13"/>
  <c r="KN21" i="13"/>
  <c r="KO21" i="13"/>
  <c r="KP21" i="13"/>
  <c r="KQ21" i="13"/>
  <c r="KR21" i="13"/>
  <c r="KS21" i="13"/>
  <c r="KT21" i="13"/>
  <c r="KU21" i="13"/>
  <c r="KV21" i="13"/>
  <c r="KW21" i="13"/>
  <c r="KX21" i="13"/>
  <c r="KY21" i="13"/>
  <c r="KZ21" i="13"/>
  <c r="LA21" i="13"/>
  <c r="LB21" i="13"/>
  <c r="LC21" i="13"/>
  <c r="LD21" i="13"/>
  <c r="LE21" i="13"/>
  <c r="LF21" i="13"/>
  <c r="LG21" i="13"/>
  <c r="LH21" i="13"/>
  <c r="LI21" i="13"/>
  <c r="LJ21" i="13"/>
  <c r="KM22" i="13"/>
  <c r="KN22" i="13"/>
  <c r="KO22" i="13"/>
  <c r="KP22" i="13"/>
  <c r="KQ22" i="13"/>
  <c r="KR22" i="13"/>
  <c r="KS22" i="13"/>
  <c r="KT22" i="13"/>
  <c r="KU22" i="13"/>
  <c r="KV22" i="13"/>
  <c r="KW22" i="13"/>
  <c r="KX22" i="13"/>
  <c r="KY22" i="13"/>
  <c r="KZ22" i="13"/>
  <c r="LA22" i="13"/>
  <c r="LB22" i="13"/>
  <c r="LC22" i="13"/>
  <c r="LD22" i="13"/>
  <c r="LE22" i="13"/>
  <c r="LF22" i="13"/>
  <c r="LG22" i="13"/>
  <c r="LH22" i="13"/>
  <c r="LI22" i="13"/>
  <c r="LJ22" i="13"/>
  <c r="KM23" i="13"/>
  <c r="KN23" i="13"/>
  <c r="KO23" i="13"/>
  <c r="KP23" i="13"/>
  <c r="KQ23" i="13"/>
  <c r="KR23" i="13"/>
  <c r="KS23" i="13"/>
  <c r="KT23" i="13"/>
  <c r="KU23" i="13"/>
  <c r="KV23" i="13"/>
  <c r="KW23" i="13"/>
  <c r="KX23" i="13"/>
  <c r="KY23" i="13"/>
  <c r="KZ23" i="13"/>
  <c r="LA23" i="13"/>
  <c r="LB23" i="13"/>
  <c r="LC23" i="13"/>
  <c r="LD23" i="13"/>
  <c r="LE23" i="13"/>
  <c r="LF23" i="13"/>
  <c r="LG23" i="13"/>
  <c r="LH23" i="13"/>
  <c r="LI23" i="13"/>
  <c r="LJ23" i="13"/>
  <c r="KM24" i="13"/>
  <c r="KN24" i="13"/>
  <c r="KO24" i="13"/>
  <c r="KP24" i="13"/>
  <c r="KQ24" i="13"/>
  <c r="KR24" i="13"/>
  <c r="KS24" i="13"/>
  <c r="KT24" i="13"/>
  <c r="KU24" i="13"/>
  <c r="KV24" i="13"/>
  <c r="KW24" i="13"/>
  <c r="KX24" i="13"/>
  <c r="KY24" i="13"/>
  <c r="KZ24" i="13"/>
  <c r="LA24" i="13"/>
  <c r="LB24" i="13"/>
  <c r="LC24" i="13"/>
  <c r="LD24" i="13"/>
  <c r="LE24" i="13"/>
  <c r="LF24" i="13"/>
  <c r="LG24" i="13"/>
  <c r="LH24" i="13"/>
  <c r="LI24" i="13"/>
  <c r="LJ24" i="13"/>
  <c r="KM25" i="13"/>
  <c r="KN25" i="13"/>
  <c r="KO25" i="13"/>
  <c r="KP25" i="13"/>
  <c r="KQ25" i="13"/>
  <c r="KR25" i="13"/>
  <c r="KS25" i="13"/>
  <c r="KT25" i="13"/>
  <c r="KU25" i="13"/>
  <c r="KV25" i="13"/>
  <c r="KW25" i="13"/>
  <c r="KX25" i="13"/>
  <c r="KY25" i="13"/>
  <c r="KZ25" i="13"/>
  <c r="LA25" i="13"/>
  <c r="LB25" i="13"/>
  <c r="LC25" i="13"/>
  <c r="LD25" i="13"/>
  <c r="LE25" i="13"/>
  <c r="LF25" i="13"/>
  <c r="LG25" i="13"/>
  <c r="LH25" i="13"/>
  <c r="LI25" i="13"/>
  <c r="LJ25" i="13"/>
  <c r="KM26" i="13"/>
  <c r="KN26" i="13"/>
  <c r="KO26" i="13"/>
  <c r="KP26" i="13"/>
  <c r="KQ26" i="13"/>
  <c r="KR26" i="13"/>
  <c r="KS26" i="13"/>
  <c r="KT26" i="13"/>
  <c r="KU26" i="13"/>
  <c r="KV26" i="13"/>
  <c r="KW26" i="13"/>
  <c r="KX26" i="13"/>
  <c r="KY26" i="13"/>
  <c r="KZ26" i="13"/>
  <c r="LA26" i="13"/>
  <c r="LB26" i="13"/>
  <c r="LC26" i="13"/>
  <c r="LD26" i="13"/>
  <c r="LE26" i="13"/>
  <c r="LF26" i="13"/>
  <c r="LG26" i="13"/>
  <c r="LH26" i="13"/>
  <c r="LI26" i="13"/>
  <c r="LJ26" i="13"/>
  <c r="KM27" i="13"/>
  <c r="KN27" i="13"/>
  <c r="KO27" i="13"/>
  <c r="KP27" i="13"/>
  <c r="KQ27" i="13"/>
  <c r="KR27" i="13"/>
  <c r="KS27" i="13"/>
  <c r="KT27" i="13"/>
  <c r="KU27" i="13"/>
  <c r="KV27" i="13"/>
  <c r="KW27" i="13"/>
  <c r="KX27" i="13"/>
  <c r="KY27" i="13"/>
  <c r="KZ27" i="13"/>
  <c r="LA27" i="13"/>
  <c r="LB27" i="13"/>
  <c r="LC27" i="13"/>
  <c r="LD27" i="13"/>
  <c r="LE27" i="13"/>
  <c r="LF27" i="13"/>
  <c r="LG27" i="13"/>
  <c r="LH27" i="13"/>
  <c r="LI27" i="13"/>
  <c r="LJ27" i="13"/>
  <c r="KM28" i="13"/>
  <c r="KN28" i="13"/>
  <c r="KO28" i="13"/>
  <c r="KP28" i="13"/>
  <c r="KQ28" i="13"/>
  <c r="KR28" i="13"/>
  <c r="KS28" i="13"/>
  <c r="KT28" i="13"/>
  <c r="KU28" i="13"/>
  <c r="KV28" i="13"/>
  <c r="KW28" i="13"/>
  <c r="KX28" i="13"/>
  <c r="KY28" i="13"/>
  <c r="KZ28" i="13"/>
  <c r="LA28" i="13"/>
  <c r="LB28" i="13"/>
  <c r="LC28" i="13"/>
  <c r="LD28" i="13"/>
  <c r="LE28" i="13"/>
  <c r="LF28" i="13"/>
  <c r="LG28" i="13"/>
  <c r="LH28" i="13"/>
  <c r="LI28" i="13"/>
  <c r="LJ28" i="13"/>
  <c r="KM29" i="13"/>
  <c r="KN29" i="13"/>
  <c r="KO29" i="13"/>
  <c r="KP29" i="13"/>
  <c r="KQ29" i="13"/>
  <c r="KR29" i="13"/>
  <c r="KS29" i="13"/>
  <c r="KT29" i="13"/>
  <c r="KU29" i="13"/>
  <c r="KV29" i="13"/>
  <c r="KW29" i="13"/>
  <c r="KX29" i="13"/>
  <c r="KY29" i="13"/>
  <c r="KZ29" i="13"/>
  <c r="LA29" i="13"/>
  <c r="LB29" i="13"/>
  <c r="LC29" i="13"/>
  <c r="LD29" i="13"/>
  <c r="LE29" i="13"/>
  <c r="LF29" i="13"/>
  <c r="LG29" i="13"/>
  <c r="LH29" i="13"/>
  <c r="LI29" i="13"/>
  <c r="LJ29" i="13"/>
  <c r="KM30" i="13"/>
  <c r="KN30" i="13"/>
  <c r="KO30" i="13"/>
  <c r="KP30" i="13"/>
  <c r="KQ30" i="13"/>
  <c r="KR30" i="13"/>
  <c r="KS30" i="13"/>
  <c r="KT30" i="13"/>
  <c r="KU30" i="13"/>
  <c r="KV30" i="13"/>
  <c r="KW30" i="13"/>
  <c r="KX30" i="13"/>
  <c r="KY30" i="13"/>
  <c r="KZ30" i="13"/>
  <c r="LA30" i="13"/>
  <c r="LB30" i="13"/>
  <c r="LC30" i="13"/>
  <c r="LD30" i="13"/>
  <c r="LE30" i="13"/>
  <c r="LF30" i="13"/>
  <c r="LG30" i="13"/>
  <c r="LH30" i="13"/>
  <c r="LI30" i="13"/>
  <c r="LJ30" i="13"/>
  <c r="KM31" i="13"/>
  <c r="KN31" i="13"/>
  <c r="KO31" i="13"/>
  <c r="KP31" i="13"/>
  <c r="KQ31" i="13"/>
  <c r="KR31" i="13"/>
  <c r="KS31" i="13"/>
  <c r="KT31" i="13"/>
  <c r="KU31" i="13"/>
  <c r="KV31" i="13"/>
  <c r="KW31" i="13"/>
  <c r="KX31" i="13"/>
  <c r="KY31" i="13"/>
  <c r="KZ31" i="13"/>
  <c r="LA31" i="13"/>
  <c r="LB31" i="13"/>
  <c r="LC31" i="13"/>
  <c r="LD31" i="13"/>
  <c r="LE31" i="13"/>
  <c r="LF31" i="13"/>
  <c r="LG31" i="13"/>
  <c r="LH31" i="13"/>
  <c r="LI31" i="13"/>
  <c r="LJ31" i="13"/>
  <c r="KM32" i="13"/>
  <c r="KN32" i="13"/>
  <c r="KO32" i="13"/>
  <c r="KP32" i="13"/>
  <c r="KQ32" i="13"/>
  <c r="KR32" i="13"/>
  <c r="KS32" i="13"/>
  <c r="KT32" i="13"/>
  <c r="KU32" i="13"/>
  <c r="KV32" i="13"/>
  <c r="KW32" i="13"/>
  <c r="KX32" i="13"/>
  <c r="KY32" i="13"/>
  <c r="KZ32" i="13"/>
  <c r="LA32" i="13"/>
  <c r="LB32" i="13"/>
  <c r="LC32" i="13"/>
  <c r="LD32" i="13"/>
  <c r="LE32" i="13"/>
  <c r="LF32" i="13"/>
  <c r="LG32" i="13"/>
  <c r="LH32" i="13"/>
  <c r="LI32" i="13"/>
  <c r="LJ32" i="13"/>
  <c r="KM33" i="13"/>
  <c r="KN33" i="13"/>
  <c r="KO33" i="13"/>
  <c r="KP33" i="13"/>
  <c r="KQ33" i="13"/>
  <c r="KR33" i="13"/>
  <c r="KS33" i="13"/>
  <c r="KT33" i="13"/>
  <c r="KU33" i="13"/>
  <c r="KV33" i="13"/>
  <c r="KW33" i="13"/>
  <c r="KX33" i="13"/>
  <c r="KY33" i="13"/>
  <c r="KZ33" i="13"/>
  <c r="LA33" i="13"/>
  <c r="LB33" i="13"/>
  <c r="LC33" i="13"/>
  <c r="LD33" i="13"/>
  <c r="LE33" i="13"/>
  <c r="LF33" i="13"/>
  <c r="LG33" i="13"/>
  <c r="LH33" i="13"/>
  <c r="LI33" i="13"/>
  <c r="LJ33" i="13"/>
  <c r="KM34" i="13"/>
  <c r="KN34" i="13"/>
  <c r="KO34" i="13"/>
  <c r="KP34" i="13"/>
  <c r="KQ34" i="13"/>
  <c r="KR34" i="13"/>
  <c r="KS34" i="13"/>
  <c r="KT34" i="13"/>
  <c r="KU34" i="13"/>
  <c r="KV34" i="13"/>
  <c r="KW34" i="13"/>
  <c r="KX34" i="13"/>
  <c r="KY34" i="13"/>
  <c r="KZ34" i="13"/>
  <c r="LA34" i="13"/>
  <c r="LB34" i="13"/>
  <c r="LC34" i="13"/>
  <c r="LD34" i="13"/>
  <c r="LE34" i="13"/>
  <c r="LF34" i="13"/>
  <c r="LG34" i="13"/>
  <c r="LH34" i="13"/>
  <c r="LI34" i="13"/>
  <c r="LJ34" i="13"/>
  <c r="KM35" i="13"/>
  <c r="KN35" i="13"/>
  <c r="KO35" i="13"/>
  <c r="KP35" i="13"/>
  <c r="KQ35" i="13"/>
  <c r="KR35" i="13"/>
  <c r="KS35" i="13"/>
  <c r="KT35" i="13"/>
  <c r="KU35" i="13"/>
  <c r="KV35" i="13"/>
  <c r="KW35" i="13"/>
  <c r="KX35" i="13"/>
  <c r="KY35" i="13"/>
  <c r="KZ35" i="13"/>
  <c r="LA35" i="13"/>
  <c r="LB35" i="13"/>
  <c r="LC35" i="13"/>
  <c r="LD35" i="13"/>
  <c r="LE35" i="13"/>
  <c r="LF35" i="13"/>
  <c r="LG35" i="13"/>
  <c r="LH35" i="13"/>
  <c r="LI35" i="13"/>
  <c r="LJ35" i="13"/>
  <c r="KM36" i="13"/>
  <c r="KN36" i="13"/>
  <c r="KO36" i="13"/>
  <c r="KP36" i="13"/>
  <c r="KQ36" i="13"/>
  <c r="KR36" i="13"/>
  <c r="KS36" i="13"/>
  <c r="KT36" i="13"/>
  <c r="KU36" i="13"/>
  <c r="KV36" i="13"/>
  <c r="KW36" i="13"/>
  <c r="KX36" i="13"/>
  <c r="KY36" i="13"/>
  <c r="KZ36" i="13"/>
  <c r="LA36" i="13"/>
  <c r="LB36" i="13"/>
  <c r="LC36" i="13"/>
  <c r="LD36" i="13"/>
  <c r="LE36" i="13"/>
  <c r="LF36" i="13"/>
  <c r="LG36" i="13"/>
  <c r="LH36" i="13"/>
  <c r="LI36" i="13"/>
  <c r="LJ36" i="13"/>
  <c r="KM37" i="13"/>
  <c r="KN37" i="13"/>
  <c r="KO37" i="13"/>
  <c r="KP37" i="13"/>
  <c r="KQ37" i="13"/>
  <c r="KR37" i="13"/>
  <c r="KS37" i="13"/>
  <c r="KT37" i="13"/>
  <c r="KU37" i="13"/>
  <c r="KV37" i="13"/>
  <c r="KW37" i="13"/>
  <c r="KX37" i="13"/>
  <c r="KY37" i="13"/>
  <c r="KZ37" i="13"/>
  <c r="LA37" i="13"/>
  <c r="LB37" i="13"/>
  <c r="LC37" i="13"/>
  <c r="LD37" i="13"/>
  <c r="LE37" i="13"/>
  <c r="LF37" i="13"/>
  <c r="LG37" i="13"/>
  <c r="LH37" i="13"/>
  <c r="LI37" i="13"/>
  <c r="LJ37" i="13"/>
  <c r="KM38" i="13"/>
  <c r="KN38" i="13"/>
  <c r="KO38" i="13"/>
  <c r="KP38" i="13"/>
  <c r="KQ38" i="13"/>
  <c r="KR38" i="13"/>
  <c r="KS38" i="13"/>
  <c r="KT38" i="13"/>
  <c r="KU38" i="13"/>
  <c r="KV38" i="13"/>
  <c r="KW38" i="13"/>
  <c r="KX38" i="13"/>
  <c r="KY38" i="13"/>
  <c r="KZ38" i="13"/>
  <c r="LA38" i="13"/>
  <c r="LB38" i="13"/>
  <c r="LC38" i="13"/>
  <c r="LD38" i="13"/>
  <c r="LE38" i="13"/>
  <c r="LF38" i="13"/>
  <c r="LG38" i="13"/>
  <c r="LH38" i="13"/>
  <c r="LI38" i="13"/>
  <c r="LJ38" i="13"/>
  <c r="KM39" i="13"/>
  <c r="KN39" i="13"/>
  <c r="KO39" i="13"/>
  <c r="KP39" i="13"/>
  <c r="KQ39" i="13"/>
  <c r="KR39" i="13"/>
  <c r="KS39" i="13"/>
  <c r="KT39" i="13"/>
  <c r="KU39" i="13"/>
  <c r="KV39" i="13"/>
  <c r="KW39" i="13"/>
  <c r="KX39" i="13"/>
  <c r="KY39" i="13"/>
  <c r="KZ39" i="13"/>
  <c r="LA39" i="13"/>
  <c r="LB39" i="13"/>
  <c r="LC39" i="13"/>
  <c r="LD39" i="13"/>
  <c r="LE39" i="13"/>
  <c r="LF39" i="13"/>
  <c r="LG39" i="13"/>
  <c r="LH39" i="13"/>
  <c r="LI39" i="13"/>
  <c r="LJ39" i="13"/>
  <c r="KM40" i="13"/>
  <c r="KN40" i="13"/>
  <c r="KO40" i="13"/>
  <c r="KP40" i="13"/>
  <c r="KQ40" i="13"/>
  <c r="KR40" i="13"/>
  <c r="KS40" i="13"/>
  <c r="KT40" i="13"/>
  <c r="KU40" i="13"/>
  <c r="KV40" i="13"/>
  <c r="KW40" i="13"/>
  <c r="KX40" i="13"/>
  <c r="KY40" i="13"/>
  <c r="KZ40" i="13"/>
  <c r="LA40" i="13"/>
  <c r="LB40" i="13"/>
  <c r="LC40" i="13"/>
  <c r="LD40" i="13"/>
  <c r="LE40" i="13"/>
  <c r="LF40" i="13"/>
  <c r="LG40" i="13"/>
  <c r="LH40" i="13"/>
  <c r="LI40" i="13"/>
  <c r="LJ40" i="13"/>
  <c r="KM41" i="13"/>
  <c r="KN41" i="13"/>
  <c r="KO41" i="13"/>
  <c r="KP41" i="13"/>
  <c r="KQ41" i="13"/>
  <c r="KR41" i="13"/>
  <c r="KS41" i="13"/>
  <c r="KT41" i="13"/>
  <c r="KU41" i="13"/>
  <c r="KV41" i="13"/>
  <c r="KW41" i="13"/>
  <c r="KX41" i="13"/>
  <c r="KY41" i="13"/>
  <c r="KZ41" i="13"/>
  <c r="LA41" i="13"/>
  <c r="LB41" i="13"/>
  <c r="LC41" i="13"/>
  <c r="LD41" i="13"/>
  <c r="LE41" i="13"/>
  <c r="LF41" i="13"/>
  <c r="LG41" i="13"/>
  <c r="LH41" i="13"/>
  <c r="LI41" i="13"/>
  <c r="LJ41" i="13"/>
  <c r="KM42" i="13"/>
  <c r="KN42" i="13"/>
  <c r="KO42" i="13"/>
  <c r="KP42" i="13"/>
  <c r="KQ42" i="13"/>
  <c r="KR42" i="13"/>
  <c r="KS42" i="13"/>
  <c r="KT42" i="13"/>
  <c r="KU42" i="13"/>
  <c r="KV42" i="13"/>
  <c r="KW42" i="13"/>
  <c r="KX42" i="13"/>
  <c r="KY42" i="13"/>
  <c r="KZ42" i="13"/>
  <c r="LA42" i="13"/>
  <c r="LB42" i="13"/>
  <c r="LC42" i="13"/>
  <c r="LD42" i="13"/>
  <c r="LE42" i="13"/>
  <c r="LF42" i="13"/>
  <c r="LG42" i="13"/>
  <c r="LH42" i="13"/>
  <c r="LI42" i="13"/>
  <c r="LJ42" i="13"/>
  <c r="KM43" i="13"/>
  <c r="KN43" i="13"/>
  <c r="KO43" i="13"/>
  <c r="KP43" i="13"/>
  <c r="KQ43" i="13"/>
  <c r="KR43" i="13"/>
  <c r="KS43" i="13"/>
  <c r="KT43" i="13"/>
  <c r="KU43" i="13"/>
  <c r="KV43" i="13"/>
  <c r="KW43" i="13"/>
  <c r="KX43" i="13"/>
  <c r="KY43" i="13"/>
  <c r="KZ43" i="13"/>
  <c r="LA43" i="13"/>
  <c r="LB43" i="13"/>
  <c r="LC43" i="13"/>
  <c r="LD43" i="13"/>
  <c r="LE43" i="13"/>
  <c r="LF43" i="13"/>
  <c r="LG43" i="13"/>
  <c r="LH43" i="13"/>
  <c r="LI43" i="13"/>
  <c r="LJ43" i="13"/>
  <c r="KM44" i="13"/>
  <c r="KN44" i="13"/>
  <c r="KO44" i="13"/>
  <c r="KP44" i="13"/>
  <c r="KQ44" i="13"/>
  <c r="KR44" i="13"/>
  <c r="KS44" i="13"/>
  <c r="KT44" i="13"/>
  <c r="KU44" i="13"/>
  <c r="KV44" i="13"/>
  <c r="KW44" i="13"/>
  <c r="KX44" i="13"/>
  <c r="KY44" i="13"/>
  <c r="KZ44" i="13"/>
  <c r="LA44" i="13"/>
  <c r="LB44" i="13"/>
  <c r="LC44" i="13"/>
  <c r="LD44" i="13"/>
  <c r="LE44" i="13"/>
  <c r="LF44" i="13"/>
  <c r="LG44" i="13"/>
  <c r="LH44" i="13"/>
  <c r="LI44" i="13"/>
  <c r="LJ44" i="13"/>
  <c r="KM45" i="13"/>
  <c r="KN45" i="13"/>
  <c r="KO45" i="13"/>
  <c r="KP45" i="13"/>
  <c r="KQ45" i="13"/>
  <c r="KR45" i="13"/>
  <c r="KS45" i="13"/>
  <c r="KT45" i="13"/>
  <c r="KU45" i="13"/>
  <c r="KV45" i="13"/>
  <c r="KW45" i="13"/>
  <c r="KX45" i="13"/>
  <c r="KY45" i="13"/>
  <c r="KZ45" i="13"/>
  <c r="LA45" i="13"/>
  <c r="LB45" i="13"/>
  <c r="LC45" i="13"/>
  <c r="LD45" i="13"/>
  <c r="LE45" i="13"/>
  <c r="LF45" i="13"/>
  <c r="LG45" i="13"/>
  <c r="LH45" i="13"/>
  <c r="LI45" i="13"/>
  <c r="LJ45" i="13"/>
  <c r="KM46" i="13"/>
  <c r="KN46" i="13"/>
  <c r="KO46" i="13"/>
  <c r="KP46" i="13"/>
  <c r="KQ46" i="13"/>
  <c r="KR46" i="13"/>
  <c r="KS46" i="13"/>
  <c r="KT46" i="13"/>
  <c r="KU46" i="13"/>
  <c r="KV46" i="13"/>
  <c r="KW46" i="13"/>
  <c r="KX46" i="13"/>
  <c r="KY46" i="13"/>
  <c r="KZ46" i="13"/>
  <c r="LA46" i="13"/>
  <c r="LB46" i="13"/>
  <c r="LC46" i="13"/>
  <c r="LD46" i="13"/>
  <c r="LE46" i="13"/>
  <c r="LF46" i="13"/>
  <c r="LG46" i="13"/>
  <c r="LH46" i="13"/>
  <c r="LI46" i="13"/>
  <c r="LJ46" i="13"/>
  <c r="KM47" i="13"/>
  <c r="KN47" i="13"/>
  <c r="KO47" i="13"/>
  <c r="KP47" i="13"/>
  <c r="KQ47" i="13"/>
  <c r="KR47" i="13"/>
  <c r="KS47" i="13"/>
  <c r="KT47" i="13"/>
  <c r="KU47" i="13"/>
  <c r="KV47" i="13"/>
  <c r="KW47" i="13"/>
  <c r="KX47" i="13"/>
  <c r="KY47" i="13"/>
  <c r="KZ47" i="13"/>
  <c r="LA47" i="13"/>
  <c r="LB47" i="13"/>
  <c r="LC47" i="13"/>
  <c r="LD47" i="13"/>
  <c r="LE47" i="13"/>
  <c r="LF47" i="13"/>
  <c r="LG47" i="13"/>
  <c r="LH47" i="13"/>
  <c r="LI47" i="13"/>
  <c r="LJ47" i="13"/>
  <c r="KM48" i="13"/>
  <c r="KN48" i="13"/>
  <c r="KO48" i="13"/>
  <c r="KP48" i="13"/>
  <c r="KQ48" i="13"/>
  <c r="KR48" i="13"/>
  <c r="KS48" i="13"/>
  <c r="KT48" i="13"/>
  <c r="KU48" i="13"/>
  <c r="KV48" i="13"/>
  <c r="KW48" i="13"/>
  <c r="KX48" i="13"/>
  <c r="KY48" i="13"/>
  <c r="KZ48" i="13"/>
  <c r="LA48" i="13"/>
  <c r="LB48" i="13"/>
  <c r="LC48" i="13"/>
  <c r="LD48" i="13"/>
  <c r="LE48" i="13"/>
  <c r="LF48" i="13"/>
  <c r="LG48" i="13"/>
  <c r="LH48" i="13"/>
  <c r="LI48" i="13"/>
  <c r="LJ48" i="13"/>
  <c r="KM49" i="13"/>
  <c r="KN49" i="13"/>
  <c r="KO49" i="13"/>
  <c r="KP49" i="13"/>
  <c r="KQ49" i="13"/>
  <c r="KR49" i="13"/>
  <c r="KS49" i="13"/>
  <c r="KT49" i="13"/>
  <c r="KU49" i="13"/>
  <c r="KV49" i="13"/>
  <c r="KW49" i="13"/>
  <c r="KX49" i="13"/>
  <c r="KY49" i="13"/>
  <c r="KZ49" i="13"/>
  <c r="LA49" i="13"/>
  <c r="LB49" i="13"/>
  <c r="LC49" i="13"/>
  <c r="LD49" i="13"/>
  <c r="LE49" i="13"/>
  <c r="LF49" i="13"/>
  <c r="LG49" i="13"/>
  <c r="LH49" i="13"/>
  <c r="LI49" i="13"/>
  <c r="LJ49" i="13"/>
  <c r="KM50" i="13"/>
  <c r="KN50" i="13"/>
  <c r="KL50" i="13"/>
  <c r="KO50" i="13"/>
  <c r="KP50" i="13"/>
  <c r="KQ50" i="13"/>
  <c r="KR50" i="13"/>
  <c r="KS50" i="13"/>
  <c r="KT50" i="13"/>
  <c r="KU50" i="13"/>
  <c r="KV50" i="13"/>
  <c r="KW50" i="13"/>
  <c r="KX50" i="13"/>
  <c r="KY50" i="13"/>
  <c r="KZ50" i="13"/>
  <c r="LA50" i="13"/>
  <c r="LB50" i="13"/>
  <c r="LC50" i="13"/>
  <c r="LD50" i="13"/>
  <c r="LE50" i="13"/>
  <c r="LF50" i="13"/>
  <c r="LG50" i="13"/>
  <c r="LH50" i="13"/>
  <c r="LI50" i="13"/>
  <c r="LJ50" i="13"/>
  <c r="LK50" i="13"/>
  <c r="KM51" i="13"/>
  <c r="KN51" i="13"/>
  <c r="KO51" i="13"/>
  <c r="KP51" i="13"/>
  <c r="KQ51" i="13"/>
  <c r="KR51" i="13"/>
  <c r="KS51" i="13"/>
  <c r="KT51" i="13"/>
  <c r="KU51" i="13"/>
  <c r="KV51" i="13"/>
  <c r="KW51" i="13"/>
  <c r="KX51" i="13"/>
  <c r="KY51" i="13"/>
  <c r="KZ51" i="13"/>
  <c r="LA51" i="13"/>
  <c r="LB51" i="13"/>
  <c r="LC51" i="13"/>
  <c r="LD51" i="13"/>
  <c r="LE51" i="13"/>
  <c r="LF51" i="13"/>
  <c r="LG51" i="13"/>
  <c r="LH51" i="13"/>
  <c r="LI51" i="13"/>
  <c r="LJ51" i="13"/>
  <c r="KM52" i="13"/>
  <c r="KN52" i="13"/>
  <c r="KL52" i="13"/>
  <c r="KO52" i="13"/>
  <c r="KP52" i="13"/>
  <c r="KQ52" i="13"/>
  <c r="KR52" i="13"/>
  <c r="KS52" i="13"/>
  <c r="KT52" i="13"/>
  <c r="KU52" i="13"/>
  <c r="KV52" i="13"/>
  <c r="KW52" i="13"/>
  <c r="KX52" i="13"/>
  <c r="KY52" i="13"/>
  <c r="KZ52" i="13"/>
  <c r="LA52" i="13"/>
  <c r="LB52" i="13"/>
  <c r="LC52" i="13"/>
  <c r="LD52" i="13"/>
  <c r="LE52" i="13"/>
  <c r="LF52" i="13"/>
  <c r="LG52" i="13"/>
  <c r="LH52" i="13"/>
  <c r="LI52" i="13"/>
  <c r="LJ52" i="13"/>
  <c r="LK52" i="13"/>
  <c r="KM53" i="13"/>
  <c r="KN53" i="13"/>
  <c r="KO53" i="13"/>
  <c r="KP53" i="13"/>
  <c r="KQ53" i="13"/>
  <c r="KR53" i="13"/>
  <c r="KS53" i="13"/>
  <c r="KT53" i="13"/>
  <c r="KU53" i="13"/>
  <c r="KV53" i="13"/>
  <c r="KW53" i="13"/>
  <c r="KX53" i="13"/>
  <c r="KY53" i="13"/>
  <c r="KZ53" i="13"/>
  <c r="LA53" i="13"/>
  <c r="LB53" i="13"/>
  <c r="LC53" i="13"/>
  <c r="LD53" i="13"/>
  <c r="LE53" i="13"/>
  <c r="LF53" i="13"/>
  <c r="LG53" i="13"/>
  <c r="LH53" i="13"/>
  <c r="LI53" i="13"/>
  <c r="LJ53" i="13"/>
  <c r="KM54" i="13"/>
  <c r="KN54" i="13"/>
  <c r="KO54" i="13"/>
  <c r="KP54" i="13"/>
  <c r="KQ54" i="13"/>
  <c r="KR54" i="13"/>
  <c r="KS54" i="13"/>
  <c r="KT54" i="13"/>
  <c r="KU54" i="13"/>
  <c r="KV54" i="13"/>
  <c r="KW54" i="13"/>
  <c r="KX54" i="13"/>
  <c r="KY54" i="13"/>
  <c r="KZ54" i="13"/>
  <c r="LA54" i="13"/>
  <c r="LB54" i="13"/>
  <c r="LC54" i="13"/>
  <c r="LD54" i="13"/>
  <c r="LE54" i="13"/>
  <c r="LF54" i="13"/>
  <c r="LG54" i="13"/>
  <c r="LH54" i="13"/>
  <c r="LI54" i="13"/>
  <c r="LJ54" i="13"/>
  <c r="KM55" i="13"/>
  <c r="KN55" i="13"/>
  <c r="KL55" i="13"/>
  <c r="KO55" i="13"/>
  <c r="KP55" i="13"/>
  <c r="KQ55" i="13"/>
  <c r="KR55" i="13"/>
  <c r="KS55" i="13"/>
  <c r="KT55" i="13"/>
  <c r="KU55" i="13"/>
  <c r="KV55" i="13"/>
  <c r="KW55" i="13"/>
  <c r="KX55" i="13"/>
  <c r="KY55" i="13"/>
  <c r="KZ55" i="13"/>
  <c r="LA55" i="13"/>
  <c r="LB55" i="13"/>
  <c r="LC55" i="13"/>
  <c r="LD55" i="13"/>
  <c r="LE55" i="13"/>
  <c r="LF55" i="13"/>
  <c r="LG55" i="13"/>
  <c r="LH55" i="13"/>
  <c r="LI55" i="13"/>
  <c r="LJ55" i="13"/>
  <c r="LK55" i="13"/>
  <c r="KM56" i="13"/>
  <c r="KN56" i="13"/>
  <c r="KO56" i="13"/>
  <c r="KP56" i="13"/>
  <c r="KQ56" i="13"/>
  <c r="KR56" i="13"/>
  <c r="KS56" i="13"/>
  <c r="KT56" i="13"/>
  <c r="KU56" i="13"/>
  <c r="KV56" i="13"/>
  <c r="KW56" i="13"/>
  <c r="KX56" i="13"/>
  <c r="KY56" i="13"/>
  <c r="KZ56" i="13"/>
  <c r="LA56" i="13"/>
  <c r="LB56" i="13"/>
  <c r="KL56" i="13"/>
  <c r="LC56" i="13"/>
  <c r="LD56" i="13"/>
  <c r="LE56" i="13"/>
  <c r="LF56" i="13"/>
  <c r="LG56" i="13"/>
  <c r="LH56" i="13"/>
  <c r="LI56" i="13"/>
  <c r="LJ56" i="13"/>
  <c r="LK56" i="13"/>
  <c r="KM57" i="13"/>
  <c r="KN57" i="13"/>
  <c r="KL57" i="13"/>
  <c r="KO57" i="13"/>
  <c r="KP57" i="13"/>
  <c r="KQ57" i="13"/>
  <c r="KR57" i="13"/>
  <c r="KS57" i="13"/>
  <c r="KT57" i="13"/>
  <c r="KU57" i="13"/>
  <c r="KV57" i="13"/>
  <c r="KW57" i="13"/>
  <c r="KX57" i="13"/>
  <c r="KY57" i="13"/>
  <c r="KZ57" i="13"/>
  <c r="LA57" i="13"/>
  <c r="LB57" i="13"/>
  <c r="LC57" i="13"/>
  <c r="LD57" i="13"/>
  <c r="LE57" i="13"/>
  <c r="LF57" i="13"/>
  <c r="LG57" i="13"/>
  <c r="LH57" i="13"/>
  <c r="LI57" i="13"/>
  <c r="LJ57" i="13"/>
  <c r="LK57" i="13"/>
  <c r="KM58" i="13"/>
  <c r="KN58" i="13"/>
  <c r="KO58" i="13"/>
  <c r="KP58" i="13"/>
  <c r="KQ58" i="13"/>
  <c r="KR58" i="13"/>
  <c r="KS58" i="13"/>
  <c r="KT58" i="13"/>
  <c r="KU58" i="13"/>
  <c r="KV58" i="13"/>
  <c r="KW58" i="13"/>
  <c r="KX58" i="13"/>
  <c r="KY58" i="13"/>
  <c r="KZ58" i="13"/>
  <c r="LA58" i="13"/>
  <c r="LB58" i="13"/>
  <c r="LC58" i="13"/>
  <c r="LD58" i="13"/>
  <c r="LE58" i="13"/>
  <c r="LF58" i="13"/>
  <c r="LG58" i="13"/>
  <c r="LH58" i="13"/>
  <c r="LI58" i="13"/>
  <c r="LJ58" i="13"/>
  <c r="KM59" i="13"/>
  <c r="KN59" i="13"/>
  <c r="KL59" i="13"/>
  <c r="KO59" i="13"/>
  <c r="KP59" i="13"/>
  <c r="KQ59" i="13"/>
  <c r="KR59" i="13"/>
  <c r="KS59" i="13"/>
  <c r="KT59" i="13"/>
  <c r="KU59" i="13"/>
  <c r="KV59" i="13"/>
  <c r="KW59" i="13"/>
  <c r="KX59" i="13"/>
  <c r="KY59" i="13"/>
  <c r="KZ59" i="13"/>
  <c r="LA59" i="13"/>
  <c r="LB59" i="13"/>
  <c r="LC59" i="13"/>
  <c r="LD59" i="13"/>
  <c r="LE59" i="13"/>
  <c r="LF59" i="13"/>
  <c r="LG59" i="13"/>
  <c r="LH59" i="13"/>
  <c r="LI59" i="13"/>
  <c r="LJ59" i="13"/>
  <c r="LK59" i="13"/>
  <c r="KM60" i="13"/>
  <c r="KN60" i="13"/>
  <c r="KO60" i="13"/>
  <c r="KP60" i="13"/>
  <c r="KQ60" i="13"/>
  <c r="KR60" i="13"/>
  <c r="KS60" i="13"/>
  <c r="KT60" i="13"/>
  <c r="KU60" i="13"/>
  <c r="KV60" i="13"/>
  <c r="KW60" i="13"/>
  <c r="KX60" i="13"/>
  <c r="KY60" i="13"/>
  <c r="KZ60" i="13"/>
  <c r="LA60" i="13"/>
  <c r="LB60" i="13"/>
  <c r="LC60" i="13"/>
  <c r="LD60" i="13"/>
  <c r="LE60" i="13"/>
  <c r="LF60" i="13"/>
  <c r="LG60" i="13"/>
  <c r="LH60" i="13"/>
  <c r="LI60" i="13"/>
  <c r="LJ60" i="13"/>
  <c r="KM61" i="13"/>
  <c r="KN61" i="13"/>
  <c r="KL61" i="13"/>
  <c r="KO61" i="13"/>
  <c r="KP61" i="13"/>
  <c r="KQ61" i="13"/>
  <c r="KR61" i="13"/>
  <c r="KS61" i="13"/>
  <c r="KT61" i="13"/>
  <c r="KU61" i="13"/>
  <c r="KV61" i="13"/>
  <c r="KW61" i="13"/>
  <c r="KX61" i="13"/>
  <c r="KY61" i="13"/>
  <c r="KZ61" i="13"/>
  <c r="LA61" i="13"/>
  <c r="LB61" i="13"/>
  <c r="LC61" i="13"/>
  <c r="LD61" i="13"/>
  <c r="LE61" i="13"/>
  <c r="LF61" i="13"/>
  <c r="LG61" i="13"/>
  <c r="LH61" i="13"/>
  <c r="LI61" i="13"/>
  <c r="LJ61" i="13"/>
  <c r="LK61" i="13"/>
  <c r="KM62" i="13"/>
  <c r="KN62" i="13"/>
  <c r="KO62" i="13"/>
  <c r="KP62" i="13"/>
  <c r="KQ62" i="13"/>
  <c r="KR62" i="13"/>
  <c r="KS62" i="13"/>
  <c r="KT62" i="13"/>
  <c r="KU62" i="13"/>
  <c r="KV62" i="13"/>
  <c r="KW62" i="13"/>
  <c r="KX62" i="13"/>
  <c r="KY62" i="13"/>
  <c r="KZ62" i="13"/>
  <c r="LA62" i="13"/>
  <c r="LB62" i="13"/>
  <c r="LC62" i="13"/>
  <c r="LD62" i="13"/>
  <c r="LE62" i="13"/>
  <c r="LF62" i="13"/>
  <c r="LG62" i="13"/>
  <c r="LH62" i="13"/>
  <c r="LI62" i="13"/>
  <c r="LJ62" i="13"/>
  <c r="KM63" i="13"/>
  <c r="KN63" i="13"/>
  <c r="KO63" i="13"/>
  <c r="KP63" i="13"/>
  <c r="KQ63" i="13"/>
  <c r="KR63" i="13"/>
  <c r="KS63" i="13"/>
  <c r="KT63" i="13"/>
  <c r="KU63" i="13"/>
  <c r="KV63" i="13"/>
  <c r="KW63" i="13"/>
  <c r="KX63" i="13"/>
  <c r="KY63" i="13"/>
  <c r="KZ63" i="13"/>
  <c r="LA63" i="13"/>
  <c r="LB63" i="13"/>
  <c r="LC63" i="13"/>
  <c r="LD63" i="13"/>
  <c r="LE63" i="13"/>
  <c r="LF63" i="13"/>
  <c r="LG63" i="13"/>
  <c r="LH63" i="13"/>
  <c r="LI63" i="13"/>
  <c r="LJ63" i="13"/>
  <c r="KM64" i="13"/>
  <c r="KN64" i="13"/>
  <c r="KO64" i="13"/>
  <c r="KP64" i="13"/>
  <c r="KQ64" i="13"/>
  <c r="KR64" i="13"/>
  <c r="KS64" i="13"/>
  <c r="KT64" i="13"/>
  <c r="KU64" i="13"/>
  <c r="KV64" i="13"/>
  <c r="KW64" i="13"/>
  <c r="KX64" i="13"/>
  <c r="KY64" i="13"/>
  <c r="KZ64" i="13"/>
  <c r="LA64" i="13"/>
  <c r="LB64" i="13"/>
  <c r="LC64" i="13"/>
  <c r="LD64" i="13"/>
  <c r="LE64" i="13"/>
  <c r="LF64" i="13"/>
  <c r="LG64" i="13"/>
  <c r="LH64" i="13"/>
  <c r="LI64" i="13"/>
  <c r="LJ64" i="13"/>
  <c r="KM65" i="13"/>
  <c r="KN65" i="13"/>
  <c r="KL65" i="13"/>
  <c r="KO65" i="13"/>
  <c r="KP65" i="13"/>
  <c r="KQ65" i="13"/>
  <c r="KR65" i="13"/>
  <c r="KS65" i="13"/>
  <c r="KT65" i="13"/>
  <c r="KU65" i="13"/>
  <c r="KV65" i="13"/>
  <c r="KW65" i="13"/>
  <c r="KX65" i="13"/>
  <c r="KY65" i="13"/>
  <c r="KZ65" i="13"/>
  <c r="LA65" i="13"/>
  <c r="LB65" i="13"/>
  <c r="LC65" i="13"/>
  <c r="LD65" i="13"/>
  <c r="LE65" i="13"/>
  <c r="LF65" i="13"/>
  <c r="LG65" i="13"/>
  <c r="LH65" i="13"/>
  <c r="LI65" i="13"/>
  <c r="LJ65" i="13"/>
  <c r="LK65" i="13"/>
  <c r="KM66" i="13"/>
  <c r="KN66" i="13"/>
  <c r="KO66" i="13"/>
  <c r="KP66" i="13"/>
  <c r="KQ66" i="13"/>
  <c r="KR66" i="13"/>
  <c r="KS66" i="13"/>
  <c r="KT66" i="13"/>
  <c r="KU66" i="13"/>
  <c r="KV66" i="13"/>
  <c r="KW66" i="13"/>
  <c r="KX66" i="13"/>
  <c r="KY66" i="13"/>
  <c r="KZ66" i="13"/>
  <c r="LA66" i="13"/>
  <c r="LB66" i="13"/>
  <c r="LC66" i="13"/>
  <c r="LD66" i="13"/>
  <c r="LE66" i="13"/>
  <c r="LF66" i="13"/>
  <c r="LG66" i="13"/>
  <c r="LH66" i="13"/>
  <c r="LI66" i="13"/>
  <c r="LJ66" i="13"/>
  <c r="KM68" i="13"/>
  <c r="KN68" i="13"/>
  <c r="KO68" i="13"/>
  <c r="KP68" i="13"/>
  <c r="KQ68" i="13"/>
  <c r="KR68" i="13"/>
  <c r="KS68" i="13"/>
  <c r="KT68" i="13"/>
  <c r="KU68" i="13"/>
  <c r="KV68" i="13"/>
  <c r="KW68" i="13"/>
  <c r="KX68" i="13"/>
  <c r="KY68" i="13"/>
  <c r="KZ68" i="13"/>
  <c r="LA68" i="13"/>
  <c r="LB68" i="13"/>
  <c r="LC68" i="13"/>
  <c r="LD68" i="13"/>
  <c r="LE68" i="13"/>
  <c r="LF68" i="13"/>
  <c r="LG68" i="13"/>
  <c r="LH68" i="13"/>
  <c r="LI68" i="13"/>
  <c r="LJ68" i="13"/>
  <c r="KM69" i="13"/>
  <c r="KN69" i="13"/>
  <c r="KL69" i="13"/>
  <c r="KO69" i="13"/>
  <c r="KP69" i="13"/>
  <c r="KQ69" i="13"/>
  <c r="KR69" i="13"/>
  <c r="KS69" i="13"/>
  <c r="KT69" i="13"/>
  <c r="KU69" i="13"/>
  <c r="KV69" i="13"/>
  <c r="KW69" i="13"/>
  <c r="KX69" i="13"/>
  <c r="KY69" i="13"/>
  <c r="KZ69" i="13"/>
  <c r="LA69" i="13"/>
  <c r="LB69" i="13"/>
  <c r="LC69" i="13"/>
  <c r="LD69" i="13"/>
  <c r="LE69" i="13"/>
  <c r="LF69" i="13"/>
  <c r="LG69" i="13"/>
  <c r="LH69" i="13"/>
  <c r="LI69" i="13"/>
  <c r="LJ69" i="13"/>
  <c r="LK69" i="13"/>
  <c r="KM70" i="13"/>
  <c r="KN70" i="13"/>
  <c r="KO70" i="13"/>
  <c r="KP70" i="13"/>
  <c r="KQ70" i="13"/>
  <c r="KR70" i="13"/>
  <c r="KS70" i="13"/>
  <c r="KT70" i="13"/>
  <c r="KU70" i="13"/>
  <c r="KV70" i="13"/>
  <c r="KW70" i="13"/>
  <c r="KX70" i="13"/>
  <c r="KY70" i="13"/>
  <c r="KZ70" i="13"/>
  <c r="LA70" i="13"/>
  <c r="LB70" i="13"/>
  <c r="LC70" i="13"/>
  <c r="LD70" i="13"/>
  <c r="LE70" i="13"/>
  <c r="LF70" i="13"/>
  <c r="LG70" i="13"/>
  <c r="LH70" i="13"/>
  <c r="LI70" i="13"/>
  <c r="LJ70" i="13"/>
  <c r="KM71" i="13"/>
  <c r="KN71" i="13"/>
  <c r="KO71" i="13"/>
  <c r="KP71" i="13"/>
  <c r="KQ71" i="13"/>
  <c r="KR71" i="13"/>
  <c r="KS71" i="13"/>
  <c r="KT71" i="13"/>
  <c r="KU71" i="13"/>
  <c r="KV71" i="13"/>
  <c r="KW71" i="13"/>
  <c r="KX71" i="13"/>
  <c r="KY71" i="13"/>
  <c r="KZ71" i="13"/>
  <c r="LA71" i="13"/>
  <c r="LB71" i="13"/>
  <c r="LC71" i="13"/>
  <c r="LD71" i="13"/>
  <c r="LE71" i="13"/>
  <c r="LF71" i="13"/>
  <c r="LG71" i="13"/>
  <c r="LH71" i="13"/>
  <c r="LI71" i="13"/>
  <c r="LJ71" i="13"/>
  <c r="KM72" i="13"/>
  <c r="KN72" i="13"/>
  <c r="KL72" i="13"/>
  <c r="KO72" i="13"/>
  <c r="KP72" i="13"/>
  <c r="KQ72" i="13"/>
  <c r="KR72" i="13"/>
  <c r="KS72" i="13"/>
  <c r="KT72" i="13"/>
  <c r="KU72" i="13"/>
  <c r="KV72" i="13"/>
  <c r="KW72" i="13"/>
  <c r="KX72" i="13"/>
  <c r="KY72" i="13"/>
  <c r="KZ72" i="13"/>
  <c r="LA72" i="13"/>
  <c r="LB72" i="13"/>
  <c r="LC72" i="13"/>
  <c r="LD72" i="13"/>
  <c r="LE72" i="13"/>
  <c r="LF72" i="13"/>
  <c r="LG72" i="13"/>
  <c r="LH72" i="13"/>
  <c r="LI72" i="13"/>
  <c r="LJ72" i="13"/>
  <c r="LK72" i="13"/>
  <c r="KM73" i="13"/>
  <c r="KN73" i="13"/>
  <c r="KO73" i="13"/>
  <c r="KP73" i="13"/>
  <c r="KQ73" i="13"/>
  <c r="KR73" i="13"/>
  <c r="KS73" i="13"/>
  <c r="KT73" i="13"/>
  <c r="KU73" i="13"/>
  <c r="KV73" i="13"/>
  <c r="KW73" i="13"/>
  <c r="KX73" i="13"/>
  <c r="KY73" i="13"/>
  <c r="KZ73" i="13"/>
  <c r="LA73" i="13"/>
  <c r="LB73" i="13"/>
  <c r="LC73" i="13"/>
  <c r="LD73" i="13"/>
  <c r="LE73" i="13"/>
  <c r="LF73" i="13"/>
  <c r="LG73" i="13"/>
  <c r="LH73" i="13"/>
  <c r="LI73" i="13"/>
  <c r="LJ73" i="13"/>
  <c r="KM74" i="13"/>
  <c r="KN74" i="13"/>
  <c r="KL74" i="13"/>
  <c r="KO74" i="13"/>
  <c r="KP74" i="13"/>
  <c r="KQ74" i="13"/>
  <c r="KR74" i="13"/>
  <c r="KS74" i="13"/>
  <c r="KT74" i="13"/>
  <c r="KU74" i="13"/>
  <c r="KV74" i="13"/>
  <c r="KW74" i="13"/>
  <c r="KX74" i="13"/>
  <c r="KY74" i="13"/>
  <c r="KZ74" i="13"/>
  <c r="LA74" i="13"/>
  <c r="LB74" i="13"/>
  <c r="LC74" i="13"/>
  <c r="LD74" i="13"/>
  <c r="LE74" i="13"/>
  <c r="LF74" i="13"/>
  <c r="LG74" i="13"/>
  <c r="LH74" i="13"/>
  <c r="LI74" i="13"/>
  <c r="LJ74" i="13"/>
  <c r="LK74" i="13"/>
  <c r="KM75" i="13"/>
  <c r="KN75" i="13"/>
  <c r="KO75" i="13"/>
  <c r="KP75" i="13"/>
  <c r="KQ75" i="13"/>
  <c r="KR75" i="13"/>
  <c r="KS75" i="13"/>
  <c r="KT75" i="13"/>
  <c r="KU75" i="13"/>
  <c r="KV75" i="13"/>
  <c r="KW75" i="13"/>
  <c r="KX75" i="13"/>
  <c r="KY75" i="13"/>
  <c r="KZ75" i="13"/>
  <c r="LA75" i="13"/>
  <c r="LB75" i="13"/>
  <c r="LC75" i="13"/>
  <c r="LD75" i="13"/>
  <c r="LE75" i="13"/>
  <c r="LF75" i="13"/>
  <c r="LG75" i="13"/>
  <c r="LH75" i="13"/>
  <c r="LI75" i="13"/>
  <c r="LJ75" i="13"/>
  <c r="KM76" i="13"/>
  <c r="KN76" i="13"/>
  <c r="KL76" i="13"/>
  <c r="KO76" i="13"/>
  <c r="KP76" i="13"/>
  <c r="KQ76" i="13"/>
  <c r="KR76" i="13"/>
  <c r="KS76" i="13"/>
  <c r="KT76" i="13"/>
  <c r="KU76" i="13"/>
  <c r="KV76" i="13"/>
  <c r="KW76" i="13"/>
  <c r="KX76" i="13"/>
  <c r="KY76" i="13"/>
  <c r="KZ76" i="13"/>
  <c r="LA76" i="13"/>
  <c r="LB76" i="13"/>
  <c r="LC76" i="13"/>
  <c r="LD76" i="13"/>
  <c r="LE76" i="13"/>
  <c r="LF76" i="13"/>
  <c r="LG76" i="13"/>
  <c r="LH76" i="13"/>
  <c r="LI76" i="13"/>
  <c r="LJ76" i="13"/>
  <c r="LK76" i="13"/>
  <c r="KM77" i="13"/>
  <c r="KN77" i="13"/>
  <c r="KO77" i="13"/>
  <c r="KP77" i="13"/>
  <c r="KQ77" i="13"/>
  <c r="KR77" i="13"/>
  <c r="KS77" i="13"/>
  <c r="KT77" i="13"/>
  <c r="KU77" i="13"/>
  <c r="KV77" i="13"/>
  <c r="KW77" i="13"/>
  <c r="KX77" i="13"/>
  <c r="KY77" i="13"/>
  <c r="KZ77" i="13"/>
  <c r="LA77" i="13"/>
  <c r="LB77" i="13"/>
  <c r="LC77" i="13"/>
  <c r="LD77" i="13"/>
  <c r="LE77" i="13"/>
  <c r="LF77" i="13"/>
  <c r="LG77" i="13"/>
  <c r="LH77" i="13"/>
  <c r="LI77" i="13"/>
  <c r="LJ77" i="13"/>
  <c r="KM78" i="13"/>
  <c r="KN78" i="13"/>
  <c r="KL78" i="13"/>
  <c r="KO78" i="13"/>
  <c r="KP78" i="13"/>
  <c r="KQ78" i="13"/>
  <c r="KR78" i="13"/>
  <c r="KS78" i="13"/>
  <c r="KT78" i="13"/>
  <c r="KU78" i="13"/>
  <c r="KV78" i="13"/>
  <c r="KW78" i="13"/>
  <c r="KX78" i="13"/>
  <c r="KY78" i="13"/>
  <c r="KZ78" i="13"/>
  <c r="LA78" i="13"/>
  <c r="LB78" i="13"/>
  <c r="LC78" i="13"/>
  <c r="LD78" i="13"/>
  <c r="LE78" i="13"/>
  <c r="LF78" i="13"/>
  <c r="LG78" i="13"/>
  <c r="LH78" i="13"/>
  <c r="LI78" i="13"/>
  <c r="LJ78" i="13"/>
  <c r="LK78" i="13"/>
  <c r="KM79" i="13"/>
  <c r="KN79" i="13"/>
  <c r="KL79" i="13"/>
  <c r="KO79" i="13"/>
  <c r="KP79" i="13"/>
  <c r="KQ79" i="13"/>
  <c r="KR79" i="13"/>
  <c r="KS79" i="13"/>
  <c r="KT79" i="13"/>
  <c r="KU79" i="13"/>
  <c r="KV79" i="13"/>
  <c r="KW79" i="13"/>
  <c r="KX79" i="13"/>
  <c r="KY79" i="13"/>
  <c r="KZ79" i="13"/>
  <c r="LA79" i="13"/>
  <c r="LB79" i="13"/>
  <c r="LC79" i="13"/>
  <c r="LD79" i="13"/>
  <c r="LE79" i="13"/>
  <c r="LF79" i="13"/>
  <c r="LG79" i="13"/>
  <c r="LH79" i="13"/>
  <c r="LI79" i="13"/>
  <c r="LJ79" i="13"/>
  <c r="LK79" i="13"/>
  <c r="KM80" i="13"/>
  <c r="KN80" i="13"/>
  <c r="KO80" i="13"/>
  <c r="KP80" i="13"/>
  <c r="KQ80" i="13"/>
  <c r="KR80" i="13"/>
  <c r="KS80" i="13"/>
  <c r="KT80" i="13"/>
  <c r="KU80" i="13"/>
  <c r="KV80" i="13"/>
  <c r="KW80" i="13"/>
  <c r="KX80" i="13"/>
  <c r="KY80" i="13"/>
  <c r="KZ80" i="13"/>
  <c r="LA80" i="13"/>
  <c r="LB80" i="13"/>
  <c r="LC80" i="13"/>
  <c r="LD80" i="13"/>
  <c r="LE80" i="13"/>
  <c r="LF80" i="13"/>
  <c r="LG80" i="13"/>
  <c r="LH80" i="13"/>
  <c r="LI80" i="13"/>
  <c r="LJ80" i="13"/>
  <c r="KM81" i="13"/>
  <c r="KN81" i="13"/>
  <c r="KL81" i="13"/>
  <c r="KO81" i="13"/>
  <c r="KP81" i="13"/>
  <c r="KQ81" i="13"/>
  <c r="KR81" i="13"/>
  <c r="KS81" i="13"/>
  <c r="KT81" i="13"/>
  <c r="KU81" i="13"/>
  <c r="KV81" i="13"/>
  <c r="KW81" i="13"/>
  <c r="KX81" i="13"/>
  <c r="KY81" i="13"/>
  <c r="KZ81" i="13"/>
  <c r="LA81" i="13"/>
  <c r="LB81" i="13"/>
  <c r="LC81" i="13"/>
  <c r="LD81" i="13"/>
  <c r="LE81" i="13"/>
  <c r="LF81" i="13"/>
  <c r="LG81" i="13"/>
  <c r="LH81" i="13"/>
  <c r="LI81" i="13"/>
  <c r="LJ81" i="13"/>
  <c r="LK81" i="13"/>
  <c r="LH82" i="13"/>
  <c r="LI82" i="13"/>
  <c r="KL63" i="13"/>
  <c r="KL62" i="13"/>
  <c r="LK62" i="13"/>
  <c r="KL80" i="13"/>
  <c r="KL77" i="13"/>
  <c r="KL75" i="13"/>
  <c r="KL73" i="13"/>
  <c r="KL71" i="13"/>
  <c r="KL70" i="13"/>
  <c r="KL68" i="13"/>
  <c r="KL66" i="13"/>
  <c r="KL64" i="13"/>
  <c r="KL60" i="13"/>
  <c r="KL58" i="13"/>
  <c r="KL54" i="13"/>
  <c r="KL53" i="13"/>
  <c r="KL51" i="13"/>
  <c r="KL49" i="13"/>
  <c r="KL48" i="13"/>
  <c r="KL47" i="13"/>
  <c r="KL46" i="13"/>
  <c r="KL45" i="13"/>
  <c r="KL44" i="13"/>
  <c r="KL43" i="13"/>
  <c r="KL42" i="13"/>
  <c r="KL41" i="13"/>
  <c r="KL40" i="13"/>
  <c r="KL39" i="13"/>
  <c r="KL38" i="13"/>
  <c r="KL37" i="13"/>
  <c r="KL36" i="13"/>
  <c r="KL35" i="13"/>
  <c r="KL34" i="13"/>
  <c r="KL33" i="13"/>
  <c r="KL32" i="13"/>
  <c r="KL31" i="13"/>
  <c r="KL30" i="13"/>
  <c r="KL29" i="13"/>
  <c r="KL28" i="13"/>
  <c r="KL27" i="13"/>
  <c r="KL26" i="13"/>
  <c r="KL25" i="13"/>
  <c r="KL24" i="13"/>
  <c r="KL23" i="13"/>
  <c r="KL22" i="13"/>
  <c r="KL21" i="13"/>
  <c r="KL20" i="13"/>
  <c r="LK71" i="13"/>
  <c r="KL19" i="13"/>
  <c r="KL18" i="13"/>
  <c r="KL17" i="13"/>
  <c r="KL16" i="13"/>
  <c r="KL15" i="13"/>
  <c r="KL14" i="13"/>
  <c r="KL13" i="13"/>
  <c r="KL12" i="13"/>
  <c r="KL11" i="13"/>
  <c r="LK11" i="13"/>
  <c r="KL9" i="13"/>
  <c r="KL8" i="13"/>
  <c r="AA49" i="6"/>
  <c r="AB49" i="6"/>
  <c r="JK8" i="13"/>
  <c r="JL8" i="13"/>
  <c r="JM8" i="13"/>
  <c r="JN8" i="13"/>
  <c r="JO8" i="13"/>
  <c r="JP8" i="13"/>
  <c r="JQ8" i="13"/>
  <c r="JR8" i="13"/>
  <c r="JS8" i="13"/>
  <c r="JT8" i="13"/>
  <c r="JU8" i="13"/>
  <c r="JV8" i="13"/>
  <c r="JW8" i="13"/>
  <c r="JX8" i="13"/>
  <c r="JY8" i="13"/>
  <c r="JZ8" i="13"/>
  <c r="KA8" i="13"/>
  <c r="KB8" i="13"/>
  <c r="KC8" i="13"/>
  <c r="KD8" i="13"/>
  <c r="KE8" i="13"/>
  <c r="KF8" i="13"/>
  <c r="KG8" i="13"/>
  <c r="KH8" i="13"/>
  <c r="JK9" i="13"/>
  <c r="JL9" i="13"/>
  <c r="JM9" i="13"/>
  <c r="JN9" i="13"/>
  <c r="JO9" i="13"/>
  <c r="JP9" i="13"/>
  <c r="JQ9" i="13"/>
  <c r="JR9" i="13"/>
  <c r="JS9" i="13"/>
  <c r="JT9" i="13"/>
  <c r="JU9" i="13"/>
  <c r="JV9" i="13"/>
  <c r="JW9" i="13"/>
  <c r="JX9" i="13"/>
  <c r="JY9" i="13"/>
  <c r="JZ9" i="13"/>
  <c r="KA9" i="13"/>
  <c r="KB9" i="13"/>
  <c r="KC9" i="13"/>
  <c r="KD9" i="13"/>
  <c r="KE9" i="13"/>
  <c r="KF9" i="13"/>
  <c r="KG9" i="13"/>
  <c r="KH9" i="13"/>
  <c r="JK11" i="13"/>
  <c r="JL11" i="13"/>
  <c r="JM11" i="13"/>
  <c r="JN11" i="13"/>
  <c r="JO11" i="13"/>
  <c r="JP11" i="13"/>
  <c r="JQ11" i="13"/>
  <c r="JR11" i="13"/>
  <c r="JS11" i="13"/>
  <c r="JT11" i="13"/>
  <c r="JU11" i="13"/>
  <c r="JV11" i="13"/>
  <c r="JW11" i="13"/>
  <c r="JX11" i="13"/>
  <c r="JY11" i="13"/>
  <c r="JZ11" i="13"/>
  <c r="KA11" i="13"/>
  <c r="KB11" i="13"/>
  <c r="KC11" i="13"/>
  <c r="KD11" i="13"/>
  <c r="KE11" i="13"/>
  <c r="KF11" i="13"/>
  <c r="KG11" i="13"/>
  <c r="KH11" i="13"/>
  <c r="JK12" i="13"/>
  <c r="JL12" i="13"/>
  <c r="JM12" i="13"/>
  <c r="JN12" i="13"/>
  <c r="JO12" i="13"/>
  <c r="JP12" i="13"/>
  <c r="JQ12" i="13"/>
  <c r="JR12" i="13"/>
  <c r="JS12" i="13"/>
  <c r="JT12" i="13"/>
  <c r="JU12" i="13"/>
  <c r="JV12" i="13"/>
  <c r="JW12" i="13"/>
  <c r="JX12" i="13"/>
  <c r="JY12" i="13"/>
  <c r="JZ12" i="13"/>
  <c r="KA12" i="13"/>
  <c r="KB12" i="13"/>
  <c r="KC12" i="13"/>
  <c r="KD12" i="13"/>
  <c r="KE12" i="13"/>
  <c r="KF12" i="13"/>
  <c r="KG12" i="13"/>
  <c r="KH12" i="13"/>
  <c r="JK13" i="13"/>
  <c r="JL13" i="13"/>
  <c r="JM13" i="13"/>
  <c r="JN13" i="13"/>
  <c r="JO13" i="13"/>
  <c r="JP13" i="13"/>
  <c r="JQ13" i="13"/>
  <c r="JR13" i="13"/>
  <c r="JS13" i="13"/>
  <c r="JT13" i="13"/>
  <c r="JU13" i="13"/>
  <c r="JV13" i="13"/>
  <c r="JW13" i="13"/>
  <c r="JX13" i="13"/>
  <c r="JY13" i="13"/>
  <c r="JZ13" i="13"/>
  <c r="KA13" i="13"/>
  <c r="KB13" i="13"/>
  <c r="KC13" i="13"/>
  <c r="KD13" i="13"/>
  <c r="KE13" i="13"/>
  <c r="KF13" i="13"/>
  <c r="KG13" i="13"/>
  <c r="KH13" i="13"/>
  <c r="JK14" i="13"/>
  <c r="JL14" i="13"/>
  <c r="JM14" i="13"/>
  <c r="JN14" i="13"/>
  <c r="JO14" i="13"/>
  <c r="JP14" i="13"/>
  <c r="JQ14" i="13"/>
  <c r="JR14" i="13"/>
  <c r="JS14" i="13"/>
  <c r="JT14" i="13"/>
  <c r="JU14" i="13"/>
  <c r="JV14" i="13"/>
  <c r="JW14" i="13"/>
  <c r="JX14" i="13"/>
  <c r="JY14" i="13"/>
  <c r="JZ14" i="13"/>
  <c r="KA14" i="13"/>
  <c r="KB14" i="13"/>
  <c r="KC14" i="13"/>
  <c r="KD14" i="13"/>
  <c r="KE14" i="13"/>
  <c r="KF14" i="13"/>
  <c r="KG14" i="13"/>
  <c r="KH14" i="13"/>
  <c r="JK15" i="13"/>
  <c r="JL15" i="13"/>
  <c r="JM15" i="13"/>
  <c r="JN15" i="13"/>
  <c r="JO15" i="13"/>
  <c r="JP15" i="13"/>
  <c r="JQ15" i="13"/>
  <c r="JR15" i="13"/>
  <c r="JS15" i="13"/>
  <c r="JT15" i="13"/>
  <c r="JU15" i="13"/>
  <c r="JV15" i="13"/>
  <c r="JW15" i="13"/>
  <c r="JX15" i="13"/>
  <c r="JY15" i="13"/>
  <c r="JZ15" i="13"/>
  <c r="KA15" i="13"/>
  <c r="KB15" i="13"/>
  <c r="KC15" i="13"/>
  <c r="KD15" i="13"/>
  <c r="KE15" i="13"/>
  <c r="KF15" i="13"/>
  <c r="KG15" i="13"/>
  <c r="KH15" i="13"/>
  <c r="JK16" i="13"/>
  <c r="JL16" i="13"/>
  <c r="JM16" i="13"/>
  <c r="JN16" i="13"/>
  <c r="JO16" i="13"/>
  <c r="JP16" i="13"/>
  <c r="JQ16" i="13"/>
  <c r="JR16" i="13"/>
  <c r="JS16" i="13"/>
  <c r="JT16" i="13"/>
  <c r="JU16" i="13"/>
  <c r="JV16" i="13"/>
  <c r="JW16" i="13"/>
  <c r="JX16" i="13"/>
  <c r="JY16" i="13"/>
  <c r="JZ16" i="13"/>
  <c r="KA16" i="13"/>
  <c r="KB16" i="13"/>
  <c r="KC16" i="13"/>
  <c r="KD16" i="13"/>
  <c r="KE16" i="13"/>
  <c r="KF16" i="13"/>
  <c r="KG16" i="13"/>
  <c r="KH16" i="13"/>
  <c r="JK17" i="13"/>
  <c r="JL17" i="13"/>
  <c r="JM17" i="13"/>
  <c r="JN17" i="13"/>
  <c r="JO17" i="13"/>
  <c r="JP17" i="13"/>
  <c r="JQ17" i="13"/>
  <c r="JR17" i="13"/>
  <c r="JS17" i="13"/>
  <c r="JT17" i="13"/>
  <c r="JU17" i="13"/>
  <c r="JV17" i="13"/>
  <c r="JW17" i="13"/>
  <c r="JX17" i="13"/>
  <c r="JY17" i="13"/>
  <c r="JZ17" i="13"/>
  <c r="KA17" i="13"/>
  <c r="KB17" i="13"/>
  <c r="KC17" i="13"/>
  <c r="KD17" i="13"/>
  <c r="KE17" i="13"/>
  <c r="KF17" i="13"/>
  <c r="KG17" i="13"/>
  <c r="KH17" i="13"/>
  <c r="JK18" i="13"/>
  <c r="JL18" i="13"/>
  <c r="JM18" i="13"/>
  <c r="JN18" i="13"/>
  <c r="JO18" i="13"/>
  <c r="JP18" i="13"/>
  <c r="JQ18" i="13"/>
  <c r="JR18" i="13"/>
  <c r="JS18" i="13"/>
  <c r="JT18" i="13"/>
  <c r="JU18" i="13"/>
  <c r="JV18" i="13"/>
  <c r="JW18" i="13"/>
  <c r="JX18" i="13"/>
  <c r="JY18" i="13"/>
  <c r="JZ18" i="13"/>
  <c r="KA18" i="13"/>
  <c r="KB18" i="13"/>
  <c r="KC18" i="13"/>
  <c r="KD18" i="13"/>
  <c r="KE18" i="13"/>
  <c r="KF18" i="13"/>
  <c r="KG18" i="13"/>
  <c r="KH18" i="13"/>
  <c r="JK19" i="13"/>
  <c r="JL19" i="13"/>
  <c r="JM19" i="13"/>
  <c r="JN19" i="13"/>
  <c r="JO19" i="13"/>
  <c r="JP19" i="13"/>
  <c r="JQ19" i="13"/>
  <c r="JR19" i="13"/>
  <c r="JS19" i="13"/>
  <c r="JT19" i="13"/>
  <c r="JU19" i="13"/>
  <c r="JV19" i="13"/>
  <c r="JW19" i="13"/>
  <c r="JX19" i="13"/>
  <c r="JY19" i="13"/>
  <c r="JZ19" i="13"/>
  <c r="KA19" i="13"/>
  <c r="KB19" i="13"/>
  <c r="KC19" i="13"/>
  <c r="KD19" i="13"/>
  <c r="KE19" i="13"/>
  <c r="KF19" i="13"/>
  <c r="KG19" i="13"/>
  <c r="KH19" i="13"/>
  <c r="JK20" i="13"/>
  <c r="JL20" i="13"/>
  <c r="JM20" i="13"/>
  <c r="JN20" i="13"/>
  <c r="JO20" i="13"/>
  <c r="JP20" i="13"/>
  <c r="JQ20" i="13"/>
  <c r="JR20" i="13"/>
  <c r="JS20" i="13"/>
  <c r="JT20" i="13"/>
  <c r="JU20" i="13"/>
  <c r="JV20" i="13"/>
  <c r="JW20" i="13"/>
  <c r="JX20" i="13"/>
  <c r="JY20" i="13"/>
  <c r="JZ20" i="13"/>
  <c r="KA20" i="13"/>
  <c r="KB20" i="13"/>
  <c r="KC20" i="13"/>
  <c r="KD20" i="13"/>
  <c r="KE20" i="13"/>
  <c r="KF20" i="13"/>
  <c r="KG20" i="13"/>
  <c r="KH20" i="13"/>
  <c r="JK21" i="13"/>
  <c r="JL21" i="13"/>
  <c r="JM21" i="13"/>
  <c r="JN21" i="13"/>
  <c r="JO21" i="13"/>
  <c r="JP21" i="13"/>
  <c r="JQ21" i="13"/>
  <c r="JR21" i="13"/>
  <c r="JS21" i="13"/>
  <c r="JT21" i="13"/>
  <c r="JU21" i="13"/>
  <c r="JV21" i="13"/>
  <c r="JW21" i="13"/>
  <c r="JX21" i="13"/>
  <c r="JY21" i="13"/>
  <c r="JZ21" i="13"/>
  <c r="KA21" i="13"/>
  <c r="KB21" i="13"/>
  <c r="KC21" i="13"/>
  <c r="KD21" i="13"/>
  <c r="KE21" i="13"/>
  <c r="KF21" i="13"/>
  <c r="KG21" i="13"/>
  <c r="KH21" i="13"/>
  <c r="JK22" i="13"/>
  <c r="JL22" i="13"/>
  <c r="JM22" i="13"/>
  <c r="JN22" i="13"/>
  <c r="JO22" i="13"/>
  <c r="JP22" i="13"/>
  <c r="JQ22" i="13"/>
  <c r="JR22" i="13"/>
  <c r="JS22" i="13"/>
  <c r="JT22" i="13"/>
  <c r="JU22" i="13"/>
  <c r="JV22" i="13"/>
  <c r="JW22" i="13"/>
  <c r="JX22" i="13"/>
  <c r="JY22" i="13"/>
  <c r="JZ22" i="13"/>
  <c r="KA22" i="13"/>
  <c r="KB22" i="13"/>
  <c r="KC22" i="13"/>
  <c r="KD22" i="13"/>
  <c r="KE22" i="13"/>
  <c r="KF22" i="13"/>
  <c r="KG22" i="13"/>
  <c r="KH22" i="13"/>
  <c r="JK23" i="13"/>
  <c r="JL23" i="13"/>
  <c r="JM23" i="13"/>
  <c r="JN23" i="13"/>
  <c r="JO23" i="13"/>
  <c r="JP23" i="13"/>
  <c r="JQ23" i="13"/>
  <c r="JR23" i="13"/>
  <c r="JS23" i="13"/>
  <c r="JT23" i="13"/>
  <c r="JU23" i="13"/>
  <c r="JV23" i="13"/>
  <c r="JW23" i="13"/>
  <c r="JX23" i="13"/>
  <c r="JY23" i="13"/>
  <c r="JZ23" i="13"/>
  <c r="KA23" i="13"/>
  <c r="KB23" i="13"/>
  <c r="KC23" i="13"/>
  <c r="KD23" i="13"/>
  <c r="KE23" i="13"/>
  <c r="KF23" i="13"/>
  <c r="KG23" i="13"/>
  <c r="KH23" i="13"/>
  <c r="JK24" i="13"/>
  <c r="JL24" i="13"/>
  <c r="JM24" i="13"/>
  <c r="JN24" i="13"/>
  <c r="JO24" i="13"/>
  <c r="JP24" i="13"/>
  <c r="JQ24" i="13"/>
  <c r="JR24" i="13"/>
  <c r="JS24" i="13"/>
  <c r="JT24" i="13"/>
  <c r="JU24" i="13"/>
  <c r="JV24" i="13"/>
  <c r="JW24" i="13"/>
  <c r="JX24" i="13"/>
  <c r="JY24" i="13"/>
  <c r="JZ24" i="13"/>
  <c r="KA24" i="13"/>
  <c r="KB24" i="13"/>
  <c r="KC24" i="13"/>
  <c r="KD24" i="13"/>
  <c r="KE24" i="13"/>
  <c r="KF24" i="13"/>
  <c r="KG24" i="13"/>
  <c r="KH24" i="13"/>
  <c r="JK25" i="13"/>
  <c r="JL25" i="13"/>
  <c r="JM25" i="13"/>
  <c r="JN25" i="13"/>
  <c r="JO25" i="13"/>
  <c r="JP25" i="13"/>
  <c r="JQ25" i="13"/>
  <c r="JR25" i="13"/>
  <c r="JS25" i="13"/>
  <c r="JT25" i="13"/>
  <c r="JU25" i="13"/>
  <c r="JV25" i="13"/>
  <c r="JW25" i="13"/>
  <c r="JX25" i="13"/>
  <c r="JY25" i="13"/>
  <c r="JZ25" i="13"/>
  <c r="KA25" i="13"/>
  <c r="KB25" i="13"/>
  <c r="KC25" i="13"/>
  <c r="KD25" i="13"/>
  <c r="KE25" i="13"/>
  <c r="KF25" i="13"/>
  <c r="KG25" i="13"/>
  <c r="KH25" i="13"/>
  <c r="JK26" i="13"/>
  <c r="JL26" i="13"/>
  <c r="JM26" i="13"/>
  <c r="JN26" i="13"/>
  <c r="JO26" i="13"/>
  <c r="JP26" i="13"/>
  <c r="JQ26" i="13"/>
  <c r="JR26" i="13"/>
  <c r="JS26" i="13"/>
  <c r="JT26" i="13"/>
  <c r="JU26" i="13"/>
  <c r="JV26" i="13"/>
  <c r="JW26" i="13"/>
  <c r="JX26" i="13"/>
  <c r="JY26" i="13"/>
  <c r="JZ26" i="13"/>
  <c r="KA26" i="13"/>
  <c r="KB26" i="13"/>
  <c r="KC26" i="13"/>
  <c r="KD26" i="13"/>
  <c r="KE26" i="13"/>
  <c r="KF26" i="13"/>
  <c r="KG26" i="13"/>
  <c r="KH26" i="13"/>
  <c r="JK27" i="13"/>
  <c r="JL27" i="13"/>
  <c r="JM27" i="13"/>
  <c r="JN27" i="13"/>
  <c r="JO27" i="13"/>
  <c r="JP27" i="13"/>
  <c r="JQ27" i="13"/>
  <c r="JR27" i="13"/>
  <c r="JS27" i="13"/>
  <c r="JT27" i="13"/>
  <c r="JU27" i="13"/>
  <c r="JV27" i="13"/>
  <c r="JW27" i="13"/>
  <c r="JX27" i="13"/>
  <c r="JY27" i="13"/>
  <c r="JZ27" i="13"/>
  <c r="KA27" i="13"/>
  <c r="KB27" i="13"/>
  <c r="KC27" i="13"/>
  <c r="KD27" i="13"/>
  <c r="KE27" i="13"/>
  <c r="KF27" i="13"/>
  <c r="KG27" i="13"/>
  <c r="KH27" i="13"/>
  <c r="JK28" i="13"/>
  <c r="JL28" i="13"/>
  <c r="JM28" i="13"/>
  <c r="JN28" i="13"/>
  <c r="JO28" i="13"/>
  <c r="JP28" i="13"/>
  <c r="JQ28" i="13"/>
  <c r="JR28" i="13"/>
  <c r="JS28" i="13"/>
  <c r="JT28" i="13"/>
  <c r="JU28" i="13"/>
  <c r="JV28" i="13"/>
  <c r="JW28" i="13"/>
  <c r="JX28" i="13"/>
  <c r="JY28" i="13"/>
  <c r="JZ28" i="13"/>
  <c r="KA28" i="13"/>
  <c r="KB28" i="13"/>
  <c r="KC28" i="13"/>
  <c r="KD28" i="13"/>
  <c r="KE28" i="13"/>
  <c r="KF28" i="13"/>
  <c r="KG28" i="13"/>
  <c r="KH28" i="13"/>
  <c r="JK29" i="13"/>
  <c r="JL29" i="13"/>
  <c r="JM29" i="13"/>
  <c r="JN29" i="13"/>
  <c r="JO29" i="13"/>
  <c r="JP29" i="13"/>
  <c r="JQ29" i="13"/>
  <c r="JR29" i="13"/>
  <c r="JS29" i="13"/>
  <c r="JT29" i="13"/>
  <c r="JU29" i="13"/>
  <c r="JV29" i="13"/>
  <c r="JW29" i="13"/>
  <c r="JX29" i="13"/>
  <c r="JY29" i="13"/>
  <c r="JZ29" i="13"/>
  <c r="KA29" i="13"/>
  <c r="KB29" i="13"/>
  <c r="KC29" i="13"/>
  <c r="KD29" i="13"/>
  <c r="KE29" i="13"/>
  <c r="KF29" i="13"/>
  <c r="KG29" i="13"/>
  <c r="KH29" i="13"/>
  <c r="JK30" i="13"/>
  <c r="JL30" i="13"/>
  <c r="JM30" i="13"/>
  <c r="JN30" i="13"/>
  <c r="JO30" i="13"/>
  <c r="JP30" i="13"/>
  <c r="JQ30" i="13"/>
  <c r="JR30" i="13"/>
  <c r="JS30" i="13"/>
  <c r="JT30" i="13"/>
  <c r="JU30" i="13"/>
  <c r="JV30" i="13"/>
  <c r="JW30" i="13"/>
  <c r="JX30" i="13"/>
  <c r="JY30" i="13"/>
  <c r="JZ30" i="13"/>
  <c r="KA30" i="13"/>
  <c r="KB30" i="13"/>
  <c r="KC30" i="13"/>
  <c r="KD30" i="13"/>
  <c r="KE30" i="13"/>
  <c r="KF30" i="13"/>
  <c r="KG30" i="13"/>
  <c r="KH30" i="13"/>
  <c r="JK31" i="13"/>
  <c r="JL31" i="13"/>
  <c r="JM31" i="13"/>
  <c r="JN31" i="13"/>
  <c r="JO31" i="13"/>
  <c r="JP31" i="13"/>
  <c r="JQ31" i="13"/>
  <c r="JR31" i="13"/>
  <c r="JS31" i="13"/>
  <c r="JT31" i="13"/>
  <c r="JU31" i="13"/>
  <c r="JV31" i="13"/>
  <c r="JW31" i="13"/>
  <c r="JX31" i="13"/>
  <c r="JY31" i="13"/>
  <c r="JZ31" i="13"/>
  <c r="KA31" i="13"/>
  <c r="KB31" i="13"/>
  <c r="KC31" i="13"/>
  <c r="KD31" i="13"/>
  <c r="KE31" i="13"/>
  <c r="KF31" i="13"/>
  <c r="KG31" i="13"/>
  <c r="KH31" i="13"/>
  <c r="JK32" i="13"/>
  <c r="JL32" i="13"/>
  <c r="JM32" i="13"/>
  <c r="JN32" i="13"/>
  <c r="JO32" i="13"/>
  <c r="JP32" i="13"/>
  <c r="JQ32" i="13"/>
  <c r="JR32" i="13"/>
  <c r="JS32" i="13"/>
  <c r="JT32" i="13"/>
  <c r="JU32" i="13"/>
  <c r="JV32" i="13"/>
  <c r="JW32" i="13"/>
  <c r="JX32" i="13"/>
  <c r="JY32" i="13"/>
  <c r="JZ32" i="13"/>
  <c r="KA32" i="13"/>
  <c r="KB32" i="13"/>
  <c r="KC32" i="13"/>
  <c r="KD32" i="13"/>
  <c r="KE32" i="13"/>
  <c r="KF32" i="13"/>
  <c r="KG32" i="13"/>
  <c r="KH32" i="13"/>
  <c r="JK33" i="13"/>
  <c r="JL33" i="13"/>
  <c r="JM33" i="13"/>
  <c r="JN33" i="13"/>
  <c r="JO33" i="13"/>
  <c r="JP33" i="13"/>
  <c r="JQ33" i="13"/>
  <c r="JR33" i="13"/>
  <c r="JS33" i="13"/>
  <c r="JT33" i="13"/>
  <c r="JU33" i="13"/>
  <c r="JV33" i="13"/>
  <c r="JW33" i="13"/>
  <c r="JX33" i="13"/>
  <c r="JY33" i="13"/>
  <c r="JZ33" i="13"/>
  <c r="KA33" i="13"/>
  <c r="KB33" i="13"/>
  <c r="KC33" i="13"/>
  <c r="KD33" i="13"/>
  <c r="KE33" i="13"/>
  <c r="KF33" i="13"/>
  <c r="KG33" i="13"/>
  <c r="KH33" i="13"/>
  <c r="JK34" i="13"/>
  <c r="JL34" i="13"/>
  <c r="JM34" i="13"/>
  <c r="JN34" i="13"/>
  <c r="JO34" i="13"/>
  <c r="JP34" i="13"/>
  <c r="JQ34" i="13"/>
  <c r="JR34" i="13"/>
  <c r="JS34" i="13"/>
  <c r="JT34" i="13"/>
  <c r="JU34" i="13"/>
  <c r="JV34" i="13"/>
  <c r="JW34" i="13"/>
  <c r="JX34" i="13"/>
  <c r="JY34" i="13"/>
  <c r="JZ34" i="13"/>
  <c r="KA34" i="13"/>
  <c r="KB34" i="13"/>
  <c r="KC34" i="13"/>
  <c r="KD34" i="13"/>
  <c r="KE34" i="13"/>
  <c r="KF34" i="13"/>
  <c r="KG34" i="13"/>
  <c r="KH34" i="13"/>
  <c r="JK35" i="13"/>
  <c r="JL35" i="13"/>
  <c r="JM35" i="13"/>
  <c r="JN35" i="13"/>
  <c r="JO35" i="13"/>
  <c r="JP35" i="13"/>
  <c r="JQ35" i="13"/>
  <c r="JR35" i="13"/>
  <c r="JS35" i="13"/>
  <c r="JT35" i="13"/>
  <c r="JU35" i="13"/>
  <c r="JV35" i="13"/>
  <c r="JW35" i="13"/>
  <c r="JX35" i="13"/>
  <c r="JY35" i="13"/>
  <c r="JZ35" i="13"/>
  <c r="KA35" i="13"/>
  <c r="KB35" i="13"/>
  <c r="KC35" i="13"/>
  <c r="KD35" i="13"/>
  <c r="KE35" i="13"/>
  <c r="KF35" i="13"/>
  <c r="KG35" i="13"/>
  <c r="KH35" i="13"/>
  <c r="JK36" i="13"/>
  <c r="JL36" i="13"/>
  <c r="JM36" i="13"/>
  <c r="JN36" i="13"/>
  <c r="JO36" i="13"/>
  <c r="JP36" i="13"/>
  <c r="JQ36" i="13"/>
  <c r="JR36" i="13"/>
  <c r="JS36" i="13"/>
  <c r="JT36" i="13"/>
  <c r="JU36" i="13"/>
  <c r="JV36" i="13"/>
  <c r="JW36" i="13"/>
  <c r="JX36" i="13"/>
  <c r="JY36" i="13"/>
  <c r="JZ36" i="13"/>
  <c r="KA36" i="13"/>
  <c r="KB36" i="13"/>
  <c r="KC36" i="13"/>
  <c r="KD36" i="13"/>
  <c r="KE36" i="13"/>
  <c r="KF36" i="13"/>
  <c r="KG36" i="13"/>
  <c r="KH36" i="13"/>
  <c r="JK37" i="13"/>
  <c r="JL37" i="13"/>
  <c r="JM37" i="13"/>
  <c r="JN37" i="13"/>
  <c r="JO37" i="13"/>
  <c r="JP37" i="13"/>
  <c r="JQ37" i="13"/>
  <c r="JR37" i="13"/>
  <c r="JS37" i="13"/>
  <c r="JT37" i="13"/>
  <c r="JU37" i="13"/>
  <c r="JV37" i="13"/>
  <c r="JW37" i="13"/>
  <c r="JX37" i="13"/>
  <c r="JY37" i="13"/>
  <c r="JZ37" i="13"/>
  <c r="KA37" i="13"/>
  <c r="KB37" i="13"/>
  <c r="KC37" i="13"/>
  <c r="KD37" i="13"/>
  <c r="KE37" i="13"/>
  <c r="KF37" i="13"/>
  <c r="KG37" i="13"/>
  <c r="KH37" i="13"/>
  <c r="JK38" i="13"/>
  <c r="JL38" i="13"/>
  <c r="JM38" i="13"/>
  <c r="JN38" i="13"/>
  <c r="JO38" i="13"/>
  <c r="JP38" i="13"/>
  <c r="JQ38" i="13"/>
  <c r="JR38" i="13"/>
  <c r="JS38" i="13"/>
  <c r="JT38" i="13"/>
  <c r="JU38" i="13"/>
  <c r="JV38" i="13"/>
  <c r="JW38" i="13"/>
  <c r="JX38" i="13"/>
  <c r="JY38" i="13"/>
  <c r="JZ38" i="13"/>
  <c r="KA38" i="13"/>
  <c r="KB38" i="13"/>
  <c r="KC38" i="13"/>
  <c r="KD38" i="13"/>
  <c r="KE38" i="13"/>
  <c r="KF38" i="13"/>
  <c r="KG38" i="13"/>
  <c r="KH38" i="13"/>
  <c r="JK39" i="13"/>
  <c r="JL39" i="13"/>
  <c r="JM39" i="13"/>
  <c r="JN39" i="13"/>
  <c r="JO39" i="13"/>
  <c r="JP39" i="13"/>
  <c r="JQ39" i="13"/>
  <c r="JR39" i="13"/>
  <c r="JS39" i="13"/>
  <c r="JT39" i="13"/>
  <c r="JU39" i="13"/>
  <c r="JV39" i="13"/>
  <c r="JW39" i="13"/>
  <c r="JX39" i="13"/>
  <c r="JY39" i="13"/>
  <c r="JZ39" i="13"/>
  <c r="KA39" i="13"/>
  <c r="KB39" i="13"/>
  <c r="KC39" i="13"/>
  <c r="KD39" i="13"/>
  <c r="KE39" i="13"/>
  <c r="KF39" i="13"/>
  <c r="KG39" i="13"/>
  <c r="KH39" i="13"/>
  <c r="JK40" i="13"/>
  <c r="JL40" i="13"/>
  <c r="JM40" i="13"/>
  <c r="JN40" i="13"/>
  <c r="JO40" i="13"/>
  <c r="JP40" i="13"/>
  <c r="JQ40" i="13"/>
  <c r="JR40" i="13"/>
  <c r="JS40" i="13"/>
  <c r="JT40" i="13"/>
  <c r="JU40" i="13"/>
  <c r="JV40" i="13"/>
  <c r="JW40" i="13"/>
  <c r="JX40" i="13"/>
  <c r="JY40" i="13"/>
  <c r="JZ40" i="13"/>
  <c r="KA40" i="13"/>
  <c r="KB40" i="13"/>
  <c r="KC40" i="13"/>
  <c r="KD40" i="13"/>
  <c r="KE40" i="13"/>
  <c r="KF40" i="13"/>
  <c r="KG40" i="13"/>
  <c r="KH40" i="13"/>
  <c r="JK41" i="13"/>
  <c r="JL41" i="13"/>
  <c r="JM41" i="13"/>
  <c r="JN41" i="13"/>
  <c r="JO41" i="13"/>
  <c r="JP41" i="13"/>
  <c r="JQ41" i="13"/>
  <c r="JR41" i="13"/>
  <c r="JS41" i="13"/>
  <c r="JT41" i="13"/>
  <c r="JU41" i="13"/>
  <c r="JV41" i="13"/>
  <c r="JW41" i="13"/>
  <c r="JX41" i="13"/>
  <c r="JY41" i="13"/>
  <c r="JZ41" i="13"/>
  <c r="KA41" i="13"/>
  <c r="KB41" i="13"/>
  <c r="KC41" i="13"/>
  <c r="KD41" i="13"/>
  <c r="KE41" i="13"/>
  <c r="KF41" i="13"/>
  <c r="KG41" i="13"/>
  <c r="KH41" i="13"/>
  <c r="JK42" i="13"/>
  <c r="JL42" i="13"/>
  <c r="JM42" i="13"/>
  <c r="JN42" i="13"/>
  <c r="JO42" i="13"/>
  <c r="JP42" i="13"/>
  <c r="JQ42" i="13"/>
  <c r="JR42" i="13"/>
  <c r="JS42" i="13"/>
  <c r="JT42" i="13"/>
  <c r="JU42" i="13"/>
  <c r="JV42" i="13"/>
  <c r="JW42" i="13"/>
  <c r="JX42" i="13"/>
  <c r="JY42" i="13"/>
  <c r="JZ42" i="13"/>
  <c r="KA42" i="13"/>
  <c r="KB42" i="13"/>
  <c r="KC42" i="13"/>
  <c r="KD42" i="13"/>
  <c r="KE42" i="13"/>
  <c r="KF42" i="13"/>
  <c r="KG42" i="13"/>
  <c r="KH42" i="13"/>
  <c r="JK43" i="13"/>
  <c r="JL43" i="13"/>
  <c r="JM43" i="13"/>
  <c r="JN43" i="13"/>
  <c r="JO43" i="13"/>
  <c r="JP43" i="13"/>
  <c r="JQ43" i="13"/>
  <c r="JR43" i="13"/>
  <c r="JS43" i="13"/>
  <c r="JT43" i="13"/>
  <c r="JU43" i="13"/>
  <c r="JV43" i="13"/>
  <c r="JW43" i="13"/>
  <c r="JX43" i="13"/>
  <c r="JY43" i="13"/>
  <c r="JZ43" i="13"/>
  <c r="KA43" i="13"/>
  <c r="KB43" i="13"/>
  <c r="KC43" i="13"/>
  <c r="KD43" i="13"/>
  <c r="KE43" i="13"/>
  <c r="KF43" i="13"/>
  <c r="KG43" i="13"/>
  <c r="KH43" i="13"/>
  <c r="JK44" i="13"/>
  <c r="JL44" i="13"/>
  <c r="JM44" i="13"/>
  <c r="JN44" i="13"/>
  <c r="JO44" i="13"/>
  <c r="JP44" i="13"/>
  <c r="JQ44" i="13"/>
  <c r="JR44" i="13"/>
  <c r="JS44" i="13"/>
  <c r="JT44" i="13"/>
  <c r="JU44" i="13"/>
  <c r="JV44" i="13"/>
  <c r="JW44" i="13"/>
  <c r="JX44" i="13"/>
  <c r="JY44" i="13"/>
  <c r="JZ44" i="13"/>
  <c r="KA44" i="13"/>
  <c r="KB44" i="13"/>
  <c r="KC44" i="13"/>
  <c r="KD44" i="13"/>
  <c r="KE44" i="13"/>
  <c r="KF44" i="13"/>
  <c r="KG44" i="13"/>
  <c r="KH44" i="13"/>
  <c r="JK45" i="13"/>
  <c r="JL45" i="13"/>
  <c r="JM45" i="13"/>
  <c r="JN45" i="13"/>
  <c r="JO45" i="13"/>
  <c r="JP45" i="13"/>
  <c r="JQ45" i="13"/>
  <c r="JR45" i="13"/>
  <c r="JS45" i="13"/>
  <c r="JT45" i="13"/>
  <c r="JU45" i="13"/>
  <c r="JV45" i="13"/>
  <c r="JW45" i="13"/>
  <c r="JX45" i="13"/>
  <c r="JY45" i="13"/>
  <c r="JZ45" i="13"/>
  <c r="KA45" i="13"/>
  <c r="KB45" i="13"/>
  <c r="KC45" i="13"/>
  <c r="KD45" i="13"/>
  <c r="KE45" i="13"/>
  <c r="KF45" i="13"/>
  <c r="KG45" i="13"/>
  <c r="KH45" i="13"/>
  <c r="JK46" i="13"/>
  <c r="JL46" i="13"/>
  <c r="JM46" i="13"/>
  <c r="JN46" i="13"/>
  <c r="JO46" i="13"/>
  <c r="JP46" i="13"/>
  <c r="JQ46" i="13"/>
  <c r="JR46" i="13"/>
  <c r="JS46" i="13"/>
  <c r="JT46" i="13"/>
  <c r="JU46" i="13"/>
  <c r="JV46" i="13"/>
  <c r="JW46" i="13"/>
  <c r="JX46" i="13"/>
  <c r="JY46" i="13"/>
  <c r="JZ46" i="13"/>
  <c r="KA46" i="13"/>
  <c r="KB46" i="13"/>
  <c r="KC46" i="13"/>
  <c r="KD46" i="13"/>
  <c r="KE46" i="13"/>
  <c r="KF46" i="13"/>
  <c r="KG46" i="13"/>
  <c r="KH46" i="13"/>
  <c r="JK47" i="13"/>
  <c r="JL47" i="13"/>
  <c r="JM47" i="13"/>
  <c r="JN47" i="13"/>
  <c r="JO47" i="13"/>
  <c r="JP47" i="13"/>
  <c r="JQ47" i="13"/>
  <c r="JR47" i="13"/>
  <c r="JS47" i="13"/>
  <c r="JT47" i="13"/>
  <c r="JU47" i="13"/>
  <c r="JV47" i="13"/>
  <c r="JW47" i="13"/>
  <c r="JX47" i="13"/>
  <c r="JY47" i="13"/>
  <c r="JZ47" i="13"/>
  <c r="KA47" i="13"/>
  <c r="KB47" i="13"/>
  <c r="KC47" i="13"/>
  <c r="KD47" i="13"/>
  <c r="KE47" i="13"/>
  <c r="KF47" i="13"/>
  <c r="KG47" i="13"/>
  <c r="KH47" i="13"/>
  <c r="JK48" i="13"/>
  <c r="JL48" i="13"/>
  <c r="JM48" i="13"/>
  <c r="JN48" i="13"/>
  <c r="JO48" i="13"/>
  <c r="JP48" i="13"/>
  <c r="JQ48" i="13"/>
  <c r="JR48" i="13"/>
  <c r="JS48" i="13"/>
  <c r="JT48" i="13"/>
  <c r="JU48" i="13"/>
  <c r="JV48" i="13"/>
  <c r="JW48" i="13"/>
  <c r="JX48" i="13"/>
  <c r="JY48" i="13"/>
  <c r="JZ48" i="13"/>
  <c r="KA48" i="13"/>
  <c r="KB48" i="13"/>
  <c r="KC48" i="13"/>
  <c r="KD48" i="13"/>
  <c r="KE48" i="13"/>
  <c r="KF48" i="13"/>
  <c r="KG48" i="13"/>
  <c r="KH48" i="13"/>
  <c r="JK49" i="13"/>
  <c r="JL49" i="13"/>
  <c r="JM49" i="13"/>
  <c r="JN49" i="13"/>
  <c r="JO49" i="13"/>
  <c r="JP49" i="13"/>
  <c r="JQ49" i="13"/>
  <c r="JR49" i="13"/>
  <c r="JS49" i="13"/>
  <c r="JT49" i="13"/>
  <c r="JU49" i="13"/>
  <c r="JV49" i="13"/>
  <c r="JW49" i="13"/>
  <c r="JX49" i="13"/>
  <c r="JY49" i="13"/>
  <c r="JZ49" i="13"/>
  <c r="KA49" i="13"/>
  <c r="KB49" i="13"/>
  <c r="KC49" i="13"/>
  <c r="KD49" i="13"/>
  <c r="KE49" i="13"/>
  <c r="KF49" i="13"/>
  <c r="KG49" i="13"/>
  <c r="KH49" i="13"/>
  <c r="JK50" i="13"/>
  <c r="JL50" i="13"/>
  <c r="JM50" i="13"/>
  <c r="JN50" i="13"/>
  <c r="JO50" i="13"/>
  <c r="JP50" i="13"/>
  <c r="JQ50" i="13"/>
  <c r="JR50" i="13"/>
  <c r="JS50" i="13"/>
  <c r="JT50" i="13"/>
  <c r="JU50" i="13"/>
  <c r="JV50" i="13"/>
  <c r="JW50" i="13"/>
  <c r="JX50" i="13"/>
  <c r="JY50" i="13"/>
  <c r="JZ50" i="13"/>
  <c r="KA50" i="13"/>
  <c r="KB50" i="13"/>
  <c r="KC50" i="13"/>
  <c r="KD50" i="13"/>
  <c r="KE50" i="13"/>
  <c r="KF50" i="13"/>
  <c r="KG50" i="13"/>
  <c r="KH50" i="13"/>
  <c r="JK51" i="13"/>
  <c r="JL51" i="13"/>
  <c r="JM51" i="13"/>
  <c r="JN51" i="13"/>
  <c r="JO51" i="13"/>
  <c r="JP51" i="13"/>
  <c r="JQ51" i="13"/>
  <c r="JR51" i="13"/>
  <c r="JS51" i="13"/>
  <c r="JT51" i="13"/>
  <c r="JU51" i="13"/>
  <c r="JV51" i="13"/>
  <c r="JW51" i="13"/>
  <c r="JX51" i="13"/>
  <c r="JY51" i="13"/>
  <c r="JZ51" i="13"/>
  <c r="KA51" i="13"/>
  <c r="KB51" i="13"/>
  <c r="KC51" i="13"/>
  <c r="KD51" i="13"/>
  <c r="KE51" i="13"/>
  <c r="KF51" i="13"/>
  <c r="KG51" i="13"/>
  <c r="KH51" i="13"/>
  <c r="JK52" i="13"/>
  <c r="JL52" i="13"/>
  <c r="JM52" i="13"/>
  <c r="JN52" i="13"/>
  <c r="JO52" i="13"/>
  <c r="JP52" i="13"/>
  <c r="JQ52" i="13"/>
  <c r="JR52" i="13"/>
  <c r="JS52" i="13"/>
  <c r="JT52" i="13"/>
  <c r="JU52" i="13"/>
  <c r="JV52" i="13"/>
  <c r="JW52" i="13"/>
  <c r="JX52" i="13"/>
  <c r="JY52" i="13"/>
  <c r="JZ52" i="13"/>
  <c r="KA52" i="13"/>
  <c r="KB52" i="13"/>
  <c r="KC52" i="13"/>
  <c r="KD52" i="13"/>
  <c r="KE52" i="13"/>
  <c r="KF52" i="13"/>
  <c r="KG52" i="13"/>
  <c r="KH52" i="13"/>
  <c r="JK53" i="13"/>
  <c r="JL53" i="13"/>
  <c r="JM53" i="13"/>
  <c r="JN53" i="13"/>
  <c r="JO53" i="13"/>
  <c r="JP53" i="13"/>
  <c r="JQ53" i="13"/>
  <c r="JR53" i="13"/>
  <c r="JS53" i="13"/>
  <c r="JT53" i="13"/>
  <c r="JU53" i="13"/>
  <c r="JV53" i="13"/>
  <c r="JW53" i="13"/>
  <c r="JX53" i="13"/>
  <c r="JY53" i="13"/>
  <c r="JZ53" i="13"/>
  <c r="KA53" i="13"/>
  <c r="KB53" i="13"/>
  <c r="KC53" i="13"/>
  <c r="KD53" i="13"/>
  <c r="KE53" i="13"/>
  <c r="KF53" i="13"/>
  <c r="KG53" i="13"/>
  <c r="KH53" i="13"/>
  <c r="JK54" i="13"/>
  <c r="JL54" i="13"/>
  <c r="JM54" i="13"/>
  <c r="JN54" i="13"/>
  <c r="JO54" i="13"/>
  <c r="JP54" i="13"/>
  <c r="JQ54" i="13"/>
  <c r="JR54" i="13"/>
  <c r="JS54" i="13"/>
  <c r="JT54" i="13"/>
  <c r="JU54" i="13"/>
  <c r="JV54" i="13"/>
  <c r="JW54" i="13"/>
  <c r="JX54" i="13"/>
  <c r="JY54" i="13"/>
  <c r="JZ54" i="13"/>
  <c r="KA54" i="13"/>
  <c r="KB54" i="13"/>
  <c r="KC54" i="13"/>
  <c r="KD54" i="13"/>
  <c r="KE54" i="13"/>
  <c r="KF54" i="13"/>
  <c r="KG54" i="13"/>
  <c r="KH54" i="13"/>
  <c r="JK55" i="13"/>
  <c r="JL55" i="13"/>
  <c r="JM55" i="13"/>
  <c r="JN55" i="13"/>
  <c r="JO55" i="13"/>
  <c r="JP55" i="13"/>
  <c r="JQ55" i="13"/>
  <c r="JR55" i="13"/>
  <c r="JS55" i="13"/>
  <c r="JT55" i="13"/>
  <c r="JU55" i="13"/>
  <c r="JV55" i="13"/>
  <c r="JW55" i="13"/>
  <c r="JX55" i="13"/>
  <c r="JY55" i="13"/>
  <c r="JZ55" i="13"/>
  <c r="KA55" i="13"/>
  <c r="KB55" i="13"/>
  <c r="KC55" i="13"/>
  <c r="KD55" i="13"/>
  <c r="KE55" i="13"/>
  <c r="KF55" i="13"/>
  <c r="KG55" i="13"/>
  <c r="KH55" i="13"/>
  <c r="JK56" i="13"/>
  <c r="JL56" i="13"/>
  <c r="JM56" i="13"/>
  <c r="JN56" i="13"/>
  <c r="JO56" i="13"/>
  <c r="JP56" i="13"/>
  <c r="JQ56" i="13"/>
  <c r="JR56" i="13"/>
  <c r="JS56" i="13"/>
  <c r="JT56" i="13"/>
  <c r="JU56" i="13"/>
  <c r="JV56" i="13"/>
  <c r="JW56" i="13"/>
  <c r="JX56" i="13"/>
  <c r="JY56" i="13"/>
  <c r="JZ56" i="13"/>
  <c r="KA56" i="13"/>
  <c r="KB56" i="13"/>
  <c r="KC56" i="13"/>
  <c r="KD56" i="13"/>
  <c r="KE56" i="13"/>
  <c r="KF56" i="13"/>
  <c r="KG56" i="13"/>
  <c r="KH56" i="13"/>
  <c r="JK57" i="13"/>
  <c r="JL57" i="13"/>
  <c r="JM57" i="13"/>
  <c r="JN57" i="13"/>
  <c r="JO57" i="13"/>
  <c r="JP57" i="13"/>
  <c r="JQ57" i="13"/>
  <c r="JR57" i="13"/>
  <c r="JS57" i="13"/>
  <c r="JT57" i="13"/>
  <c r="JU57" i="13"/>
  <c r="JV57" i="13"/>
  <c r="JW57" i="13"/>
  <c r="JX57" i="13"/>
  <c r="JY57" i="13"/>
  <c r="JZ57" i="13"/>
  <c r="KA57" i="13"/>
  <c r="KB57" i="13"/>
  <c r="KC57" i="13"/>
  <c r="KD57" i="13"/>
  <c r="KE57" i="13"/>
  <c r="KF57" i="13"/>
  <c r="KG57" i="13"/>
  <c r="KH57" i="13"/>
  <c r="JK58" i="13"/>
  <c r="JL58" i="13"/>
  <c r="JM58" i="13"/>
  <c r="JN58" i="13"/>
  <c r="JO58" i="13"/>
  <c r="JP58" i="13"/>
  <c r="JQ58" i="13"/>
  <c r="JR58" i="13"/>
  <c r="JS58" i="13"/>
  <c r="JT58" i="13"/>
  <c r="JU58" i="13"/>
  <c r="JV58" i="13"/>
  <c r="JW58" i="13"/>
  <c r="JX58" i="13"/>
  <c r="JY58" i="13"/>
  <c r="JZ58" i="13"/>
  <c r="KA58" i="13"/>
  <c r="KB58" i="13"/>
  <c r="KC58" i="13"/>
  <c r="KD58" i="13"/>
  <c r="KE58" i="13"/>
  <c r="KF58" i="13"/>
  <c r="KG58" i="13"/>
  <c r="KH58" i="13"/>
  <c r="JK59" i="13"/>
  <c r="JL59" i="13"/>
  <c r="JM59" i="13"/>
  <c r="JN59" i="13"/>
  <c r="JO59" i="13"/>
  <c r="JP59" i="13"/>
  <c r="JQ59" i="13"/>
  <c r="JR59" i="13"/>
  <c r="JS59" i="13"/>
  <c r="JT59" i="13"/>
  <c r="JU59" i="13"/>
  <c r="JV59" i="13"/>
  <c r="JW59" i="13"/>
  <c r="JX59" i="13"/>
  <c r="JY59" i="13"/>
  <c r="JZ59" i="13"/>
  <c r="KA59" i="13"/>
  <c r="KB59" i="13"/>
  <c r="KC59" i="13"/>
  <c r="KD59" i="13"/>
  <c r="KE59" i="13"/>
  <c r="KF59" i="13"/>
  <c r="KG59" i="13"/>
  <c r="KH59" i="13"/>
  <c r="JK60" i="13"/>
  <c r="JL60" i="13"/>
  <c r="JM60" i="13"/>
  <c r="JN60" i="13"/>
  <c r="JO60" i="13"/>
  <c r="JP60" i="13"/>
  <c r="JQ60" i="13"/>
  <c r="JR60" i="13"/>
  <c r="JS60" i="13"/>
  <c r="JT60" i="13"/>
  <c r="JU60" i="13"/>
  <c r="JV60" i="13"/>
  <c r="JW60" i="13"/>
  <c r="JX60" i="13"/>
  <c r="JY60" i="13"/>
  <c r="JZ60" i="13"/>
  <c r="KA60" i="13"/>
  <c r="KB60" i="13"/>
  <c r="KC60" i="13"/>
  <c r="KD60" i="13"/>
  <c r="KE60" i="13"/>
  <c r="KF60" i="13"/>
  <c r="KG60" i="13"/>
  <c r="KH60" i="13"/>
  <c r="JK61" i="13"/>
  <c r="JL61" i="13"/>
  <c r="JM61" i="13"/>
  <c r="JN61" i="13"/>
  <c r="JO61" i="13"/>
  <c r="JP61" i="13"/>
  <c r="JQ61" i="13"/>
  <c r="JR61" i="13"/>
  <c r="JS61" i="13"/>
  <c r="JT61" i="13"/>
  <c r="JU61" i="13"/>
  <c r="JV61" i="13"/>
  <c r="JW61" i="13"/>
  <c r="JX61" i="13"/>
  <c r="JY61" i="13"/>
  <c r="JZ61" i="13"/>
  <c r="KA61" i="13"/>
  <c r="KB61" i="13"/>
  <c r="KC61" i="13"/>
  <c r="KD61" i="13"/>
  <c r="KE61" i="13"/>
  <c r="KF61" i="13"/>
  <c r="KG61" i="13"/>
  <c r="KH61" i="13"/>
  <c r="JK62" i="13"/>
  <c r="JL62" i="13"/>
  <c r="JM62" i="13"/>
  <c r="JN62" i="13"/>
  <c r="JO62" i="13"/>
  <c r="JP62" i="13"/>
  <c r="JQ62" i="13"/>
  <c r="JR62" i="13"/>
  <c r="JS62" i="13"/>
  <c r="JT62" i="13"/>
  <c r="JU62" i="13"/>
  <c r="JV62" i="13"/>
  <c r="JW62" i="13"/>
  <c r="JX62" i="13"/>
  <c r="JY62" i="13"/>
  <c r="JZ62" i="13"/>
  <c r="KA62" i="13"/>
  <c r="KB62" i="13"/>
  <c r="KC62" i="13"/>
  <c r="KD62" i="13"/>
  <c r="KE62" i="13"/>
  <c r="KF62" i="13"/>
  <c r="KG62" i="13"/>
  <c r="KH62" i="13"/>
  <c r="JK63" i="13"/>
  <c r="JL63" i="13"/>
  <c r="JM63" i="13"/>
  <c r="JN63" i="13"/>
  <c r="JO63" i="13"/>
  <c r="JP63" i="13"/>
  <c r="JQ63" i="13"/>
  <c r="JR63" i="13"/>
  <c r="JS63" i="13"/>
  <c r="JT63" i="13"/>
  <c r="JU63" i="13"/>
  <c r="JV63" i="13"/>
  <c r="JW63" i="13"/>
  <c r="JX63" i="13"/>
  <c r="JY63" i="13"/>
  <c r="JZ63" i="13"/>
  <c r="KA63" i="13"/>
  <c r="KB63" i="13"/>
  <c r="KC63" i="13"/>
  <c r="KD63" i="13"/>
  <c r="KE63" i="13"/>
  <c r="KF63" i="13"/>
  <c r="KG63" i="13"/>
  <c r="KH63" i="13"/>
  <c r="JK64" i="13"/>
  <c r="JL64" i="13"/>
  <c r="JM64" i="13"/>
  <c r="JN64" i="13"/>
  <c r="JO64" i="13"/>
  <c r="JP64" i="13"/>
  <c r="JQ64" i="13"/>
  <c r="JR64" i="13"/>
  <c r="JS64" i="13"/>
  <c r="JT64" i="13"/>
  <c r="JU64" i="13"/>
  <c r="JV64" i="13"/>
  <c r="JW64" i="13"/>
  <c r="JX64" i="13"/>
  <c r="JY64" i="13"/>
  <c r="JZ64" i="13"/>
  <c r="KA64" i="13"/>
  <c r="KB64" i="13"/>
  <c r="KC64" i="13"/>
  <c r="KD64" i="13"/>
  <c r="KE64" i="13"/>
  <c r="KF64" i="13"/>
  <c r="KG64" i="13"/>
  <c r="KH64" i="13"/>
  <c r="JK65" i="13"/>
  <c r="JL65" i="13"/>
  <c r="JM65" i="13"/>
  <c r="JN65" i="13"/>
  <c r="JO65" i="13"/>
  <c r="JP65" i="13"/>
  <c r="JQ65" i="13"/>
  <c r="JR65" i="13"/>
  <c r="JS65" i="13"/>
  <c r="JT65" i="13"/>
  <c r="JU65" i="13"/>
  <c r="JV65" i="13"/>
  <c r="JW65" i="13"/>
  <c r="JX65" i="13"/>
  <c r="JY65" i="13"/>
  <c r="JZ65" i="13"/>
  <c r="KA65" i="13"/>
  <c r="KB65" i="13"/>
  <c r="KC65" i="13"/>
  <c r="KD65" i="13"/>
  <c r="KE65" i="13"/>
  <c r="KF65" i="13"/>
  <c r="KG65" i="13"/>
  <c r="KH65" i="13"/>
  <c r="JK66" i="13"/>
  <c r="JL66" i="13"/>
  <c r="JM66" i="13"/>
  <c r="JN66" i="13"/>
  <c r="JO66" i="13"/>
  <c r="JP66" i="13"/>
  <c r="JQ66" i="13"/>
  <c r="JR66" i="13"/>
  <c r="JS66" i="13"/>
  <c r="JT66" i="13"/>
  <c r="JU66" i="13"/>
  <c r="JV66" i="13"/>
  <c r="JW66" i="13"/>
  <c r="JX66" i="13"/>
  <c r="JY66" i="13"/>
  <c r="JZ66" i="13"/>
  <c r="KA66" i="13"/>
  <c r="KB66" i="13"/>
  <c r="KC66" i="13"/>
  <c r="KD66" i="13"/>
  <c r="KE66" i="13"/>
  <c r="KF66" i="13"/>
  <c r="KG66" i="13"/>
  <c r="KH66" i="13"/>
  <c r="JK68" i="13"/>
  <c r="JL68" i="13"/>
  <c r="JM68" i="13"/>
  <c r="JN68" i="13"/>
  <c r="JO68" i="13"/>
  <c r="JP68" i="13"/>
  <c r="JQ68" i="13"/>
  <c r="JR68" i="13"/>
  <c r="JS68" i="13"/>
  <c r="JT68" i="13"/>
  <c r="JU68" i="13"/>
  <c r="JV68" i="13"/>
  <c r="JW68" i="13"/>
  <c r="JX68" i="13"/>
  <c r="JY68" i="13"/>
  <c r="JZ68" i="13"/>
  <c r="KA68" i="13"/>
  <c r="KB68" i="13"/>
  <c r="KC68" i="13"/>
  <c r="KD68" i="13"/>
  <c r="KE68" i="13"/>
  <c r="KF68" i="13"/>
  <c r="KG68" i="13"/>
  <c r="KH68" i="13"/>
  <c r="JK69" i="13"/>
  <c r="JL69" i="13"/>
  <c r="JM69" i="13"/>
  <c r="JN69" i="13"/>
  <c r="JO69" i="13"/>
  <c r="JP69" i="13"/>
  <c r="JQ69" i="13"/>
  <c r="JR69" i="13"/>
  <c r="JS69" i="13"/>
  <c r="JT69" i="13"/>
  <c r="JU69" i="13"/>
  <c r="JV69" i="13"/>
  <c r="JW69" i="13"/>
  <c r="JX69" i="13"/>
  <c r="JY69" i="13"/>
  <c r="JZ69" i="13"/>
  <c r="KA69" i="13"/>
  <c r="KB69" i="13"/>
  <c r="KC69" i="13"/>
  <c r="KD69" i="13"/>
  <c r="KE69" i="13"/>
  <c r="KF69" i="13"/>
  <c r="KG69" i="13"/>
  <c r="KH69" i="13"/>
  <c r="JK70" i="13"/>
  <c r="JL70" i="13"/>
  <c r="JM70" i="13"/>
  <c r="JN70" i="13"/>
  <c r="JO70" i="13"/>
  <c r="JP70" i="13"/>
  <c r="JQ70" i="13"/>
  <c r="JR70" i="13"/>
  <c r="JS70" i="13"/>
  <c r="JT70" i="13"/>
  <c r="JU70" i="13"/>
  <c r="JV70" i="13"/>
  <c r="JW70" i="13"/>
  <c r="JX70" i="13"/>
  <c r="JY70" i="13"/>
  <c r="JZ70" i="13"/>
  <c r="KA70" i="13"/>
  <c r="KB70" i="13"/>
  <c r="KC70" i="13"/>
  <c r="KD70" i="13"/>
  <c r="KE70" i="13"/>
  <c r="KF70" i="13"/>
  <c r="KG70" i="13"/>
  <c r="KH70" i="13"/>
  <c r="JK71" i="13"/>
  <c r="JL71" i="13"/>
  <c r="JM71" i="13"/>
  <c r="JN71" i="13"/>
  <c r="JO71" i="13"/>
  <c r="JP71" i="13"/>
  <c r="JQ71" i="13"/>
  <c r="JR71" i="13"/>
  <c r="JS71" i="13"/>
  <c r="JT71" i="13"/>
  <c r="JU71" i="13"/>
  <c r="JV71" i="13"/>
  <c r="JW71" i="13"/>
  <c r="JX71" i="13"/>
  <c r="JY71" i="13"/>
  <c r="JZ71" i="13"/>
  <c r="KA71" i="13"/>
  <c r="KB71" i="13"/>
  <c r="KC71" i="13"/>
  <c r="KD71" i="13"/>
  <c r="KE71" i="13"/>
  <c r="KF71" i="13"/>
  <c r="KG71" i="13"/>
  <c r="KH71" i="13"/>
  <c r="JK72" i="13"/>
  <c r="JL72" i="13"/>
  <c r="JM72" i="13"/>
  <c r="JN72" i="13"/>
  <c r="JO72" i="13"/>
  <c r="JP72" i="13"/>
  <c r="JQ72" i="13"/>
  <c r="JR72" i="13"/>
  <c r="JS72" i="13"/>
  <c r="JT72" i="13"/>
  <c r="JU72" i="13"/>
  <c r="JV72" i="13"/>
  <c r="JW72" i="13"/>
  <c r="JX72" i="13"/>
  <c r="JY72" i="13"/>
  <c r="JZ72" i="13"/>
  <c r="KA72" i="13"/>
  <c r="KB72" i="13"/>
  <c r="KC72" i="13"/>
  <c r="KD72" i="13"/>
  <c r="KE72" i="13"/>
  <c r="KF72" i="13"/>
  <c r="KG72" i="13"/>
  <c r="KH72" i="13"/>
  <c r="JK73" i="13"/>
  <c r="JL73" i="13"/>
  <c r="JM73" i="13"/>
  <c r="JN73" i="13"/>
  <c r="JO73" i="13"/>
  <c r="JP73" i="13"/>
  <c r="JQ73" i="13"/>
  <c r="JR73" i="13"/>
  <c r="JS73" i="13"/>
  <c r="JT73" i="13"/>
  <c r="JU73" i="13"/>
  <c r="JV73" i="13"/>
  <c r="JW73" i="13"/>
  <c r="JX73" i="13"/>
  <c r="JY73" i="13"/>
  <c r="JZ73" i="13"/>
  <c r="KA73" i="13"/>
  <c r="KB73" i="13"/>
  <c r="KC73" i="13"/>
  <c r="KD73" i="13"/>
  <c r="KE73" i="13"/>
  <c r="KF73" i="13"/>
  <c r="KG73" i="13"/>
  <c r="KH73" i="13"/>
  <c r="JK74" i="13"/>
  <c r="JL74" i="13"/>
  <c r="JM74" i="13"/>
  <c r="JN74" i="13"/>
  <c r="JO74" i="13"/>
  <c r="JP74" i="13"/>
  <c r="JQ74" i="13"/>
  <c r="JR74" i="13"/>
  <c r="JS74" i="13"/>
  <c r="JT74" i="13"/>
  <c r="JU74" i="13"/>
  <c r="JV74" i="13"/>
  <c r="JW74" i="13"/>
  <c r="JX74" i="13"/>
  <c r="JY74" i="13"/>
  <c r="JZ74" i="13"/>
  <c r="KA74" i="13"/>
  <c r="KB74" i="13"/>
  <c r="KC74" i="13"/>
  <c r="KD74" i="13"/>
  <c r="KE74" i="13"/>
  <c r="KF74" i="13"/>
  <c r="KG74" i="13"/>
  <c r="KH74" i="13"/>
  <c r="JK75" i="13"/>
  <c r="JL75" i="13"/>
  <c r="JM75" i="13"/>
  <c r="JN75" i="13"/>
  <c r="JO75" i="13"/>
  <c r="JP75" i="13"/>
  <c r="JQ75" i="13"/>
  <c r="JR75" i="13"/>
  <c r="JS75" i="13"/>
  <c r="JT75" i="13"/>
  <c r="JU75" i="13"/>
  <c r="JV75" i="13"/>
  <c r="JW75" i="13"/>
  <c r="JX75" i="13"/>
  <c r="JY75" i="13"/>
  <c r="JZ75" i="13"/>
  <c r="KA75" i="13"/>
  <c r="KB75" i="13"/>
  <c r="KC75" i="13"/>
  <c r="KD75" i="13"/>
  <c r="KE75" i="13"/>
  <c r="KF75" i="13"/>
  <c r="KG75" i="13"/>
  <c r="KH75" i="13"/>
  <c r="JK76" i="13"/>
  <c r="JL76" i="13"/>
  <c r="JM76" i="13"/>
  <c r="JN76" i="13"/>
  <c r="JO76" i="13"/>
  <c r="JP76" i="13"/>
  <c r="JQ76" i="13"/>
  <c r="JR76" i="13"/>
  <c r="JS76" i="13"/>
  <c r="JT76" i="13"/>
  <c r="JU76" i="13"/>
  <c r="JV76" i="13"/>
  <c r="JW76" i="13"/>
  <c r="JX76" i="13"/>
  <c r="JY76" i="13"/>
  <c r="JZ76" i="13"/>
  <c r="KA76" i="13"/>
  <c r="KB76" i="13"/>
  <c r="KC76" i="13"/>
  <c r="KD76" i="13"/>
  <c r="KE76" i="13"/>
  <c r="KF76" i="13"/>
  <c r="KG76" i="13"/>
  <c r="KH76" i="13"/>
  <c r="JK77" i="13"/>
  <c r="JL77" i="13"/>
  <c r="JM77" i="13"/>
  <c r="JN77" i="13"/>
  <c r="JO77" i="13"/>
  <c r="JP77" i="13"/>
  <c r="JQ77" i="13"/>
  <c r="JR77" i="13"/>
  <c r="JS77" i="13"/>
  <c r="JT77" i="13"/>
  <c r="JU77" i="13"/>
  <c r="JV77" i="13"/>
  <c r="JW77" i="13"/>
  <c r="JX77" i="13"/>
  <c r="JY77" i="13"/>
  <c r="JZ77" i="13"/>
  <c r="KA77" i="13"/>
  <c r="KB77" i="13"/>
  <c r="KC77" i="13"/>
  <c r="KD77" i="13"/>
  <c r="KE77" i="13"/>
  <c r="KF77" i="13"/>
  <c r="KG77" i="13"/>
  <c r="KH77" i="13"/>
  <c r="JK78" i="13"/>
  <c r="JL78" i="13"/>
  <c r="JM78" i="13"/>
  <c r="JN78" i="13"/>
  <c r="JO78" i="13"/>
  <c r="JP78" i="13"/>
  <c r="JQ78" i="13"/>
  <c r="JR78" i="13"/>
  <c r="JS78" i="13"/>
  <c r="JT78" i="13"/>
  <c r="JU78" i="13"/>
  <c r="JV78" i="13"/>
  <c r="JW78" i="13"/>
  <c r="JX78" i="13"/>
  <c r="JY78" i="13"/>
  <c r="JZ78" i="13"/>
  <c r="KA78" i="13"/>
  <c r="KB78" i="13"/>
  <c r="KC78" i="13"/>
  <c r="KD78" i="13"/>
  <c r="KE78" i="13"/>
  <c r="KF78" i="13"/>
  <c r="KG78" i="13"/>
  <c r="KH78" i="13"/>
  <c r="JK79" i="13"/>
  <c r="JL79" i="13"/>
  <c r="JM79" i="13"/>
  <c r="JN79" i="13"/>
  <c r="JO79" i="13"/>
  <c r="JP79" i="13"/>
  <c r="JQ79" i="13"/>
  <c r="JR79" i="13"/>
  <c r="JS79" i="13"/>
  <c r="JT79" i="13"/>
  <c r="JU79" i="13"/>
  <c r="JV79" i="13"/>
  <c r="JW79" i="13"/>
  <c r="JX79" i="13"/>
  <c r="JY79" i="13"/>
  <c r="JZ79" i="13"/>
  <c r="KA79" i="13"/>
  <c r="KB79" i="13"/>
  <c r="KC79" i="13"/>
  <c r="KD79" i="13"/>
  <c r="KE79" i="13"/>
  <c r="KF79" i="13"/>
  <c r="KG79" i="13"/>
  <c r="KH79" i="13"/>
  <c r="JK80" i="13"/>
  <c r="JL80" i="13"/>
  <c r="JM80" i="13"/>
  <c r="JN80" i="13"/>
  <c r="JO80" i="13"/>
  <c r="JP80" i="13"/>
  <c r="JQ80" i="13"/>
  <c r="JR80" i="13"/>
  <c r="JS80" i="13"/>
  <c r="JT80" i="13"/>
  <c r="JU80" i="13"/>
  <c r="JV80" i="13"/>
  <c r="JW80" i="13"/>
  <c r="JX80" i="13"/>
  <c r="JY80" i="13"/>
  <c r="JZ80" i="13"/>
  <c r="KA80" i="13"/>
  <c r="KB80" i="13"/>
  <c r="KC80" i="13"/>
  <c r="KD80" i="13"/>
  <c r="KE80" i="13"/>
  <c r="KF80" i="13"/>
  <c r="KG80" i="13"/>
  <c r="KH80" i="13"/>
  <c r="JK81" i="13"/>
  <c r="JL81" i="13"/>
  <c r="JM81" i="13"/>
  <c r="JN81" i="13"/>
  <c r="JO81" i="13"/>
  <c r="JP81" i="13"/>
  <c r="JQ81" i="13"/>
  <c r="JR81" i="13"/>
  <c r="JS81" i="13"/>
  <c r="JT81" i="13"/>
  <c r="JU81" i="13"/>
  <c r="JV81" i="13"/>
  <c r="JW81" i="13"/>
  <c r="JX81" i="13"/>
  <c r="JY81" i="13"/>
  <c r="JZ81" i="13"/>
  <c r="KA81" i="13"/>
  <c r="KB81" i="13"/>
  <c r="KC81" i="13"/>
  <c r="KD81" i="13"/>
  <c r="KE81" i="13"/>
  <c r="KF81" i="13"/>
  <c r="KG81" i="13"/>
  <c r="KH81" i="13"/>
  <c r="KF82" i="13"/>
  <c r="KG82" i="13"/>
  <c r="JJ81" i="13"/>
  <c r="JJ80" i="13"/>
  <c r="JJ79" i="13"/>
  <c r="JJ78" i="13"/>
  <c r="JJ77" i="13"/>
  <c r="JJ76" i="13"/>
  <c r="JJ75" i="13"/>
  <c r="JJ74" i="13"/>
  <c r="JJ73" i="13"/>
  <c r="JJ72" i="13"/>
  <c r="JJ71" i="13"/>
  <c r="JJ70" i="13"/>
  <c r="JJ69" i="13"/>
  <c r="JJ68" i="13"/>
  <c r="JJ66" i="13"/>
  <c r="JJ65" i="13"/>
  <c r="JJ64" i="13"/>
  <c r="JJ63" i="13"/>
  <c r="JJ62" i="13"/>
  <c r="JJ61" i="13"/>
  <c r="KI61" i="13"/>
  <c r="JJ60" i="13"/>
  <c r="JJ59" i="13"/>
  <c r="JJ58" i="13"/>
  <c r="JJ57" i="13"/>
  <c r="JJ56" i="13"/>
  <c r="JJ55" i="13"/>
  <c r="JJ54" i="13"/>
  <c r="JJ53" i="13"/>
  <c r="JJ52" i="13"/>
  <c r="JJ51" i="13"/>
  <c r="JJ50" i="13"/>
  <c r="JJ41" i="13"/>
  <c r="JJ40" i="13"/>
  <c r="JJ30" i="13"/>
  <c r="JJ29" i="13"/>
  <c r="JJ28" i="13"/>
  <c r="JJ27" i="13"/>
  <c r="JJ26" i="13"/>
  <c r="JJ25" i="13"/>
  <c r="JJ24" i="13"/>
  <c r="JJ23" i="13"/>
  <c r="JJ22" i="13"/>
  <c r="JJ21" i="13"/>
  <c r="JJ20" i="13"/>
  <c r="JJ19" i="13"/>
  <c r="JJ18" i="13"/>
  <c r="JJ17" i="13"/>
  <c r="JJ16" i="13"/>
  <c r="JJ15" i="13"/>
  <c r="JJ14" i="13"/>
  <c r="JJ13" i="13"/>
  <c r="JJ12" i="13"/>
  <c r="JJ11" i="13"/>
  <c r="KI60" i="13"/>
  <c r="JJ49" i="13"/>
  <c r="JJ48" i="13"/>
  <c r="JJ47" i="13"/>
  <c r="JJ46" i="13"/>
  <c r="JJ45" i="13"/>
  <c r="JJ44" i="13"/>
  <c r="JJ43" i="13"/>
  <c r="JJ42" i="13"/>
  <c r="JJ39" i="13"/>
  <c r="JJ38" i="13"/>
  <c r="JJ37" i="13"/>
  <c r="JJ36" i="13"/>
  <c r="JJ33" i="13"/>
  <c r="JJ32" i="13"/>
  <c r="JJ31" i="13"/>
  <c r="JJ34" i="13"/>
  <c r="JJ35" i="13"/>
  <c r="JJ9" i="13"/>
  <c r="JJ8" i="13"/>
  <c r="NP9" i="13"/>
  <c r="NP11" i="13"/>
  <c r="NP12" i="13"/>
  <c r="NP14" i="13"/>
  <c r="NP15" i="13"/>
  <c r="NP16" i="13"/>
  <c r="NP17" i="13"/>
  <c r="NP18" i="13"/>
  <c r="NP30" i="13"/>
  <c r="NP41" i="13"/>
  <c r="NP42" i="13"/>
  <c r="NP43" i="13"/>
  <c r="NP44" i="13"/>
  <c r="NP45" i="13"/>
  <c r="NP46" i="13"/>
  <c r="NP47" i="13"/>
  <c r="NP48" i="13"/>
  <c r="NP49" i="13"/>
  <c r="NP51" i="13"/>
  <c r="NP52" i="13"/>
  <c r="NP53" i="13"/>
  <c r="NP54" i="13"/>
  <c r="NP55" i="13"/>
  <c r="NP56" i="13"/>
  <c r="NP57" i="13"/>
  <c r="NP58" i="13"/>
  <c r="NP59" i="13"/>
  <c r="NP60" i="13"/>
  <c r="NP61" i="13"/>
  <c r="NP62" i="13"/>
  <c r="NP63" i="13"/>
  <c r="NP64" i="13"/>
  <c r="NP65" i="13"/>
  <c r="NP66" i="13"/>
  <c r="NP68" i="13"/>
  <c r="NP69" i="13"/>
  <c r="NP70" i="13"/>
  <c r="NP71" i="13"/>
  <c r="NP72" i="13"/>
  <c r="NP73" i="13"/>
  <c r="NP74" i="13"/>
  <c r="NP75" i="13"/>
  <c r="NP76" i="13"/>
  <c r="NP77" i="13"/>
  <c r="NP78" i="13"/>
  <c r="NP79" i="13"/>
  <c r="NP80" i="13"/>
  <c r="NP81" i="13"/>
  <c r="NP84" i="13"/>
  <c r="NP85" i="13"/>
  <c r="NP86" i="13"/>
  <c r="NP87" i="13"/>
  <c r="NP88" i="13"/>
  <c r="NP89" i="13"/>
  <c r="NP90" i="13"/>
  <c r="NP91" i="13"/>
  <c r="NP92" i="13"/>
  <c r="NP93" i="13"/>
  <c r="NP94" i="13"/>
  <c r="NP95" i="13"/>
  <c r="NP96" i="13"/>
  <c r="NP97" i="13"/>
  <c r="NP98" i="13"/>
  <c r="NP99" i="13"/>
  <c r="NP100" i="13"/>
  <c r="NP101" i="13"/>
  <c r="NP102" i="13"/>
  <c r="NP103" i="13"/>
  <c r="NP104" i="13"/>
  <c r="NP105" i="13"/>
  <c r="NP106" i="13"/>
  <c r="NP107" i="13"/>
  <c r="NP108" i="13"/>
  <c r="NP109" i="13"/>
  <c r="NP110" i="13"/>
  <c r="NP111" i="13"/>
  <c r="NP112" i="13"/>
  <c r="NP113" i="13"/>
  <c r="NP114" i="13"/>
  <c r="NP115" i="13"/>
  <c r="NP116" i="13"/>
  <c r="NP117" i="13"/>
  <c r="NP118" i="13"/>
  <c r="NP119" i="13"/>
  <c r="NP120" i="13"/>
  <c r="NP121" i="13"/>
  <c r="NP122" i="13"/>
  <c r="NP123" i="13"/>
  <c r="NP124" i="13"/>
  <c r="NP125" i="13"/>
  <c r="NP126" i="13"/>
  <c r="NP127" i="13"/>
  <c r="NP128" i="13"/>
  <c r="NP129" i="13"/>
  <c r="NP130" i="13"/>
  <c r="NP131" i="13"/>
  <c r="NP132" i="13"/>
  <c r="NP133" i="13"/>
  <c r="NP134" i="13"/>
  <c r="NP135" i="13"/>
  <c r="NP136" i="13"/>
  <c r="NP137" i="13"/>
  <c r="NP138" i="13"/>
  <c r="NP139" i="13"/>
  <c r="NP140" i="13"/>
  <c r="NP141" i="13"/>
  <c r="NP142" i="13"/>
  <c r="NP143" i="13"/>
  <c r="NP144" i="13"/>
  <c r="NP145" i="13"/>
  <c r="NP146" i="13"/>
  <c r="NP147" i="13"/>
  <c r="NP148" i="13"/>
  <c r="NP149" i="13"/>
  <c r="NP150" i="13"/>
  <c r="MP8" i="13"/>
  <c r="MP9" i="13"/>
  <c r="MP11" i="13"/>
  <c r="MP12" i="13"/>
  <c r="MP13" i="13"/>
  <c r="MP14" i="13"/>
  <c r="MP15" i="13"/>
  <c r="MP16" i="13"/>
  <c r="MP17" i="13"/>
  <c r="MP18" i="13"/>
  <c r="MP19" i="13"/>
  <c r="MP20" i="13"/>
  <c r="MP21" i="13"/>
  <c r="MP22" i="13"/>
  <c r="MP23" i="13"/>
  <c r="MP24" i="13"/>
  <c r="MP25" i="13"/>
  <c r="MP26" i="13"/>
  <c r="MP27" i="13"/>
  <c r="MP28" i="13"/>
  <c r="MP29" i="13"/>
  <c r="MP30" i="13"/>
  <c r="MP31" i="13"/>
  <c r="MP32" i="13"/>
  <c r="MP33" i="13"/>
  <c r="MP34" i="13"/>
  <c r="MP35" i="13"/>
  <c r="MP36" i="13"/>
  <c r="MP37" i="13"/>
  <c r="MP38" i="13"/>
  <c r="MP39" i="13"/>
  <c r="MP40" i="13"/>
  <c r="MP41" i="13"/>
  <c r="MP42" i="13"/>
  <c r="MP43" i="13"/>
  <c r="MP44" i="13"/>
  <c r="MP45" i="13"/>
  <c r="MP46" i="13"/>
  <c r="MP47" i="13"/>
  <c r="MP48" i="13"/>
  <c r="MP49" i="13"/>
  <c r="MP50" i="13"/>
  <c r="MP51" i="13"/>
  <c r="MP52" i="13"/>
  <c r="MP53" i="13"/>
  <c r="MP54" i="13"/>
  <c r="MP55" i="13"/>
  <c r="MP56" i="13"/>
  <c r="MP57" i="13"/>
  <c r="MP58" i="13"/>
  <c r="MP59" i="13"/>
  <c r="MP60" i="13"/>
  <c r="MP61" i="13"/>
  <c r="MP62" i="13"/>
  <c r="MP63" i="13"/>
  <c r="MP64" i="13"/>
  <c r="MP65" i="13"/>
  <c r="MP66" i="13"/>
  <c r="MP67" i="13"/>
  <c r="MP68" i="13"/>
  <c r="MP69" i="13"/>
  <c r="MP70" i="13"/>
  <c r="MP71" i="13"/>
  <c r="MP72" i="13"/>
  <c r="MP73" i="13"/>
  <c r="MP74" i="13"/>
  <c r="MP75" i="13"/>
  <c r="MP76" i="13"/>
  <c r="MP77" i="13"/>
  <c r="MP78" i="13"/>
  <c r="MP79" i="13"/>
  <c r="MP80" i="13"/>
  <c r="MP81" i="13"/>
  <c r="MP82" i="13"/>
  <c r="MP85" i="13"/>
  <c r="MP86" i="13"/>
  <c r="MP87" i="13"/>
  <c r="MP88" i="13"/>
  <c r="MP89" i="13"/>
  <c r="MP90" i="13"/>
  <c r="MP91" i="13"/>
  <c r="MP92" i="13"/>
  <c r="MP93" i="13"/>
  <c r="MP94" i="13"/>
  <c r="MP95" i="13"/>
  <c r="MP96" i="13"/>
  <c r="MP97" i="13"/>
  <c r="MP98" i="13"/>
  <c r="MP99" i="13"/>
  <c r="MP100" i="13"/>
  <c r="MP101" i="13"/>
  <c r="MP102" i="13"/>
  <c r="MP103" i="13"/>
  <c r="MP104" i="13"/>
  <c r="MP105" i="13"/>
  <c r="MP106" i="13"/>
  <c r="MP107" i="13"/>
  <c r="MP108" i="13"/>
  <c r="MP109" i="13"/>
  <c r="MP110" i="13"/>
  <c r="MP111" i="13"/>
  <c r="MP112" i="13"/>
  <c r="MP113" i="13"/>
  <c r="MP114" i="13"/>
  <c r="MP115" i="13"/>
  <c r="MP116" i="13"/>
  <c r="MP117" i="13"/>
  <c r="MP118" i="13"/>
  <c r="MP119" i="13"/>
  <c r="MP120" i="13"/>
  <c r="MP121" i="13"/>
  <c r="MP122" i="13"/>
  <c r="MP123" i="13"/>
  <c r="MP124" i="13"/>
  <c r="MP125" i="13"/>
  <c r="MP126" i="13"/>
  <c r="MP127" i="13"/>
  <c r="MP128" i="13"/>
  <c r="MP129" i="13"/>
  <c r="MP130" i="13"/>
  <c r="MP131" i="13"/>
  <c r="MP132" i="13"/>
  <c r="MP133" i="13"/>
  <c r="MP134" i="13"/>
  <c r="MP135" i="13"/>
  <c r="MP136" i="13"/>
  <c r="MP137" i="13"/>
  <c r="MP138" i="13"/>
  <c r="MP139" i="13"/>
  <c r="MP140" i="13"/>
  <c r="MP141" i="13"/>
  <c r="MP142" i="13"/>
  <c r="MP143" i="13"/>
  <c r="MP144" i="13"/>
  <c r="MP145" i="13"/>
  <c r="MP146" i="13"/>
  <c r="MP147" i="13"/>
  <c r="MP148" i="13"/>
  <c r="MP149" i="13"/>
  <c r="MP150" i="13"/>
  <c r="MP7" i="13"/>
  <c r="MM9" i="13"/>
  <c r="MM12" i="13"/>
  <c r="MM14" i="13"/>
  <c r="MM16" i="13"/>
  <c r="MM18" i="13"/>
  <c r="MM34" i="13"/>
  <c r="MM36" i="13"/>
  <c r="MM38" i="13"/>
  <c r="MM40" i="13"/>
  <c r="MM42" i="13"/>
  <c r="MM44" i="13"/>
  <c r="MM46" i="13"/>
  <c r="MM48" i="13"/>
  <c r="MM50" i="13"/>
  <c r="MM52" i="13"/>
  <c r="MM54" i="13"/>
  <c r="MM56" i="13"/>
  <c r="MM60" i="13"/>
  <c r="MM63" i="13"/>
  <c r="MM65" i="13"/>
  <c r="MM69" i="13"/>
  <c r="MM72" i="13"/>
  <c r="MM74" i="13"/>
  <c r="MM76" i="13"/>
  <c r="MM78" i="13"/>
  <c r="MM80" i="13"/>
  <c r="MM84" i="13"/>
  <c r="MM85" i="13"/>
  <c r="MM86" i="13"/>
  <c r="MM87" i="13"/>
  <c r="MM88" i="13"/>
  <c r="MM89" i="13"/>
  <c r="MM90" i="13"/>
  <c r="MM91" i="13"/>
  <c r="MM92" i="13"/>
  <c r="MM93" i="13"/>
  <c r="MM94" i="13"/>
  <c r="MM95" i="13"/>
  <c r="MM96" i="13"/>
  <c r="MM97" i="13"/>
  <c r="MM98" i="13"/>
  <c r="MM99" i="13"/>
  <c r="MM100" i="13"/>
  <c r="MM101" i="13"/>
  <c r="MM102" i="13"/>
  <c r="MM103" i="13"/>
  <c r="MM104" i="13"/>
  <c r="MM105" i="13"/>
  <c r="MM106" i="13"/>
  <c r="MM107" i="13"/>
  <c r="MM108" i="13"/>
  <c r="MM109" i="13"/>
  <c r="MM110" i="13"/>
  <c r="MM111" i="13"/>
  <c r="MM112" i="13"/>
  <c r="MM113" i="13"/>
  <c r="MM114" i="13"/>
  <c r="MM115" i="13"/>
  <c r="MM116" i="13"/>
  <c r="MM117" i="13"/>
  <c r="MM118" i="13"/>
  <c r="MM119" i="13"/>
  <c r="MM120" i="13"/>
  <c r="MM121" i="13"/>
  <c r="MM122" i="13"/>
  <c r="MM123" i="13"/>
  <c r="MM124" i="13"/>
  <c r="MM125" i="13"/>
  <c r="MM126" i="13"/>
  <c r="MM127" i="13"/>
  <c r="MM128" i="13"/>
  <c r="MM129" i="13"/>
  <c r="MM130" i="13"/>
  <c r="MM131" i="13"/>
  <c r="MM132" i="13"/>
  <c r="MM133" i="13"/>
  <c r="MM134" i="13"/>
  <c r="MM135" i="13"/>
  <c r="MM136" i="13"/>
  <c r="MM137" i="13"/>
  <c r="MM138" i="13"/>
  <c r="MM139" i="13"/>
  <c r="MM140" i="13"/>
  <c r="MM141" i="13"/>
  <c r="MM142" i="13"/>
  <c r="MM143" i="13"/>
  <c r="MM144" i="13"/>
  <c r="MM145" i="13"/>
  <c r="MM146" i="13"/>
  <c r="MM147" i="13"/>
  <c r="MM148" i="13"/>
  <c r="MM149" i="13"/>
  <c r="MM150" i="13"/>
  <c r="LK8" i="13"/>
  <c r="LK9" i="13"/>
  <c r="LK12" i="13"/>
  <c r="LK13" i="13"/>
  <c r="LK14" i="13"/>
  <c r="LK15" i="13"/>
  <c r="LK16" i="13"/>
  <c r="LK17" i="13"/>
  <c r="LK18" i="13"/>
  <c r="LK19" i="13"/>
  <c r="LK30" i="13"/>
  <c r="LK31" i="13"/>
  <c r="LK32" i="13"/>
  <c r="LK33" i="13"/>
  <c r="LK34" i="13"/>
  <c r="LK35" i="13"/>
  <c r="LK36" i="13"/>
  <c r="LK37" i="13"/>
  <c r="LK38" i="13"/>
  <c r="LK39" i="13"/>
  <c r="LK40" i="13"/>
  <c r="LK41" i="13"/>
  <c r="LK42" i="13"/>
  <c r="LK43" i="13"/>
  <c r="LK44" i="13"/>
  <c r="LK45" i="13"/>
  <c r="LK46" i="13"/>
  <c r="LK47" i="13"/>
  <c r="LK48" i="13"/>
  <c r="LK49" i="13"/>
  <c r="LK51" i="13"/>
  <c r="LK53" i="13"/>
  <c r="LK58" i="13"/>
  <c r="LK60" i="13"/>
  <c r="LK64" i="13"/>
  <c r="LK66" i="13"/>
  <c r="LK68" i="13"/>
  <c r="LK70" i="13"/>
  <c r="LK73" i="13"/>
  <c r="LK75" i="13"/>
  <c r="LK77" i="13"/>
  <c r="LK80" i="13"/>
  <c r="LK84" i="13"/>
  <c r="LK85" i="13"/>
  <c r="LK86" i="13"/>
  <c r="LK87" i="13"/>
  <c r="LK88" i="13"/>
  <c r="LK89" i="13"/>
  <c r="LK90" i="13"/>
  <c r="LK91" i="13"/>
  <c r="LK92" i="13"/>
  <c r="LK93" i="13"/>
  <c r="LK94" i="13"/>
  <c r="LK95" i="13"/>
  <c r="LK96" i="13"/>
  <c r="LK97" i="13"/>
  <c r="LK98" i="13"/>
  <c r="LK99" i="13"/>
  <c r="LK100" i="13"/>
  <c r="LK101" i="13"/>
  <c r="LK102" i="13"/>
  <c r="LK103" i="13"/>
  <c r="LK104" i="13"/>
  <c r="LK105" i="13"/>
  <c r="LK106" i="13"/>
  <c r="LK107" i="13"/>
  <c r="LK108" i="13"/>
  <c r="LK109" i="13"/>
  <c r="LK110" i="13"/>
  <c r="LK111" i="13"/>
  <c r="LK112" i="13"/>
  <c r="LK113" i="13"/>
  <c r="LK114" i="13"/>
  <c r="LK115" i="13"/>
  <c r="LK116" i="13"/>
  <c r="LK117" i="13"/>
  <c r="LK118" i="13"/>
  <c r="LK119" i="13"/>
  <c r="LK120" i="13"/>
  <c r="LK121" i="13"/>
  <c r="LK122" i="13"/>
  <c r="LK123" i="13"/>
  <c r="LK124" i="13"/>
  <c r="LK125" i="13"/>
  <c r="LK126" i="13"/>
  <c r="LK127" i="13"/>
  <c r="LK128" i="13"/>
  <c r="LK129" i="13"/>
  <c r="LK130" i="13"/>
  <c r="LK131" i="13"/>
  <c r="LK132" i="13"/>
  <c r="LK133" i="13"/>
  <c r="LK134" i="13"/>
  <c r="LK135" i="13"/>
  <c r="LK136" i="13"/>
  <c r="LK137" i="13"/>
  <c r="LK138" i="13"/>
  <c r="LK139" i="13"/>
  <c r="LK140" i="13"/>
  <c r="LK141" i="13"/>
  <c r="LK142" i="13"/>
  <c r="LK143" i="13"/>
  <c r="LK144" i="13"/>
  <c r="LK145" i="13"/>
  <c r="LK146" i="13"/>
  <c r="LK147" i="13"/>
  <c r="LK148" i="13"/>
  <c r="LK149" i="13"/>
  <c r="LK150" i="13"/>
  <c r="LM8" i="13"/>
  <c r="LM9" i="13"/>
  <c r="LM11" i="13"/>
  <c r="LM12" i="13"/>
  <c r="LM13" i="13"/>
  <c r="LM14" i="13"/>
  <c r="LM15" i="13"/>
  <c r="LM16" i="13"/>
  <c r="LM17" i="13"/>
  <c r="LM18" i="13"/>
  <c r="LM19" i="13"/>
  <c r="LM20" i="13"/>
  <c r="LM21" i="13"/>
  <c r="LM22" i="13"/>
  <c r="LM23" i="13"/>
  <c r="LM24" i="13"/>
  <c r="LM25" i="13"/>
  <c r="LM26" i="13"/>
  <c r="LM27" i="13"/>
  <c r="LM28" i="13"/>
  <c r="LM29" i="13"/>
  <c r="LM30" i="13"/>
  <c r="LM31" i="13"/>
  <c r="LM32" i="13"/>
  <c r="LM33" i="13"/>
  <c r="LM34" i="13"/>
  <c r="LM35" i="13"/>
  <c r="LM36" i="13"/>
  <c r="LM37" i="13"/>
  <c r="LM38" i="13"/>
  <c r="LM39" i="13"/>
  <c r="LM40" i="13"/>
  <c r="LM41" i="13"/>
  <c r="LM42" i="13"/>
  <c r="LM43" i="13"/>
  <c r="LM44" i="13"/>
  <c r="LM45" i="13"/>
  <c r="LM46" i="13"/>
  <c r="LM47" i="13"/>
  <c r="LM48" i="13"/>
  <c r="LM49" i="13"/>
  <c r="LM50" i="13"/>
  <c r="LM51" i="13"/>
  <c r="LM52" i="13"/>
  <c r="LM53" i="13"/>
  <c r="LM54" i="13"/>
  <c r="LM55" i="13"/>
  <c r="LM56" i="13"/>
  <c r="LM57" i="13"/>
  <c r="LM58" i="13"/>
  <c r="LM59" i="13"/>
  <c r="LM60" i="13"/>
  <c r="LM61" i="13"/>
  <c r="LM62" i="13"/>
  <c r="LM63" i="13"/>
  <c r="LM64" i="13"/>
  <c r="LM65" i="13"/>
  <c r="LM66" i="13"/>
  <c r="LM67" i="13"/>
  <c r="LM68" i="13"/>
  <c r="LM69" i="13"/>
  <c r="LM70" i="13"/>
  <c r="LM71" i="13"/>
  <c r="LM72" i="13"/>
  <c r="LM73" i="13"/>
  <c r="LM74" i="13"/>
  <c r="LM75" i="13"/>
  <c r="LM76" i="13"/>
  <c r="LM77" i="13"/>
  <c r="LM78" i="13"/>
  <c r="LM79" i="13"/>
  <c r="LM80" i="13"/>
  <c r="LM81" i="13"/>
  <c r="LM82" i="13"/>
  <c r="LM85" i="13"/>
  <c r="LM86" i="13"/>
  <c r="LM87" i="13"/>
  <c r="LM88" i="13"/>
  <c r="LM89" i="13"/>
  <c r="LM90" i="13"/>
  <c r="LM91" i="13"/>
  <c r="LM92" i="13"/>
  <c r="LM93" i="13"/>
  <c r="LM94" i="13"/>
  <c r="LM95" i="13"/>
  <c r="LM96" i="13"/>
  <c r="LM97" i="13"/>
  <c r="LM98" i="13"/>
  <c r="LM99" i="13"/>
  <c r="LM100" i="13"/>
  <c r="LM101" i="13"/>
  <c r="LM102" i="13"/>
  <c r="LM103" i="13"/>
  <c r="LM104" i="13"/>
  <c r="LM105" i="13"/>
  <c r="LM106" i="13"/>
  <c r="LM107" i="13"/>
  <c r="LM108" i="13"/>
  <c r="LM109" i="13"/>
  <c r="LM110" i="13"/>
  <c r="LM111" i="13"/>
  <c r="LM112" i="13"/>
  <c r="LM113" i="13"/>
  <c r="LM114" i="13"/>
  <c r="LM115" i="13"/>
  <c r="LM116" i="13"/>
  <c r="LM117" i="13"/>
  <c r="LM118" i="13"/>
  <c r="LM119" i="13"/>
  <c r="LM120" i="13"/>
  <c r="LM121" i="13"/>
  <c r="LM122" i="13"/>
  <c r="LM123" i="13"/>
  <c r="LM124" i="13"/>
  <c r="LM125" i="13"/>
  <c r="LM126" i="13"/>
  <c r="LM127" i="13"/>
  <c r="LM128" i="13"/>
  <c r="LM129" i="13"/>
  <c r="LM130" i="13"/>
  <c r="LM131" i="13"/>
  <c r="LM132" i="13"/>
  <c r="LM133" i="13"/>
  <c r="LM134" i="13"/>
  <c r="LM135" i="13"/>
  <c r="LM136" i="13"/>
  <c r="LM137" i="13"/>
  <c r="LM138" i="13"/>
  <c r="LM139" i="13"/>
  <c r="LM140" i="13"/>
  <c r="LM141" i="13"/>
  <c r="LM142" i="13"/>
  <c r="LM143" i="13"/>
  <c r="LM144" i="13"/>
  <c r="LM145" i="13"/>
  <c r="LM146" i="13"/>
  <c r="LM147" i="13"/>
  <c r="LM148" i="13"/>
  <c r="LM149" i="13"/>
  <c r="LM150" i="13"/>
  <c r="LM7" i="13"/>
  <c r="KK8" i="13"/>
  <c r="KK9" i="13"/>
  <c r="KK11" i="13"/>
  <c r="KK12" i="13"/>
  <c r="KK13" i="13"/>
  <c r="KK14" i="13"/>
  <c r="KK15" i="13"/>
  <c r="KK16" i="13"/>
  <c r="KK17" i="13"/>
  <c r="KK18" i="13"/>
  <c r="KK19" i="13"/>
  <c r="KK20" i="13"/>
  <c r="KK21" i="13"/>
  <c r="KK22" i="13"/>
  <c r="KK23" i="13"/>
  <c r="KK24" i="13"/>
  <c r="KK25" i="13"/>
  <c r="KK26" i="13"/>
  <c r="KK27" i="13"/>
  <c r="KK28" i="13"/>
  <c r="KK29" i="13"/>
  <c r="KK30" i="13"/>
  <c r="KK31" i="13"/>
  <c r="KK32" i="13"/>
  <c r="KK33" i="13"/>
  <c r="KK34" i="13"/>
  <c r="KK35" i="13"/>
  <c r="KK36" i="13"/>
  <c r="KK37" i="13"/>
  <c r="KK38" i="13"/>
  <c r="KK39" i="13"/>
  <c r="KK40" i="13"/>
  <c r="KK41" i="13"/>
  <c r="KK42" i="13"/>
  <c r="KK43" i="13"/>
  <c r="KK44" i="13"/>
  <c r="KK45" i="13"/>
  <c r="KK46" i="13"/>
  <c r="KK47" i="13"/>
  <c r="KK48" i="13"/>
  <c r="KK49" i="13"/>
  <c r="KK50" i="13"/>
  <c r="KK51" i="13"/>
  <c r="KK52" i="13"/>
  <c r="KK53" i="13"/>
  <c r="KK54" i="13"/>
  <c r="KK55" i="13"/>
  <c r="KK56" i="13"/>
  <c r="KK57" i="13"/>
  <c r="KK58" i="13"/>
  <c r="KK59" i="13"/>
  <c r="KK60" i="13"/>
  <c r="KK61" i="13"/>
  <c r="KK62" i="13"/>
  <c r="KK63" i="13"/>
  <c r="KK64" i="13"/>
  <c r="KK65" i="13"/>
  <c r="KK66" i="13"/>
  <c r="KK67" i="13"/>
  <c r="KK68" i="13"/>
  <c r="KK69" i="13"/>
  <c r="KK70" i="13"/>
  <c r="KK71" i="13"/>
  <c r="KK72" i="13"/>
  <c r="KK73" i="13"/>
  <c r="KK74" i="13"/>
  <c r="KK75" i="13"/>
  <c r="KK76" i="13"/>
  <c r="KK77" i="13"/>
  <c r="KK78" i="13"/>
  <c r="KK79" i="13"/>
  <c r="KK80" i="13"/>
  <c r="KK81" i="13"/>
  <c r="KK82" i="13"/>
  <c r="KK85" i="13"/>
  <c r="KK86" i="13"/>
  <c r="KK87" i="13"/>
  <c r="KK88" i="13"/>
  <c r="KK89" i="13"/>
  <c r="KK90" i="13"/>
  <c r="KK91" i="13"/>
  <c r="KK92" i="13"/>
  <c r="KK93" i="13"/>
  <c r="KK94" i="13"/>
  <c r="KK95" i="13"/>
  <c r="KK96" i="13"/>
  <c r="KK97" i="13"/>
  <c r="KK98" i="13"/>
  <c r="KK99" i="13"/>
  <c r="KK100" i="13"/>
  <c r="KK101" i="13"/>
  <c r="KK102" i="13"/>
  <c r="KK103" i="13"/>
  <c r="KK104" i="13"/>
  <c r="KK105" i="13"/>
  <c r="KK106" i="13"/>
  <c r="KK107" i="13"/>
  <c r="KK108" i="13"/>
  <c r="KK109" i="13"/>
  <c r="KK110" i="13"/>
  <c r="KK111" i="13"/>
  <c r="KK112" i="13"/>
  <c r="KK113" i="13"/>
  <c r="KK114" i="13"/>
  <c r="KK115" i="13"/>
  <c r="KK116" i="13"/>
  <c r="KK117" i="13"/>
  <c r="KK118" i="13"/>
  <c r="KK119" i="13"/>
  <c r="KK120" i="13"/>
  <c r="KK121" i="13"/>
  <c r="KK122" i="13"/>
  <c r="KK123" i="13"/>
  <c r="KK124" i="13"/>
  <c r="KK125" i="13"/>
  <c r="KK126" i="13"/>
  <c r="KK127" i="13"/>
  <c r="KK128" i="13"/>
  <c r="KK129" i="13"/>
  <c r="KK130" i="13"/>
  <c r="KK131" i="13"/>
  <c r="KK132" i="13"/>
  <c r="KK133" i="13"/>
  <c r="KK134" i="13"/>
  <c r="KK135" i="13"/>
  <c r="KK136" i="13"/>
  <c r="KK137" i="13"/>
  <c r="KK138" i="13"/>
  <c r="KK139" i="13"/>
  <c r="KK140" i="13"/>
  <c r="KK141" i="13"/>
  <c r="KK142" i="13"/>
  <c r="KK143" i="13"/>
  <c r="KK144" i="13"/>
  <c r="KK145" i="13"/>
  <c r="KK146" i="13"/>
  <c r="KK147" i="13"/>
  <c r="KK148" i="13"/>
  <c r="KK149" i="13"/>
  <c r="KK150" i="13"/>
  <c r="KK7" i="13"/>
  <c r="KI8" i="13"/>
  <c r="KI9" i="13"/>
  <c r="KI11" i="13"/>
  <c r="KI12" i="13"/>
  <c r="KI13" i="13"/>
  <c r="KI14" i="13"/>
  <c r="KI15" i="13"/>
  <c r="KI16" i="13"/>
  <c r="KI17" i="13"/>
  <c r="KI18" i="13"/>
  <c r="KI19" i="13"/>
  <c r="KI37" i="13"/>
  <c r="KI38" i="13"/>
  <c r="KI39" i="13"/>
  <c r="KI40" i="13"/>
  <c r="KI41" i="13"/>
  <c r="KI42" i="13"/>
  <c r="KI43" i="13"/>
  <c r="KI44" i="13"/>
  <c r="KI45" i="13"/>
  <c r="KI46" i="13"/>
  <c r="KI47" i="13"/>
  <c r="KI48" i="13"/>
  <c r="KI49" i="13"/>
  <c r="KI50" i="13"/>
  <c r="KI51" i="13"/>
  <c r="KI52" i="13"/>
  <c r="KI53" i="13"/>
  <c r="KI54" i="13"/>
  <c r="KI55" i="13"/>
  <c r="KI56" i="13"/>
  <c r="KI57" i="13"/>
  <c r="KI58" i="13"/>
  <c r="KI59" i="13"/>
  <c r="KI62" i="13"/>
  <c r="KI63" i="13"/>
  <c r="KI64" i="13"/>
  <c r="KI65" i="13"/>
  <c r="KI66" i="13"/>
  <c r="KI68" i="13"/>
  <c r="KI69" i="13"/>
  <c r="KI70" i="13"/>
  <c r="KI71" i="13"/>
  <c r="KI72" i="13"/>
  <c r="KI73" i="13"/>
  <c r="KI74" i="13"/>
  <c r="KI75" i="13"/>
  <c r="KI76" i="13"/>
  <c r="KI77" i="13"/>
  <c r="KI78" i="13"/>
  <c r="KI79" i="13"/>
  <c r="KI80" i="13"/>
  <c r="KI81" i="13"/>
  <c r="KI84" i="13"/>
  <c r="KI85" i="13"/>
  <c r="KI86" i="13"/>
  <c r="KI87" i="13"/>
  <c r="KI88" i="13"/>
  <c r="KI89" i="13"/>
  <c r="KI90" i="13"/>
  <c r="KI91" i="13"/>
  <c r="KI92" i="13"/>
  <c r="KI93" i="13"/>
  <c r="KI94" i="13"/>
  <c r="KI95" i="13"/>
  <c r="KI96" i="13"/>
  <c r="KI97" i="13"/>
  <c r="KI98" i="13"/>
  <c r="KI99" i="13"/>
  <c r="KI100" i="13"/>
  <c r="KI101" i="13"/>
  <c r="KI102" i="13"/>
  <c r="KI103" i="13"/>
  <c r="KI104" i="13"/>
  <c r="KI105" i="13"/>
  <c r="KI106" i="13"/>
  <c r="KI107" i="13"/>
  <c r="KI108" i="13"/>
  <c r="KI109" i="13"/>
  <c r="KI110" i="13"/>
  <c r="KI111" i="13"/>
  <c r="KI112" i="13"/>
  <c r="KI113" i="13"/>
  <c r="KI114" i="13"/>
  <c r="KI115" i="13"/>
  <c r="KI116" i="13"/>
  <c r="KI117" i="13"/>
  <c r="KI118" i="13"/>
  <c r="KI119" i="13"/>
  <c r="KI120" i="13"/>
  <c r="KI121" i="13"/>
  <c r="KI122" i="13"/>
  <c r="KI123" i="13"/>
  <c r="KI124" i="13"/>
  <c r="KI125" i="13"/>
  <c r="KI126" i="13"/>
  <c r="KI127" i="13"/>
  <c r="KI128" i="13"/>
  <c r="KI129" i="13"/>
  <c r="KI130" i="13"/>
  <c r="KI131" i="13"/>
  <c r="KI132" i="13"/>
  <c r="KI133" i="13"/>
  <c r="KI134" i="13"/>
  <c r="KI135" i="13"/>
  <c r="KI136" i="13"/>
  <c r="KI137" i="13"/>
  <c r="KI138" i="13"/>
  <c r="KI139" i="13"/>
  <c r="KI140" i="13"/>
  <c r="KI141" i="13"/>
  <c r="KI142" i="13"/>
  <c r="KI143" i="13"/>
  <c r="KI144" i="13"/>
  <c r="KI145" i="13"/>
  <c r="KI146" i="13"/>
  <c r="KI147" i="13"/>
  <c r="KI148" i="13"/>
  <c r="KI149" i="13"/>
  <c r="KI150" i="13"/>
  <c r="JI8" i="13"/>
  <c r="JI9" i="13"/>
  <c r="JI11" i="13"/>
  <c r="JI12" i="13"/>
  <c r="JI13" i="13"/>
  <c r="JI14" i="13"/>
  <c r="JI15" i="13"/>
  <c r="JI16" i="13"/>
  <c r="JI17" i="13"/>
  <c r="JI18" i="13"/>
  <c r="JI19" i="13"/>
  <c r="JI20" i="13"/>
  <c r="JI21" i="13"/>
  <c r="JI22" i="13"/>
  <c r="JI23" i="13"/>
  <c r="JI24" i="13"/>
  <c r="JI25" i="13"/>
  <c r="JI26" i="13"/>
  <c r="JI27" i="13"/>
  <c r="JI28" i="13"/>
  <c r="JI29" i="13"/>
  <c r="JI30" i="13"/>
  <c r="JI31" i="13"/>
  <c r="JI32" i="13"/>
  <c r="JI33" i="13"/>
  <c r="JI34" i="13"/>
  <c r="JI35" i="13"/>
  <c r="JI36" i="13"/>
  <c r="JI37" i="13"/>
  <c r="JI38" i="13"/>
  <c r="JI39" i="13"/>
  <c r="JI40" i="13"/>
  <c r="JI41" i="13"/>
  <c r="JI42" i="13"/>
  <c r="JI43" i="13"/>
  <c r="JI44" i="13"/>
  <c r="JI45" i="13"/>
  <c r="JI46" i="13"/>
  <c r="JI47" i="13"/>
  <c r="JI48" i="13"/>
  <c r="JI49" i="13"/>
  <c r="JI50" i="13"/>
  <c r="JI51" i="13"/>
  <c r="JI52" i="13"/>
  <c r="JI53" i="13"/>
  <c r="JI54" i="13"/>
  <c r="JI55" i="13"/>
  <c r="JI56" i="13"/>
  <c r="JI57" i="13"/>
  <c r="JI58" i="13"/>
  <c r="JI59" i="13"/>
  <c r="JI60" i="13"/>
  <c r="JI61" i="13"/>
  <c r="JI62" i="13"/>
  <c r="JI63" i="13"/>
  <c r="JI64" i="13"/>
  <c r="JI65" i="13"/>
  <c r="JI66" i="13"/>
  <c r="JI67" i="13"/>
  <c r="JI68" i="13"/>
  <c r="JI69" i="13"/>
  <c r="JI70" i="13"/>
  <c r="JI71" i="13"/>
  <c r="JI72" i="13"/>
  <c r="JI73" i="13"/>
  <c r="JI74" i="13"/>
  <c r="JI75" i="13"/>
  <c r="JI76" i="13"/>
  <c r="JI77" i="13"/>
  <c r="JI78" i="13"/>
  <c r="JI79" i="13"/>
  <c r="JI80" i="13"/>
  <c r="JI81" i="13"/>
  <c r="JI82" i="13"/>
  <c r="JI85" i="13"/>
  <c r="JI86" i="13"/>
  <c r="JI87" i="13"/>
  <c r="JI88" i="13"/>
  <c r="JI89" i="13"/>
  <c r="JI90" i="13"/>
  <c r="JI91" i="13"/>
  <c r="JI92" i="13"/>
  <c r="JI93" i="13"/>
  <c r="JI94" i="13"/>
  <c r="JI95" i="13"/>
  <c r="JI96" i="13"/>
  <c r="JI97" i="13"/>
  <c r="JI98" i="13"/>
  <c r="JI99" i="13"/>
  <c r="JI100" i="13"/>
  <c r="JI101" i="13"/>
  <c r="JI102" i="13"/>
  <c r="JI103" i="13"/>
  <c r="JI104" i="13"/>
  <c r="JI105" i="13"/>
  <c r="JI106" i="13"/>
  <c r="JI107" i="13"/>
  <c r="JI108" i="13"/>
  <c r="JI109" i="13"/>
  <c r="JI110" i="13"/>
  <c r="JI111" i="13"/>
  <c r="JI112" i="13"/>
  <c r="JI113" i="13"/>
  <c r="JI114" i="13"/>
  <c r="JI115" i="13"/>
  <c r="JI116" i="13"/>
  <c r="JI117" i="13"/>
  <c r="JI118" i="13"/>
  <c r="JI119" i="13"/>
  <c r="JI120" i="13"/>
  <c r="JI121" i="13"/>
  <c r="JI122" i="13"/>
  <c r="JI123" i="13"/>
  <c r="JI124" i="13"/>
  <c r="JI125" i="13"/>
  <c r="JI126" i="13"/>
  <c r="JI127" i="13"/>
  <c r="JI128" i="13"/>
  <c r="JI129" i="13"/>
  <c r="JI130" i="13"/>
  <c r="JI131" i="13"/>
  <c r="JI132" i="13"/>
  <c r="JI133" i="13"/>
  <c r="JI134" i="13"/>
  <c r="JI135" i="13"/>
  <c r="JI136" i="13"/>
  <c r="JI137" i="13"/>
  <c r="JI138" i="13"/>
  <c r="JI139" i="13"/>
  <c r="JI140" i="13"/>
  <c r="JI141" i="13"/>
  <c r="JI142" i="13"/>
  <c r="JI143" i="13"/>
  <c r="JI144" i="13"/>
  <c r="JI145" i="13"/>
  <c r="JI146" i="13"/>
  <c r="JI147" i="13"/>
  <c r="JI148" i="13"/>
  <c r="JI149" i="13"/>
  <c r="JI150" i="13"/>
  <c r="JI7" i="13"/>
  <c r="IH8" i="13"/>
  <c r="II8" i="13"/>
  <c r="IJ8" i="13"/>
  <c r="IK8" i="13"/>
  <c r="IL8" i="13"/>
  <c r="IM8" i="13"/>
  <c r="IN8" i="13"/>
  <c r="IO8" i="13"/>
  <c r="IP8" i="13"/>
  <c r="IQ8" i="13"/>
  <c r="IR8" i="13"/>
  <c r="IS8" i="13"/>
  <c r="IT8" i="13"/>
  <c r="IU8" i="13"/>
  <c r="IV8" i="13"/>
  <c r="IW8" i="13"/>
  <c r="IX8" i="13"/>
  <c r="IY8" i="13"/>
  <c r="IZ8" i="13"/>
  <c r="JA8" i="13"/>
  <c r="JB8" i="13"/>
  <c r="JC8" i="13"/>
  <c r="JD8" i="13"/>
  <c r="AA49" i="9"/>
  <c r="JE8" i="13"/>
  <c r="AB49" i="9"/>
  <c r="JF8" i="13"/>
  <c r="JG8" i="13"/>
  <c r="IH9" i="13"/>
  <c r="II9" i="13"/>
  <c r="IJ9" i="13"/>
  <c r="IK9" i="13"/>
  <c r="IL9" i="13"/>
  <c r="IM9" i="13"/>
  <c r="IN9" i="13"/>
  <c r="IO9" i="13"/>
  <c r="IP9" i="13"/>
  <c r="IQ9" i="13"/>
  <c r="IR9" i="13"/>
  <c r="IS9" i="13"/>
  <c r="IT9" i="13"/>
  <c r="IU9" i="13"/>
  <c r="IV9" i="13"/>
  <c r="IW9" i="13"/>
  <c r="IX9" i="13"/>
  <c r="IY9" i="13"/>
  <c r="IZ9" i="13"/>
  <c r="JA9" i="13"/>
  <c r="JB9" i="13"/>
  <c r="JC9" i="13"/>
  <c r="JD9" i="13"/>
  <c r="JE9" i="13"/>
  <c r="JF9" i="13"/>
  <c r="JG9" i="13"/>
  <c r="IH11" i="13"/>
  <c r="II11" i="13"/>
  <c r="IJ11" i="13"/>
  <c r="IK11" i="13"/>
  <c r="IL11" i="13"/>
  <c r="IM11" i="13"/>
  <c r="IN11" i="13"/>
  <c r="IO11" i="13"/>
  <c r="IP11" i="13"/>
  <c r="IQ11" i="13"/>
  <c r="IR11" i="13"/>
  <c r="IS11" i="13"/>
  <c r="IT11" i="13"/>
  <c r="IU11" i="13"/>
  <c r="IV11" i="13"/>
  <c r="IW11" i="13"/>
  <c r="IX11" i="13"/>
  <c r="IY11" i="13"/>
  <c r="IZ11" i="13"/>
  <c r="JA11" i="13"/>
  <c r="JB11" i="13"/>
  <c r="JC11" i="13"/>
  <c r="JD11" i="13"/>
  <c r="JE11" i="13"/>
  <c r="JF11" i="13"/>
  <c r="JG11" i="13"/>
  <c r="IH12" i="13"/>
  <c r="II12" i="13"/>
  <c r="IJ12" i="13"/>
  <c r="IK12" i="13"/>
  <c r="IL12" i="13"/>
  <c r="IM12" i="13"/>
  <c r="IN12" i="13"/>
  <c r="IO12" i="13"/>
  <c r="IP12" i="13"/>
  <c r="IQ12" i="13"/>
  <c r="IR12" i="13"/>
  <c r="IS12" i="13"/>
  <c r="IT12" i="13"/>
  <c r="IU12" i="13"/>
  <c r="IV12" i="13"/>
  <c r="IW12" i="13"/>
  <c r="IX12" i="13"/>
  <c r="IY12" i="13"/>
  <c r="IZ12" i="13"/>
  <c r="JA12" i="13"/>
  <c r="JB12" i="13"/>
  <c r="JC12" i="13"/>
  <c r="JD12" i="13"/>
  <c r="JE12" i="13"/>
  <c r="JF12" i="13"/>
  <c r="JG12" i="13"/>
  <c r="IH13" i="13"/>
  <c r="II13" i="13"/>
  <c r="IJ13" i="13"/>
  <c r="IK13" i="13"/>
  <c r="IL13" i="13"/>
  <c r="IM13" i="13"/>
  <c r="IN13" i="13"/>
  <c r="IO13" i="13"/>
  <c r="IP13" i="13"/>
  <c r="IQ13" i="13"/>
  <c r="IR13" i="13"/>
  <c r="IS13" i="13"/>
  <c r="IT13" i="13"/>
  <c r="IU13" i="13"/>
  <c r="IV13" i="13"/>
  <c r="IW13" i="13"/>
  <c r="IX13" i="13"/>
  <c r="IY13" i="13"/>
  <c r="IZ13" i="13"/>
  <c r="JA13" i="13"/>
  <c r="JB13" i="13"/>
  <c r="JC13" i="13"/>
  <c r="JD13" i="13"/>
  <c r="JE13" i="13"/>
  <c r="JF13" i="13"/>
  <c r="JG13" i="13"/>
  <c r="IH14" i="13"/>
  <c r="II14" i="13"/>
  <c r="IJ14" i="13"/>
  <c r="IK14" i="13"/>
  <c r="IL14" i="13"/>
  <c r="IM14" i="13"/>
  <c r="IN14" i="13"/>
  <c r="IO14" i="13"/>
  <c r="IP14" i="13"/>
  <c r="IQ14" i="13"/>
  <c r="IR14" i="13"/>
  <c r="IS14" i="13"/>
  <c r="IT14" i="13"/>
  <c r="IU14" i="13"/>
  <c r="IV14" i="13"/>
  <c r="IW14" i="13"/>
  <c r="IX14" i="13"/>
  <c r="IY14" i="13"/>
  <c r="IZ14" i="13"/>
  <c r="JA14" i="13"/>
  <c r="JB14" i="13"/>
  <c r="JC14" i="13"/>
  <c r="JD14" i="13"/>
  <c r="JE14" i="13"/>
  <c r="JF14" i="13"/>
  <c r="JG14" i="13"/>
  <c r="IH15" i="13"/>
  <c r="II15" i="13"/>
  <c r="IJ15" i="13"/>
  <c r="IK15" i="13"/>
  <c r="IL15" i="13"/>
  <c r="IM15" i="13"/>
  <c r="IN15" i="13"/>
  <c r="IO15" i="13"/>
  <c r="IP15" i="13"/>
  <c r="IQ15" i="13"/>
  <c r="IR15" i="13"/>
  <c r="IS15" i="13"/>
  <c r="IT15" i="13"/>
  <c r="IU15" i="13"/>
  <c r="IV15" i="13"/>
  <c r="IW15" i="13"/>
  <c r="IX15" i="13"/>
  <c r="IY15" i="13"/>
  <c r="IZ15" i="13"/>
  <c r="JA15" i="13"/>
  <c r="JB15" i="13"/>
  <c r="JC15" i="13"/>
  <c r="JD15" i="13"/>
  <c r="JE15" i="13"/>
  <c r="JF15" i="13"/>
  <c r="JG15" i="13"/>
  <c r="IH16" i="13"/>
  <c r="II16" i="13"/>
  <c r="IJ16" i="13"/>
  <c r="IK16" i="13"/>
  <c r="IL16" i="13"/>
  <c r="IM16" i="13"/>
  <c r="IN16" i="13"/>
  <c r="IO16" i="13"/>
  <c r="IP16" i="13"/>
  <c r="IQ16" i="13"/>
  <c r="IR16" i="13"/>
  <c r="IS16" i="13"/>
  <c r="IT16" i="13"/>
  <c r="IU16" i="13"/>
  <c r="IV16" i="13"/>
  <c r="IW16" i="13"/>
  <c r="IX16" i="13"/>
  <c r="IY16" i="13"/>
  <c r="IZ16" i="13"/>
  <c r="JA16" i="13"/>
  <c r="JB16" i="13"/>
  <c r="JC16" i="13"/>
  <c r="JD16" i="13"/>
  <c r="JE16" i="13"/>
  <c r="JF16" i="13"/>
  <c r="JG16" i="13"/>
  <c r="IH17" i="13"/>
  <c r="II17" i="13"/>
  <c r="IJ17" i="13"/>
  <c r="IK17" i="13"/>
  <c r="IL17" i="13"/>
  <c r="IM17" i="13"/>
  <c r="IN17" i="13"/>
  <c r="IO17" i="13"/>
  <c r="IP17" i="13"/>
  <c r="IQ17" i="13"/>
  <c r="IR17" i="13"/>
  <c r="IS17" i="13"/>
  <c r="IT17" i="13"/>
  <c r="IU17" i="13"/>
  <c r="IV17" i="13"/>
  <c r="IW17" i="13"/>
  <c r="IX17" i="13"/>
  <c r="IY17" i="13"/>
  <c r="IZ17" i="13"/>
  <c r="JA17" i="13"/>
  <c r="JB17" i="13"/>
  <c r="JC17" i="13"/>
  <c r="JD17" i="13"/>
  <c r="JE17" i="13"/>
  <c r="JF17" i="13"/>
  <c r="JG17" i="13"/>
  <c r="IH18" i="13"/>
  <c r="II18" i="13"/>
  <c r="IJ18" i="13"/>
  <c r="IK18" i="13"/>
  <c r="IL18" i="13"/>
  <c r="IM18" i="13"/>
  <c r="IN18" i="13"/>
  <c r="IO18" i="13"/>
  <c r="IP18" i="13"/>
  <c r="IQ18" i="13"/>
  <c r="IR18" i="13"/>
  <c r="IS18" i="13"/>
  <c r="IT18" i="13"/>
  <c r="IU18" i="13"/>
  <c r="IV18" i="13"/>
  <c r="IW18" i="13"/>
  <c r="IX18" i="13"/>
  <c r="IY18" i="13"/>
  <c r="IZ18" i="13"/>
  <c r="JA18" i="13"/>
  <c r="JB18" i="13"/>
  <c r="JC18" i="13"/>
  <c r="JD18" i="13"/>
  <c r="JE18" i="13"/>
  <c r="JF18" i="13"/>
  <c r="JG18" i="13"/>
  <c r="IH19" i="13"/>
  <c r="II19" i="13"/>
  <c r="IJ19" i="13"/>
  <c r="IK19" i="13"/>
  <c r="IL19" i="13"/>
  <c r="IM19" i="13"/>
  <c r="IN19" i="13"/>
  <c r="IO19" i="13"/>
  <c r="IP19" i="13"/>
  <c r="IQ19" i="13"/>
  <c r="IR19" i="13"/>
  <c r="IS19" i="13"/>
  <c r="IT19" i="13"/>
  <c r="IU19" i="13"/>
  <c r="IV19" i="13"/>
  <c r="IW19" i="13"/>
  <c r="IX19" i="13"/>
  <c r="IY19" i="13"/>
  <c r="IZ19" i="13"/>
  <c r="JA19" i="13"/>
  <c r="JB19" i="13"/>
  <c r="JC19" i="13"/>
  <c r="JD19" i="13"/>
  <c r="JE19" i="13"/>
  <c r="JF19" i="13"/>
  <c r="JG19" i="13"/>
  <c r="IH20" i="13"/>
  <c r="II20" i="13"/>
  <c r="IJ20" i="13"/>
  <c r="IK20" i="13"/>
  <c r="IL20" i="13"/>
  <c r="IM20" i="13"/>
  <c r="IN20" i="13"/>
  <c r="IO20" i="13"/>
  <c r="IP20" i="13"/>
  <c r="IQ20" i="13"/>
  <c r="IR20" i="13"/>
  <c r="IS20" i="13"/>
  <c r="IT20" i="13"/>
  <c r="IU20" i="13"/>
  <c r="IV20" i="13"/>
  <c r="IW20" i="13"/>
  <c r="IX20" i="13"/>
  <c r="IY20" i="13"/>
  <c r="IZ20" i="13"/>
  <c r="JA20" i="13"/>
  <c r="JB20" i="13"/>
  <c r="JC20" i="13"/>
  <c r="JD20" i="13"/>
  <c r="JE20" i="13"/>
  <c r="JF20" i="13"/>
  <c r="JG20" i="13"/>
  <c r="IH21" i="13"/>
  <c r="II21" i="13"/>
  <c r="IJ21" i="13"/>
  <c r="IK21" i="13"/>
  <c r="IL21" i="13"/>
  <c r="IM21" i="13"/>
  <c r="IN21" i="13"/>
  <c r="IO21" i="13"/>
  <c r="IP21" i="13"/>
  <c r="IQ21" i="13"/>
  <c r="IR21" i="13"/>
  <c r="IS21" i="13"/>
  <c r="IT21" i="13"/>
  <c r="IU21" i="13"/>
  <c r="IV21" i="13"/>
  <c r="IW21" i="13"/>
  <c r="IX21" i="13"/>
  <c r="IY21" i="13"/>
  <c r="IZ21" i="13"/>
  <c r="JA21" i="13"/>
  <c r="JB21" i="13"/>
  <c r="JC21" i="13"/>
  <c r="JD21" i="13"/>
  <c r="JE21" i="13"/>
  <c r="JF21" i="13"/>
  <c r="JG21" i="13"/>
  <c r="IH22" i="13"/>
  <c r="II22" i="13"/>
  <c r="IJ22" i="13"/>
  <c r="IK22" i="13"/>
  <c r="IL22" i="13"/>
  <c r="IM22" i="13"/>
  <c r="IN22" i="13"/>
  <c r="IO22" i="13"/>
  <c r="IP22" i="13"/>
  <c r="IQ22" i="13"/>
  <c r="IR22" i="13"/>
  <c r="IS22" i="13"/>
  <c r="IT22" i="13"/>
  <c r="IU22" i="13"/>
  <c r="IV22" i="13"/>
  <c r="IW22" i="13"/>
  <c r="IX22" i="13"/>
  <c r="IY22" i="13"/>
  <c r="IZ22" i="13"/>
  <c r="JA22" i="13"/>
  <c r="JB22" i="13"/>
  <c r="JC22" i="13"/>
  <c r="JD22" i="13"/>
  <c r="JE22" i="13"/>
  <c r="JF22" i="13"/>
  <c r="JG22" i="13"/>
  <c r="IH23" i="13"/>
  <c r="II23" i="13"/>
  <c r="IJ23" i="13"/>
  <c r="IK23" i="13"/>
  <c r="IL23" i="13"/>
  <c r="IM23" i="13"/>
  <c r="IN23" i="13"/>
  <c r="IO23" i="13"/>
  <c r="IP23" i="13"/>
  <c r="IQ23" i="13"/>
  <c r="IR23" i="13"/>
  <c r="IS23" i="13"/>
  <c r="IT23" i="13"/>
  <c r="IU23" i="13"/>
  <c r="IV23" i="13"/>
  <c r="IW23" i="13"/>
  <c r="IX23" i="13"/>
  <c r="IY23" i="13"/>
  <c r="IZ23" i="13"/>
  <c r="JA23" i="13"/>
  <c r="JB23" i="13"/>
  <c r="JC23" i="13"/>
  <c r="JD23" i="13"/>
  <c r="JE23" i="13"/>
  <c r="JF23" i="13"/>
  <c r="JG23" i="13"/>
  <c r="IH24" i="13"/>
  <c r="II24" i="13"/>
  <c r="IJ24" i="13"/>
  <c r="IK24" i="13"/>
  <c r="IL24" i="13"/>
  <c r="IM24" i="13"/>
  <c r="IN24" i="13"/>
  <c r="IO24" i="13"/>
  <c r="IP24" i="13"/>
  <c r="IQ24" i="13"/>
  <c r="IR24" i="13"/>
  <c r="IS24" i="13"/>
  <c r="IT24" i="13"/>
  <c r="IU24" i="13"/>
  <c r="IV24" i="13"/>
  <c r="IW24" i="13"/>
  <c r="IX24" i="13"/>
  <c r="IY24" i="13"/>
  <c r="IZ24" i="13"/>
  <c r="JA24" i="13"/>
  <c r="JB24" i="13"/>
  <c r="JC24" i="13"/>
  <c r="JD24" i="13"/>
  <c r="JE24" i="13"/>
  <c r="JF24" i="13"/>
  <c r="JG24" i="13"/>
  <c r="IH25" i="13"/>
  <c r="II25" i="13"/>
  <c r="IJ25" i="13"/>
  <c r="IK25" i="13"/>
  <c r="IL25" i="13"/>
  <c r="IM25" i="13"/>
  <c r="IN25" i="13"/>
  <c r="IO25" i="13"/>
  <c r="IP25" i="13"/>
  <c r="IQ25" i="13"/>
  <c r="IR25" i="13"/>
  <c r="IS25" i="13"/>
  <c r="IT25" i="13"/>
  <c r="IU25" i="13"/>
  <c r="IV25" i="13"/>
  <c r="IW25" i="13"/>
  <c r="IX25" i="13"/>
  <c r="IY25" i="13"/>
  <c r="IZ25" i="13"/>
  <c r="JA25" i="13"/>
  <c r="JB25" i="13"/>
  <c r="JC25" i="13"/>
  <c r="JD25" i="13"/>
  <c r="JE25" i="13"/>
  <c r="JF25" i="13"/>
  <c r="JG25" i="13"/>
  <c r="IH26" i="13"/>
  <c r="II26" i="13"/>
  <c r="IJ26" i="13"/>
  <c r="IK26" i="13"/>
  <c r="IL26" i="13"/>
  <c r="IM26" i="13"/>
  <c r="IN26" i="13"/>
  <c r="IO26" i="13"/>
  <c r="IP26" i="13"/>
  <c r="IQ26" i="13"/>
  <c r="IR26" i="13"/>
  <c r="IS26" i="13"/>
  <c r="IT26" i="13"/>
  <c r="IU26" i="13"/>
  <c r="IV26" i="13"/>
  <c r="IW26" i="13"/>
  <c r="IX26" i="13"/>
  <c r="IY26" i="13"/>
  <c r="IZ26" i="13"/>
  <c r="JA26" i="13"/>
  <c r="JB26" i="13"/>
  <c r="JC26" i="13"/>
  <c r="JD26" i="13"/>
  <c r="JE26" i="13"/>
  <c r="JF26" i="13"/>
  <c r="JG26" i="13"/>
  <c r="IH27" i="13"/>
  <c r="II27" i="13"/>
  <c r="IJ27" i="13"/>
  <c r="IK27" i="13"/>
  <c r="IL27" i="13"/>
  <c r="IM27" i="13"/>
  <c r="IN27" i="13"/>
  <c r="IO27" i="13"/>
  <c r="IP27" i="13"/>
  <c r="IQ27" i="13"/>
  <c r="IR27" i="13"/>
  <c r="IS27" i="13"/>
  <c r="IT27" i="13"/>
  <c r="IU27" i="13"/>
  <c r="IV27" i="13"/>
  <c r="IW27" i="13"/>
  <c r="IX27" i="13"/>
  <c r="IY27" i="13"/>
  <c r="IZ27" i="13"/>
  <c r="JA27" i="13"/>
  <c r="JB27" i="13"/>
  <c r="JC27" i="13"/>
  <c r="JD27" i="13"/>
  <c r="JE27" i="13"/>
  <c r="JF27" i="13"/>
  <c r="JG27" i="13"/>
  <c r="IH28" i="13"/>
  <c r="II28" i="13"/>
  <c r="IJ28" i="13"/>
  <c r="IK28" i="13"/>
  <c r="IL28" i="13"/>
  <c r="IM28" i="13"/>
  <c r="IN28" i="13"/>
  <c r="IO28" i="13"/>
  <c r="IP28" i="13"/>
  <c r="IQ28" i="13"/>
  <c r="IR28" i="13"/>
  <c r="IS28" i="13"/>
  <c r="IT28" i="13"/>
  <c r="IU28" i="13"/>
  <c r="IV28" i="13"/>
  <c r="IW28" i="13"/>
  <c r="IX28" i="13"/>
  <c r="IY28" i="13"/>
  <c r="IZ28" i="13"/>
  <c r="JA28" i="13"/>
  <c r="JB28" i="13"/>
  <c r="JC28" i="13"/>
  <c r="JD28" i="13"/>
  <c r="JE28" i="13"/>
  <c r="JF28" i="13"/>
  <c r="JG28" i="13"/>
  <c r="IH29" i="13"/>
  <c r="II29" i="13"/>
  <c r="IJ29" i="13"/>
  <c r="IK29" i="13"/>
  <c r="IL29" i="13"/>
  <c r="IM29" i="13"/>
  <c r="IN29" i="13"/>
  <c r="IO29" i="13"/>
  <c r="IP29" i="13"/>
  <c r="IQ29" i="13"/>
  <c r="IR29" i="13"/>
  <c r="IS29" i="13"/>
  <c r="IT29" i="13"/>
  <c r="IU29" i="13"/>
  <c r="IV29" i="13"/>
  <c r="IW29" i="13"/>
  <c r="IX29" i="13"/>
  <c r="IY29" i="13"/>
  <c r="IZ29" i="13"/>
  <c r="JA29" i="13"/>
  <c r="JB29" i="13"/>
  <c r="JC29" i="13"/>
  <c r="JD29" i="13"/>
  <c r="JE29" i="13"/>
  <c r="JF29" i="13"/>
  <c r="JG29" i="13"/>
  <c r="IH30" i="13"/>
  <c r="II30" i="13"/>
  <c r="IJ30" i="13"/>
  <c r="IK30" i="13"/>
  <c r="IL30" i="13"/>
  <c r="IM30" i="13"/>
  <c r="IN30" i="13"/>
  <c r="IO30" i="13"/>
  <c r="IP30" i="13"/>
  <c r="IQ30" i="13"/>
  <c r="IR30" i="13"/>
  <c r="IS30" i="13"/>
  <c r="IT30" i="13"/>
  <c r="IU30" i="13"/>
  <c r="IV30" i="13"/>
  <c r="IW30" i="13"/>
  <c r="IX30" i="13"/>
  <c r="IY30" i="13"/>
  <c r="IZ30" i="13"/>
  <c r="JA30" i="13"/>
  <c r="JB30" i="13"/>
  <c r="JC30" i="13"/>
  <c r="JD30" i="13"/>
  <c r="JE30" i="13"/>
  <c r="JF30" i="13"/>
  <c r="JG30" i="13"/>
  <c r="IH31" i="13"/>
  <c r="II31" i="13"/>
  <c r="IJ31" i="13"/>
  <c r="IK31" i="13"/>
  <c r="IL31" i="13"/>
  <c r="IM31" i="13"/>
  <c r="IN31" i="13"/>
  <c r="IO31" i="13"/>
  <c r="IP31" i="13"/>
  <c r="IQ31" i="13"/>
  <c r="IR31" i="13"/>
  <c r="IS31" i="13"/>
  <c r="IT31" i="13"/>
  <c r="IU31" i="13"/>
  <c r="IV31" i="13"/>
  <c r="IW31" i="13"/>
  <c r="IX31" i="13"/>
  <c r="IY31" i="13"/>
  <c r="IZ31" i="13"/>
  <c r="JA31" i="13"/>
  <c r="JB31" i="13"/>
  <c r="JC31" i="13"/>
  <c r="JD31" i="13"/>
  <c r="JE31" i="13"/>
  <c r="JF31" i="13"/>
  <c r="JG31" i="13"/>
  <c r="IH32" i="13"/>
  <c r="II32" i="13"/>
  <c r="IJ32" i="13"/>
  <c r="IK32" i="13"/>
  <c r="IL32" i="13"/>
  <c r="IM32" i="13"/>
  <c r="IN32" i="13"/>
  <c r="IO32" i="13"/>
  <c r="IP32" i="13"/>
  <c r="IQ32" i="13"/>
  <c r="IR32" i="13"/>
  <c r="IS32" i="13"/>
  <c r="IT32" i="13"/>
  <c r="IU32" i="13"/>
  <c r="IV32" i="13"/>
  <c r="IW32" i="13"/>
  <c r="IX32" i="13"/>
  <c r="IY32" i="13"/>
  <c r="IZ32" i="13"/>
  <c r="JA32" i="13"/>
  <c r="JB32" i="13"/>
  <c r="JC32" i="13"/>
  <c r="JD32" i="13"/>
  <c r="JE32" i="13"/>
  <c r="JF32" i="13"/>
  <c r="JG32" i="13"/>
  <c r="IH33" i="13"/>
  <c r="II33" i="13"/>
  <c r="IJ33" i="13"/>
  <c r="IK33" i="13"/>
  <c r="IL33" i="13"/>
  <c r="IM33" i="13"/>
  <c r="IN33" i="13"/>
  <c r="IO33" i="13"/>
  <c r="IP33" i="13"/>
  <c r="IQ33" i="13"/>
  <c r="IR33" i="13"/>
  <c r="IS33" i="13"/>
  <c r="IT33" i="13"/>
  <c r="IU33" i="13"/>
  <c r="IV33" i="13"/>
  <c r="IW33" i="13"/>
  <c r="IX33" i="13"/>
  <c r="IY33" i="13"/>
  <c r="IZ33" i="13"/>
  <c r="JA33" i="13"/>
  <c r="JB33" i="13"/>
  <c r="JC33" i="13"/>
  <c r="JD33" i="13"/>
  <c r="JE33" i="13"/>
  <c r="JF33" i="13"/>
  <c r="JG33" i="13"/>
  <c r="IH34" i="13"/>
  <c r="II34" i="13"/>
  <c r="IJ34" i="13"/>
  <c r="IK34" i="13"/>
  <c r="IL34" i="13"/>
  <c r="IM34" i="13"/>
  <c r="IN34" i="13"/>
  <c r="IO34" i="13"/>
  <c r="IP34" i="13"/>
  <c r="IQ34" i="13"/>
  <c r="IR34" i="13"/>
  <c r="IS34" i="13"/>
  <c r="IT34" i="13"/>
  <c r="IU34" i="13"/>
  <c r="IV34" i="13"/>
  <c r="IW34" i="13"/>
  <c r="IX34" i="13"/>
  <c r="IY34" i="13"/>
  <c r="IZ34" i="13"/>
  <c r="JA34" i="13"/>
  <c r="JB34" i="13"/>
  <c r="JC34" i="13"/>
  <c r="JD34" i="13"/>
  <c r="JE34" i="13"/>
  <c r="JF34" i="13"/>
  <c r="JG34" i="13"/>
  <c r="IH35" i="13"/>
  <c r="II35" i="13"/>
  <c r="IJ35" i="13"/>
  <c r="IK35" i="13"/>
  <c r="IL35" i="13"/>
  <c r="IM35" i="13"/>
  <c r="IN35" i="13"/>
  <c r="IO35" i="13"/>
  <c r="IP35" i="13"/>
  <c r="IQ35" i="13"/>
  <c r="IR35" i="13"/>
  <c r="IS35" i="13"/>
  <c r="IT35" i="13"/>
  <c r="IU35" i="13"/>
  <c r="IV35" i="13"/>
  <c r="IW35" i="13"/>
  <c r="IX35" i="13"/>
  <c r="IY35" i="13"/>
  <c r="IZ35" i="13"/>
  <c r="JA35" i="13"/>
  <c r="JB35" i="13"/>
  <c r="JC35" i="13"/>
  <c r="JD35" i="13"/>
  <c r="JE35" i="13"/>
  <c r="JF35" i="13"/>
  <c r="JG35" i="13"/>
  <c r="IH36" i="13"/>
  <c r="II36" i="13"/>
  <c r="IJ36" i="13"/>
  <c r="IK36" i="13"/>
  <c r="IL36" i="13"/>
  <c r="IM36" i="13"/>
  <c r="IN36" i="13"/>
  <c r="IO36" i="13"/>
  <c r="IP36" i="13"/>
  <c r="IQ36" i="13"/>
  <c r="IR36" i="13"/>
  <c r="IS36" i="13"/>
  <c r="IT36" i="13"/>
  <c r="IU36" i="13"/>
  <c r="IV36" i="13"/>
  <c r="IW36" i="13"/>
  <c r="IX36" i="13"/>
  <c r="IY36" i="13"/>
  <c r="IZ36" i="13"/>
  <c r="JA36" i="13"/>
  <c r="JB36" i="13"/>
  <c r="JC36" i="13"/>
  <c r="JD36" i="13"/>
  <c r="JE36" i="13"/>
  <c r="JF36" i="13"/>
  <c r="JG36" i="13"/>
  <c r="IH37" i="13"/>
  <c r="II37" i="13"/>
  <c r="IJ37" i="13"/>
  <c r="IK37" i="13"/>
  <c r="IL37" i="13"/>
  <c r="IM37" i="13"/>
  <c r="IN37" i="13"/>
  <c r="IO37" i="13"/>
  <c r="IP37" i="13"/>
  <c r="IQ37" i="13"/>
  <c r="IR37" i="13"/>
  <c r="IS37" i="13"/>
  <c r="IT37" i="13"/>
  <c r="IU37" i="13"/>
  <c r="IV37" i="13"/>
  <c r="IW37" i="13"/>
  <c r="IX37" i="13"/>
  <c r="IY37" i="13"/>
  <c r="IZ37" i="13"/>
  <c r="JA37" i="13"/>
  <c r="JB37" i="13"/>
  <c r="JC37" i="13"/>
  <c r="JD37" i="13"/>
  <c r="JE37" i="13"/>
  <c r="JF37" i="13"/>
  <c r="JG37" i="13"/>
  <c r="IH38" i="13"/>
  <c r="II38" i="13"/>
  <c r="IJ38" i="13"/>
  <c r="IK38" i="13"/>
  <c r="IL38" i="13"/>
  <c r="IM38" i="13"/>
  <c r="IN38" i="13"/>
  <c r="IO38" i="13"/>
  <c r="IP38" i="13"/>
  <c r="IQ38" i="13"/>
  <c r="IR38" i="13"/>
  <c r="IS38" i="13"/>
  <c r="IT38" i="13"/>
  <c r="IU38" i="13"/>
  <c r="IV38" i="13"/>
  <c r="IW38" i="13"/>
  <c r="IX38" i="13"/>
  <c r="IY38" i="13"/>
  <c r="IZ38" i="13"/>
  <c r="JA38" i="13"/>
  <c r="JB38" i="13"/>
  <c r="JC38" i="13"/>
  <c r="JD38" i="13"/>
  <c r="JE38" i="13"/>
  <c r="JF38" i="13"/>
  <c r="JG38" i="13"/>
  <c r="IH39" i="13"/>
  <c r="II39" i="13"/>
  <c r="IJ39" i="13"/>
  <c r="IK39" i="13"/>
  <c r="IL39" i="13"/>
  <c r="IM39" i="13"/>
  <c r="IN39" i="13"/>
  <c r="IO39" i="13"/>
  <c r="IP39" i="13"/>
  <c r="IQ39" i="13"/>
  <c r="IR39" i="13"/>
  <c r="IS39" i="13"/>
  <c r="IT39" i="13"/>
  <c r="IU39" i="13"/>
  <c r="IV39" i="13"/>
  <c r="IW39" i="13"/>
  <c r="IX39" i="13"/>
  <c r="IY39" i="13"/>
  <c r="IZ39" i="13"/>
  <c r="JA39" i="13"/>
  <c r="JB39" i="13"/>
  <c r="JC39" i="13"/>
  <c r="JD39" i="13"/>
  <c r="JE39" i="13"/>
  <c r="JF39" i="13"/>
  <c r="JG39" i="13"/>
  <c r="IH40" i="13"/>
  <c r="II40" i="13"/>
  <c r="IJ40" i="13"/>
  <c r="IK40" i="13"/>
  <c r="IL40" i="13"/>
  <c r="IM40" i="13"/>
  <c r="IN40" i="13"/>
  <c r="IO40" i="13"/>
  <c r="IP40" i="13"/>
  <c r="IQ40" i="13"/>
  <c r="IR40" i="13"/>
  <c r="IS40" i="13"/>
  <c r="IT40" i="13"/>
  <c r="IU40" i="13"/>
  <c r="IV40" i="13"/>
  <c r="IW40" i="13"/>
  <c r="IX40" i="13"/>
  <c r="IY40" i="13"/>
  <c r="IZ40" i="13"/>
  <c r="JA40" i="13"/>
  <c r="JB40" i="13"/>
  <c r="JC40" i="13"/>
  <c r="JD40" i="13"/>
  <c r="JE40" i="13"/>
  <c r="JF40" i="13"/>
  <c r="JG40" i="13"/>
  <c r="IH41" i="13"/>
  <c r="II41" i="13"/>
  <c r="IJ41" i="13"/>
  <c r="IK41" i="13"/>
  <c r="IL41" i="13"/>
  <c r="IM41" i="13"/>
  <c r="IN41" i="13"/>
  <c r="IO41" i="13"/>
  <c r="IP41" i="13"/>
  <c r="IQ41" i="13"/>
  <c r="IR41" i="13"/>
  <c r="IS41" i="13"/>
  <c r="IT41" i="13"/>
  <c r="IU41" i="13"/>
  <c r="IV41" i="13"/>
  <c r="IW41" i="13"/>
  <c r="IX41" i="13"/>
  <c r="IY41" i="13"/>
  <c r="IZ41" i="13"/>
  <c r="JA41" i="13"/>
  <c r="JB41" i="13"/>
  <c r="JC41" i="13"/>
  <c r="JD41" i="13"/>
  <c r="JE41" i="13"/>
  <c r="JF41" i="13"/>
  <c r="JG41" i="13"/>
  <c r="IH42" i="13"/>
  <c r="II42" i="13"/>
  <c r="IJ42" i="13"/>
  <c r="IK42" i="13"/>
  <c r="IL42" i="13"/>
  <c r="IM42" i="13"/>
  <c r="IN42" i="13"/>
  <c r="IO42" i="13"/>
  <c r="IP42" i="13"/>
  <c r="IQ42" i="13"/>
  <c r="IR42" i="13"/>
  <c r="IS42" i="13"/>
  <c r="IT42" i="13"/>
  <c r="IU42" i="13"/>
  <c r="IV42" i="13"/>
  <c r="IW42" i="13"/>
  <c r="IX42" i="13"/>
  <c r="IY42" i="13"/>
  <c r="IZ42" i="13"/>
  <c r="JA42" i="13"/>
  <c r="JB42" i="13"/>
  <c r="JC42" i="13"/>
  <c r="JD42" i="13"/>
  <c r="JE42" i="13"/>
  <c r="JF42" i="13"/>
  <c r="JG42" i="13"/>
  <c r="IH43" i="13"/>
  <c r="II43" i="13"/>
  <c r="IJ43" i="13"/>
  <c r="IK43" i="13"/>
  <c r="IL43" i="13"/>
  <c r="IM43" i="13"/>
  <c r="IN43" i="13"/>
  <c r="IO43" i="13"/>
  <c r="IP43" i="13"/>
  <c r="IQ43" i="13"/>
  <c r="IR43" i="13"/>
  <c r="IS43" i="13"/>
  <c r="IT43" i="13"/>
  <c r="IU43" i="13"/>
  <c r="IV43" i="13"/>
  <c r="IW43" i="13"/>
  <c r="IX43" i="13"/>
  <c r="IY43" i="13"/>
  <c r="IZ43" i="13"/>
  <c r="JA43" i="13"/>
  <c r="JB43" i="13"/>
  <c r="JC43" i="13"/>
  <c r="JD43" i="13"/>
  <c r="JE43" i="13"/>
  <c r="JF43" i="13"/>
  <c r="JG43" i="13"/>
  <c r="IH44" i="13"/>
  <c r="II44" i="13"/>
  <c r="IJ44" i="13"/>
  <c r="IK44" i="13"/>
  <c r="IL44" i="13"/>
  <c r="IM44" i="13"/>
  <c r="IN44" i="13"/>
  <c r="IO44" i="13"/>
  <c r="IP44" i="13"/>
  <c r="IQ44" i="13"/>
  <c r="IR44" i="13"/>
  <c r="IS44" i="13"/>
  <c r="IT44" i="13"/>
  <c r="IU44" i="13"/>
  <c r="IV44" i="13"/>
  <c r="IW44" i="13"/>
  <c r="IX44" i="13"/>
  <c r="IY44" i="13"/>
  <c r="IZ44" i="13"/>
  <c r="JA44" i="13"/>
  <c r="JB44" i="13"/>
  <c r="JC44" i="13"/>
  <c r="JD44" i="13"/>
  <c r="JE44" i="13"/>
  <c r="JF44" i="13"/>
  <c r="JG44" i="13"/>
  <c r="IH45" i="13"/>
  <c r="II45" i="13"/>
  <c r="IJ45" i="13"/>
  <c r="IK45" i="13"/>
  <c r="IL45" i="13"/>
  <c r="IM45" i="13"/>
  <c r="IN45" i="13"/>
  <c r="IO45" i="13"/>
  <c r="IP45" i="13"/>
  <c r="IQ45" i="13"/>
  <c r="IR45" i="13"/>
  <c r="IS45" i="13"/>
  <c r="IT45" i="13"/>
  <c r="IU45" i="13"/>
  <c r="IV45" i="13"/>
  <c r="IW45" i="13"/>
  <c r="IX45" i="13"/>
  <c r="IY45" i="13"/>
  <c r="IZ45" i="13"/>
  <c r="JA45" i="13"/>
  <c r="JB45" i="13"/>
  <c r="JC45" i="13"/>
  <c r="JD45" i="13"/>
  <c r="JE45" i="13"/>
  <c r="JF45" i="13"/>
  <c r="JG45" i="13"/>
  <c r="IH46" i="13"/>
  <c r="II46" i="13"/>
  <c r="IJ46" i="13"/>
  <c r="IK46" i="13"/>
  <c r="IL46" i="13"/>
  <c r="IM46" i="13"/>
  <c r="IN46" i="13"/>
  <c r="IO46" i="13"/>
  <c r="IP46" i="13"/>
  <c r="IQ46" i="13"/>
  <c r="IR46" i="13"/>
  <c r="IS46" i="13"/>
  <c r="IT46" i="13"/>
  <c r="IU46" i="13"/>
  <c r="IV46" i="13"/>
  <c r="IW46" i="13"/>
  <c r="IX46" i="13"/>
  <c r="IY46" i="13"/>
  <c r="IZ46" i="13"/>
  <c r="JA46" i="13"/>
  <c r="JB46" i="13"/>
  <c r="JC46" i="13"/>
  <c r="JD46" i="13"/>
  <c r="JE46" i="13"/>
  <c r="JF46" i="13"/>
  <c r="JG46" i="13"/>
  <c r="IH47" i="13"/>
  <c r="II47" i="13"/>
  <c r="IJ47" i="13"/>
  <c r="IK47" i="13"/>
  <c r="IL47" i="13"/>
  <c r="IM47" i="13"/>
  <c r="IN47" i="13"/>
  <c r="IO47" i="13"/>
  <c r="IP47" i="13"/>
  <c r="IQ47" i="13"/>
  <c r="IR47" i="13"/>
  <c r="IS47" i="13"/>
  <c r="IT47" i="13"/>
  <c r="IU47" i="13"/>
  <c r="IV47" i="13"/>
  <c r="IW47" i="13"/>
  <c r="IX47" i="13"/>
  <c r="IY47" i="13"/>
  <c r="IZ47" i="13"/>
  <c r="JA47" i="13"/>
  <c r="JB47" i="13"/>
  <c r="JC47" i="13"/>
  <c r="JD47" i="13"/>
  <c r="JE47" i="13"/>
  <c r="JF47" i="13"/>
  <c r="JG47" i="13"/>
  <c r="IH48" i="13"/>
  <c r="II48" i="13"/>
  <c r="IJ48" i="13"/>
  <c r="IK48" i="13"/>
  <c r="IL48" i="13"/>
  <c r="IM48" i="13"/>
  <c r="IN48" i="13"/>
  <c r="IO48" i="13"/>
  <c r="IP48" i="13"/>
  <c r="IQ48" i="13"/>
  <c r="IR48" i="13"/>
  <c r="IS48" i="13"/>
  <c r="IT48" i="13"/>
  <c r="IU48" i="13"/>
  <c r="IV48" i="13"/>
  <c r="IW48" i="13"/>
  <c r="IX48" i="13"/>
  <c r="IY48" i="13"/>
  <c r="IZ48" i="13"/>
  <c r="JA48" i="13"/>
  <c r="JB48" i="13"/>
  <c r="JC48" i="13"/>
  <c r="JD48" i="13"/>
  <c r="JE48" i="13"/>
  <c r="JF48" i="13"/>
  <c r="JG48" i="13"/>
  <c r="IH49" i="13"/>
  <c r="II49" i="13"/>
  <c r="IJ49" i="13"/>
  <c r="IK49" i="13"/>
  <c r="IL49" i="13"/>
  <c r="IM49" i="13"/>
  <c r="IN49" i="13"/>
  <c r="IO49" i="13"/>
  <c r="IP49" i="13"/>
  <c r="IQ49" i="13"/>
  <c r="IR49" i="13"/>
  <c r="IS49" i="13"/>
  <c r="IT49" i="13"/>
  <c r="IU49" i="13"/>
  <c r="IV49" i="13"/>
  <c r="IW49" i="13"/>
  <c r="IX49" i="13"/>
  <c r="IY49" i="13"/>
  <c r="IZ49" i="13"/>
  <c r="JA49" i="13"/>
  <c r="JB49" i="13"/>
  <c r="JC49" i="13"/>
  <c r="JD49" i="13"/>
  <c r="JE49" i="13"/>
  <c r="JF49" i="13"/>
  <c r="JG49" i="13"/>
  <c r="IH50" i="13"/>
  <c r="II50" i="13"/>
  <c r="IJ50" i="13"/>
  <c r="IK50" i="13"/>
  <c r="IL50" i="13"/>
  <c r="IM50" i="13"/>
  <c r="IN50" i="13"/>
  <c r="IO50" i="13"/>
  <c r="IP50" i="13"/>
  <c r="IQ50" i="13"/>
  <c r="IR50" i="13"/>
  <c r="IS50" i="13"/>
  <c r="IT50" i="13"/>
  <c r="IU50" i="13"/>
  <c r="IV50" i="13"/>
  <c r="IW50" i="13"/>
  <c r="IX50" i="13"/>
  <c r="IY50" i="13"/>
  <c r="IZ50" i="13"/>
  <c r="JA50" i="13"/>
  <c r="JB50" i="13"/>
  <c r="JC50" i="13"/>
  <c r="JD50" i="13"/>
  <c r="JE50" i="13"/>
  <c r="JF50" i="13"/>
  <c r="JG50" i="13"/>
  <c r="IH51" i="13"/>
  <c r="II51" i="13"/>
  <c r="IJ51" i="13"/>
  <c r="IK51" i="13"/>
  <c r="IL51" i="13"/>
  <c r="IM51" i="13"/>
  <c r="IN51" i="13"/>
  <c r="IO51" i="13"/>
  <c r="IP51" i="13"/>
  <c r="IQ51" i="13"/>
  <c r="IR51" i="13"/>
  <c r="IS51" i="13"/>
  <c r="IT51" i="13"/>
  <c r="IU51" i="13"/>
  <c r="IV51" i="13"/>
  <c r="IW51" i="13"/>
  <c r="IX51" i="13"/>
  <c r="IY51" i="13"/>
  <c r="IZ51" i="13"/>
  <c r="JA51" i="13"/>
  <c r="JB51" i="13"/>
  <c r="JC51" i="13"/>
  <c r="JD51" i="13"/>
  <c r="JE51" i="13"/>
  <c r="JF51" i="13"/>
  <c r="JG51" i="13"/>
  <c r="IH52" i="13"/>
  <c r="II52" i="13"/>
  <c r="IJ52" i="13"/>
  <c r="IK52" i="13"/>
  <c r="IL52" i="13"/>
  <c r="IM52" i="13"/>
  <c r="IN52" i="13"/>
  <c r="IO52" i="13"/>
  <c r="IP52" i="13"/>
  <c r="IQ52" i="13"/>
  <c r="IR52" i="13"/>
  <c r="IS52" i="13"/>
  <c r="IT52" i="13"/>
  <c r="IU52" i="13"/>
  <c r="IV52" i="13"/>
  <c r="IW52" i="13"/>
  <c r="IX52" i="13"/>
  <c r="IY52" i="13"/>
  <c r="IZ52" i="13"/>
  <c r="JA52" i="13"/>
  <c r="JB52" i="13"/>
  <c r="JC52" i="13"/>
  <c r="JD52" i="13"/>
  <c r="JE52" i="13"/>
  <c r="JF52" i="13"/>
  <c r="JG52" i="13"/>
  <c r="IH53" i="13"/>
  <c r="II53" i="13"/>
  <c r="IJ53" i="13"/>
  <c r="IK53" i="13"/>
  <c r="IL53" i="13"/>
  <c r="IM53" i="13"/>
  <c r="IN53" i="13"/>
  <c r="IO53" i="13"/>
  <c r="IP53" i="13"/>
  <c r="IQ53" i="13"/>
  <c r="IR53" i="13"/>
  <c r="IS53" i="13"/>
  <c r="IT53" i="13"/>
  <c r="IU53" i="13"/>
  <c r="IV53" i="13"/>
  <c r="IW53" i="13"/>
  <c r="IX53" i="13"/>
  <c r="IY53" i="13"/>
  <c r="IZ53" i="13"/>
  <c r="JA53" i="13"/>
  <c r="JB53" i="13"/>
  <c r="JC53" i="13"/>
  <c r="JD53" i="13"/>
  <c r="JE53" i="13"/>
  <c r="JF53" i="13"/>
  <c r="JG53" i="13"/>
  <c r="IH54" i="13"/>
  <c r="II54" i="13"/>
  <c r="IJ54" i="13"/>
  <c r="IK54" i="13"/>
  <c r="IL54" i="13"/>
  <c r="IM54" i="13"/>
  <c r="IN54" i="13"/>
  <c r="IO54" i="13"/>
  <c r="IP54" i="13"/>
  <c r="IQ54" i="13"/>
  <c r="IR54" i="13"/>
  <c r="IS54" i="13"/>
  <c r="IT54" i="13"/>
  <c r="IU54" i="13"/>
  <c r="IV54" i="13"/>
  <c r="IW54" i="13"/>
  <c r="IX54" i="13"/>
  <c r="IY54" i="13"/>
  <c r="IZ54" i="13"/>
  <c r="JA54" i="13"/>
  <c r="JB54" i="13"/>
  <c r="JC54" i="13"/>
  <c r="JD54" i="13"/>
  <c r="JE54" i="13"/>
  <c r="JF54" i="13"/>
  <c r="JG54" i="13"/>
  <c r="IH55" i="13"/>
  <c r="II55" i="13"/>
  <c r="IJ55" i="13"/>
  <c r="IK55" i="13"/>
  <c r="IL55" i="13"/>
  <c r="IM55" i="13"/>
  <c r="IN55" i="13"/>
  <c r="IO55" i="13"/>
  <c r="IP55" i="13"/>
  <c r="IQ55" i="13"/>
  <c r="IR55" i="13"/>
  <c r="IS55" i="13"/>
  <c r="IT55" i="13"/>
  <c r="IU55" i="13"/>
  <c r="IV55" i="13"/>
  <c r="IW55" i="13"/>
  <c r="IX55" i="13"/>
  <c r="IY55" i="13"/>
  <c r="IZ55" i="13"/>
  <c r="JA55" i="13"/>
  <c r="JB55" i="13"/>
  <c r="JC55" i="13"/>
  <c r="JD55" i="13"/>
  <c r="JE55" i="13"/>
  <c r="JF55" i="13"/>
  <c r="JG55" i="13"/>
  <c r="IH56" i="13"/>
  <c r="II56" i="13"/>
  <c r="IJ56" i="13"/>
  <c r="IK56" i="13"/>
  <c r="IL56" i="13"/>
  <c r="IM56" i="13"/>
  <c r="IN56" i="13"/>
  <c r="IO56" i="13"/>
  <c r="IP56" i="13"/>
  <c r="IQ56" i="13"/>
  <c r="IR56" i="13"/>
  <c r="IS56" i="13"/>
  <c r="IT56" i="13"/>
  <c r="IU56" i="13"/>
  <c r="IV56" i="13"/>
  <c r="IW56" i="13"/>
  <c r="IX56" i="13"/>
  <c r="IY56" i="13"/>
  <c r="IZ56" i="13"/>
  <c r="JA56" i="13"/>
  <c r="JB56" i="13"/>
  <c r="JC56" i="13"/>
  <c r="JD56" i="13"/>
  <c r="JE56" i="13"/>
  <c r="JF56" i="13"/>
  <c r="JG56" i="13"/>
  <c r="IH57" i="13"/>
  <c r="II57" i="13"/>
  <c r="IJ57" i="13"/>
  <c r="IK57" i="13"/>
  <c r="IL57" i="13"/>
  <c r="IM57" i="13"/>
  <c r="IN57" i="13"/>
  <c r="IO57" i="13"/>
  <c r="IP57" i="13"/>
  <c r="IQ57" i="13"/>
  <c r="IR57" i="13"/>
  <c r="IS57" i="13"/>
  <c r="IT57" i="13"/>
  <c r="IU57" i="13"/>
  <c r="IV57" i="13"/>
  <c r="IW57" i="13"/>
  <c r="IX57" i="13"/>
  <c r="IY57" i="13"/>
  <c r="IZ57" i="13"/>
  <c r="JA57" i="13"/>
  <c r="JB57" i="13"/>
  <c r="JC57" i="13"/>
  <c r="JD57" i="13"/>
  <c r="JE57" i="13"/>
  <c r="JF57" i="13"/>
  <c r="JG57" i="13"/>
  <c r="IH58" i="13"/>
  <c r="II58" i="13"/>
  <c r="IJ58" i="13"/>
  <c r="IK58" i="13"/>
  <c r="IL58" i="13"/>
  <c r="IM58" i="13"/>
  <c r="IN58" i="13"/>
  <c r="IO58" i="13"/>
  <c r="IP58" i="13"/>
  <c r="IQ58" i="13"/>
  <c r="IR58" i="13"/>
  <c r="IS58" i="13"/>
  <c r="IT58" i="13"/>
  <c r="IU58" i="13"/>
  <c r="IV58" i="13"/>
  <c r="IW58" i="13"/>
  <c r="IX58" i="13"/>
  <c r="IY58" i="13"/>
  <c r="IZ58" i="13"/>
  <c r="JA58" i="13"/>
  <c r="JB58" i="13"/>
  <c r="JC58" i="13"/>
  <c r="JD58" i="13"/>
  <c r="JE58" i="13"/>
  <c r="JF58" i="13"/>
  <c r="JG58" i="13"/>
  <c r="IH59" i="13"/>
  <c r="II59" i="13"/>
  <c r="IJ59" i="13"/>
  <c r="IK59" i="13"/>
  <c r="IL59" i="13"/>
  <c r="IM59" i="13"/>
  <c r="IN59" i="13"/>
  <c r="IO59" i="13"/>
  <c r="IP59" i="13"/>
  <c r="IQ59" i="13"/>
  <c r="IR59" i="13"/>
  <c r="IS59" i="13"/>
  <c r="IT59" i="13"/>
  <c r="IU59" i="13"/>
  <c r="IV59" i="13"/>
  <c r="IW59" i="13"/>
  <c r="IX59" i="13"/>
  <c r="IY59" i="13"/>
  <c r="IZ59" i="13"/>
  <c r="JA59" i="13"/>
  <c r="JB59" i="13"/>
  <c r="JC59" i="13"/>
  <c r="JD59" i="13"/>
  <c r="JE59" i="13"/>
  <c r="JF59" i="13"/>
  <c r="JG59" i="13"/>
  <c r="IH60" i="13"/>
  <c r="II60" i="13"/>
  <c r="IJ60" i="13"/>
  <c r="IK60" i="13"/>
  <c r="IL60" i="13"/>
  <c r="IM60" i="13"/>
  <c r="IN60" i="13"/>
  <c r="IO60" i="13"/>
  <c r="IP60" i="13"/>
  <c r="IQ60" i="13"/>
  <c r="IR60" i="13"/>
  <c r="IS60" i="13"/>
  <c r="IT60" i="13"/>
  <c r="IU60" i="13"/>
  <c r="IV60" i="13"/>
  <c r="IW60" i="13"/>
  <c r="IX60" i="13"/>
  <c r="IY60" i="13"/>
  <c r="IZ60" i="13"/>
  <c r="JA60" i="13"/>
  <c r="JB60" i="13"/>
  <c r="JC60" i="13"/>
  <c r="JD60" i="13"/>
  <c r="JE60" i="13"/>
  <c r="JF60" i="13"/>
  <c r="JG60" i="13"/>
  <c r="IH61" i="13"/>
  <c r="II61" i="13"/>
  <c r="IJ61" i="13"/>
  <c r="IK61" i="13"/>
  <c r="IL61" i="13"/>
  <c r="IM61" i="13"/>
  <c r="IN61" i="13"/>
  <c r="IO61" i="13"/>
  <c r="IP61" i="13"/>
  <c r="IQ61" i="13"/>
  <c r="IR61" i="13"/>
  <c r="IS61" i="13"/>
  <c r="IT61" i="13"/>
  <c r="IU61" i="13"/>
  <c r="IV61" i="13"/>
  <c r="IW61" i="13"/>
  <c r="IX61" i="13"/>
  <c r="IY61" i="13"/>
  <c r="IZ61" i="13"/>
  <c r="JA61" i="13"/>
  <c r="JB61" i="13"/>
  <c r="JC61" i="13"/>
  <c r="JD61" i="13"/>
  <c r="JE61" i="13"/>
  <c r="JF61" i="13"/>
  <c r="JG61" i="13"/>
  <c r="IH62" i="13"/>
  <c r="II62" i="13"/>
  <c r="IJ62" i="13"/>
  <c r="IK62" i="13"/>
  <c r="IL62" i="13"/>
  <c r="IM62" i="13"/>
  <c r="IN62" i="13"/>
  <c r="IO62" i="13"/>
  <c r="IP62" i="13"/>
  <c r="IQ62" i="13"/>
  <c r="IR62" i="13"/>
  <c r="IS62" i="13"/>
  <c r="IT62" i="13"/>
  <c r="IU62" i="13"/>
  <c r="IV62" i="13"/>
  <c r="IW62" i="13"/>
  <c r="IX62" i="13"/>
  <c r="IY62" i="13"/>
  <c r="IZ62" i="13"/>
  <c r="JA62" i="13"/>
  <c r="JB62" i="13"/>
  <c r="JC62" i="13"/>
  <c r="JD62" i="13"/>
  <c r="JE62" i="13"/>
  <c r="JF62" i="13"/>
  <c r="JG62" i="13"/>
  <c r="IH63" i="13"/>
  <c r="II63" i="13"/>
  <c r="IJ63" i="13"/>
  <c r="IK63" i="13"/>
  <c r="IL63" i="13"/>
  <c r="IM63" i="13"/>
  <c r="IN63" i="13"/>
  <c r="IO63" i="13"/>
  <c r="IP63" i="13"/>
  <c r="IQ63" i="13"/>
  <c r="IR63" i="13"/>
  <c r="IS63" i="13"/>
  <c r="IT63" i="13"/>
  <c r="IU63" i="13"/>
  <c r="IV63" i="13"/>
  <c r="IW63" i="13"/>
  <c r="IX63" i="13"/>
  <c r="IY63" i="13"/>
  <c r="IZ63" i="13"/>
  <c r="JA63" i="13"/>
  <c r="JB63" i="13"/>
  <c r="JC63" i="13"/>
  <c r="JD63" i="13"/>
  <c r="JE63" i="13"/>
  <c r="JF63" i="13"/>
  <c r="JG63" i="13"/>
  <c r="IH64" i="13"/>
  <c r="II64" i="13"/>
  <c r="IJ64" i="13"/>
  <c r="IK64" i="13"/>
  <c r="IL64" i="13"/>
  <c r="IM64" i="13"/>
  <c r="IN64" i="13"/>
  <c r="IO64" i="13"/>
  <c r="IP64" i="13"/>
  <c r="IQ64" i="13"/>
  <c r="IR64" i="13"/>
  <c r="IS64" i="13"/>
  <c r="IT64" i="13"/>
  <c r="IU64" i="13"/>
  <c r="IV64" i="13"/>
  <c r="IW64" i="13"/>
  <c r="IX64" i="13"/>
  <c r="IY64" i="13"/>
  <c r="IZ64" i="13"/>
  <c r="JA64" i="13"/>
  <c r="JB64" i="13"/>
  <c r="JC64" i="13"/>
  <c r="JD64" i="13"/>
  <c r="JE64" i="13"/>
  <c r="JF64" i="13"/>
  <c r="JG64" i="13"/>
  <c r="IH65" i="13"/>
  <c r="II65" i="13"/>
  <c r="IJ65" i="13"/>
  <c r="IK65" i="13"/>
  <c r="IL65" i="13"/>
  <c r="IM65" i="13"/>
  <c r="IN65" i="13"/>
  <c r="IO65" i="13"/>
  <c r="IP65" i="13"/>
  <c r="IQ65" i="13"/>
  <c r="IR65" i="13"/>
  <c r="IS65" i="13"/>
  <c r="IT65" i="13"/>
  <c r="IU65" i="13"/>
  <c r="IV65" i="13"/>
  <c r="IW65" i="13"/>
  <c r="IX65" i="13"/>
  <c r="IY65" i="13"/>
  <c r="IZ65" i="13"/>
  <c r="JA65" i="13"/>
  <c r="JB65" i="13"/>
  <c r="JC65" i="13"/>
  <c r="JD65" i="13"/>
  <c r="JE65" i="13"/>
  <c r="JF65" i="13"/>
  <c r="JG65" i="13"/>
  <c r="IH66" i="13"/>
  <c r="II66" i="13"/>
  <c r="IJ66" i="13"/>
  <c r="IK66" i="13"/>
  <c r="IL66" i="13"/>
  <c r="IM66" i="13"/>
  <c r="IN66" i="13"/>
  <c r="IO66" i="13"/>
  <c r="IP66" i="13"/>
  <c r="IQ66" i="13"/>
  <c r="IR66" i="13"/>
  <c r="IS66" i="13"/>
  <c r="IT66" i="13"/>
  <c r="IU66" i="13"/>
  <c r="IV66" i="13"/>
  <c r="IW66" i="13"/>
  <c r="IX66" i="13"/>
  <c r="IY66" i="13"/>
  <c r="IZ66" i="13"/>
  <c r="JA66" i="13"/>
  <c r="JB66" i="13"/>
  <c r="JC66" i="13"/>
  <c r="JD66" i="13"/>
  <c r="JE66" i="13"/>
  <c r="JF66" i="13"/>
  <c r="JG66" i="13"/>
  <c r="IH68" i="13"/>
  <c r="II68" i="13"/>
  <c r="IJ68" i="13"/>
  <c r="IK68" i="13"/>
  <c r="IL68" i="13"/>
  <c r="IM68" i="13"/>
  <c r="IN68" i="13"/>
  <c r="IO68" i="13"/>
  <c r="IP68" i="13"/>
  <c r="IQ68" i="13"/>
  <c r="IR68" i="13"/>
  <c r="IS68" i="13"/>
  <c r="IT68" i="13"/>
  <c r="IU68" i="13"/>
  <c r="IV68" i="13"/>
  <c r="IW68" i="13"/>
  <c r="IX68" i="13"/>
  <c r="IY68" i="13"/>
  <c r="IZ68" i="13"/>
  <c r="JA68" i="13"/>
  <c r="JB68" i="13"/>
  <c r="JC68" i="13"/>
  <c r="JD68" i="13"/>
  <c r="JE68" i="13"/>
  <c r="JF68" i="13"/>
  <c r="JG68" i="13"/>
  <c r="IH69" i="13"/>
  <c r="II69" i="13"/>
  <c r="IJ69" i="13"/>
  <c r="IK69" i="13"/>
  <c r="IL69" i="13"/>
  <c r="IM69" i="13"/>
  <c r="IN69" i="13"/>
  <c r="IO69" i="13"/>
  <c r="IP69" i="13"/>
  <c r="IQ69" i="13"/>
  <c r="IR69" i="13"/>
  <c r="IS69" i="13"/>
  <c r="IT69" i="13"/>
  <c r="IU69" i="13"/>
  <c r="IV69" i="13"/>
  <c r="IW69" i="13"/>
  <c r="IX69" i="13"/>
  <c r="IY69" i="13"/>
  <c r="IZ69" i="13"/>
  <c r="JA69" i="13"/>
  <c r="JB69" i="13"/>
  <c r="JC69" i="13"/>
  <c r="JD69" i="13"/>
  <c r="JE69" i="13"/>
  <c r="JF69" i="13"/>
  <c r="JG69" i="13"/>
  <c r="IH70" i="13"/>
  <c r="II70" i="13"/>
  <c r="IJ70" i="13"/>
  <c r="IK70" i="13"/>
  <c r="IL70" i="13"/>
  <c r="IM70" i="13"/>
  <c r="IN70" i="13"/>
  <c r="IO70" i="13"/>
  <c r="IP70" i="13"/>
  <c r="IQ70" i="13"/>
  <c r="IR70" i="13"/>
  <c r="IS70" i="13"/>
  <c r="IT70" i="13"/>
  <c r="IU70" i="13"/>
  <c r="IV70" i="13"/>
  <c r="IW70" i="13"/>
  <c r="IX70" i="13"/>
  <c r="IY70" i="13"/>
  <c r="IZ70" i="13"/>
  <c r="JA70" i="13"/>
  <c r="JB70" i="13"/>
  <c r="JC70" i="13"/>
  <c r="JD70" i="13"/>
  <c r="JE70" i="13"/>
  <c r="JF70" i="13"/>
  <c r="JG70" i="13"/>
  <c r="IH71" i="13"/>
  <c r="II71" i="13"/>
  <c r="IJ71" i="13"/>
  <c r="IK71" i="13"/>
  <c r="IL71" i="13"/>
  <c r="IM71" i="13"/>
  <c r="IN71" i="13"/>
  <c r="IO71" i="13"/>
  <c r="IP71" i="13"/>
  <c r="IQ71" i="13"/>
  <c r="IR71" i="13"/>
  <c r="IS71" i="13"/>
  <c r="IT71" i="13"/>
  <c r="IU71" i="13"/>
  <c r="IV71" i="13"/>
  <c r="IW71" i="13"/>
  <c r="IX71" i="13"/>
  <c r="IY71" i="13"/>
  <c r="IZ71" i="13"/>
  <c r="JA71" i="13"/>
  <c r="JB71" i="13"/>
  <c r="JC71" i="13"/>
  <c r="JD71" i="13"/>
  <c r="JE71" i="13"/>
  <c r="JF71" i="13"/>
  <c r="JG71" i="13"/>
  <c r="IH72" i="13"/>
  <c r="II72" i="13"/>
  <c r="IJ72" i="13"/>
  <c r="IK72" i="13"/>
  <c r="IL72" i="13"/>
  <c r="IM72" i="13"/>
  <c r="IN72" i="13"/>
  <c r="IO72" i="13"/>
  <c r="IP72" i="13"/>
  <c r="IQ72" i="13"/>
  <c r="IR72" i="13"/>
  <c r="IS72" i="13"/>
  <c r="IT72" i="13"/>
  <c r="IU72" i="13"/>
  <c r="IV72" i="13"/>
  <c r="IW72" i="13"/>
  <c r="IX72" i="13"/>
  <c r="IY72" i="13"/>
  <c r="IZ72" i="13"/>
  <c r="JA72" i="13"/>
  <c r="JB72" i="13"/>
  <c r="JC72" i="13"/>
  <c r="JD72" i="13"/>
  <c r="JE72" i="13"/>
  <c r="JF72" i="13"/>
  <c r="JG72" i="13"/>
  <c r="IH73" i="13"/>
  <c r="II73" i="13"/>
  <c r="IJ73" i="13"/>
  <c r="IK73" i="13"/>
  <c r="IL73" i="13"/>
  <c r="IM73" i="13"/>
  <c r="IN73" i="13"/>
  <c r="IO73" i="13"/>
  <c r="IP73" i="13"/>
  <c r="IQ73" i="13"/>
  <c r="IR73" i="13"/>
  <c r="IS73" i="13"/>
  <c r="IT73" i="13"/>
  <c r="IU73" i="13"/>
  <c r="IV73" i="13"/>
  <c r="IW73" i="13"/>
  <c r="IX73" i="13"/>
  <c r="IY73" i="13"/>
  <c r="IZ73" i="13"/>
  <c r="JA73" i="13"/>
  <c r="JB73" i="13"/>
  <c r="JC73" i="13"/>
  <c r="JD73" i="13"/>
  <c r="JE73" i="13"/>
  <c r="JF73" i="13"/>
  <c r="JG73" i="13"/>
  <c r="IH74" i="13"/>
  <c r="II74" i="13"/>
  <c r="IJ74" i="13"/>
  <c r="IK74" i="13"/>
  <c r="IL74" i="13"/>
  <c r="IM74" i="13"/>
  <c r="IN74" i="13"/>
  <c r="IO74" i="13"/>
  <c r="IP74" i="13"/>
  <c r="IQ74" i="13"/>
  <c r="IR74" i="13"/>
  <c r="IS74" i="13"/>
  <c r="IT74" i="13"/>
  <c r="IU74" i="13"/>
  <c r="IV74" i="13"/>
  <c r="IW74" i="13"/>
  <c r="IX74" i="13"/>
  <c r="IY74" i="13"/>
  <c r="IZ74" i="13"/>
  <c r="JA74" i="13"/>
  <c r="JB74" i="13"/>
  <c r="JC74" i="13"/>
  <c r="JD74" i="13"/>
  <c r="JE74" i="13"/>
  <c r="JF74" i="13"/>
  <c r="JG74" i="13"/>
  <c r="IH75" i="13"/>
  <c r="II75" i="13"/>
  <c r="IJ75" i="13"/>
  <c r="IK75" i="13"/>
  <c r="IL75" i="13"/>
  <c r="IM75" i="13"/>
  <c r="IN75" i="13"/>
  <c r="IO75" i="13"/>
  <c r="IP75" i="13"/>
  <c r="IQ75" i="13"/>
  <c r="IR75" i="13"/>
  <c r="IS75" i="13"/>
  <c r="IT75" i="13"/>
  <c r="IU75" i="13"/>
  <c r="IV75" i="13"/>
  <c r="IW75" i="13"/>
  <c r="IX75" i="13"/>
  <c r="IY75" i="13"/>
  <c r="IZ75" i="13"/>
  <c r="JA75" i="13"/>
  <c r="JB75" i="13"/>
  <c r="JC75" i="13"/>
  <c r="JD75" i="13"/>
  <c r="JE75" i="13"/>
  <c r="JF75" i="13"/>
  <c r="JG75" i="13"/>
  <c r="IH76" i="13"/>
  <c r="II76" i="13"/>
  <c r="IJ76" i="13"/>
  <c r="IK76" i="13"/>
  <c r="IL76" i="13"/>
  <c r="IM76" i="13"/>
  <c r="IN76" i="13"/>
  <c r="IO76" i="13"/>
  <c r="IP76" i="13"/>
  <c r="IQ76" i="13"/>
  <c r="IR76" i="13"/>
  <c r="IS76" i="13"/>
  <c r="IT76" i="13"/>
  <c r="IU76" i="13"/>
  <c r="IV76" i="13"/>
  <c r="IW76" i="13"/>
  <c r="IX76" i="13"/>
  <c r="IY76" i="13"/>
  <c r="IZ76" i="13"/>
  <c r="JA76" i="13"/>
  <c r="JB76" i="13"/>
  <c r="JC76" i="13"/>
  <c r="JD76" i="13"/>
  <c r="JE76" i="13"/>
  <c r="JF76" i="13"/>
  <c r="JG76" i="13"/>
  <c r="IH77" i="13"/>
  <c r="II77" i="13"/>
  <c r="IJ77" i="13"/>
  <c r="IK77" i="13"/>
  <c r="IL77" i="13"/>
  <c r="IM77" i="13"/>
  <c r="IN77" i="13"/>
  <c r="IO77" i="13"/>
  <c r="IP77" i="13"/>
  <c r="IQ77" i="13"/>
  <c r="IR77" i="13"/>
  <c r="IS77" i="13"/>
  <c r="IT77" i="13"/>
  <c r="IU77" i="13"/>
  <c r="IV77" i="13"/>
  <c r="IW77" i="13"/>
  <c r="IX77" i="13"/>
  <c r="IY77" i="13"/>
  <c r="IZ77" i="13"/>
  <c r="JA77" i="13"/>
  <c r="JB77" i="13"/>
  <c r="JC77" i="13"/>
  <c r="JD77" i="13"/>
  <c r="JE77" i="13"/>
  <c r="JF77" i="13"/>
  <c r="JG77" i="13"/>
  <c r="IH78" i="13"/>
  <c r="II78" i="13"/>
  <c r="IJ78" i="13"/>
  <c r="IK78" i="13"/>
  <c r="IL78" i="13"/>
  <c r="IM78" i="13"/>
  <c r="IN78" i="13"/>
  <c r="IO78" i="13"/>
  <c r="IP78" i="13"/>
  <c r="IQ78" i="13"/>
  <c r="IR78" i="13"/>
  <c r="IS78" i="13"/>
  <c r="IT78" i="13"/>
  <c r="IU78" i="13"/>
  <c r="IV78" i="13"/>
  <c r="IW78" i="13"/>
  <c r="IX78" i="13"/>
  <c r="IY78" i="13"/>
  <c r="IZ78" i="13"/>
  <c r="JA78" i="13"/>
  <c r="JB78" i="13"/>
  <c r="JC78" i="13"/>
  <c r="JD78" i="13"/>
  <c r="JE78" i="13"/>
  <c r="JF78" i="13"/>
  <c r="JG78" i="13"/>
  <c r="IH79" i="13"/>
  <c r="II79" i="13"/>
  <c r="IJ79" i="13"/>
  <c r="IK79" i="13"/>
  <c r="IL79" i="13"/>
  <c r="IM79" i="13"/>
  <c r="IN79" i="13"/>
  <c r="IO79" i="13"/>
  <c r="IP79" i="13"/>
  <c r="IQ79" i="13"/>
  <c r="IR79" i="13"/>
  <c r="IS79" i="13"/>
  <c r="IT79" i="13"/>
  <c r="IU79" i="13"/>
  <c r="IV79" i="13"/>
  <c r="IW79" i="13"/>
  <c r="IX79" i="13"/>
  <c r="IY79" i="13"/>
  <c r="IZ79" i="13"/>
  <c r="JA79" i="13"/>
  <c r="JB79" i="13"/>
  <c r="JC79" i="13"/>
  <c r="JD79" i="13"/>
  <c r="JE79" i="13"/>
  <c r="JF79" i="13"/>
  <c r="JG79" i="13"/>
  <c r="IH80" i="13"/>
  <c r="II80" i="13"/>
  <c r="IJ80" i="13"/>
  <c r="IK80" i="13"/>
  <c r="IL80" i="13"/>
  <c r="IM80" i="13"/>
  <c r="IN80" i="13"/>
  <c r="IO80" i="13"/>
  <c r="IP80" i="13"/>
  <c r="IQ80" i="13"/>
  <c r="IR80" i="13"/>
  <c r="IS80" i="13"/>
  <c r="IT80" i="13"/>
  <c r="IU80" i="13"/>
  <c r="IV80" i="13"/>
  <c r="IW80" i="13"/>
  <c r="IX80" i="13"/>
  <c r="IY80" i="13"/>
  <c r="IZ80" i="13"/>
  <c r="JA80" i="13"/>
  <c r="JB80" i="13"/>
  <c r="JC80" i="13"/>
  <c r="JD80" i="13"/>
  <c r="JE80" i="13"/>
  <c r="JF80" i="13"/>
  <c r="JG80" i="13"/>
  <c r="IH81" i="13"/>
  <c r="II81" i="13"/>
  <c r="IJ81" i="13"/>
  <c r="IK81" i="13"/>
  <c r="IL81" i="13"/>
  <c r="IM81" i="13"/>
  <c r="IN81" i="13"/>
  <c r="IO81" i="13"/>
  <c r="IP81" i="13"/>
  <c r="IQ81" i="13"/>
  <c r="IR81" i="13"/>
  <c r="IS81" i="13"/>
  <c r="IT81" i="13"/>
  <c r="IU81" i="13"/>
  <c r="IV81" i="13"/>
  <c r="IW81" i="13"/>
  <c r="IX81" i="13"/>
  <c r="IY81" i="13"/>
  <c r="IZ81" i="13"/>
  <c r="JA81" i="13"/>
  <c r="JB81" i="13"/>
  <c r="JC81" i="13"/>
  <c r="JD81" i="13"/>
  <c r="JE81" i="13"/>
  <c r="JF81" i="13"/>
  <c r="JG81" i="13"/>
  <c r="JD82" i="13"/>
  <c r="JE82" i="13"/>
  <c r="JG84" i="13"/>
  <c r="JG85" i="13"/>
  <c r="JG86" i="13"/>
  <c r="JG87" i="13"/>
  <c r="JG88" i="13"/>
  <c r="JG89" i="13"/>
  <c r="JG90" i="13"/>
  <c r="JG91" i="13"/>
  <c r="JG92" i="13"/>
  <c r="JG93" i="13"/>
  <c r="JG94" i="13"/>
  <c r="JG95" i="13"/>
  <c r="JG96" i="13"/>
  <c r="JG97" i="13"/>
  <c r="JG98" i="13"/>
  <c r="JG99" i="13"/>
  <c r="JG100" i="13"/>
  <c r="JG101" i="13"/>
  <c r="JG102" i="13"/>
  <c r="JG103" i="13"/>
  <c r="JG104" i="13"/>
  <c r="JG105" i="13"/>
  <c r="JG106" i="13"/>
  <c r="JG107" i="13"/>
  <c r="JG108" i="13"/>
  <c r="JG109" i="13"/>
  <c r="JG110" i="13"/>
  <c r="JG111" i="13"/>
  <c r="JG112" i="13"/>
  <c r="JG113" i="13"/>
  <c r="JG114" i="13"/>
  <c r="JG115" i="13"/>
  <c r="JG116" i="13"/>
  <c r="JG117" i="13"/>
  <c r="JG118" i="13"/>
  <c r="JG119" i="13"/>
  <c r="JG120" i="13"/>
  <c r="JG121" i="13"/>
  <c r="JG122" i="13"/>
  <c r="JG123" i="13"/>
  <c r="JG124" i="13"/>
  <c r="JG125" i="13"/>
  <c r="JG126" i="13"/>
  <c r="JG127" i="13"/>
  <c r="JG128" i="13"/>
  <c r="JG129" i="13"/>
  <c r="JG130" i="13"/>
  <c r="JG131" i="13"/>
  <c r="JG132" i="13"/>
  <c r="JG133" i="13"/>
  <c r="JG134" i="13"/>
  <c r="JG135" i="13"/>
  <c r="JG136" i="13"/>
  <c r="JG137" i="13"/>
  <c r="JG138" i="13"/>
  <c r="JG139" i="13"/>
  <c r="JG140" i="13"/>
  <c r="JG141" i="13"/>
  <c r="JG142" i="13"/>
  <c r="JG143" i="13"/>
  <c r="JG144" i="13"/>
  <c r="JG145" i="13"/>
  <c r="JG146" i="13"/>
  <c r="JG147" i="13"/>
  <c r="JG148" i="13"/>
  <c r="JG149" i="13"/>
  <c r="JG150" i="13"/>
  <c r="IG8" i="13"/>
  <c r="IG9" i="13"/>
  <c r="IG11" i="13"/>
  <c r="IG12" i="13"/>
  <c r="IG13" i="13"/>
  <c r="IG14" i="13"/>
  <c r="IG15" i="13"/>
  <c r="IG16" i="13"/>
  <c r="IG17" i="13"/>
  <c r="IG18" i="13"/>
  <c r="IG19" i="13"/>
  <c r="IG20" i="13"/>
  <c r="IG21" i="13"/>
  <c r="IG22" i="13"/>
  <c r="IG23" i="13"/>
  <c r="IG24" i="13"/>
  <c r="IG25" i="13"/>
  <c r="IG26" i="13"/>
  <c r="IG27" i="13"/>
  <c r="IG28" i="13"/>
  <c r="IG29" i="13"/>
  <c r="IG30" i="13"/>
  <c r="IG31" i="13"/>
  <c r="IG32" i="13"/>
  <c r="IG33" i="13"/>
  <c r="IG34" i="13"/>
  <c r="IG35" i="13"/>
  <c r="IG36" i="13"/>
  <c r="IG37" i="13"/>
  <c r="IG38" i="13"/>
  <c r="IG39" i="13"/>
  <c r="IG40" i="13"/>
  <c r="IG41" i="13"/>
  <c r="IG42" i="13"/>
  <c r="IG43" i="13"/>
  <c r="IG44" i="13"/>
  <c r="IG45" i="13"/>
  <c r="IG46" i="13"/>
  <c r="IG47" i="13"/>
  <c r="IG48" i="13"/>
  <c r="IG49" i="13"/>
  <c r="IG50" i="13"/>
  <c r="IG51" i="13"/>
  <c r="IG52" i="13"/>
  <c r="IG53" i="13"/>
  <c r="IG54" i="13"/>
  <c r="IG55" i="13"/>
  <c r="IG56" i="13"/>
  <c r="IG57" i="13"/>
  <c r="IG58" i="13"/>
  <c r="IG59" i="13"/>
  <c r="IG60" i="13"/>
  <c r="IG61" i="13"/>
  <c r="IG62" i="13"/>
  <c r="IG63" i="13"/>
  <c r="IG64" i="13"/>
  <c r="IG65" i="13"/>
  <c r="IG66" i="13"/>
  <c r="IG67" i="13"/>
  <c r="IG68" i="13"/>
  <c r="IG69" i="13"/>
  <c r="IG70" i="13"/>
  <c r="IG71" i="13"/>
  <c r="IG72" i="13"/>
  <c r="IG73" i="13"/>
  <c r="IG74" i="13"/>
  <c r="IG75" i="13"/>
  <c r="IG76" i="13"/>
  <c r="IG77" i="13"/>
  <c r="IG78" i="13"/>
  <c r="IG79" i="13"/>
  <c r="IG80" i="13"/>
  <c r="IG81" i="13"/>
  <c r="IG82" i="13"/>
  <c r="IG85" i="13"/>
  <c r="IG86" i="13"/>
  <c r="IG87" i="13"/>
  <c r="IG88" i="13"/>
  <c r="IG89" i="13"/>
  <c r="IG90" i="13"/>
  <c r="IG91" i="13"/>
  <c r="IG92" i="13"/>
  <c r="IG93" i="13"/>
  <c r="IG94" i="13"/>
  <c r="IG95" i="13"/>
  <c r="IG96" i="13"/>
  <c r="IG97" i="13"/>
  <c r="IG98" i="13"/>
  <c r="IG99" i="13"/>
  <c r="IG100" i="13"/>
  <c r="IG101" i="13"/>
  <c r="IG102" i="13"/>
  <c r="IG103" i="13"/>
  <c r="IG104" i="13"/>
  <c r="IG105" i="13"/>
  <c r="IG106" i="13"/>
  <c r="IG107" i="13"/>
  <c r="IG108" i="13"/>
  <c r="IG109" i="13"/>
  <c r="IG110" i="13"/>
  <c r="IG111" i="13"/>
  <c r="IG112" i="13"/>
  <c r="IG113" i="13"/>
  <c r="IG114" i="13"/>
  <c r="IG115" i="13"/>
  <c r="IG116" i="13"/>
  <c r="IG117" i="13"/>
  <c r="IG118" i="13"/>
  <c r="IG119" i="13"/>
  <c r="IG120" i="13"/>
  <c r="IG121" i="13"/>
  <c r="IG122" i="13"/>
  <c r="IG123" i="13"/>
  <c r="IG124" i="13"/>
  <c r="IG125" i="13"/>
  <c r="IG126" i="13"/>
  <c r="IG127" i="13"/>
  <c r="IG128" i="13"/>
  <c r="IG129" i="13"/>
  <c r="IG130" i="13"/>
  <c r="IG131" i="13"/>
  <c r="IG132" i="13"/>
  <c r="IG133" i="13"/>
  <c r="IG134" i="13"/>
  <c r="IG135" i="13"/>
  <c r="IG136" i="13"/>
  <c r="IG137" i="13"/>
  <c r="IG138" i="13"/>
  <c r="IG139" i="13"/>
  <c r="IG140" i="13"/>
  <c r="IG141" i="13"/>
  <c r="IG142" i="13"/>
  <c r="IG143" i="13"/>
  <c r="IG144" i="13"/>
  <c r="IG145" i="13"/>
  <c r="IG146" i="13"/>
  <c r="IG147" i="13"/>
  <c r="IG148" i="13"/>
  <c r="IG149" i="13"/>
  <c r="IG150" i="13"/>
  <c r="IG7" i="13"/>
  <c r="HE85" i="13"/>
  <c r="HF85" i="13"/>
  <c r="HG85" i="13"/>
  <c r="HH85" i="13"/>
  <c r="HI85" i="13"/>
  <c r="HJ85" i="13"/>
  <c r="HK85" i="13"/>
  <c r="HL85" i="13"/>
  <c r="HM85" i="13"/>
  <c r="HN85" i="13"/>
  <c r="HO85" i="13"/>
  <c r="HP85" i="13"/>
  <c r="HQ85" i="13"/>
  <c r="HR85" i="13"/>
  <c r="HS85" i="13"/>
  <c r="HT85" i="13"/>
  <c r="HU85" i="13"/>
  <c r="HV85" i="13"/>
  <c r="HW85" i="13"/>
  <c r="HX85" i="13"/>
  <c r="HY85" i="13"/>
  <c r="HZ85" i="13"/>
  <c r="IA85" i="13"/>
  <c r="IB85" i="13"/>
  <c r="HE86" i="13"/>
  <c r="HF86" i="13"/>
  <c r="HG86" i="13"/>
  <c r="HH86" i="13"/>
  <c r="HI86" i="13"/>
  <c r="HJ86" i="13"/>
  <c r="HK86" i="13"/>
  <c r="HL86" i="13"/>
  <c r="HM86" i="13"/>
  <c r="HN86" i="13"/>
  <c r="HO86" i="13"/>
  <c r="HP86" i="13"/>
  <c r="HQ86" i="13"/>
  <c r="HR86" i="13"/>
  <c r="HS86" i="13"/>
  <c r="HT86" i="13"/>
  <c r="HU86" i="13"/>
  <c r="HV86" i="13"/>
  <c r="HW86" i="13"/>
  <c r="HX86" i="13"/>
  <c r="HY86" i="13"/>
  <c r="HZ86" i="13"/>
  <c r="IA86" i="13"/>
  <c r="IB86" i="13"/>
  <c r="HE87" i="13"/>
  <c r="HF87" i="13"/>
  <c r="HG87" i="13"/>
  <c r="HH87" i="13"/>
  <c r="HI87" i="13"/>
  <c r="HJ87" i="13"/>
  <c r="HK87" i="13"/>
  <c r="HL87" i="13"/>
  <c r="HM87" i="13"/>
  <c r="HN87" i="13"/>
  <c r="HO87" i="13"/>
  <c r="HP87" i="13"/>
  <c r="HQ87" i="13"/>
  <c r="HR87" i="13"/>
  <c r="HS87" i="13"/>
  <c r="HT87" i="13"/>
  <c r="HU87" i="13"/>
  <c r="HV87" i="13"/>
  <c r="HW87" i="13"/>
  <c r="HX87" i="13"/>
  <c r="HY87" i="13"/>
  <c r="HZ87" i="13"/>
  <c r="IA87" i="13"/>
  <c r="IB87" i="13"/>
  <c r="HE88" i="13"/>
  <c r="HF88" i="13"/>
  <c r="HG88" i="13"/>
  <c r="HH88" i="13"/>
  <c r="HI88" i="13"/>
  <c r="HJ88" i="13"/>
  <c r="HK88" i="13"/>
  <c r="HL88" i="13"/>
  <c r="HM88" i="13"/>
  <c r="HN88" i="13"/>
  <c r="HO88" i="13"/>
  <c r="HP88" i="13"/>
  <c r="HQ88" i="13"/>
  <c r="HR88" i="13"/>
  <c r="HS88" i="13"/>
  <c r="HT88" i="13"/>
  <c r="HU88" i="13"/>
  <c r="HV88" i="13"/>
  <c r="HW88" i="13"/>
  <c r="HX88" i="13"/>
  <c r="HY88" i="13"/>
  <c r="HZ88" i="13"/>
  <c r="IA88" i="13"/>
  <c r="IB88" i="13"/>
  <c r="HE89" i="13"/>
  <c r="HF89" i="13"/>
  <c r="HG89" i="13"/>
  <c r="HH89" i="13"/>
  <c r="HI89" i="13"/>
  <c r="HJ89" i="13"/>
  <c r="HK89" i="13"/>
  <c r="HL89" i="13"/>
  <c r="HM89" i="13"/>
  <c r="HN89" i="13"/>
  <c r="HO89" i="13"/>
  <c r="HP89" i="13"/>
  <c r="HQ89" i="13"/>
  <c r="HR89" i="13"/>
  <c r="HS89" i="13"/>
  <c r="HT89" i="13"/>
  <c r="HU89" i="13"/>
  <c r="HV89" i="13"/>
  <c r="HW89" i="13"/>
  <c r="HX89" i="13"/>
  <c r="HY89" i="13"/>
  <c r="HZ89" i="13"/>
  <c r="IA89" i="13"/>
  <c r="IB89" i="13"/>
  <c r="HE90" i="13"/>
  <c r="HF90" i="13"/>
  <c r="HG90" i="13"/>
  <c r="HH90" i="13"/>
  <c r="HI90" i="13"/>
  <c r="HJ90" i="13"/>
  <c r="HK90" i="13"/>
  <c r="HL90" i="13"/>
  <c r="HM90" i="13"/>
  <c r="HN90" i="13"/>
  <c r="HO90" i="13"/>
  <c r="HP90" i="13"/>
  <c r="HQ90" i="13"/>
  <c r="HR90" i="13"/>
  <c r="HS90" i="13"/>
  <c r="HT90" i="13"/>
  <c r="HU90" i="13"/>
  <c r="HV90" i="13"/>
  <c r="HW90" i="13"/>
  <c r="HX90" i="13"/>
  <c r="HY90" i="13"/>
  <c r="HZ90" i="13"/>
  <c r="IA90" i="13"/>
  <c r="IB90" i="13"/>
  <c r="HE91" i="13"/>
  <c r="HF91" i="13"/>
  <c r="HG91" i="13"/>
  <c r="HH91" i="13"/>
  <c r="HI91" i="13"/>
  <c r="HJ91" i="13"/>
  <c r="HK91" i="13"/>
  <c r="HL91" i="13"/>
  <c r="HM91" i="13"/>
  <c r="HN91" i="13"/>
  <c r="HO91" i="13"/>
  <c r="HP91" i="13"/>
  <c r="HQ91" i="13"/>
  <c r="HR91" i="13"/>
  <c r="HS91" i="13"/>
  <c r="HT91" i="13"/>
  <c r="HU91" i="13"/>
  <c r="HV91" i="13"/>
  <c r="HW91" i="13"/>
  <c r="HX91" i="13"/>
  <c r="HY91" i="13"/>
  <c r="HZ91" i="13"/>
  <c r="IA91" i="13"/>
  <c r="IB91" i="13"/>
  <c r="HE92" i="13"/>
  <c r="HF92" i="13"/>
  <c r="HG92" i="13"/>
  <c r="HH92" i="13"/>
  <c r="HI92" i="13"/>
  <c r="HJ92" i="13"/>
  <c r="HK92" i="13"/>
  <c r="HL92" i="13"/>
  <c r="HM92" i="13"/>
  <c r="HN92" i="13"/>
  <c r="HO92" i="13"/>
  <c r="HP92" i="13"/>
  <c r="HQ92" i="13"/>
  <c r="HR92" i="13"/>
  <c r="HS92" i="13"/>
  <c r="HT92" i="13"/>
  <c r="HU92" i="13"/>
  <c r="HV92" i="13"/>
  <c r="HW92" i="13"/>
  <c r="HX92" i="13"/>
  <c r="HY92" i="13"/>
  <c r="HZ92" i="13"/>
  <c r="IA92" i="13"/>
  <c r="IB92" i="13"/>
  <c r="HE93" i="13"/>
  <c r="HF93" i="13"/>
  <c r="HG93" i="13"/>
  <c r="HH93" i="13"/>
  <c r="HI93" i="13"/>
  <c r="HJ93" i="13"/>
  <c r="HK93" i="13"/>
  <c r="HL93" i="13"/>
  <c r="HM93" i="13"/>
  <c r="HN93" i="13"/>
  <c r="HO93" i="13"/>
  <c r="HP93" i="13"/>
  <c r="HQ93" i="13"/>
  <c r="HR93" i="13"/>
  <c r="HS93" i="13"/>
  <c r="HT93" i="13"/>
  <c r="HU93" i="13"/>
  <c r="HV93" i="13"/>
  <c r="HW93" i="13"/>
  <c r="HX93" i="13"/>
  <c r="HY93" i="13"/>
  <c r="HZ93" i="13"/>
  <c r="IA93" i="13"/>
  <c r="IB93" i="13"/>
  <c r="HE94" i="13"/>
  <c r="HF94" i="13"/>
  <c r="HG94" i="13"/>
  <c r="HH94" i="13"/>
  <c r="HI94" i="13"/>
  <c r="HJ94" i="13"/>
  <c r="HK94" i="13"/>
  <c r="HL94" i="13"/>
  <c r="HM94" i="13"/>
  <c r="HN94" i="13"/>
  <c r="HO94" i="13"/>
  <c r="HP94" i="13"/>
  <c r="HQ94" i="13"/>
  <c r="HR94" i="13"/>
  <c r="HS94" i="13"/>
  <c r="HT94" i="13"/>
  <c r="HU94" i="13"/>
  <c r="HV94" i="13"/>
  <c r="HW94" i="13"/>
  <c r="HX94" i="13"/>
  <c r="HY94" i="13"/>
  <c r="HZ94" i="13"/>
  <c r="IA94" i="13"/>
  <c r="IB94" i="13"/>
  <c r="HE95" i="13"/>
  <c r="HF95" i="13"/>
  <c r="HG95" i="13"/>
  <c r="HH95" i="13"/>
  <c r="HI95" i="13"/>
  <c r="HJ95" i="13"/>
  <c r="HK95" i="13"/>
  <c r="HL95" i="13"/>
  <c r="HM95" i="13"/>
  <c r="HN95" i="13"/>
  <c r="HO95" i="13"/>
  <c r="HP95" i="13"/>
  <c r="HQ95" i="13"/>
  <c r="HR95" i="13"/>
  <c r="HS95" i="13"/>
  <c r="HT95" i="13"/>
  <c r="HU95" i="13"/>
  <c r="HV95" i="13"/>
  <c r="HW95" i="13"/>
  <c r="HX95" i="13"/>
  <c r="HY95" i="13"/>
  <c r="HZ95" i="13"/>
  <c r="IA95" i="13"/>
  <c r="IB95" i="13"/>
  <c r="HE96" i="13"/>
  <c r="HF96" i="13"/>
  <c r="HG96" i="13"/>
  <c r="HH96" i="13"/>
  <c r="HI96" i="13"/>
  <c r="HJ96" i="13"/>
  <c r="HK96" i="13"/>
  <c r="HL96" i="13"/>
  <c r="HM96" i="13"/>
  <c r="HN96" i="13"/>
  <c r="HO96" i="13"/>
  <c r="HP96" i="13"/>
  <c r="HQ96" i="13"/>
  <c r="HR96" i="13"/>
  <c r="HS96" i="13"/>
  <c r="HT96" i="13"/>
  <c r="HU96" i="13"/>
  <c r="HV96" i="13"/>
  <c r="HW96" i="13"/>
  <c r="HX96" i="13"/>
  <c r="HY96" i="13"/>
  <c r="HZ96" i="13"/>
  <c r="IA96" i="13"/>
  <c r="IB96" i="13"/>
  <c r="HE97" i="13"/>
  <c r="HF97" i="13"/>
  <c r="HG97" i="13"/>
  <c r="HH97" i="13"/>
  <c r="HI97" i="13"/>
  <c r="HJ97" i="13"/>
  <c r="HK97" i="13"/>
  <c r="HL97" i="13"/>
  <c r="HM97" i="13"/>
  <c r="HN97" i="13"/>
  <c r="HO97" i="13"/>
  <c r="HP97" i="13"/>
  <c r="HQ97" i="13"/>
  <c r="HR97" i="13"/>
  <c r="HS97" i="13"/>
  <c r="HT97" i="13"/>
  <c r="HU97" i="13"/>
  <c r="HV97" i="13"/>
  <c r="HW97" i="13"/>
  <c r="HX97" i="13"/>
  <c r="HY97" i="13"/>
  <c r="HZ97" i="13"/>
  <c r="IA97" i="13"/>
  <c r="IB97" i="13"/>
  <c r="HE98" i="13"/>
  <c r="HF98" i="13"/>
  <c r="HG98" i="13"/>
  <c r="HH98" i="13"/>
  <c r="HI98" i="13"/>
  <c r="HJ98" i="13"/>
  <c r="HK98" i="13"/>
  <c r="HL98" i="13"/>
  <c r="HM98" i="13"/>
  <c r="HN98" i="13"/>
  <c r="HO98" i="13"/>
  <c r="HP98" i="13"/>
  <c r="HQ98" i="13"/>
  <c r="HR98" i="13"/>
  <c r="HS98" i="13"/>
  <c r="HT98" i="13"/>
  <c r="HU98" i="13"/>
  <c r="HV98" i="13"/>
  <c r="HW98" i="13"/>
  <c r="HX98" i="13"/>
  <c r="HY98" i="13"/>
  <c r="HZ98" i="13"/>
  <c r="IA98" i="13"/>
  <c r="IB98" i="13"/>
  <c r="HE99" i="13"/>
  <c r="HF99" i="13"/>
  <c r="HG99" i="13"/>
  <c r="HH99" i="13"/>
  <c r="HI99" i="13"/>
  <c r="HJ99" i="13"/>
  <c r="HK99" i="13"/>
  <c r="HL99" i="13"/>
  <c r="HM99" i="13"/>
  <c r="HN99" i="13"/>
  <c r="HO99" i="13"/>
  <c r="HP99" i="13"/>
  <c r="HQ99" i="13"/>
  <c r="HR99" i="13"/>
  <c r="HS99" i="13"/>
  <c r="HT99" i="13"/>
  <c r="HU99" i="13"/>
  <c r="HV99" i="13"/>
  <c r="HW99" i="13"/>
  <c r="HX99" i="13"/>
  <c r="HY99" i="13"/>
  <c r="HZ99" i="13"/>
  <c r="IA99" i="13"/>
  <c r="IB99" i="13"/>
  <c r="HE100" i="13"/>
  <c r="HF100" i="13"/>
  <c r="HG100" i="13"/>
  <c r="HH100" i="13"/>
  <c r="HI100" i="13"/>
  <c r="HJ100" i="13"/>
  <c r="HK100" i="13"/>
  <c r="HL100" i="13"/>
  <c r="HM100" i="13"/>
  <c r="HN100" i="13"/>
  <c r="HO100" i="13"/>
  <c r="HP100" i="13"/>
  <c r="HQ100" i="13"/>
  <c r="HR100" i="13"/>
  <c r="HS100" i="13"/>
  <c r="HT100" i="13"/>
  <c r="HU100" i="13"/>
  <c r="HV100" i="13"/>
  <c r="HW100" i="13"/>
  <c r="HX100" i="13"/>
  <c r="HY100" i="13"/>
  <c r="HZ100" i="13"/>
  <c r="IA100" i="13"/>
  <c r="IB100" i="13"/>
  <c r="HE101" i="13"/>
  <c r="HF101" i="13"/>
  <c r="HG101" i="13"/>
  <c r="HH101" i="13"/>
  <c r="HI101" i="13"/>
  <c r="HJ101" i="13"/>
  <c r="HK101" i="13"/>
  <c r="HL101" i="13"/>
  <c r="HM101" i="13"/>
  <c r="HN101" i="13"/>
  <c r="HO101" i="13"/>
  <c r="HP101" i="13"/>
  <c r="HQ101" i="13"/>
  <c r="HR101" i="13"/>
  <c r="HS101" i="13"/>
  <c r="HT101" i="13"/>
  <c r="HU101" i="13"/>
  <c r="HV101" i="13"/>
  <c r="HW101" i="13"/>
  <c r="HX101" i="13"/>
  <c r="HY101" i="13"/>
  <c r="HZ101" i="13"/>
  <c r="IA101" i="13"/>
  <c r="IB101" i="13"/>
  <c r="HE102" i="13"/>
  <c r="HF102" i="13"/>
  <c r="HG102" i="13"/>
  <c r="HH102" i="13"/>
  <c r="HI102" i="13"/>
  <c r="HJ102" i="13"/>
  <c r="HK102" i="13"/>
  <c r="HL102" i="13"/>
  <c r="HM102" i="13"/>
  <c r="HN102" i="13"/>
  <c r="HO102" i="13"/>
  <c r="HP102" i="13"/>
  <c r="HQ102" i="13"/>
  <c r="HR102" i="13"/>
  <c r="HS102" i="13"/>
  <c r="HT102" i="13"/>
  <c r="HU102" i="13"/>
  <c r="HV102" i="13"/>
  <c r="HW102" i="13"/>
  <c r="HX102" i="13"/>
  <c r="HY102" i="13"/>
  <c r="HZ102" i="13"/>
  <c r="IA102" i="13"/>
  <c r="IB102" i="13"/>
  <c r="HE103" i="13"/>
  <c r="HF103" i="13"/>
  <c r="HG103" i="13"/>
  <c r="HH103" i="13"/>
  <c r="HI103" i="13"/>
  <c r="HJ103" i="13"/>
  <c r="HK103" i="13"/>
  <c r="HL103" i="13"/>
  <c r="HM103" i="13"/>
  <c r="HN103" i="13"/>
  <c r="HO103" i="13"/>
  <c r="HP103" i="13"/>
  <c r="HQ103" i="13"/>
  <c r="HR103" i="13"/>
  <c r="HS103" i="13"/>
  <c r="HT103" i="13"/>
  <c r="HU103" i="13"/>
  <c r="HV103" i="13"/>
  <c r="HW103" i="13"/>
  <c r="HX103" i="13"/>
  <c r="HY103" i="13"/>
  <c r="HZ103" i="13"/>
  <c r="IA103" i="13"/>
  <c r="IB103" i="13"/>
  <c r="HE104" i="13"/>
  <c r="HF104" i="13"/>
  <c r="HG104" i="13"/>
  <c r="HH104" i="13"/>
  <c r="HI104" i="13"/>
  <c r="HJ104" i="13"/>
  <c r="HK104" i="13"/>
  <c r="HL104" i="13"/>
  <c r="HM104" i="13"/>
  <c r="HN104" i="13"/>
  <c r="HO104" i="13"/>
  <c r="HP104" i="13"/>
  <c r="HQ104" i="13"/>
  <c r="HR104" i="13"/>
  <c r="HS104" i="13"/>
  <c r="HT104" i="13"/>
  <c r="HU104" i="13"/>
  <c r="HV104" i="13"/>
  <c r="HW104" i="13"/>
  <c r="HX104" i="13"/>
  <c r="HY104" i="13"/>
  <c r="HZ104" i="13"/>
  <c r="IA104" i="13"/>
  <c r="IB104" i="13"/>
  <c r="HE105" i="13"/>
  <c r="HF105" i="13"/>
  <c r="HG105" i="13"/>
  <c r="HH105" i="13"/>
  <c r="HI105" i="13"/>
  <c r="HJ105" i="13"/>
  <c r="HK105" i="13"/>
  <c r="HL105" i="13"/>
  <c r="HM105" i="13"/>
  <c r="HN105" i="13"/>
  <c r="HO105" i="13"/>
  <c r="HP105" i="13"/>
  <c r="HQ105" i="13"/>
  <c r="HR105" i="13"/>
  <c r="HS105" i="13"/>
  <c r="HT105" i="13"/>
  <c r="HU105" i="13"/>
  <c r="HV105" i="13"/>
  <c r="HW105" i="13"/>
  <c r="HX105" i="13"/>
  <c r="HY105" i="13"/>
  <c r="HZ105" i="13"/>
  <c r="IA105" i="13"/>
  <c r="IB105" i="13"/>
  <c r="HE106" i="13"/>
  <c r="HF106" i="13"/>
  <c r="HG106" i="13"/>
  <c r="HH106" i="13"/>
  <c r="HI106" i="13"/>
  <c r="HJ106" i="13"/>
  <c r="HK106" i="13"/>
  <c r="HL106" i="13"/>
  <c r="HM106" i="13"/>
  <c r="HN106" i="13"/>
  <c r="HO106" i="13"/>
  <c r="HP106" i="13"/>
  <c r="HQ106" i="13"/>
  <c r="HR106" i="13"/>
  <c r="HS106" i="13"/>
  <c r="HT106" i="13"/>
  <c r="HU106" i="13"/>
  <c r="HV106" i="13"/>
  <c r="HW106" i="13"/>
  <c r="HX106" i="13"/>
  <c r="HY106" i="13"/>
  <c r="HZ106" i="13"/>
  <c r="IA106" i="13"/>
  <c r="IB106" i="13"/>
  <c r="HE107" i="13"/>
  <c r="HF107" i="13"/>
  <c r="HG107" i="13"/>
  <c r="HH107" i="13"/>
  <c r="HI107" i="13"/>
  <c r="HJ107" i="13"/>
  <c r="HK107" i="13"/>
  <c r="HL107" i="13"/>
  <c r="HM107" i="13"/>
  <c r="HN107" i="13"/>
  <c r="HO107" i="13"/>
  <c r="HP107" i="13"/>
  <c r="HQ107" i="13"/>
  <c r="HR107" i="13"/>
  <c r="HS107" i="13"/>
  <c r="HT107" i="13"/>
  <c r="HU107" i="13"/>
  <c r="HV107" i="13"/>
  <c r="HW107" i="13"/>
  <c r="HX107" i="13"/>
  <c r="HY107" i="13"/>
  <c r="HZ107" i="13"/>
  <c r="IA107" i="13"/>
  <c r="IB107" i="13"/>
  <c r="HE108" i="13"/>
  <c r="HF108" i="13"/>
  <c r="HG108" i="13"/>
  <c r="HH108" i="13"/>
  <c r="HI108" i="13"/>
  <c r="HJ108" i="13"/>
  <c r="HK108" i="13"/>
  <c r="HL108" i="13"/>
  <c r="HM108" i="13"/>
  <c r="HN108" i="13"/>
  <c r="HO108" i="13"/>
  <c r="HP108" i="13"/>
  <c r="HQ108" i="13"/>
  <c r="HR108" i="13"/>
  <c r="HS108" i="13"/>
  <c r="HT108" i="13"/>
  <c r="HU108" i="13"/>
  <c r="HV108" i="13"/>
  <c r="HW108" i="13"/>
  <c r="HX108" i="13"/>
  <c r="HY108" i="13"/>
  <c r="HZ108" i="13"/>
  <c r="IA108" i="13"/>
  <c r="IB108" i="13"/>
  <c r="HE109" i="13"/>
  <c r="HF109" i="13"/>
  <c r="HG109" i="13"/>
  <c r="HH109" i="13"/>
  <c r="HI109" i="13"/>
  <c r="HJ109" i="13"/>
  <c r="HK109" i="13"/>
  <c r="HL109" i="13"/>
  <c r="HM109" i="13"/>
  <c r="HN109" i="13"/>
  <c r="HO109" i="13"/>
  <c r="HP109" i="13"/>
  <c r="HQ109" i="13"/>
  <c r="HR109" i="13"/>
  <c r="HS109" i="13"/>
  <c r="HT109" i="13"/>
  <c r="HU109" i="13"/>
  <c r="HV109" i="13"/>
  <c r="HW109" i="13"/>
  <c r="HX109" i="13"/>
  <c r="HY109" i="13"/>
  <c r="HZ109" i="13"/>
  <c r="IA109" i="13"/>
  <c r="IB109" i="13"/>
  <c r="HE110" i="13"/>
  <c r="HF110" i="13"/>
  <c r="HG110" i="13"/>
  <c r="HH110" i="13"/>
  <c r="HI110" i="13"/>
  <c r="HJ110" i="13"/>
  <c r="HK110" i="13"/>
  <c r="HL110" i="13"/>
  <c r="HM110" i="13"/>
  <c r="HN110" i="13"/>
  <c r="HO110" i="13"/>
  <c r="HP110" i="13"/>
  <c r="HQ110" i="13"/>
  <c r="HR110" i="13"/>
  <c r="HS110" i="13"/>
  <c r="HT110" i="13"/>
  <c r="HU110" i="13"/>
  <c r="HV110" i="13"/>
  <c r="HW110" i="13"/>
  <c r="HX110" i="13"/>
  <c r="HY110" i="13"/>
  <c r="HZ110" i="13"/>
  <c r="IA110" i="13"/>
  <c r="IB110" i="13"/>
  <c r="HE111" i="13"/>
  <c r="HF111" i="13"/>
  <c r="HG111" i="13"/>
  <c r="HH111" i="13"/>
  <c r="HI111" i="13"/>
  <c r="HJ111" i="13"/>
  <c r="HK111" i="13"/>
  <c r="HL111" i="13"/>
  <c r="HM111" i="13"/>
  <c r="HN111" i="13"/>
  <c r="HO111" i="13"/>
  <c r="HP111" i="13"/>
  <c r="HQ111" i="13"/>
  <c r="HR111" i="13"/>
  <c r="HS111" i="13"/>
  <c r="HT111" i="13"/>
  <c r="HU111" i="13"/>
  <c r="HV111" i="13"/>
  <c r="HW111" i="13"/>
  <c r="HX111" i="13"/>
  <c r="HY111" i="13"/>
  <c r="HZ111" i="13"/>
  <c r="IA111" i="13"/>
  <c r="IB111" i="13"/>
  <c r="HE112" i="13"/>
  <c r="HF112" i="13"/>
  <c r="HG112" i="13"/>
  <c r="HH112" i="13"/>
  <c r="HI112" i="13"/>
  <c r="HJ112" i="13"/>
  <c r="HK112" i="13"/>
  <c r="HL112" i="13"/>
  <c r="HM112" i="13"/>
  <c r="HN112" i="13"/>
  <c r="HO112" i="13"/>
  <c r="HP112" i="13"/>
  <c r="HQ112" i="13"/>
  <c r="HR112" i="13"/>
  <c r="HS112" i="13"/>
  <c r="HT112" i="13"/>
  <c r="HU112" i="13"/>
  <c r="HV112" i="13"/>
  <c r="HW112" i="13"/>
  <c r="HX112" i="13"/>
  <c r="HY112" i="13"/>
  <c r="HZ112" i="13"/>
  <c r="IA112" i="13"/>
  <c r="IB112" i="13"/>
  <c r="HE113" i="13"/>
  <c r="HF113" i="13"/>
  <c r="HG113" i="13"/>
  <c r="HH113" i="13"/>
  <c r="HI113" i="13"/>
  <c r="HJ113" i="13"/>
  <c r="HK113" i="13"/>
  <c r="HL113" i="13"/>
  <c r="HM113" i="13"/>
  <c r="HN113" i="13"/>
  <c r="HO113" i="13"/>
  <c r="HP113" i="13"/>
  <c r="HQ113" i="13"/>
  <c r="HR113" i="13"/>
  <c r="HS113" i="13"/>
  <c r="HT113" i="13"/>
  <c r="HU113" i="13"/>
  <c r="HV113" i="13"/>
  <c r="HW113" i="13"/>
  <c r="HX113" i="13"/>
  <c r="HY113" i="13"/>
  <c r="HZ113" i="13"/>
  <c r="IA113" i="13"/>
  <c r="IB113" i="13"/>
  <c r="HE114" i="13"/>
  <c r="HF114" i="13"/>
  <c r="HG114" i="13"/>
  <c r="HH114" i="13"/>
  <c r="HI114" i="13"/>
  <c r="HJ114" i="13"/>
  <c r="HK114" i="13"/>
  <c r="HL114" i="13"/>
  <c r="HM114" i="13"/>
  <c r="HN114" i="13"/>
  <c r="HO114" i="13"/>
  <c r="HP114" i="13"/>
  <c r="HQ114" i="13"/>
  <c r="HR114" i="13"/>
  <c r="HS114" i="13"/>
  <c r="HT114" i="13"/>
  <c r="HU114" i="13"/>
  <c r="HV114" i="13"/>
  <c r="HW114" i="13"/>
  <c r="HX114" i="13"/>
  <c r="HY114" i="13"/>
  <c r="HZ114" i="13"/>
  <c r="IA114" i="13"/>
  <c r="IB114" i="13"/>
  <c r="HE115" i="13"/>
  <c r="HF115" i="13"/>
  <c r="HG115" i="13"/>
  <c r="HH115" i="13"/>
  <c r="HI115" i="13"/>
  <c r="HJ115" i="13"/>
  <c r="HK115" i="13"/>
  <c r="HL115" i="13"/>
  <c r="HM115" i="13"/>
  <c r="HN115" i="13"/>
  <c r="HO115" i="13"/>
  <c r="HP115" i="13"/>
  <c r="HQ115" i="13"/>
  <c r="HR115" i="13"/>
  <c r="HS115" i="13"/>
  <c r="HT115" i="13"/>
  <c r="HU115" i="13"/>
  <c r="HV115" i="13"/>
  <c r="HW115" i="13"/>
  <c r="HX115" i="13"/>
  <c r="HY115" i="13"/>
  <c r="HZ115" i="13"/>
  <c r="IA115" i="13"/>
  <c r="IB115" i="13"/>
  <c r="HE116" i="13"/>
  <c r="HF116" i="13"/>
  <c r="HG116" i="13"/>
  <c r="HH116" i="13"/>
  <c r="HI116" i="13"/>
  <c r="HJ116" i="13"/>
  <c r="HK116" i="13"/>
  <c r="HL116" i="13"/>
  <c r="HM116" i="13"/>
  <c r="HN116" i="13"/>
  <c r="HO116" i="13"/>
  <c r="HP116" i="13"/>
  <c r="HQ116" i="13"/>
  <c r="HR116" i="13"/>
  <c r="HS116" i="13"/>
  <c r="HT116" i="13"/>
  <c r="HU116" i="13"/>
  <c r="HV116" i="13"/>
  <c r="HW116" i="13"/>
  <c r="HX116" i="13"/>
  <c r="HY116" i="13"/>
  <c r="HZ116" i="13"/>
  <c r="IA116" i="13"/>
  <c r="IB116" i="13"/>
  <c r="HE117" i="13"/>
  <c r="HF117" i="13"/>
  <c r="HG117" i="13"/>
  <c r="HH117" i="13"/>
  <c r="HI117" i="13"/>
  <c r="HJ117" i="13"/>
  <c r="HK117" i="13"/>
  <c r="HL117" i="13"/>
  <c r="HM117" i="13"/>
  <c r="HN117" i="13"/>
  <c r="HO117" i="13"/>
  <c r="HP117" i="13"/>
  <c r="HQ117" i="13"/>
  <c r="HR117" i="13"/>
  <c r="HS117" i="13"/>
  <c r="HT117" i="13"/>
  <c r="HU117" i="13"/>
  <c r="HV117" i="13"/>
  <c r="HW117" i="13"/>
  <c r="HX117" i="13"/>
  <c r="HY117" i="13"/>
  <c r="HZ117" i="13"/>
  <c r="IA117" i="13"/>
  <c r="IB117" i="13"/>
  <c r="HE118" i="13"/>
  <c r="HF118" i="13"/>
  <c r="HG118" i="13"/>
  <c r="HH118" i="13"/>
  <c r="HI118" i="13"/>
  <c r="HJ118" i="13"/>
  <c r="HK118" i="13"/>
  <c r="HL118" i="13"/>
  <c r="HM118" i="13"/>
  <c r="HN118" i="13"/>
  <c r="HO118" i="13"/>
  <c r="HP118" i="13"/>
  <c r="HQ118" i="13"/>
  <c r="HR118" i="13"/>
  <c r="HS118" i="13"/>
  <c r="HT118" i="13"/>
  <c r="HU118" i="13"/>
  <c r="HV118" i="13"/>
  <c r="HW118" i="13"/>
  <c r="HX118" i="13"/>
  <c r="HY118" i="13"/>
  <c r="HZ118" i="13"/>
  <c r="IA118" i="13"/>
  <c r="IB118" i="13"/>
  <c r="HE119" i="13"/>
  <c r="HF119" i="13"/>
  <c r="HG119" i="13"/>
  <c r="HH119" i="13"/>
  <c r="HI119" i="13"/>
  <c r="HJ119" i="13"/>
  <c r="HK119" i="13"/>
  <c r="HL119" i="13"/>
  <c r="HM119" i="13"/>
  <c r="HN119" i="13"/>
  <c r="HO119" i="13"/>
  <c r="HP119" i="13"/>
  <c r="HQ119" i="13"/>
  <c r="HR119" i="13"/>
  <c r="HS119" i="13"/>
  <c r="HT119" i="13"/>
  <c r="HU119" i="13"/>
  <c r="HV119" i="13"/>
  <c r="HW119" i="13"/>
  <c r="HX119" i="13"/>
  <c r="HY119" i="13"/>
  <c r="HZ119" i="13"/>
  <c r="IA119" i="13"/>
  <c r="IB119" i="13"/>
  <c r="HE120" i="13"/>
  <c r="HF120" i="13"/>
  <c r="HG120" i="13"/>
  <c r="HH120" i="13"/>
  <c r="HI120" i="13"/>
  <c r="HJ120" i="13"/>
  <c r="HK120" i="13"/>
  <c r="HL120" i="13"/>
  <c r="HM120" i="13"/>
  <c r="HN120" i="13"/>
  <c r="HO120" i="13"/>
  <c r="HP120" i="13"/>
  <c r="HQ120" i="13"/>
  <c r="HR120" i="13"/>
  <c r="HS120" i="13"/>
  <c r="HT120" i="13"/>
  <c r="HU120" i="13"/>
  <c r="HV120" i="13"/>
  <c r="HW120" i="13"/>
  <c r="HX120" i="13"/>
  <c r="HY120" i="13"/>
  <c r="HZ120" i="13"/>
  <c r="IA120" i="13"/>
  <c r="IB120" i="13"/>
  <c r="HE121" i="13"/>
  <c r="HF121" i="13"/>
  <c r="HG121" i="13"/>
  <c r="HH121" i="13"/>
  <c r="HI121" i="13"/>
  <c r="HJ121" i="13"/>
  <c r="HK121" i="13"/>
  <c r="HL121" i="13"/>
  <c r="HM121" i="13"/>
  <c r="HN121" i="13"/>
  <c r="HO121" i="13"/>
  <c r="HP121" i="13"/>
  <c r="HQ121" i="13"/>
  <c r="HR121" i="13"/>
  <c r="HS121" i="13"/>
  <c r="HT121" i="13"/>
  <c r="HU121" i="13"/>
  <c r="HV121" i="13"/>
  <c r="HW121" i="13"/>
  <c r="HX121" i="13"/>
  <c r="HY121" i="13"/>
  <c r="HZ121" i="13"/>
  <c r="IA121" i="13"/>
  <c r="IB121" i="13"/>
  <c r="HE122" i="13"/>
  <c r="HF122" i="13"/>
  <c r="HG122" i="13"/>
  <c r="HH122" i="13"/>
  <c r="HI122" i="13"/>
  <c r="HJ122" i="13"/>
  <c r="HK122" i="13"/>
  <c r="HL122" i="13"/>
  <c r="HM122" i="13"/>
  <c r="HN122" i="13"/>
  <c r="HO122" i="13"/>
  <c r="HP122" i="13"/>
  <c r="HQ122" i="13"/>
  <c r="HR122" i="13"/>
  <c r="HS122" i="13"/>
  <c r="HT122" i="13"/>
  <c r="HU122" i="13"/>
  <c r="HV122" i="13"/>
  <c r="HW122" i="13"/>
  <c r="HX122" i="13"/>
  <c r="HY122" i="13"/>
  <c r="HZ122" i="13"/>
  <c r="IA122" i="13"/>
  <c r="IB122" i="13"/>
  <c r="HE123" i="13"/>
  <c r="HF123" i="13"/>
  <c r="HG123" i="13"/>
  <c r="HH123" i="13"/>
  <c r="HI123" i="13"/>
  <c r="HJ123" i="13"/>
  <c r="HK123" i="13"/>
  <c r="HL123" i="13"/>
  <c r="HM123" i="13"/>
  <c r="HN123" i="13"/>
  <c r="HO123" i="13"/>
  <c r="HP123" i="13"/>
  <c r="HQ123" i="13"/>
  <c r="HR123" i="13"/>
  <c r="HS123" i="13"/>
  <c r="HT123" i="13"/>
  <c r="HU123" i="13"/>
  <c r="HV123" i="13"/>
  <c r="HW123" i="13"/>
  <c r="HX123" i="13"/>
  <c r="HY123" i="13"/>
  <c r="HZ123" i="13"/>
  <c r="IA123" i="13"/>
  <c r="IB123" i="13"/>
  <c r="HE124" i="13"/>
  <c r="HF124" i="13"/>
  <c r="HG124" i="13"/>
  <c r="HH124" i="13"/>
  <c r="HI124" i="13"/>
  <c r="HJ124" i="13"/>
  <c r="HK124" i="13"/>
  <c r="HL124" i="13"/>
  <c r="HM124" i="13"/>
  <c r="HN124" i="13"/>
  <c r="HO124" i="13"/>
  <c r="HP124" i="13"/>
  <c r="HQ124" i="13"/>
  <c r="HR124" i="13"/>
  <c r="HS124" i="13"/>
  <c r="HT124" i="13"/>
  <c r="HU124" i="13"/>
  <c r="HV124" i="13"/>
  <c r="HW124" i="13"/>
  <c r="HX124" i="13"/>
  <c r="HY124" i="13"/>
  <c r="HZ124" i="13"/>
  <c r="IA124" i="13"/>
  <c r="IB124" i="13"/>
  <c r="HE125" i="13"/>
  <c r="HF125" i="13"/>
  <c r="HG125" i="13"/>
  <c r="HH125" i="13"/>
  <c r="HI125" i="13"/>
  <c r="HJ125" i="13"/>
  <c r="HK125" i="13"/>
  <c r="HL125" i="13"/>
  <c r="HM125" i="13"/>
  <c r="HN125" i="13"/>
  <c r="HO125" i="13"/>
  <c r="HP125" i="13"/>
  <c r="HQ125" i="13"/>
  <c r="HR125" i="13"/>
  <c r="HS125" i="13"/>
  <c r="HT125" i="13"/>
  <c r="HU125" i="13"/>
  <c r="HV125" i="13"/>
  <c r="HW125" i="13"/>
  <c r="HX125" i="13"/>
  <c r="HY125" i="13"/>
  <c r="HZ125" i="13"/>
  <c r="IA125" i="13"/>
  <c r="IB125" i="13"/>
  <c r="HE126" i="13"/>
  <c r="HF126" i="13"/>
  <c r="HG126" i="13"/>
  <c r="HH126" i="13"/>
  <c r="HI126" i="13"/>
  <c r="HJ126" i="13"/>
  <c r="HK126" i="13"/>
  <c r="HL126" i="13"/>
  <c r="HM126" i="13"/>
  <c r="HN126" i="13"/>
  <c r="HO126" i="13"/>
  <c r="HP126" i="13"/>
  <c r="HQ126" i="13"/>
  <c r="HR126" i="13"/>
  <c r="HS126" i="13"/>
  <c r="HT126" i="13"/>
  <c r="HU126" i="13"/>
  <c r="HV126" i="13"/>
  <c r="HW126" i="13"/>
  <c r="HX126" i="13"/>
  <c r="HY126" i="13"/>
  <c r="HZ126" i="13"/>
  <c r="IA126" i="13"/>
  <c r="IB126" i="13"/>
  <c r="HE127" i="13"/>
  <c r="HF127" i="13"/>
  <c r="HG127" i="13"/>
  <c r="HH127" i="13"/>
  <c r="HI127" i="13"/>
  <c r="HJ127" i="13"/>
  <c r="HK127" i="13"/>
  <c r="HL127" i="13"/>
  <c r="HM127" i="13"/>
  <c r="HN127" i="13"/>
  <c r="HO127" i="13"/>
  <c r="HP127" i="13"/>
  <c r="HQ127" i="13"/>
  <c r="HR127" i="13"/>
  <c r="HS127" i="13"/>
  <c r="HT127" i="13"/>
  <c r="HU127" i="13"/>
  <c r="HV127" i="13"/>
  <c r="HW127" i="13"/>
  <c r="HX127" i="13"/>
  <c r="HY127" i="13"/>
  <c r="HZ127" i="13"/>
  <c r="IA127" i="13"/>
  <c r="IB127" i="13"/>
  <c r="HE128" i="13"/>
  <c r="HF128" i="13"/>
  <c r="HG128" i="13"/>
  <c r="HH128" i="13"/>
  <c r="HI128" i="13"/>
  <c r="HJ128" i="13"/>
  <c r="HK128" i="13"/>
  <c r="HL128" i="13"/>
  <c r="HM128" i="13"/>
  <c r="HN128" i="13"/>
  <c r="HO128" i="13"/>
  <c r="HP128" i="13"/>
  <c r="HQ128" i="13"/>
  <c r="HR128" i="13"/>
  <c r="HS128" i="13"/>
  <c r="HT128" i="13"/>
  <c r="HU128" i="13"/>
  <c r="HV128" i="13"/>
  <c r="HW128" i="13"/>
  <c r="HX128" i="13"/>
  <c r="HY128" i="13"/>
  <c r="HZ128" i="13"/>
  <c r="IA128" i="13"/>
  <c r="IB128" i="13"/>
  <c r="HE129" i="13"/>
  <c r="HF129" i="13"/>
  <c r="HG129" i="13"/>
  <c r="HH129" i="13"/>
  <c r="HI129" i="13"/>
  <c r="HJ129" i="13"/>
  <c r="HK129" i="13"/>
  <c r="HL129" i="13"/>
  <c r="HM129" i="13"/>
  <c r="HN129" i="13"/>
  <c r="HO129" i="13"/>
  <c r="HP129" i="13"/>
  <c r="HQ129" i="13"/>
  <c r="HR129" i="13"/>
  <c r="HS129" i="13"/>
  <c r="HT129" i="13"/>
  <c r="HU129" i="13"/>
  <c r="HV129" i="13"/>
  <c r="HW129" i="13"/>
  <c r="HX129" i="13"/>
  <c r="HY129" i="13"/>
  <c r="HZ129" i="13"/>
  <c r="IA129" i="13"/>
  <c r="IB129" i="13"/>
  <c r="HE130" i="13"/>
  <c r="HF130" i="13"/>
  <c r="HG130" i="13"/>
  <c r="HH130" i="13"/>
  <c r="HI130" i="13"/>
  <c r="HJ130" i="13"/>
  <c r="HK130" i="13"/>
  <c r="HL130" i="13"/>
  <c r="HM130" i="13"/>
  <c r="HN130" i="13"/>
  <c r="HO130" i="13"/>
  <c r="HP130" i="13"/>
  <c r="HQ130" i="13"/>
  <c r="HR130" i="13"/>
  <c r="HS130" i="13"/>
  <c r="HT130" i="13"/>
  <c r="HU130" i="13"/>
  <c r="HV130" i="13"/>
  <c r="HW130" i="13"/>
  <c r="HX130" i="13"/>
  <c r="HY130" i="13"/>
  <c r="HZ130" i="13"/>
  <c r="IA130" i="13"/>
  <c r="IB130" i="13"/>
  <c r="HE131" i="13"/>
  <c r="HF131" i="13"/>
  <c r="HG131" i="13"/>
  <c r="HH131" i="13"/>
  <c r="HI131" i="13"/>
  <c r="HJ131" i="13"/>
  <c r="HK131" i="13"/>
  <c r="HL131" i="13"/>
  <c r="HM131" i="13"/>
  <c r="HN131" i="13"/>
  <c r="HO131" i="13"/>
  <c r="HP131" i="13"/>
  <c r="HQ131" i="13"/>
  <c r="HR131" i="13"/>
  <c r="HS131" i="13"/>
  <c r="HT131" i="13"/>
  <c r="HU131" i="13"/>
  <c r="HV131" i="13"/>
  <c r="HW131" i="13"/>
  <c r="HX131" i="13"/>
  <c r="HY131" i="13"/>
  <c r="HZ131" i="13"/>
  <c r="IA131" i="13"/>
  <c r="IB131" i="13"/>
  <c r="HE132" i="13"/>
  <c r="HF132" i="13"/>
  <c r="HG132" i="13"/>
  <c r="HH132" i="13"/>
  <c r="HI132" i="13"/>
  <c r="HJ132" i="13"/>
  <c r="HK132" i="13"/>
  <c r="HL132" i="13"/>
  <c r="HM132" i="13"/>
  <c r="HN132" i="13"/>
  <c r="HO132" i="13"/>
  <c r="HP132" i="13"/>
  <c r="HQ132" i="13"/>
  <c r="HR132" i="13"/>
  <c r="HS132" i="13"/>
  <c r="HT132" i="13"/>
  <c r="HU132" i="13"/>
  <c r="HV132" i="13"/>
  <c r="HW132" i="13"/>
  <c r="HX132" i="13"/>
  <c r="HY132" i="13"/>
  <c r="HZ132" i="13"/>
  <c r="IA132" i="13"/>
  <c r="IB132" i="13"/>
  <c r="HE133" i="13"/>
  <c r="HF133" i="13"/>
  <c r="HG133" i="13"/>
  <c r="HH133" i="13"/>
  <c r="HI133" i="13"/>
  <c r="HJ133" i="13"/>
  <c r="HK133" i="13"/>
  <c r="HL133" i="13"/>
  <c r="HM133" i="13"/>
  <c r="HN133" i="13"/>
  <c r="HO133" i="13"/>
  <c r="HP133" i="13"/>
  <c r="HQ133" i="13"/>
  <c r="HR133" i="13"/>
  <c r="HS133" i="13"/>
  <c r="HT133" i="13"/>
  <c r="HU133" i="13"/>
  <c r="HV133" i="13"/>
  <c r="HW133" i="13"/>
  <c r="HX133" i="13"/>
  <c r="HY133" i="13"/>
  <c r="HZ133" i="13"/>
  <c r="IA133" i="13"/>
  <c r="IB133" i="13"/>
  <c r="HE134" i="13"/>
  <c r="HF134" i="13"/>
  <c r="HG134" i="13"/>
  <c r="HH134" i="13"/>
  <c r="HI134" i="13"/>
  <c r="HJ134" i="13"/>
  <c r="HK134" i="13"/>
  <c r="HL134" i="13"/>
  <c r="HM134" i="13"/>
  <c r="HN134" i="13"/>
  <c r="HO134" i="13"/>
  <c r="HP134" i="13"/>
  <c r="HQ134" i="13"/>
  <c r="HR134" i="13"/>
  <c r="HS134" i="13"/>
  <c r="HT134" i="13"/>
  <c r="HU134" i="13"/>
  <c r="HV134" i="13"/>
  <c r="HW134" i="13"/>
  <c r="HX134" i="13"/>
  <c r="HY134" i="13"/>
  <c r="HZ134" i="13"/>
  <c r="IA134" i="13"/>
  <c r="IB134" i="13"/>
  <c r="HE135" i="13"/>
  <c r="HF135" i="13"/>
  <c r="HG135" i="13"/>
  <c r="HH135" i="13"/>
  <c r="HI135" i="13"/>
  <c r="HJ135" i="13"/>
  <c r="HK135" i="13"/>
  <c r="HL135" i="13"/>
  <c r="HM135" i="13"/>
  <c r="HN135" i="13"/>
  <c r="HO135" i="13"/>
  <c r="HP135" i="13"/>
  <c r="HQ135" i="13"/>
  <c r="HR135" i="13"/>
  <c r="HS135" i="13"/>
  <c r="HT135" i="13"/>
  <c r="HU135" i="13"/>
  <c r="HV135" i="13"/>
  <c r="HW135" i="13"/>
  <c r="HX135" i="13"/>
  <c r="HY135" i="13"/>
  <c r="HZ135" i="13"/>
  <c r="IA135" i="13"/>
  <c r="IB135" i="13"/>
  <c r="HE136" i="13"/>
  <c r="HF136" i="13"/>
  <c r="HG136" i="13"/>
  <c r="HH136" i="13"/>
  <c r="HI136" i="13"/>
  <c r="HJ136" i="13"/>
  <c r="HK136" i="13"/>
  <c r="HL136" i="13"/>
  <c r="HM136" i="13"/>
  <c r="HN136" i="13"/>
  <c r="HO136" i="13"/>
  <c r="HP136" i="13"/>
  <c r="HQ136" i="13"/>
  <c r="HR136" i="13"/>
  <c r="HS136" i="13"/>
  <c r="HT136" i="13"/>
  <c r="HU136" i="13"/>
  <c r="HV136" i="13"/>
  <c r="HW136" i="13"/>
  <c r="HX136" i="13"/>
  <c r="HY136" i="13"/>
  <c r="HZ136" i="13"/>
  <c r="IA136" i="13"/>
  <c r="IB136" i="13"/>
  <c r="HE137" i="13"/>
  <c r="HF137" i="13"/>
  <c r="HG137" i="13"/>
  <c r="HH137" i="13"/>
  <c r="HI137" i="13"/>
  <c r="HJ137" i="13"/>
  <c r="HK137" i="13"/>
  <c r="HL137" i="13"/>
  <c r="HM137" i="13"/>
  <c r="HN137" i="13"/>
  <c r="HO137" i="13"/>
  <c r="HP137" i="13"/>
  <c r="HQ137" i="13"/>
  <c r="HR137" i="13"/>
  <c r="HS137" i="13"/>
  <c r="HT137" i="13"/>
  <c r="HU137" i="13"/>
  <c r="HV137" i="13"/>
  <c r="HW137" i="13"/>
  <c r="HX137" i="13"/>
  <c r="HY137" i="13"/>
  <c r="HZ137" i="13"/>
  <c r="IA137" i="13"/>
  <c r="IB137" i="13"/>
  <c r="HE138" i="13"/>
  <c r="HF138" i="13"/>
  <c r="HG138" i="13"/>
  <c r="HH138" i="13"/>
  <c r="HI138" i="13"/>
  <c r="HJ138" i="13"/>
  <c r="HK138" i="13"/>
  <c r="HL138" i="13"/>
  <c r="HM138" i="13"/>
  <c r="HN138" i="13"/>
  <c r="HO138" i="13"/>
  <c r="HP138" i="13"/>
  <c r="HQ138" i="13"/>
  <c r="HR138" i="13"/>
  <c r="HS138" i="13"/>
  <c r="HT138" i="13"/>
  <c r="HU138" i="13"/>
  <c r="HV138" i="13"/>
  <c r="HW138" i="13"/>
  <c r="HX138" i="13"/>
  <c r="HY138" i="13"/>
  <c r="HZ138" i="13"/>
  <c r="IA138" i="13"/>
  <c r="IB138" i="13"/>
  <c r="HE139" i="13"/>
  <c r="HF139" i="13"/>
  <c r="HG139" i="13"/>
  <c r="HH139" i="13"/>
  <c r="HI139" i="13"/>
  <c r="HJ139" i="13"/>
  <c r="HK139" i="13"/>
  <c r="HL139" i="13"/>
  <c r="HM139" i="13"/>
  <c r="HN139" i="13"/>
  <c r="HO139" i="13"/>
  <c r="HP139" i="13"/>
  <c r="HQ139" i="13"/>
  <c r="HR139" i="13"/>
  <c r="HS139" i="13"/>
  <c r="HT139" i="13"/>
  <c r="HU139" i="13"/>
  <c r="HV139" i="13"/>
  <c r="HW139" i="13"/>
  <c r="HX139" i="13"/>
  <c r="HY139" i="13"/>
  <c r="HZ139" i="13"/>
  <c r="IA139" i="13"/>
  <c r="IB139" i="13"/>
  <c r="HE140" i="13"/>
  <c r="HF140" i="13"/>
  <c r="HG140" i="13"/>
  <c r="HH140" i="13"/>
  <c r="HI140" i="13"/>
  <c r="HJ140" i="13"/>
  <c r="HK140" i="13"/>
  <c r="HL140" i="13"/>
  <c r="HM140" i="13"/>
  <c r="HN140" i="13"/>
  <c r="HO140" i="13"/>
  <c r="HP140" i="13"/>
  <c r="HQ140" i="13"/>
  <c r="HR140" i="13"/>
  <c r="HS140" i="13"/>
  <c r="HT140" i="13"/>
  <c r="HU140" i="13"/>
  <c r="HV140" i="13"/>
  <c r="HW140" i="13"/>
  <c r="HX140" i="13"/>
  <c r="HY140" i="13"/>
  <c r="HZ140" i="13"/>
  <c r="IA140" i="13"/>
  <c r="IB140" i="13"/>
  <c r="HE141" i="13"/>
  <c r="HF141" i="13"/>
  <c r="HG141" i="13"/>
  <c r="HH141" i="13"/>
  <c r="HI141" i="13"/>
  <c r="HJ141" i="13"/>
  <c r="HK141" i="13"/>
  <c r="HL141" i="13"/>
  <c r="HM141" i="13"/>
  <c r="HN141" i="13"/>
  <c r="HO141" i="13"/>
  <c r="HP141" i="13"/>
  <c r="HQ141" i="13"/>
  <c r="HR141" i="13"/>
  <c r="HS141" i="13"/>
  <c r="HT141" i="13"/>
  <c r="HU141" i="13"/>
  <c r="HV141" i="13"/>
  <c r="HW141" i="13"/>
  <c r="HX141" i="13"/>
  <c r="HY141" i="13"/>
  <c r="HZ141" i="13"/>
  <c r="IA141" i="13"/>
  <c r="IB141" i="13"/>
  <c r="HE142" i="13"/>
  <c r="HF142" i="13"/>
  <c r="HG142" i="13"/>
  <c r="HH142" i="13"/>
  <c r="HI142" i="13"/>
  <c r="HJ142" i="13"/>
  <c r="HK142" i="13"/>
  <c r="HL142" i="13"/>
  <c r="HM142" i="13"/>
  <c r="HN142" i="13"/>
  <c r="HO142" i="13"/>
  <c r="HP142" i="13"/>
  <c r="HQ142" i="13"/>
  <c r="HR142" i="13"/>
  <c r="HS142" i="13"/>
  <c r="HT142" i="13"/>
  <c r="HU142" i="13"/>
  <c r="HV142" i="13"/>
  <c r="HW142" i="13"/>
  <c r="HX142" i="13"/>
  <c r="HY142" i="13"/>
  <c r="HZ142" i="13"/>
  <c r="IA142" i="13"/>
  <c r="IB142" i="13"/>
  <c r="HE143" i="13"/>
  <c r="HF143" i="13"/>
  <c r="HG143" i="13"/>
  <c r="HH143" i="13"/>
  <c r="HI143" i="13"/>
  <c r="HJ143" i="13"/>
  <c r="HK143" i="13"/>
  <c r="HL143" i="13"/>
  <c r="HM143" i="13"/>
  <c r="HN143" i="13"/>
  <c r="HO143" i="13"/>
  <c r="HP143" i="13"/>
  <c r="HQ143" i="13"/>
  <c r="HR143" i="13"/>
  <c r="HS143" i="13"/>
  <c r="HT143" i="13"/>
  <c r="HU143" i="13"/>
  <c r="HV143" i="13"/>
  <c r="HW143" i="13"/>
  <c r="HX143" i="13"/>
  <c r="HY143" i="13"/>
  <c r="HZ143" i="13"/>
  <c r="IA143" i="13"/>
  <c r="IB143" i="13"/>
  <c r="HE144" i="13"/>
  <c r="HF144" i="13"/>
  <c r="HG144" i="13"/>
  <c r="HH144" i="13"/>
  <c r="HI144" i="13"/>
  <c r="HJ144" i="13"/>
  <c r="HK144" i="13"/>
  <c r="HL144" i="13"/>
  <c r="HM144" i="13"/>
  <c r="HN144" i="13"/>
  <c r="HO144" i="13"/>
  <c r="HP144" i="13"/>
  <c r="HQ144" i="13"/>
  <c r="HR144" i="13"/>
  <c r="HS144" i="13"/>
  <c r="HT144" i="13"/>
  <c r="HU144" i="13"/>
  <c r="HV144" i="13"/>
  <c r="HW144" i="13"/>
  <c r="HX144" i="13"/>
  <c r="HY144" i="13"/>
  <c r="HZ144" i="13"/>
  <c r="IA144" i="13"/>
  <c r="IB144" i="13"/>
  <c r="HE145" i="13"/>
  <c r="HF145" i="13"/>
  <c r="HG145" i="13"/>
  <c r="HH145" i="13"/>
  <c r="HI145" i="13"/>
  <c r="HJ145" i="13"/>
  <c r="HK145" i="13"/>
  <c r="HL145" i="13"/>
  <c r="HM145" i="13"/>
  <c r="HN145" i="13"/>
  <c r="HO145" i="13"/>
  <c r="HP145" i="13"/>
  <c r="HQ145" i="13"/>
  <c r="HR145" i="13"/>
  <c r="HS145" i="13"/>
  <c r="HT145" i="13"/>
  <c r="HU145" i="13"/>
  <c r="HV145" i="13"/>
  <c r="HW145" i="13"/>
  <c r="HX145" i="13"/>
  <c r="HY145" i="13"/>
  <c r="HZ145" i="13"/>
  <c r="IA145" i="13"/>
  <c r="IB145" i="13"/>
  <c r="HE146" i="13"/>
  <c r="HF146" i="13"/>
  <c r="HG146" i="13"/>
  <c r="HH146" i="13"/>
  <c r="HI146" i="13"/>
  <c r="HJ146" i="13"/>
  <c r="HK146" i="13"/>
  <c r="HL146" i="13"/>
  <c r="HM146" i="13"/>
  <c r="HN146" i="13"/>
  <c r="HO146" i="13"/>
  <c r="HP146" i="13"/>
  <c r="HQ146" i="13"/>
  <c r="HR146" i="13"/>
  <c r="HS146" i="13"/>
  <c r="HT146" i="13"/>
  <c r="HU146" i="13"/>
  <c r="HV146" i="13"/>
  <c r="HW146" i="13"/>
  <c r="HX146" i="13"/>
  <c r="HY146" i="13"/>
  <c r="HZ146" i="13"/>
  <c r="IA146" i="13"/>
  <c r="IB146" i="13"/>
  <c r="HE147" i="13"/>
  <c r="HF147" i="13"/>
  <c r="HG147" i="13"/>
  <c r="HH147" i="13"/>
  <c r="HI147" i="13"/>
  <c r="HJ147" i="13"/>
  <c r="HK147" i="13"/>
  <c r="HL147" i="13"/>
  <c r="HM147" i="13"/>
  <c r="HN147" i="13"/>
  <c r="HO147" i="13"/>
  <c r="HP147" i="13"/>
  <c r="HQ147" i="13"/>
  <c r="HR147" i="13"/>
  <c r="HS147" i="13"/>
  <c r="HT147" i="13"/>
  <c r="HU147" i="13"/>
  <c r="HV147" i="13"/>
  <c r="HW147" i="13"/>
  <c r="HX147" i="13"/>
  <c r="HY147" i="13"/>
  <c r="HZ147" i="13"/>
  <c r="IA147" i="13"/>
  <c r="IB147" i="13"/>
  <c r="HE148" i="13"/>
  <c r="HF148" i="13"/>
  <c r="HG148" i="13"/>
  <c r="HH148" i="13"/>
  <c r="HI148" i="13"/>
  <c r="HJ148" i="13"/>
  <c r="HK148" i="13"/>
  <c r="HL148" i="13"/>
  <c r="HM148" i="13"/>
  <c r="HN148" i="13"/>
  <c r="HO148" i="13"/>
  <c r="HP148" i="13"/>
  <c r="HQ148" i="13"/>
  <c r="HR148" i="13"/>
  <c r="HS148" i="13"/>
  <c r="HT148" i="13"/>
  <c r="HU148" i="13"/>
  <c r="HV148" i="13"/>
  <c r="HW148" i="13"/>
  <c r="HX148" i="13"/>
  <c r="HY148" i="13"/>
  <c r="HZ148" i="13"/>
  <c r="IA148" i="13"/>
  <c r="IB148" i="13"/>
  <c r="HE149" i="13"/>
  <c r="HF149" i="13"/>
  <c r="HG149" i="13"/>
  <c r="HH149" i="13"/>
  <c r="HI149" i="13"/>
  <c r="HJ149" i="13"/>
  <c r="HK149" i="13"/>
  <c r="HL149" i="13"/>
  <c r="HM149" i="13"/>
  <c r="HN149" i="13"/>
  <c r="HO149" i="13"/>
  <c r="HP149" i="13"/>
  <c r="HQ149" i="13"/>
  <c r="HR149" i="13"/>
  <c r="HS149" i="13"/>
  <c r="HT149" i="13"/>
  <c r="HU149" i="13"/>
  <c r="HV149" i="13"/>
  <c r="HW149" i="13"/>
  <c r="HX149" i="13"/>
  <c r="HY149" i="13"/>
  <c r="HZ149" i="13"/>
  <c r="IA149" i="13"/>
  <c r="IB149" i="13"/>
  <c r="HE150" i="13"/>
  <c r="HF150" i="13"/>
  <c r="HG150" i="13"/>
  <c r="HH150" i="13"/>
  <c r="HI150" i="13"/>
  <c r="HJ150" i="13"/>
  <c r="HK150" i="13"/>
  <c r="HL150" i="13"/>
  <c r="HM150" i="13"/>
  <c r="HN150" i="13"/>
  <c r="HO150" i="13"/>
  <c r="HP150" i="13"/>
  <c r="HQ150" i="13"/>
  <c r="HR150" i="13"/>
  <c r="HS150" i="13"/>
  <c r="HT150" i="13"/>
  <c r="HU150" i="13"/>
  <c r="HV150" i="13"/>
  <c r="HW150" i="13"/>
  <c r="HX150" i="13"/>
  <c r="HY150" i="13"/>
  <c r="HZ150" i="13"/>
  <c r="IA150" i="13"/>
  <c r="IB150" i="13"/>
  <c r="HD149" i="13"/>
  <c r="HD148" i="13"/>
  <c r="HD147" i="13"/>
  <c r="HD146" i="13"/>
  <c r="HD145" i="13"/>
  <c r="HD144" i="13"/>
  <c r="HD143" i="13"/>
  <c r="HD142" i="13"/>
  <c r="HD141" i="13"/>
  <c r="HD140" i="13"/>
  <c r="IC140" i="13"/>
  <c r="HD139" i="13"/>
  <c r="HD138" i="13"/>
  <c r="HD137" i="13"/>
  <c r="HD136" i="13"/>
  <c r="HD135" i="13"/>
  <c r="HD134" i="13"/>
  <c r="HD133" i="13"/>
  <c r="HD132" i="13"/>
  <c r="HD131" i="13"/>
  <c r="HD130" i="13"/>
  <c r="HD129" i="13"/>
  <c r="HD128" i="13"/>
  <c r="HD127" i="13"/>
  <c r="HD126" i="13"/>
  <c r="HD125" i="13"/>
  <c r="HD124" i="13"/>
  <c r="HD123" i="13"/>
  <c r="HD122" i="13"/>
  <c r="HD121" i="13"/>
  <c r="HD120" i="13"/>
  <c r="HD119" i="13"/>
  <c r="HD118" i="13"/>
  <c r="HD117" i="13"/>
  <c r="HD116" i="13"/>
  <c r="HD115" i="13"/>
  <c r="HD114" i="13"/>
  <c r="HD113" i="13"/>
  <c r="HD112" i="13"/>
  <c r="HD111" i="13"/>
  <c r="HD110" i="13"/>
  <c r="HD109" i="13"/>
  <c r="HD108" i="13"/>
  <c r="HD107" i="13"/>
  <c r="HD106" i="13"/>
  <c r="HD105" i="13"/>
  <c r="HD104" i="13"/>
  <c r="HD103" i="13"/>
  <c r="HD102" i="13"/>
  <c r="HD101" i="13"/>
  <c r="HD100" i="13"/>
  <c r="HD99" i="13"/>
  <c r="HD98" i="13"/>
  <c r="HD97" i="13"/>
  <c r="HD96" i="13"/>
  <c r="HD95" i="13"/>
  <c r="HD94" i="13"/>
  <c r="HD93" i="13"/>
  <c r="HD92" i="13"/>
  <c r="HD91" i="13"/>
  <c r="GY120" i="13"/>
  <c r="GZ120" i="13"/>
  <c r="HD150" i="13"/>
  <c r="IC150" i="13"/>
  <c r="HD89" i="13"/>
  <c r="HD90" i="13"/>
  <c r="GC85" i="13"/>
  <c r="GD85" i="13"/>
  <c r="GE85" i="13"/>
  <c r="GF85" i="13"/>
  <c r="GG85" i="13"/>
  <c r="GH85" i="13"/>
  <c r="GI85" i="13"/>
  <c r="GJ85" i="13"/>
  <c r="GK85" i="13"/>
  <c r="GL85" i="13"/>
  <c r="GM85" i="13"/>
  <c r="GN85" i="13"/>
  <c r="GO85" i="13"/>
  <c r="GP85" i="13"/>
  <c r="GQ85" i="13"/>
  <c r="GR85" i="13"/>
  <c r="GS85" i="13"/>
  <c r="GT85" i="13"/>
  <c r="GU85" i="13"/>
  <c r="GV85" i="13"/>
  <c r="GW85" i="13"/>
  <c r="GX85" i="13"/>
  <c r="GY85" i="13"/>
  <c r="GZ85" i="13"/>
  <c r="GC86" i="13"/>
  <c r="GD86" i="13"/>
  <c r="GE86" i="13"/>
  <c r="GF86" i="13"/>
  <c r="GG86" i="13"/>
  <c r="GH86" i="13"/>
  <c r="GI86" i="13"/>
  <c r="GJ86" i="13"/>
  <c r="GK86" i="13"/>
  <c r="GL86" i="13"/>
  <c r="GM86" i="13"/>
  <c r="GN86" i="13"/>
  <c r="GO86" i="13"/>
  <c r="GP86" i="13"/>
  <c r="GQ86" i="13"/>
  <c r="GR86" i="13"/>
  <c r="GS86" i="13"/>
  <c r="GT86" i="13"/>
  <c r="GU86" i="13"/>
  <c r="GV86" i="13"/>
  <c r="GW86" i="13"/>
  <c r="GX86" i="13"/>
  <c r="GY86" i="13"/>
  <c r="GZ86" i="13"/>
  <c r="GC87" i="13"/>
  <c r="GD87" i="13"/>
  <c r="GE87" i="13"/>
  <c r="GF87" i="13"/>
  <c r="GG87" i="13"/>
  <c r="GH87" i="13"/>
  <c r="GI87" i="13"/>
  <c r="GJ87" i="13"/>
  <c r="GK87" i="13"/>
  <c r="GL87" i="13"/>
  <c r="GM87" i="13"/>
  <c r="GN87" i="13"/>
  <c r="GO87" i="13"/>
  <c r="GP87" i="13"/>
  <c r="GQ87" i="13"/>
  <c r="GR87" i="13"/>
  <c r="GS87" i="13"/>
  <c r="GT87" i="13"/>
  <c r="GU87" i="13"/>
  <c r="GV87" i="13"/>
  <c r="GW87" i="13"/>
  <c r="GX87" i="13"/>
  <c r="GY87" i="13"/>
  <c r="GZ87" i="13"/>
  <c r="GC88" i="13"/>
  <c r="GD88" i="13"/>
  <c r="GE88" i="13"/>
  <c r="GF88" i="13"/>
  <c r="GG88" i="13"/>
  <c r="GH88" i="13"/>
  <c r="GI88" i="13"/>
  <c r="GJ88" i="13"/>
  <c r="GK88" i="13"/>
  <c r="GL88" i="13"/>
  <c r="GM88" i="13"/>
  <c r="GN88" i="13"/>
  <c r="GO88" i="13"/>
  <c r="GP88" i="13"/>
  <c r="GQ88" i="13"/>
  <c r="GR88" i="13"/>
  <c r="GS88" i="13"/>
  <c r="GT88" i="13"/>
  <c r="GU88" i="13"/>
  <c r="GV88" i="13"/>
  <c r="GW88" i="13"/>
  <c r="GX88" i="13"/>
  <c r="GY88" i="13"/>
  <c r="GZ88" i="13"/>
  <c r="GC89" i="13"/>
  <c r="GD89" i="13"/>
  <c r="GE89" i="13"/>
  <c r="GF89" i="13"/>
  <c r="GG89" i="13"/>
  <c r="GH89" i="13"/>
  <c r="GI89" i="13"/>
  <c r="GJ89" i="13"/>
  <c r="GK89" i="13"/>
  <c r="GL89" i="13"/>
  <c r="GM89" i="13"/>
  <c r="GN89" i="13"/>
  <c r="GO89" i="13"/>
  <c r="GP89" i="13"/>
  <c r="GQ89" i="13"/>
  <c r="GR89" i="13"/>
  <c r="GS89" i="13"/>
  <c r="GT89" i="13"/>
  <c r="GU89" i="13"/>
  <c r="GV89" i="13"/>
  <c r="GW89" i="13"/>
  <c r="GX89" i="13"/>
  <c r="GY89" i="13"/>
  <c r="GZ89" i="13"/>
  <c r="GC90" i="13"/>
  <c r="GD90" i="13"/>
  <c r="GE90" i="13"/>
  <c r="GF90" i="13"/>
  <c r="GG90" i="13"/>
  <c r="GH90" i="13"/>
  <c r="GI90" i="13"/>
  <c r="GJ90" i="13"/>
  <c r="GK90" i="13"/>
  <c r="GL90" i="13"/>
  <c r="GM90" i="13"/>
  <c r="GN90" i="13"/>
  <c r="GO90" i="13"/>
  <c r="GP90" i="13"/>
  <c r="GQ90" i="13"/>
  <c r="GR90" i="13"/>
  <c r="GS90" i="13"/>
  <c r="GT90" i="13"/>
  <c r="GU90" i="13"/>
  <c r="GV90" i="13"/>
  <c r="GW90" i="13"/>
  <c r="GX90" i="13"/>
  <c r="GY90" i="13"/>
  <c r="GZ90" i="13"/>
  <c r="GC91" i="13"/>
  <c r="GD91" i="13"/>
  <c r="GE91" i="13"/>
  <c r="GF91" i="13"/>
  <c r="GG91" i="13"/>
  <c r="GH91" i="13"/>
  <c r="GI91" i="13"/>
  <c r="GJ91" i="13"/>
  <c r="GK91" i="13"/>
  <c r="GL91" i="13"/>
  <c r="GM91" i="13"/>
  <c r="GN91" i="13"/>
  <c r="GO91" i="13"/>
  <c r="GP91" i="13"/>
  <c r="GQ91" i="13"/>
  <c r="GR91" i="13"/>
  <c r="GS91" i="13"/>
  <c r="GT91" i="13"/>
  <c r="GU91" i="13"/>
  <c r="GV91" i="13"/>
  <c r="GW91" i="13"/>
  <c r="GX91" i="13"/>
  <c r="GY91" i="13"/>
  <c r="GZ91" i="13"/>
  <c r="GC92" i="13"/>
  <c r="GD92" i="13"/>
  <c r="GE92" i="13"/>
  <c r="GF92" i="13"/>
  <c r="GG92" i="13"/>
  <c r="GH92" i="13"/>
  <c r="GI92" i="13"/>
  <c r="GJ92" i="13"/>
  <c r="GK92" i="13"/>
  <c r="GL92" i="13"/>
  <c r="GM92" i="13"/>
  <c r="GN92" i="13"/>
  <c r="GO92" i="13"/>
  <c r="GP92" i="13"/>
  <c r="GQ92" i="13"/>
  <c r="GR92" i="13"/>
  <c r="GS92" i="13"/>
  <c r="GT92" i="13"/>
  <c r="GU92" i="13"/>
  <c r="GV92" i="13"/>
  <c r="GW92" i="13"/>
  <c r="GX92" i="13"/>
  <c r="GY92" i="13"/>
  <c r="GZ92" i="13"/>
  <c r="GC93" i="13"/>
  <c r="GD93" i="13"/>
  <c r="GE93" i="13"/>
  <c r="GF93" i="13"/>
  <c r="GG93" i="13"/>
  <c r="GH93" i="13"/>
  <c r="GI93" i="13"/>
  <c r="GJ93" i="13"/>
  <c r="GK93" i="13"/>
  <c r="GL93" i="13"/>
  <c r="GM93" i="13"/>
  <c r="GN93" i="13"/>
  <c r="GO93" i="13"/>
  <c r="GP93" i="13"/>
  <c r="GQ93" i="13"/>
  <c r="GR93" i="13"/>
  <c r="GS93" i="13"/>
  <c r="GT93" i="13"/>
  <c r="GU93" i="13"/>
  <c r="GV93" i="13"/>
  <c r="GW93" i="13"/>
  <c r="GX93" i="13"/>
  <c r="GY93" i="13"/>
  <c r="GZ93" i="13"/>
  <c r="GC94" i="13"/>
  <c r="GD94" i="13"/>
  <c r="GE94" i="13"/>
  <c r="GF94" i="13"/>
  <c r="GG94" i="13"/>
  <c r="GH94" i="13"/>
  <c r="GI94" i="13"/>
  <c r="GJ94" i="13"/>
  <c r="GK94" i="13"/>
  <c r="GL94" i="13"/>
  <c r="GM94" i="13"/>
  <c r="GN94" i="13"/>
  <c r="GO94" i="13"/>
  <c r="GP94" i="13"/>
  <c r="GQ94" i="13"/>
  <c r="GR94" i="13"/>
  <c r="GS94" i="13"/>
  <c r="GT94" i="13"/>
  <c r="GU94" i="13"/>
  <c r="GV94" i="13"/>
  <c r="GW94" i="13"/>
  <c r="GX94" i="13"/>
  <c r="GY94" i="13"/>
  <c r="GZ94" i="13"/>
  <c r="GC95" i="13"/>
  <c r="GD95" i="13"/>
  <c r="GE95" i="13"/>
  <c r="GF95" i="13"/>
  <c r="GG95" i="13"/>
  <c r="GH95" i="13"/>
  <c r="GI95" i="13"/>
  <c r="GJ95" i="13"/>
  <c r="GK95" i="13"/>
  <c r="GL95" i="13"/>
  <c r="GM95" i="13"/>
  <c r="GN95" i="13"/>
  <c r="GO95" i="13"/>
  <c r="GP95" i="13"/>
  <c r="GQ95" i="13"/>
  <c r="GR95" i="13"/>
  <c r="GS95" i="13"/>
  <c r="GT95" i="13"/>
  <c r="GU95" i="13"/>
  <c r="GV95" i="13"/>
  <c r="GW95" i="13"/>
  <c r="GX95" i="13"/>
  <c r="GY95" i="13"/>
  <c r="GZ95" i="13"/>
  <c r="GC96" i="13"/>
  <c r="GD96" i="13"/>
  <c r="GE96" i="13"/>
  <c r="GF96" i="13"/>
  <c r="GG96" i="13"/>
  <c r="GH96" i="13"/>
  <c r="GI96" i="13"/>
  <c r="GJ96" i="13"/>
  <c r="GK96" i="13"/>
  <c r="GL96" i="13"/>
  <c r="GM96" i="13"/>
  <c r="GN96" i="13"/>
  <c r="GO96" i="13"/>
  <c r="GP96" i="13"/>
  <c r="GQ96" i="13"/>
  <c r="GR96" i="13"/>
  <c r="GS96" i="13"/>
  <c r="GT96" i="13"/>
  <c r="GU96" i="13"/>
  <c r="GV96" i="13"/>
  <c r="GW96" i="13"/>
  <c r="GX96" i="13"/>
  <c r="GY96" i="13"/>
  <c r="GZ96" i="13"/>
  <c r="GC97" i="13"/>
  <c r="GD97" i="13"/>
  <c r="GE97" i="13"/>
  <c r="GF97" i="13"/>
  <c r="GG97" i="13"/>
  <c r="GH97" i="13"/>
  <c r="GI97" i="13"/>
  <c r="GJ97" i="13"/>
  <c r="GK97" i="13"/>
  <c r="GL97" i="13"/>
  <c r="GM97" i="13"/>
  <c r="GN97" i="13"/>
  <c r="GO97" i="13"/>
  <c r="GP97" i="13"/>
  <c r="GQ97" i="13"/>
  <c r="GR97" i="13"/>
  <c r="GS97" i="13"/>
  <c r="GT97" i="13"/>
  <c r="GU97" i="13"/>
  <c r="GV97" i="13"/>
  <c r="GW97" i="13"/>
  <c r="GX97" i="13"/>
  <c r="GY97" i="13"/>
  <c r="GZ97" i="13"/>
  <c r="GC98" i="13"/>
  <c r="GD98" i="13"/>
  <c r="GE98" i="13"/>
  <c r="GF98" i="13"/>
  <c r="GG98" i="13"/>
  <c r="GH98" i="13"/>
  <c r="GI98" i="13"/>
  <c r="GJ98" i="13"/>
  <c r="GK98" i="13"/>
  <c r="GL98" i="13"/>
  <c r="GM98" i="13"/>
  <c r="GN98" i="13"/>
  <c r="GO98" i="13"/>
  <c r="GP98" i="13"/>
  <c r="GQ98" i="13"/>
  <c r="GR98" i="13"/>
  <c r="GS98" i="13"/>
  <c r="GT98" i="13"/>
  <c r="GU98" i="13"/>
  <c r="GV98" i="13"/>
  <c r="GW98" i="13"/>
  <c r="GX98" i="13"/>
  <c r="GY98" i="13"/>
  <c r="GZ98" i="13"/>
  <c r="GC99" i="13"/>
  <c r="GD99" i="13"/>
  <c r="GE99" i="13"/>
  <c r="GF99" i="13"/>
  <c r="GG99" i="13"/>
  <c r="GH99" i="13"/>
  <c r="GI99" i="13"/>
  <c r="GJ99" i="13"/>
  <c r="GK99" i="13"/>
  <c r="GL99" i="13"/>
  <c r="GM99" i="13"/>
  <c r="GN99" i="13"/>
  <c r="GO99" i="13"/>
  <c r="GP99" i="13"/>
  <c r="GQ99" i="13"/>
  <c r="GR99" i="13"/>
  <c r="GS99" i="13"/>
  <c r="GT99" i="13"/>
  <c r="GU99" i="13"/>
  <c r="GV99" i="13"/>
  <c r="GW99" i="13"/>
  <c r="GX99" i="13"/>
  <c r="GY99" i="13"/>
  <c r="GZ99" i="13"/>
  <c r="GC100" i="13"/>
  <c r="GD100" i="13"/>
  <c r="GE100" i="13"/>
  <c r="GF100" i="13"/>
  <c r="GG100" i="13"/>
  <c r="GH100" i="13"/>
  <c r="GI100" i="13"/>
  <c r="GJ100" i="13"/>
  <c r="GK100" i="13"/>
  <c r="GL100" i="13"/>
  <c r="GM100" i="13"/>
  <c r="GN100" i="13"/>
  <c r="GO100" i="13"/>
  <c r="GP100" i="13"/>
  <c r="GQ100" i="13"/>
  <c r="GR100" i="13"/>
  <c r="GS100" i="13"/>
  <c r="GT100" i="13"/>
  <c r="GU100" i="13"/>
  <c r="GV100" i="13"/>
  <c r="GW100" i="13"/>
  <c r="GX100" i="13"/>
  <c r="GY100" i="13"/>
  <c r="GZ100" i="13"/>
  <c r="GC101" i="13"/>
  <c r="GD101" i="13"/>
  <c r="GE101" i="13"/>
  <c r="GF101" i="13"/>
  <c r="GG101" i="13"/>
  <c r="GH101" i="13"/>
  <c r="GI101" i="13"/>
  <c r="GJ101" i="13"/>
  <c r="GK101" i="13"/>
  <c r="GL101" i="13"/>
  <c r="GM101" i="13"/>
  <c r="GN101" i="13"/>
  <c r="GO101" i="13"/>
  <c r="GP101" i="13"/>
  <c r="GQ101" i="13"/>
  <c r="GR101" i="13"/>
  <c r="GS101" i="13"/>
  <c r="GT101" i="13"/>
  <c r="GU101" i="13"/>
  <c r="GV101" i="13"/>
  <c r="GW101" i="13"/>
  <c r="GX101" i="13"/>
  <c r="GY101" i="13"/>
  <c r="GZ101" i="13"/>
  <c r="GC102" i="13"/>
  <c r="GD102" i="13"/>
  <c r="GE102" i="13"/>
  <c r="GF102" i="13"/>
  <c r="GG102" i="13"/>
  <c r="GH102" i="13"/>
  <c r="GI102" i="13"/>
  <c r="GJ102" i="13"/>
  <c r="GK102" i="13"/>
  <c r="GL102" i="13"/>
  <c r="GM102" i="13"/>
  <c r="GN102" i="13"/>
  <c r="GO102" i="13"/>
  <c r="GP102" i="13"/>
  <c r="GQ102" i="13"/>
  <c r="GR102" i="13"/>
  <c r="GS102" i="13"/>
  <c r="GT102" i="13"/>
  <c r="GU102" i="13"/>
  <c r="GV102" i="13"/>
  <c r="GW102" i="13"/>
  <c r="GX102" i="13"/>
  <c r="GY102" i="13"/>
  <c r="GZ102" i="13"/>
  <c r="GC103" i="13"/>
  <c r="GD103" i="13"/>
  <c r="GE103" i="13"/>
  <c r="GF103" i="13"/>
  <c r="GG103" i="13"/>
  <c r="GH103" i="13"/>
  <c r="GI103" i="13"/>
  <c r="GJ103" i="13"/>
  <c r="GK103" i="13"/>
  <c r="GL103" i="13"/>
  <c r="GM103" i="13"/>
  <c r="GN103" i="13"/>
  <c r="GO103" i="13"/>
  <c r="GP103" i="13"/>
  <c r="GQ103" i="13"/>
  <c r="GR103" i="13"/>
  <c r="GS103" i="13"/>
  <c r="GT103" i="13"/>
  <c r="GU103" i="13"/>
  <c r="GV103" i="13"/>
  <c r="GW103" i="13"/>
  <c r="GX103" i="13"/>
  <c r="GY103" i="13"/>
  <c r="GZ103" i="13"/>
  <c r="GC104" i="13"/>
  <c r="GD104" i="13"/>
  <c r="GE104" i="13"/>
  <c r="GF104" i="13"/>
  <c r="GG104" i="13"/>
  <c r="GH104" i="13"/>
  <c r="GI104" i="13"/>
  <c r="GJ104" i="13"/>
  <c r="GK104" i="13"/>
  <c r="GL104" i="13"/>
  <c r="GM104" i="13"/>
  <c r="GN104" i="13"/>
  <c r="GO104" i="13"/>
  <c r="GP104" i="13"/>
  <c r="GQ104" i="13"/>
  <c r="GR104" i="13"/>
  <c r="GS104" i="13"/>
  <c r="GT104" i="13"/>
  <c r="GU104" i="13"/>
  <c r="GV104" i="13"/>
  <c r="GW104" i="13"/>
  <c r="GX104" i="13"/>
  <c r="GY104" i="13"/>
  <c r="GZ104" i="13"/>
  <c r="GC105" i="13"/>
  <c r="GD105" i="13"/>
  <c r="GE105" i="13"/>
  <c r="GF105" i="13"/>
  <c r="GG105" i="13"/>
  <c r="GH105" i="13"/>
  <c r="GI105" i="13"/>
  <c r="GJ105" i="13"/>
  <c r="GK105" i="13"/>
  <c r="GL105" i="13"/>
  <c r="GM105" i="13"/>
  <c r="GN105" i="13"/>
  <c r="GO105" i="13"/>
  <c r="GP105" i="13"/>
  <c r="GQ105" i="13"/>
  <c r="GR105" i="13"/>
  <c r="GS105" i="13"/>
  <c r="GT105" i="13"/>
  <c r="GU105" i="13"/>
  <c r="GV105" i="13"/>
  <c r="GW105" i="13"/>
  <c r="GX105" i="13"/>
  <c r="GY105" i="13"/>
  <c r="GZ105" i="13"/>
  <c r="GC106" i="13"/>
  <c r="GD106" i="13"/>
  <c r="GE106" i="13"/>
  <c r="GF106" i="13"/>
  <c r="GG106" i="13"/>
  <c r="GH106" i="13"/>
  <c r="GI106" i="13"/>
  <c r="GJ106" i="13"/>
  <c r="GK106" i="13"/>
  <c r="GL106" i="13"/>
  <c r="GM106" i="13"/>
  <c r="GN106" i="13"/>
  <c r="GO106" i="13"/>
  <c r="GP106" i="13"/>
  <c r="GQ106" i="13"/>
  <c r="GR106" i="13"/>
  <c r="GS106" i="13"/>
  <c r="GT106" i="13"/>
  <c r="GU106" i="13"/>
  <c r="GV106" i="13"/>
  <c r="GW106" i="13"/>
  <c r="GX106" i="13"/>
  <c r="GY106" i="13"/>
  <c r="GZ106" i="13"/>
  <c r="GC107" i="13"/>
  <c r="GD107" i="13"/>
  <c r="GE107" i="13"/>
  <c r="GF107" i="13"/>
  <c r="GG107" i="13"/>
  <c r="GH107" i="13"/>
  <c r="GI107" i="13"/>
  <c r="GJ107" i="13"/>
  <c r="GK107" i="13"/>
  <c r="GL107" i="13"/>
  <c r="GM107" i="13"/>
  <c r="GN107" i="13"/>
  <c r="GO107" i="13"/>
  <c r="GP107" i="13"/>
  <c r="GQ107" i="13"/>
  <c r="GR107" i="13"/>
  <c r="GS107" i="13"/>
  <c r="GT107" i="13"/>
  <c r="GU107" i="13"/>
  <c r="GV107" i="13"/>
  <c r="GW107" i="13"/>
  <c r="GX107" i="13"/>
  <c r="GY107" i="13"/>
  <c r="GZ107" i="13"/>
  <c r="GC108" i="13"/>
  <c r="GD108" i="13"/>
  <c r="GE108" i="13"/>
  <c r="GF108" i="13"/>
  <c r="GG108" i="13"/>
  <c r="GH108" i="13"/>
  <c r="GI108" i="13"/>
  <c r="GJ108" i="13"/>
  <c r="GK108" i="13"/>
  <c r="GL108" i="13"/>
  <c r="GM108" i="13"/>
  <c r="GN108" i="13"/>
  <c r="GO108" i="13"/>
  <c r="GP108" i="13"/>
  <c r="GQ108" i="13"/>
  <c r="GR108" i="13"/>
  <c r="GS108" i="13"/>
  <c r="GT108" i="13"/>
  <c r="GU108" i="13"/>
  <c r="GV108" i="13"/>
  <c r="GW108" i="13"/>
  <c r="GX108" i="13"/>
  <c r="GY108" i="13"/>
  <c r="GZ108" i="13"/>
  <c r="GC109" i="13"/>
  <c r="GD109" i="13"/>
  <c r="GE109" i="13"/>
  <c r="GF109" i="13"/>
  <c r="GG109" i="13"/>
  <c r="GH109" i="13"/>
  <c r="GI109" i="13"/>
  <c r="GJ109" i="13"/>
  <c r="GK109" i="13"/>
  <c r="GL109" i="13"/>
  <c r="GM109" i="13"/>
  <c r="GN109" i="13"/>
  <c r="GO109" i="13"/>
  <c r="GP109" i="13"/>
  <c r="GQ109" i="13"/>
  <c r="GR109" i="13"/>
  <c r="GS109" i="13"/>
  <c r="GT109" i="13"/>
  <c r="GU109" i="13"/>
  <c r="GV109" i="13"/>
  <c r="GW109" i="13"/>
  <c r="GX109" i="13"/>
  <c r="GY109" i="13"/>
  <c r="GZ109" i="13"/>
  <c r="GC110" i="13"/>
  <c r="GD110" i="13"/>
  <c r="GE110" i="13"/>
  <c r="GF110" i="13"/>
  <c r="GG110" i="13"/>
  <c r="GH110" i="13"/>
  <c r="GI110" i="13"/>
  <c r="GJ110" i="13"/>
  <c r="GK110" i="13"/>
  <c r="GL110" i="13"/>
  <c r="GM110" i="13"/>
  <c r="GN110" i="13"/>
  <c r="GO110" i="13"/>
  <c r="GP110" i="13"/>
  <c r="GQ110" i="13"/>
  <c r="GR110" i="13"/>
  <c r="GS110" i="13"/>
  <c r="GT110" i="13"/>
  <c r="GU110" i="13"/>
  <c r="GV110" i="13"/>
  <c r="GW110" i="13"/>
  <c r="GX110" i="13"/>
  <c r="GY110" i="13"/>
  <c r="GZ110" i="13"/>
  <c r="GC111" i="13"/>
  <c r="GD111" i="13"/>
  <c r="GE111" i="13"/>
  <c r="GF111" i="13"/>
  <c r="GG111" i="13"/>
  <c r="GH111" i="13"/>
  <c r="GI111" i="13"/>
  <c r="GJ111" i="13"/>
  <c r="GK111" i="13"/>
  <c r="GL111" i="13"/>
  <c r="GM111" i="13"/>
  <c r="GN111" i="13"/>
  <c r="GO111" i="13"/>
  <c r="GP111" i="13"/>
  <c r="GQ111" i="13"/>
  <c r="GR111" i="13"/>
  <c r="GS111" i="13"/>
  <c r="GT111" i="13"/>
  <c r="GU111" i="13"/>
  <c r="GV111" i="13"/>
  <c r="GW111" i="13"/>
  <c r="GX111" i="13"/>
  <c r="GY111" i="13"/>
  <c r="GZ111" i="13"/>
  <c r="GC112" i="13"/>
  <c r="GD112" i="13"/>
  <c r="GE112" i="13"/>
  <c r="GF112" i="13"/>
  <c r="GG112" i="13"/>
  <c r="GH112" i="13"/>
  <c r="GI112" i="13"/>
  <c r="GJ112" i="13"/>
  <c r="GK112" i="13"/>
  <c r="GL112" i="13"/>
  <c r="GM112" i="13"/>
  <c r="GN112" i="13"/>
  <c r="GO112" i="13"/>
  <c r="GP112" i="13"/>
  <c r="GQ112" i="13"/>
  <c r="GR112" i="13"/>
  <c r="GS112" i="13"/>
  <c r="GT112" i="13"/>
  <c r="GU112" i="13"/>
  <c r="GV112" i="13"/>
  <c r="GW112" i="13"/>
  <c r="GX112" i="13"/>
  <c r="GY112" i="13"/>
  <c r="GZ112" i="13"/>
  <c r="GC113" i="13"/>
  <c r="GD113" i="13"/>
  <c r="GE113" i="13"/>
  <c r="GF113" i="13"/>
  <c r="GG113" i="13"/>
  <c r="GH113" i="13"/>
  <c r="GI113" i="13"/>
  <c r="GJ113" i="13"/>
  <c r="GK113" i="13"/>
  <c r="GL113" i="13"/>
  <c r="GM113" i="13"/>
  <c r="GN113" i="13"/>
  <c r="GO113" i="13"/>
  <c r="GP113" i="13"/>
  <c r="GQ113" i="13"/>
  <c r="GR113" i="13"/>
  <c r="GS113" i="13"/>
  <c r="GT113" i="13"/>
  <c r="GU113" i="13"/>
  <c r="GV113" i="13"/>
  <c r="GW113" i="13"/>
  <c r="GX113" i="13"/>
  <c r="GY113" i="13"/>
  <c r="GZ113" i="13"/>
  <c r="GC114" i="13"/>
  <c r="GD114" i="13"/>
  <c r="GE114" i="13"/>
  <c r="GF114" i="13"/>
  <c r="GG114" i="13"/>
  <c r="GH114" i="13"/>
  <c r="GI114" i="13"/>
  <c r="GJ114" i="13"/>
  <c r="GK114" i="13"/>
  <c r="GL114" i="13"/>
  <c r="GM114" i="13"/>
  <c r="GN114" i="13"/>
  <c r="GO114" i="13"/>
  <c r="GP114" i="13"/>
  <c r="GQ114" i="13"/>
  <c r="GR114" i="13"/>
  <c r="GS114" i="13"/>
  <c r="GT114" i="13"/>
  <c r="GU114" i="13"/>
  <c r="GV114" i="13"/>
  <c r="GW114" i="13"/>
  <c r="GX114" i="13"/>
  <c r="GY114" i="13"/>
  <c r="GZ114" i="13"/>
  <c r="GC115" i="13"/>
  <c r="GD115" i="13"/>
  <c r="GE115" i="13"/>
  <c r="GF115" i="13"/>
  <c r="GG115" i="13"/>
  <c r="GH115" i="13"/>
  <c r="GI115" i="13"/>
  <c r="GJ115" i="13"/>
  <c r="GK115" i="13"/>
  <c r="GL115" i="13"/>
  <c r="GM115" i="13"/>
  <c r="GN115" i="13"/>
  <c r="GO115" i="13"/>
  <c r="GP115" i="13"/>
  <c r="GQ115" i="13"/>
  <c r="GR115" i="13"/>
  <c r="GS115" i="13"/>
  <c r="GT115" i="13"/>
  <c r="GU115" i="13"/>
  <c r="GV115" i="13"/>
  <c r="GW115" i="13"/>
  <c r="GX115" i="13"/>
  <c r="GY115" i="13"/>
  <c r="GZ115" i="13"/>
  <c r="GC116" i="13"/>
  <c r="GD116" i="13"/>
  <c r="GE116" i="13"/>
  <c r="GF116" i="13"/>
  <c r="GG116" i="13"/>
  <c r="GH116" i="13"/>
  <c r="GI116" i="13"/>
  <c r="GJ116" i="13"/>
  <c r="GK116" i="13"/>
  <c r="GL116" i="13"/>
  <c r="GM116" i="13"/>
  <c r="GN116" i="13"/>
  <c r="GO116" i="13"/>
  <c r="GP116" i="13"/>
  <c r="GQ116" i="13"/>
  <c r="GR116" i="13"/>
  <c r="GS116" i="13"/>
  <c r="GT116" i="13"/>
  <c r="GU116" i="13"/>
  <c r="GV116" i="13"/>
  <c r="GW116" i="13"/>
  <c r="GX116" i="13"/>
  <c r="GY116" i="13"/>
  <c r="GZ116" i="13"/>
  <c r="GC117" i="13"/>
  <c r="GD117" i="13"/>
  <c r="GE117" i="13"/>
  <c r="GF117" i="13"/>
  <c r="GG117" i="13"/>
  <c r="GH117" i="13"/>
  <c r="GI117" i="13"/>
  <c r="GJ117" i="13"/>
  <c r="GK117" i="13"/>
  <c r="GL117" i="13"/>
  <c r="GM117" i="13"/>
  <c r="GN117" i="13"/>
  <c r="GO117" i="13"/>
  <c r="GP117" i="13"/>
  <c r="GQ117" i="13"/>
  <c r="GR117" i="13"/>
  <c r="GS117" i="13"/>
  <c r="GT117" i="13"/>
  <c r="GU117" i="13"/>
  <c r="GV117" i="13"/>
  <c r="GW117" i="13"/>
  <c r="GX117" i="13"/>
  <c r="GY117" i="13"/>
  <c r="GZ117" i="13"/>
  <c r="GC118" i="13"/>
  <c r="GD118" i="13"/>
  <c r="GE118" i="13"/>
  <c r="GF118" i="13"/>
  <c r="GG118" i="13"/>
  <c r="GH118" i="13"/>
  <c r="GI118" i="13"/>
  <c r="GJ118" i="13"/>
  <c r="GK118" i="13"/>
  <c r="GL118" i="13"/>
  <c r="GM118" i="13"/>
  <c r="GN118" i="13"/>
  <c r="GO118" i="13"/>
  <c r="GP118" i="13"/>
  <c r="GQ118" i="13"/>
  <c r="GR118" i="13"/>
  <c r="GS118" i="13"/>
  <c r="GT118" i="13"/>
  <c r="GU118" i="13"/>
  <c r="GV118" i="13"/>
  <c r="GW118" i="13"/>
  <c r="GX118" i="13"/>
  <c r="GY118" i="13"/>
  <c r="GZ118" i="13"/>
  <c r="GC119" i="13"/>
  <c r="GD119" i="13"/>
  <c r="GE119" i="13"/>
  <c r="GF119" i="13"/>
  <c r="GG119" i="13"/>
  <c r="GH119" i="13"/>
  <c r="GI119" i="13"/>
  <c r="GJ119" i="13"/>
  <c r="GK119" i="13"/>
  <c r="GL119" i="13"/>
  <c r="GM119" i="13"/>
  <c r="GN119" i="13"/>
  <c r="GO119" i="13"/>
  <c r="GP119" i="13"/>
  <c r="GQ119" i="13"/>
  <c r="GR119" i="13"/>
  <c r="GS119" i="13"/>
  <c r="GT119" i="13"/>
  <c r="GU119" i="13"/>
  <c r="GV119" i="13"/>
  <c r="GW119" i="13"/>
  <c r="GX119" i="13"/>
  <c r="GY119" i="13"/>
  <c r="GZ119" i="13"/>
  <c r="GC120" i="13"/>
  <c r="GD120" i="13"/>
  <c r="GE120" i="13"/>
  <c r="GF120" i="13"/>
  <c r="GG120" i="13"/>
  <c r="GH120" i="13"/>
  <c r="GI120" i="13"/>
  <c r="GJ120" i="13"/>
  <c r="GK120" i="13"/>
  <c r="GL120" i="13"/>
  <c r="GM120" i="13"/>
  <c r="GN120" i="13"/>
  <c r="GO120" i="13"/>
  <c r="GP120" i="13"/>
  <c r="GQ120" i="13"/>
  <c r="GR120" i="13"/>
  <c r="GS120" i="13"/>
  <c r="GT120" i="13"/>
  <c r="GU120" i="13"/>
  <c r="GV120" i="13"/>
  <c r="GW120" i="13"/>
  <c r="GX120" i="13"/>
  <c r="GC121" i="13"/>
  <c r="GD121" i="13"/>
  <c r="GE121" i="13"/>
  <c r="GF121" i="13"/>
  <c r="GG121" i="13"/>
  <c r="GH121" i="13"/>
  <c r="GI121" i="13"/>
  <c r="GJ121" i="13"/>
  <c r="GK121" i="13"/>
  <c r="GL121" i="13"/>
  <c r="GM121" i="13"/>
  <c r="GN121" i="13"/>
  <c r="GO121" i="13"/>
  <c r="GP121" i="13"/>
  <c r="GQ121" i="13"/>
  <c r="GR121" i="13"/>
  <c r="GS121" i="13"/>
  <c r="GT121" i="13"/>
  <c r="GU121" i="13"/>
  <c r="GV121" i="13"/>
  <c r="GW121" i="13"/>
  <c r="GX121" i="13"/>
  <c r="GY121" i="13"/>
  <c r="GZ121" i="13"/>
  <c r="GC122" i="13"/>
  <c r="GD122" i="13"/>
  <c r="GE122" i="13"/>
  <c r="GF122" i="13"/>
  <c r="GG122" i="13"/>
  <c r="GH122" i="13"/>
  <c r="GI122" i="13"/>
  <c r="GJ122" i="13"/>
  <c r="GK122" i="13"/>
  <c r="GL122" i="13"/>
  <c r="GM122" i="13"/>
  <c r="GN122" i="13"/>
  <c r="GO122" i="13"/>
  <c r="GP122" i="13"/>
  <c r="GQ122" i="13"/>
  <c r="GR122" i="13"/>
  <c r="GS122" i="13"/>
  <c r="GT122" i="13"/>
  <c r="GU122" i="13"/>
  <c r="GV122" i="13"/>
  <c r="GW122" i="13"/>
  <c r="GX122" i="13"/>
  <c r="GY122" i="13"/>
  <c r="GZ122" i="13"/>
  <c r="GC123" i="13"/>
  <c r="GD123" i="13"/>
  <c r="GE123" i="13"/>
  <c r="GF123" i="13"/>
  <c r="GG123" i="13"/>
  <c r="GH123" i="13"/>
  <c r="GI123" i="13"/>
  <c r="GJ123" i="13"/>
  <c r="GK123" i="13"/>
  <c r="GL123" i="13"/>
  <c r="GM123" i="13"/>
  <c r="GN123" i="13"/>
  <c r="GO123" i="13"/>
  <c r="GP123" i="13"/>
  <c r="GQ123" i="13"/>
  <c r="GR123" i="13"/>
  <c r="GS123" i="13"/>
  <c r="GT123" i="13"/>
  <c r="GU123" i="13"/>
  <c r="GV123" i="13"/>
  <c r="GW123" i="13"/>
  <c r="GX123" i="13"/>
  <c r="GY123" i="13"/>
  <c r="GZ123" i="13"/>
  <c r="GC124" i="13"/>
  <c r="GD124" i="13"/>
  <c r="GE124" i="13"/>
  <c r="GF124" i="13"/>
  <c r="GG124" i="13"/>
  <c r="GH124" i="13"/>
  <c r="GI124" i="13"/>
  <c r="GJ124" i="13"/>
  <c r="GK124" i="13"/>
  <c r="GL124" i="13"/>
  <c r="GM124" i="13"/>
  <c r="GN124" i="13"/>
  <c r="GO124" i="13"/>
  <c r="GP124" i="13"/>
  <c r="GQ124" i="13"/>
  <c r="GR124" i="13"/>
  <c r="GS124" i="13"/>
  <c r="GT124" i="13"/>
  <c r="GU124" i="13"/>
  <c r="GV124" i="13"/>
  <c r="GW124" i="13"/>
  <c r="GX124" i="13"/>
  <c r="GY124" i="13"/>
  <c r="GZ124" i="13"/>
  <c r="GC125" i="13"/>
  <c r="GD125" i="13"/>
  <c r="GE125" i="13"/>
  <c r="GF125" i="13"/>
  <c r="GG125" i="13"/>
  <c r="GH125" i="13"/>
  <c r="GI125" i="13"/>
  <c r="GJ125" i="13"/>
  <c r="GK125" i="13"/>
  <c r="GL125" i="13"/>
  <c r="GM125" i="13"/>
  <c r="GN125" i="13"/>
  <c r="GO125" i="13"/>
  <c r="GP125" i="13"/>
  <c r="GQ125" i="13"/>
  <c r="GR125" i="13"/>
  <c r="GS125" i="13"/>
  <c r="GT125" i="13"/>
  <c r="GU125" i="13"/>
  <c r="GV125" i="13"/>
  <c r="GW125" i="13"/>
  <c r="GX125" i="13"/>
  <c r="GY125" i="13"/>
  <c r="GZ125" i="13"/>
  <c r="GC126" i="13"/>
  <c r="GD126" i="13"/>
  <c r="GE126" i="13"/>
  <c r="GF126" i="13"/>
  <c r="GG126" i="13"/>
  <c r="GH126" i="13"/>
  <c r="GI126" i="13"/>
  <c r="GJ126" i="13"/>
  <c r="GK126" i="13"/>
  <c r="GL126" i="13"/>
  <c r="GM126" i="13"/>
  <c r="GN126" i="13"/>
  <c r="GO126" i="13"/>
  <c r="GP126" i="13"/>
  <c r="GQ126" i="13"/>
  <c r="GR126" i="13"/>
  <c r="GS126" i="13"/>
  <c r="GT126" i="13"/>
  <c r="GU126" i="13"/>
  <c r="GV126" i="13"/>
  <c r="GW126" i="13"/>
  <c r="GX126" i="13"/>
  <c r="GY126" i="13"/>
  <c r="GZ126" i="13"/>
  <c r="GC127" i="13"/>
  <c r="GD127" i="13"/>
  <c r="GB127" i="13"/>
  <c r="GE127" i="13"/>
  <c r="GF127" i="13"/>
  <c r="GG127" i="13"/>
  <c r="GH127" i="13"/>
  <c r="GI127" i="13"/>
  <c r="GJ127" i="13"/>
  <c r="GK127" i="13"/>
  <c r="GL127" i="13"/>
  <c r="GM127" i="13"/>
  <c r="GN127" i="13"/>
  <c r="GO127" i="13"/>
  <c r="GP127" i="13"/>
  <c r="GQ127" i="13"/>
  <c r="GR127" i="13"/>
  <c r="GS127" i="13"/>
  <c r="GT127" i="13"/>
  <c r="GU127" i="13"/>
  <c r="GV127" i="13"/>
  <c r="GW127" i="13"/>
  <c r="GX127" i="13"/>
  <c r="GY127" i="13"/>
  <c r="GZ127" i="13"/>
  <c r="HA127" i="13"/>
  <c r="GC128" i="13"/>
  <c r="GD128" i="13"/>
  <c r="GE128" i="13"/>
  <c r="GF128" i="13"/>
  <c r="GG128" i="13"/>
  <c r="GH128" i="13"/>
  <c r="GI128" i="13"/>
  <c r="GJ128" i="13"/>
  <c r="GK128" i="13"/>
  <c r="GL128" i="13"/>
  <c r="GM128" i="13"/>
  <c r="GN128" i="13"/>
  <c r="GO128" i="13"/>
  <c r="GP128" i="13"/>
  <c r="GQ128" i="13"/>
  <c r="GR128" i="13"/>
  <c r="GS128" i="13"/>
  <c r="GT128" i="13"/>
  <c r="GU128" i="13"/>
  <c r="GV128" i="13"/>
  <c r="GW128" i="13"/>
  <c r="GX128" i="13"/>
  <c r="GY128" i="13"/>
  <c r="GZ128" i="13"/>
  <c r="GC129" i="13"/>
  <c r="GD129" i="13"/>
  <c r="GB129" i="13"/>
  <c r="GE129" i="13"/>
  <c r="GF129" i="13"/>
  <c r="GG129" i="13"/>
  <c r="GH129" i="13"/>
  <c r="GI129" i="13"/>
  <c r="GJ129" i="13"/>
  <c r="GK129" i="13"/>
  <c r="GL129" i="13"/>
  <c r="GM129" i="13"/>
  <c r="GN129" i="13"/>
  <c r="GO129" i="13"/>
  <c r="GP129" i="13"/>
  <c r="GQ129" i="13"/>
  <c r="GR129" i="13"/>
  <c r="GS129" i="13"/>
  <c r="GT129" i="13"/>
  <c r="GU129" i="13"/>
  <c r="GV129" i="13"/>
  <c r="GW129" i="13"/>
  <c r="GX129" i="13"/>
  <c r="GY129" i="13"/>
  <c r="GZ129" i="13"/>
  <c r="HA129" i="13"/>
  <c r="GC130" i="13"/>
  <c r="GD130" i="13"/>
  <c r="GE130" i="13"/>
  <c r="GF130" i="13"/>
  <c r="GG130" i="13"/>
  <c r="GH130" i="13"/>
  <c r="GI130" i="13"/>
  <c r="GJ130" i="13"/>
  <c r="GK130" i="13"/>
  <c r="GL130" i="13"/>
  <c r="GM130" i="13"/>
  <c r="GN130" i="13"/>
  <c r="GO130" i="13"/>
  <c r="GP130" i="13"/>
  <c r="GQ130" i="13"/>
  <c r="GR130" i="13"/>
  <c r="GS130" i="13"/>
  <c r="GT130" i="13"/>
  <c r="GU130" i="13"/>
  <c r="GV130" i="13"/>
  <c r="GW130" i="13"/>
  <c r="GX130" i="13"/>
  <c r="GY130" i="13"/>
  <c r="GZ130" i="13"/>
  <c r="GC131" i="13"/>
  <c r="GD131" i="13"/>
  <c r="GB131" i="13"/>
  <c r="GE131" i="13"/>
  <c r="GF131" i="13"/>
  <c r="GG131" i="13"/>
  <c r="GH131" i="13"/>
  <c r="GI131" i="13"/>
  <c r="GJ131" i="13"/>
  <c r="GK131" i="13"/>
  <c r="GL131" i="13"/>
  <c r="GM131" i="13"/>
  <c r="GN131" i="13"/>
  <c r="GO131" i="13"/>
  <c r="GP131" i="13"/>
  <c r="GQ131" i="13"/>
  <c r="GR131" i="13"/>
  <c r="GS131" i="13"/>
  <c r="GT131" i="13"/>
  <c r="GU131" i="13"/>
  <c r="GV131" i="13"/>
  <c r="GW131" i="13"/>
  <c r="GX131" i="13"/>
  <c r="GY131" i="13"/>
  <c r="GZ131" i="13"/>
  <c r="HA131" i="13"/>
  <c r="GC132" i="13"/>
  <c r="GD132" i="13"/>
  <c r="GE132" i="13"/>
  <c r="GF132" i="13"/>
  <c r="GG132" i="13"/>
  <c r="GH132" i="13"/>
  <c r="GI132" i="13"/>
  <c r="GJ132" i="13"/>
  <c r="GK132" i="13"/>
  <c r="GL132" i="13"/>
  <c r="GM132" i="13"/>
  <c r="GN132" i="13"/>
  <c r="GO132" i="13"/>
  <c r="GP132" i="13"/>
  <c r="GQ132" i="13"/>
  <c r="GR132" i="13"/>
  <c r="GS132" i="13"/>
  <c r="GT132" i="13"/>
  <c r="GU132" i="13"/>
  <c r="GV132" i="13"/>
  <c r="GW132" i="13"/>
  <c r="GX132" i="13"/>
  <c r="GY132" i="13"/>
  <c r="GZ132" i="13"/>
  <c r="GC133" i="13"/>
  <c r="GD133" i="13"/>
  <c r="GB133" i="13"/>
  <c r="GE133" i="13"/>
  <c r="GF133" i="13"/>
  <c r="GG133" i="13"/>
  <c r="GH133" i="13"/>
  <c r="GI133" i="13"/>
  <c r="GJ133" i="13"/>
  <c r="GK133" i="13"/>
  <c r="GL133" i="13"/>
  <c r="GM133" i="13"/>
  <c r="GN133" i="13"/>
  <c r="GO133" i="13"/>
  <c r="GP133" i="13"/>
  <c r="GQ133" i="13"/>
  <c r="GR133" i="13"/>
  <c r="GS133" i="13"/>
  <c r="GT133" i="13"/>
  <c r="GU133" i="13"/>
  <c r="GV133" i="13"/>
  <c r="GW133" i="13"/>
  <c r="GX133" i="13"/>
  <c r="GY133" i="13"/>
  <c r="GZ133" i="13"/>
  <c r="HA133" i="13"/>
  <c r="GC134" i="13"/>
  <c r="GD134" i="13"/>
  <c r="GE134" i="13"/>
  <c r="GF134" i="13"/>
  <c r="GG134" i="13"/>
  <c r="GH134" i="13"/>
  <c r="GI134" i="13"/>
  <c r="GJ134" i="13"/>
  <c r="GK134" i="13"/>
  <c r="GL134" i="13"/>
  <c r="GM134" i="13"/>
  <c r="GN134" i="13"/>
  <c r="GO134" i="13"/>
  <c r="GP134" i="13"/>
  <c r="GQ134" i="13"/>
  <c r="GR134" i="13"/>
  <c r="GS134" i="13"/>
  <c r="GT134" i="13"/>
  <c r="GU134" i="13"/>
  <c r="GV134" i="13"/>
  <c r="GW134" i="13"/>
  <c r="GX134" i="13"/>
  <c r="GY134" i="13"/>
  <c r="GZ134" i="13"/>
  <c r="GC135" i="13"/>
  <c r="GD135" i="13"/>
  <c r="GB135" i="13"/>
  <c r="GE135" i="13"/>
  <c r="GF135" i="13"/>
  <c r="GG135" i="13"/>
  <c r="GH135" i="13"/>
  <c r="GI135" i="13"/>
  <c r="GJ135" i="13"/>
  <c r="GK135" i="13"/>
  <c r="GL135" i="13"/>
  <c r="GM135" i="13"/>
  <c r="GN135" i="13"/>
  <c r="GO135" i="13"/>
  <c r="GP135" i="13"/>
  <c r="GQ135" i="13"/>
  <c r="GR135" i="13"/>
  <c r="GS135" i="13"/>
  <c r="GT135" i="13"/>
  <c r="GU135" i="13"/>
  <c r="GV135" i="13"/>
  <c r="GW135" i="13"/>
  <c r="GX135" i="13"/>
  <c r="GY135" i="13"/>
  <c r="GZ135" i="13"/>
  <c r="HA135" i="13"/>
  <c r="GC136" i="13"/>
  <c r="GD136" i="13"/>
  <c r="GE136" i="13"/>
  <c r="GF136" i="13"/>
  <c r="GG136" i="13"/>
  <c r="GH136" i="13"/>
  <c r="GI136" i="13"/>
  <c r="GJ136" i="13"/>
  <c r="GK136" i="13"/>
  <c r="GL136" i="13"/>
  <c r="GM136" i="13"/>
  <c r="GN136" i="13"/>
  <c r="GO136" i="13"/>
  <c r="GP136" i="13"/>
  <c r="GQ136" i="13"/>
  <c r="GR136" i="13"/>
  <c r="GS136" i="13"/>
  <c r="GT136" i="13"/>
  <c r="GU136" i="13"/>
  <c r="GV136" i="13"/>
  <c r="GW136" i="13"/>
  <c r="GX136" i="13"/>
  <c r="GY136" i="13"/>
  <c r="GZ136" i="13"/>
  <c r="GC137" i="13"/>
  <c r="GD137" i="13"/>
  <c r="GB137" i="13"/>
  <c r="GE137" i="13"/>
  <c r="GF137" i="13"/>
  <c r="GG137" i="13"/>
  <c r="GH137" i="13"/>
  <c r="GI137" i="13"/>
  <c r="GJ137" i="13"/>
  <c r="GK137" i="13"/>
  <c r="GL137" i="13"/>
  <c r="GM137" i="13"/>
  <c r="GN137" i="13"/>
  <c r="GO137" i="13"/>
  <c r="GP137" i="13"/>
  <c r="GQ137" i="13"/>
  <c r="GR137" i="13"/>
  <c r="GS137" i="13"/>
  <c r="GT137" i="13"/>
  <c r="GU137" i="13"/>
  <c r="GV137" i="13"/>
  <c r="GW137" i="13"/>
  <c r="GX137" i="13"/>
  <c r="GY137" i="13"/>
  <c r="GZ137" i="13"/>
  <c r="HA137" i="13"/>
  <c r="GC138" i="13"/>
  <c r="GD138" i="13"/>
  <c r="GE138" i="13"/>
  <c r="GF138" i="13"/>
  <c r="GG138" i="13"/>
  <c r="GH138" i="13"/>
  <c r="GI138" i="13"/>
  <c r="GJ138" i="13"/>
  <c r="GK138" i="13"/>
  <c r="GL138" i="13"/>
  <c r="GM138" i="13"/>
  <c r="GN138" i="13"/>
  <c r="GO138" i="13"/>
  <c r="GP138" i="13"/>
  <c r="GQ138" i="13"/>
  <c r="GR138" i="13"/>
  <c r="GS138" i="13"/>
  <c r="GT138" i="13"/>
  <c r="GU138" i="13"/>
  <c r="GV138" i="13"/>
  <c r="GW138" i="13"/>
  <c r="GX138" i="13"/>
  <c r="GY138" i="13"/>
  <c r="GZ138" i="13"/>
  <c r="GC139" i="13"/>
  <c r="GD139" i="13"/>
  <c r="GB139" i="13"/>
  <c r="GE139" i="13"/>
  <c r="GF139" i="13"/>
  <c r="GG139" i="13"/>
  <c r="GH139" i="13"/>
  <c r="GI139" i="13"/>
  <c r="GJ139" i="13"/>
  <c r="GK139" i="13"/>
  <c r="GL139" i="13"/>
  <c r="GM139" i="13"/>
  <c r="GN139" i="13"/>
  <c r="GO139" i="13"/>
  <c r="GP139" i="13"/>
  <c r="GQ139" i="13"/>
  <c r="GR139" i="13"/>
  <c r="GS139" i="13"/>
  <c r="GT139" i="13"/>
  <c r="GU139" i="13"/>
  <c r="GV139" i="13"/>
  <c r="GW139" i="13"/>
  <c r="GX139" i="13"/>
  <c r="GY139" i="13"/>
  <c r="GZ139" i="13"/>
  <c r="HA139" i="13"/>
  <c r="GC140" i="13"/>
  <c r="GD140" i="13"/>
  <c r="GE140" i="13"/>
  <c r="GF140" i="13"/>
  <c r="GG140" i="13"/>
  <c r="GH140" i="13"/>
  <c r="GI140" i="13"/>
  <c r="GJ140" i="13"/>
  <c r="GK140" i="13"/>
  <c r="GL140" i="13"/>
  <c r="GM140" i="13"/>
  <c r="GN140" i="13"/>
  <c r="GO140" i="13"/>
  <c r="GP140" i="13"/>
  <c r="GQ140" i="13"/>
  <c r="GR140" i="13"/>
  <c r="GS140" i="13"/>
  <c r="GT140" i="13"/>
  <c r="GU140" i="13"/>
  <c r="GV140" i="13"/>
  <c r="GW140" i="13"/>
  <c r="GX140" i="13"/>
  <c r="GY140" i="13"/>
  <c r="GZ140" i="13"/>
  <c r="GC141" i="13"/>
  <c r="GD141" i="13"/>
  <c r="GB141" i="13"/>
  <c r="GE141" i="13"/>
  <c r="GF141" i="13"/>
  <c r="GG141" i="13"/>
  <c r="GH141" i="13"/>
  <c r="GI141" i="13"/>
  <c r="GJ141" i="13"/>
  <c r="GK141" i="13"/>
  <c r="GL141" i="13"/>
  <c r="GM141" i="13"/>
  <c r="GN141" i="13"/>
  <c r="GO141" i="13"/>
  <c r="GP141" i="13"/>
  <c r="GQ141" i="13"/>
  <c r="GR141" i="13"/>
  <c r="GS141" i="13"/>
  <c r="GT141" i="13"/>
  <c r="GU141" i="13"/>
  <c r="GV141" i="13"/>
  <c r="GW141" i="13"/>
  <c r="GX141" i="13"/>
  <c r="GY141" i="13"/>
  <c r="GZ141" i="13"/>
  <c r="HA141" i="13"/>
  <c r="GC142" i="13"/>
  <c r="GD142" i="13"/>
  <c r="GE142" i="13"/>
  <c r="GF142" i="13"/>
  <c r="GG142" i="13"/>
  <c r="GH142" i="13"/>
  <c r="GI142" i="13"/>
  <c r="GJ142" i="13"/>
  <c r="GK142" i="13"/>
  <c r="GL142" i="13"/>
  <c r="GM142" i="13"/>
  <c r="GN142" i="13"/>
  <c r="GO142" i="13"/>
  <c r="GP142" i="13"/>
  <c r="GQ142" i="13"/>
  <c r="GR142" i="13"/>
  <c r="GS142" i="13"/>
  <c r="GT142" i="13"/>
  <c r="GU142" i="13"/>
  <c r="GV142" i="13"/>
  <c r="GW142" i="13"/>
  <c r="GX142" i="13"/>
  <c r="GY142" i="13"/>
  <c r="GZ142" i="13"/>
  <c r="GC143" i="13"/>
  <c r="GD143" i="13"/>
  <c r="GB143" i="13"/>
  <c r="GE143" i="13"/>
  <c r="GF143" i="13"/>
  <c r="GG143" i="13"/>
  <c r="GH143" i="13"/>
  <c r="GI143" i="13"/>
  <c r="GJ143" i="13"/>
  <c r="GK143" i="13"/>
  <c r="GL143" i="13"/>
  <c r="GM143" i="13"/>
  <c r="GN143" i="13"/>
  <c r="GO143" i="13"/>
  <c r="GP143" i="13"/>
  <c r="GQ143" i="13"/>
  <c r="GR143" i="13"/>
  <c r="GS143" i="13"/>
  <c r="GT143" i="13"/>
  <c r="GU143" i="13"/>
  <c r="GV143" i="13"/>
  <c r="GW143" i="13"/>
  <c r="GX143" i="13"/>
  <c r="GY143" i="13"/>
  <c r="GZ143" i="13"/>
  <c r="HA143" i="13"/>
  <c r="GC144" i="13"/>
  <c r="GD144" i="13"/>
  <c r="GE144" i="13"/>
  <c r="GF144" i="13"/>
  <c r="GG144" i="13"/>
  <c r="GH144" i="13"/>
  <c r="GI144" i="13"/>
  <c r="GJ144" i="13"/>
  <c r="GK144" i="13"/>
  <c r="GL144" i="13"/>
  <c r="GM144" i="13"/>
  <c r="GN144" i="13"/>
  <c r="GO144" i="13"/>
  <c r="GP144" i="13"/>
  <c r="GQ144" i="13"/>
  <c r="GR144" i="13"/>
  <c r="GS144" i="13"/>
  <c r="GT144" i="13"/>
  <c r="GU144" i="13"/>
  <c r="GV144" i="13"/>
  <c r="GW144" i="13"/>
  <c r="GX144" i="13"/>
  <c r="GY144" i="13"/>
  <c r="GZ144" i="13"/>
  <c r="GC145" i="13"/>
  <c r="GD145" i="13"/>
  <c r="GB145" i="13"/>
  <c r="GE145" i="13"/>
  <c r="GF145" i="13"/>
  <c r="GG145" i="13"/>
  <c r="GH145" i="13"/>
  <c r="GI145" i="13"/>
  <c r="GJ145" i="13"/>
  <c r="GK145" i="13"/>
  <c r="GL145" i="13"/>
  <c r="GM145" i="13"/>
  <c r="GN145" i="13"/>
  <c r="GO145" i="13"/>
  <c r="GP145" i="13"/>
  <c r="GQ145" i="13"/>
  <c r="GR145" i="13"/>
  <c r="GS145" i="13"/>
  <c r="GT145" i="13"/>
  <c r="GU145" i="13"/>
  <c r="GV145" i="13"/>
  <c r="GW145" i="13"/>
  <c r="GX145" i="13"/>
  <c r="GY145" i="13"/>
  <c r="GZ145" i="13"/>
  <c r="HA145" i="13"/>
  <c r="GC146" i="13"/>
  <c r="GD146" i="13"/>
  <c r="GE146" i="13"/>
  <c r="GF146" i="13"/>
  <c r="GG146" i="13"/>
  <c r="GH146" i="13"/>
  <c r="GI146" i="13"/>
  <c r="GJ146" i="13"/>
  <c r="GK146" i="13"/>
  <c r="GL146" i="13"/>
  <c r="GM146" i="13"/>
  <c r="GN146" i="13"/>
  <c r="GO146" i="13"/>
  <c r="GP146" i="13"/>
  <c r="GQ146" i="13"/>
  <c r="GR146" i="13"/>
  <c r="GS146" i="13"/>
  <c r="GT146" i="13"/>
  <c r="GU146" i="13"/>
  <c r="GV146" i="13"/>
  <c r="GW146" i="13"/>
  <c r="GX146" i="13"/>
  <c r="GY146" i="13"/>
  <c r="GZ146" i="13"/>
  <c r="GC147" i="13"/>
  <c r="GD147" i="13"/>
  <c r="GB147" i="13"/>
  <c r="GE147" i="13"/>
  <c r="GF147" i="13"/>
  <c r="GG147" i="13"/>
  <c r="GH147" i="13"/>
  <c r="GI147" i="13"/>
  <c r="GJ147" i="13"/>
  <c r="GK147" i="13"/>
  <c r="GL147" i="13"/>
  <c r="GM147" i="13"/>
  <c r="GN147" i="13"/>
  <c r="GO147" i="13"/>
  <c r="GP147" i="13"/>
  <c r="GQ147" i="13"/>
  <c r="GR147" i="13"/>
  <c r="GS147" i="13"/>
  <c r="GT147" i="13"/>
  <c r="GU147" i="13"/>
  <c r="GV147" i="13"/>
  <c r="GW147" i="13"/>
  <c r="GX147" i="13"/>
  <c r="GY147" i="13"/>
  <c r="GZ147" i="13"/>
  <c r="HA147" i="13"/>
  <c r="GC148" i="13"/>
  <c r="GD148" i="13"/>
  <c r="GE148" i="13"/>
  <c r="GF148" i="13"/>
  <c r="GG148" i="13"/>
  <c r="GH148" i="13"/>
  <c r="GI148" i="13"/>
  <c r="GJ148" i="13"/>
  <c r="GK148" i="13"/>
  <c r="GL148" i="13"/>
  <c r="GM148" i="13"/>
  <c r="GN148" i="13"/>
  <c r="GO148" i="13"/>
  <c r="GP148" i="13"/>
  <c r="GQ148" i="13"/>
  <c r="GR148" i="13"/>
  <c r="GS148" i="13"/>
  <c r="GT148" i="13"/>
  <c r="GU148" i="13"/>
  <c r="GV148" i="13"/>
  <c r="GW148" i="13"/>
  <c r="GX148" i="13"/>
  <c r="GY148" i="13"/>
  <c r="GZ148" i="13"/>
  <c r="GC149" i="13"/>
  <c r="GD149" i="13"/>
  <c r="GB149" i="13"/>
  <c r="GE149" i="13"/>
  <c r="GF149" i="13"/>
  <c r="GG149" i="13"/>
  <c r="GH149" i="13"/>
  <c r="GI149" i="13"/>
  <c r="GJ149" i="13"/>
  <c r="GK149" i="13"/>
  <c r="GL149" i="13"/>
  <c r="GM149" i="13"/>
  <c r="GN149" i="13"/>
  <c r="GO149" i="13"/>
  <c r="GP149" i="13"/>
  <c r="GQ149" i="13"/>
  <c r="GR149" i="13"/>
  <c r="GS149" i="13"/>
  <c r="GT149" i="13"/>
  <c r="GU149" i="13"/>
  <c r="GV149" i="13"/>
  <c r="GW149" i="13"/>
  <c r="GX149" i="13"/>
  <c r="GY149" i="13"/>
  <c r="GZ149" i="13"/>
  <c r="HA149" i="13"/>
  <c r="GC150" i="13"/>
  <c r="GD150" i="13"/>
  <c r="GE150" i="13"/>
  <c r="GF150" i="13"/>
  <c r="GG150" i="13"/>
  <c r="GH150" i="13"/>
  <c r="GI150" i="13"/>
  <c r="GJ150" i="13"/>
  <c r="GK150" i="13"/>
  <c r="GL150" i="13"/>
  <c r="GM150" i="13"/>
  <c r="GN150" i="13"/>
  <c r="GO150" i="13"/>
  <c r="GP150" i="13"/>
  <c r="GQ150" i="13"/>
  <c r="GR150" i="13"/>
  <c r="GS150" i="13"/>
  <c r="GT150" i="13"/>
  <c r="GU150" i="13"/>
  <c r="GV150" i="13"/>
  <c r="GW150" i="13"/>
  <c r="GX150" i="13"/>
  <c r="GY150" i="13"/>
  <c r="GZ150" i="13"/>
  <c r="GB148" i="13"/>
  <c r="GB146" i="13"/>
  <c r="GB144" i="13"/>
  <c r="GB142" i="13"/>
  <c r="GB140" i="13"/>
  <c r="GB138" i="13"/>
  <c r="GB136" i="13"/>
  <c r="GB134" i="13"/>
  <c r="GB132" i="13"/>
  <c r="GB130" i="13"/>
  <c r="GB128" i="13"/>
  <c r="GB126" i="13"/>
  <c r="GB125" i="13"/>
  <c r="HA125" i="13"/>
  <c r="GB124" i="13"/>
  <c r="GB123" i="13"/>
  <c r="GB122" i="13"/>
  <c r="GB121" i="13"/>
  <c r="GB150" i="13"/>
  <c r="HA123" i="13"/>
  <c r="HA121" i="13"/>
  <c r="GB120" i="13"/>
  <c r="GB119" i="13"/>
  <c r="GB118" i="13"/>
  <c r="GB117" i="13"/>
  <c r="GB116" i="13"/>
  <c r="GB115" i="13"/>
  <c r="GB114" i="13"/>
  <c r="GB113" i="13"/>
  <c r="GB112" i="13"/>
  <c r="GB111" i="13"/>
  <c r="GB110" i="13"/>
  <c r="GB109" i="13"/>
  <c r="GB108" i="13"/>
  <c r="HA108" i="13"/>
  <c r="GB107" i="13"/>
  <c r="HA107" i="13"/>
  <c r="GB106" i="13"/>
  <c r="HA106" i="13"/>
  <c r="GB105" i="13"/>
  <c r="GB104" i="13"/>
  <c r="GB103" i="13"/>
  <c r="GB102" i="13"/>
  <c r="GB101" i="13"/>
  <c r="GB100" i="13"/>
  <c r="GB99" i="13"/>
  <c r="GB98" i="13"/>
  <c r="GB97" i="13"/>
  <c r="GB96" i="13"/>
  <c r="GB95" i="13"/>
  <c r="GB94" i="13"/>
  <c r="GB93" i="13"/>
  <c r="GB92" i="13"/>
  <c r="GB91" i="13"/>
  <c r="HA110" i="13"/>
  <c r="GB90" i="13"/>
  <c r="GB89" i="13"/>
  <c r="GB88" i="13"/>
  <c r="GB87" i="13"/>
  <c r="GB86" i="13"/>
  <c r="FA85" i="13"/>
  <c r="FB85" i="13"/>
  <c r="FC85" i="13"/>
  <c r="FD85" i="13"/>
  <c r="FE85" i="13"/>
  <c r="FF85" i="13"/>
  <c r="FG85" i="13"/>
  <c r="FH85" i="13"/>
  <c r="FI85" i="13"/>
  <c r="FJ85" i="13"/>
  <c r="FK85" i="13"/>
  <c r="FL85" i="13"/>
  <c r="FM85" i="13"/>
  <c r="FN85" i="13"/>
  <c r="FO85" i="13"/>
  <c r="FP85" i="13"/>
  <c r="FQ85" i="13"/>
  <c r="FR85" i="13"/>
  <c r="FS85" i="13"/>
  <c r="FT85" i="13"/>
  <c r="FU85" i="13"/>
  <c r="FV85" i="13"/>
  <c r="FW85" i="13"/>
  <c r="FX85" i="13"/>
  <c r="FA86" i="13"/>
  <c r="FB86" i="13"/>
  <c r="FC86" i="13"/>
  <c r="FD86" i="13"/>
  <c r="FE86" i="13"/>
  <c r="FF86" i="13"/>
  <c r="FG86" i="13"/>
  <c r="FH86" i="13"/>
  <c r="FI86" i="13"/>
  <c r="FJ86" i="13"/>
  <c r="FK86" i="13"/>
  <c r="FL86" i="13"/>
  <c r="FM86" i="13"/>
  <c r="FN86" i="13"/>
  <c r="FO86" i="13"/>
  <c r="FP86" i="13"/>
  <c r="FQ86" i="13"/>
  <c r="FR86" i="13"/>
  <c r="FS86" i="13"/>
  <c r="FT86" i="13"/>
  <c r="FU86" i="13"/>
  <c r="FV86" i="13"/>
  <c r="FW86" i="13"/>
  <c r="FX86" i="13"/>
  <c r="FA87" i="13"/>
  <c r="FB87" i="13"/>
  <c r="FC87" i="13"/>
  <c r="FD87" i="13"/>
  <c r="FE87" i="13"/>
  <c r="FF87" i="13"/>
  <c r="FG87" i="13"/>
  <c r="FH87" i="13"/>
  <c r="FI87" i="13"/>
  <c r="FJ87" i="13"/>
  <c r="FK87" i="13"/>
  <c r="FL87" i="13"/>
  <c r="FM87" i="13"/>
  <c r="FN87" i="13"/>
  <c r="FO87" i="13"/>
  <c r="FP87" i="13"/>
  <c r="FQ87" i="13"/>
  <c r="FR87" i="13"/>
  <c r="FS87" i="13"/>
  <c r="FT87" i="13"/>
  <c r="FU87" i="13"/>
  <c r="FV87" i="13"/>
  <c r="FW87" i="13"/>
  <c r="FX87" i="13"/>
  <c r="FA88" i="13"/>
  <c r="FB88" i="13"/>
  <c r="FC88" i="13"/>
  <c r="FD88" i="13"/>
  <c r="FE88" i="13"/>
  <c r="FF88" i="13"/>
  <c r="FG88" i="13"/>
  <c r="FH88" i="13"/>
  <c r="FI88" i="13"/>
  <c r="FJ88" i="13"/>
  <c r="FK88" i="13"/>
  <c r="FL88" i="13"/>
  <c r="FM88" i="13"/>
  <c r="FN88" i="13"/>
  <c r="FO88" i="13"/>
  <c r="FP88" i="13"/>
  <c r="FQ88" i="13"/>
  <c r="FR88" i="13"/>
  <c r="FS88" i="13"/>
  <c r="FT88" i="13"/>
  <c r="FU88" i="13"/>
  <c r="FV88" i="13"/>
  <c r="FW88" i="13"/>
  <c r="FX88" i="13"/>
  <c r="FA89" i="13"/>
  <c r="FB89" i="13"/>
  <c r="FC89" i="13"/>
  <c r="FD89" i="13"/>
  <c r="FE89" i="13"/>
  <c r="FF89" i="13"/>
  <c r="FG89" i="13"/>
  <c r="FH89" i="13"/>
  <c r="FI89" i="13"/>
  <c r="FJ89" i="13"/>
  <c r="FK89" i="13"/>
  <c r="FL89" i="13"/>
  <c r="FM89" i="13"/>
  <c r="FN89" i="13"/>
  <c r="FO89" i="13"/>
  <c r="FP89" i="13"/>
  <c r="FQ89" i="13"/>
  <c r="FR89" i="13"/>
  <c r="FS89" i="13"/>
  <c r="FT89" i="13"/>
  <c r="FU89" i="13"/>
  <c r="FV89" i="13"/>
  <c r="FW89" i="13"/>
  <c r="FX89" i="13"/>
  <c r="FA90" i="13"/>
  <c r="FB90" i="13"/>
  <c r="FC90" i="13"/>
  <c r="FD90" i="13"/>
  <c r="FE90" i="13"/>
  <c r="FF90" i="13"/>
  <c r="FG90" i="13"/>
  <c r="FH90" i="13"/>
  <c r="FI90" i="13"/>
  <c r="FJ90" i="13"/>
  <c r="FK90" i="13"/>
  <c r="FL90" i="13"/>
  <c r="FM90" i="13"/>
  <c r="FN90" i="13"/>
  <c r="FO90" i="13"/>
  <c r="FP90" i="13"/>
  <c r="FQ90" i="13"/>
  <c r="FR90" i="13"/>
  <c r="FS90" i="13"/>
  <c r="FT90" i="13"/>
  <c r="FU90" i="13"/>
  <c r="FV90" i="13"/>
  <c r="FW90" i="13"/>
  <c r="FX90" i="13"/>
  <c r="FA91" i="13"/>
  <c r="FB91" i="13"/>
  <c r="FC91" i="13"/>
  <c r="FD91" i="13"/>
  <c r="FE91" i="13"/>
  <c r="FF91" i="13"/>
  <c r="FG91" i="13"/>
  <c r="FH91" i="13"/>
  <c r="FI91" i="13"/>
  <c r="FJ91" i="13"/>
  <c r="FK91" i="13"/>
  <c r="FL91" i="13"/>
  <c r="FM91" i="13"/>
  <c r="FN91" i="13"/>
  <c r="FO91" i="13"/>
  <c r="FP91" i="13"/>
  <c r="FQ91" i="13"/>
  <c r="FR91" i="13"/>
  <c r="FS91" i="13"/>
  <c r="FT91" i="13"/>
  <c r="FU91" i="13"/>
  <c r="FV91" i="13"/>
  <c r="FW91" i="13"/>
  <c r="FX91" i="13"/>
  <c r="FA92" i="13"/>
  <c r="FB92" i="13"/>
  <c r="FC92" i="13"/>
  <c r="FD92" i="13"/>
  <c r="FE92" i="13"/>
  <c r="FF92" i="13"/>
  <c r="FG92" i="13"/>
  <c r="FH92" i="13"/>
  <c r="FI92" i="13"/>
  <c r="FJ92" i="13"/>
  <c r="FK92" i="13"/>
  <c r="FL92" i="13"/>
  <c r="FM92" i="13"/>
  <c r="FN92" i="13"/>
  <c r="FO92" i="13"/>
  <c r="FP92" i="13"/>
  <c r="FQ92" i="13"/>
  <c r="FR92" i="13"/>
  <c r="FS92" i="13"/>
  <c r="FT92" i="13"/>
  <c r="FU92" i="13"/>
  <c r="FV92" i="13"/>
  <c r="FW92" i="13"/>
  <c r="FX92" i="13"/>
  <c r="FA93" i="13"/>
  <c r="FB93" i="13"/>
  <c r="FC93" i="13"/>
  <c r="FD93" i="13"/>
  <c r="FE93" i="13"/>
  <c r="FF93" i="13"/>
  <c r="FG93" i="13"/>
  <c r="FH93" i="13"/>
  <c r="FI93" i="13"/>
  <c r="FJ93" i="13"/>
  <c r="FK93" i="13"/>
  <c r="FL93" i="13"/>
  <c r="FM93" i="13"/>
  <c r="FN93" i="13"/>
  <c r="FO93" i="13"/>
  <c r="FP93" i="13"/>
  <c r="FQ93" i="13"/>
  <c r="FR93" i="13"/>
  <c r="FS93" i="13"/>
  <c r="FT93" i="13"/>
  <c r="FU93" i="13"/>
  <c r="FV93" i="13"/>
  <c r="FW93" i="13"/>
  <c r="FX93" i="13"/>
  <c r="FA94" i="13"/>
  <c r="FB94" i="13"/>
  <c r="FC94" i="13"/>
  <c r="FD94" i="13"/>
  <c r="FE94" i="13"/>
  <c r="FF94" i="13"/>
  <c r="FG94" i="13"/>
  <c r="FH94" i="13"/>
  <c r="FI94" i="13"/>
  <c r="FJ94" i="13"/>
  <c r="FK94" i="13"/>
  <c r="FL94" i="13"/>
  <c r="FM94" i="13"/>
  <c r="FN94" i="13"/>
  <c r="FO94" i="13"/>
  <c r="FP94" i="13"/>
  <c r="FQ94" i="13"/>
  <c r="FR94" i="13"/>
  <c r="FS94" i="13"/>
  <c r="FT94" i="13"/>
  <c r="FU94" i="13"/>
  <c r="FV94" i="13"/>
  <c r="FW94" i="13"/>
  <c r="FX94" i="13"/>
  <c r="FA95" i="13"/>
  <c r="FB95" i="13"/>
  <c r="FC95" i="13"/>
  <c r="FD95" i="13"/>
  <c r="FE95" i="13"/>
  <c r="FF95" i="13"/>
  <c r="FG95" i="13"/>
  <c r="FH95" i="13"/>
  <c r="FI95" i="13"/>
  <c r="FJ95" i="13"/>
  <c r="FK95" i="13"/>
  <c r="FL95" i="13"/>
  <c r="FM95" i="13"/>
  <c r="FN95" i="13"/>
  <c r="FO95" i="13"/>
  <c r="FP95" i="13"/>
  <c r="FQ95" i="13"/>
  <c r="FR95" i="13"/>
  <c r="FS95" i="13"/>
  <c r="FT95" i="13"/>
  <c r="FU95" i="13"/>
  <c r="FV95" i="13"/>
  <c r="FW95" i="13"/>
  <c r="FX95" i="13"/>
  <c r="FA96" i="13"/>
  <c r="FB96" i="13"/>
  <c r="FC96" i="13"/>
  <c r="FD96" i="13"/>
  <c r="FE96" i="13"/>
  <c r="FF96" i="13"/>
  <c r="FG96" i="13"/>
  <c r="FH96" i="13"/>
  <c r="FI96" i="13"/>
  <c r="FJ96" i="13"/>
  <c r="FK96" i="13"/>
  <c r="FL96" i="13"/>
  <c r="FM96" i="13"/>
  <c r="FN96" i="13"/>
  <c r="FO96" i="13"/>
  <c r="FP96" i="13"/>
  <c r="FQ96" i="13"/>
  <c r="FR96" i="13"/>
  <c r="FS96" i="13"/>
  <c r="FT96" i="13"/>
  <c r="FU96" i="13"/>
  <c r="FV96" i="13"/>
  <c r="FW96" i="13"/>
  <c r="FX96" i="13"/>
  <c r="FA97" i="13"/>
  <c r="FB97" i="13"/>
  <c r="FC97" i="13"/>
  <c r="FD97" i="13"/>
  <c r="FE97" i="13"/>
  <c r="FF97" i="13"/>
  <c r="FG97" i="13"/>
  <c r="FH97" i="13"/>
  <c r="FI97" i="13"/>
  <c r="FJ97" i="13"/>
  <c r="FK97" i="13"/>
  <c r="FL97" i="13"/>
  <c r="FM97" i="13"/>
  <c r="FN97" i="13"/>
  <c r="FO97" i="13"/>
  <c r="FP97" i="13"/>
  <c r="FQ97" i="13"/>
  <c r="FR97" i="13"/>
  <c r="FS97" i="13"/>
  <c r="FT97" i="13"/>
  <c r="FU97" i="13"/>
  <c r="FV97" i="13"/>
  <c r="FW97" i="13"/>
  <c r="FX97" i="13"/>
  <c r="FA98" i="13"/>
  <c r="FB98" i="13"/>
  <c r="FC98" i="13"/>
  <c r="FD98" i="13"/>
  <c r="FE98" i="13"/>
  <c r="FF98" i="13"/>
  <c r="FG98" i="13"/>
  <c r="FH98" i="13"/>
  <c r="FI98" i="13"/>
  <c r="FJ98" i="13"/>
  <c r="FK98" i="13"/>
  <c r="FL98" i="13"/>
  <c r="FM98" i="13"/>
  <c r="FN98" i="13"/>
  <c r="FO98" i="13"/>
  <c r="FP98" i="13"/>
  <c r="FQ98" i="13"/>
  <c r="FR98" i="13"/>
  <c r="FS98" i="13"/>
  <c r="FT98" i="13"/>
  <c r="FU98" i="13"/>
  <c r="FV98" i="13"/>
  <c r="FW98" i="13"/>
  <c r="FX98" i="13"/>
  <c r="FA99" i="13"/>
  <c r="FB99" i="13"/>
  <c r="FC99" i="13"/>
  <c r="FD99" i="13"/>
  <c r="FE99" i="13"/>
  <c r="FF99" i="13"/>
  <c r="FG99" i="13"/>
  <c r="FH99" i="13"/>
  <c r="FI99" i="13"/>
  <c r="FJ99" i="13"/>
  <c r="FK99" i="13"/>
  <c r="FL99" i="13"/>
  <c r="FM99" i="13"/>
  <c r="FN99" i="13"/>
  <c r="FO99" i="13"/>
  <c r="FP99" i="13"/>
  <c r="FQ99" i="13"/>
  <c r="FR99" i="13"/>
  <c r="FS99" i="13"/>
  <c r="FT99" i="13"/>
  <c r="FU99" i="13"/>
  <c r="FV99" i="13"/>
  <c r="FW99" i="13"/>
  <c r="FX99" i="13"/>
  <c r="FA100" i="13"/>
  <c r="FB100" i="13"/>
  <c r="FC100" i="13"/>
  <c r="FD100" i="13"/>
  <c r="FE100" i="13"/>
  <c r="FF100" i="13"/>
  <c r="FG100" i="13"/>
  <c r="FH100" i="13"/>
  <c r="FI100" i="13"/>
  <c r="FJ100" i="13"/>
  <c r="FK100" i="13"/>
  <c r="FL100" i="13"/>
  <c r="FM100" i="13"/>
  <c r="FN100" i="13"/>
  <c r="FO100" i="13"/>
  <c r="FP100" i="13"/>
  <c r="FQ100" i="13"/>
  <c r="FR100" i="13"/>
  <c r="FS100" i="13"/>
  <c r="FT100" i="13"/>
  <c r="FU100" i="13"/>
  <c r="FV100" i="13"/>
  <c r="FW100" i="13"/>
  <c r="FX100" i="13"/>
  <c r="FA101" i="13"/>
  <c r="FB101" i="13"/>
  <c r="FC101" i="13"/>
  <c r="FD101" i="13"/>
  <c r="FE101" i="13"/>
  <c r="FF101" i="13"/>
  <c r="FG101" i="13"/>
  <c r="FH101" i="13"/>
  <c r="FI101" i="13"/>
  <c r="FJ101" i="13"/>
  <c r="FK101" i="13"/>
  <c r="FL101" i="13"/>
  <c r="FM101" i="13"/>
  <c r="FN101" i="13"/>
  <c r="FO101" i="13"/>
  <c r="FP101" i="13"/>
  <c r="FQ101" i="13"/>
  <c r="FR101" i="13"/>
  <c r="FS101" i="13"/>
  <c r="FT101" i="13"/>
  <c r="FU101" i="13"/>
  <c r="FV101" i="13"/>
  <c r="FW101" i="13"/>
  <c r="FX101" i="13"/>
  <c r="FA102" i="13"/>
  <c r="FB102" i="13"/>
  <c r="FC102" i="13"/>
  <c r="FD102" i="13"/>
  <c r="FE102" i="13"/>
  <c r="FF102" i="13"/>
  <c r="FG102" i="13"/>
  <c r="FH102" i="13"/>
  <c r="FI102" i="13"/>
  <c r="FJ102" i="13"/>
  <c r="FK102" i="13"/>
  <c r="FL102" i="13"/>
  <c r="FM102" i="13"/>
  <c r="FN102" i="13"/>
  <c r="FO102" i="13"/>
  <c r="FP102" i="13"/>
  <c r="FQ102" i="13"/>
  <c r="FR102" i="13"/>
  <c r="FS102" i="13"/>
  <c r="FT102" i="13"/>
  <c r="FU102" i="13"/>
  <c r="FV102" i="13"/>
  <c r="FW102" i="13"/>
  <c r="FX102" i="13"/>
  <c r="FA103" i="13"/>
  <c r="FB103" i="13"/>
  <c r="FC103" i="13"/>
  <c r="FD103" i="13"/>
  <c r="FE103" i="13"/>
  <c r="FF103" i="13"/>
  <c r="FG103" i="13"/>
  <c r="FH103" i="13"/>
  <c r="FI103" i="13"/>
  <c r="FJ103" i="13"/>
  <c r="FK103" i="13"/>
  <c r="FL103" i="13"/>
  <c r="FM103" i="13"/>
  <c r="FN103" i="13"/>
  <c r="FO103" i="13"/>
  <c r="FP103" i="13"/>
  <c r="FQ103" i="13"/>
  <c r="FR103" i="13"/>
  <c r="FS103" i="13"/>
  <c r="FT103" i="13"/>
  <c r="FU103" i="13"/>
  <c r="FV103" i="13"/>
  <c r="FW103" i="13"/>
  <c r="FX103" i="13"/>
  <c r="FA104" i="13"/>
  <c r="FB104" i="13"/>
  <c r="FC104" i="13"/>
  <c r="FD104" i="13"/>
  <c r="FE104" i="13"/>
  <c r="FF104" i="13"/>
  <c r="FG104" i="13"/>
  <c r="FH104" i="13"/>
  <c r="FI104" i="13"/>
  <c r="FJ104" i="13"/>
  <c r="FK104" i="13"/>
  <c r="FL104" i="13"/>
  <c r="FM104" i="13"/>
  <c r="FN104" i="13"/>
  <c r="FO104" i="13"/>
  <c r="FP104" i="13"/>
  <c r="FQ104" i="13"/>
  <c r="FR104" i="13"/>
  <c r="FS104" i="13"/>
  <c r="FT104" i="13"/>
  <c r="FU104" i="13"/>
  <c r="FV104" i="13"/>
  <c r="FW104" i="13"/>
  <c r="FX104" i="13"/>
  <c r="FA105" i="13"/>
  <c r="FB105" i="13"/>
  <c r="FC105" i="13"/>
  <c r="FD105" i="13"/>
  <c r="FE105" i="13"/>
  <c r="FF105" i="13"/>
  <c r="FG105" i="13"/>
  <c r="FH105" i="13"/>
  <c r="FI105" i="13"/>
  <c r="FJ105" i="13"/>
  <c r="FK105" i="13"/>
  <c r="FL105" i="13"/>
  <c r="FM105" i="13"/>
  <c r="FN105" i="13"/>
  <c r="FO105" i="13"/>
  <c r="FP105" i="13"/>
  <c r="FQ105" i="13"/>
  <c r="FR105" i="13"/>
  <c r="FS105" i="13"/>
  <c r="FT105" i="13"/>
  <c r="FU105" i="13"/>
  <c r="FV105" i="13"/>
  <c r="FW105" i="13"/>
  <c r="FX105" i="13"/>
  <c r="FA106" i="13"/>
  <c r="FB106" i="13"/>
  <c r="FC106" i="13"/>
  <c r="FD106" i="13"/>
  <c r="FE106" i="13"/>
  <c r="FF106" i="13"/>
  <c r="FG106" i="13"/>
  <c r="FH106" i="13"/>
  <c r="FI106" i="13"/>
  <c r="FJ106" i="13"/>
  <c r="FK106" i="13"/>
  <c r="FL106" i="13"/>
  <c r="FM106" i="13"/>
  <c r="FN106" i="13"/>
  <c r="FO106" i="13"/>
  <c r="FP106" i="13"/>
  <c r="FQ106" i="13"/>
  <c r="FR106" i="13"/>
  <c r="FS106" i="13"/>
  <c r="FT106" i="13"/>
  <c r="FU106" i="13"/>
  <c r="FV106" i="13"/>
  <c r="FW106" i="13"/>
  <c r="FX106" i="13"/>
  <c r="FA107" i="13"/>
  <c r="FB107" i="13"/>
  <c r="FC107" i="13"/>
  <c r="FD107" i="13"/>
  <c r="FE107" i="13"/>
  <c r="FF107" i="13"/>
  <c r="FG107" i="13"/>
  <c r="FH107" i="13"/>
  <c r="FI107" i="13"/>
  <c r="FJ107" i="13"/>
  <c r="FK107" i="13"/>
  <c r="FL107" i="13"/>
  <c r="FM107" i="13"/>
  <c r="FN107" i="13"/>
  <c r="FO107" i="13"/>
  <c r="FP107" i="13"/>
  <c r="FQ107" i="13"/>
  <c r="FR107" i="13"/>
  <c r="FS107" i="13"/>
  <c r="FT107" i="13"/>
  <c r="FU107" i="13"/>
  <c r="FV107" i="13"/>
  <c r="FW107" i="13"/>
  <c r="FX107" i="13"/>
  <c r="FA108" i="13"/>
  <c r="FB108" i="13"/>
  <c r="FC108" i="13"/>
  <c r="FD108" i="13"/>
  <c r="FE108" i="13"/>
  <c r="FF108" i="13"/>
  <c r="FG108" i="13"/>
  <c r="FH108" i="13"/>
  <c r="FI108" i="13"/>
  <c r="FJ108" i="13"/>
  <c r="FK108" i="13"/>
  <c r="FL108" i="13"/>
  <c r="FM108" i="13"/>
  <c r="FN108" i="13"/>
  <c r="FO108" i="13"/>
  <c r="FP108" i="13"/>
  <c r="FQ108" i="13"/>
  <c r="FR108" i="13"/>
  <c r="FS108" i="13"/>
  <c r="FT108" i="13"/>
  <c r="FU108" i="13"/>
  <c r="FV108" i="13"/>
  <c r="FW108" i="13"/>
  <c r="FX108" i="13"/>
  <c r="FA109" i="13"/>
  <c r="FB109" i="13"/>
  <c r="FC109" i="13"/>
  <c r="FD109" i="13"/>
  <c r="FE109" i="13"/>
  <c r="FF109" i="13"/>
  <c r="FG109" i="13"/>
  <c r="FH109" i="13"/>
  <c r="FI109" i="13"/>
  <c r="FJ109" i="13"/>
  <c r="FK109" i="13"/>
  <c r="FL109" i="13"/>
  <c r="FM109" i="13"/>
  <c r="FN109" i="13"/>
  <c r="FO109" i="13"/>
  <c r="FP109" i="13"/>
  <c r="FQ109" i="13"/>
  <c r="FR109" i="13"/>
  <c r="FS109" i="13"/>
  <c r="FT109" i="13"/>
  <c r="FU109" i="13"/>
  <c r="FV109" i="13"/>
  <c r="FW109" i="13"/>
  <c r="FX109" i="13"/>
  <c r="FA110" i="13"/>
  <c r="FB110" i="13"/>
  <c r="FC110" i="13"/>
  <c r="FD110" i="13"/>
  <c r="FE110" i="13"/>
  <c r="FF110" i="13"/>
  <c r="FG110" i="13"/>
  <c r="FH110" i="13"/>
  <c r="FI110" i="13"/>
  <c r="FJ110" i="13"/>
  <c r="FK110" i="13"/>
  <c r="FL110" i="13"/>
  <c r="FM110" i="13"/>
  <c r="FN110" i="13"/>
  <c r="FO110" i="13"/>
  <c r="FP110" i="13"/>
  <c r="FQ110" i="13"/>
  <c r="FR110" i="13"/>
  <c r="FS110" i="13"/>
  <c r="FT110" i="13"/>
  <c r="FU110" i="13"/>
  <c r="FV110" i="13"/>
  <c r="FW110" i="13"/>
  <c r="FX110" i="13"/>
  <c r="FA111" i="13"/>
  <c r="FB111" i="13"/>
  <c r="FC111" i="13"/>
  <c r="FD111" i="13"/>
  <c r="FE111" i="13"/>
  <c r="FF111" i="13"/>
  <c r="FG111" i="13"/>
  <c r="FH111" i="13"/>
  <c r="FI111" i="13"/>
  <c r="FJ111" i="13"/>
  <c r="FK111" i="13"/>
  <c r="FL111" i="13"/>
  <c r="FM111" i="13"/>
  <c r="FN111" i="13"/>
  <c r="FO111" i="13"/>
  <c r="FP111" i="13"/>
  <c r="FQ111" i="13"/>
  <c r="FR111" i="13"/>
  <c r="FS111" i="13"/>
  <c r="FT111" i="13"/>
  <c r="FU111" i="13"/>
  <c r="FV111" i="13"/>
  <c r="FW111" i="13"/>
  <c r="FX111" i="13"/>
  <c r="FA112" i="13"/>
  <c r="FB112" i="13"/>
  <c r="FC112" i="13"/>
  <c r="FD112" i="13"/>
  <c r="FE112" i="13"/>
  <c r="FF112" i="13"/>
  <c r="FG112" i="13"/>
  <c r="FH112" i="13"/>
  <c r="FI112" i="13"/>
  <c r="FJ112" i="13"/>
  <c r="FK112" i="13"/>
  <c r="FL112" i="13"/>
  <c r="FM112" i="13"/>
  <c r="FN112" i="13"/>
  <c r="FO112" i="13"/>
  <c r="FP112" i="13"/>
  <c r="FQ112" i="13"/>
  <c r="FR112" i="13"/>
  <c r="FS112" i="13"/>
  <c r="FT112" i="13"/>
  <c r="FU112" i="13"/>
  <c r="FV112" i="13"/>
  <c r="FW112" i="13"/>
  <c r="FX112" i="13"/>
  <c r="FA113" i="13"/>
  <c r="FB113" i="13"/>
  <c r="FC113" i="13"/>
  <c r="FD113" i="13"/>
  <c r="FE113" i="13"/>
  <c r="FF113" i="13"/>
  <c r="FG113" i="13"/>
  <c r="FH113" i="13"/>
  <c r="FI113" i="13"/>
  <c r="FJ113" i="13"/>
  <c r="FK113" i="13"/>
  <c r="FL113" i="13"/>
  <c r="FM113" i="13"/>
  <c r="FN113" i="13"/>
  <c r="FO113" i="13"/>
  <c r="FP113" i="13"/>
  <c r="FQ113" i="13"/>
  <c r="FR113" i="13"/>
  <c r="FS113" i="13"/>
  <c r="FT113" i="13"/>
  <c r="FU113" i="13"/>
  <c r="FV113" i="13"/>
  <c r="FW113" i="13"/>
  <c r="FX113" i="13"/>
  <c r="FA114" i="13"/>
  <c r="FB114" i="13"/>
  <c r="FC114" i="13"/>
  <c r="FD114" i="13"/>
  <c r="FE114" i="13"/>
  <c r="FF114" i="13"/>
  <c r="FG114" i="13"/>
  <c r="FH114" i="13"/>
  <c r="FI114" i="13"/>
  <c r="FJ114" i="13"/>
  <c r="FK114" i="13"/>
  <c r="FL114" i="13"/>
  <c r="FM114" i="13"/>
  <c r="FN114" i="13"/>
  <c r="FO114" i="13"/>
  <c r="FP114" i="13"/>
  <c r="FQ114" i="13"/>
  <c r="FR114" i="13"/>
  <c r="FS114" i="13"/>
  <c r="FT114" i="13"/>
  <c r="FU114" i="13"/>
  <c r="FV114" i="13"/>
  <c r="FW114" i="13"/>
  <c r="FX114" i="13"/>
  <c r="FA115" i="13"/>
  <c r="FB115" i="13"/>
  <c r="FC115" i="13"/>
  <c r="FD115" i="13"/>
  <c r="FE115" i="13"/>
  <c r="FF115" i="13"/>
  <c r="FG115" i="13"/>
  <c r="FH115" i="13"/>
  <c r="FI115" i="13"/>
  <c r="FJ115" i="13"/>
  <c r="FK115" i="13"/>
  <c r="FL115" i="13"/>
  <c r="FM115" i="13"/>
  <c r="FN115" i="13"/>
  <c r="FO115" i="13"/>
  <c r="FP115" i="13"/>
  <c r="FQ115" i="13"/>
  <c r="FR115" i="13"/>
  <c r="FS115" i="13"/>
  <c r="FT115" i="13"/>
  <c r="FU115" i="13"/>
  <c r="FV115" i="13"/>
  <c r="FW115" i="13"/>
  <c r="FX115" i="13"/>
  <c r="FA116" i="13"/>
  <c r="FB116" i="13"/>
  <c r="FC116" i="13"/>
  <c r="FD116" i="13"/>
  <c r="FE116" i="13"/>
  <c r="FF116" i="13"/>
  <c r="FG116" i="13"/>
  <c r="FH116" i="13"/>
  <c r="FI116" i="13"/>
  <c r="FJ116" i="13"/>
  <c r="FK116" i="13"/>
  <c r="FL116" i="13"/>
  <c r="FM116" i="13"/>
  <c r="FN116" i="13"/>
  <c r="FO116" i="13"/>
  <c r="FP116" i="13"/>
  <c r="FQ116" i="13"/>
  <c r="FR116" i="13"/>
  <c r="FS116" i="13"/>
  <c r="FT116" i="13"/>
  <c r="FU116" i="13"/>
  <c r="FV116" i="13"/>
  <c r="FW116" i="13"/>
  <c r="FX116" i="13"/>
  <c r="FA117" i="13"/>
  <c r="FB117" i="13"/>
  <c r="FC117" i="13"/>
  <c r="FD117" i="13"/>
  <c r="FE117" i="13"/>
  <c r="FF117" i="13"/>
  <c r="FG117" i="13"/>
  <c r="FH117" i="13"/>
  <c r="FI117" i="13"/>
  <c r="FJ117" i="13"/>
  <c r="FK117" i="13"/>
  <c r="FL117" i="13"/>
  <c r="FM117" i="13"/>
  <c r="FN117" i="13"/>
  <c r="FO117" i="13"/>
  <c r="FP117" i="13"/>
  <c r="FQ117" i="13"/>
  <c r="FR117" i="13"/>
  <c r="FS117" i="13"/>
  <c r="FT117" i="13"/>
  <c r="FU117" i="13"/>
  <c r="FV117" i="13"/>
  <c r="FW117" i="13"/>
  <c r="FX117" i="13"/>
  <c r="FA118" i="13"/>
  <c r="FB118" i="13"/>
  <c r="FC118" i="13"/>
  <c r="FD118" i="13"/>
  <c r="FE118" i="13"/>
  <c r="FF118" i="13"/>
  <c r="FG118" i="13"/>
  <c r="FH118" i="13"/>
  <c r="FI118" i="13"/>
  <c r="FJ118" i="13"/>
  <c r="FK118" i="13"/>
  <c r="FL118" i="13"/>
  <c r="FM118" i="13"/>
  <c r="FN118" i="13"/>
  <c r="FO118" i="13"/>
  <c r="FP118" i="13"/>
  <c r="FQ118" i="13"/>
  <c r="FR118" i="13"/>
  <c r="FS118" i="13"/>
  <c r="FT118" i="13"/>
  <c r="FU118" i="13"/>
  <c r="FV118" i="13"/>
  <c r="FW118" i="13"/>
  <c r="FX118" i="13"/>
  <c r="FA119" i="13"/>
  <c r="FB119" i="13"/>
  <c r="FC119" i="13"/>
  <c r="FD119" i="13"/>
  <c r="FE119" i="13"/>
  <c r="FF119" i="13"/>
  <c r="FG119" i="13"/>
  <c r="FH119" i="13"/>
  <c r="FI119" i="13"/>
  <c r="FJ119" i="13"/>
  <c r="FK119" i="13"/>
  <c r="FL119" i="13"/>
  <c r="FM119" i="13"/>
  <c r="FN119" i="13"/>
  <c r="FO119" i="13"/>
  <c r="FP119" i="13"/>
  <c r="FQ119" i="13"/>
  <c r="FR119" i="13"/>
  <c r="FS119" i="13"/>
  <c r="FT119" i="13"/>
  <c r="FU119" i="13"/>
  <c r="FV119" i="13"/>
  <c r="FW119" i="13"/>
  <c r="FX119" i="13"/>
  <c r="FA120" i="13"/>
  <c r="FB120" i="13"/>
  <c r="FC120" i="13"/>
  <c r="FD120" i="13"/>
  <c r="FE120" i="13"/>
  <c r="FF120" i="13"/>
  <c r="FG120" i="13"/>
  <c r="FH120" i="13"/>
  <c r="FI120" i="13"/>
  <c r="FJ120" i="13"/>
  <c r="FK120" i="13"/>
  <c r="FL120" i="13"/>
  <c r="FM120" i="13"/>
  <c r="FN120" i="13"/>
  <c r="FO120" i="13"/>
  <c r="FP120" i="13"/>
  <c r="FQ120" i="13"/>
  <c r="FR120" i="13"/>
  <c r="FS120" i="13"/>
  <c r="FT120" i="13"/>
  <c r="FU120" i="13"/>
  <c r="FV120" i="13"/>
  <c r="FW120" i="13"/>
  <c r="FX120" i="13"/>
  <c r="FA121" i="13"/>
  <c r="FB121" i="13"/>
  <c r="FC121" i="13"/>
  <c r="FD121" i="13"/>
  <c r="FE121" i="13"/>
  <c r="FF121" i="13"/>
  <c r="FG121" i="13"/>
  <c r="FH121" i="13"/>
  <c r="FI121" i="13"/>
  <c r="FJ121" i="13"/>
  <c r="FK121" i="13"/>
  <c r="FL121" i="13"/>
  <c r="FM121" i="13"/>
  <c r="FN121" i="13"/>
  <c r="FO121" i="13"/>
  <c r="FP121" i="13"/>
  <c r="FQ121" i="13"/>
  <c r="FR121" i="13"/>
  <c r="FS121" i="13"/>
  <c r="FT121" i="13"/>
  <c r="FU121" i="13"/>
  <c r="FV121" i="13"/>
  <c r="FW121" i="13"/>
  <c r="FX121" i="13"/>
  <c r="FA122" i="13"/>
  <c r="FB122" i="13"/>
  <c r="FC122" i="13"/>
  <c r="FD122" i="13"/>
  <c r="FE122" i="13"/>
  <c r="FF122" i="13"/>
  <c r="FG122" i="13"/>
  <c r="FH122" i="13"/>
  <c r="FI122" i="13"/>
  <c r="FJ122" i="13"/>
  <c r="FK122" i="13"/>
  <c r="FL122" i="13"/>
  <c r="FM122" i="13"/>
  <c r="FN122" i="13"/>
  <c r="FO122" i="13"/>
  <c r="FP122" i="13"/>
  <c r="FQ122" i="13"/>
  <c r="FR122" i="13"/>
  <c r="FS122" i="13"/>
  <c r="FT122" i="13"/>
  <c r="FU122" i="13"/>
  <c r="FV122" i="13"/>
  <c r="FW122" i="13"/>
  <c r="FX122" i="13"/>
  <c r="FA123" i="13"/>
  <c r="FB123" i="13"/>
  <c r="FC123" i="13"/>
  <c r="FD123" i="13"/>
  <c r="FE123" i="13"/>
  <c r="FF123" i="13"/>
  <c r="FG123" i="13"/>
  <c r="FH123" i="13"/>
  <c r="FI123" i="13"/>
  <c r="FJ123" i="13"/>
  <c r="FK123" i="13"/>
  <c r="FL123" i="13"/>
  <c r="FM123" i="13"/>
  <c r="FN123" i="13"/>
  <c r="FO123" i="13"/>
  <c r="FP123" i="13"/>
  <c r="FQ123" i="13"/>
  <c r="FR123" i="13"/>
  <c r="FS123" i="13"/>
  <c r="FT123" i="13"/>
  <c r="FU123" i="13"/>
  <c r="FV123" i="13"/>
  <c r="FW123" i="13"/>
  <c r="FX123" i="13"/>
  <c r="FA124" i="13"/>
  <c r="FB124" i="13"/>
  <c r="FC124" i="13"/>
  <c r="FD124" i="13"/>
  <c r="FE124" i="13"/>
  <c r="FF124" i="13"/>
  <c r="FG124" i="13"/>
  <c r="FH124" i="13"/>
  <c r="FI124" i="13"/>
  <c r="FJ124" i="13"/>
  <c r="FK124" i="13"/>
  <c r="FL124" i="13"/>
  <c r="FM124" i="13"/>
  <c r="FN124" i="13"/>
  <c r="FO124" i="13"/>
  <c r="FP124" i="13"/>
  <c r="FQ124" i="13"/>
  <c r="FR124" i="13"/>
  <c r="FS124" i="13"/>
  <c r="FT124" i="13"/>
  <c r="FU124" i="13"/>
  <c r="FV124" i="13"/>
  <c r="FW124" i="13"/>
  <c r="FX124" i="13"/>
  <c r="FA125" i="13"/>
  <c r="FB125" i="13"/>
  <c r="FC125" i="13"/>
  <c r="FD125" i="13"/>
  <c r="FE125" i="13"/>
  <c r="FF125" i="13"/>
  <c r="FG125" i="13"/>
  <c r="FH125" i="13"/>
  <c r="FI125" i="13"/>
  <c r="FJ125" i="13"/>
  <c r="FK125" i="13"/>
  <c r="FL125" i="13"/>
  <c r="FM125" i="13"/>
  <c r="FN125" i="13"/>
  <c r="FO125" i="13"/>
  <c r="FP125" i="13"/>
  <c r="FQ125" i="13"/>
  <c r="FR125" i="13"/>
  <c r="FS125" i="13"/>
  <c r="FT125" i="13"/>
  <c r="FU125" i="13"/>
  <c r="FV125" i="13"/>
  <c r="FW125" i="13"/>
  <c r="FX125" i="13"/>
  <c r="FA126" i="13"/>
  <c r="FB126" i="13"/>
  <c r="FC126" i="13"/>
  <c r="FD126" i="13"/>
  <c r="FE126" i="13"/>
  <c r="FF126" i="13"/>
  <c r="FG126" i="13"/>
  <c r="FH126" i="13"/>
  <c r="FI126" i="13"/>
  <c r="FJ126" i="13"/>
  <c r="FK126" i="13"/>
  <c r="FL126" i="13"/>
  <c r="FM126" i="13"/>
  <c r="FN126" i="13"/>
  <c r="FO126" i="13"/>
  <c r="FP126" i="13"/>
  <c r="FQ126" i="13"/>
  <c r="FR126" i="13"/>
  <c r="FS126" i="13"/>
  <c r="FT126" i="13"/>
  <c r="FU126" i="13"/>
  <c r="FV126" i="13"/>
  <c r="FW126" i="13"/>
  <c r="FX126" i="13"/>
  <c r="FA127" i="13"/>
  <c r="FB127" i="13"/>
  <c r="FC127" i="13"/>
  <c r="FD127" i="13"/>
  <c r="FE127" i="13"/>
  <c r="FF127" i="13"/>
  <c r="FG127" i="13"/>
  <c r="FH127" i="13"/>
  <c r="FI127" i="13"/>
  <c r="FJ127" i="13"/>
  <c r="FK127" i="13"/>
  <c r="FL127" i="13"/>
  <c r="FM127" i="13"/>
  <c r="FN127" i="13"/>
  <c r="FO127" i="13"/>
  <c r="FP127" i="13"/>
  <c r="FQ127" i="13"/>
  <c r="FR127" i="13"/>
  <c r="FS127" i="13"/>
  <c r="FT127" i="13"/>
  <c r="FU127" i="13"/>
  <c r="FV127" i="13"/>
  <c r="FW127" i="13"/>
  <c r="FX127" i="13"/>
  <c r="FA128" i="13"/>
  <c r="FB128" i="13"/>
  <c r="FC128" i="13"/>
  <c r="FD128" i="13"/>
  <c r="FE128" i="13"/>
  <c r="FF128" i="13"/>
  <c r="FG128" i="13"/>
  <c r="FH128" i="13"/>
  <c r="FI128" i="13"/>
  <c r="FJ128" i="13"/>
  <c r="FK128" i="13"/>
  <c r="FL128" i="13"/>
  <c r="FM128" i="13"/>
  <c r="FN128" i="13"/>
  <c r="FO128" i="13"/>
  <c r="FP128" i="13"/>
  <c r="FQ128" i="13"/>
  <c r="FR128" i="13"/>
  <c r="FS128" i="13"/>
  <c r="FT128" i="13"/>
  <c r="FU128" i="13"/>
  <c r="FV128" i="13"/>
  <c r="FW128" i="13"/>
  <c r="FX128" i="13"/>
  <c r="FA129" i="13"/>
  <c r="FB129" i="13"/>
  <c r="FC129" i="13"/>
  <c r="FD129" i="13"/>
  <c r="FE129" i="13"/>
  <c r="FF129" i="13"/>
  <c r="FG129" i="13"/>
  <c r="FH129" i="13"/>
  <c r="FI129" i="13"/>
  <c r="FJ129" i="13"/>
  <c r="FK129" i="13"/>
  <c r="FL129" i="13"/>
  <c r="FM129" i="13"/>
  <c r="FN129" i="13"/>
  <c r="FO129" i="13"/>
  <c r="FP129" i="13"/>
  <c r="FQ129" i="13"/>
  <c r="FR129" i="13"/>
  <c r="FS129" i="13"/>
  <c r="FT129" i="13"/>
  <c r="FU129" i="13"/>
  <c r="FV129" i="13"/>
  <c r="FW129" i="13"/>
  <c r="FX129" i="13"/>
  <c r="FA130" i="13"/>
  <c r="FB130" i="13"/>
  <c r="FC130" i="13"/>
  <c r="FD130" i="13"/>
  <c r="FE130" i="13"/>
  <c r="FF130" i="13"/>
  <c r="FG130" i="13"/>
  <c r="FH130" i="13"/>
  <c r="FI130" i="13"/>
  <c r="FJ130" i="13"/>
  <c r="FK130" i="13"/>
  <c r="FL130" i="13"/>
  <c r="FM130" i="13"/>
  <c r="FN130" i="13"/>
  <c r="FO130" i="13"/>
  <c r="FP130" i="13"/>
  <c r="FQ130" i="13"/>
  <c r="FR130" i="13"/>
  <c r="FS130" i="13"/>
  <c r="FT130" i="13"/>
  <c r="FU130" i="13"/>
  <c r="FV130" i="13"/>
  <c r="FW130" i="13"/>
  <c r="FX130" i="13"/>
  <c r="FA131" i="13"/>
  <c r="FB131" i="13"/>
  <c r="FC131" i="13"/>
  <c r="FD131" i="13"/>
  <c r="FE131" i="13"/>
  <c r="FF131" i="13"/>
  <c r="FG131" i="13"/>
  <c r="FH131" i="13"/>
  <c r="FI131" i="13"/>
  <c r="FJ131" i="13"/>
  <c r="FK131" i="13"/>
  <c r="FL131" i="13"/>
  <c r="FM131" i="13"/>
  <c r="FN131" i="13"/>
  <c r="FO131" i="13"/>
  <c r="FP131" i="13"/>
  <c r="FQ131" i="13"/>
  <c r="FR131" i="13"/>
  <c r="FS131" i="13"/>
  <c r="FT131" i="13"/>
  <c r="FU131" i="13"/>
  <c r="FV131" i="13"/>
  <c r="FW131" i="13"/>
  <c r="FX131" i="13"/>
  <c r="FA132" i="13"/>
  <c r="FB132" i="13"/>
  <c r="FC132" i="13"/>
  <c r="FD132" i="13"/>
  <c r="FE132" i="13"/>
  <c r="FF132" i="13"/>
  <c r="FG132" i="13"/>
  <c r="FH132" i="13"/>
  <c r="FI132" i="13"/>
  <c r="FJ132" i="13"/>
  <c r="FK132" i="13"/>
  <c r="FL132" i="13"/>
  <c r="FM132" i="13"/>
  <c r="FN132" i="13"/>
  <c r="FO132" i="13"/>
  <c r="FP132" i="13"/>
  <c r="FQ132" i="13"/>
  <c r="FR132" i="13"/>
  <c r="FS132" i="13"/>
  <c r="FT132" i="13"/>
  <c r="FU132" i="13"/>
  <c r="FV132" i="13"/>
  <c r="FW132" i="13"/>
  <c r="FX132" i="13"/>
  <c r="FA133" i="13"/>
  <c r="FB133" i="13"/>
  <c r="FC133" i="13"/>
  <c r="FD133" i="13"/>
  <c r="FE133" i="13"/>
  <c r="FF133" i="13"/>
  <c r="FG133" i="13"/>
  <c r="FH133" i="13"/>
  <c r="FI133" i="13"/>
  <c r="FJ133" i="13"/>
  <c r="FK133" i="13"/>
  <c r="FL133" i="13"/>
  <c r="FM133" i="13"/>
  <c r="FN133" i="13"/>
  <c r="FO133" i="13"/>
  <c r="FP133" i="13"/>
  <c r="FQ133" i="13"/>
  <c r="FR133" i="13"/>
  <c r="FS133" i="13"/>
  <c r="FT133" i="13"/>
  <c r="FU133" i="13"/>
  <c r="FV133" i="13"/>
  <c r="FW133" i="13"/>
  <c r="FX133" i="13"/>
  <c r="FA134" i="13"/>
  <c r="FB134" i="13"/>
  <c r="FC134" i="13"/>
  <c r="FD134" i="13"/>
  <c r="FE134" i="13"/>
  <c r="FF134" i="13"/>
  <c r="FG134" i="13"/>
  <c r="FH134" i="13"/>
  <c r="FI134" i="13"/>
  <c r="FJ134" i="13"/>
  <c r="FK134" i="13"/>
  <c r="FL134" i="13"/>
  <c r="FM134" i="13"/>
  <c r="FN134" i="13"/>
  <c r="FO134" i="13"/>
  <c r="FP134" i="13"/>
  <c r="FQ134" i="13"/>
  <c r="FR134" i="13"/>
  <c r="FS134" i="13"/>
  <c r="FT134" i="13"/>
  <c r="FU134" i="13"/>
  <c r="FV134" i="13"/>
  <c r="FW134" i="13"/>
  <c r="FX134" i="13"/>
  <c r="FA135" i="13"/>
  <c r="FB135" i="13"/>
  <c r="FC135" i="13"/>
  <c r="FD135" i="13"/>
  <c r="FE135" i="13"/>
  <c r="FF135" i="13"/>
  <c r="FG135" i="13"/>
  <c r="FH135" i="13"/>
  <c r="FI135" i="13"/>
  <c r="FJ135" i="13"/>
  <c r="FK135" i="13"/>
  <c r="FL135" i="13"/>
  <c r="FM135" i="13"/>
  <c r="FN135" i="13"/>
  <c r="FO135" i="13"/>
  <c r="FP135" i="13"/>
  <c r="FQ135" i="13"/>
  <c r="FR135" i="13"/>
  <c r="FS135" i="13"/>
  <c r="FT135" i="13"/>
  <c r="FU135" i="13"/>
  <c r="FV135" i="13"/>
  <c r="FW135" i="13"/>
  <c r="FX135" i="13"/>
  <c r="FA136" i="13"/>
  <c r="FB136" i="13"/>
  <c r="FC136" i="13"/>
  <c r="FD136" i="13"/>
  <c r="FE136" i="13"/>
  <c r="FF136" i="13"/>
  <c r="FG136" i="13"/>
  <c r="FH136" i="13"/>
  <c r="FI136" i="13"/>
  <c r="FJ136" i="13"/>
  <c r="FK136" i="13"/>
  <c r="FL136" i="13"/>
  <c r="FM136" i="13"/>
  <c r="FN136" i="13"/>
  <c r="FO136" i="13"/>
  <c r="FP136" i="13"/>
  <c r="FQ136" i="13"/>
  <c r="FR136" i="13"/>
  <c r="FS136" i="13"/>
  <c r="FT136" i="13"/>
  <c r="FU136" i="13"/>
  <c r="FV136" i="13"/>
  <c r="FW136" i="13"/>
  <c r="FX136" i="13"/>
  <c r="FA137" i="13"/>
  <c r="FB137" i="13"/>
  <c r="FC137" i="13"/>
  <c r="FD137" i="13"/>
  <c r="FE137" i="13"/>
  <c r="FF137" i="13"/>
  <c r="FG137" i="13"/>
  <c r="FH137" i="13"/>
  <c r="FI137" i="13"/>
  <c r="FJ137" i="13"/>
  <c r="FK137" i="13"/>
  <c r="FL137" i="13"/>
  <c r="FM137" i="13"/>
  <c r="FN137" i="13"/>
  <c r="FO137" i="13"/>
  <c r="FP137" i="13"/>
  <c r="FQ137" i="13"/>
  <c r="FR137" i="13"/>
  <c r="FS137" i="13"/>
  <c r="FT137" i="13"/>
  <c r="FU137" i="13"/>
  <c r="FV137" i="13"/>
  <c r="FW137" i="13"/>
  <c r="FX137" i="13"/>
  <c r="FA138" i="13"/>
  <c r="FB138" i="13"/>
  <c r="FC138" i="13"/>
  <c r="FD138" i="13"/>
  <c r="FE138" i="13"/>
  <c r="FF138" i="13"/>
  <c r="FG138" i="13"/>
  <c r="FH138" i="13"/>
  <c r="FI138" i="13"/>
  <c r="FJ138" i="13"/>
  <c r="FK138" i="13"/>
  <c r="FL138" i="13"/>
  <c r="FM138" i="13"/>
  <c r="FN138" i="13"/>
  <c r="FO138" i="13"/>
  <c r="FP138" i="13"/>
  <c r="FQ138" i="13"/>
  <c r="FR138" i="13"/>
  <c r="FS138" i="13"/>
  <c r="FT138" i="13"/>
  <c r="FU138" i="13"/>
  <c r="FV138" i="13"/>
  <c r="FW138" i="13"/>
  <c r="FX138" i="13"/>
  <c r="FA139" i="13"/>
  <c r="FB139" i="13"/>
  <c r="FC139" i="13"/>
  <c r="FD139" i="13"/>
  <c r="FE139" i="13"/>
  <c r="FF139" i="13"/>
  <c r="FG139" i="13"/>
  <c r="FH139" i="13"/>
  <c r="FI139" i="13"/>
  <c r="FJ139" i="13"/>
  <c r="FK139" i="13"/>
  <c r="FL139" i="13"/>
  <c r="FM139" i="13"/>
  <c r="FN139" i="13"/>
  <c r="FO139" i="13"/>
  <c r="FP139" i="13"/>
  <c r="FQ139" i="13"/>
  <c r="FR139" i="13"/>
  <c r="FS139" i="13"/>
  <c r="FT139" i="13"/>
  <c r="FU139" i="13"/>
  <c r="FV139" i="13"/>
  <c r="FW139" i="13"/>
  <c r="FX139" i="13"/>
  <c r="FA140" i="13"/>
  <c r="FB140" i="13"/>
  <c r="FC140" i="13"/>
  <c r="FD140" i="13"/>
  <c r="FE140" i="13"/>
  <c r="FF140" i="13"/>
  <c r="FG140" i="13"/>
  <c r="FH140" i="13"/>
  <c r="FI140" i="13"/>
  <c r="FJ140" i="13"/>
  <c r="FK140" i="13"/>
  <c r="FL140" i="13"/>
  <c r="FM140" i="13"/>
  <c r="FN140" i="13"/>
  <c r="FO140" i="13"/>
  <c r="FP140" i="13"/>
  <c r="FQ140" i="13"/>
  <c r="FR140" i="13"/>
  <c r="FS140" i="13"/>
  <c r="FT140" i="13"/>
  <c r="FU140" i="13"/>
  <c r="FV140" i="13"/>
  <c r="FW140" i="13"/>
  <c r="FX140" i="13"/>
  <c r="FA141" i="13"/>
  <c r="FB141" i="13"/>
  <c r="FC141" i="13"/>
  <c r="FD141" i="13"/>
  <c r="FE141" i="13"/>
  <c r="FF141" i="13"/>
  <c r="FG141" i="13"/>
  <c r="FH141" i="13"/>
  <c r="FI141" i="13"/>
  <c r="FJ141" i="13"/>
  <c r="FK141" i="13"/>
  <c r="FL141" i="13"/>
  <c r="FM141" i="13"/>
  <c r="FN141" i="13"/>
  <c r="FO141" i="13"/>
  <c r="FP141" i="13"/>
  <c r="FQ141" i="13"/>
  <c r="FR141" i="13"/>
  <c r="FS141" i="13"/>
  <c r="FT141" i="13"/>
  <c r="FU141" i="13"/>
  <c r="FV141" i="13"/>
  <c r="FW141" i="13"/>
  <c r="FX141" i="13"/>
  <c r="FA142" i="13"/>
  <c r="FB142" i="13"/>
  <c r="FC142" i="13"/>
  <c r="FD142" i="13"/>
  <c r="FE142" i="13"/>
  <c r="FF142" i="13"/>
  <c r="FG142" i="13"/>
  <c r="FH142" i="13"/>
  <c r="FI142" i="13"/>
  <c r="FJ142" i="13"/>
  <c r="FK142" i="13"/>
  <c r="FL142" i="13"/>
  <c r="FM142" i="13"/>
  <c r="FN142" i="13"/>
  <c r="FO142" i="13"/>
  <c r="FP142" i="13"/>
  <c r="FQ142" i="13"/>
  <c r="FR142" i="13"/>
  <c r="FS142" i="13"/>
  <c r="FT142" i="13"/>
  <c r="FU142" i="13"/>
  <c r="FV142" i="13"/>
  <c r="FW142" i="13"/>
  <c r="FX142" i="13"/>
  <c r="FA143" i="13"/>
  <c r="FB143" i="13"/>
  <c r="FC143" i="13"/>
  <c r="FD143" i="13"/>
  <c r="FE143" i="13"/>
  <c r="FF143" i="13"/>
  <c r="FG143" i="13"/>
  <c r="FH143" i="13"/>
  <c r="FI143" i="13"/>
  <c r="FJ143" i="13"/>
  <c r="FK143" i="13"/>
  <c r="FL143" i="13"/>
  <c r="FM143" i="13"/>
  <c r="FN143" i="13"/>
  <c r="FO143" i="13"/>
  <c r="FP143" i="13"/>
  <c r="FQ143" i="13"/>
  <c r="FR143" i="13"/>
  <c r="FS143" i="13"/>
  <c r="FT143" i="13"/>
  <c r="FU143" i="13"/>
  <c r="FV143" i="13"/>
  <c r="FW143" i="13"/>
  <c r="FX143" i="13"/>
  <c r="FA144" i="13"/>
  <c r="FB144" i="13"/>
  <c r="FC144" i="13"/>
  <c r="FD144" i="13"/>
  <c r="FE144" i="13"/>
  <c r="FF144" i="13"/>
  <c r="FG144" i="13"/>
  <c r="FH144" i="13"/>
  <c r="FI144" i="13"/>
  <c r="FJ144" i="13"/>
  <c r="FK144" i="13"/>
  <c r="FL144" i="13"/>
  <c r="FM144" i="13"/>
  <c r="FN144" i="13"/>
  <c r="FO144" i="13"/>
  <c r="FP144" i="13"/>
  <c r="FQ144" i="13"/>
  <c r="FR144" i="13"/>
  <c r="FS144" i="13"/>
  <c r="FT144" i="13"/>
  <c r="FU144" i="13"/>
  <c r="FV144" i="13"/>
  <c r="FW144" i="13"/>
  <c r="FX144" i="13"/>
  <c r="FA145" i="13"/>
  <c r="FB145" i="13"/>
  <c r="FC145" i="13"/>
  <c r="FD145" i="13"/>
  <c r="FE145" i="13"/>
  <c r="FF145" i="13"/>
  <c r="FG145" i="13"/>
  <c r="FH145" i="13"/>
  <c r="FI145" i="13"/>
  <c r="FJ145" i="13"/>
  <c r="FK145" i="13"/>
  <c r="FL145" i="13"/>
  <c r="FM145" i="13"/>
  <c r="FN145" i="13"/>
  <c r="FO145" i="13"/>
  <c r="FP145" i="13"/>
  <c r="FQ145" i="13"/>
  <c r="FR145" i="13"/>
  <c r="FS145" i="13"/>
  <c r="FT145" i="13"/>
  <c r="FU145" i="13"/>
  <c r="FV145" i="13"/>
  <c r="FW145" i="13"/>
  <c r="FX145" i="13"/>
  <c r="FA146" i="13"/>
  <c r="FB146" i="13"/>
  <c r="FC146" i="13"/>
  <c r="FD146" i="13"/>
  <c r="FE146" i="13"/>
  <c r="FF146" i="13"/>
  <c r="FG146" i="13"/>
  <c r="FH146" i="13"/>
  <c r="FI146" i="13"/>
  <c r="FJ146" i="13"/>
  <c r="FK146" i="13"/>
  <c r="FL146" i="13"/>
  <c r="FM146" i="13"/>
  <c r="FN146" i="13"/>
  <c r="FO146" i="13"/>
  <c r="FP146" i="13"/>
  <c r="FQ146" i="13"/>
  <c r="FR146" i="13"/>
  <c r="FS146" i="13"/>
  <c r="FT146" i="13"/>
  <c r="FU146" i="13"/>
  <c r="FV146" i="13"/>
  <c r="FW146" i="13"/>
  <c r="FX146" i="13"/>
  <c r="FA147" i="13"/>
  <c r="FB147" i="13"/>
  <c r="FC147" i="13"/>
  <c r="FD147" i="13"/>
  <c r="FE147" i="13"/>
  <c r="FF147" i="13"/>
  <c r="FG147" i="13"/>
  <c r="FH147" i="13"/>
  <c r="FI147" i="13"/>
  <c r="FJ147" i="13"/>
  <c r="FK147" i="13"/>
  <c r="FL147" i="13"/>
  <c r="FM147" i="13"/>
  <c r="FN147" i="13"/>
  <c r="FO147" i="13"/>
  <c r="FP147" i="13"/>
  <c r="FQ147" i="13"/>
  <c r="FR147" i="13"/>
  <c r="FS147" i="13"/>
  <c r="FT147" i="13"/>
  <c r="FU147" i="13"/>
  <c r="FV147" i="13"/>
  <c r="FW147" i="13"/>
  <c r="FX147" i="13"/>
  <c r="FA148" i="13"/>
  <c r="FB148" i="13"/>
  <c r="FC148" i="13"/>
  <c r="FD148" i="13"/>
  <c r="FE148" i="13"/>
  <c r="FF148" i="13"/>
  <c r="FG148" i="13"/>
  <c r="FH148" i="13"/>
  <c r="FI148" i="13"/>
  <c r="FJ148" i="13"/>
  <c r="FK148" i="13"/>
  <c r="FL148" i="13"/>
  <c r="FM148" i="13"/>
  <c r="FN148" i="13"/>
  <c r="FO148" i="13"/>
  <c r="FP148" i="13"/>
  <c r="FQ148" i="13"/>
  <c r="FR148" i="13"/>
  <c r="FS148" i="13"/>
  <c r="FT148" i="13"/>
  <c r="FU148" i="13"/>
  <c r="FV148" i="13"/>
  <c r="FW148" i="13"/>
  <c r="FX148" i="13"/>
  <c r="FA149" i="13"/>
  <c r="FB149" i="13"/>
  <c r="FC149" i="13"/>
  <c r="FD149" i="13"/>
  <c r="FE149" i="13"/>
  <c r="FF149" i="13"/>
  <c r="FG149" i="13"/>
  <c r="FH149" i="13"/>
  <c r="FI149" i="13"/>
  <c r="FJ149" i="13"/>
  <c r="FK149" i="13"/>
  <c r="FL149" i="13"/>
  <c r="FM149" i="13"/>
  <c r="FN149" i="13"/>
  <c r="FO149" i="13"/>
  <c r="FP149" i="13"/>
  <c r="FQ149" i="13"/>
  <c r="FR149" i="13"/>
  <c r="FS149" i="13"/>
  <c r="FT149" i="13"/>
  <c r="FU149" i="13"/>
  <c r="FV149" i="13"/>
  <c r="FW149" i="13"/>
  <c r="FX149" i="13"/>
  <c r="FA150" i="13"/>
  <c r="FB150" i="13"/>
  <c r="FC150" i="13"/>
  <c r="FD150" i="13"/>
  <c r="FE150" i="13"/>
  <c r="FF150" i="13"/>
  <c r="FG150" i="13"/>
  <c r="FH150" i="13"/>
  <c r="FI150" i="13"/>
  <c r="FJ150" i="13"/>
  <c r="FK150" i="13"/>
  <c r="FL150" i="13"/>
  <c r="FM150" i="13"/>
  <c r="FN150" i="13"/>
  <c r="FO150" i="13"/>
  <c r="FP150" i="13"/>
  <c r="FQ150" i="13"/>
  <c r="FR150" i="13"/>
  <c r="FS150" i="13"/>
  <c r="FT150" i="13"/>
  <c r="FU150" i="13"/>
  <c r="FV150" i="13"/>
  <c r="FW150" i="13"/>
  <c r="FX150" i="13"/>
  <c r="EZ149" i="13"/>
  <c r="EZ148" i="13"/>
  <c r="EZ147" i="13"/>
  <c r="EZ146" i="13"/>
  <c r="EZ145" i="13"/>
  <c r="EZ144" i="13"/>
  <c r="EZ143" i="13"/>
  <c r="EZ142" i="13"/>
  <c r="EZ141" i="13"/>
  <c r="EZ140" i="13"/>
  <c r="EZ139" i="13"/>
  <c r="EZ138" i="13"/>
  <c r="EZ137" i="13"/>
  <c r="EZ136" i="13"/>
  <c r="EZ135" i="13"/>
  <c r="EZ134" i="13"/>
  <c r="EZ133" i="13"/>
  <c r="EZ132" i="13"/>
  <c r="EZ131" i="13"/>
  <c r="EZ130" i="13"/>
  <c r="EZ129" i="13"/>
  <c r="EZ128" i="13"/>
  <c r="EZ127" i="13"/>
  <c r="EZ126" i="13"/>
  <c r="EZ125" i="13"/>
  <c r="EZ124" i="13"/>
  <c r="EZ123" i="13"/>
  <c r="EZ122" i="13"/>
  <c r="EZ121" i="13"/>
  <c r="EZ120" i="13"/>
  <c r="EZ119" i="13"/>
  <c r="EZ118" i="13"/>
  <c r="EZ117" i="13"/>
  <c r="EZ116" i="13"/>
  <c r="EZ115" i="13"/>
  <c r="EZ114" i="13"/>
  <c r="EZ113" i="13"/>
  <c r="EZ112" i="13"/>
  <c r="EZ150" i="13"/>
  <c r="EZ111" i="13"/>
  <c r="EZ110" i="13"/>
  <c r="EZ109" i="13"/>
  <c r="EZ108" i="13"/>
  <c r="EZ107" i="13"/>
  <c r="EZ106" i="13"/>
  <c r="EZ105" i="13"/>
  <c r="EZ104" i="13"/>
  <c r="EZ103" i="13"/>
  <c r="EZ102" i="13"/>
  <c r="EZ101" i="13"/>
  <c r="EZ100" i="13"/>
  <c r="EZ99" i="13"/>
  <c r="EZ98" i="13"/>
  <c r="EZ97" i="13"/>
  <c r="EZ89" i="13"/>
  <c r="EZ88" i="13"/>
  <c r="EZ87" i="13"/>
  <c r="EZ86" i="13"/>
  <c r="EZ85" i="13"/>
  <c r="EZ96" i="13"/>
  <c r="EZ95" i="13"/>
  <c r="EZ94" i="13"/>
  <c r="EZ93" i="13"/>
  <c r="EZ92" i="13"/>
  <c r="EZ91" i="13"/>
  <c r="EZ90" i="13"/>
  <c r="EV55" i="13"/>
  <c r="DX55" i="13"/>
  <c r="DY55" i="13"/>
  <c r="DZ55" i="13"/>
  <c r="EA55" i="13"/>
  <c r="EB55" i="13"/>
  <c r="EC55" i="13"/>
  <c r="ED55" i="13"/>
  <c r="EE55" i="13"/>
  <c r="EF55" i="13"/>
  <c r="EG55" i="13"/>
  <c r="EH55" i="13"/>
  <c r="EI55" i="13"/>
  <c r="EJ55" i="13"/>
  <c r="EK55" i="13"/>
  <c r="EL55" i="13"/>
  <c r="EM55" i="13"/>
  <c r="EN55" i="13"/>
  <c r="EO55" i="13"/>
  <c r="EP55" i="13"/>
  <c r="EQ55" i="13"/>
  <c r="ER55" i="13"/>
  <c r="ES55" i="13"/>
  <c r="ET55" i="13"/>
  <c r="EU55" i="13"/>
  <c r="EW55" i="13"/>
  <c r="DW7" i="13"/>
  <c r="DW8" i="13"/>
  <c r="DW9" i="13"/>
  <c r="DX8" i="13"/>
  <c r="DY8" i="13"/>
  <c r="DZ8" i="13"/>
  <c r="EA8" i="13"/>
  <c r="EB8" i="13"/>
  <c r="EC8" i="13"/>
  <c r="ED8" i="13"/>
  <c r="EE8" i="13"/>
  <c r="EF8" i="13"/>
  <c r="EG8" i="13"/>
  <c r="EH8" i="13"/>
  <c r="EI8" i="13"/>
  <c r="EJ8" i="13"/>
  <c r="EK8" i="13"/>
  <c r="EL8" i="13"/>
  <c r="EM8" i="13"/>
  <c r="EN8" i="13"/>
  <c r="EO8" i="13"/>
  <c r="EP8" i="13"/>
  <c r="EQ8" i="13"/>
  <c r="ER8" i="13"/>
  <c r="ES8" i="13"/>
  <c r="ET8" i="13"/>
  <c r="EU8" i="13"/>
  <c r="EV8" i="13"/>
  <c r="EW8" i="13"/>
  <c r="DX9" i="13"/>
  <c r="DY9" i="13"/>
  <c r="DZ9" i="13"/>
  <c r="EA9" i="13"/>
  <c r="EB9" i="13"/>
  <c r="EC9" i="13"/>
  <c r="ED9" i="13"/>
  <c r="EE9" i="13"/>
  <c r="EF9" i="13"/>
  <c r="EG9" i="13"/>
  <c r="EH9" i="13"/>
  <c r="EI9" i="13"/>
  <c r="EJ9" i="13"/>
  <c r="EK9" i="13"/>
  <c r="EL9" i="13"/>
  <c r="EM9" i="13"/>
  <c r="EN9" i="13"/>
  <c r="EO9" i="13"/>
  <c r="EP9" i="13"/>
  <c r="EQ9" i="13"/>
  <c r="ER9" i="13"/>
  <c r="ES9" i="13"/>
  <c r="ET9" i="13"/>
  <c r="EU9" i="13"/>
  <c r="EV9" i="13"/>
  <c r="EW9" i="13"/>
  <c r="DW11" i="13"/>
  <c r="DX11" i="13"/>
  <c r="DY11" i="13"/>
  <c r="DZ11" i="13"/>
  <c r="EA11" i="13"/>
  <c r="EB11" i="13"/>
  <c r="EC11" i="13"/>
  <c r="ED11" i="13"/>
  <c r="EE11" i="13"/>
  <c r="EF11" i="13"/>
  <c r="EG11" i="13"/>
  <c r="EH11" i="13"/>
  <c r="EI11" i="13"/>
  <c r="EJ11" i="13"/>
  <c r="EK11" i="13"/>
  <c r="EL11" i="13"/>
  <c r="EM11" i="13"/>
  <c r="EN11" i="13"/>
  <c r="EO11" i="13"/>
  <c r="EP11" i="13"/>
  <c r="EQ11" i="13"/>
  <c r="ER11" i="13"/>
  <c r="ES11" i="13"/>
  <c r="ET11" i="13"/>
  <c r="EU11" i="13"/>
  <c r="EV11" i="13"/>
  <c r="EW11" i="13"/>
  <c r="DW12" i="13"/>
  <c r="DX12" i="13"/>
  <c r="DY12" i="13"/>
  <c r="DZ12" i="13"/>
  <c r="EA12" i="13"/>
  <c r="EB12" i="13"/>
  <c r="EC12" i="13"/>
  <c r="ED12" i="13"/>
  <c r="EE12" i="13"/>
  <c r="EF12" i="13"/>
  <c r="EG12" i="13"/>
  <c r="EH12" i="13"/>
  <c r="EI12" i="13"/>
  <c r="EJ12" i="13"/>
  <c r="EK12" i="13"/>
  <c r="EL12" i="13"/>
  <c r="EM12" i="13"/>
  <c r="EN12" i="13"/>
  <c r="EO12" i="13"/>
  <c r="EP12" i="13"/>
  <c r="EQ12" i="13"/>
  <c r="ER12" i="13"/>
  <c r="ES12" i="13"/>
  <c r="ET12" i="13"/>
  <c r="EU12" i="13"/>
  <c r="EV12" i="13"/>
  <c r="EW12" i="13"/>
  <c r="DW13" i="13"/>
  <c r="DX13" i="13"/>
  <c r="DY13" i="13"/>
  <c r="DZ13" i="13"/>
  <c r="EA13" i="13"/>
  <c r="EB13" i="13"/>
  <c r="EC13" i="13"/>
  <c r="ED13" i="13"/>
  <c r="EE13" i="13"/>
  <c r="EF13" i="13"/>
  <c r="EG13" i="13"/>
  <c r="EH13" i="13"/>
  <c r="EI13" i="13"/>
  <c r="EJ13" i="13"/>
  <c r="EK13" i="13"/>
  <c r="EL13" i="13"/>
  <c r="EM13" i="13"/>
  <c r="EN13" i="13"/>
  <c r="EO13" i="13"/>
  <c r="EP13" i="13"/>
  <c r="EQ13" i="13"/>
  <c r="ER13" i="13"/>
  <c r="ES13" i="13"/>
  <c r="ET13" i="13"/>
  <c r="EU13" i="13"/>
  <c r="EV13" i="13"/>
  <c r="EW13" i="13"/>
  <c r="DW14" i="13"/>
  <c r="DX14" i="13"/>
  <c r="DY14" i="13"/>
  <c r="DZ14" i="13"/>
  <c r="EA14" i="13"/>
  <c r="EB14" i="13"/>
  <c r="EC14" i="13"/>
  <c r="ED14" i="13"/>
  <c r="EE14" i="13"/>
  <c r="EF14" i="13"/>
  <c r="EG14" i="13"/>
  <c r="EH14" i="13"/>
  <c r="EI14" i="13"/>
  <c r="EJ14" i="13"/>
  <c r="EK14" i="13"/>
  <c r="EL14" i="13"/>
  <c r="EM14" i="13"/>
  <c r="EN14" i="13"/>
  <c r="EO14" i="13"/>
  <c r="EP14" i="13"/>
  <c r="EQ14" i="13"/>
  <c r="ER14" i="13"/>
  <c r="ES14" i="13"/>
  <c r="ET14" i="13"/>
  <c r="EU14" i="13"/>
  <c r="EV14" i="13"/>
  <c r="EW14" i="13"/>
  <c r="DW15" i="13"/>
  <c r="DX15" i="13"/>
  <c r="DY15" i="13"/>
  <c r="DZ15" i="13"/>
  <c r="EA15" i="13"/>
  <c r="EB15" i="13"/>
  <c r="EC15" i="13"/>
  <c r="ED15" i="13"/>
  <c r="EE15" i="13"/>
  <c r="EF15" i="13"/>
  <c r="EG15" i="13"/>
  <c r="EH15" i="13"/>
  <c r="EI15" i="13"/>
  <c r="EJ15" i="13"/>
  <c r="EK15" i="13"/>
  <c r="EL15" i="13"/>
  <c r="EM15" i="13"/>
  <c r="EN15" i="13"/>
  <c r="EO15" i="13"/>
  <c r="EP15" i="13"/>
  <c r="EQ15" i="13"/>
  <c r="ER15" i="13"/>
  <c r="ES15" i="13"/>
  <c r="ET15" i="13"/>
  <c r="EU15" i="13"/>
  <c r="EV15" i="13"/>
  <c r="EW15" i="13"/>
  <c r="DW16" i="13"/>
  <c r="DX16" i="13"/>
  <c r="DY16" i="13"/>
  <c r="DZ16" i="13"/>
  <c r="EA16" i="13"/>
  <c r="EB16" i="13"/>
  <c r="EC16" i="13"/>
  <c r="ED16" i="13"/>
  <c r="EE16" i="13"/>
  <c r="EF16" i="13"/>
  <c r="EG16" i="13"/>
  <c r="EH16" i="13"/>
  <c r="EI16" i="13"/>
  <c r="EJ16" i="13"/>
  <c r="EK16" i="13"/>
  <c r="EL16" i="13"/>
  <c r="EM16" i="13"/>
  <c r="EN16" i="13"/>
  <c r="EO16" i="13"/>
  <c r="EP16" i="13"/>
  <c r="EQ16" i="13"/>
  <c r="ER16" i="13"/>
  <c r="ES16" i="13"/>
  <c r="ET16" i="13"/>
  <c r="EU16" i="13"/>
  <c r="EV16" i="13"/>
  <c r="EW16" i="13"/>
  <c r="DW17" i="13"/>
  <c r="DX17" i="13"/>
  <c r="DY17" i="13"/>
  <c r="DZ17" i="13"/>
  <c r="EA17" i="13"/>
  <c r="EB17" i="13"/>
  <c r="EC17" i="13"/>
  <c r="ED17" i="13"/>
  <c r="EE17" i="13"/>
  <c r="EF17" i="13"/>
  <c r="EG17" i="13"/>
  <c r="EH17" i="13"/>
  <c r="EI17" i="13"/>
  <c r="EJ17" i="13"/>
  <c r="EK17" i="13"/>
  <c r="EL17" i="13"/>
  <c r="EM17" i="13"/>
  <c r="EN17" i="13"/>
  <c r="EO17" i="13"/>
  <c r="EP17" i="13"/>
  <c r="EQ17" i="13"/>
  <c r="ER17" i="13"/>
  <c r="ES17" i="13"/>
  <c r="ET17" i="13"/>
  <c r="EU17" i="13"/>
  <c r="EV17" i="13"/>
  <c r="EW17" i="13"/>
  <c r="DW18" i="13"/>
  <c r="DX18" i="13"/>
  <c r="DY18" i="13"/>
  <c r="DZ18" i="13"/>
  <c r="EA18" i="13"/>
  <c r="EB18" i="13"/>
  <c r="EC18" i="13"/>
  <c r="ED18" i="13"/>
  <c r="EE18" i="13"/>
  <c r="EF18" i="13"/>
  <c r="EG18" i="13"/>
  <c r="EH18" i="13"/>
  <c r="EI18" i="13"/>
  <c r="EJ18" i="13"/>
  <c r="EK18" i="13"/>
  <c r="EL18" i="13"/>
  <c r="EM18" i="13"/>
  <c r="EN18" i="13"/>
  <c r="EO18" i="13"/>
  <c r="EP18" i="13"/>
  <c r="EQ18" i="13"/>
  <c r="ER18" i="13"/>
  <c r="ES18" i="13"/>
  <c r="ET18" i="13"/>
  <c r="EU18" i="13"/>
  <c r="EV18" i="13"/>
  <c r="EW18" i="13"/>
  <c r="DW19" i="13"/>
  <c r="DX19" i="13"/>
  <c r="DY19" i="13"/>
  <c r="DZ19" i="13"/>
  <c r="EA19" i="13"/>
  <c r="EB19" i="13"/>
  <c r="EC19" i="13"/>
  <c r="ED19" i="13"/>
  <c r="EE19" i="13"/>
  <c r="EF19" i="13"/>
  <c r="EG19" i="13"/>
  <c r="EH19" i="13"/>
  <c r="EI19" i="13"/>
  <c r="EJ19" i="13"/>
  <c r="EK19" i="13"/>
  <c r="EL19" i="13"/>
  <c r="EM19" i="13"/>
  <c r="EN19" i="13"/>
  <c r="EO19" i="13"/>
  <c r="EP19" i="13"/>
  <c r="EQ19" i="13"/>
  <c r="ER19" i="13"/>
  <c r="ES19" i="13"/>
  <c r="ET19" i="13"/>
  <c r="EU19" i="13"/>
  <c r="EV19" i="13"/>
  <c r="EW19" i="13"/>
  <c r="DW20" i="13"/>
  <c r="DX20" i="13"/>
  <c r="DY20" i="13"/>
  <c r="DZ20" i="13"/>
  <c r="EA20" i="13"/>
  <c r="EB20" i="13"/>
  <c r="EC20" i="13"/>
  <c r="ED20" i="13"/>
  <c r="EE20" i="13"/>
  <c r="EF20" i="13"/>
  <c r="EG20" i="13"/>
  <c r="EH20" i="13"/>
  <c r="EI20" i="13"/>
  <c r="EJ20" i="13"/>
  <c r="EK20" i="13"/>
  <c r="EL20" i="13"/>
  <c r="EM20" i="13"/>
  <c r="EN20" i="13"/>
  <c r="EO20" i="13"/>
  <c r="EP20" i="13"/>
  <c r="EQ20" i="13"/>
  <c r="ER20" i="13"/>
  <c r="ES20" i="13"/>
  <c r="ET20" i="13"/>
  <c r="EU20" i="13"/>
  <c r="EV20" i="13"/>
  <c r="EW20" i="13"/>
  <c r="DW21" i="13"/>
  <c r="DX21" i="13"/>
  <c r="DY21" i="13"/>
  <c r="DZ21" i="13"/>
  <c r="EA21" i="13"/>
  <c r="EB21" i="13"/>
  <c r="EC21" i="13"/>
  <c r="ED21" i="13"/>
  <c r="EE21" i="13"/>
  <c r="EF21" i="13"/>
  <c r="EG21" i="13"/>
  <c r="EH21" i="13"/>
  <c r="EI21" i="13"/>
  <c r="EJ21" i="13"/>
  <c r="EK21" i="13"/>
  <c r="EL21" i="13"/>
  <c r="EM21" i="13"/>
  <c r="EN21" i="13"/>
  <c r="EO21" i="13"/>
  <c r="EP21" i="13"/>
  <c r="EQ21" i="13"/>
  <c r="ER21" i="13"/>
  <c r="ES21" i="13"/>
  <c r="ET21" i="13"/>
  <c r="EU21" i="13"/>
  <c r="EV21" i="13"/>
  <c r="EW21" i="13"/>
  <c r="DW22" i="13"/>
  <c r="DX22" i="13"/>
  <c r="DY22" i="13"/>
  <c r="DZ22" i="13"/>
  <c r="EA22" i="13"/>
  <c r="EB22" i="13"/>
  <c r="EC22" i="13"/>
  <c r="ED22" i="13"/>
  <c r="EE22" i="13"/>
  <c r="EF22" i="13"/>
  <c r="EG22" i="13"/>
  <c r="EH22" i="13"/>
  <c r="EI22" i="13"/>
  <c r="EJ22" i="13"/>
  <c r="EK22" i="13"/>
  <c r="EL22" i="13"/>
  <c r="EM22" i="13"/>
  <c r="EN22" i="13"/>
  <c r="EO22" i="13"/>
  <c r="EP22" i="13"/>
  <c r="EQ22" i="13"/>
  <c r="ER22" i="13"/>
  <c r="ES22" i="13"/>
  <c r="ET22" i="13"/>
  <c r="EU22" i="13"/>
  <c r="EV22" i="13"/>
  <c r="EW22" i="13"/>
  <c r="DW23" i="13"/>
  <c r="DX23" i="13"/>
  <c r="DY23" i="13"/>
  <c r="DZ23" i="13"/>
  <c r="EA23" i="13"/>
  <c r="EB23" i="13"/>
  <c r="EC23" i="13"/>
  <c r="ED23" i="13"/>
  <c r="EE23" i="13"/>
  <c r="EF23" i="13"/>
  <c r="EG23" i="13"/>
  <c r="EH23" i="13"/>
  <c r="EI23" i="13"/>
  <c r="EJ23" i="13"/>
  <c r="EK23" i="13"/>
  <c r="EL23" i="13"/>
  <c r="EM23" i="13"/>
  <c r="EN23" i="13"/>
  <c r="EO23" i="13"/>
  <c r="EP23" i="13"/>
  <c r="EQ23" i="13"/>
  <c r="ER23" i="13"/>
  <c r="ES23" i="13"/>
  <c r="ET23" i="13"/>
  <c r="EU23" i="13"/>
  <c r="EV23" i="13"/>
  <c r="EW23" i="13"/>
  <c r="DW24" i="13"/>
  <c r="DX24" i="13"/>
  <c r="DY24" i="13"/>
  <c r="DZ24" i="13"/>
  <c r="EA24" i="13"/>
  <c r="EB24" i="13"/>
  <c r="EC24" i="13"/>
  <c r="ED24" i="13"/>
  <c r="EE24" i="13"/>
  <c r="EF24" i="13"/>
  <c r="EG24" i="13"/>
  <c r="EH24" i="13"/>
  <c r="EI24" i="13"/>
  <c r="EJ24" i="13"/>
  <c r="EK24" i="13"/>
  <c r="EL24" i="13"/>
  <c r="EM24" i="13"/>
  <c r="EN24" i="13"/>
  <c r="EO24" i="13"/>
  <c r="EP24" i="13"/>
  <c r="EQ24" i="13"/>
  <c r="ER24" i="13"/>
  <c r="ES24" i="13"/>
  <c r="ET24" i="13"/>
  <c r="EU24" i="13"/>
  <c r="EV24" i="13"/>
  <c r="EW24" i="13"/>
  <c r="DW25" i="13"/>
  <c r="DX25" i="13"/>
  <c r="DY25" i="13"/>
  <c r="DZ25" i="13"/>
  <c r="EA25" i="13"/>
  <c r="EB25" i="13"/>
  <c r="EC25" i="13"/>
  <c r="ED25" i="13"/>
  <c r="EE25" i="13"/>
  <c r="EF25" i="13"/>
  <c r="EG25" i="13"/>
  <c r="EH25" i="13"/>
  <c r="EI25" i="13"/>
  <c r="EJ25" i="13"/>
  <c r="EK25" i="13"/>
  <c r="EL25" i="13"/>
  <c r="EM25" i="13"/>
  <c r="EN25" i="13"/>
  <c r="EO25" i="13"/>
  <c r="EP25" i="13"/>
  <c r="EQ25" i="13"/>
  <c r="ER25" i="13"/>
  <c r="ES25" i="13"/>
  <c r="ET25" i="13"/>
  <c r="EU25" i="13"/>
  <c r="EV25" i="13"/>
  <c r="EW25" i="13"/>
  <c r="DW26" i="13"/>
  <c r="DX26" i="13"/>
  <c r="DY26" i="13"/>
  <c r="DZ26" i="13"/>
  <c r="EA26" i="13"/>
  <c r="EB26" i="13"/>
  <c r="EC26" i="13"/>
  <c r="ED26" i="13"/>
  <c r="EE26" i="13"/>
  <c r="EF26" i="13"/>
  <c r="EG26" i="13"/>
  <c r="EH26" i="13"/>
  <c r="EI26" i="13"/>
  <c r="EJ26" i="13"/>
  <c r="EK26" i="13"/>
  <c r="EL26" i="13"/>
  <c r="EM26" i="13"/>
  <c r="EN26" i="13"/>
  <c r="EO26" i="13"/>
  <c r="EP26" i="13"/>
  <c r="EQ26" i="13"/>
  <c r="ER26" i="13"/>
  <c r="ES26" i="13"/>
  <c r="ET26" i="13"/>
  <c r="EU26" i="13"/>
  <c r="EV26" i="13"/>
  <c r="EW26" i="13"/>
  <c r="DW27" i="13"/>
  <c r="DX27" i="13"/>
  <c r="DY27" i="13"/>
  <c r="DZ27" i="13"/>
  <c r="EA27" i="13"/>
  <c r="EB27" i="13"/>
  <c r="EC27" i="13"/>
  <c r="ED27" i="13"/>
  <c r="EE27" i="13"/>
  <c r="EF27" i="13"/>
  <c r="EG27" i="13"/>
  <c r="EH27" i="13"/>
  <c r="EI27" i="13"/>
  <c r="EJ27" i="13"/>
  <c r="EK27" i="13"/>
  <c r="EL27" i="13"/>
  <c r="EM27" i="13"/>
  <c r="EN27" i="13"/>
  <c r="EO27" i="13"/>
  <c r="EP27" i="13"/>
  <c r="EQ27" i="13"/>
  <c r="ER27" i="13"/>
  <c r="ES27" i="13"/>
  <c r="ET27" i="13"/>
  <c r="EU27" i="13"/>
  <c r="EV27" i="13"/>
  <c r="EW27" i="13"/>
  <c r="DW28" i="13"/>
  <c r="DX28" i="13"/>
  <c r="DY28" i="13"/>
  <c r="DZ28" i="13"/>
  <c r="EA28" i="13"/>
  <c r="EB28" i="13"/>
  <c r="EC28" i="13"/>
  <c r="ED28" i="13"/>
  <c r="EE28" i="13"/>
  <c r="EF28" i="13"/>
  <c r="EG28" i="13"/>
  <c r="EH28" i="13"/>
  <c r="EI28" i="13"/>
  <c r="EJ28" i="13"/>
  <c r="EK28" i="13"/>
  <c r="EL28" i="13"/>
  <c r="EM28" i="13"/>
  <c r="EN28" i="13"/>
  <c r="EO28" i="13"/>
  <c r="EP28" i="13"/>
  <c r="EQ28" i="13"/>
  <c r="ER28" i="13"/>
  <c r="ES28" i="13"/>
  <c r="ET28" i="13"/>
  <c r="EU28" i="13"/>
  <c r="EV28" i="13"/>
  <c r="EW28" i="13"/>
  <c r="DW29" i="13"/>
  <c r="DX29" i="13"/>
  <c r="DY29" i="13"/>
  <c r="DZ29" i="13"/>
  <c r="EA29" i="13"/>
  <c r="EB29" i="13"/>
  <c r="EC29" i="13"/>
  <c r="ED29" i="13"/>
  <c r="EE29" i="13"/>
  <c r="EF29" i="13"/>
  <c r="EG29" i="13"/>
  <c r="EH29" i="13"/>
  <c r="EI29" i="13"/>
  <c r="EJ29" i="13"/>
  <c r="EK29" i="13"/>
  <c r="EL29" i="13"/>
  <c r="EM29" i="13"/>
  <c r="EN29" i="13"/>
  <c r="EO29" i="13"/>
  <c r="EP29" i="13"/>
  <c r="EQ29" i="13"/>
  <c r="ER29" i="13"/>
  <c r="ES29" i="13"/>
  <c r="ET29" i="13"/>
  <c r="EU29" i="13"/>
  <c r="EV29" i="13"/>
  <c r="EW29" i="13"/>
  <c r="DW30" i="13"/>
  <c r="DX30" i="13"/>
  <c r="DY30" i="13"/>
  <c r="DZ30" i="13"/>
  <c r="EA30" i="13"/>
  <c r="EB30" i="13"/>
  <c r="EC30" i="13"/>
  <c r="ED30" i="13"/>
  <c r="EE30" i="13"/>
  <c r="EF30" i="13"/>
  <c r="EG30" i="13"/>
  <c r="EH30" i="13"/>
  <c r="EI30" i="13"/>
  <c r="EJ30" i="13"/>
  <c r="EK30" i="13"/>
  <c r="EL30" i="13"/>
  <c r="EM30" i="13"/>
  <c r="EN30" i="13"/>
  <c r="EO30" i="13"/>
  <c r="EP30" i="13"/>
  <c r="EQ30" i="13"/>
  <c r="ER30" i="13"/>
  <c r="ES30" i="13"/>
  <c r="ET30" i="13"/>
  <c r="EU30" i="13"/>
  <c r="EV30" i="13"/>
  <c r="EW30" i="13"/>
  <c r="DW31" i="13"/>
  <c r="DX31" i="13"/>
  <c r="DY31" i="13"/>
  <c r="DZ31" i="13"/>
  <c r="EA31" i="13"/>
  <c r="EB31" i="13"/>
  <c r="EC31" i="13"/>
  <c r="ED31" i="13"/>
  <c r="EE31" i="13"/>
  <c r="EF31" i="13"/>
  <c r="EG31" i="13"/>
  <c r="EH31" i="13"/>
  <c r="EI31" i="13"/>
  <c r="EJ31" i="13"/>
  <c r="EK31" i="13"/>
  <c r="EL31" i="13"/>
  <c r="EM31" i="13"/>
  <c r="EN31" i="13"/>
  <c r="EO31" i="13"/>
  <c r="EP31" i="13"/>
  <c r="EQ31" i="13"/>
  <c r="ER31" i="13"/>
  <c r="ES31" i="13"/>
  <c r="ET31" i="13"/>
  <c r="EU31" i="13"/>
  <c r="EV31" i="13"/>
  <c r="EW31" i="13"/>
  <c r="DW32" i="13"/>
  <c r="DX32" i="13"/>
  <c r="DY32" i="13"/>
  <c r="DZ32" i="13"/>
  <c r="EA32" i="13"/>
  <c r="EB32" i="13"/>
  <c r="EC32" i="13"/>
  <c r="ED32" i="13"/>
  <c r="EE32" i="13"/>
  <c r="EF32" i="13"/>
  <c r="EG32" i="13"/>
  <c r="EH32" i="13"/>
  <c r="EI32" i="13"/>
  <c r="EJ32" i="13"/>
  <c r="EK32" i="13"/>
  <c r="EL32" i="13"/>
  <c r="EM32" i="13"/>
  <c r="EN32" i="13"/>
  <c r="EO32" i="13"/>
  <c r="EP32" i="13"/>
  <c r="EQ32" i="13"/>
  <c r="ER32" i="13"/>
  <c r="ES32" i="13"/>
  <c r="ET32" i="13"/>
  <c r="EU32" i="13"/>
  <c r="EV32" i="13"/>
  <c r="EW32" i="13"/>
  <c r="DW33" i="13"/>
  <c r="DX33" i="13"/>
  <c r="DY33" i="13"/>
  <c r="DZ33" i="13"/>
  <c r="EA33" i="13"/>
  <c r="EB33" i="13"/>
  <c r="EC33" i="13"/>
  <c r="ED33" i="13"/>
  <c r="EE33" i="13"/>
  <c r="EF33" i="13"/>
  <c r="EG33" i="13"/>
  <c r="EH33" i="13"/>
  <c r="EI33" i="13"/>
  <c r="EJ33" i="13"/>
  <c r="EK33" i="13"/>
  <c r="EL33" i="13"/>
  <c r="EM33" i="13"/>
  <c r="EN33" i="13"/>
  <c r="EO33" i="13"/>
  <c r="EP33" i="13"/>
  <c r="EQ33" i="13"/>
  <c r="ER33" i="13"/>
  <c r="ES33" i="13"/>
  <c r="ET33" i="13"/>
  <c r="EU33" i="13"/>
  <c r="EV33" i="13"/>
  <c r="EW33" i="13"/>
  <c r="DW34" i="13"/>
  <c r="DX34" i="13"/>
  <c r="DY34" i="13"/>
  <c r="DZ34" i="13"/>
  <c r="EA34" i="13"/>
  <c r="EB34" i="13"/>
  <c r="EC34" i="13"/>
  <c r="ED34" i="13"/>
  <c r="EE34" i="13"/>
  <c r="EF34" i="13"/>
  <c r="EG34" i="13"/>
  <c r="EH34" i="13"/>
  <c r="EI34" i="13"/>
  <c r="EJ34" i="13"/>
  <c r="EK34" i="13"/>
  <c r="EL34" i="13"/>
  <c r="EM34" i="13"/>
  <c r="EN34" i="13"/>
  <c r="EO34" i="13"/>
  <c r="EP34" i="13"/>
  <c r="EQ34" i="13"/>
  <c r="ER34" i="13"/>
  <c r="ES34" i="13"/>
  <c r="ET34" i="13"/>
  <c r="EU34" i="13"/>
  <c r="EV34" i="13"/>
  <c r="EW34" i="13"/>
  <c r="DW35" i="13"/>
  <c r="DX35" i="13"/>
  <c r="DY35" i="13"/>
  <c r="DZ35" i="13"/>
  <c r="EA35" i="13"/>
  <c r="EB35" i="13"/>
  <c r="EC35" i="13"/>
  <c r="ED35" i="13"/>
  <c r="EE35" i="13"/>
  <c r="EF35" i="13"/>
  <c r="EG35" i="13"/>
  <c r="EH35" i="13"/>
  <c r="EI35" i="13"/>
  <c r="EJ35" i="13"/>
  <c r="EK35" i="13"/>
  <c r="EL35" i="13"/>
  <c r="EM35" i="13"/>
  <c r="EN35" i="13"/>
  <c r="EO35" i="13"/>
  <c r="EP35" i="13"/>
  <c r="EQ35" i="13"/>
  <c r="ER35" i="13"/>
  <c r="ES35" i="13"/>
  <c r="ET35" i="13"/>
  <c r="EU35" i="13"/>
  <c r="EV35" i="13"/>
  <c r="EW35" i="13"/>
  <c r="DW36" i="13"/>
  <c r="DX36" i="13"/>
  <c r="DY36" i="13"/>
  <c r="DZ36" i="13"/>
  <c r="EA36" i="13"/>
  <c r="EB36" i="13"/>
  <c r="EC36" i="13"/>
  <c r="ED36" i="13"/>
  <c r="EE36" i="13"/>
  <c r="EF36" i="13"/>
  <c r="EG36" i="13"/>
  <c r="EH36" i="13"/>
  <c r="EI36" i="13"/>
  <c r="EJ36" i="13"/>
  <c r="EK36" i="13"/>
  <c r="EL36" i="13"/>
  <c r="EM36" i="13"/>
  <c r="EN36" i="13"/>
  <c r="EO36" i="13"/>
  <c r="EP36" i="13"/>
  <c r="EQ36" i="13"/>
  <c r="ER36" i="13"/>
  <c r="ES36" i="13"/>
  <c r="ET36" i="13"/>
  <c r="EU36" i="13"/>
  <c r="EV36" i="13"/>
  <c r="EW36" i="13"/>
  <c r="DW37" i="13"/>
  <c r="DX37" i="13"/>
  <c r="DY37" i="13"/>
  <c r="DZ37" i="13"/>
  <c r="EA37" i="13"/>
  <c r="EB37" i="13"/>
  <c r="EC37" i="13"/>
  <c r="ED37" i="13"/>
  <c r="EE37" i="13"/>
  <c r="EF37" i="13"/>
  <c r="EG37" i="13"/>
  <c r="EH37" i="13"/>
  <c r="EI37" i="13"/>
  <c r="EJ37" i="13"/>
  <c r="EK37" i="13"/>
  <c r="EL37" i="13"/>
  <c r="EM37" i="13"/>
  <c r="EN37" i="13"/>
  <c r="EO37" i="13"/>
  <c r="EP37" i="13"/>
  <c r="EQ37" i="13"/>
  <c r="ER37" i="13"/>
  <c r="ES37" i="13"/>
  <c r="ET37" i="13"/>
  <c r="EU37" i="13"/>
  <c r="EV37" i="13"/>
  <c r="EW37" i="13"/>
  <c r="DW38" i="13"/>
  <c r="DX38" i="13"/>
  <c r="DY38" i="13"/>
  <c r="DZ38" i="13"/>
  <c r="EA38" i="13"/>
  <c r="EB38" i="13"/>
  <c r="EC38" i="13"/>
  <c r="ED38" i="13"/>
  <c r="EE38" i="13"/>
  <c r="EF38" i="13"/>
  <c r="EG38" i="13"/>
  <c r="EH38" i="13"/>
  <c r="EI38" i="13"/>
  <c r="EJ38" i="13"/>
  <c r="EK38" i="13"/>
  <c r="EL38" i="13"/>
  <c r="EM38" i="13"/>
  <c r="EN38" i="13"/>
  <c r="EO38" i="13"/>
  <c r="EP38" i="13"/>
  <c r="EQ38" i="13"/>
  <c r="ER38" i="13"/>
  <c r="ES38" i="13"/>
  <c r="ET38" i="13"/>
  <c r="EU38" i="13"/>
  <c r="EV38" i="13"/>
  <c r="EW38" i="13"/>
  <c r="DW39" i="13"/>
  <c r="DX39" i="13"/>
  <c r="DY39" i="13"/>
  <c r="DZ39" i="13"/>
  <c r="EA39" i="13"/>
  <c r="EB39" i="13"/>
  <c r="EC39" i="13"/>
  <c r="ED39" i="13"/>
  <c r="EE39" i="13"/>
  <c r="EF39" i="13"/>
  <c r="EG39" i="13"/>
  <c r="EH39" i="13"/>
  <c r="EI39" i="13"/>
  <c r="EJ39" i="13"/>
  <c r="EK39" i="13"/>
  <c r="EL39" i="13"/>
  <c r="EM39" i="13"/>
  <c r="EN39" i="13"/>
  <c r="EO39" i="13"/>
  <c r="EP39" i="13"/>
  <c r="EQ39" i="13"/>
  <c r="ER39" i="13"/>
  <c r="ES39" i="13"/>
  <c r="ET39" i="13"/>
  <c r="EU39" i="13"/>
  <c r="EV39" i="13"/>
  <c r="EW39" i="13"/>
  <c r="DW40" i="13"/>
  <c r="DX40" i="13"/>
  <c r="DY40" i="13"/>
  <c r="DZ40" i="13"/>
  <c r="EA40" i="13"/>
  <c r="EB40" i="13"/>
  <c r="EC40" i="13"/>
  <c r="ED40" i="13"/>
  <c r="EE40" i="13"/>
  <c r="EF40" i="13"/>
  <c r="EG40" i="13"/>
  <c r="EH40" i="13"/>
  <c r="EI40" i="13"/>
  <c r="EJ40" i="13"/>
  <c r="EK40" i="13"/>
  <c r="EL40" i="13"/>
  <c r="EM40" i="13"/>
  <c r="EN40" i="13"/>
  <c r="EO40" i="13"/>
  <c r="EP40" i="13"/>
  <c r="EQ40" i="13"/>
  <c r="ER40" i="13"/>
  <c r="ES40" i="13"/>
  <c r="ET40" i="13"/>
  <c r="EU40" i="13"/>
  <c r="EV40" i="13"/>
  <c r="EW40" i="13"/>
  <c r="DW41" i="13"/>
  <c r="DX41" i="13"/>
  <c r="DY41" i="13"/>
  <c r="DZ41" i="13"/>
  <c r="EA41" i="13"/>
  <c r="EB41" i="13"/>
  <c r="EC41" i="13"/>
  <c r="ED41" i="13"/>
  <c r="EE41" i="13"/>
  <c r="EF41" i="13"/>
  <c r="EG41" i="13"/>
  <c r="EH41" i="13"/>
  <c r="EI41" i="13"/>
  <c r="EJ41" i="13"/>
  <c r="EK41" i="13"/>
  <c r="EL41" i="13"/>
  <c r="EM41" i="13"/>
  <c r="EN41" i="13"/>
  <c r="EO41" i="13"/>
  <c r="EP41" i="13"/>
  <c r="EQ41" i="13"/>
  <c r="ER41" i="13"/>
  <c r="ES41" i="13"/>
  <c r="ET41" i="13"/>
  <c r="EU41" i="13"/>
  <c r="EV41" i="13"/>
  <c r="EW41" i="13"/>
  <c r="DW42" i="13"/>
  <c r="DX42" i="13"/>
  <c r="DY42" i="13"/>
  <c r="DZ42" i="13"/>
  <c r="EA42" i="13"/>
  <c r="EB42" i="13"/>
  <c r="EC42" i="13"/>
  <c r="ED42" i="13"/>
  <c r="EE42" i="13"/>
  <c r="EF42" i="13"/>
  <c r="EG42" i="13"/>
  <c r="EH42" i="13"/>
  <c r="EI42" i="13"/>
  <c r="EJ42" i="13"/>
  <c r="EK42" i="13"/>
  <c r="EL42" i="13"/>
  <c r="EM42" i="13"/>
  <c r="EN42" i="13"/>
  <c r="EO42" i="13"/>
  <c r="EP42" i="13"/>
  <c r="EQ42" i="13"/>
  <c r="ER42" i="13"/>
  <c r="ES42" i="13"/>
  <c r="ET42" i="13"/>
  <c r="EU42" i="13"/>
  <c r="EV42" i="13"/>
  <c r="EW42" i="13"/>
  <c r="DW43" i="13"/>
  <c r="DX43" i="13"/>
  <c r="DY43" i="13"/>
  <c r="DZ43" i="13"/>
  <c r="EA43" i="13"/>
  <c r="EB43" i="13"/>
  <c r="EC43" i="13"/>
  <c r="ED43" i="13"/>
  <c r="EE43" i="13"/>
  <c r="EF43" i="13"/>
  <c r="EG43" i="13"/>
  <c r="EH43" i="13"/>
  <c r="EI43" i="13"/>
  <c r="EJ43" i="13"/>
  <c r="EK43" i="13"/>
  <c r="EL43" i="13"/>
  <c r="EM43" i="13"/>
  <c r="EN43" i="13"/>
  <c r="EO43" i="13"/>
  <c r="EP43" i="13"/>
  <c r="EQ43" i="13"/>
  <c r="ER43" i="13"/>
  <c r="ES43" i="13"/>
  <c r="ET43" i="13"/>
  <c r="EU43" i="13"/>
  <c r="EV43" i="13"/>
  <c r="EW43" i="13"/>
  <c r="DW44" i="13"/>
  <c r="DX44" i="13"/>
  <c r="DY44" i="13"/>
  <c r="DZ44" i="13"/>
  <c r="EA44" i="13"/>
  <c r="EB44" i="13"/>
  <c r="EC44" i="13"/>
  <c r="ED44" i="13"/>
  <c r="EE44" i="13"/>
  <c r="EF44" i="13"/>
  <c r="EG44" i="13"/>
  <c r="EH44" i="13"/>
  <c r="EI44" i="13"/>
  <c r="EJ44" i="13"/>
  <c r="EK44" i="13"/>
  <c r="EL44" i="13"/>
  <c r="EM44" i="13"/>
  <c r="EN44" i="13"/>
  <c r="EO44" i="13"/>
  <c r="EP44" i="13"/>
  <c r="EQ44" i="13"/>
  <c r="ER44" i="13"/>
  <c r="ES44" i="13"/>
  <c r="ET44" i="13"/>
  <c r="EU44" i="13"/>
  <c r="EV44" i="13"/>
  <c r="EW44" i="13"/>
  <c r="DW45" i="13"/>
  <c r="DX45" i="13"/>
  <c r="DY45" i="13"/>
  <c r="DZ45" i="13"/>
  <c r="EA45" i="13"/>
  <c r="EB45" i="13"/>
  <c r="EC45" i="13"/>
  <c r="ED45" i="13"/>
  <c r="EE45" i="13"/>
  <c r="EF45" i="13"/>
  <c r="EG45" i="13"/>
  <c r="EH45" i="13"/>
  <c r="EI45" i="13"/>
  <c r="EJ45" i="13"/>
  <c r="EK45" i="13"/>
  <c r="EL45" i="13"/>
  <c r="EM45" i="13"/>
  <c r="EN45" i="13"/>
  <c r="EO45" i="13"/>
  <c r="EP45" i="13"/>
  <c r="EQ45" i="13"/>
  <c r="ER45" i="13"/>
  <c r="ES45" i="13"/>
  <c r="ET45" i="13"/>
  <c r="EU45" i="13"/>
  <c r="EV45" i="13"/>
  <c r="EW45" i="13"/>
  <c r="DW46" i="13"/>
  <c r="DX46" i="13"/>
  <c r="DY46" i="13"/>
  <c r="DZ46" i="13"/>
  <c r="EA46" i="13"/>
  <c r="EB46" i="13"/>
  <c r="EC46" i="13"/>
  <c r="ED46" i="13"/>
  <c r="EE46" i="13"/>
  <c r="EF46" i="13"/>
  <c r="EG46" i="13"/>
  <c r="EH46" i="13"/>
  <c r="EI46" i="13"/>
  <c r="EJ46" i="13"/>
  <c r="EK46" i="13"/>
  <c r="EL46" i="13"/>
  <c r="EM46" i="13"/>
  <c r="EN46" i="13"/>
  <c r="EO46" i="13"/>
  <c r="EP46" i="13"/>
  <c r="EQ46" i="13"/>
  <c r="ER46" i="13"/>
  <c r="ES46" i="13"/>
  <c r="ET46" i="13"/>
  <c r="EU46" i="13"/>
  <c r="EV46" i="13"/>
  <c r="EW46" i="13"/>
  <c r="DW47" i="13"/>
  <c r="DX47" i="13"/>
  <c r="DY47" i="13"/>
  <c r="DZ47" i="13"/>
  <c r="EA47" i="13"/>
  <c r="EB47" i="13"/>
  <c r="EC47" i="13"/>
  <c r="ED47" i="13"/>
  <c r="EE47" i="13"/>
  <c r="EF47" i="13"/>
  <c r="EG47" i="13"/>
  <c r="EH47" i="13"/>
  <c r="EI47" i="13"/>
  <c r="EJ47" i="13"/>
  <c r="EK47" i="13"/>
  <c r="EL47" i="13"/>
  <c r="EM47" i="13"/>
  <c r="EN47" i="13"/>
  <c r="EO47" i="13"/>
  <c r="EP47" i="13"/>
  <c r="EQ47" i="13"/>
  <c r="ER47" i="13"/>
  <c r="ES47" i="13"/>
  <c r="ET47" i="13"/>
  <c r="EU47" i="13"/>
  <c r="EV47" i="13"/>
  <c r="EW47" i="13"/>
  <c r="DW48" i="13"/>
  <c r="DX48" i="13"/>
  <c r="DY48" i="13"/>
  <c r="DZ48" i="13"/>
  <c r="EA48" i="13"/>
  <c r="EB48" i="13"/>
  <c r="EC48" i="13"/>
  <c r="ED48" i="13"/>
  <c r="EE48" i="13"/>
  <c r="EF48" i="13"/>
  <c r="EG48" i="13"/>
  <c r="EH48" i="13"/>
  <c r="EI48" i="13"/>
  <c r="EJ48" i="13"/>
  <c r="EK48" i="13"/>
  <c r="EL48" i="13"/>
  <c r="EM48" i="13"/>
  <c r="EN48" i="13"/>
  <c r="EO48" i="13"/>
  <c r="EP48" i="13"/>
  <c r="EQ48" i="13"/>
  <c r="ER48" i="13"/>
  <c r="ES48" i="13"/>
  <c r="ET48" i="13"/>
  <c r="EU48" i="13"/>
  <c r="EV48" i="13"/>
  <c r="EW48" i="13"/>
  <c r="DW49" i="13"/>
  <c r="DX49" i="13"/>
  <c r="DY49" i="13"/>
  <c r="DZ49" i="13"/>
  <c r="EA49" i="13"/>
  <c r="EB49" i="13"/>
  <c r="EC49" i="13"/>
  <c r="ED49" i="13"/>
  <c r="EE49" i="13"/>
  <c r="EF49" i="13"/>
  <c r="EG49" i="13"/>
  <c r="EH49" i="13"/>
  <c r="EI49" i="13"/>
  <c r="EJ49" i="13"/>
  <c r="EK49" i="13"/>
  <c r="EL49" i="13"/>
  <c r="EM49" i="13"/>
  <c r="EN49" i="13"/>
  <c r="EO49" i="13"/>
  <c r="EP49" i="13"/>
  <c r="EQ49" i="13"/>
  <c r="ER49" i="13"/>
  <c r="ES49" i="13"/>
  <c r="ET49" i="13"/>
  <c r="EU49" i="13"/>
  <c r="EV49" i="13"/>
  <c r="EW49" i="13"/>
  <c r="DW50" i="13"/>
  <c r="DX50" i="13"/>
  <c r="DY50" i="13"/>
  <c r="DZ50" i="13"/>
  <c r="EA50" i="13"/>
  <c r="EB50" i="13"/>
  <c r="EC50" i="13"/>
  <c r="ED50" i="13"/>
  <c r="EE50" i="13"/>
  <c r="EF50" i="13"/>
  <c r="EG50" i="13"/>
  <c r="EH50" i="13"/>
  <c r="EI50" i="13"/>
  <c r="EJ50" i="13"/>
  <c r="EK50" i="13"/>
  <c r="EL50" i="13"/>
  <c r="EM50" i="13"/>
  <c r="EN50" i="13"/>
  <c r="EO50" i="13"/>
  <c r="EP50" i="13"/>
  <c r="EQ50" i="13"/>
  <c r="ER50" i="13"/>
  <c r="ES50" i="13"/>
  <c r="ET50" i="13"/>
  <c r="EU50" i="13"/>
  <c r="EV50" i="13"/>
  <c r="EW50" i="13"/>
  <c r="DW51" i="13"/>
  <c r="DX51" i="13"/>
  <c r="DY51" i="13"/>
  <c r="DZ51" i="13"/>
  <c r="EA51" i="13"/>
  <c r="EB51" i="13"/>
  <c r="EC51" i="13"/>
  <c r="ED51" i="13"/>
  <c r="EE51" i="13"/>
  <c r="EF51" i="13"/>
  <c r="EG51" i="13"/>
  <c r="EH51" i="13"/>
  <c r="EI51" i="13"/>
  <c r="EJ51" i="13"/>
  <c r="EK51" i="13"/>
  <c r="EL51" i="13"/>
  <c r="EM51" i="13"/>
  <c r="EN51" i="13"/>
  <c r="EO51" i="13"/>
  <c r="EP51" i="13"/>
  <c r="EQ51" i="13"/>
  <c r="ER51" i="13"/>
  <c r="ES51" i="13"/>
  <c r="ET51" i="13"/>
  <c r="EU51" i="13"/>
  <c r="EV51" i="13"/>
  <c r="EW51" i="13"/>
  <c r="DW52" i="13"/>
  <c r="DX52" i="13"/>
  <c r="DY52" i="13"/>
  <c r="DZ52" i="13"/>
  <c r="EA52" i="13"/>
  <c r="EB52" i="13"/>
  <c r="EC52" i="13"/>
  <c r="ED52" i="13"/>
  <c r="EE52" i="13"/>
  <c r="EF52" i="13"/>
  <c r="EG52" i="13"/>
  <c r="EH52" i="13"/>
  <c r="EI52" i="13"/>
  <c r="EJ52" i="13"/>
  <c r="EK52" i="13"/>
  <c r="EL52" i="13"/>
  <c r="EM52" i="13"/>
  <c r="EN52" i="13"/>
  <c r="EO52" i="13"/>
  <c r="EP52" i="13"/>
  <c r="EQ52" i="13"/>
  <c r="ER52" i="13"/>
  <c r="ES52" i="13"/>
  <c r="ET52" i="13"/>
  <c r="EU52" i="13"/>
  <c r="EV52" i="13"/>
  <c r="EW52" i="13"/>
  <c r="DW53" i="13"/>
  <c r="DX53" i="13"/>
  <c r="DY53" i="13"/>
  <c r="DZ53" i="13"/>
  <c r="EA53" i="13"/>
  <c r="EB53" i="13"/>
  <c r="EC53" i="13"/>
  <c r="ED53" i="13"/>
  <c r="EE53" i="13"/>
  <c r="EF53" i="13"/>
  <c r="EG53" i="13"/>
  <c r="EH53" i="13"/>
  <c r="EI53" i="13"/>
  <c r="EJ53" i="13"/>
  <c r="EK53" i="13"/>
  <c r="EL53" i="13"/>
  <c r="EM53" i="13"/>
  <c r="EN53" i="13"/>
  <c r="EO53" i="13"/>
  <c r="EP53" i="13"/>
  <c r="EQ53" i="13"/>
  <c r="ER53" i="13"/>
  <c r="ES53" i="13"/>
  <c r="ET53" i="13"/>
  <c r="EU53" i="13"/>
  <c r="EV53" i="13"/>
  <c r="EW53" i="13"/>
  <c r="DW54" i="13"/>
  <c r="DX54" i="13"/>
  <c r="DY54" i="13"/>
  <c r="DZ54" i="13"/>
  <c r="EA54" i="13"/>
  <c r="EB54" i="13"/>
  <c r="EC54" i="13"/>
  <c r="ED54" i="13"/>
  <c r="EE54" i="13"/>
  <c r="EF54" i="13"/>
  <c r="EG54" i="13"/>
  <c r="EH54" i="13"/>
  <c r="EI54" i="13"/>
  <c r="EJ54" i="13"/>
  <c r="EK54" i="13"/>
  <c r="EL54" i="13"/>
  <c r="EM54" i="13"/>
  <c r="EN54" i="13"/>
  <c r="EO54" i="13"/>
  <c r="EP54" i="13"/>
  <c r="EQ54" i="13"/>
  <c r="ER54" i="13"/>
  <c r="ES54" i="13"/>
  <c r="ET54" i="13"/>
  <c r="EU54" i="13"/>
  <c r="EV54" i="13"/>
  <c r="EW54" i="13"/>
  <c r="DW55" i="13"/>
  <c r="DW56" i="13"/>
  <c r="DX56" i="13"/>
  <c r="DY56" i="13"/>
  <c r="DZ56" i="13"/>
  <c r="EA56" i="13"/>
  <c r="EB56" i="13"/>
  <c r="EC56" i="13"/>
  <c r="ED56" i="13"/>
  <c r="EE56" i="13"/>
  <c r="EF56" i="13"/>
  <c r="EG56" i="13"/>
  <c r="EH56" i="13"/>
  <c r="EI56" i="13"/>
  <c r="EJ56" i="13"/>
  <c r="EK56" i="13"/>
  <c r="EL56" i="13"/>
  <c r="EM56" i="13"/>
  <c r="EN56" i="13"/>
  <c r="EO56" i="13"/>
  <c r="EP56" i="13"/>
  <c r="EQ56" i="13"/>
  <c r="ER56" i="13"/>
  <c r="ES56" i="13"/>
  <c r="ET56" i="13"/>
  <c r="EU56" i="13"/>
  <c r="EV56" i="13"/>
  <c r="EW56" i="13"/>
  <c r="DW57" i="13"/>
  <c r="DX57" i="13"/>
  <c r="DY57" i="13"/>
  <c r="DZ57" i="13"/>
  <c r="EA57" i="13"/>
  <c r="EB57" i="13"/>
  <c r="EC57" i="13"/>
  <c r="ED57" i="13"/>
  <c r="EE57" i="13"/>
  <c r="EF57" i="13"/>
  <c r="EG57" i="13"/>
  <c r="EH57" i="13"/>
  <c r="EI57" i="13"/>
  <c r="EJ57" i="13"/>
  <c r="EK57" i="13"/>
  <c r="EL57" i="13"/>
  <c r="EM57" i="13"/>
  <c r="EN57" i="13"/>
  <c r="EO57" i="13"/>
  <c r="EP57" i="13"/>
  <c r="EQ57" i="13"/>
  <c r="ER57" i="13"/>
  <c r="ES57" i="13"/>
  <c r="ET57" i="13"/>
  <c r="EU57" i="13"/>
  <c r="EV57" i="13"/>
  <c r="EW57" i="13"/>
  <c r="DW58" i="13"/>
  <c r="DX58" i="13"/>
  <c r="DY58" i="13"/>
  <c r="DZ58" i="13"/>
  <c r="EA58" i="13"/>
  <c r="EB58" i="13"/>
  <c r="EC58" i="13"/>
  <c r="ED58" i="13"/>
  <c r="EE58" i="13"/>
  <c r="EF58" i="13"/>
  <c r="EG58" i="13"/>
  <c r="EH58" i="13"/>
  <c r="EI58" i="13"/>
  <c r="EJ58" i="13"/>
  <c r="EK58" i="13"/>
  <c r="EL58" i="13"/>
  <c r="EM58" i="13"/>
  <c r="EN58" i="13"/>
  <c r="EO58" i="13"/>
  <c r="EP58" i="13"/>
  <c r="EQ58" i="13"/>
  <c r="ER58" i="13"/>
  <c r="ES58" i="13"/>
  <c r="ET58" i="13"/>
  <c r="EU58" i="13"/>
  <c r="EV58" i="13"/>
  <c r="EW58" i="13"/>
  <c r="DW59" i="13"/>
  <c r="DX59" i="13"/>
  <c r="DY59" i="13"/>
  <c r="DZ59" i="13"/>
  <c r="EA59" i="13"/>
  <c r="EB59" i="13"/>
  <c r="EC59" i="13"/>
  <c r="ED59" i="13"/>
  <c r="EE59" i="13"/>
  <c r="EF59" i="13"/>
  <c r="EG59" i="13"/>
  <c r="EH59" i="13"/>
  <c r="EI59" i="13"/>
  <c r="EJ59" i="13"/>
  <c r="EK59" i="13"/>
  <c r="EL59" i="13"/>
  <c r="EM59" i="13"/>
  <c r="EN59" i="13"/>
  <c r="EO59" i="13"/>
  <c r="EP59" i="13"/>
  <c r="EQ59" i="13"/>
  <c r="ER59" i="13"/>
  <c r="ES59" i="13"/>
  <c r="ET59" i="13"/>
  <c r="EU59" i="13"/>
  <c r="EV59" i="13"/>
  <c r="EW59" i="13"/>
  <c r="DW60" i="13"/>
  <c r="DX60" i="13"/>
  <c r="DY60" i="13"/>
  <c r="DZ60" i="13"/>
  <c r="EA60" i="13"/>
  <c r="EB60" i="13"/>
  <c r="EC60" i="13"/>
  <c r="ED60" i="13"/>
  <c r="EE60" i="13"/>
  <c r="EF60" i="13"/>
  <c r="EG60" i="13"/>
  <c r="EH60" i="13"/>
  <c r="EI60" i="13"/>
  <c r="EJ60" i="13"/>
  <c r="EK60" i="13"/>
  <c r="EL60" i="13"/>
  <c r="EM60" i="13"/>
  <c r="EN60" i="13"/>
  <c r="EO60" i="13"/>
  <c r="EP60" i="13"/>
  <c r="EQ60" i="13"/>
  <c r="ER60" i="13"/>
  <c r="ES60" i="13"/>
  <c r="ET60" i="13"/>
  <c r="EU60" i="13"/>
  <c r="EV60" i="13"/>
  <c r="EW60" i="13"/>
  <c r="DW61" i="13"/>
  <c r="DX61" i="13"/>
  <c r="DY61" i="13"/>
  <c r="DZ61" i="13"/>
  <c r="EA61" i="13"/>
  <c r="EB61" i="13"/>
  <c r="EC61" i="13"/>
  <c r="ED61" i="13"/>
  <c r="EE61" i="13"/>
  <c r="EF61" i="13"/>
  <c r="EG61" i="13"/>
  <c r="EH61" i="13"/>
  <c r="EI61" i="13"/>
  <c r="EJ61" i="13"/>
  <c r="EK61" i="13"/>
  <c r="EL61" i="13"/>
  <c r="EM61" i="13"/>
  <c r="EN61" i="13"/>
  <c r="EO61" i="13"/>
  <c r="EP61" i="13"/>
  <c r="EQ61" i="13"/>
  <c r="ER61" i="13"/>
  <c r="ES61" i="13"/>
  <c r="ET61" i="13"/>
  <c r="EU61" i="13"/>
  <c r="EV61" i="13"/>
  <c r="EW61" i="13"/>
  <c r="DW62" i="13"/>
  <c r="DX62" i="13"/>
  <c r="DY62" i="13"/>
  <c r="DZ62" i="13"/>
  <c r="EA62" i="13"/>
  <c r="EB62" i="13"/>
  <c r="EC62" i="13"/>
  <c r="ED62" i="13"/>
  <c r="EE62" i="13"/>
  <c r="EF62" i="13"/>
  <c r="EG62" i="13"/>
  <c r="EH62" i="13"/>
  <c r="EI62" i="13"/>
  <c r="EJ62" i="13"/>
  <c r="EK62" i="13"/>
  <c r="EL62" i="13"/>
  <c r="EM62" i="13"/>
  <c r="EN62" i="13"/>
  <c r="EO62" i="13"/>
  <c r="EP62" i="13"/>
  <c r="EQ62" i="13"/>
  <c r="ER62" i="13"/>
  <c r="ES62" i="13"/>
  <c r="ET62" i="13"/>
  <c r="EU62" i="13"/>
  <c r="EV62" i="13"/>
  <c r="EW62" i="13"/>
  <c r="DW63" i="13"/>
  <c r="DX63" i="13"/>
  <c r="DY63" i="13"/>
  <c r="DZ63" i="13"/>
  <c r="EA63" i="13"/>
  <c r="EB63" i="13"/>
  <c r="EC63" i="13"/>
  <c r="ED63" i="13"/>
  <c r="EE63" i="13"/>
  <c r="EF63" i="13"/>
  <c r="EG63" i="13"/>
  <c r="EH63" i="13"/>
  <c r="EI63" i="13"/>
  <c r="EJ63" i="13"/>
  <c r="EK63" i="13"/>
  <c r="EL63" i="13"/>
  <c r="EM63" i="13"/>
  <c r="EN63" i="13"/>
  <c r="EO63" i="13"/>
  <c r="EP63" i="13"/>
  <c r="EQ63" i="13"/>
  <c r="ER63" i="13"/>
  <c r="ES63" i="13"/>
  <c r="ET63" i="13"/>
  <c r="EU63" i="13"/>
  <c r="EV63" i="13"/>
  <c r="EW63" i="13"/>
  <c r="DW64" i="13"/>
  <c r="DX64" i="13"/>
  <c r="DY64" i="13"/>
  <c r="DZ64" i="13"/>
  <c r="EA64" i="13"/>
  <c r="EB64" i="13"/>
  <c r="EC64" i="13"/>
  <c r="ED64" i="13"/>
  <c r="EE64" i="13"/>
  <c r="EF64" i="13"/>
  <c r="EG64" i="13"/>
  <c r="EH64" i="13"/>
  <c r="EI64" i="13"/>
  <c r="EJ64" i="13"/>
  <c r="EK64" i="13"/>
  <c r="EL64" i="13"/>
  <c r="EM64" i="13"/>
  <c r="EN64" i="13"/>
  <c r="EO64" i="13"/>
  <c r="EP64" i="13"/>
  <c r="EQ64" i="13"/>
  <c r="ER64" i="13"/>
  <c r="ES64" i="13"/>
  <c r="ET64" i="13"/>
  <c r="EU64" i="13"/>
  <c r="EV64" i="13"/>
  <c r="EW64" i="13"/>
  <c r="DW65" i="13"/>
  <c r="DX65" i="13"/>
  <c r="DY65" i="13"/>
  <c r="DZ65" i="13"/>
  <c r="EA65" i="13"/>
  <c r="EB65" i="13"/>
  <c r="EC65" i="13"/>
  <c r="ED65" i="13"/>
  <c r="EE65" i="13"/>
  <c r="EF65" i="13"/>
  <c r="EG65" i="13"/>
  <c r="EH65" i="13"/>
  <c r="EI65" i="13"/>
  <c r="EJ65" i="13"/>
  <c r="EK65" i="13"/>
  <c r="EL65" i="13"/>
  <c r="EM65" i="13"/>
  <c r="EN65" i="13"/>
  <c r="EO65" i="13"/>
  <c r="EP65" i="13"/>
  <c r="EQ65" i="13"/>
  <c r="ER65" i="13"/>
  <c r="ES65" i="13"/>
  <c r="ET65" i="13"/>
  <c r="EU65" i="13"/>
  <c r="EV65" i="13"/>
  <c r="EW65" i="13"/>
  <c r="DW66" i="13"/>
  <c r="DX66" i="13"/>
  <c r="DY66" i="13"/>
  <c r="DZ66" i="13"/>
  <c r="EA66" i="13"/>
  <c r="EB66" i="13"/>
  <c r="EC66" i="13"/>
  <c r="ED66" i="13"/>
  <c r="EE66" i="13"/>
  <c r="EF66" i="13"/>
  <c r="EG66" i="13"/>
  <c r="EH66" i="13"/>
  <c r="EI66" i="13"/>
  <c r="EJ66" i="13"/>
  <c r="EK66" i="13"/>
  <c r="EL66" i="13"/>
  <c r="EM66" i="13"/>
  <c r="EN66" i="13"/>
  <c r="EO66" i="13"/>
  <c r="EP66" i="13"/>
  <c r="EQ66" i="13"/>
  <c r="ER66" i="13"/>
  <c r="ES66" i="13"/>
  <c r="ET66" i="13"/>
  <c r="EU66" i="13"/>
  <c r="EV66" i="13"/>
  <c r="EW66" i="13"/>
  <c r="DW67" i="13"/>
  <c r="DW68" i="13"/>
  <c r="DX68" i="13"/>
  <c r="DY68" i="13"/>
  <c r="DZ68" i="13"/>
  <c r="EA68" i="13"/>
  <c r="EB68" i="13"/>
  <c r="EC68" i="13"/>
  <c r="ED68" i="13"/>
  <c r="EE68" i="13"/>
  <c r="EF68" i="13"/>
  <c r="EG68" i="13"/>
  <c r="EH68" i="13"/>
  <c r="EI68" i="13"/>
  <c r="EJ68" i="13"/>
  <c r="EK68" i="13"/>
  <c r="EL68" i="13"/>
  <c r="EM68" i="13"/>
  <c r="EN68" i="13"/>
  <c r="EO68" i="13"/>
  <c r="EP68" i="13"/>
  <c r="EQ68" i="13"/>
  <c r="ER68" i="13"/>
  <c r="ES68" i="13"/>
  <c r="ET68" i="13"/>
  <c r="EU68" i="13"/>
  <c r="EV68" i="13"/>
  <c r="EW68" i="13"/>
  <c r="DW69" i="13"/>
  <c r="DX69" i="13"/>
  <c r="DY69" i="13"/>
  <c r="DZ69" i="13"/>
  <c r="EA69" i="13"/>
  <c r="EB69" i="13"/>
  <c r="EC69" i="13"/>
  <c r="ED69" i="13"/>
  <c r="EE69" i="13"/>
  <c r="EF69" i="13"/>
  <c r="EG69" i="13"/>
  <c r="EH69" i="13"/>
  <c r="EI69" i="13"/>
  <c r="EJ69" i="13"/>
  <c r="EK69" i="13"/>
  <c r="EL69" i="13"/>
  <c r="EM69" i="13"/>
  <c r="EN69" i="13"/>
  <c r="EO69" i="13"/>
  <c r="EP69" i="13"/>
  <c r="EQ69" i="13"/>
  <c r="ER69" i="13"/>
  <c r="ES69" i="13"/>
  <c r="ET69" i="13"/>
  <c r="EU69" i="13"/>
  <c r="EV69" i="13"/>
  <c r="EW69" i="13"/>
  <c r="DW70" i="13"/>
  <c r="DX70" i="13"/>
  <c r="DY70" i="13"/>
  <c r="DZ70" i="13"/>
  <c r="EA70" i="13"/>
  <c r="EB70" i="13"/>
  <c r="EC70" i="13"/>
  <c r="ED70" i="13"/>
  <c r="EE70" i="13"/>
  <c r="EF70" i="13"/>
  <c r="EG70" i="13"/>
  <c r="EH70" i="13"/>
  <c r="EI70" i="13"/>
  <c r="EJ70" i="13"/>
  <c r="EK70" i="13"/>
  <c r="EL70" i="13"/>
  <c r="EM70" i="13"/>
  <c r="EN70" i="13"/>
  <c r="EO70" i="13"/>
  <c r="EP70" i="13"/>
  <c r="EQ70" i="13"/>
  <c r="ER70" i="13"/>
  <c r="ES70" i="13"/>
  <c r="ET70" i="13"/>
  <c r="EU70" i="13"/>
  <c r="EV70" i="13"/>
  <c r="EW70" i="13"/>
  <c r="DW71" i="13"/>
  <c r="DX71" i="13"/>
  <c r="DY71" i="13"/>
  <c r="DZ71" i="13"/>
  <c r="EA71" i="13"/>
  <c r="EB71" i="13"/>
  <c r="EC71" i="13"/>
  <c r="ED71" i="13"/>
  <c r="EE71" i="13"/>
  <c r="EF71" i="13"/>
  <c r="EG71" i="13"/>
  <c r="EH71" i="13"/>
  <c r="EI71" i="13"/>
  <c r="EJ71" i="13"/>
  <c r="EK71" i="13"/>
  <c r="EL71" i="13"/>
  <c r="EM71" i="13"/>
  <c r="EN71" i="13"/>
  <c r="EO71" i="13"/>
  <c r="EP71" i="13"/>
  <c r="EQ71" i="13"/>
  <c r="ER71" i="13"/>
  <c r="ES71" i="13"/>
  <c r="ET71" i="13"/>
  <c r="EU71" i="13"/>
  <c r="EV71" i="13"/>
  <c r="EW71" i="13"/>
  <c r="DW72" i="13"/>
  <c r="DX72" i="13"/>
  <c r="DY72" i="13"/>
  <c r="DZ72" i="13"/>
  <c r="EA72" i="13"/>
  <c r="EB72" i="13"/>
  <c r="EC72" i="13"/>
  <c r="ED72" i="13"/>
  <c r="EE72" i="13"/>
  <c r="EF72" i="13"/>
  <c r="EG72" i="13"/>
  <c r="EH72" i="13"/>
  <c r="EI72" i="13"/>
  <c r="EJ72" i="13"/>
  <c r="EK72" i="13"/>
  <c r="EL72" i="13"/>
  <c r="EM72" i="13"/>
  <c r="EN72" i="13"/>
  <c r="EO72" i="13"/>
  <c r="EP72" i="13"/>
  <c r="EQ72" i="13"/>
  <c r="ER72" i="13"/>
  <c r="ES72" i="13"/>
  <c r="ET72" i="13"/>
  <c r="EU72" i="13"/>
  <c r="EV72" i="13"/>
  <c r="EW72" i="13"/>
  <c r="DW73" i="13"/>
  <c r="DX73" i="13"/>
  <c r="DY73" i="13"/>
  <c r="DZ73" i="13"/>
  <c r="EA73" i="13"/>
  <c r="EB73" i="13"/>
  <c r="EC73" i="13"/>
  <c r="ED73" i="13"/>
  <c r="EE73" i="13"/>
  <c r="EF73" i="13"/>
  <c r="EG73" i="13"/>
  <c r="EH73" i="13"/>
  <c r="EI73" i="13"/>
  <c r="EJ73" i="13"/>
  <c r="EK73" i="13"/>
  <c r="EL73" i="13"/>
  <c r="EM73" i="13"/>
  <c r="EN73" i="13"/>
  <c r="EO73" i="13"/>
  <c r="EP73" i="13"/>
  <c r="EQ73" i="13"/>
  <c r="ER73" i="13"/>
  <c r="ES73" i="13"/>
  <c r="ET73" i="13"/>
  <c r="EU73" i="13"/>
  <c r="EV73" i="13"/>
  <c r="EW73" i="13"/>
  <c r="DW74" i="13"/>
  <c r="DX74" i="13"/>
  <c r="DY74" i="13"/>
  <c r="DZ74" i="13"/>
  <c r="EA74" i="13"/>
  <c r="EB74" i="13"/>
  <c r="EC74" i="13"/>
  <c r="ED74" i="13"/>
  <c r="EE74" i="13"/>
  <c r="EF74" i="13"/>
  <c r="EG74" i="13"/>
  <c r="EH74" i="13"/>
  <c r="EI74" i="13"/>
  <c r="EJ74" i="13"/>
  <c r="EK74" i="13"/>
  <c r="EL74" i="13"/>
  <c r="EM74" i="13"/>
  <c r="EN74" i="13"/>
  <c r="EO74" i="13"/>
  <c r="EP74" i="13"/>
  <c r="EQ74" i="13"/>
  <c r="ER74" i="13"/>
  <c r="ES74" i="13"/>
  <c r="ET74" i="13"/>
  <c r="EU74" i="13"/>
  <c r="EV74" i="13"/>
  <c r="EW74" i="13"/>
  <c r="DW75" i="13"/>
  <c r="DX75" i="13"/>
  <c r="DY75" i="13"/>
  <c r="DZ75" i="13"/>
  <c r="EA75" i="13"/>
  <c r="EB75" i="13"/>
  <c r="EC75" i="13"/>
  <c r="ED75" i="13"/>
  <c r="EE75" i="13"/>
  <c r="EF75" i="13"/>
  <c r="EG75" i="13"/>
  <c r="EH75" i="13"/>
  <c r="EI75" i="13"/>
  <c r="EJ75" i="13"/>
  <c r="EK75" i="13"/>
  <c r="EL75" i="13"/>
  <c r="EM75" i="13"/>
  <c r="EN75" i="13"/>
  <c r="EO75" i="13"/>
  <c r="EP75" i="13"/>
  <c r="EQ75" i="13"/>
  <c r="ER75" i="13"/>
  <c r="ES75" i="13"/>
  <c r="ET75" i="13"/>
  <c r="EU75" i="13"/>
  <c r="EV75" i="13"/>
  <c r="EW75" i="13"/>
  <c r="DW76" i="13"/>
  <c r="DX76" i="13"/>
  <c r="DY76" i="13"/>
  <c r="DZ76" i="13"/>
  <c r="EA76" i="13"/>
  <c r="EB76" i="13"/>
  <c r="EC76" i="13"/>
  <c r="ED76" i="13"/>
  <c r="EE76" i="13"/>
  <c r="EF76" i="13"/>
  <c r="EG76" i="13"/>
  <c r="EH76" i="13"/>
  <c r="EI76" i="13"/>
  <c r="EJ76" i="13"/>
  <c r="EK76" i="13"/>
  <c r="EL76" i="13"/>
  <c r="EM76" i="13"/>
  <c r="EN76" i="13"/>
  <c r="EO76" i="13"/>
  <c r="EP76" i="13"/>
  <c r="EQ76" i="13"/>
  <c r="ER76" i="13"/>
  <c r="ES76" i="13"/>
  <c r="ET76" i="13"/>
  <c r="EU76" i="13"/>
  <c r="EV76" i="13"/>
  <c r="EW76" i="13"/>
  <c r="DW77" i="13"/>
  <c r="DX77" i="13"/>
  <c r="DY77" i="13"/>
  <c r="DZ77" i="13"/>
  <c r="EA77" i="13"/>
  <c r="EB77" i="13"/>
  <c r="EC77" i="13"/>
  <c r="ED77" i="13"/>
  <c r="EE77" i="13"/>
  <c r="EF77" i="13"/>
  <c r="EG77" i="13"/>
  <c r="EH77" i="13"/>
  <c r="EI77" i="13"/>
  <c r="EJ77" i="13"/>
  <c r="EK77" i="13"/>
  <c r="EL77" i="13"/>
  <c r="EM77" i="13"/>
  <c r="EN77" i="13"/>
  <c r="EO77" i="13"/>
  <c r="EP77" i="13"/>
  <c r="EQ77" i="13"/>
  <c r="ER77" i="13"/>
  <c r="ES77" i="13"/>
  <c r="ET77" i="13"/>
  <c r="EU77" i="13"/>
  <c r="EV77" i="13"/>
  <c r="EW77" i="13"/>
  <c r="DW78" i="13"/>
  <c r="DX78" i="13"/>
  <c r="DY78" i="13"/>
  <c r="DZ78" i="13"/>
  <c r="EA78" i="13"/>
  <c r="EB78" i="13"/>
  <c r="EC78" i="13"/>
  <c r="ED78" i="13"/>
  <c r="EE78" i="13"/>
  <c r="EF78" i="13"/>
  <c r="EG78" i="13"/>
  <c r="EH78" i="13"/>
  <c r="EI78" i="13"/>
  <c r="EJ78" i="13"/>
  <c r="EK78" i="13"/>
  <c r="EL78" i="13"/>
  <c r="EM78" i="13"/>
  <c r="EN78" i="13"/>
  <c r="EO78" i="13"/>
  <c r="EP78" i="13"/>
  <c r="EQ78" i="13"/>
  <c r="ER78" i="13"/>
  <c r="ES78" i="13"/>
  <c r="ET78" i="13"/>
  <c r="EU78" i="13"/>
  <c r="EV78" i="13"/>
  <c r="EW78" i="13"/>
  <c r="DW79" i="13"/>
  <c r="DX79" i="13"/>
  <c r="DY79" i="13"/>
  <c r="DZ79" i="13"/>
  <c r="EA79" i="13"/>
  <c r="EB79" i="13"/>
  <c r="EC79" i="13"/>
  <c r="ED79" i="13"/>
  <c r="EE79" i="13"/>
  <c r="EF79" i="13"/>
  <c r="EG79" i="13"/>
  <c r="EH79" i="13"/>
  <c r="EI79" i="13"/>
  <c r="EJ79" i="13"/>
  <c r="EK79" i="13"/>
  <c r="EL79" i="13"/>
  <c r="EM79" i="13"/>
  <c r="EN79" i="13"/>
  <c r="EO79" i="13"/>
  <c r="EP79" i="13"/>
  <c r="EQ79" i="13"/>
  <c r="ER79" i="13"/>
  <c r="ES79" i="13"/>
  <c r="ET79" i="13"/>
  <c r="EU79" i="13"/>
  <c r="EV79" i="13"/>
  <c r="EW79" i="13"/>
  <c r="DW80" i="13"/>
  <c r="DX80" i="13"/>
  <c r="DY80" i="13"/>
  <c r="DZ80" i="13"/>
  <c r="EA80" i="13"/>
  <c r="EB80" i="13"/>
  <c r="EC80" i="13"/>
  <c r="ED80" i="13"/>
  <c r="EE80" i="13"/>
  <c r="EF80" i="13"/>
  <c r="EG80" i="13"/>
  <c r="EH80" i="13"/>
  <c r="EI80" i="13"/>
  <c r="EJ80" i="13"/>
  <c r="EK80" i="13"/>
  <c r="EL80" i="13"/>
  <c r="EM80" i="13"/>
  <c r="EN80" i="13"/>
  <c r="EO80" i="13"/>
  <c r="EP80" i="13"/>
  <c r="EQ80" i="13"/>
  <c r="ER80" i="13"/>
  <c r="ES80" i="13"/>
  <c r="ET80" i="13"/>
  <c r="EU80" i="13"/>
  <c r="EV80" i="13"/>
  <c r="EW80" i="13"/>
  <c r="DW81" i="13"/>
  <c r="DX81" i="13"/>
  <c r="DY81" i="13"/>
  <c r="DZ81" i="13"/>
  <c r="EA81" i="13"/>
  <c r="EB81" i="13"/>
  <c r="EC81" i="13"/>
  <c r="ED81" i="13"/>
  <c r="EE81" i="13"/>
  <c r="EF81" i="13"/>
  <c r="EG81" i="13"/>
  <c r="EH81" i="13"/>
  <c r="EI81" i="13"/>
  <c r="EJ81" i="13"/>
  <c r="EK81" i="13"/>
  <c r="EL81" i="13"/>
  <c r="EM81" i="13"/>
  <c r="EN81" i="13"/>
  <c r="EO81" i="13"/>
  <c r="EP81" i="13"/>
  <c r="EQ81" i="13"/>
  <c r="ER81" i="13"/>
  <c r="ES81" i="13"/>
  <c r="ET81" i="13"/>
  <c r="EU81" i="13"/>
  <c r="EV81" i="13"/>
  <c r="EW81" i="13"/>
  <c r="DW82" i="13"/>
  <c r="ET82" i="13"/>
  <c r="EU82" i="13"/>
  <c r="DW85" i="13"/>
  <c r="DX85" i="13"/>
  <c r="DY85" i="13"/>
  <c r="DZ85" i="13"/>
  <c r="EA85" i="13"/>
  <c r="EB85" i="13"/>
  <c r="EC85" i="13"/>
  <c r="ED85" i="13"/>
  <c r="EE85" i="13"/>
  <c r="EF85" i="13"/>
  <c r="EG85" i="13"/>
  <c r="EH85" i="13"/>
  <c r="EI85" i="13"/>
  <c r="EJ85" i="13"/>
  <c r="EK85" i="13"/>
  <c r="EL85" i="13"/>
  <c r="EM85" i="13"/>
  <c r="EN85" i="13"/>
  <c r="EO85" i="13"/>
  <c r="EP85" i="13"/>
  <c r="EQ85" i="13"/>
  <c r="ER85" i="13"/>
  <c r="ES85" i="13"/>
  <c r="ET85" i="13"/>
  <c r="EU85" i="13"/>
  <c r="EV85" i="13"/>
  <c r="EW85" i="13"/>
  <c r="DW86" i="13"/>
  <c r="DX86" i="13"/>
  <c r="DY86" i="13"/>
  <c r="DZ86" i="13"/>
  <c r="EA86" i="13"/>
  <c r="EB86" i="13"/>
  <c r="EC86" i="13"/>
  <c r="ED86" i="13"/>
  <c r="EE86" i="13"/>
  <c r="EF86" i="13"/>
  <c r="EG86" i="13"/>
  <c r="EH86" i="13"/>
  <c r="EI86" i="13"/>
  <c r="EJ86" i="13"/>
  <c r="EK86" i="13"/>
  <c r="EL86" i="13"/>
  <c r="EM86" i="13"/>
  <c r="EN86" i="13"/>
  <c r="EO86" i="13"/>
  <c r="EP86" i="13"/>
  <c r="EQ86" i="13"/>
  <c r="ER86" i="13"/>
  <c r="ES86" i="13"/>
  <c r="ET86" i="13"/>
  <c r="EU86" i="13"/>
  <c r="EV86" i="13"/>
  <c r="EW86" i="13"/>
  <c r="DW87" i="13"/>
  <c r="DX87" i="13"/>
  <c r="DY87" i="13"/>
  <c r="DZ87" i="13"/>
  <c r="EA87" i="13"/>
  <c r="EB87" i="13"/>
  <c r="EC87" i="13"/>
  <c r="ED87" i="13"/>
  <c r="EE87" i="13"/>
  <c r="EF87" i="13"/>
  <c r="EG87" i="13"/>
  <c r="EH87" i="13"/>
  <c r="EI87" i="13"/>
  <c r="EJ87" i="13"/>
  <c r="EK87" i="13"/>
  <c r="EL87" i="13"/>
  <c r="EM87" i="13"/>
  <c r="EN87" i="13"/>
  <c r="EO87" i="13"/>
  <c r="EP87" i="13"/>
  <c r="EQ87" i="13"/>
  <c r="ER87" i="13"/>
  <c r="ES87" i="13"/>
  <c r="ET87" i="13"/>
  <c r="EU87" i="13"/>
  <c r="EV87" i="13"/>
  <c r="EW87" i="13"/>
  <c r="DW88" i="13"/>
  <c r="DX88" i="13"/>
  <c r="DY88" i="13"/>
  <c r="DZ88" i="13"/>
  <c r="EA88" i="13"/>
  <c r="EB88" i="13"/>
  <c r="EC88" i="13"/>
  <c r="ED88" i="13"/>
  <c r="EE88" i="13"/>
  <c r="EF88" i="13"/>
  <c r="EG88" i="13"/>
  <c r="EH88" i="13"/>
  <c r="EI88" i="13"/>
  <c r="EJ88" i="13"/>
  <c r="EK88" i="13"/>
  <c r="EL88" i="13"/>
  <c r="EM88" i="13"/>
  <c r="EN88" i="13"/>
  <c r="EO88" i="13"/>
  <c r="EP88" i="13"/>
  <c r="EQ88" i="13"/>
  <c r="ER88" i="13"/>
  <c r="ES88" i="13"/>
  <c r="ET88" i="13"/>
  <c r="EU88" i="13"/>
  <c r="EV88" i="13"/>
  <c r="EW88" i="13"/>
  <c r="DW89" i="13"/>
  <c r="DX89" i="13"/>
  <c r="DY89" i="13"/>
  <c r="DZ89" i="13"/>
  <c r="EA89" i="13"/>
  <c r="EB89" i="13"/>
  <c r="EC89" i="13"/>
  <c r="ED89" i="13"/>
  <c r="EE89" i="13"/>
  <c r="EF89" i="13"/>
  <c r="EG89" i="13"/>
  <c r="EH89" i="13"/>
  <c r="EI89" i="13"/>
  <c r="EJ89" i="13"/>
  <c r="EK89" i="13"/>
  <c r="EL89" i="13"/>
  <c r="EM89" i="13"/>
  <c r="EN89" i="13"/>
  <c r="EO89" i="13"/>
  <c r="EP89" i="13"/>
  <c r="EQ89" i="13"/>
  <c r="ER89" i="13"/>
  <c r="ES89" i="13"/>
  <c r="ET89" i="13"/>
  <c r="EU89" i="13"/>
  <c r="EV89" i="13"/>
  <c r="EW89" i="13"/>
  <c r="DW90" i="13"/>
  <c r="DX90" i="13"/>
  <c r="DY90" i="13"/>
  <c r="DZ90" i="13"/>
  <c r="EA90" i="13"/>
  <c r="EB90" i="13"/>
  <c r="EC90" i="13"/>
  <c r="ED90" i="13"/>
  <c r="EE90" i="13"/>
  <c r="EF90" i="13"/>
  <c r="EG90" i="13"/>
  <c r="EH90" i="13"/>
  <c r="EI90" i="13"/>
  <c r="EJ90" i="13"/>
  <c r="EK90" i="13"/>
  <c r="EL90" i="13"/>
  <c r="EM90" i="13"/>
  <c r="EN90" i="13"/>
  <c r="EO90" i="13"/>
  <c r="EP90" i="13"/>
  <c r="EQ90" i="13"/>
  <c r="ER90" i="13"/>
  <c r="ES90" i="13"/>
  <c r="ET90" i="13"/>
  <c r="EU90" i="13"/>
  <c r="EV90" i="13"/>
  <c r="EW90" i="13"/>
  <c r="DW91" i="13"/>
  <c r="DX91" i="13"/>
  <c r="DY91" i="13"/>
  <c r="DZ91" i="13"/>
  <c r="EA91" i="13"/>
  <c r="EB91" i="13"/>
  <c r="EC91" i="13"/>
  <c r="ED91" i="13"/>
  <c r="EE91" i="13"/>
  <c r="EF91" i="13"/>
  <c r="EG91" i="13"/>
  <c r="EH91" i="13"/>
  <c r="EI91" i="13"/>
  <c r="EJ91" i="13"/>
  <c r="EK91" i="13"/>
  <c r="EL91" i="13"/>
  <c r="EM91" i="13"/>
  <c r="EN91" i="13"/>
  <c r="EO91" i="13"/>
  <c r="EP91" i="13"/>
  <c r="EQ91" i="13"/>
  <c r="ER91" i="13"/>
  <c r="ES91" i="13"/>
  <c r="ET91" i="13"/>
  <c r="EU91" i="13"/>
  <c r="EV91" i="13"/>
  <c r="EW91" i="13"/>
  <c r="DW92" i="13"/>
  <c r="DX92" i="13"/>
  <c r="DY92" i="13"/>
  <c r="DZ92" i="13"/>
  <c r="EA92" i="13"/>
  <c r="EB92" i="13"/>
  <c r="EC92" i="13"/>
  <c r="ED92" i="13"/>
  <c r="EE92" i="13"/>
  <c r="EF92" i="13"/>
  <c r="EG92" i="13"/>
  <c r="EH92" i="13"/>
  <c r="EI92" i="13"/>
  <c r="EJ92" i="13"/>
  <c r="EK92" i="13"/>
  <c r="EL92" i="13"/>
  <c r="EM92" i="13"/>
  <c r="EN92" i="13"/>
  <c r="EO92" i="13"/>
  <c r="EP92" i="13"/>
  <c r="EQ92" i="13"/>
  <c r="ER92" i="13"/>
  <c r="ES92" i="13"/>
  <c r="ET92" i="13"/>
  <c r="EU92" i="13"/>
  <c r="EV92" i="13"/>
  <c r="EW92" i="13"/>
  <c r="DW93" i="13"/>
  <c r="DX93" i="13"/>
  <c r="DY93" i="13"/>
  <c r="DZ93" i="13"/>
  <c r="EA93" i="13"/>
  <c r="EB93" i="13"/>
  <c r="EC93" i="13"/>
  <c r="ED93" i="13"/>
  <c r="EE93" i="13"/>
  <c r="EF93" i="13"/>
  <c r="EG93" i="13"/>
  <c r="EH93" i="13"/>
  <c r="EI93" i="13"/>
  <c r="EJ93" i="13"/>
  <c r="EK93" i="13"/>
  <c r="EL93" i="13"/>
  <c r="EM93" i="13"/>
  <c r="EN93" i="13"/>
  <c r="EO93" i="13"/>
  <c r="EP93" i="13"/>
  <c r="EQ93" i="13"/>
  <c r="ER93" i="13"/>
  <c r="ES93" i="13"/>
  <c r="ET93" i="13"/>
  <c r="EU93" i="13"/>
  <c r="EV93" i="13"/>
  <c r="EW93" i="13"/>
  <c r="DW94" i="13"/>
  <c r="DX94" i="13"/>
  <c r="DY94" i="13"/>
  <c r="DZ94" i="13"/>
  <c r="EA94" i="13"/>
  <c r="EB94" i="13"/>
  <c r="EC94" i="13"/>
  <c r="ED94" i="13"/>
  <c r="EE94" i="13"/>
  <c r="EF94" i="13"/>
  <c r="EG94" i="13"/>
  <c r="EH94" i="13"/>
  <c r="EI94" i="13"/>
  <c r="EJ94" i="13"/>
  <c r="EK94" i="13"/>
  <c r="EL94" i="13"/>
  <c r="EM94" i="13"/>
  <c r="EN94" i="13"/>
  <c r="EO94" i="13"/>
  <c r="EP94" i="13"/>
  <c r="EQ94" i="13"/>
  <c r="ER94" i="13"/>
  <c r="ES94" i="13"/>
  <c r="ET94" i="13"/>
  <c r="EU94" i="13"/>
  <c r="EV94" i="13"/>
  <c r="EW94" i="13"/>
  <c r="DW95" i="13"/>
  <c r="DX95" i="13"/>
  <c r="DY95" i="13"/>
  <c r="DZ95" i="13"/>
  <c r="EA95" i="13"/>
  <c r="EB95" i="13"/>
  <c r="EC95" i="13"/>
  <c r="ED95" i="13"/>
  <c r="EE95" i="13"/>
  <c r="EF95" i="13"/>
  <c r="EG95" i="13"/>
  <c r="EH95" i="13"/>
  <c r="EI95" i="13"/>
  <c r="EJ95" i="13"/>
  <c r="EK95" i="13"/>
  <c r="EL95" i="13"/>
  <c r="EM95" i="13"/>
  <c r="EN95" i="13"/>
  <c r="EO95" i="13"/>
  <c r="EP95" i="13"/>
  <c r="EQ95" i="13"/>
  <c r="ER95" i="13"/>
  <c r="ES95" i="13"/>
  <c r="ET95" i="13"/>
  <c r="EU95" i="13"/>
  <c r="EV95" i="13"/>
  <c r="EW95" i="13"/>
  <c r="DW96" i="13"/>
  <c r="DX96" i="13"/>
  <c r="DY96" i="13"/>
  <c r="DZ96" i="13"/>
  <c r="EA96" i="13"/>
  <c r="EB96" i="13"/>
  <c r="EC96" i="13"/>
  <c r="ED96" i="13"/>
  <c r="EE96" i="13"/>
  <c r="EF96" i="13"/>
  <c r="EG96" i="13"/>
  <c r="EH96" i="13"/>
  <c r="EI96" i="13"/>
  <c r="EJ96" i="13"/>
  <c r="EK96" i="13"/>
  <c r="EL96" i="13"/>
  <c r="EM96" i="13"/>
  <c r="EN96" i="13"/>
  <c r="EO96" i="13"/>
  <c r="EP96" i="13"/>
  <c r="EQ96" i="13"/>
  <c r="ER96" i="13"/>
  <c r="ES96" i="13"/>
  <c r="ET96" i="13"/>
  <c r="EU96" i="13"/>
  <c r="EV96" i="13"/>
  <c r="EW96" i="13"/>
  <c r="DW97" i="13"/>
  <c r="DX97" i="13"/>
  <c r="DY97" i="13"/>
  <c r="DZ97" i="13"/>
  <c r="EA97" i="13"/>
  <c r="EB97" i="13"/>
  <c r="EC97" i="13"/>
  <c r="ED97" i="13"/>
  <c r="EE97" i="13"/>
  <c r="EF97" i="13"/>
  <c r="EG97" i="13"/>
  <c r="EH97" i="13"/>
  <c r="EI97" i="13"/>
  <c r="EJ97" i="13"/>
  <c r="EK97" i="13"/>
  <c r="EL97" i="13"/>
  <c r="EM97" i="13"/>
  <c r="EN97" i="13"/>
  <c r="EO97" i="13"/>
  <c r="EP97" i="13"/>
  <c r="EQ97" i="13"/>
  <c r="ER97" i="13"/>
  <c r="ES97" i="13"/>
  <c r="ET97" i="13"/>
  <c r="EU97" i="13"/>
  <c r="EV97" i="13"/>
  <c r="EW97" i="13"/>
  <c r="DW98" i="13"/>
  <c r="DX98" i="13"/>
  <c r="DY98" i="13"/>
  <c r="DZ98" i="13"/>
  <c r="EA98" i="13"/>
  <c r="EB98" i="13"/>
  <c r="EC98" i="13"/>
  <c r="ED98" i="13"/>
  <c r="EE98" i="13"/>
  <c r="EF98" i="13"/>
  <c r="EG98" i="13"/>
  <c r="EH98" i="13"/>
  <c r="EI98" i="13"/>
  <c r="EJ98" i="13"/>
  <c r="EK98" i="13"/>
  <c r="EL98" i="13"/>
  <c r="EM98" i="13"/>
  <c r="EN98" i="13"/>
  <c r="EO98" i="13"/>
  <c r="EP98" i="13"/>
  <c r="EQ98" i="13"/>
  <c r="ER98" i="13"/>
  <c r="ES98" i="13"/>
  <c r="ET98" i="13"/>
  <c r="EU98" i="13"/>
  <c r="EV98" i="13"/>
  <c r="EW98" i="13"/>
  <c r="DW99" i="13"/>
  <c r="DX99" i="13"/>
  <c r="DY99" i="13"/>
  <c r="DZ99" i="13"/>
  <c r="EA99" i="13"/>
  <c r="EB99" i="13"/>
  <c r="EC99" i="13"/>
  <c r="ED99" i="13"/>
  <c r="EE99" i="13"/>
  <c r="EF99" i="13"/>
  <c r="EG99" i="13"/>
  <c r="EH99" i="13"/>
  <c r="EI99" i="13"/>
  <c r="EJ99" i="13"/>
  <c r="EK99" i="13"/>
  <c r="EL99" i="13"/>
  <c r="EM99" i="13"/>
  <c r="EN99" i="13"/>
  <c r="EO99" i="13"/>
  <c r="EP99" i="13"/>
  <c r="EQ99" i="13"/>
  <c r="ER99" i="13"/>
  <c r="ES99" i="13"/>
  <c r="ET99" i="13"/>
  <c r="EU99" i="13"/>
  <c r="EV99" i="13"/>
  <c r="EW99" i="13"/>
  <c r="DW100" i="13"/>
  <c r="DX100" i="13"/>
  <c r="DY100" i="13"/>
  <c r="DZ100" i="13"/>
  <c r="EA100" i="13"/>
  <c r="EB100" i="13"/>
  <c r="EC100" i="13"/>
  <c r="ED100" i="13"/>
  <c r="EE100" i="13"/>
  <c r="EF100" i="13"/>
  <c r="EG100" i="13"/>
  <c r="EH100" i="13"/>
  <c r="EI100" i="13"/>
  <c r="EJ100" i="13"/>
  <c r="EK100" i="13"/>
  <c r="EL100" i="13"/>
  <c r="EM100" i="13"/>
  <c r="EN100" i="13"/>
  <c r="EO100" i="13"/>
  <c r="EP100" i="13"/>
  <c r="EQ100" i="13"/>
  <c r="ER100" i="13"/>
  <c r="ES100" i="13"/>
  <c r="ET100" i="13"/>
  <c r="EU100" i="13"/>
  <c r="EV100" i="13"/>
  <c r="EW100" i="13"/>
  <c r="DW101" i="13"/>
  <c r="DX101" i="13"/>
  <c r="DY101" i="13"/>
  <c r="DZ101" i="13"/>
  <c r="EA101" i="13"/>
  <c r="EB101" i="13"/>
  <c r="EC101" i="13"/>
  <c r="ED101" i="13"/>
  <c r="EE101" i="13"/>
  <c r="EF101" i="13"/>
  <c r="EG101" i="13"/>
  <c r="EH101" i="13"/>
  <c r="EI101" i="13"/>
  <c r="EJ101" i="13"/>
  <c r="EK101" i="13"/>
  <c r="EL101" i="13"/>
  <c r="EM101" i="13"/>
  <c r="EN101" i="13"/>
  <c r="EO101" i="13"/>
  <c r="EP101" i="13"/>
  <c r="EQ101" i="13"/>
  <c r="ER101" i="13"/>
  <c r="ES101" i="13"/>
  <c r="ET101" i="13"/>
  <c r="EU101" i="13"/>
  <c r="EV101" i="13"/>
  <c r="EW101" i="13"/>
  <c r="DW102" i="13"/>
  <c r="DX102" i="13"/>
  <c r="DY102" i="13"/>
  <c r="DZ102" i="13"/>
  <c r="EA102" i="13"/>
  <c r="EB102" i="13"/>
  <c r="EC102" i="13"/>
  <c r="ED102" i="13"/>
  <c r="EE102" i="13"/>
  <c r="EF102" i="13"/>
  <c r="EG102" i="13"/>
  <c r="EH102" i="13"/>
  <c r="EI102" i="13"/>
  <c r="EJ102" i="13"/>
  <c r="EK102" i="13"/>
  <c r="EL102" i="13"/>
  <c r="EM102" i="13"/>
  <c r="EN102" i="13"/>
  <c r="EO102" i="13"/>
  <c r="EP102" i="13"/>
  <c r="EQ102" i="13"/>
  <c r="ER102" i="13"/>
  <c r="ES102" i="13"/>
  <c r="ET102" i="13"/>
  <c r="EU102" i="13"/>
  <c r="EV102" i="13"/>
  <c r="EW102" i="13"/>
  <c r="DW103" i="13"/>
  <c r="DX103" i="13"/>
  <c r="DY103" i="13"/>
  <c r="DZ103" i="13"/>
  <c r="EA103" i="13"/>
  <c r="EB103" i="13"/>
  <c r="EC103" i="13"/>
  <c r="ED103" i="13"/>
  <c r="EE103" i="13"/>
  <c r="EF103" i="13"/>
  <c r="EG103" i="13"/>
  <c r="EH103" i="13"/>
  <c r="EI103" i="13"/>
  <c r="EJ103" i="13"/>
  <c r="EK103" i="13"/>
  <c r="EL103" i="13"/>
  <c r="EM103" i="13"/>
  <c r="EN103" i="13"/>
  <c r="EO103" i="13"/>
  <c r="EP103" i="13"/>
  <c r="EQ103" i="13"/>
  <c r="ER103" i="13"/>
  <c r="ES103" i="13"/>
  <c r="ET103" i="13"/>
  <c r="EU103" i="13"/>
  <c r="EV103" i="13"/>
  <c r="EW103" i="13"/>
  <c r="DW104" i="13"/>
  <c r="DX104" i="13"/>
  <c r="DY104" i="13"/>
  <c r="DZ104" i="13"/>
  <c r="EA104" i="13"/>
  <c r="EB104" i="13"/>
  <c r="EC104" i="13"/>
  <c r="ED104" i="13"/>
  <c r="EE104" i="13"/>
  <c r="EF104" i="13"/>
  <c r="EG104" i="13"/>
  <c r="EH104" i="13"/>
  <c r="EI104" i="13"/>
  <c r="EJ104" i="13"/>
  <c r="EK104" i="13"/>
  <c r="EL104" i="13"/>
  <c r="EM104" i="13"/>
  <c r="EN104" i="13"/>
  <c r="EO104" i="13"/>
  <c r="EP104" i="13"/>
  <c r="EQ104" i="13"/>
  <c r="ER104" i="13"/>
  <c r="ES104" i="13"/>
  <c r="ET104" i="13"/>
  <c r="EU104" i="13"/>
  <c r="EV104" i="13"/>
  <c r="EW104" i="13"/>
  <c r="DW105" i="13"/>
  <c r="DX105" i="13"/>
  <c r="DY105" i="13"/>
  <c r="DZ105" i="13"/>
  <c r="EA105" i="13"/>
  <c r="EB105" i="13"/>
  <c r="EC105" i="13"/>
  <c r="ED105" i="13"/>
  <c r="EE105" i="13"/>
  <c r="EF105" i="13"/>
  <c r="EG105" i="13"/>
  <c r="EH105" i="13"/>
  <c r="EI105" i="13"/>
  <c r="EJ105" i="13"/>
  <c r="EK105" i="13"/>
  <c r="EL105" i="13"/>
  <c r="EM105" i="13"/>
  <c r="EN105" i="13"/>
  <c r="EO105" i="13"/>
  <c r="EP105" i="13"/>
  <c r="EQ105" i="13"/>
  <c r="ER105" i="13"/>
  <c r="ES105" i="13"/>
  <c r="ET105" i="13"/>
  <c r="EU105" i="13"/>
  <c r="EV105" i="13"/>
  <c r="EW105" i="13"/>
  <c r="DW106" i="13"/>
  <c r="DX106" i="13"/>
  <c r="DY106" i="13"/>
  <c r="DZ106" i="13"/>
  <c r="EA106" i="13"/>
  <c r="EB106" i="13"/>
  <c r="EC106" i="13"/>
  <c r="ED106" i="13"/>
  <c r="EE106" i="13"/>
  <c r="EF106" i="13"/>
  <c r="EG106" i="13"/>
  <c r="EH106" i="13"/>
  <c r="EI106" i="13"/>
  <c r="EJ106" i="13"/>
  <c r="EK106" i="13"/>
  <c r="EL106" i="13"/>
  <c r="EM106" i="13"/>
  <c r="EN106" i="13"/>
  <c r="EO106" i="13"/>
  <c r="EP106" i="13"/>
  <c r="EQ106" i="13"/>
  <c r="ER106" i="13"/>
  <c r="ES106" i="13"/>
  <c r="ET106" i="13"/>
  <c r="EU106" i="13"/>
  <c r="EV106" i="13"/>
  <c r="EW106" i="13"/>
  <c r="DW107" i="13"/>
  <c r="DX107" i="13"/>
  <c r="DY107" i="13"/>
  <c r="DZ107" i="13"/>
  <c r="EA107" i="13"/>
  <c r="EB107" i="13"/>
  <c r="EC107" i="13"/>
  <c r="ED107" i="13"/>
  <c r="EE107" i="13"/>
  <c r="EF107" i="13"/>
  <c r="EG107" i="13"/>
  <c r="EH107" i="13"/>
  <c r="EI107" i="13"/>
  <c r="EJ107" i="13"/>
  <c r="EK107" i="13"/>
  <c r="EL107" i="13"/>
  <c r="EM107" i="13"/>
  <c r="EN107" i="13"/>
  <c r="EO107" i="13"/>
  <c r="EP107" i="13"/>
  <c r="EQ107" i="13"/>
  <c r="ER107" i="13"/>
  <c r="ES107" i="13"/>
  <c r="ET107" i="13"/>
  <c r="EU107" i="13"/>
  <c r="EV107" i="13"/>
  <c r="EW107" i="13"/>
  <c r="DW108" i="13"/>
  <c r="DX108" i="13"/>
  <c r="DY108" i="13"/>
  <c r="DZ108" i="13"/>
  <c r="EA108" i="13"/>
  <c r="EB108" i="13"/>
  <c r="EC108" i="13"/>
  <c r="ED108" i="13"/>
  <c r="EE108" i="13"/>
  <c r="EF108" i="13"/>
  <c r="EG108" i="13"/>
  <c r="EH108" i="13"/>
  <c r="EI108" i="13"/>
  <c r="EJ108" i="13"/>
  <c r="EK108" i="13"/>
  <c r="EL108" i="13"/>
  <c r="EM108" i="13"/>
  <c r="EN108" i="13"/>
  <c r="EO108" i="13"/>
  <c r="EP108" i="13"/>
  <c r="EQ108" i="13"/>
  <c r="ER108" i="13"/>
  <c r="ES108" i="13"/>
  <c r="ET108" i="13"/>
  <c r="EU108" i="13"/>
  <c r="EV108" i="13"/>
  <c r="EW108" i="13"/>
  <c r="DW109" i="13"/>
  <c r="DX109" i="13"/>
  <c r="DY109" i="13"/>
  <c r="DZ109" i="13"/>
  <c r="EA109" i="13"/>
  <c r="EB109" i="13"/>
  <c r="EC109" i="13"/>
  <c r="ED109" i="13"/>
  <c r="EE109" i="13"/>
  <c r="EF109" i="13"/>
  <c r="EG109" i="13"/>
  <c r="EH109" i="13"/>
  <c r="EI109" i="13"/>
  <c r="EJ109" i="13"/>
  <c r="EK109" i="13"/>
  <c r="EL109" i="13"/>
  <c r="EM109" i="13"/>
  <c r="EN109" i="13"/>
  <c r="EO109" i="13"/>
  <c r="EP109" i="13"/>
  <c r="EQ109" i="13"/>
  <c r="ER109" i="13"/>
  <c r="ES109" i="13"/>
  <c r="ET109" i="13"/>
  <c r="EU109" i="13"/>
  <c r="EV109" i="13"/>
  <c r="EW109" i="13"/>
  <c r="DW110" i="13"/>
  <c r="DX110" i="13"/>
  <c r="DY110" i="13"/>
  <c r="DZ110" i="13"/>
  <c r="EA110" i="13"/>
  <c r="EB110" i="13"/>
  <c r="EC110" i="13"/>
  <c r="ED110" i="13"/>
  <c r="EE110" i="13"/>
  <c r="EF110" i="13"/>
  <c r="EG110" i="13"/>
  <c r="EH110" i="13"/>
  <c r="EI110" i="13"/>
  <c r="EJ110" i="13"/>
  <c r="EK110" i="13"/>
  <c r="EL110" i="13"/>
  <c r="EM110" i="13"/>
  <c r="EN110" i="13"/>
  <c r="EO110" i="13"/>
  <c r="EP110" i="13"/>
  <c r="EQ110" i="13"/>
  <c r="ER110" i="13"/>
  <c r="ES110" i="13"/>
  <c r="ET110" i="13"/>
  <c r="EU110" i="13"/>
  <c r="EV110" i="13"/>
  <c r="EW110" i="13"/>
  <c r="DW111" i="13"/>
  <c r="DX111" i="13"/>
  <c r="DY111" i="13"/>
  <c r="DZ111" i="13"/>
  <c r="EA111" i="13"/>
  <c r="EB111" i="13"/>
  <c r="EC111" i="13"/>
  <c r="ED111" i="13"/>
  <c r="EE111" i="13"/>
  <c r="EF111" i="13"/>
  <c r="EG111" i="13"/>
  <c r="EH111" i="13"/>
  <c r="EI111" i="13"/>
  <c r="EJ111" i="13"/>
  <c r="EK111" i="13"/>
  <c r="EL111" i="13"/>
  <c r="EM111" i="13"/>
  <c r="EN111" i="13"/>
  <c r="EO111" i="13"/>
  <c r="EP111" i="13"/>
  <c r="EQ111" i="13"/>
  <c r="ER111" i="13"/>
  <c r="ES111" i="13"/>
  <c r="ET111" i="13"/>
  <c r="EU111" i="13"/>
  <c r="EV111" i="13"/>
  <c r="EW111" i="13"/>
  <c r="DW112" i="13"/>
  <c r="DX112" i="13"/>
  <c r="DY112" i="13"/>
  <c r="DZ112" i="13"/>
  <c r="EA112" i="13"/>
  <c r="EB112" i="13"/>
  <c r="EC112" i="13"/>
  <c r="ED112" i="13"/>
  <c r="EE112" i="13"/>
  <c r="EF112" i="13"/>
  <c r="EG112" i="13"/>
  <c r="EH112" i="13"/>
  <c r="EI112" i="13"/>
  <c r="EJ112" i="13"/>
  <c r="EK112" i="13"/>
  <c r="EL112" i="13"/>
  <c r="EM112" i="13"/>
  <c r="EN112" i="13"/>
  <c r="EO112" i="13"/>
  <c r="EP112" i="13"/>
  <c r="EQ112" i="13"/>
  <c r="ER112" i="13"/>
  <c r="ES112" i="13"/>
  <c r="ET112" i="13"/>
  <c r="EU112" i="13"/>
  <c r="EV112" i="13"/>
  <c r="EW112" i="13"/>
  <c r="DW113" i="13"/>
  <c r="DX113" i="13"/>
  <c r="DY113" i="13"/>
  <c r="DZ113" i="13"/>
  <c r="EA113" i="13"/>
  <c r="EB113" i="13"/>
  <c r="EC113" i="13"/>
  <c r="ED113" i="13"/>
  <c r="EE113" i="13"/>
  <c r="EF113" i="13"/>
  <c r="EG113" i="13"/>
  <c r="EH113" i="13"/>
  <c r="EI113" i="13"/>
  <c r="EJ113" i="13"/>
  <c r="EK113" i="13"/>
  <c r="EL113" i="13"/>
  <c r="EM113" i="13"/>
  <c r="EN113" i="13"/>
  <c r="EO113" i="13"/>
  <c r="EP113" i="13"/>
  <c r="EQ113" i="13"/>
  <c r="ER113" i="13"/>
  <c r="ES113" i="13"/>
  <c r="ET113" i="13"/>
  <c r="EU113" i="13"/>
  <c r="EV113" i="13"/>
  <c r="EW113" i="13"/>
  <c r="DW114" i="13"/>
  <c r="DX114" i="13"/>
  <c r="DY114" i="13"/>
  <c r="DZ114" i="13"/>
  <c r="EA114" i="13"/>
  <c r="EB114" i="13"/>
  <c r="EC114" i="13"/>
  <c r="ED114" i="13"/>
  <c r="EE114" i="13"/>
  <c r="EF114" i="13"/>
  <c r="EG114" i="13"/>
  <c r="EH114" i="13"/>
  <c r="EI114" i="13"/>
  <c r="EJ114" i="13"/>
  <c r="EK114" i="13"/>
  <c r="EL114" i="13"/>
  <c r="EM114" i="13"/>
  <c r="EN114" i="13"/>
  <c r="EO114" i="13"/>
  <c r="EP114" i="13"/>
  <c r="EQ114" i="13"/>
  <c r="ER114" i="13"/>
  <c r="ES114" i="13"/>
  <c r="ET114" i="13"/>
  <c r="EU114" i="13"/>
  <c r="EV114" i="13"/>
  <c r="EW114" i="13"/>
  <c r="DW115" i="13"/>
  <c r="DX115" i="13"/>
  <c r="DY115" i="13"/>
  <c r="DZ115" i="13"/>
  <c r="EA115" i="13"/>
  <c r="EB115" i="13"/>
  <c r="EC115" i="13"/>
  <c r="ED115" i="13"/>
  <c r="EE115" i="13"/>
  <c r="EF115" i="13"/>
  <c r="EG115" i="13"/>
  <c r="EH115" i="13"/>
  <c r="EI115" i="13"/>
  <c r="EJ115" i="13"/>
  <c r="EK115" i="13"/>
  <c r="EL115" i="13"/>
  <c r="EM115" i="13"/>
  <c r="EN115" i="13"/>
  <c r="EO115" i="13"/>
  <c r="EP115" i="13"/>
  <c r="EQ115" i="13"/>
  <c r="ER115" i="13"/>
  <c r="ES115" i="13"/>
  <c r="ET115" i="13"/>
  <c r="EU115" i="13"/>
  <c r="EV115" i="13"/>
  <c r="EW115" i="13"/>
  <c r="DW116" i="13"/>
  <c r="DX116" i="13"/>
  <c r="DY116" i="13"/>
  <c r="DZ116" i="13"/>
  <c r="EA116" i="13"/>
  <c r="EB116" i="13"/>
  <c r="EC116" i="13"/>
  <c r="ED116" i="13"/>
  <c r="EE116" i="13"/>
  <c r="EF116" i="13"/>
  <c r="EG116" i="13"/>
  <c r="EH116" i="13"/>
  <c r="EI116" i="13"/>
  <c r="EJ116" i="13"/>
  <c r="EK116" i="13"/>
  <c r="EL116" i="13"/>
  <c r="EM116" i="13"/>
  <c r="EN116" i="13"/>
  <c r="EO116" i="13"/>
  <c r="EP116" i="13"/>
  <c r="EQ116" i="13"/>
  <c r="ER116" i="13"/>
  <c r="ES116" i="13"/>
  <c r="ET116" i="13"/>
  <c r="EU116" i="13"/>
  <c r="EV116" i="13"/>
  <c r="EW116" i="13"/>
  <c r="DW117" i="13"/>
  <c r="DX117" i="13"/>
  <c r="DY117" i="13"/>
  <c r="DZ117" i="13"/>
  <c r="EA117" i="13"/>
  <c r="EB117" i="13"/>
  <c r="EC117" i="13"/>
  <c r="ED117" i="13"/>
  <c r="EE117" i="13"/>
  <c r="EF117" i="13"/>
  <c r="EG117" i="13"/>
  <c r="EH117" i="13"/>
  <c r="EI117" i="13"/>
  <c r="EJ117" i="13"/>
  <c r="EK117" i="13"/>
  <c r="EL117" i="13"/>
  <c r="EM117" i="13"/>
  <c r="EN117" i="13"/>
  <c r="EO117" i="13"/>
  <c r="EP117" i="13"/>
  <c r="EQ117" i="13"/>
  <c r="ER117" i="13"/>
  <c r="ES117" i="13"/>
  <c r="ET117" i="13"/>
  <c r="EU117" i="13"/>
  <c r="EV117" i="13"/>
  <c r="EW117" i="13"/>
  <c r="DW118" i="13"/>
  <c r="DX118" i="13"/>
  <c r="DY118" i="13"/>
  <c r="DZ118" i="13"/>
  <c r="EA118" i="13"/>
  <c r="EB118" i="13"/>
  <c r="EC118" i="13"/>
  <c r="ED118" i="13"/>
  <c r="EE118" i="13"/>
  <c r="EF118" i="13"/>
  <c r="EG118" i="13"/>
  <c r="EH118" i="13"/>
  <c r="EI118" i="13"/>
  <c r="EJ118" i="13"/>
  <c r="EK118" i="13"/>
  <c r="EL118" i="13"/>
  <c r="EM118" i="13"/>
  <c r="EN118" i="13"/>
  <c r="EO118" i="13"/>
  <c r="EP118" i="13"/>
  <c r="EQ118" i="13"/>
  <c r="ER118" i="13"/>
  <c r="ES118" i="13"/>
  <c r="ET118" i="13"/>
  <c r="EU118" i="13"/>
  <c r="EV118" i="13"/>
  <c r="EW118" i="13"/>
  <c r="DW119" i="13"/>
  <c r="DX119" i="13"/>
  <c r="DY119" i="13"/>
  <c r="DZ119" i="13"/>
  <c r="EA119" i="13"/>
  <c r="EB119" i="13"/>
  <c r="EC119" i="13"/>
  <c r="ED119" i="13"/>
  <c r="EE119" i="13"/>
  <c r="EF119" i="13"/>
  <c r="EG119" i="13"/>
  <c r="EH119" i="13"/>
  <c r="EI119" i="13"/>
  <c r="EJ119" i="13"/>
  <c r="EK119" i="13"/>
  <c r="EL119" i="13"/>
  <c r="EM119" i="13"/>
  <c r="EN119" i="13"/>
  <c r="EO119" i="13"/>
  <c r="EP119" i="13"/>
  <c r="EQ119" i="13"/>
  <c r="ER119" i="13"/>
  <c r="ES119" i="13"/>
  <c r="ET119" i="13"/>
  <c r="EU119" i="13"/>
  <c r="EV119" i="13"/>
  <c r="EW119" i="13"/>
  <c r="DW120" i="13"/>
  <c r="DX120" i="13"/>
  <c r="DY120" i="13"/>
  <c r="DZ120" i="13"/>
  <c r="EA120" i="13"/>
  <c r="EB120" i="13"/>
  <c r="EC120" i="13"/>
  <c r="ED120" i="13"/>
  <c r="EE120" i="13"/>
  <c r="EF120" i="13"/>
  <c r="EG120" i="13"/>
  <c r="EH120" i="13"/>
  <c r="EI120" i="13"/>
  <c r="EJ120" i="13"/>
  <c r="EK120" i="13"/>
  <c r="EL120" i="13"/>
  <c r="EM120" i="13"/>
  <c r="EN120" i="13"/>
  <c r="EO120" i="13"/>
  <c r="EP120" i="13"/>
  <c r="EQ120" i="13"/>
  <c r="ER120" i="13"/>
  <c r="ES120" i="13"/>
  <c r="ET120" i="13"/>
  <c r="EU120" i="13"/>
  <c r="EV120" i="13"/>
  <c r="EW120" i="13"/>
  <c r="DW121" i="13"/>
  <c r="DX121" i="13"/>
  <c r="DY121" i="13"/>
  <c r="DZ121" i="13"/>
  <c r="EA121" i="13"/>
  <c r="EB121" i="13"/>
  <c r="EC121" i="13"/>
  <c r="ED121" i="13"/>
  <c r="EE121" i="13"/>
  <c r="EF121" i="13"/>
  <c r="EG121" i="13"/>
  <c r="EH121" i="13"/>
  <c r="EI121" i="13"/>
  <c r="EJ121" i="13"/>
  <c r="EK121" i="13"/>
  <c r="EL121" i="13"/>
  <c r="EM121" i="13"/>
  <c r="EN121" i="13"/>
  <c r="EO121" i="13"/>
  <c r="EP121" i="13"/>
  <c r="EQ121" i="13"/>
  <c r="ER121" i="13"/>
  <c r="ES121" i="13"/>
  <c r="ET121" i="13"/>
  <c r="EU121" i="13"/>
  <c r="EV121" i="13"/>
  <c r="EW121" i="13"/>
  <c r="DW122" i="13"/>
  <c r="DX122" i="13"/>
  <c r="DY122" i="13"/>
  <c r="DZ122" i="13"/>
  <c r="EA122" i="13"/>
  <c r="EB122" i="13"/>
  <c r="EC122" i="13"/>
  <c r="ED122" i="13"/>
  <c r="EE122" i="13"/>
  <c r="EF122" i="13"/>
  <c r="EG122" i="13"/>
  <c r="EH122" i="13"/>
  <c r="EI122" i="13"/>
  <c r="EJ122" i="13"/>
  <c r="EK122" i="13"/>
  <c r="EL122" i="13"/>
  <c r="EM122" i="13"/>
  <c r="EN122" i="13"/>
  <c r="EO122" i="13"/>
  <c r="EP122" i="13"/>
  <c r="EQ122" i="13"/>
  <c r="ER122" i="13"/>
  <c r="ES122" i="13"/>
  <c r="ET122" i="13"/>
  <c r="EU122" i="13"/>
  <c r="EV122" i="13"/>
  <c r="EW122" i="13"/>
  <c r="DW123" i="13"/>
  <c r="DX123" i="13"/>
  <c r="DY123" i="13"/>
  <c r="DZ123" i="13"/>
  <c r="EA123" i="13"/>
  <c r="EB123" i="13"/>
  <c r="EC123" i="13"/>
  <c r="ED123" i="13"/>
  <c r="EE123" i="13"/>
  <c r="EF123" i="13"/>
  <c r="EG123" i="13"/>
  <c r="EH123" i="13"/>
  <c r="EI123" i="13"/>
  <c r="EJ123" i="13"/>
  <c r="EK123" i="13"/>
  <c r="EL123" i="13"/>
  <c r="EM123" i="13"/>
  <c r="EN123" i="13"/>
  <c r="EO123" i="13"/>
  <c r="EP123" i="13"/>
  <c r="EQ123" i="13"/>
  <c r="ER123" i="13"/>
  <c r="ES123" i="13"/>
  <c r="ET123" i="13"/>
  <c r="EU123" i="13"/>
  <c r="EV123" i="13"/>
  <c r="EW123" i="13"/>
  <c r="DW124" i="13"/>
  <c r="DX124" i="13"/>
  <c r="DY124" i="13"/>
  <c r="DZ124" i="13"/>
  <c r="EA124" i="13"/>
  <c r="EB124" i="13"/>
  <c r="EC124" i="13"/>
  <c r="ED124" i="13"/>
  <c r="EE124" i="13"/>
  <c r="EF124" i="13"/>
  <c r="EG124" i="13"/>
  <c r="EH124" i="13"/>
  <c r="EI124" i="13"/>
  <c r="EJ124" i="13"/>
  <c r="EK124" i="13"/>
  <c r="EL124" i="13"/>
  <c r="EM124" i="13"/>
  <c r="EN124" i="13"/>
  <c r="EO124" i="13"/>
  <c r="EP124" i="13"/>
  <c r="EQ124" i="13"/>
  <c r="ER124" i="13"/>
  <c r="ES124" i="13"/>
  <c r="ET124" i="13"/>
  <c r="EU124" i="13"/>
  <c r="EV124" i="13"/>
  <c r="EW124" i="13"/>
  <c r="DW125" i="13"/>
  <c r="DX125" i="13"/>
  <c r="DY125" i="13"/>
  <c r="DZ125" i="13"/>
  <c r="EA125" i="13"/>
  <c r="EB125" i="13"/>
  <c r="EC125" i="13"/>
  <c r="ED125" i="13"/>
  <c r="EE125" i="13"/>
  <c r="EF125" i="13"/>
  <c r="EG125" i="13"/>
  <c r="EH125" i="13"/>
  <c r="EI125" i="13"/>
  <c r="EJ125" i="13"/>
  <c r="EK125" i="13"/>
  <c r="EL125" i="13"/>
  <c r="EM125" i="13"/>
  <c r="EN125" i="13"/>
  <c r="EO125" i="13"/>
  <c r="EP125" i="13"/>
  <c r="EQ125" i="13"/>
  <c r="ER125" i="13"/>
  <c r="ES125" i="13"/>
  <c r="ET125" i="13"/>
  <c r="EU125" i="13"/>
  <c r="EV125" i="13"/>
  <c r="EW125" i="13"/>
  <c r="DW126" i="13"/>
  <c r="DX126" i="13"/>
  <c r="DY126" i="13"/>
  <c r="DZ126" i="13"/>
  <c r="EA126" i="13"/>
  <c r="EB126" i="13"/>
  <c r="EC126" i="13"/>
  <c r="ED126" i="13"/>
  <c r="EE126" i="13"/>
  <c r="EF126" i="13"/>
  <c r="EG126" i="13"/>
  <c r="EH126" i="13"/>
  <c r="EI126" i="13"/>
  <c r="EJ126" i="13"/>
  <c r="EK126" i="13"/>
  <c r="EL126" i="13"/>
  <c r="EM126" i="13"/>
  <c r="EN126" i="13"/>
  <c r="EO126" i="13"/>
  <c r="EP126" i="13"/>
  <c r="EQ126" i="13"/>
  <c r="ER126" i="13"/>
  <c r="ES126" i="13"/>
  <c r="ET126" i="13"/>
  <c r="EU126" i="13"/>
  <c r="EV126" i="13"/>
  <c r="EW126" i="13"/>
  <c r="DW127" i="13"/>
  <c r="DX127" i="13"/>
  <c r="DY127" i="13"/>
  <c r="DZ127" i="13"/>
  <c r="EA127" i="13"/>
  <c r="EB127" i="13"/>
  <c r="EC127" i="13"/>
  <c r="ED127" i="13"/>
  <c r="EE127" i="13"/>
  <c r="EF127" i="13"/>
  <c r="EG127" i="13"/>
  <c r="EH127" i="13"/>
  <c r="EI127" i="13"/>
  <c r="EJ127" i="13"/>
  <c r="EK127" i="13"/>
  <c r="EL127" i="13"/>
  <c r="EM127" i="13"/>
  <c r="EN127" i="13"/>
  <c r="EO127" i="13"/>
  <c r="EP127" i="13"/>
  <c r="EQ127" i="13"/>
  <c r="ER127" i="13"/>
  <c r="ES127" i="13"/>
  <c r="ET127" i="13"/>
  <c r="EU127" i="13"/>
  <c r="EV127" i="13"/>
  <c r="EW127" i="13"/>
  <c r="DW128" i="13"/>
  <c r="DX128" i="13"/>
  <c r="DY128" i="13"/>
  <c r="DZ128" i="13"/>
  <c r="EA128" i="13"/>
  <c r="EB128" i="13"/>
  <c r="EC128" i="13"/>
  <c r="ED128" i="13"/>
  <c r="EE128" i="13"/>
  <c r="EF128" i="13"/>
  <c r="EG128" i="13"/>
  <c r="EH128" i="13"/>
  <c r="EI128" i="13"/>
  <c r="EJ128" i="13"/>
  <c r="EK128" i="13"/>
  <c r="EL128" i="13"/>
  <c r="EM128" i="13"/>
  <c r="EN128" i="13"/>
  <c r="EO128" i="13"/>
  <c r="EP128" i="13"/>
  <c r="EQ128" i="13"/>
  <c r="ER128" i="13"/>
  <c r="ES128" i="13"/>
  <c r="ET128" i="13"/>
  <c r="EU128" i="13"/>
  <c r="EV128" i="13"/>
  <c r="EW128" i="13"/>
  <c r="DW129" i="13"/>
  <c r="DX129" i="13"/>
  <c r="DY129" i="13"/>
  <c r="DZ129" i="13"/>
  <c r="EA129" i="13"/>
  <c r="EB129" i="13"/>
  <c r="EC129" i="13"/>
  <c r="ED129" i="13"/>
  <c r="EE129" i="13"/>
  <c r="EF129" i="13"/>
  <c r="EG129" i="13"/>
  <c r="EH129" i="13"/>
  <c r="EI129" i="13"/>
  <c r="EJ129" i="13"/>
  <c r="EK129" i="13"/>
  <c r="EL129" i="13"/>
  <c r="EM129" i="13"/>
  <c r="EN129" i="13"/>
  <c r="EO129" i="13"/>
  <c r="EP129" i="13"/>
  <c r="EQ129" i="13"/>
  <c r="ER129" i="13"/>
  <c r="ES129" i="13"/>
  <c r="ET129" i="13"/>
  <c r="EU129" i="13"/>
  <c r="EV129" i="13"/>
  <c r="EW129" i="13"/>
  <c r="DW130" i="13"/>
  <c r="DX130" i="13"/>
  <c r="DY130" i="13"/>
  <c r="DZ130" i="13"/>
  <c r="EA130" i="13"/>
  <c r="EB130" i="13"/>
  <c r="EC130" i="13"/>
  <c r="ED130" i="13"/>
  <c r="EE130" i="13"/>
  <c r="EF130" i="13"/>
  <c r="EG130" i="13"/>
  <c r="EH130" i="13"/>
  <c r="EI130" i="13"/>
  <c r="EJ130" i="13"/>
  <c r="EK130" i="13"/>
  <c r="EL130" i="13"/>
  <c r="EM130" i="13"/>
  <c r="EN130" i="13"/>
  <c r="EO130" i="13"/>
  <c r="EP130" i="13"/>
  <c r="EQ130" i="13"/>
  <c r="ER130" i="13"/>
  <c r="ES130" i="13"/>
  <c r="ET130" i="13"/>
  <c r="EU130" i="13"/>
  <c r="EV130" i="13"/>
  <c r="EW130" i="13"/>
  <c r="DW131" i="13"/>
  <c r="DX131" i="13"/>
  <c r="DY131" i="13"/>
  <c r="DZ131" i="13"/>
  <c r="EA131" i="13"/>
  <c r="EB131" i="13"/>
  <c r="EC131" i="13"/>
  <c r="ED131" i="13"/>
  <c r="EE131" i="13"/>
  <c r="EF131" i="13"/>
  <c r="EG131" i="13"/>
  <c r="EH131" i="13"/>
  <c r="EI131" i="13"/>
  <c r="EJ131" i="13"/>
  <c r="EK131" i="13"/>
  <c r="EL131" i="13"/>
  <c r="EM131" i="13"/>
  <c r="EN131" i="13"/>
  <c r="EO131" i="13"/>
  <c r="EP131" i="13"/>
  <c r="EQ131" i="13"/>
  <c r="ER131" i="13"/>
  <c r="ES131" i="13"/>
  <c r="ET131" i="13"/>
  <c r="EU131" i="13"/>
  <c r="EV131" i="13"/>
  <c r="EW131" i="13"/>
  <c r="DW132" i="13"/>
  <c r="DX132" i="13"/>
  <c r="DY132" i="13"/>
  <c r="DZ132" i="13"/>
  <c r="EA132" i="13"/>
  <c r="EB132" i="13"/>
  <c r="EC132" i="13"/>
  <c r="ED132" i="13"/>
  <c r="EE132" i="13"/>
  <c r="EF132" i="13"/>
  <c r="EG132" i="13"/>
  <c r="EH132" i="13"/>
  <c r="EI132" i="13"/>
  <c r="EJ132" i="13"/>
  <c r="EK132" i="13"/>
  <c r="EL132" i="13"/>
  <c r="EM132" i="13"/>
  <c r="EN132" i="13"/>
  <c r="EO132" i="13"/>
  <c r="EP132" i="13"/>
  <c r="EQ132" i="13"/>
  <c r="ER132" i="13"/>
  <c r="ES132" i="13"/>
  <c r="ET132" i="13"/>
  <c r="EU132" i="13"/>
  <c r="EV132" i="13"/>
  <c r="EW132" i="13"/>
  <c r="DW133" i="13"/>
  <c r="DX133" i="13"/>
  <c r="DY133" i="13"/>
  <c r="DZ133" i="13"/>
  <c r="EA133" i="13"/>
  <c r="EB133" i="13"/>
  <c r="EC133" i="13"/>
  <c r="ED133" i="13"/>
  <c r="EE133" i="13"/>
  <c r="EF133" i="13"/>
  <c r="EG133" i="13"/>
  <c r="EH133" i="13"/>
  <c r="EI133" i="13"/>
  <c r="EJ133" i="13"/>
  <c r="EK133" i="13"/>
  <c r="EL133" i="13"/>
  <c r="EM133" i="13"/>
  <c r="EN133" i="13"/>
  <c r="EO133" i="13"/>
  <c r="EP133" i="13"/>
  <c r="EQ133" i="13"/>
  <c r="ER133" i="13"/>
  <c r="ES133" i="13"/>
  <c r="ET133" i="13"/>
  <c r="EU133" i="13"/>
  <c r="EV133" i="13"/>
  <c r="EW133" i="13"/>
  <c r="DW134" i="13"/>
  <c r="DX134" i="13"/>
  <c r="DY134" i="13"/>
  <c r="DZ134" i="13"/>
  <c r="EA134" i="13"/>
  <c r="EB134" i="13"/>
  <c r="EC134" i="13"/>
  <c r="ED134" i="13"/>
  <c r="EE134" i="13"/>
  <c r="EF134" i="13"/>
  <c r="EG134" i="13"/>
  <c r="EH134" i="13"/>
  <c r="EI134" i="13"/>
  <c r="EJ134" i="13"/>
  <c r="EK134" i="13"/>
  <c r="EL134" i="13"/>
  <c r="EM134" i="13"/>
  <c r="EN134" i="13"/>
  <c r="EO134" i="13"/>
  <c r="EP134" i="13"/>
  <c r="EQ134" i="13"/>
  <c r="ER134" i="13"/>
  <c r="ES134" i="13"/>
  <c r="ET134" i="13"/>
  <c r="EU134" i="13"/>
  <c r="EV134" i="13"/>
  <c r="EW134" i="13"/>
  <c r="DW135" i="13"/>
  <c r="DX135" i="13"/>
  <c r="DY135" i="13"/>
  <c r="DZ135" i="13"/>
  <c r="EA135" i="13"/>
  <c r="EB135" i="13"/>
  <c r="EC135" i="13"/>
  <c r="ED135" i="13"/>
  <c r="EE135" i="13"/>
  <c r="EF135" i="13"/>
  <c r="EG135" i="13"/>
  <c r="EH135" i="13"/>
  <c r="EI135" i="13"/>
  <c r="EJ135" i="13"/>
  <c r="EK135" i="13"/>
  <c r="EL135" i="13"/>
  <c r="EM135" i="13"/>
  <c r="EN135" i="13"/>
  <c r="EO135" i="13"/>
  <c r="EP135" i="13"/>
  <c r="EQ135" i="13"/>
  <c r="ER135" i="13"/>
  <c r="ES135" i="13"/>
  <c r="ET135" i="13"/>
  <c r="EU135" i="13"/>
  <c r="EV135" i="13"/>
  <c r="EW135" i="13"/>
  <c r="DW136" i="13"/>
  <c r="DX136" i="13"/>
  <c r="DY136" i="13"/>
  <c r="DZ136" i="13"/>
  <c r="EA136" i="13"/>
  <c r="EB136" i="13"/>
  <c r="EC136" i="13"/>
  <c r="ED136" i="13"/>
  <c r="EE136" i="13"/>
  <c r="EF136" i="13"/>
  <c r="EG136" i="13"/>
  <c r="EH136" i="13"/>
  <c r="EI136" i="13"/>
  <c r="EJ136" i="13"/>
  <c r="EK136" i="13"/>
  <c r="EL136" i="13"/>
  <c r="EM136" i="13"/>
  <c r="EN136" i="13"/>
  <c r="EO136" i="13"/>
  <c r="EP136" i="13"/>
  <c r="EQ136" i="13"/>
  <c r="ER136" i="13"/>
  <c r="ES136" i="13"/>
  <c r="ET136" i="13"/>
  <c r="EU136" i="13"/>
  <c r="EV136" i="13"/>
  <c r="EW136" i="13"/>
  <c r="DW137" i="13"/>
  <c r="DX137" i="13"/>
  <c r="DY137" i="13"/>
  <c r="DZ137" i="13"/>
  <c r="EA137" i="13"/>
  <c r="EB137" i="13"/>
  <c r="EC137" i="13"/>
  <c r="ED137" i="13"/>
  <c r="EE137" i="13"/>
  <c r="EF137" i="13"/>
  <c r="EG137" i="13"/>
  <c r="EH137" i="13"/>
  <c r="EI137" i="13"/>
  <c r="EJ137" i="13"/>
  <c r="EK137" i="13"/>
  <c r="EL137" i="13"/>
  <c r="EM137" i="13"/>
  <c r="EN137" i="13"/>
  <c r="EO137" i="13"/>
  <c r="EP137" i="13"/>
  <c r="EQ137" i="13"/>
  <c r="ER137" i="13"/>
  <c r="ES137" i="13"/>
  <c r="ET137" i="13"/>
  <c r="EU137" i="13"/>
  <c r="EV137" i="13"/>
  <c r="EW137" i="13"/>
  <c r="DW138" i="13"/>
  <c r="DX138" i="13"/>
  <c r="DY138" i="13"/>
  <c r="DZ138" i="13"/>
  <c r="EA138" i="13"/>
  <c r="EB138" i="13"/>
  <c r="EC138" i="13"/>
  <c r="ED138" i="13"/>
  <c r="EE138" i="13"/>
  <c r="EF138" i="13"/>
  <c r="EG138" i="13"/>
  <c r="EH138" i="13"/>
  <c r="EI138" i="13"/>
  <c r="EJ138" i="13"/>
  <c r="EK138" i="13"/>
  <c r="EL138" i="13"/>
  <c r="EM138" i="13"/>
  <c r="EN138" i="13"/>
  <c r="EO138" i="13"/>
  <c r="EP138" i="13"/>
  <c r="EQ138" i="13"/>
  <c r="ER138" i="13"/>
  <c r="ES138" i="13"/>
  <c r="ET138" i="13"/>
  <c r="EU138" i="13"/>
  <c r="EV138" i="13"/>
  <c r="EW138" i="13"/>
  <c r="DW139" i="13"/>
  <c r="DX139" i="13"/>
  <c r="DY139" i="13"/>
  <c r="DZ139" i="13"/>
  <c r="EA139" i="13"/>
  <c r="EB139" i="13"/>
  <c r="EC139" i="13"/>
  <c r="ED139" i="13"/>
  <c r="EE139" i="13"/>
  <c r="EF139" i="13"/>
  <c r="EG139" i="13"/>
  <c r="EH139" i="13"/>
  <c r="EI139" i="13"/>
  <c r="EJ139" i="13"/>
  <c r="EK139" i="13"/>
  <c r="EL139" i="13"/>
  <c r="EM139" i="13"/>
  <c r="EN139" i="13"/>
  <c r="EO139" i="13"/>
  <c r="EP139" i="13"/>
  <c r="EQ139" i="13"/>
  <c r="ER139" i="13"/>
  <c r="ES139" i="13"/>
  <c r="ET139" i="13"/>
  <c r="EU139" i="13"/>
  <c r="EV139" i="13"/>
  <c r="EW139" i="13"/>
  <c r="DW140" i="13"/>
  <c r="DX140" i="13"/>
  <c r="DY140" i="13"/>
  <c r="DZ140" i="13"/>
  <c r="EA140" i="13"/>
  <c r="EB140" i="13"/>
  <c r="EC140" i="13"/>
  <c r="ED140" i="13"/>
  <c r="EE140" i="13"/>
  <c r="EF140" i="13"/>
  <c r="EG140" i="13"/>
  <c r="EH140" i="13"/>
  <c r="EI140" i="13"/>
  <c r="EJ140" i="13"/>
  <c r="EK140" i="13"/>
  <c r="EL140" i="13"/>
  <c r="EM140" i="13"/>
  <c r="EN140" i="13"/>
  <c r="EO140" i="13"/>
  <c r="EP140" i="13"/>
  <c r="EQ140" i="13"/>
  <c r="ER140" i="13"/>
  <c r="ES140" i="13"/>
  <c r="ET140" i="13"/>
  <c r="EU140" i="13"/>
  <c r="EV140" i="13"/>
  <c r="EW140" i="13"/>
  <c r="DW141" i="13"/>
  <c r="DX141" i="13"/>
  <c r="DY141" i="13"/>
  <c r="DZ141" i="13"/>
  <c r="EA141" i="13"/>
  <c r="EB141" i="13"/>
  <c r="EC141" i="13"/>
  <c r="ED141" i="13"/>
  <c r="EE141" i="13"/>
  <c r="EF141" i="13"/>
  <c r="EG141" i="13"/>
  <c r="EH141" i="13"/>
  <c r="EI141" i="13"/>
  <c r="EJ141" i="13"/>
  <c r="EK141" i="13"/>
  <c r="EL141" i="13"/>
  <c r="EM141" i="13"/>
  <c r="EN141" i="13"/>
  <c r="EO141" i="13"/>
  <c r="EP141" i="13"/>
  <c r="EQ141" i="13"/>
  <c r="ER141" i="13"/>
  <c r="ES141" i="13"/>
  <c r="ET141" i="13"/>
  <c r="EU141" i="13"/>
  <c r="EV141" i="13"/>
  <c r="EW141" i="13"/>
  <c r="DW142" i="13"/>
  <c r="DX142" i="13"/>
  <c r="DY142" i="13"/>
  <c r="DZ142" i="13"/>
  <c r="EA142" i="13"/>
  <c r="EB142" i="13"/>
  <c r="EC142" i="13"/>
  <c r="ED142" i="13"/>
  <c r="EE142" i="13"/>
  <c r="EF142" i="13"/>
  <c r="EG142" i="13"/>
  <c r="EH142" i="13"/>
  <c r="EI142" i="13"/>
  <c r="EJ142" i="13"/>
  <c r="EK142" i="13"/>
  <c r="EL142" i="13"/>
  <c r="EM142" i="13"/>
  <c r="EN142" i="13"/>
  <c r="EO142" i="13"/>
  <c r="EP142" i="13"/>
  <c r="EQ142" i="13"/>
  <c r="ER142" i="13"/>
  <c r="ES142" i="13"/>
  <c r="ET142" i="13"/>
  <c r="EU142" i="13"/>
  <c r="EV142" i="13"/>
  <c r="EW142" i="13"/>
  <c r="DW143" i="13"/>
  <c r="DX143" i="13"/>
  <c r="DY143" i="13"/>
  <c r="DZ143" i="13"/>
  <c r="EA143" i="13"/>
  <c r="EB143" i="13"/>
  <c r="EC143" i="13"/>
  <c r="ED143" i="13"/>
  <c r="EE143" i="13"/>
  <c r="EF143" i="13"/>
  <c r="EG143" i="13"/>
  <c r="EH143" i="13"/>
  <c r="EI143" i="13"/>
  <c r="EJ143" i="13"/>
  <c r="EK143" i="13"/>
  <c r="EL143" i="13"/>
  <c r="EM143" i="13"/>
  <c r="EN143" i="13"/>
  <c r="EO143" i="13"/>
  <c r="EP143" i="13"/>
  <c r="EQ143" i="13"/>
  <c r="ER143" i="13"/>
  <c r="ES143" i="13"/>
  <c r="ET143" i="13"/>
  <c r="EU143" i="13"/>
  <c r="EV143" i="13"/>
  <c r="EW143" i="13"/>
  <c r="DW144" i="13"/>
  <c r="DX144" i="13"/>
  <c r="DY144" i="13"/>
  <c r="DZ144" i="13"/>
  <c r="EA144" i="13"/>
  <c r="EB144" i="13"/>
  <c r="EC144" i="13"/>
  <c r="ED144" i="13"/>
  <c r="EE144" i="13"/>
  <c r="EF144" i="13"/>
  <c r="EG144" i="13"/>
  <c r="EH144" i="13"/>
  <c r="EI144" i="13"/>
  <c r="EJ144" i="13"/>
  <c r="EK144" i="13"/>
  <c r="EL144" i="13"/>
  <c r="EM144" i="13"/>
  <c r="EN144" i="13"/>
  <c r="EO144" i="13"/>
  <c r="EP144" i="13"/>
  <c r="EQ144" i="13"/>
  <c r="ER144" i="13"/>
  <c r="ES144" i="13"/>
  <c r="ET144" i="13"/>
  <c r="EU144" i="13"/>
  <c r="EV144" i="13"/>
  <c r="EW144" i="13"/>
  <c r="DW145" i="13"/>
  <c r="DX145" i="13"/>
  <c r="DY145" i="13"/>
  <c r="DZ145" i="13"/>
  <c r="EA145" i="13"/>
  <c r="EB145" i="13"/>
  <c r="EC145" i="13"/>
  <c r="ED145" i="13"/>
  <c r="EE145" i="13"/>
  <c r="EF145" i="13"/>
  <c r="EG145" i="13"/>
  <c r="EH145" i="13"/>
  <c r="EI145" i="13"/>
  <c r="EJ145" i="13"/>
  <c r="EK145" i="13"/>
  <c r="EL145" i="13"/>
  <c r="EM145" i="13"/>
  <c r="EN145" i="13"/>
  <c r="EO145" i="13"/>
  <c r="EP145" i="13"/>
  <c r="EQ145" i="13"/>
  <c r="ER145" i="13"/>
  <c r="ES145" i="13"/>
  <c r="ET145" i="13"/>
  <c r="EU145" i="13"/>
  <c r="EV145" i="13"/>
  <c r="EW145" i="13"/>
  <c r="DW146" i="13"/>
  <c r="DX146" i="13"/>
  <c r="DY146" i="13"/>
  <c r="DZ146" i="13"/>
  <c r="EA146" i="13"/>
  <c r="EB146" i="13"/>
  <c r="EC146" i="13"/>
  <c r="ED146" i="13"/>
  <c r="EE146" i="13"/>
  <c r="EF146" i="13"/>
  <c r="EG146" i="13"/>
  <c r="EH146" i="13"/>
  <c r="EI146" i="13"/>
  <c r="EJ146" i="13"/>
  <c r="EK146" i="13"/>
  <c r="EL146" i="13"/>
  <c r="EM146" i="13"/>
  <c r="EN146" i="13"/>
  <c r="EO146" i="13"/>
  <c r="EP146" i="13"/>
  <c r="EQ146" i="13"/>
  <c r="ER146" i="13"/>
  <c r="ES146" i="13"/>
  <c r="ET146" i="13"/>
  <c r="EU146" i="13"/>
  <c r="EV146" i="13"/>
  <c r="EW146" i="13"/>
  <c r="DW147" i="13"/>
  <c r="DX147" i="13"/>
  <c r="DY147" i="13"/>
  <c r="DZ147" i="13"/>
  <c r="EA147" i="13"/>
  <c r="EB147" i="13"/>
  <c r="EC147" i="13"/>
  <c r="ED147" i="13"/>
  <c r="EE147" i="13"/>
  <c r="EF147" i="13"/>
  <c r="EG147" i="13"/>
  <c r="EH147" i="13"/>
  <c r="EI147" i="13"/>
  <c r="EJ147" i="13"/>
  <c r="EK147" i="13"/>
  <c r="EL147" i="13"/>
  <c r="EM147" i="13"/>
  <c r="EN147" i="13"/>
  <c r="EO147" i="13"/>
  <c r="EP147" i="13"/>
  <c r="EQ147" i="13"/>
  <c r="ER147" i="13"/>
  <c r="ES147" i="13"/>
  <c r="ET147" i="13"/>
  <c r="EU147" i="13"/>
  <c r="EV147" i="13"/>
  <c r="EW147" i="13"/>
  <c r="DW148" i="13"/>
  <c r="DX148" i="13"/>
  <c r="DY148" i="13"/>
  <c r="DZ148" i="13"/>
  <c r="EA148" i="13"/>
  <c r="EB148" i="13"/>
  <c r="EC148" i="13"/>
  <c r="ED148" i="13"/>
  <c r="EE148" i="13"/>
  <c r="EF148" i="13"/>
  <c r="EG148" i="13"/>
  <c r="EH148" i="13"/>
  <c r="EI148" i="13"/>
  <c r="EJ148" i="13"/>
  <c r="EK148" i="13"/>
  <c r="EL148" i="13"/>
  <c r="EM148" i="13"/>
  <c r="EN148" i="13"/>
  <c r="EO148" i="13"/>
  <c r="EP148" i="13"/>
  <c r="EQ148" i="13"/>
  <c r="ER148" i="13"/>
  <c r="ES148" i="13"/>
  <c r="ET148" i="13"/>
  <c r="EU148" i="13"/>
  <c r="EV148" i="13"/>
  <c r="EW148" i="13"/>
  <c r="DW149" i="13"/>
  <c r="DX149" i="13"/>
  <c r="DY149" i="13"/>
  <c r="DZ149" i="13"/>
  <c r="EA149" i="13"/>
  <c r="EB149" i="13"/>
  <c r="EC149" i="13"/>
  <c r="ED149" i="13"/>
  <c r="EE149" i="13"/>
  <c r="EF149" i="13"/>
  <c r="EG149" i="13"/>
  <c r="EH149" i="13"/>
  <c r="EI149" i="13"/>
  <c r="EJ149" i="13"/>
  <c r="EK149" i="13"/>
  <c r="EL149" i="13"/>
  <c r="EM149" i="13"/>
  <c r="EN149" i="13"/>
  <c r="EO149" i="13"/>
  <c r="EP149" i="13"/>
  <c r="EQ149" i="13"/>
  <c r="ER149" i="13"/>
  <c r="ES149" i="13"/>
  <c r="ET149" i="13"/>
  <c r="EU149" i="13"/>
  <c r="EV149" i="13"/>
  <c r="EW149" i="13"/>
  <c r="DW150" i="13"/>
  <c r="DX150" i="13"/>
  <c r="DY150" i="13"/>
  <c r="DZ150" i="13"/>
  <c r="EA150" i="13"/>
  <c r="EB150" i="13"/>
  <c r="EC150" i="13"/>
  <c r="ED150" i="13"/>
  <c r="EE150" i="13"/>
  <c r="EF150" i="13"/>
  <c r="EG150" i="13"/>
  <c r="EH150" i="13"/>
  <c r="EI150" i="13"/>
  <c r="EJ150" i="13"/>
  <c r="EK150" i="13"/>
  <c r="EL150" i="13"/>
  <c r="EM150" i="13"/>
  <c r="EN150" i="13"/>
  <c r="EO150" i="13"/>
  <c r="EP150" i="13"/>
  <c r="EQ150" i="13"/>
  <c r="ER150" i="13"/>
  <c r="ES150" i="13"/>
  <c r="ET150" i="13"/>
  <c r="EU150" i="13"/>
  <c r="EV150" i="13"/>
  <c r="CW150" i="13"/>
  <c r="CX150" i="13"/>
  <c r="CY150" i="13"/>
  <c r="CZ150" i="13"/>
  <c r="DA150" i="13"/>
  <c r="DB150" i="13"/>
  <c r="DC150" i="13"/>
  <c r="DD150" i="13"/>
  <c r="DE150" i="13"/>
  <c r="DF150" i="13"/>
  <c r="DG150" i="13"/>
  <c r="DH150" i="13"/>
  <c r="DI150" i="13"/>
  <c r="DJ150" i="13"/>
  <c r="DK150" i="13"/>
  <c r="DL150" i="13"/>
  <c r="DM150" i="13"/>
  <c r="DN150" i="13"/>
  <c r="DO150" i="13"/>
  <c r="DP150" i="13"/>
  <c r="DQ150" i="13"/>
  <c r="DR150" i="13"/>
  <c r="DS150" i="13"/>
  <c r="DT150" i="13"/>
  <c r="DU150" i="13"/>
  <c r="DV150" i="13"/>
  <c r="EW150" i="13"/>
  <c r="IC92" i="13"/>
  <c r="IC93" i="13"/>
  <c r="IC94" i="13"/>
  <c r="IC95" i="13"/>
  <c r="IC96" i="13"/>
  <c r="IC97" i="13"/>
  <c r="IC98" i="13"/>
  <c r="IC99" i="13"/>
  <c r="IC100" i="13"/>
  <c r="IC101" i="13"/>
  <c r="IC102" i="13"/>
  <c r="IC103" i="13"/>
  <c r="IC104" i="13"/>
  <c r="IC105" i="13"/>
  <c r="IC106" i="13"/>
  <c r="IC107" i="13"/>
  <c r="IC108" i="13"/>
  <c r="IC109" i="13"/>
  <c r="IC110" i="13"/>
  <c r="IC111" i="13"/>
  <c r="IC112" i="13"/>
  <c r="IC113" i="13"/>
  <c r="IC114" i="13"/>
  <c r="IC115" i="13"/>
  <c r="IC116" i="13"/>
  <c r="IC117" i="13"/>
  <c r="IC118" i="13"/>
  <c r="IC119" i="13"/>
  <c r="IC120" i="13"/>
  <c r="IC121" i="13"/>
  <c r="IC122" i="13"/>
  <c r="IC123" i="13"/>
  <c r="IC124" i="13"/>
  <c r="IC125" i="13"/>
  <c r="IC126" i="13"/>
  <c r="IC127" i="13"/>
  <c r="IC128" i="13"/>
  <c r="IC129" i="13"/>
  <c r="IC130" i="13"/>
  <c r="IC131" i="13"/>
  <c r="IC132" i="13"/>
  <c r="IC133" i="13"/>
  <c r="IC134" i="13"/>
  <c r="IC135" i="13"/>
  <c r="IC136" i="13"/>
  <c r="IC137" i="13"/>
  <c r="IC138" i="13"/>
  <c r="IC139" i="13"/>
  <c r="IC141" i="13"/>
  <c r="IC142" i="13"/>
  <c r="IC143" i="13"/>
  <c r="IC144" i="13"/>
  <c r="IC145" i="13"/>
  <c r="IC146" i="13"/>
  <c r="IC147" i="13"/>
  <c r="IC148" i="13"/>
  <c r="IC149" i="13"/>
  <c r="HA88" i="13"/>
  <c r="HA89" i="13"/>
  <c r="HA90" i="13"/>
  <c r="HA91" i="13"/>
  <c r="HA92" i="13"/>
  <c r="HA93" i="13"/>
  <c r="HA94" i="13"/>
  <c r="HA95" i="13"/>
  <c r="HA96" i="13"/>
  <c r="HA97" i="13"/>
  <c r="HA98" i="13"/>
  <c r="HA99" i="13"/>
  <c r="HA100" i="13"/>
  <c r="HA101" i="13"/>
  <c r="HA102" i="13"/>
  <c r="HA103" i="13"/>
  <c r="HA104" i="13"/>
  <c r="HA105" i="13"/>
  <c r="HA109" i="13"/>
  <c r="HA111" i="13"/>
  <c r="HA112" i="13"/>
  <c r="HA113" i="13"/>
  <c r="HA114" i="13"/>
  <c r="HA115" i="13"/>
  <c r="HA116" i="13"/>
  <c r="HA117" i="13"/>
  <c r="HA118" i="13"/>
  <c r="HA119" i="13"/>
  <c r="HA120" i="13"/>
  <c r="HA122" i="13"/>
  <c r="HA124" i="13"/>
  <c r="HA126" i="13"/>
  <c r="HA128" i="13"/>
  <c r="HA130" i="13"/>
  <c r="HA132" i="13"/>
  <c r="HA134" i="13"/>
  <c r="HA136" i="13"/>
  <c r="HA138" i="13"/>
  <c r="HA140" i="13"/>
  <c r="HA142" i="13"/>
  <c r="HA144" i="13"/>
  <c r="HA146" i="13"/>
  <c r="HA148" i="13"/>
  <c r="HA150" i="13"/>
  <c r="MM81" i="13"/>
  <c r="LK54" i="13"/>
  <c r="LK63" i="13"/>
  <c r="EY249" i="13"/>
  <c r="L78" i="14"/>
  <c r="L77" i="14"/>
  <c r="A77" i="14"/>
  <c r="L76" i="14"/>
  <c r="A76" i="14"/>
  <c r="L75" i="14"/>
  <c r="A75" i="14"/>
  <c r="L74" i="14"/>
  <c r="A74" i="14"/>
  <c r="L73" i="14"/>
  <c r="A73" i="14"/>
  <c r="L72" i="14"/>
  <c r="A72" i="14"/>
  <c r="L71" i="14"/>
  <c r="A71" i="14"/>
  <c r="L70" i="14"/>
  <c r="A70" i="14"/>
  <c r="L69" i="14"/>
  <c r="A69" i="14"/>
  <c r="L68" i="14"/>
  <c r="A68" i="14"/>
  <c r="L67" i="14"/>
  <c r="A67" i="14"/>
  <c r="L66" i="14"/>
  <c r="A66" i="14"/>
  <c r="L65" i="14"/>
  <c r="A65" i="14"/>
  <c r="L64" i="14"/>
  <c r="A64" i="14"/>
  <c r="L63" i="14"/>
  <c r="A63" i="14"/>
  <c r="L62" i="14"/>
  <c r="A62" i="14"/>
  <c r="L61" i="14"/>
  <c r="A61" i="14"/>
  <c r="L60" i="14"/>
  <c r="A60" i="14"/>
  <c r="L59" i="14"/>
  <c r="A59" i="14"/>
  <c r="L58" i="14"/>
  <c r="A58" i="14"/>
  <c r="L57" i="14"/>
  <c r="A57" i="14"/>
  <c r="L56" i="14"/>
  <c r="A56" i="14"/>
  <c r="A55" i="14"/>
  <c r="L54" i="14"/>
  <c r="A54" i="14"/>
  <c r="L53" i="14"/>
  <c r="A53" i="14"/>
  <c r="L52" i="14"/>
  <c r="A52" i="14"/>
  <c r="L51" i="14"/>
  <c r="A51" i="14"/>
  <c r="L50" i="14"/>
  <c r="A50" i="14"/>
  <c r="L49" i="14"/>
  <c r="A49" i="14"/>
  <c r="L48" i="14"/>
  <c r="A48" i="14"/>
  <c r="L47" i="14"/>
  <c r="A47" i="14"/>
  <c r="L46" i="14"/>
  <c r="A46" i="14"/>
  <c r="L45" i="14"/>
  <c r="A45" i="14"/>
  <c r="L44" i="14"/>
  <c r="A44" i="14"/>
  <c r="L43" i="14"/>
  <c r="A43" i="14"/>
  <c r="L42" i="14"/>
  <c r="A42" i="14"/>
  <c r="L41" i="14"/>
  <c r="A41" i="14"/>
  <c r="L40" i="14"/>
  <c r="A40" i="14"/>
  <c r="L39" i="14"/>
  <c r="A39" i="14"/>
  <c r="L38" i="14"/>
  <c r="A38" i="14"/>
  <c r="L37" i="14"/>
  <c r="A37" i="14"/>
  <c r="L36" i="14"/>
  <c r="A36" i="14"/>
  <c r="L35" i="14"/>
  <c r="A35" i="14"/>
  <c r="L34" i="14"/>
  <c r="A34" i="14"/>
  <c r="L33" i="14"/>
  <c r="A33" i="14"/>
  <c r="L32" i="14"/>
  <c r="A32" i="14"/>
  <c r="L31" i="14"/>
  <c r="A31" i="14"/>
  <c r="L30" i="14"/>
  <c r="A30" i="14"/>
  <c r="L29" i="14"/>
  <c r="A29" i="14"/>
  <c r="A28" i="14"/>
  <c r="L27" i="14"/>
  <c r="A27" i="14"/>
  <c r="L26" i="14"/>
  <c r="A26" i="14"/>
  <c r="L25" i="14"/>
  <c r="A25" i="14"/>
  <c r="L24" i="14"/>
  <c r="A24" i="14"/>
  <c r="L23" i="14"/>
  <c r="A23" i="14"/>
  <c r="L22" i="14"/>
  <c r="A22" i="14"/>
  <c r="A21" i="14"/>
  <c r="L20" i="14"/>
  <c r="A20" i="14"/>
  <c r="L19" i="14"/>
  <c r="A19" i="14"/>
  <c r="L18" i="14"/>
  <c r="A18" i="14"/>
  <c r="L17" i="14"/>
  <c r="A17" i="14"/>
  <c r="L16" i="14"/>
  <c r="A16" i="14"/>
  <c r="L15" i="14"/>
  <c r="A15" i="14"/>
  <c r="L14" i="14"/>
  <c r="A14" i="14"/>
  <c r="L13" i="14"/>
  <c r="A13" i="14"/>
  <c r="L12" i="14"/>
  <c r="A12" i="14"/>
  <c r="L11" i="14"/>
  <c r="A11" i="14"/>
  <c r="L10" i="14"/>
  <c r="A10" i="14"/>
  <c r="L9" i="14"/>
  <c r="A9" i="14"/>
  <c r="L8" i="14"/>
  <c r="A8" i="14"/>
  <c r="L7" i="14"/>
  <c r="A7" i="14"/>
  <c r="L6" i="14"/>
  <c r="A6" i="14"/>
  <c r="L5" i="14"/>
  <c r="A5" i="14"/>
  <c r="L4" i="14"/>
  <c r="A4" i="14"/>
  <c r="O3" i="14"/>
  <c r="L3" i="14"/>
  <c r="A3" i="14"/>
  <c r="J1" i="14"/>
  <c r="F1" i="14"/>
  <c r="H1" i="14"/>
  <c r="D1" i="14"/>
  <c r="NP40" i="13"/>
  <c r="NP31" i="13"/>
  <c r="A222" i="12"/>
  <c r="A221" i="12"/>
  <c r="A220" i="12"/>
  <c r="A219" i="12"/>
  <c r="A218" i="12"/>
  <c r="A217" i="12"/>
  <c r="A216" i="12"/>
  <c r="A215" i="12"/>
  <c r="A214" i="12"/>
  <c r="A213" i="12"/>
  <c r="A212" i="12"/>
  <c r="A211" i="12"/>
  <c r="A210" i="12"/>
  <c r="A209" i="12"/>
  <c r="A208" i="12"/>
  <c r="A207" i="12"/>
  <c r="A206" i="12"/>
  <c r="A205" i="12"/>
  <c r="A204" i="12"/>
  <c r="A203" i="12"/>
  <c r="A202" i="12"/>
  <c r="A201" i="12"/>
  <c r="A200" i="12"/>
  <c r="A199" i="12"/>
  <c r="A198" i="12"/>
  <c r="A197" i="12"/>
  <c r="A196" i="12"/>
  <c r="A195" i="12"/>
  <c r="A194" i="12"/>
  <c r="A193" i="12"/>
  <c r="A192" i="12"/>
  <c r="A191" i="12"/>
  <c r="A190" i="12"/>
  <c r="A189" i="12"/>
  <c r="A188" i="12"/>
  <c r="A187" i="12"/>
  <c r="A186" i="12"/>
  <c r="A185" i="12"/>
  <c r="A184" i="12"/>
  <c r="A183" i="12"/>
  <c r="A182" i="12"/>
  <c r="A181" i="12"/>
  <c r="A180" i="12"/>
  <c r="A179" i="12"/>
  <c r="A178" i="12"/>
  <c r="A177" i="12"/>
  <c r="A176" i="12"/>
  <c r="A175" i="12"/>
  <c r="A174" i="12"/>
  <c r="A173" i="12"/>
  <c r="A172" i="12"/>
  <c r="A171" i="12"/>
  <c r="A170" i="12"/>
  <c r="A169" i="12"/>
  <c r="A168" i="12"/>
  <c r="A167" i="12"/>
  <c r="A166" i="12"/>
  <c r="A165" i="12"/>
  <c r="A164" i="12"/>
  <c r="A163" i="12"/>
  <c r="A162" i="12"/>
  <c r="A161" i="12"/>
  <c r="A160" i="12"/>
  <c r="A159" i="12"/>
  <c r="A158" i="12"/>
  <c r="A157" i="12"/>
  <c r="A156" i="12"/>
  <c r="A155" i="12"/>
  <c r="A154" i="12"/>
  <c r="A153" i="12"/>
  <c r="A152" i="12"/>
  <c r="A151" i="12"/>
  <c r="A150" i="12"/>
  <c r="A149" i="12"/>
  <c r="A148" i="12"/>
  <c r="A147" i="12"/>
  <c r="A146" i="12"/>
  <c r="A145" i="12"/>
  <c r="A144" i="12"/>
  <c r="A143" i="12"/>
  <c r="A142" i="12"/>
  <c r="A141" i="12"/>
  <c r="A140" i="12"/>
  <c r="A139" i="12"/>
  <c r="A138" i="12"/>
  <c r="A137" i="12"/>
  <c r="A136" i="12"/>
  <c r="A135" i="12"/>
  <c r="A134" i="12"/>
  <c r="A133" i="12"/>
  <c r="A132" i="12"/>
  <c r="A131" i="12"/>
  <c r="A130" i="12"/>
  <c r="A129" i="12"/>
  <c r="A128" i="12"/>
  <c r="A127" i="12"/>
  <c r="A126" i="12"/>
  <c r="A125" i="12"/>
  <c r="A124" i="12"/>
  <c r="A123" i="12"/>
  <c r="A122" i="12"/>
  <c r="A121" i="12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A103" i="12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D63" i="12"/>
  <c r="AD62" i="12"/>
  <c r="AD61" i="12"/>
  <c r="AD60" i="12"/>
  <c r="AD59" i="12"/>
  <c r="AD58" i="12"/>
  <c r="AD57" i="12"/>
  <c r="AD56" i="12"/>
  <c r="AD55" i="12"/>
  <c r="AD54" i="12"/>
  <c r="AD53" i="12"/>
  <c r="AD52" i="12"/>
  <c r="AD51" i="12"/>
  <c r="AD50" i="12"/>
  <c r="AD49" i="12"/>
  <c r="AD48" i="12"/>
  <c r="AD47" i="12"/>
  <c r="AD46" i="12"/>
  <c r="AD45" i="12"/>
  <c r="AD44" i="12"/>
  <c r="AD43" i="12"/>
  <c r="AD42" i="12"/>
  <c r="AD41" i="12"/>
  <c r="AD40" i="12"/>
  <c r="AD39" i="12"/>
  <c r="AD38" i="12"/>
  <c r="AD37" i="12"/>
  <c r="AD36" i="12"/>
  <c r="AD35" i="12"/>
  <c r="AD34" i="12"/>
  <c r="AD33" i="12"/>
  <c r="AD32" i="12"/>
  <c r="AD31" i="12"/>
  <c r="AD30" i="12"/>
  <c r="AD29" i="12"/>
  <c r="AD28" i="12"/>
  <c r="AD27" i="12"/>
  <c r="AD26" i="12"/>
  <c r="AD25" i="12"/>
  <c r="AD24" i="12"/>
  <c r="AD23" i="12"/>
  <c r="AD22" i="12"/>
  <c r="AD21" i="12"/>
  <c r="AD20" i="12"/>
  <c r="AD19" i="12"/>
  <c r="AD18" i="12"/>
  <c r="AD17" i="12"/>
  <c r="AD16" i="12"/>
  <c r="AD15" i="12"/>
  <c r="AD14" i="12"/>
  <c r="AD13" i="12"/>
  <c r="AD12" i="12"/>
  <c r="AD11" i="12"/>
  <c r="AD10" i="12"/>
  <c r="AD9" i="12"/>
  <c r="AD8" i="12"/>
  <c r="AD7" i="12"/>
  <c r="AD6" i="12"/>
  <c r="AD5" i="12"/>
  <c r="AD4" i="12"/>
  <c r="AD3" i="12"/>
  <c r="A222" i="11"/>
  <c r="A221" i="11"/>
  <c r="A220" i="11"/>
  <c r="A219" i="11"/>
  <c r="A218" i="11"/>
  <c r="A217" i="11"/>
  <c r="A216" i="11"/>
  <c r="A215" i="11"/>
  <c r="A214" i="11"/>
  <c r="A213" i="11"/>
  <c r="A212" i="11"/>
  <c r="A211" i="11"/>
  <c r="A210" i="11"/>
  <c r="A209" i="11"/>
  <c r="A208" i="11"/>
  <c r="A207" i="11"/>
  <c r="A206" i="11"/>
  <c r="A205" i="11"/>
  <c r="A204" i="11"/>
  <c r="A203" i="11"/>
  <c r="A202" i="11"/>
  <c r="A201" i="11"/>
  <c r="A200" i="11"/>
  <c r="A199" i="11"/>
  <c r="A198" i="11"/>
  <c r="A197" i="11"/>
  <c r="A196" i="11"/>
  <c r="A195" i="11"/>
  <c r="A194" i="11"/>
  <c r="A193" i="11"/>
  <c r="A192" i="11"/>
  <c r="A191" i="11"/>
  <c r="A190" i="11"/>
  <c r="A189" i="11"/>
  <c r="A188" i="11"/>
  <c r="A187" i="11"/>
  <c r="A186" i="11"/>
  <c r="A185" i="11"/>
  <c r="A184" i="11"/>
  <c r="A183" i="11"/>
  <c r="A182" i="11"/>
  <c r="A181" i="11"/>
  <c r="A180" i="11"/>
  <c r="A179" i="11"/>
  <c r="A178" i="11"/>
  <c r="A177" i="11"/>
  <c r="A176" i="11"/>
  <c r="A175" i="11"/>
  <c r="A174" i="11"/>
  <c r="A173" i="11"/>
  <c r="A172" i="11"/>
  <c r="A171" i="11"/>
  <c r="A170" i="11"/>
  <c r="A169" i="11"/>
  <c r="A168" i="11"/>
  <c r="A167" i="11"/>
  <c r="A166" i="11"/>
  <c r="A165" i="11"/>
  <c r="A164" i="11"/>
  <c r="A163" i="11"/>
  <c r="A162" i="11"/>
  <c r="A161" i="11"/>
  <c r="A160" i="11"/>
  <c r="A159" i="11"/>
  <c r="A158" i="11"/>
  <c r="A157" i="11"/>
  <c r="A156" i="11"/>
  <c r="A155" i="11"/>
  <c r="A154" i="11"/>
  <c r="A153" i="11"/>
  <c r="A152" i="11"/>
  <c r="A151" i="11"/>
  <c r="A150" i="11"/>
  <c r="A149" i="11"/>
  <c r="A148" i="11"/>
  <c r="A147" i="11"/>
  <c r="A146" i="11"/>
  <c r="A145" i="11"/>
  <c r="A144" i="11"/>
  <c r="A143" i="11"/>
  <c r="A142" i="11"/>
  <c r="A141" i="11"/>
  <c r="A140" i="11"/>
  <c r="A139" i="11"/>
  <c r="A138" i="11"/>
  <c r="A137" i="11"/>
  <c r="A136" i="11"/>
  <c r="A135" i="11"/>
  <c r="A134" i="11"/>
  <c r="A133" i="11"/>
  <c r="A132" i="11"/>
  <c r="A131" i="11"/>
  <c r="A130" i="11"/>
  <c r="A129" i="11"/>
  <c r="A128" i="11"/>
  <c r="A127" i="11"/>
  <c r="A126" i="11"/>
  <c r="A125" i="11"/>
  <c r="A124" i="11"/>
  <c r="A123" i="11"/>
  <c r="A122" i="11"/>
  <c r="A121" i="11"/>
  <c r="A120" i="11"/>
  <c r="A119" i="11"/>
  <c r="A118" i="11"/>
  <c r="A117" i="11"/>
  <c r="A116" i="11"/>
  <c r="A115" i="11"/>
  <c r="A114" i="11"/>
  <c r="A113" i="11"/>
  <c r="A112" i="11"/>
  <c r="A111" i="11"/>
  <c r="A110" i="11"/>
  <c r="A109" i="11"/>
  <c r="A108" i="11"/>
  <c r="A107" i="11"/>
  <c r="A106" i="11"/>
  <c r="A105" i="11"/>
  <c r="A104" i="11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D63" i="11"/>
  <c r="AD62" i="11"/>
  <c r="AD61" i="11"/>
  <c r="AD60" i="11"/>
  <c r="AD59" i="11"/>
  <c r="AD58" i="11"/>
  <c r="AD57" i="11"/>
  <c r="AD56" i="11"/>
  <c r="AD55" i="11"/>
  <c r="AD54" i="11"/>
  <c r="AD53" i="11"/>
  <c r="AD52" i="11"/>
  <c r="AD51" i="11"/>
  <c r="AD50" i="11"/>
  <c r="AD49" i="11"/>
  <c r="AD48" i="11"/>
  <c r="AD47" i="11"/>
  <c r="AD46" i="11"/>
  <c r="AD45" i="11"/>
  <c r="AD44" i="11"/>
  <c r="AD43" i="11"/>
  <c r="AD42" i="11"/>
  <c r="AD41" i="11"/>
  <c r="AD40" i="11"/>
  <c r="AD39" i="11"/>
  <c r="AD38" i="11"/>
  <c r="AD37" i="11"/>
  <c r="AD36" i="11"/>
  <c r="AD35" i="11"/>
  <c r="AD34" i="11"/>
  <c r="AD33" i="11"/>
  <c r="AD32" i="11"/>
  <c r="AD31" i="11"/>
  <c r="AD30" i="11"/>
  <c r="AD29" i="11"/>
  <c r="AD28" i="11"/>
  <c r="AD27" i="11"/>
  <c r="AD26" i="11"/>
  <c r="AD25" i="11"/>
  <c r="AD24" i="11"/>
  <c r="AD23" i="11"/>
  <c r="AD22" i="11"/>
  <c r="AD21" i="11"/>
  <c r="AD20" i="11"/>
  <c r="AD19" i="11"/>
  <c r="AD18" i="11"/>
  <c r="AD17" i="11"/>
  <c r="AD16" i="11"/>
  <c r="AD15" i="11"/>
  <c r="AD14" i="11"/>
  <c r="AD13" i="11"/>
  <c r="AD12" i="11"/>
  <c r="AD11" i="11"/>
  <c r="AD10" i="11"/>
  <c r="AD9" i="11"/>
  <c r="AD8" i="11"/>
  <c r="AD7" i="11"/>
  <c r="AD6" i="11"/>
  <c r="AD5" i="11"/>
  <c r="AD4" i="11"/>
  <c r="AD3" i="11"/>
  <c r="A222" i="10"/>
  <c r="A221" i="10"/>
  <c r="A220" i="10"/>
  <c r="A219" i="10"/>
  <c r="A218" i="10"/>
  <c r="A217" i="10"/>
  <c r="A216" i="10"/>
  <c r="A215" i="10"/>
  <c r="A214" i="10"/>
  <c r="A213" i="10"/>
  <c r="A212" i="10"/>
  <c r="A211" i="10"/>
  <c r="A210" i="10"/>
  <c r="A209" i="10"/>
  <c r="A208" i="10"/>
  <c r="A207" i="10"/>
  <c r="A206" i="10"/>
  <c r="A205" i="10"/>
  <c r="A204" i="10"/>
  <c r="A203" i="10"/>
  <c r="A202" i="10"/>
  <c r="A201" i="10"/>
  <c r="A200" i="10"/>
  <c r="A199" i="10"/>
  <c r="A198" i="10"/>
  <c r="A197" i="10"/>
  <c r="A196" i="10"/>
  <c r="A195" i="10"/>
  <c r="A194" i="10"/>
  <c r="A193" i="10"/>
  <c r="A192" i="10"/>
  <c r="A191" i="10"/>
  <c r="A190" i="10"/>
  <c r="A189" i="10"/>
  <c r="A188" i="10"/>
  <c r="A187" i="10"/>
  <c r="A186" i="10"/>
  <c r="A185" i="10"/>
  <c r="A184" i="10"/>
  <c r="A183" i="10"/>
  <c r="A182" i="10"/>
  <c r="A181" i="10"/>
  <c r="A180" i="10"/>
  <c r="A179" i="10"/>
  <c r="A178" i="10"/>
  <c r="A177" i="10"/>
  <c r="A176" i="10"/>
  <c r="A175" i="10"/>
  <c r="A174" i="10"/>
  <c r="A173" i="10"/>
  <c r="A172" i="10"/>
  <c r="A171" i="10"/>
  <c r="A170" i="10"/>
  <c r="A169" i="10"/>
  <c r="A168" i="10"/>
  <c r="A167" i="10"/>
  <c r="A166" i="10"/>
  <c r="A165" i="10"/>
  <c r="A164" i="10"/>
  <c r="A163" i="10"/>
  <c r="A162" i="10"/>
  <c r="A161" i="10"/>
  <c r="A160" i="10"/>
  <c r="A159" i="10"/>
  <c r="A158" i="10"/>
  <c r="A157" i="10"/>
  <c r="A156" i="10"/>
  <c r="A155" i="10"/>
  <c r="A154" i="10"/>
  <c r="A153" i="10"/>
  <c r="A152" i="10"/>
  <c r="A151" i="10"/>
  <c r="A150" i="10"/>
  <c r="A149" i="10"/>
  <c r="A148" i="10"/>
  <c r="A147" i="10"/>
  <c r="A146" i="10"/>
  <c r="A145" i="10"/>
  <c r="A144" i="10"/>
  <c r="A143" i="10"/>
  <c r="A142" i="10"/>
  <c r="A141" i="10"/>
  <c r="A140" i="10"/>
  <c r="A139" i="10"/>
  <c r="A138" i="10"/>
  <c r="A137" i="10"/>
  <c r="A136" i="10"/>
  <c r="A135" i="10"/>
  <c r="A134" i="10"/>
  <c r="A133" i="10"/>
  <c r="A132" i="10"/>
  <c r="A131" i="10"/>
  <c r="A130" i="10"/>
  <c r="A129" i="10"/>
  <c r="A128" i="10"/>
  <c r="A127" i="10"/>
  <c r="A126" i="10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D63" i="10"/>
  <c r="AD62" i="10"/>
  <c r="AD61" i="10"/>
  <c r="AD60" i="10"/>
  <c r="AD59" i="10"/>
  <c r="AD58" i="10"/>
  <c r="AD57" i="10"/>
  <c r="AD56" i="10"/>
  <c r="AD55" i="10"/>
  <c r="AD54" i="10"/>
  <c r="AD53" i="10"/>
  <c r="AD52" i="10"/>
  <c r="AD51" i="10"/>
  <c r="AD50" i="10"/>
  <c r="AD49" i="10"/>
  <c r="AD48" i="10"/>
  <c r="AD47" i="10"/>
  <c r="AD46" i="10"/>
  <c r="AD45" i="10"/>
  <c r="AD44" i="10"/>
  <c r="AD43" i="10"/>
  <c r="AD42" i="10"/>
  <c r="AD41" i="10"/>
  <c r="AD40" i="10"/>
  <c r="AD39" i="10"/>
  <c r="AD38" i="10"/>
  <c r="AD37" i="10"/>
  <c r="AD36" i="10"/>
  <c r="AD35" i="10"/>
  <c r="AD34" i="10"/>
  <c r="AD33" i="10"/>
  <c r="AD32" i="10"/>
  <c r="AD31" i="10"/>
  <c r="AD30" i="10"/>
  <c r="AD29" i="10"/>
  <c r="AD28" i="10"/>
  <c r="AD27" i="10"/>
  <c r="AD26" i="10"/>
  <c r="AD25" i="10"/>
  <c r="AD24" i="10"/>
  <c r="AD23" i="10"/>
  <c r="AD22" i="10"/>
  <c r="AD21" i="10"/>
  <c r="AD20" i="10"/>
  <c r="AD19" i="10"/>
  <c r="AD18" i="10"/>
  <c r="AD17" i="10"/>
  <c r="AD16" i="10"/>
  <c r="AD15" i="10"/>
  <c r="AD14" i="10"/>
  <c r="AD13" i="10"/>
  <c r="AD12" i="10"/>
  <c r="AD11" i="10"/>
  <c r="AD10" i="10"/>
  <c r="AD9" i="10"/>
  <c r="AD8" i="10"/>
  <c r="AD7" i="10"/>
  <c r="AD6" i="10"/>
  <c r="AD5" i="10"/>
  <c r="AD4" i="10"/>
  <c r="AD3" i="10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D63" i="6"/>
  <c r="AD62" i="6"/>
  <c r="AD61" i="6"/>
  <c r="AD60" i="6"/>
  <c r="AD59" i="6"/>
  <c r="AD58" i="6"/>
  <c r="AD57" i="6"/>
  <c r="AD56" i="6"/>
  <c r="AD55" i="6"/>
  <c r="AD54" i="6"/>
  <c r="AD53" i="6"/>
  <c r="AD52" i="6"/>
  <c r="AD51" i="6"/>
  <c r="AD50" i="6"/>
  <c r="AD49" i="6"/>
  <c r="AD48" i="6"/>
  <c r="AD47" i="6"/>
  <c r="AD46" i="6"/>
  <c r="AD45" i="6"/>
  <c r="AD44" i="6"/>
  <c r="AD43" i="6"/>
  <c r="AD42" i="6"/>
  <c r="AD41" i="6"/>
  <c r="AD40" i="6"/>
  <c r="AD39" i="6"/>
  <c r="AD38" i="6"/>
  <c r="AD37" i="6"/>
  <c r="AD36" i="6"/>
  <c r="AD35" i="6"/>
  <c r="AD34" i="6"/>
  <c r="AD33" i="6"/>
  <c r="AD32" i="6"/>
  <c r="AD31" i="6"/>
  <c r="AD30" i="6"/>
  <c r="AD29" i="6"/>
  <c r="AD28" i="6"/>
  <c r="AD27" i="6"/>
  <c r="AD26" i="6"/>
  <c r="AD25" i="6"/>
  <c r="AD24" i="6"/>
  <c r="AD23" i="6"/>
  <c r="AD22" i="6"/>
  <c r="AD21" i="6"/>
  <c r="AD20" i="6"/>
  <c r="AD19" i="6"/>
  <c r="AD18" i="6"/>
  <c r="AD17" i="6"/>
  <c r="AD16" i="6"/>
  <c r="AD15" i="6"/>
  <c r="AD14" i="6"/>
  <c r="AD13" i="6"/>
  <c r="AD12" i="6"/>
  <c r="AD11" i="6"/>
  <c r="AD10" i="6"/>
  <c r="AD9" i="6"/>
  <c r="AD8" i="6"/>
  <c r="AD7" i="6"/>
  <c r="AD6" i="6"/>
  <c r="AD5" i="6"/>
  <c r="AD4" i="6"/>
  <c r="AD3" i="6"/>
  <c r="D1" i="6"/>
  <c r="D1" i="10"/>
  <c r="D1" i="11"/>
  <c r="D1" i="12"/>
  <c r="A222" i="9"/>
  <c r="A221" i="9"/>
  <c r="A220" i="9"/>
  <c r="A219" i="9"/>
  <c r="A218" i="9"/>
  <c r="A217" i="9"/>
  <c r="A216" i="9"/>
  <c r="A215" i="9"/>
  <c r="A214" i="9"/>
  <c r="A213" i="9"/>
  <c r="A212" i="9"/>
  <c r="A211" i="9"/>
  <c r="A210" i="9"/>
  <c r="A209" i="9"/>
  <c r="A208" i="9"/>
  <c r="A207" i="9"/>
  <c r="A206" i="9"/>
  <c r="A205" i="9"/>
  <c r="A204" i="9"/>
  <c r="A203" i="9"/>
  <c r="A202" i="9"/>
  <c r="A201" i="9"/>
  <c r="A200" i="9"/>
  <c r="A199" i="9"/>
  <c r="A198" i="9"/>
  <c r="A197" i="9"/>
  <c r="A196" i="9"/>
  <c r="A195" i="9"/>
  <c r="A194" i="9"/>
  <c r="A193" i="9"/>
  <c r="A192" i="9"/>
  <c r="A191" i="9"/>
  <c r="A190" i="9"/>
  <c r="A189" i="9"/>
  <c r="A188" i="9"/>
  <c r="A187" i="9"/>
  <c r="A186" i="9"/>
  <c r="A185" i="9"/>
  <c r="A184" i="9"/>
  <c r="A183" i="9"/>
  <c r="A182" i="9"/>
  <c r="A181" i="9"/>
  <c r="A180" i="9"/>
  <c r="A179" i="9"/>
  <c r="A178" i="9"/>
  <c r="A177" i="9"/>
  <c r="A176" i="9"/>
  <c r="A175" i="9"/>
  <c r="A174" i="9"/>
  <c r="A173" i="9"/>
  <c r="A172" i="9"/>
  <c r="A171" i="9"/>
  <c r="A170" i="9"/>
  <c r="A169" i="9"/>
  <c r="A168" i="9"/>
  <c r="A167" i="9"/>
  <c r="A166" i="9"/>
  <c r="A165" i="9"/>
  <c r="A164" i="9"/>
  <c r="A163" i="9"/>
  <c r="A162" i="9"/>
  <c r="A161" i="9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D63" i="9"/>
  <c r="AD62" i="9"/>
  <c r="AD61" i="9"/>
  <c r="AD60" i="9"/>
  <c r="AD59" i="9"/>
  <c r="AD58" i="9"/>
  <c r="AD57" i="9"/>
  <c r="AD56" i="9"/>
  <c r="AD55" i="9"/>
  <c r="AD54" i="9"/>
  <c r="AD53" i="9"/>
  <c r="AD52" i="9"/>
  <c r="AD51" i="9"/>
  <c r="AD50" i="9"/>
  <c r="AD49" i="9"/>
  <c r="AD48" i="9"/>
  <c r="AD47" i="9"/>
  <c r="AD46" i="9"/>
  <c r="AD45" i="9"/>
  <c r="AD44" i="9"/>
  <c r="AD43" i="9"/>
  <c r="AD42" i="9"/>
  <c r="AD41" i="9"/>
  <c r="AD40" i="9"/>
  <c r="AD39" i="9"/>
  <c r="AD38" i="9"/>
  <c r="AD37" i="9"/>
  <c r="AD36" i="9"/>
  <c r="AD35" i="9"/>
  <c r="AD34" i="9"/>
  <c r="AD33" i="9"/>
  <c r="AD32" i="9"/>
  <c r="AD31" i="9"/>
  <c r="AD30" i="9"/>
  <c r="AD29" i="9"/>
  <c r="AD28" i="9"/>
  <c r="AD27" i="9"/>
  <c r="AD26" i="9"/>
  <c r="AD25" i="9"/>
  <c r="AD24" i="9"/>
  <c r="AD23" i="9"/>
  <c r="AD22" i="9"/>
  <c r="AD21" i="9"/>
  <c r="AD20" i="9"/>
  <c r="AD19" i="9"/>
  <c r="AD18" i="9"/>
  <c r="AD17" i="9"/>
  <c r="AD16" i="9"/>
  <c r="AD15" i="9"/>
  <c r="AD14" i="9"/>
  <c r="AD13" i="9"/>
  <c r="AD12" i="9"/>
  <c r="AD11" i="9"/>
  <c r="AD10" i="9"/>
  <c r="AD9" i="9"/>
  <c r="AD8" i="9"/>
  <c r="AD7" i="9"/>
  <c r="AD6" i="9"/>
  <c r="AD5" i="9"/>
  <c r="AD4" i="9"/>
  <c r="AD3" i="9"/>
  <c r="BL139" i="13"/>
  <c r="Q139" i="13"/>
  <c r="T131" i="13"/>
  <c r="T123" i="13"/>
  <c r="BJ117" i="13"/>
  <c r="P117" i="13"/>
  <c r="S113" i="13"/>
  <c r="AE110" i="13"/>
  <c r="T106" i="13"/>
  <c r="T102" i="13"/>
  <c r="T96" i="13"/>
  <c r="BJ89" i="13"/>
  <c r="P89" i="13"/>
  <c r="A2" i="13"/>
  <c r="MM31" i="13"/>
  <c r="NP38" i="13"/>
  <c r="NP39" i="13"/>
  <c r="NP36" i="13"/>
  <c r="NP37" i="13"/>
  <c r="NP34" i="13"/>
  <c r="NP35" i="13"/>
  <c r="NP32" i="13"/>
  <c r="NP33" i="13"/>
  <c r="NP29" i="13"/>
  <c r="NP27" i="13"/>
  <c r="NP28" i="13"/>
  <c r="NP25" i="13"/>
  <c r="NP26" i="13"/>
  <c r="NP23" i="13"/>
  <c r="NP24" i="13"/>
  <c r="NP21" i="13"/>
  <c r="NP22" i="13"/>
  <c r="MM33" i="13"/>
  <c r="NP20" i="13"/>
  <c r="MM32" i="13"/>
  <c r="MM29" i="13"/>
  <c r="MM30" i="13"/>
  <c r="MM28" i="13"/>
  <c r="MM26" i="13"/>
  <c r="MM27" i="13"/>
  <c r="MM24" i="13"/>
  <c r="MM25" i="13"/>
  <c r="MM22" i="13"/>
  <c r="MM23" i="13"/>
  <c r="MM20" i="13"/>
  <c r="MM21" i="13"/>
  <c r="KI34" i="13"/>
  <c r="KI31" i="13"/>
  <c r="LK28" i="13"/>
  <c r="LK29" i="13"/>
  <c r="LK26" i="13"/>
  <c r="LK27" i="13"/>
  <c r="LK24" i="13"/>
  <c r="LK25" i="13"/>
  <c r="LK22" i="13"/>
  <c r="LK23" i="13"/>
  <c r="LK20" i="13"/>
  <c r="LK21" i="13"/>
  <c r="KI36" i="13"/>
  <c r="KI35" i="13"/>
  <c r="KI32" i="13"/>
  <c r="KI33" i="13"/>
  <c r="KI30" i="13"/>
  <c r="KI28" i="13"/>
  <c r="KI29" i="13"/>
  <c r="KI26" i="13"/>
  <c r="KI27" i="13"/>
  <c r="KI24" i="13"/>
  <c r="KI25" i="13"/>
  <c r="KI22" i="13"/>
  <c r="KI23" i="13"/>
  <c r="KI20" i="13"/>
  <c r="KI21" i="13"/>
  <c r="CY86" i="13"/>
  <c r="DA86" i="13"/>
  <c r="DC86" i="13"/>
  <c r="DE86" i="13"/>
  <c r="DG86" i="13"/>
  <c r="DI86" i="13"/>
  <c r="DK86" i="13"/>
  <c r="DM86" i="13"/>
  <c r="DO86" i="13"/>
  <c r="DQ86" i="13"/>
  <c r="DS86" i="13"/>
  <c r="DU86" i="13"/>
  <c r="CZ86" i="13"/>
  <c r="DD86" i="13"/>
  <c r="DH86" i="13"/>
  <c r="DL86" i="13"/>
  <c r="DP86" i="13"/>
  <c r="DT86" i="13"/>
  <c r="CX86" i="13"/>
  <c r="DB86" i="13"/>
  <c r="DF86" i="13"/>
  <c r="DJ86" i="13"/>
  <c r="DN86" i="13"/>
  <c r="DR86" i="13"/>
  <c r="CW86" i="13"/>
  <c r="CY88" i="13"/>
  <c r="DA88" i="13"/>
  <c r="DC88" i="13"/>
  <c r="DE88" i="13"/>
  <c r="DG88" i="13"/>
  <c r="DI88" i="13"/>
  <c r="DK88" i="13"/>
  <c r="DM88" i="13"/>
  <c r="DO88" i="13"/>
  <c r="DQ88" i="13"/>
  <c r="DS88" i="13"/>
  <c r="DU88" i="13"/>
  <c r="CZ88" i="13"/>
  <c r="DD88" i="13"/>
  <c r="DH88" i="13"/>
  <c r="DL88" i="13"/>
  <c r="DP88" i="13"/>
  <c r="DT88" i="13"/>
  <c r="CX88" i="13"/>
  <c r="DB88" i="13"/>
  <c r="DF88" i="13"/>
  <c r="DJ88" i="13"/>
  <c r="DN88" i="13"/>
  <c r="DR88" i="13"/>
  <c r="CW88" i="13"/>
  <c r="CY90" i="13"/>
  <c r="DA90" i="13"/>
  <c r="DC90" i="13"/>
  <c r="DE90" i="13"/>
  <c r="DG90" i="13"/>
  <c r="DI90" i="13"/>
  <c r="DK90" i="13"/>
  <c r="DM90" i="13"/>
  <c r="DO90" i="13"/>
  <c r="DQ90" i="13"/>
  <c r="DS90" i="13"/>
  <c r="DU90" i="13"/>
  <c r="CZ90" i="13"/>
  <c r="DD90" i="13"/>
  <c r="DH90" i="13"/>
  <c r="DL90" i="13"/>
  <c r="DP90" i="13"/>
  <c r="DT90" i="13"/>
  <c r="CX90" i="13"/>
  <c r="DB90" i="13"/>
  <c r="DF90" i="13"/>
  <c r="DJ90" i="13"/>
  <c r="DN90" i="13"/>
  <c r="DR90" i="13"/>
  <c r="CW90" i="13"/>
  <c r="CY92" i="13"/>
  <c r="DA92" i="13"/>
  <c r="DC92" i="13"/>
  <c r="DE92" i="13"/>
  <c r="DG92" i="13"/>
  <c r="DI92" i="13"/>
  <c r="DK92" i="13"/>
  <c r="DM92" i="13"/>
  <c r="DO92" i="13"/>
  <c r="DQ92" i="13"/>
  <c r="DS92" i="13"/>
  <c r="DU92" i="13"/>
  <c r="CZ92" i="13"/>
  <c r="DD92" i="13"/>
  <c r="DH92" i="13"/>
  <c r="DL92" i="13"/>
  <c r="DP92" i="13"/>
  <c r="DT92" i="13"/>
  <c r="CX92" i="13"/>
  <c r="DB92" i="13"/>
  <c r="DF92" i="13"/>
  <c r="DJ92" i="13"/>
  <c r="DN92" i="13"/>
  <c r="DR92" i="13"/>
  <c r="CW92" i="13"/>
  <c r="CY93" i="13"/>
  <c r="DA93" i="13"/>
  <c r="DC93" i="13"/>
  <c r="DE93" i="13"/>
  <c r="DG93" i="13"/>
  <c r="DI93" i="13"/>
  <c r="DK93" i="13"/>
  <c r="DM93" i="13"/>
  <c r="DO93" i="13"/>
  <c r="DQ93" i="13"/>
  <c r="DS93" i="13"/>
  <c r="DU93" i="13"/>
  <c r="CZ93" i="13"/>
  <c r="DD93" i="13"/>
  <c r="DH93" i="13"/>
  <c r="DL93" i="13"/>
  <c r="DP93" i="13"/>
  <c r="DT93" i="13"/>
  <c r="CW93" i="13"/>
  <c r="CX93" i="13"/>
  <c r="DB93" i="13"/>
  <c r="DF93" i="13"/>
  <c r="DJ93" i="13"/>
  <c r="DR93" i="13"/>
  <c r="DN93" i="13"/>
  <c r="CY95" i="13"/>
  <c r="DA95" i="13"/>
  <c r="DC95" i="13"/>
  <c r="DE95" i="13"/>
  <c r="DG95" i="13"/>
  <c r="DI95" i="13"/>
  <c r="DK95" i="13"/>
  <c r="DM95" i="13"/>
  <c r="DO95" i="13"/>
  <c r="DQ95" i="13"/>
  <c r="CZ95" i="13"/>
  <c r="DD95" i="13"/>
  <c r="DH95" i="13"/>
  <c r="DL95" i="13"/>
  <c r="DP95" i="13"/>
  <c r="DS95" i="13"/>
  <c r="DU95" i="13"/>
  <c r="CW95" i="13"/>
  <c r="DB95" i="13"/>
  <c r="DJ95" i="13"/>
  <c r="DR95" i="13"/>
  <c r="CX95" i="13"/>
  <c r="DF95" i="13"/>
  <c r="DN95" i="13"/>
  <c r="DT95" i="13"/>
  <c r="CY97" i="13"/>
  <c r="DA97" i="13"/>
  <c r="DC97" i="13"/>
  <c r="DE97" i="13"/>
  <c r="DG97" i="13"/>
  <c r="DI97" i="13"/>
  <c r="DK97" i="13"/>
  <c r="DM97" i="13"/>
  <c r="DO97" i="13"/>
  <c r="DQ97" i="13"/>
  <c r="DS97" i="13"/>
  <c r="DU97" i="13"/>
  <c r="CW97" i="13"/>
  <c r="CX97" i="13"/>
  <c r="DB97" i="13"/>
  <c r="DF97" i="13"/>
  <c r="DJ97" i="13"/>
  <c r="DN97" i="13"/>
  <c r="DR97" i="13"/>
  <c r="CZ97" i="13"/>
  <c r="DD97" i="13"/>
  <c r="DH97" i="13"/>
  <c r="DL97" i="13"/>
  <c r="DP97" i="13"/>
  <c r="DT97" i="13"/>
  <c r="CY99" i="13"/>
  <c r="DA99" i="13"/>
  <c r="DC99" i="13"/>
  <c r="DE99" i="13"/>
  <c r="DG99" i="13"/>
  <c r="DI99" i="13"/>
  <c r="DK99" i="13"/>
  <c r="DM99" i="13"/>
  <c r="DO99" i="13"/>
  <c r="DQ99" i="13"/>
  <c r="DS99" i="13"/>
  <c r="DU99" i="13"/>
  <c r="CW99" i="13"/>
  <c r="CX99" i="13"/>
  <c r="DB99" i="13"/>
  <c r="DF99" i="13"/>
  <c r="DJ99" i="13"/>
  <c r="DN99" i="13"/>
  <c r="DR99" i="13"/>
  <c r="CZ99" i="13"/>
  <c r="DD99" i="13"/>
  <c r="DH99" i="13"/>
  <c r="DL99" i="13"/>
  <c r="DP99" i="13"/>
  <c r="DT99" i="13"/>
  <c r="CY101" i="13"/>
  <c r="DA101" i="13"/>
  <c r="DC101" i="13"/>
  <c r="DE101" i="13"/>
  <c r="DG101" i="13"/>
  <c r="DI101" i="13"/>
  <c r="DK101" i="13"/>
  <c r="DM101" i="13"/>
  <c r="DO101" i="13"/>
  <c r="DQ101" i="13"/>
  <c r="DS101" i="13"/>
  <c r="DU101" i="13"/>
  <c r="CW101" i="13"/>
  <c r="CX101" i="13"/>
  <c r="DB101" i="13"/>
  <c r="DF101" i="13"/>
  <c r="DJ101" i="13"/>
  <c r="DN101" i="13"/>
  <c r="DR101" i="13"/>
  <c r="CZ101" i="13"/>
  <c r="DD101" i="13"/>
  <c r="DH101" i="13"/>
  <c r="DL101" i="13"/>
  <c r="DP101" i="13"/>
  <c r="DT101" i="13"/>
  <c r="CY103" i="13"/>
  <c r="DA103" i="13"/>
  <c r="DC103" i="13"/>
  <c r="DE103" i="13"/>
  <c r="DG103" i="13"/>
  <c r="DI103" i="13"/>
  <c r="DK103" i="13"/>
  <c r="DM103" i="13"/>
  <c r="DO103" i="13"/>
  <c r="DQ103" i="13"/>
  <c r="DS103" i="13"/>
  <c r="DU103" i="13"/>
  <c r="CW103" i="13"/>
  <c r="CX103" i="13"/>
  <c r="DB103" i="13"/>
  <c r="DF103" i="13"/>
  <c r="DJ103" i="13"/>
  <c r="DN103" i="13"/>
  <c r="DR103" i="13"/>
  <c r="CZ103" i="13"/>
  <c r="DD103" i="13"/>
  <c r="DH103" i="13"/>
  <c r="DL103" i="13"/>
  <c r="DP103" i="13"/>
  <c r="DT103" i="13"/>
  <c r="CY105" i="13"/>
  <c r="DA105" i="13"/>
  <c r="DC105" i="13"/>
  <c r="DE105" i="13"/>
  <c r="DG105" i="13"/>
  <c r="DI105" i="13"/>
  <c r="DK105" i="13"/>
  <c r="DM105" i="13"/>
  <c r="DO105" i="13"/>
  <c r="DQ105" i="13"/>
  <c r="DS105" i="13"/>
  <c r="DU105" i="13"/>
  <c r="CW105" i="13"/>
  <c r="CX105" i="13"/>
  <c r="DB105" i="13"/>
  <c r="DF105" i="13"/>
  <c r="DJ105" i="13"/>
  <c r="DN105" i="13"/>
  <c r="DR105" i="13"/>
  <c r="CZ105" i="13"/>
  <c r="DD105" i="13"/>
  <c r="DH105" i="13"/>
  <c r="DL105" i="13"/>
  <c r="DP105" i="13"/>
  <c r="DT105" i="13"/>
  <c r="CY107" i="13"/>
  <c r="DA107" i="13"/>
  <c r="DC107" i="13"/>
  <c r="DE107" i="13"/>
  <c r="DG107" i="13"/>
  <c r="DI107" i="13"/>
  <c r="DK107" i="13"/>
  <c r="DM107" i="13"/>
  <c r="DO107" i="13"/>
  <c r="DQ107" i="13"/>
  <c r="DS107" i="13"/>
  <c r="DU107" i="13"/>
  <c r="CW107" i="13"/>
  <c r="CX107" i="13"/>
  <c r="DB107" i="13"/>
  <c r="DF107" i="13"/>
  <c r="DJ107" i="13"/>
  <c r="DN107" i="13"/>
  <c r="DR107" i="13"/>
  <c r="CZ107" i="13"/>
  <c r="DD107" i="13"/>
  <c r="DH107" i="13"/>
  <c r="DL107" i="13"/>
  <c r="DP107" i="13"/>
  <c r="DT107" i="13"/>
  <c r="CY109" i="13"/>
  <c r="DA109" i="13"/>
  <c r="DC109" i="13"/>
  <c r="DE109" i="13"/>
  <c r="DG109" i="13"/>
  <c r="DI109" i="13"/>
  <c r="DK109" i="13"/>
  <c r="DM109" i="13"/>
  <c r="DO109" i="13"/>
  <c r="DQ109" i="13"/>
  <c r="DS109" i="13"/>
  <c r="DU109" i="13"/>
  <c r="CW109" i="13"/>
  <c r="CX109" i="13"/>
  <c r="DB109" i="13"/>
  <c r="DF109" i="13"/>
  <c r="DJ109" i="13"/>
  <c r="DN109" i="13"/>
  <c r="DR109" i="13"/>
  <c r="CZ109" i="13"/>
  <c r="DD109" i="13"/>
  <c r="DH109" i="13"/>
  <c r="DL109" i="13"/>
  <c r="DP109" i="13"/>
  <c r="DT109" i="13"/>
  <c r="CY112" i="13"/>
  <c r="DA112" i="13"/>
  <c r="DC112" i="13"/>
  <c r="DE112" i="13"/>
  <c r="DG112" i="13"/>
  <c r="DI112" i="13"/>
  <c r="DK112" i="13"/>
  <c r="DM112" i="13"/>
  <c r="DO112" i="13"/>
  <c r="DQ112" i="13"/>
  <c r="DS112" i="13"/>
  <c r="DU112" i="13"/>
  <c r="CX112" i="13"/>
  <c r="DB112" i="13"/>
  <c r="DF112" i="13"/>
  <c r="DJ112" i="13"/>
  <c r="DN112" i="13"/>
  <c r="DR112" i="13"/>
  <c r="CZ112" i="13"/>
  <c r="DD112" i="13"/>
  <c r="DH112" i="13"/>
  <c r="DL112" i="13"/>
  <c r="DP112" i="13"/>
  <c r="DT112" i="13"/>
  <c r="CW112" i="13"/>
  <c r="CY114" i="13"/>
  <c r="DA114" i="13"/>
  <c r="DC114" i="13"/>
  <c r="DE114" i="13"/>
  <c r="DG114" i="13"/>
  <c r="DI114" i="13"/>
  <c r="DK114" i="13"/>
  <c r="DM114" i="13"/>
  <c r="DO114" i="13"/>
  <c r="DQ114" i="13"/>
  <c r="DS114" i="13"/>
  <c r="DU114" i="13"/>
  <c r="CX114" i="13"/>
  <c r="DB114" i="13"/>
  <c r="DF114" i="13"/>
  <c r="DJ114" i="13"/>
  <c r="DN114" i="13"/>
  <c r="DR114" i="13"/>
  <c r="CW114" i="13"/>
  <c r="CZ114" i="13"/>
  <c r="DD114" i="13"/>
  <c r="DH114" i="13"/>
  <c r="DL114" i="13"/>
  <c r="DP114" i="13"/>
  <c r="DT114" i="13"/>
  <c r="CY116" i="13"/>
  <c r="DA116" i="13"/>
  <c r="DC116" i="13"/>
  <c r="DE116" i="13"/>
  <c r="DG116" i="13"/>
  <c r="DI116" i="13"/>
  <c r="DK116" i="13"/>
  <c r="DM116" i="13"/>
  <c r="DO116" i="13"/>
  <c r="DQ116" i="13"/>
  <c r="DS116" i="13"/>
  <c r="DU116" i="13"/>
  <c r="CX116" i="13"/>
  <c r="DB116" i="13"/>
  <c r="DF116" i="13"/>
  <c r="DJ116" i="13"/>
  <c r="DN116" i="13"/>
  <c r="DR116" i="13"/>
  <c r="CZ116" i="13"/>
  <c r="DD116" i="13"/>
  <c r="DH116" i="13"/>
  <c r="DL116" i="13"/>
  <c r="DP116" i="13"/>
  <c r="DT116" i="13"/>
  <c r="CW116" i="13"/>
  <c r="CY118" i="13"/>
  <c r="DA118" i="13"/>
  <c r="DC118" i="13"/>
  <c r="DE118" i="13"/>
  <c r="DG118" i="13"/>
  <c r="DI118" i="13"/>
  <c r="DK118" i="13"/>
  <c r="DM118" i="13"/>
  <c r="DO118" i="13"/>
  <c r="DQ118" i="13"/>
  <c r="DS118" i="13"/>
  <c r="DU118" i="13"/>
  <c r="CX118" i="13"/>
  <c r="DB118" i="13"/>
  <c r="DF118" i="13"/>
  <c r="DJ118" i="13"/>
  <c r="DN118" i="13"/>
  <c r="DR118" i="13"/>
  <c r="CW118" i="13"/>
  <c r="CZ118" i="13"/>
  <c r="DD118" i="13"/>
  <c r="DH118" i="13"/>
  <c r="DL118" i="13"/>
  <c r="DP118" i="13"/>
  <c r="DT118" i="13"/>
  <c r="CY120" i="13"/>
  <c r="DA120" i="13"/>
  <c r="DC120" i="13"/>
  <c r="DE120" i="13"/>
  <c r="DG120" i="13"/>
  <c r="DI120" i="13"/>
  <c r="DK120" i="13"/>
  <c r="DM120" i="13"/>
  <c r="DO120" i="13"/>
  <c r="DQ120" i="13"/>
  <c r="DS120" i="13"/>
  <c r="DU120" i="13"/>
  <c r="CX120" i="13"/>
  <c r="DB120" i="13"/>
  <c r="DF120" i="13"/>
  <c r="DJ120" i="13"/>
  <c r="DN120" i="13"/>
  <c r="DR120" i="13"/>
  <c r="CZ120" i="13"/>
  <c r="DD120" i="13"/>
  <c r="DH120" i="13"/>
  <c r="DL120" i="13"/>
  <c r="DP120" i="13"/>
  <c r="DT120" i="13"/>
  <c r="CW120" i="13"/>
  <c r="CY122" i="13"/>
  <c r="DA122" i="13"/>
  <c r="DC122" i="13"/>
  <c r="DE122" i="13"/>
  <c r="DG122" i="13"/>
  <c r="DI122" i="13"/>
  <c r="DK122" i="13"/>
  <c r="DM122" i="13"/>
  <c r="DO122" i="13"/>
  <c r="DQ122" i="13"/>
  <c r="DS122" i="13"/>
  <c r="DU122" i="13"/>
  <c r="CX122" i="13"/>
  <c r="DB122" i="13"/>
  <c r="DF122" i="13"/>
  <c r="DJ122" i="13"/>
  <c r="DN122" i="13"/>
  <c r="DR122" i="13"/>
  <c r="CW122" i="13"/>
  <c r="CZ122" i="13"/>
  <c r="DD122" i="13"/>
  <c r="DH122" i="13"/>
  <c r="DL122" i="13"/>
  <c r="DP122" i="13"/>
  <c r="DT122" i="13"/>
  <c r="CY124" i="13"/>
  <c r="DA124" i="13"/>
  <c r="DC124" i="13"/>
  <c r="DE124" i="13"/>
  <c r="DG124" i="13"/>
  <c r="DI124" i="13"/>
  <c r="DK124" i="13"/>
  <c r="DM124" i="13"/>
  <c r="DO124" i="13"/>
  <c r="DQ124" i="13"/>
  <c r="DS124" i="13"/>
  <c r="DU124" i="13"/>
  <c r="CX124" i="13"/>
  <c r="DB124" i="13"/>
  <c r="DF124" i="13"/>
  <c r="DJ124" i="13"/>
  <c r="DN124" i="13"/>
  <c r="DR124" i="13"/>
  <c r="CZ124" i="13"/>
  <c r="DD124" i="13"/>
  <c r="DH124" i="13"/>
  <c r="DL124" i="13"/>
  <c r="DP124" i="13"/>
  <c r="DT124" i="13"/>
  <c r="CW124" i="13"/>
  <c r="CY126" i="13"/>
  <c r="DA126" i="13"/>
  <c r="DC126" i="13"/>
  <c r="DE126" i="13"/>
  <c r="DG126" i="13"/>
  <c r="DI126" i="13"/>
  <c r="DK126" i="13"/>
  <c r="DM126" i="13"/>
  <c r="DO126" i="13"/>
  <c r="DQ126" i="13"/>
  <c r="DS126" i="13"/>
  <c r="DU126" i="13"/>
  <c r="CX126" i="13"/>
  <c r="DB126" i="13"/>
  <c r="DF126" i="13"/>
  <c r="DJ126" i="13"/>
  <c r="DN126" i="13"/>
  <c r="DR126" i="13"/>
  <c r="CW126" i="13"/>
  <c r="CZ126" i="13"/>
  <c r="DD126" i="13"/>
  <c r="DH126" i="13"/>
  <c r="DL126" i="13"/>
  <c r="DP126" i="13"/>
  <c r="DT126" i="13"/>
  <c r="CY128" i="13"/>
  <c r="DA128" i="13"/>
  <c r="DC128" i="13"/>
  <c r="DE128" i="13"/>
  <c r="DG128" i="13"/>
  <c r="DI128" i="13"/>
  <c r="DK128" i="13"/>
  <c r="DM128" i="13"/>
  <c r="DO128" i="13"/>
  <c r="DQ128" i="13"/>
  <c r="DS128" i="13"/>
  <c r="DU128" i="13"/>
  <c r="CX128" i="13"/>
  <c r="DB128" i="13"/>
  <c r="DF128" i="13"/>
  <c r="DJ128" i="13"/>
  <c r="DN128" i="13"/>
  <c r="DR128" i="13"/>
  <c r="CZ128" i="13"/>
  <c r="DD128" i="13"/>
  <c r="DH128" i="13"/>
  <c r="DL128" i="13"/>
  <c r="DP128" i="13"/>
  <c r="DT128" i="13"/>
  <c r="CW128" i="13"/>
  <c r="CY130" i="13"/>
  <c r="DA130" i="13"/>
  <c r="DC130" i="13"/>
  <c r="DE130" i="13"/>
  <c r="DG130" i="13"/>
  <c r="DI130" i="13"/>
  <c r="DK130" i="13"/>
  <c r="DM130" i="13"/>
  <c r="DO130" i="13"/>
  <c r="DQ130" i="13"/>
  <c r="DS130" i="13"/>
  <c r="DU130" i="13"/>
  <c r="CX130" i="13"/>
  <c r="DB130" i="13"/>
  <c r="DF130" i="13"/>
  <c r="DJ130" i="13"/>
  <c r="DN130" i="13"/>
  <c r="DR130" i="13"/>
  <c r="CW130" i="13"/>
  <c r="CZ130" i="13"/>
  <c r="DD130" i="13"/>
  <c r="DH130" i="13"/>
  <c r="DL130" i="13"/>
  <c r="DP130" i="13"/>
  <c r="DT130" i="13"/>
  <c r="CY132" i="13"/>
  <c r="DA132" i="13"/>
  <c r="DC132" i="13"/>
  <c r="DE132" i="13"/>
  <c r="DG132" i="13"/>
  <c r="DI132" i="13"/>
  <c r="DK132" i="13"/>
  <c r="DM132" i="13"/>
  <c r="DO132" i="13"/>
  <c r="DQ132" i="13"/>
  <c r="DS132" i="13"/>
  <c r="DU132" i="13"/>
  <c r="CX132" i="13"/>
  <c r="DB132" i="13"/>
  <c r="DF132" i="13"/>
  <c r="DJ132" i="13"/>
  <c r="DN132" i="13"/>
  <c r="DR132" i="13"/>
  <c r="CZ132" i="13"/>
  <c r="DD132" i="13"/>
  <c r="DH132" i="13"/>
  <c r="DL132" i="13"/>
  <c r="DP132" i="13"/>
  <c r="DT132" i="13"/>
  <c r="CW132" i="13"/>
  <c r="CY134" i="13"/>
  <c r="DA134" i="13"/>
  <c r="DC134" i="13"/>
  <c r="DE134" i="13"/>
  <c r="DG134" i="13"/>
  <c r="DI134" i="13"/>
  <c r="DK134" i="13"/>
  <c r="DM134" i="13"/>
  <c r="DO134" i="13"/>
  <c r="DQ134" i="13"/>
  <c r="DS134" i="13"/>
  <c r="DU134" i="13"/>
  <c r="CX134" i="13"/>
  <c r="DB134" i="13"/>
  <c r="DF134" i="13"/>
  <c r="DJ134" i="13"/>
  <c r="DN134" i="13"/>
  <c r="DR134" i="13"/>
  <c r="CW134" i="13"/>
  <c r="CZ134" i="13"/>
  <c r="DD134" i="13"/>
  <c r="DH134" i="13"/>
  <c r="DL134" i="13"/>
  <c r="DP134" i="13"/>
  <c r="DT134" i="13"/>
  <c r="CY136" i="13"/>
  <c r="DA136" i="13"/>
  <c r="DC136" i="13"/>
  <c r="DE136" i="13"/>
  <c r="DG136" i="13"/>
  <c r="DI136" i="13"/>
  <c r="DK136" i="13"/>
  <c r="DM136" i="13"/>
  <c r="DO136" i="13"/>
  <c r="DQ136" i="13"/>
  <c r="DS136" i="13"/>
  <c r="DU136" i="13"/>
  <c r="CX136" i="13"/>
  <c r="DB136" i="13"/>
  <c r="DF136" i="13"/>
  <c r="DJ136" i="13"/>
  <c r="DN136" i="13"/>
  <c r="DR136" i="13"/>
  <c r="CZ136" i="13"/>
  <c r="DD136" i="13"/>
  <c r="DH136" i="13"/>
  <c r="DL136" i="13"/>
  <c r="DP136" i="13"/>
  <c r="DT136" i="13"/>
  <c r="CW136" i="13"/>
  <c r="CY138" i="13"/>
  <c r="DA138" i="13"/>
  <c r="DC138" i="13"/>
  <c r="DE138" i="13"/>
  <c r="DG138" i="13"/>
  <c r="DI138" i="13"/>
  <c r="DK138" i="13"/>
  <c r="DM138" i="13"/>
  <c r="DO138" i="13"/>
  <c r="DQ138" i="13"/>
  <c r="DS138" i="13"/>
  <c r="DU138" i="13"/>
  <c r="CX138" i="13"/>
  <c r="DB138" i="13"/>
  <c r="DF138" i="13"/>
  <c r="DJ138" i="13"/>
  <c r="DN138" i="13"/>
  <c r="DR138" i="13"/>
  <c r="CW138" i="13"/>
  <c r="CZ138" i="13"/>
  <c r="DD138" i="13"/>
  <c r="DH138" i="13"/>
  <c r="DL138" i="13"/>
  <c r="DP138" i="13"/>
  <c r="DT138" i="13"/>
  <c r="CY140" i="13"/>
  <c r="DA140" i="13"/>
  <c r="DC140" i="13"/>
  <c r="DE140" i="13"/>
  <c r="DG140" i="13"/>
  <c r="DI140" i="13"/>
  <c r="DK140" i="13"/>
  <c r="DM140" i="13"/>
  <c r="DO140" i="13"/>
  <c r="DQ140" i="13"/>
  <c r="DS140" i="13"/>
  <c r="DU140" i="13"/>
  <c r="CX140" i="13"/>
  <c r="DB140" i="13"/>
  <c r="DF140" i="13"/>
  <c r="DJ140" i="13"/>
  <c r="DN140" i="13"/>
  <c r="DR140" i="13"/>
  <c r="CZ140" i="13"/>
  <c r="DD140" i="13"/>
  <c r="DH140" i="13"/>
  <c r="DL140" i="13"/>
  <c r="DP140" i="13"/>
  <c r="DT140" i="13"/>
  <c r="CW140" i="13"/>
  <c r="CY142" i="13"/>
  <c r="DA142" i="13"/>
  <c r="DC142" i="13"/>
  <c r="DE142" i="13"/>
  <c r="DG142" i="13"/>
  <c r="DI142" i="13"/>
  <c r="DK142" i="13"/>
  <c r="DM142" i="13"/>
  <c r="DO142" i="13"/>
  <c r="DQ142" i="13"/>
  <c r="DS142" i="13"/>
  <c r="DU142" i="13"/>
  <c r="CX142" i="13"/>
  <c r="DB142" i="13"/>
  <c r="DF142" i="13"/>
  <c r="DJ142" i="13"/>
  <c r="DN142" i="13"/>
  <c r="DR142" i="13"/>
  <c r="CW142" i="13"/>
  <c r="CZ142" i="13"/>
  <c r="DD142" i="13"/>
  <c r="DH142" i="13"/>
  <c r="DL142" i="13"/>
  <c r="DP142" i="13"/>
  <c r="DT142" i="13"/>
  <c r="CY144" i="13"/>
  <c r="DA144" i="13"/>
  <c r="DC144" i="13"/>
  <c r="DE144" i="13"/>
  <c r="DG144" i="13"/>
  <c r="DI144" i="13"/>
  <c r="DK144" i="13"/>
  <c r="DM144" i="13"/>
  <c r="DO144" i="13"/>
  <c r="DQ144" i="13"/>
  <c r="DS144" i="13"/>
  <c r="DU144" i="13"/>
  <c r="CX144" i="13"/>
  <c r="DB144" i="13"/>
  <c r="DF144" i="13"/>
  <c r="DJ144" i="13"/>
  <c r="DN144" i="13"/>
  <c r="DR144" i="13"/>
  <c r="CZ144" i="13"/>
  <c r="DD144" i="13"/>
  <c r="DH144" i="13"/>
  <c r="DL144" i="13"/>
  <c r="DP144" i="13"/>
  <c r="DT144" i="13"/>
  <c r="CW144" i="13"/>
  <c r="CY146" i="13"/>
  <c r="DA146" i="13"/>
  <c r="DC146" i="13"/>
  <c r="DE146" i="13"/>
  <c r="DG146" i="13"/>
  <c r="DI146" i="13"/>
  <c r="DK146" i="13"/>
  <c r="DM146" i="13"/>
  <c r="DO146" i="13"/>
  <c r="DQ146" i="13"/>
  <c r="DS146" i="13"/>
  <c r="DU146" i="13"/>
  <c r="CX146" i="13"/>
  <c r="DB146" i="13"/>
  <c r="DF146" i="13"/>
  <c r="DJ146" i="13"/>
  <c r="DN146" i="13"/>
  <c r="DR146" i="13"/>
  <c r="CW146" i="13"/>
  <c r="CZ146" i="13"/>
  <c r="DD146" i="13"/>
  <c r="DH146" i="13"/>
  <c r="DL146" i="13"/>
  <c r="DP146" i="13"/>
  <c r="DT146" i="13"/>
  <c r="CY148" i="13"/>
  <c r="DA148" i="13"/>
  <c r="DC148" i="13"/>
  <c r="DE148" i="13"/>
  <c r="DG148" i="13"/>
  <c r="DI148" i="13"/>
  <c r="DK148" i="13"/>
  <c r="DM148" i="13"/>
  <c r="DO148" i="13"/>
  <c r="DQ148" i="13"/>
  <c r="DS148" i="13"/>
  <c r="DU148" i="13"/>
  <c r="CX148" i="13"/>
  <c r="DB148" i="13"/>
  <c r="DF148" i="13"/>
  <c r="DJ148" i="13"/>
  <c r="DN148" i="13"/>
  <c r="DR148" i="13"/>
  <c r="CZ148" i="13"/>
  <c r="DD148" i="13"/>
  <c r="DH148" i="13"/>
  <c r="DL148" i="13"/>
  <c r="DP148" i="13"/>
  <c r="DT148" i="13"/>
  <c r="CW148" i="13"/>
  <c r="CY85" i="13"/>
  <c r="DA85" i="13"/>
  <c r="DC85" i="13"/>
  <c r="DE85" i="13"/>
  <c r="DG85" i="13"/>
  <c r="DI85" i="13"/>
  <c r="DK85" i="13"/>
  <c r="DM85" i="13"/>
  <c r="DO85" i="13"/>
  <c r="DQ85" i="13"/>
  <c r="DS85" i="13"/>
  <c r="DU85" i="13"/>
  <c r="CZ85" i="13"/>
  <c r="DD85" i="13"/>
  <c r="DH85" i="13"/>
  <c r="DL85" i="13"/>
  <c r="DP85" i="13"/>
  <c r="DT85" i="13"/>
  <c r="CW85" i="13"/>
  <c r="CX85" i="13"/>
  <c r="DB85" i="13"/>
  <c r="DF85" i="13"/>
  <c r="DJ85" i="13"/>
  <c r="DN85" i="13"/>
  <c r="DR85" i="13"/>
  <c r="CY87" i="13"/>
  <c r="DA87" i="13"/>
  <c r="DC87" i="13"/>
  <c r="DE87" i="13"/>
  <c r="DG87" i="13"/>
  <c r="DI87" i="13"/>
  <c r="DK87" i="13"/>
  <c r="DM87" i="13"/>
  <c r="DO87" i="13"/>
  <c r="DQ87" i="13"/>
  <c r="DS87" i="13"/>
  <c r="DU87" i="13"/>
  <c r="CZ87" i="13"/>
  <c r="DD87" i="13"/>
  <c r="DH87" i="13"/>
  <c r="DL87" i="13"/>
  <c r="DP87" i="13"/>
  <c r="DT87" i="13"/>
  <c r="CW87" i="13"/>
  <c r="CX87" i="13"/>
  <c r="DB87" i="13"/>
  <c r="DF87" i="13"/>
  <c r="DJ87" i="13"/>
  <c r="DN87" i="13"/>
  <c r="DR87" i="13"/>
  <c r="CY89" i="13"/>
  <c r="DA89" i="13"/>
  <c r="DC89" i="13"/>
  <c r="DE89" i="13"/>
  <c r="DG89" i="13"/>
  <c r="DI89" i="13"/>
  <c r="DK89" i="13"/>
  <c r="DM89" i="13"/>
  <c r="DO89" i="13"/>
  <c r="DQ89" i="13"/>
  <c r="DS89" i="13"/>
  <c r="DU89" i="13"/>
  <c r="CZ89" i="13"/>
  <c r="DD89" i="13"/>
  <c r="DH89" i="13"/>
  <c r="DL89" i="13"/>
  <c r="DP89" i="13"/>
  <c r="DT89" i="13"/>
  <c r="CW89" i="13"/>
  <c r="CX89" i="13"/>
  <c r="DB89" i="13"/>
  <c r="DF89" i="13"/>
  <c r="DJ89" i="13"/>
  <c r="DN89" i="13"/>
  <c r="DR89" i="13"/>
  <c r="AK89" i="13"/>
  <c r="CY91" i="13"/>
  <c r="DA91" i="13"/>
  <c r="DC91" i="13"/>
  <c r="DE91" i="13"/>
  <c r="DG91" i="13"/>
  <c r="DI91" i="13"/>
  <c r="DK91" i="13"/>
  <c r="DM91" i="13"/>
  <c r="DO91" i="13"/>
  <c r="DQ91" i="13"/>
  <c r="DS91" i="13"/>
  <c r="DU91" i="13"/>
  <c r="CZ91" i="13"/>
  <c r="DD91" i="13"/>
  <c r="DH91" i="13"/>
  <c r="DL91" i="13"/>
  <c r="DP91" i="13"/>
  <c r="DT91" i="13"/>
  <c r="CW91" i="13"/>
  <c r="CX91" i="13"/>
  <c r="DB91" i="13"/>
  <c r="DF91" i="13"/>
  <c r="DJ91" i="13"/>
  <c r="DN91" i="13"/>
  <c r="DR91" i="13"/>
  <c r="Q92" i="13"/>
  <c r="CY94" i="13"/>
  <c r="DA94" i="13"/>
  <c r="DC94" i="13"/>
  <c r="DE94" i="13"/>
  <c r="DG94" i="13"/>
  <c r="DI94" i="13"/>
  <c r="DK94" i="13"/>
  <c r="DM94" i="13"/>
  <c r="DO94" i="13"/>
  <c r="DQ94" i="13"/>
  <c r="DS94" i="13"/>
  <c r="DU94" i="13"/>
  <c r="CZ94" i="13"/>
  <c r="DD94" i="13"/>
  <c r="DH94" i="13"/>
  <c r="DL94" i="13"/>
  <c r="DP94" i="13"/>
  <c r="DT94" i="13"/>
  <c r="DB94" i="13"/>
  <c r="DJ94" i="13"/>
  <c r="DR94" i="13"/>
  <c r="CW94" i="13"/>
  <c r="CX94" i="13"/>
  <c r="DF94" i="13"/>
  <c r="DN94" i="13"/>
  <c r="CY96" i="13"/>
  <c r="DA96" i="13"/>
  <c r="DC96" i="13"/>
  <c r="DE96" i="13"/>
  <c r="DG96" i="13"/>
  <c r="DI96" i="13"/>
  <c r="DK96" i="13"/>
  <c r="DM96" i="13"/>
  <c r="DO96" i="13"/>
  <c r="DQ96" i="13"/>
  <c r="DS96" i="13"/>
  <c r="DU96" i="13"/>
  <c r="CX96" i="13"/>
  <c r="DB96" i="13"/>
  <c r="DF96" i="13"/>
  <c r="DJ96" i="13"/>
  <c r="DN96" i="13"/>
  <c r="DR96" i="13"/>
  <c r="CZ96" i="13"/>
  <c r="DD96" i="13"/>
  <c r="DH96" i="13"/>
  <c r="DL96" i="13"/>
  <c r="DP96" i="13"/>
  <c r="DT96" i="13"/>
  <c r="CW96" i="13"/>
  <c r="DV96" i="13"/>
  <c r="CY98" i="13"/>
  <c r="DA98" i="13"/>
  <c r="DC98" i="13"/>
  <c r="DE98" i="13"/>
  <c r="DG98" i="13"/>
  <c r="DI98" i="13"/>
  <c r="DK98" i="13"/>
  <c r="DM98" i="13"/>
  <c r="DO98" i="13"/>
  <c r="DQ98" i="13"/>
  <c r="DS98" i="13"/>
  <c r="DU98" i="13"/>
  <c r="CX98" i="13"/>
  <c r="DB98" i="13"/>
  <c r="DF98" i="13"/>
  <c r="DJ98" i="13"/>
  <c r="DN98" i="13"/>
  <c r="DR98" i="13"/>
  <c r="CW98" i="13"/>
  <c r="CZ98" i="13"/>
  <c r="DD98" i="13"/>
  <c r="DH98" i="13"/>
  <c r="DL98" i="13"/>
  <c r="DP98" i="13"/>
  <c r="DT98" i="13"/>
  <c r="CY100" i="13"/>
  <c r="DA100" i="13"/>
  <c r="DC100" i="13"/>
  <c r="DE100" i="13"/>
  <c r="DG100" i="13"/>
  <c r="DI100" i="13"/>
  <c r="DK100" i="13"/>
  <c r="DM100" i="13"/>
  <c r="DO100" i="13"/>
  <c r="DQ100" i="13"/>
  <c r="DS100" i="13"/>
  <c r="DU100" i="13"/>
  <c r="CX100" i="13"/>
  <c r="DB100" i="13"/>
  <c r="DF100" i="13"/>
  <c r="DJ100" i="13"/>
  <c r="DN100" i="13"/>
  <c r="DR100" i="13"/>
  <c r="CZ100" i="13"/>
  <c r="DD100" i="13"/>
  <c r="DH100" i="13"/>
  <c r="DL100" i="13"/>
  <c r="DP100" i="13"/>
  <c r="DT100" i="13"/>
  <c r="CW100" i="13"/>
  <c r="CY102" i="13"/>
  <c r="DA102" i="13"/>
  <c r="DC102" i="13"/>
  <c r="DE102" i="13"/>
  <c r="DG102" i="13"/>
  <c r="DI102" i="13"/>
  <c r="DK102" i="13"/>
  <c r="DM102" i="13"/>
  <c r="DO102" i="13"/>
  <c r="DQ102" i="13"/>
  <c r="DS102" i="13"/>
  <c r="DU102" i="13"/>
  <c r="CX102" i="13"/>
  <c r="DB102" i="13"/>
  <c r="DF102" i="13"/>
  <c r="DJ102" i="13"/>
  <c r="DN102" i="13"/>
  <c r="DR102" i="13"/>
  <c r="CW102" i="13"/>
  <c r="CZ102" i="13"/>
  <c r="DD102" i="13"/>
  <c r="DH102" i="13"/>
  <c r="DL102" i="13"/>
  <c r="DP102" i="13"/>
  <c r="DT102" i="13"/>
  <c r="CY104" i="13"/>
  <c r="DA104" i="13"/>
  <c r="DC104" i="13"/>
  <c r="DE104" i="13"/>
  <c r="DG104" i="13"/>
  <c r="DI104" i="13"/>
  <c r="DK104" i="13"/>
  <c r="DM104" i="13"/>
  <c r="DO104" i="13"/>
  <c r="DQ104" i="13"/>
  <c r="DS104" i="13"/>
  <c r="DU104" i="13"/>
  <c r="CX104" i="13"/>
  <c r="DB104" i="13"/>
  <c r="DF104" i="13"/>
  <c r="DJ104" i="13"/>
  <c r="DN104" i="13"/>
  <c r="DR104" i="13"/>
  <c r="CZ104" i="13"/>
  <c r="DD104" i="13"/>
  <c r="DH104" i="13"/>
  <c r="DL104" i="13"/>
  <c r="DP104" i="13"/>
  <c r="DT104" i="13"/>
  <c r="CW104" i="13"/>
  <c r="DV104" i="13"/>
  <c r="CY106" i="13"/>
  <c r="DA106" i="13"/>
  <c r="DC106" i="13"/>
  <c r="DE106" i="13"/>
  <c r="DG106" i="13"/>
  <c r="DI106" i="13"/>
  <c r="DK106" i="13"/>
  <c r="DM106" i="13"/>
  <c r="DO106" i="13"/>
  <c r="DQ106" i="13"/>
  <c r="DS106" i="13"/>
  <c r="DU106" i="13"/>
  <c r="CX106" i="13"/>
  <c r="DB106" i="13"/>
  <c r="DF106" i="13"/>
  <c r="DJ106" i="13"/>
  <c r="DN106" i="13"/>
  <c r="DR106" i="13"/>
  <c r="CW106" i="13"/>
  <c r="CZ106" i="13"/>
  <c r="DD106" i="13"/>
  <c r="DH106" i="13"/>
  <c r="DL106" i="13"/>
  <c r="DP106" i="13"/>
  <c r="DT106" i="13"/>
  <c r="CY108" i="13"/>
  <c r="DA108" i="13"/>
  <c r="DC108" i="13"/>
  <c r="DE108" i="13"/>
  <c r="DG108" i="13"/>
  <c r="DI108" i="13"/>
  <c r="DK108" i="13"/>
  <c r="DM108" i="13"/>
  <c r="DO108" i="13"/>
  <c r="DQ108" i="13"/>
  <c r="DS108" i="13"/>
  <c r="DU108" i="13"/>
  <c r="CX108" i="13"/>
  <c r="DB108" i="13"/>
  <c r="DF108" i="13"/>
  <c r="DJ108" i="13"/>
  <c r="DN108" i="13"/>
  <c r="DR108" i="13"/>
  <c r="CZ108" i="13"/>
  <c r="DD108" i="13"/>
  <c r="DH108" i="13"/>
  <c r="DL108" i="13"/>
  <c r="DP108" i="13"/>
  <c r="DT108" i="13"/>
  <c r="CW108" i="13"/>
  <c r="CY110" i="13"/>
  <c r="DA110" i="13"/>
  <c r="DC110" i="13"/>
  <c r="DE110" i="13"/>
  <c r="DG110" i="13"/>
  <c r="DI110" i="13"/>
  <c r="DK110" i="13"/>
  <c r="DM110" i="13"/>
  <c r="DO110" i="13"/>
  <c r="DQ110" i="13"/>
  <c r="DS110" i="13"/>
  <c r="DU110" i="13"/>
  <c r="CX110" i="13"/>
  <c r="DB110" i="13"/>
  <c r="DF110" i="13"/>
  <c r="DJ110" i="13"/>
  <c r="DN110" i="13"/>
  <c r="DR110" i="13"/>
  <c r="CW110" i="13"/>
  <c r="CZ110" i="13"/>
  <c r="DD110" i="13"/>
  <c r="DH110" i="13"/>
  <c r="DL110" i="13"/>
  <c r="DP110" i="13"/>
  <c r="DT110" i="13"/>
  <c r="CY111" i="13"/>
  <c r="DA111" i="13"/>
  <c r="DC111" i="13"/>
  <c r="DE111" i="13"/>
  <c r="DG111" i="13"/>
  <c r="DI111" i="13"/>
  <c r="DK111" i="13"/>
  <c r="DM111" i="13"/>
  <c r="DO111" i="13"/>
  <c r="DQ111" i="13"/>
  <c r="DS111" i="13"/>
  <c r="DU111" i="13"/>
  <c r="CW111" i="13"/>
  <c r="CX111" i="13"/>
  <c r="DB111" i="13"/>
  <c r="DF111" i="13"/>
  <c r="DJ111" i="13"/>
  <c r="DN111" i="13"/>
  <c r="DR111" i="13"/>
  <c r="CZ111" i="13"/>
  <c r="DD111" i="13"/>
  <c r="DH111" i="13"/>
  <c r="DL111" i="13"/>
  <c r="DP111" i="13"/>
  <c r="DT111" i="13"/>
  <c r="CY113" i="13"/>
  <c r="DA113" i="13"/>
  <c r="DC113" i="13"/>
  <c r="DE113" i="13"/>
  <c r="DG113" i="13"/>
  <c r="DI113" i="13"/>
  <c r="DK113" i="13"/>
  <c r="DM113" i="13"/>
  <c r="DO113" i="13"/>
  <c r="DQ113" i="13"/>
  <c r="DS113" i="13"/>
  <c r="DU113" i="13"/>
  <c r="CW113" i="13"/>
  <c r="CX113" i="13"/>
  <c r="DB113" i="13"/>
  <c r="DF113" i="13"/>
  <c r="DJ113" i="13"/>
  <c r="DN113" i="13"/>
  <c r="DR113" i="13"/>
  <c r="CZ113" i="13"/>
  <c r="DD113" i="13"/>
  <c r="DH113" i="13"/>
  <c r="DL113" i="13"/>
  <c r="DP113" i="13"/>
  <c r="DT113" i="13"/>
  <c r="BM113" i="13"/>
  <c r="CY115" i="13"/>
  <c r="DA115" i="13"/>
  <c r="DC115" i="13"/>
  <c r="DE115" i="13"/>
  <c r="DG115" i="13"/>
  <c r="DI115" i="13"/>
  <c r="DK115" i="13"/>
  <c r="DM115" i="13"/>
  <c r="DO115" i="13"/>
  <c r="DQ115" i="13"/>
  <c r="DS115" i="13"/>
  <c r="DU115" i="13"/>
  <c r="CW115" i="13"/>
  <c r="CX115" i="13"/>
  <c r="DB115" i="13"/>
  <c r="DF115" i="13"/>
  <c r="DJ115" i="13"/>
  <c r="DN115" i="13"/>
  <c r="DR115" i="13"/>
  <c r="CZ115" i="13"/>
  <c r="DD115" i="13"/>
  <c r="DH115" i="13"/>
  <c r="DL115" i="13"/>
  <c r="DP115" i="13"/>
  <c r="DT115" i="13"/>
  <c r="CY117" i="13"/>
  <c r="DA117" i="13"/>
  <c r="DC117" i="13"/>
  <c r="DE117" i="13"/>
  <c r="DG117" i="13"/>
  <c r="DI117" i="13"/>
  <c r="DK117" i="13"/>
  <c r="DM117" i="13"/>
  <c r="DO117" i="13"/>
  <c r="DQ117" i="13"/>
  <c r="DS117" i="13"/>
  <c r="DU117" i="13"/>
  <c r="CW117" i="13"/>
  <c r="CX117" i="13"/>
  <c r="DB117" i="13"/>
  <c r="DF117" i="13"/>
  <c r="DJ117" i="13"/>
  <c r="DN117" i="13"/>
  <c r="DR117" i="13"/>
  <c r="CZ117" i="13"/>
  <c r="DD117" i="13"/>
  <c r="DH117" i="13"/>
  <c r="DL117" i="13"/>
  <c r="DP117" i="13"/>
  <c r="DT117" i="13"/>
  <c r="AK117" i="13"/>
  <c r="CY119" i="13"/>
  <c r="DA119" i="13"/>
  <c r="DC119" i="13"/>
  <c r="DE119" i="13"/>
  <c r="DG119" i="13"/>
  <c r="DI119" i="13"/>
  <c r="DK119" i="13"/>
  <c r="DM119" i="13"/>
  <c r="DO119" i="13"/>
  <c r="DQ119" i="13"/>
  <c r="DS119" i="13"/>
  <c r="DU119" i="13"/>
  <c r="CW119" i="13"/>
  <c r="CX119" i="13"/>
  <c r="DB119" i="13"/>
  <c r="DF119" i="13"/>
  <c r="DJ119" i="13"/>
  <c r="DN119" i="13"/>
  <c r="DR119" i="13"/>
  <c r="CZ119" i="13"/>
  <c r="DD119" i="13"/>
  <c r="DH119" i="13"/>
  <c r="DL119" i="13"/>
  <c r="DP119" i="13"/>
  <c r="DT119" i="13"/>
  <c r="CY121" i="13"/>
  <c r="DA121" i="13"/>
  <c r="DC121" i="13"/>
  <c r="DE121" i="13"/>
  <c r="DG121" i="13"/>
  <c r="DI121" i="13"/>
  <c r="DK121" i="13"/>
  <c r="DM121" i="13"/>
  <c r="DO121" i="13"/>
  <c r="DQ121" i="13"/>
  <c r="DS121" i="13"/>
  <c r="DU121" i="13"/>
  <c r="CW121" i="13"/>
  <c r="CX121" i="13"/>
  <c r="DB121" i="13"/>
  <c r="DF121" i="13"/>
  <c r="DJ121" i="13"/>
  <c r="DN121" i="13"/>
  <c r="DR121" i="13"/>
  <c r="CZ121" i="13"/>
  <c r="DD121" i="13"/>
  <c r="DH121" i="13"/>
  <c r="DL121" i="13"/>
  <c r="DP121" i="13"/>
  <c r="DT121" i="13"/>
  <c r="CY123" i="13"/>
  <c r="DA123" i="13"/>
  <c r="DC123" i="13"/>
  <c r="DE123" i="13"/>
  <c r="DG123" i="13"/>
  <c r="DI123" i="13"/>
  <c r="DK123" i="13"/>
  <c r="DM123" i="13"/>
  <c r="DO123" i="13"/>
  <c r="DQ123" i="13"/>
  <c r="DS123" i="13"/>
  <c r="DU123" i="13"/>
  <c r="CW123" i="13"/>
  <c r="CX123" i="13"/>
  <c r="DB123" i="13"/>
  <c r="DF123" i="13"/>
  <c r="DJ123" i="13"/>
  <c r="DN123" i="13"/>
  <c r="DR123" i="13"/>
  <c r="CZ123" i="13"/>
  <c r="DD123" i="13"/>
  <c r="DH123" i="13"/>
  <c r="DL123" i="13"/>
  <c r="DP123" i="13"/>
  <c r="DT123" i="13"/>
  <c r="CY125" i="13"/>
  <c r="DA125" i="13"/>
  <c r="DC125" i="13"/>
  <c r="DE125" i="13"/>
  <c r="DG125" i="13"/>
  <c r="DI125" i="13"/>
  <c r="DK125" i="13"/>
  <c r="DM125" i="13"/>
  <c r="DO125" i="13"/>
  <c r="DQ125" i="13"/>
  <c r="DS125" i="13"/>
  <c r="DU125" i="13"/>
  <c r="CW125" i="13"/>
  <c r="CX125" i="13"/>
  <c r="DB125" i="13"/>
  <c r="DF125" i="13"/>
  <c r="DJ125" i="13"/>
  <c r="DN125" i="13"/>
  <c r="DR125" i="13"/>
  <c r="CZ125" i="13"/>
  <c r="DD125" i="13"/>
  <c r="DH125" i="13"/>
  <c r="DL125" i="13"/>
  <c r="DP125" i="13"/>
  <c r="DT125" i="13"/>
  <c r="CY127" i="13"/>
  <c r="DA127" i="13"/>
  <c r="DC127" i="13"/>
  <c r="DE127" i="13"/>
  <c r="DG127" i="13"/>
  <c r="DI127" i="13"/>
  <c r="DK127" i="13"/>
  <c r="DM127" i="13"/>
  <c r="DO127" i="13"/>
  <c r="DQ127" i="13"/>
  <c r="DS127" i="13"/>
  <c r="DU127" i="13"/>
  <c r="CW127" i="13"/>
  <c r="CX127" i="13"/>
  <c r="DB127" i="13"/>
  <c r="DF127" i="13"/>
  <c r="DJ127" i="13"/>
  <c r="DN127" i="13"/>
  <c r="DR127" i="13"/>
  <c r="CZ127" i="13"/>
  <c r="DD127" i="13"/>
  <c r="DH127" i="13"/>
  <c r="DL127" i="13"/>
  <c r="DP127" i="13"/>
  <c r="DT127" i="13"/>
  <c r="CY129" i="13"/>
  <c r="DA129" i="13"/>
  <c r="DC129" i="13"/>
  <c r="DE129" i="13"/>
  <c r="DG129" i="13"/>
  <c r="DI129" i="13"/>
  <c r="DK129" i="13"/>
  <c r="DM129" i="13"/>
  <c r="DO129" i="13"/>
  <c r="DQ129" i="13"/>
  <c r="DS129" i="13"/>
  <c r="DU129" i="13"/>
  <c r="CW129" i="13"/>
  <c r="CX129" i="13"/>
  <c r="DB129" i="13"/>
  <c r="DF129" i="13"/>
  <c r="DJ129" i="13"/>
  <c r="DN129" i="13"/>
  <c r="DR129" i="13"/>
  <c r="CZ129" i="13"/>
  <c r="DD129" i="13"/>
  <c r="DH129" i="13"/>
  <c r="DL129" i="13"/>
  <c r="DP129" i="13"/>
  <c r="DT129" i="13"/>
  <c r="CY131" i="13"/>
  <c r="DA131" i="13"/>
  <c r="DC131" i="13"/>
  <c r="DE131" i="13"/>
  <c r="DG131" i="13"/>
  <c r="DI131" i="13"/>
  <c r="DK131" i="13"/>
  <c r="DM131" i="13"/>
  <c r="DO131" i="13"/>
  <c r="DQ131" i="13"/>
  <c r="DS131" i="13"/>
  <c r="DU131" i="13"/>
  <c r="CW131" i="13"/>
  <c r="CX131" i="13"/>
  <c r="DB131" i="13"/>
  <c r="DF131" i="13"/>
  <c r="DJ131" i="13"/>
  <c r="DN131" i="13"/>
  <c r="DR131" i="13"/>
  <c r="CZ131" i="13"/>
  <c r="DD131" i="13"/>
  <c r="DH131" i="13"/>
  <c r="DL131" i="13"/>
  <c r="DP131" i="13"/>
  <c r="DT131" i="13"/>
  <c r="CY133" i="13"/>
  <c r="DA133" i="13"/>
  <c r="DC133" i="13"/>
  <c r="DE133" i="13"/>
  <c r="DG133" i="13"/>
  <c r="DI133" i="13"/>
  <c r="DK133" i="13"/>
  <c r="DM133" i="13"/>
  <c r="DO133" i="13"/>
  <c r="DQ133" i="13"/>
  <c r="DS133" i="13"/>
  <c r="DU133" i="13"/>
  <c r="CW133" i="13"/>
  <c r="CX133" i="13"/>
  <c r="DB133" i="13"/>
  <c r="DF133" i="13"/>
  <c r="DJ133" i="13"/>
  <c r="DN133" i="13"/>
  <c r="DR133" i="13"/>
  <c r="CZ133" i="13"/>
  <c r="DD133" i="13"/>
  <c r="DH133" i="13"/>
  <c r="DL133" i="13"/>
  <c r="DP133" i="13"/>
  <c r="DT133" i="13"/>
  <c r="CY135" i="13"/>
  <c r="DA135" i="13"/>
  <c r="DC135" i="13"/>
  <c r="DE135" i="13"/>
  <c r="DG135" i="13"/>
  <c r="DI135" i="13"/>
  <c r="DK135" i="13"/>
  <c r="DM135" i="13"/>
  <c r="DO135" i="13"/>
  <c r="DQ135" i="13"/>
  <c r="DS135" i="13"/>
  <c r="DU135" i="13"/>
  <c r="CW135" i="13"/>
  <c r="CX135" i="13"/>
  <c r="DB135" i="13"/>
  <c r="DF135" i="13"/>
  <c r="DJ135" i="13"/>
  <c r="DN135" i="13"/>
  <c r="DR135" i="13"/>
  <c r="CZ135" i="13"/>
  <c r="DD135" i="13"/>
  <c r="DH135" i="13"/>
  <c r="DL135" i="13"/>
  <c r="DP135" i="13"/>
  <c r="DT135" i="13"/>
  <c r="CY137" i="13"/>
  <c r="DA137" i="13"/>
  <c r="DC137" i="13"/>
  <c r="DE137" i="13"/>
  <c r="DG137" i="13"/>
  <c r="DI137" i="13"/>
  <c r="DK137" i="13"/>
  <c r="DM137" i="13"/>
  <c r="DO137" i="13"/>
  <c r="DQ137" i="13"/>
  <c r="DS137" i="13"/>
  <c r="DU137" i="13"/>
  <c r="CW137" i="13"/>
  <c r="CX137" i="13"/>
  <c r="DB137" i="13"/>
  <c r="DF137" i="13"/>
  <c r="DJ137" i="13"/>
  <c r="DN137" i="13"/>
  <c r="DR137" i="13"/>
  <c r="CZ137" i="13"/>
  <c r="DD137" i="13"/>
  <c r="DH137" i="13"/>
  <c r="DL137" i="13"/>
  <c r="DP137" i="13"/>
  <c r="DT137" i="13"/>
  <c r="CY139" i="13"/>
  <c r="DA139" i="13"/>
  <c r="DC139" i="13"/>
  <c r="DE139" i="13"/>
  <c r="DG139" i="13"/>
  <c r="DI139" i="13"/>
  <c r="DK139" i="13"/>
  <c r="DM139" i="13"/>
  <c r="DO139" i="13"/>
  <c r="DQ139" i="13"/>
  <c r="DS139" i="13"/>
  <c r="DU139" i="13"/>
  <c r="CW139" i="13"/>
  <c r="CX139" i="13"/>
  <c r="DB139" i="13"/>
  <c r="DF139" i="13"/>
  <c r="DJ139" i="13"/>
  <c r="DN139" i="13"/>
  <c r="DR139" i="13"/>
  <c r="CZ139" i="13"/>
  <c r="DD139" i="13"/>
  <c r="DH139" i="13"/>
  <c r="DL139" i="13"/>
  <c r="DP139" i="13"/>
  <c r="DT139" i="13"/>
  <c r="AL139" i="13"/>
  <c r="CY141" i="13"/>
  <c r="DA141" i="13"/>
  <c r="DC141" i="13"/>
  <c r="DE141" i="13"/>
  <c r="DG141" i="13"/>
  <c r="DI141" i="13"/>
  <c r="DK141" i="13"/>
  <c r="DM141" i="13"/>
  <c r="DO141" i="13"/>
  <c r="DQ141" i="13"/>
  <c r="DS141" i="13"/>
  <c r="DU141" i="13"/>
  <c r="CW141" i="13"/>
  <c r="CX141" i="13"/>
  <c r="DB141" i="13"/>
  <c r="DF141" i="13"/>
  <c r="DJ141" i="13"/>
  <c r="DN141" i="13"/>
  <c r="DR141" i="13"/>
  <c r="CZ141" i="13"/>
  <c r="DD141" i="13"/>
  <c r="DH141" i="13"/>
  <c r="DL141" i="13"/>
  <c r="DP141" i="13"/>
  <c r="DT141" i="13"/>
  <c r="CY143" i="13"/>
  <c r="DA143" i="13"/>
  <c r="DC143" i="13"/>
  <c r="DE143" i="13"/>
  <c r="DG143" i="13"/>
  <c r="DI143" i="13"/>
  <c r="DK143" i="13"/>
  <c r="DM143" i="13"/>
  <c r="DO143" i="13"/>
  <c r="DQ143" i="13"/>
  <c r="DS143" i="13"/>
  <c r="DU143" i="13"/>
  <c r="CW143" i="13"/>
  <c r="CX143" i="13"/>
  <c r="DB143" i="13"/>
  <c r="DF143" i="13"/>
  <c r="DJ143" i="13"/>
  <c r="DN143" i="13"/>
  <c r="DR143" i="13"/>
  <c r="CZ143" i="13"/>
  <c r="DD143" i="13"/>
  <c r="DH143" i="13"/>
  <c r="DL143" i="13"/>
  <c r="DP143" i="13"/>
  <c r="DT143" i="13"/>
  <c r="CY145" i="13"/>
  <c r="DA145" i="13"/>
  <c r="DC145" i="13"/>
  <c r="DE145" i="13"/>
  <c r="DG145" i="13"/>
  <c r="DI145" i="13"/>
  <c r="DK145" i="13"/>
  <c r="DM145" i="13"/>
  <c r="DO145" i="13"/>
  <c r="DQ145" i="13"/>
  <c r="DS145" i="13"/>
  <c r="DU145" i="13"/>
  <c r="CW145" i="13"/>
  <c r="CX145" i="13"/>
  <c r="DB145" i="13"/>
  <c r="DF145" i="13"/>
  <c r="DJ145" i="13"/>
  <c r="DN145" i="13"/>
  <c r="DR145" i="13"/>
  <c r="CZ145" i="13"/>
  <c r="DD145" i="13"/>
  <c r="DH145" i="13"/>
  <c r="DL145" i="13"/>
  <c r="DP145" i="13"/>
  <c r="DT145" i="13"/>
  <c r="CY147" i="13"/>
  <c r="DA147" i="13"/>
  <c r="DC147" i="13"/>
  <c r="DE147" i="13"/>
  <c r="DG147" i="13"/>
  <c r="DI147" i="13"/>
  <c r="DK147" i="13"/>
  <c r="DM147" i="13"/>
  <c r="DO147" i="13"/>
  <c r="DQ147" i="13"/>
  <c r="DS147" i="13"/>
  <c r="DU147" i="13"/>
  <c r="CW147" i="13"/>
  <c r="CX147" i="13"/>
  <c r="DB147" i="13"/>
  <c r="DF147" i="13"/>
  <c r="DJ147" i="13"/>
  <c r="DN147" i="13"/>
  <c r="DR147" i="13"/>
  <c r="CZ147" i="13"/>
  <c r="DD147" i="13"/>
  <c r="DH147" i="13"/>
  <c r="DL147" i="13"/>
  <c r="DP147" i="13"/>
  <c r="DT147" i="13"/>
  <c r="CY149" i="13"/>
  <c r="DA149" i="13"/>
  <c r="DC149" i="13"/>
  <c r="DE149" i="13"/>
  <c r="DG149" i="13"/>
  <c r="DI149" i="13"/>
  <c r="DK149" i="13"/>
  <c r="DM149" i="13"/>
  <c r="DO149" i="13"/>
  <c r="DQ149" i="13"/>
  <c r="DS149" i="13"/>
  <c r="DU149" i="13"/>
  <c r="CW149" i="13"/>
  <c r="CX149" i="13"/>
  <c r="DB149" i="13"/>
  <c r="DF149" i="13"/>
  <c r="DJ149" i="13"/>
  <c r="DN149" i="13"/>
  <c r="DR149" i="13"/>
  <c r="CZ149" i="13"/>
  <c r="DD149" i="13"/>
  <c r="DH149" i="13"/>
  <c r="DL149" i="13"/>
  <c r="DP149" i="13"/>
  <c r="DT149" i="13"/>
  <c r="IC90" i="13"/>
  <c r="IC89" i="13"/>
  <c r="HC7" i="13"/>
  <c r="IC91" i="13"/>
  <c r="HA86" i="13"/>
  <c r="GA7" i="13"/>
  <c r="HE9" i="13"/>
  <c r="HG9" i="13"/>
  <c r="HI9" i="13"/>
  <c r="HK9" i="13"/>
  <c r="HM9" i="13"/>
  <c r="HO9" i="13"/>
  <c r="HQ9" i="13"/>
  <c r="HS9" i="13"/>
  <c r="HU9" i="13"/>
  <c r="HW9" i="13"/>
  <c r="HY9" i="13"/>
  <c r="IA9" i="13"/>
  <c r="HH9" i="13"/>
  <c r="HL9" i="13"/>
  <c r="HP9" i="13"/>
  <c r="HT9" i="13"/>
  <c r="HX9" i="13"/>
  <c r="IB9" i="13"/>
  <c r="HF9" i="13"/>
  <c r="HN9" i="13"/>
  <c r="HV9" i="13"/>
  <c r="HJ9" i="13"/>
  <c r="HZ9" i="13"/>
  <c r="HR9" i="13"/>
  <c r="GD9" i="13"/>
  <c r="GF9" i="13"/>
  <c r="GH9" i="13"/>
  <c r="GJ9" i="13"/>
  <c r="GL9" i="13"/>
  <c r="GN9" i="13"/>
  <c r="GP9" i="13"/>
  <c r="GR9" i="13"/>
  <c r="GT9" i="13"/>
  <c r="GV9" i="13"/>
  <c r="GX9" i="13"/>
  <c r="GZ9" i="13"/>
  <c r="HD9" i="13"/>
  <c r="GC9" i="13"/>
  <c r="GG9" i="13"/>
  <c r="GK9" i="13"/>
  <c r="GO9" i="13"/>
  <c r="GS9" i="13"/>
  <c r="GW9" i="13"/>
  <c r="HC9" i="13"/>
  <c r="GI9" i="13"/>
  <c r="GQ9" i="13"/>
  <c r="GY9" i="13"/>
  <c r="GE9" i="13"/>
  <c r="GM9" i="13"/>
  <c r="GU9" i="13"/>
  <c r="GB9" i="13"/>
  <c r="HA9" i="13"/>
  <c r="GA9" i="13"/>
  <c r="HE11" i="13"/>
  <c r="HG11" i="13"/>
  <c r="HI11" i="13"/>
  <c r="HK11" i="13"/>
  <c r="HM11" i="13"/>
  <c r="HO11" i="13"/>
  <c r="HQ11" i="13"/>
  <c r="HS11" i="13"/>
  <c r="HU11" i="13"/>
  <c r="HW11" i="13"/>
  <c r="HY11" i="13"/>
  <c r="IA11" i="13"/>
  <c r="HH11" i="13"/>
  <c r="HL11" i="13"/>
  <c r="HP11" i="13"/>
  <c r="HT11" i="13"/>
  <c r="HX11" i="13"/>
  <c r="IB11" i="13"/>
  <c r="HF11" i="13"/>
  <c r="HN11" i="13"/>
  <c r="HV11" i="13"/>
  <c r="HJ11" i="13"/>
  <c r="HZ11" i="13"/>
  <c r="HR11" i="13"/>
  <c r="GD11" i="13"/>
  <c r="GF11" i="13"/>
  <c r="GH11" i="13"/>
  <c r="GJ11" i="13"/>
  <c r="GL11" i="13"/>
  <c r="GN11" i="13"/>
  <c r="GP11" i="13"/>
  <c r="GR11" i="13"/>
  <c r="GT11" i="13"/>
  <c r="GV11" i="13"/>
  <c r="GX11" i="13"/>
  <c r="GZ11" i="13"/>
  <c r="HC11" i="13"/>
  <c r="GC11" i="13"/>
  <c r="GG11" i="13"/>
  <c r="GK11" i="13"/>
  <c r="GO11" i="13"/>
  <c r="GS11" i="13"/>
  <c r="GW11" i="13"/>
  <c r="GI11" i="13"/>
  <c r="GQ11" i="13"/>
  <c r="GY11" i="13"/>
  <c r="GB11" i="13"/>
  <c r="HD11" i="13"/>
  <c r="GE11" i="13"/>
  <c r="GM11" i="13"/>
  <c r="GU11" i="13"/>
  <c r="GA11" i="13"/>
  <c r="HE13" i="13"/>
  <c r="HG13" i="13"/>
  <c r="HI13" i="13"/>
  <c r="HK13" i="13"/>
  <c r="HM13" i="13"/>
  <c r="HO13" i="13"/>
  <c r="HQ13" i="13"/>
  <c r="HS13" i="13"/>
  <c r="HU13" i="13"/>
  <c r="HH13" i="13"/>
  <c r="HL13" i="13"/>
  <c r="HP13" i="13"/>
  <c r="HT13" i="13"/>
  <c r="HW13" i="13"/>
  <c r="HY13" i="13"/>
  <c r="IA13" i="13"/>
  <c r="HF13" i="13"/>
  <c r="HN13" i="13"/>
  <c r="HV13" i="13"/>
  <c r="HZ13" i="13"/>
  <c r="HJ13" i="13"/>
  <c r="HX13" i="13"/>
  <c r="IB13" i="13"/>
  <c r="HR13" i="13"/>
  <c r="GD13" i="13"/>
  <c r="GF13" i="13"/>
  <c r="GH13" i="13"/>
  <c r="GJ13" i="13"/>
  <c r="GL13" i="13"/>
  <c r="GN13" i="13"/>
  <c r="GP13" i="13"/>
  <c r="GR13" i="13"/>
  <c r="GT13" i="13"/>
  <c r="GV13" i="13"/>
  <c r="GX13" i="13"/>
  <c r="GZ13" i="13"/>
  <c r="HD13" i="13"/>
  <c r="GC13" i="13"/>
  <c r="GG13" i="13"/>
  <c r="GK13" i="13"/>
  <c r="GO13" i="13"/>
  <c r="GS13" i="13"/>
  <c r="GW13" i="13"/>
  <c r="GI13" i="13"/>
  <c r="GQ13" i="13"/>
  <c r="GY13" i="13"/>
  <c r="GB13" i="13"/>
  <c r="HC13" i="13"/>
  <c r="GE13" i="13"/>
  <c r="GM13" i="13"/>
  <c r="GU13" i="13"/>
  <c r="GA13" i="13"/>
  <c r="HE15" i="13"/>
  <c r="HG15" i="13"/>
  <c r="HI15" i="13"/>
  <c r="HK15" i="13"/>
  <c r="HM15" i="13"/>
  <c r="HO15" i="13"/>
  <c r="HQ15" i="13"/>
  <c r="HS15" i="13"/>
  <c r="HU15" i="13"/>
  <c r="HW15" i="13"/>
  <c r="HY15" i="13"/>
  <c r="IA15" i="13"/>
  <c r="HF15" i="13"/>
  <c r="HJ15" i="13"/>
  <c r="HN15" i="13"/>
  <c r="HR15" i="13"/>
  <c r="HV15" i="13"/>
  <c r="HZ15" i="13"/>
  <c r="HH15" i="13"/>
  <c r="HP15" i="13"/>
  <c r="HX15" i="13"/>
  <c r="HL15" i="13"/>
  <c r="IB15" i="13"/>
  <c r="HT15" i="13"/>
  <c r="GD15" i="13"/>
  <c r="GF15" i="13"/>
  <c r="GH15" i="13"/>
  <c r="GJ15" i="13"/>
  <c r="GL15" i="13"/>
  <c r="GN15" i="13"/>
  <c r="GP15" i="13"/>
  <c r="GR15" i="13"/>
  <c r="GT15" i="13"/>
  <c r="GV15" i="13"/>
  <c r="GX15" i="13"/>
  <c r="GZ15" i="13"/>
  <c r="HC15" i="13"/>
  <c r="GC15" i="13"/>
  <c r="GG15" i="13"/>
  <c r="GK15" i="13"/>
  <c r="GO15" i="13"/>
  <c r="GS15" i="13"/>
  <c r="GW15" i="13"/>
  <c r="HD15" i="13"/>
  <c r="GI15" i="13"/>
  <c r="GQ15" i="13"/>
  <c r="GY15" i="13"/>
  <c r="GB15" i="13"/>
  <c r="GE15" i="13"/>
  <c r="GM15" i="13"/>
  <c r="GU15" i="13"/>
  <c r="GA15" i="13"/>
  <c r="HE17" i="13"/>
  <c r="HG17" i="13"/>
  <c r="HI17" i="13"/>
  <c r="HK17" i="13"/>
  <c r="HF17" i="13"/>
  <c r="HJ17" i="13"/>
  <c r="HM17" i="13"/>
  <c r="HO17" i="13"/>
  <c r="HQ17" i="13"/>
  <c r="HS17" i="13"/>
  <c r="HU17" i="13"/>
  <c r="HW17" i="13"/>
  <c r="HY17" i="13"/>
  <c r="IA17" i="13"/>
  <c r="HH17" i="13"/>
  <c r="HN17" i="13"/>
  <c r="HR17" i="13"/>
  <c r="HV17" i="13"/>
  <c r="HZ17" i="13"/>
  <c r="HL17" i="13"/>
  <c r="HT17" i="13"/>
  <c r="IB17" i="13"/>
  <c r="HX17" i="13"/>
  <c r="GD17" i="13"/>
  <c r="GF17" i="13"/>
  <c r="GH17" i="13"/>
  <c r="GJ17" i="13"/>
  <c r="GL17" i="13"/>
  <c r="GN17" i="13"/>
  <c r="GP17" i="13"/>
  <c r="GR17" i="13"/>
  <c r="GT17" i="13"/>
  <c r="GV17" i="13"/>
  <c r="GX17" i="13"/>
  <c r="GZ17" i="13"/>
  <c r="HD17" i="13"/>
  <c r="GC17" i="13"/>
  <c r="GG17" i="13"/>
  <c r="GK17" i="13"/>
  <c r="GO17" i="13"/>
  <c r="GS17" i="13"/>
  <c r="GW17" i="13"/>
  <c r="HC17" i="13"/>
  <c r="GI17" i="13"/>
  <c r="GQ17" i="13"/>
  <c r="GY17" i="13"/>
  <c r="GB17" i="13"/>
  <c r="HP17" i="13"/>
  <c r="GE17" i="13"/>
  <c r="GM17" i="13"/>
  <c r="GU17" i="13"/>
  <c r="GA17" i="13"/>
  <c r="HE18" i="13"/>
  <c r="HG18" i="13"/>
  <c r="HI18" i="13"/>
  <c r="HK18" i="13"/>
  <c r="HM18" i="13"/>
  <c r="HO18" i="13"/>
  <c r="HQ18" i="13"/>
  <c r="HS18" i="13"/>
  <c r="HU18" i="13"/>
  <c r="HW18" i="13"/>
  <c r="HY18" i="13"/>
  <c r="IA18" i="13"/>
  <c r="HF18" i="13"/>
  <c r="HJ18" i="13"/>
  <c r="HN18" i="13"/>
  <c r="HR18" i="13"/>
  <c r="HV18" i="13"/>
  <c r="HZ18" i="13"/>
  <c r="HL18" i="13"/>
  <c r="HT18" i="13"/>
  <c r="IB18" i="13"/>
  <c r="HP18" i="13"/>
  <c r="HH18" i="13"/>
  <c r="HD18" i="13"/>
  <c r="HC18" i="13"/>
  <c r="GD18" i="13"/>
  <c r="GF18" i="13"/>
  <c r="GH18" i="13"/>
  <c r="GJ18" i="13"/>
  <c r="GL18" i="13"/>
  <c r="GN18" i="13"/>
  <c r="GP18" i="13"/>
  <c r="GR18" i="13"/>
  <c r="GT18" i="13"/>
  <c r="GV18" i="13"/>
  <c r="GX18" i="13"/>
  <c r="GZ18" i="13"/>
  <c r="HX18" i="13"/>
  <c r="GC18" i="13"/>
  <c r="GG18" i="13"/>
  <c r="GK18" i="13"/>
  <c r="GO18" i="13"/>
  <c r="GS18" i="13"/>
  <c r="GW18" i="13"/>
  <c r="GI18" i="13"/>
  <c r="GQ18" i="13"/>
  <c r="GY18" i="13"/>
  <c r="GE18" i="13"/>
  <c r="GM18" i="13"/>
  <c r="GU18" i="13"/>
  <c r="GB18" i="13"/>
  <c r="GA18" i="13"/>
  <c r="HE20" i="13"/>
  <c r="HG20" i="13"/>
  <c r="HI20" i="13"/>
  <c r="HK20" i="13"/>
  <c r="HM20" i="13"/>
  <c r="HO20" i="13"/>
  <c r="HQ20" i="13"/>
  <c r="HS20" i="13"/>
  <c r="HU20" i="13"/>
  <c r="HW20" i="13"/>
  <c r="HY20" i="13"/>
  <c r="IA20" i="13"/>
  <c r="HF20" i="13"/>
  <c r="HJ20" i="13"/>
  <c r="HN20" i="13"/>
  <c r="HR20" i="13"/>
  <c r="HV20" i="13"/>
  <c r="HZ20" i="13"/>
  <c r="HL20" i="13"/>
  <c r="HT20" i="13"/>
  <c r="IB20" i="13"/>
  <c r="HP20" i="13"/>
  <c r="HX20" i="13"/>
  <c r="HD20" i="13"/>
  <c r="HC20" i="13"/>
  <c r="GD20" i="13"/>
  <c r="GF20" i="13"/>
  <c r="GH20" i="13"/>
  <c r="GJ20" i="13"/>
  <c r="GL20" i="13"/>
  <c r="GN20" i="13"/>
  <c r="GP20" i="13"/>
  <c r="GR20" i="13"/>
  <c r="GT20" i="13"/>
  <c r="GV20" i="13"/>
  <c r="GX20" i="13"/>
  <c r="GZ20" i="13"/>
  <c r="GC20" i="13"/>
  <c r="GG20" i="13"/>
  <c r="GK20" i="13"/>
  <c r="GO20" i="13"/>
  <c r="GS20" i="13"/>
  <c r="GW20" i="13"/>
  <c r="HH20" i="13"/>
  <c r="GI20" i="13"/>
  <c r="GQ20" i="13"/>
  <c r="GY20" i="13"/>
  <c r="GE20" i="13"/>
  <c r="GM20" i="13"/>
  <c r="GU20" i="13"/>
  <c r="GB20" i="13"/>
  <c r="GA20" i="13"/>
  <c r="AM20" i="13"/>
  <c r="HE22" i="13"/>
  <c r="HG22" i="13"/>
  <c r="HI22" i="13"/>
  <c r="HK22" i="13"/>
  <c r="HM22" i="13"/>
  <c r="HO22" i="13"/>
  <c r="HQ22" i="13"/>
  <c r="HS22" i="13"/>
  <c r="HU22" i="13"/>
  <c r="HW22" i="13"/>
  <c r="HY22" i="13"/>
  <c r="IA22" i="13"/>
  <c r="HF22" i="13"/>
  <c r="HJ22" i="13"/>
  <c r="HN22" i="13"/>
  <c r="HR22" i="13"/>
  <c r="HV22" i="13"/>
  <c r="HZ22" i="13"/>
  <c r="HL22" i="13"/>
  <c r="HT22" i="13"/>
  <c r="IB22" i="13"/>
  <c r="HP22" i="13"/>
  <c r="HH22" i="13"/>
  <c r="HD22" i="13"/>
  <c r="HC22" i="13"/>
  <c r="GD22" i="13"/>
  <c r="GF22" i="13"/>
  <c r="GH22" i="13"/>
  <c r="GJ22" i="13"/>
  <c r="GL22" i="13"/>
  <c r="GN22" i="13"/>
  <c r="GP22" i="13"/>
  <c r="GR22" i="13"/>
  <c r="GC22" i="13"/>
  <c r="GG22" i="13"/>
  <c r="GK22" i="13"/>
  <c r="GO22" i="13"/>
  <c r="GS22" i="13"/>
  <c r="GU22" i="13"/>
  <c r="GW22" i="13"/>
  <c r="GY22" i="13"/>
  <c r="GI22" i="13"/>
  <c r="GQ22" i="13"/>
  <c r="GV22" i="13"/>
  <c r="GZ22" i="13"/>
  <c r="HX22" i="13"/>
  <c r="GE22" i="13"/>
  <c r="GM22" i="13"/>
  <c r="GT22" i="13"/>
  <c r="GX22" i="13"/>
  <c r="GB22" i="13"/>
  <c r="GA22" i="13"/>
  <c r="HE24" i="13"/>
  <c r="HG24" i="13"/>
  <c r="HI24" i="13"/>
  <c r="HK24" i="13"/>
  <c r="HM24" i="13"/>
  <c r="HO24" i="13"/>
  <c r="HQ24" i="13"/>
  <c r="HS24" i="13"/>
  <c r="HU24" i="13"/>
  <c r="HW24" i="13"/>
  <c r="HY24" i="13"/>
  <c r="IA24" i="13"/>
  <c r="HF24" i="13"/>
  <c r="HJ24" i="13"/>
  <c r="HN24" i="13"/>
  <c r="HR24" i="13"/>
  <c r="HV24" i="13"/>
  <c r="HZ24" i="13"/>
  <c r="HL24" i="13"/>
  <c r="HT24" i="13"/>
  <c r="IB24" i="13"/>
  <c r="HP24" i="13"/>
  <c r="HX24" i="13"/>
  <c r="HD24" i="13"/>
  <c r="HC24" i="13"/>
  <c r="HH24" i="13"/>
  <c r="GC24" i="13"/>
  <c r="GE24" i="13"/>
  <c r="GG24" i="13"/>
  <c r="GI24" i="13"/>
  <c r="GK24" i="13"/>
  <c r="GM24" i="13"/>
  <c r="GO24" i="13"/>
  <c r="GQ24" i="13"/>
  <c r="GS24" i="13"/>
  <c r="GU24" i="13"/>
  <c r="GW24" i="13"/>
  <c r="GY24" i="13"/>
  <c r="GF24" i="13"/>
  <c r="GJ24" i="13"/>
  <c r="GN24" i="13"/>
  <c r="GR24" i="13"/>
  <c r="GV24" i="13"/>
  <c r="GZ24" i="13"/>
  <c r="GD24" i="13"/>
  <c r="GH24" i="13"/>
  <c r="GL24" i="13"/>
  <c r="GP24" i="13"/>
  <c r="GT24" i="13"/>
  <c r="GX24" i="13"/>
  <c r="GB24" i="13"/>
  <c r="GA24" i="13"/>
  <c r="HE26" i="13"/>
  <c r="HG26" i="13"/>
  <c r="HI26" i="13"/>
  <c r="HK26" i="13"/>
  <c r="HM26" i="13"/>
  <c r="HO26" i="13"/>
  <c r="HQ26" i="13"/>
  <c r="HS26" i="13"/>
  <c r="HU26" i="13"/>
  <c r="HW26" i="13"/>
  <c r="HY26" i="13"/>
  <c r="IA26" i="13"/>
  <c r="HF26" i="13"/>
  <c r="HJ26" i="13"/>
  <c r="HN26" i="13"/>
  <c r="HR26" i="13"/>
  <c r="HV26" i="13"/>
  <c r="HZ26" i="13"/>
  <c r="HL26" i="13"/>
  <c r="HT26" i="13"/>
  <c r="IB26" i="13"/>
  <c r="HP26" i="13"/>
  <c r="HH26" i="13"/>
  <c r="HD26" i="13"/>
  <c r="HC26" i="13"/>
  <c r="HX26" i="13"/>
  <c r="GC26" i="13"/>
  <c r="GE26" i="13"/>
  <c r="GG26" i="13"/>
  <c r="GI26" i="13"/>
  <c r="GK26" i="13"/>
  <c r="GM26" i="13"/>
  <c r="GO26" i="13"/>
  <c r="GQ26" i="13"/>
  <c r="GS26" i="13"/>
  <c r="GU26" i="13"/>
  <c r="GW26" i="13"/>
  <c r="GY26" i="13"/>
  <c r="GF26" i="13"/>
  <c r="GJ26" i="13"/>
  <c r="GN26" i="13"/>
  <c r="GR26" i="13"/>
  <c r="GV26" i="13"/>
  <c r="GZ26" i="13"/>
  <c r="GD26" i="13"/>
  <c r="GH26" i="13"/>
  <c r="GL26" i="13"/>
  <c r="GP26" i="13"/>
  <c r="GT26" i="13"/>
  <c r="GX26" i="13"/>
  <c r="GB26" i="13"/>
  <c r="GA26" i="13"/>
  <c r="HF28" i="13"/>
  <c r="HH28" i="13"/>
  <c r="HJ28" i="13"/>
  <c r="HL28" i="13"/>
  <c r="HN28" i="13"/>
  <c r="HP28" i="13"/>
  <c r="HR28" i="13"/>
  <c r="HT28" i="13"/>
  <c r="HV28" i="13"/>
  <c r="HX28" i="13"/>
  <c r="HZ28" i="13"/>
  <c r="IB28" i="13"/>
  <c r="HG28" i="13"/>
  <c r="HK28" i="13"/>
  <c r="HO28" i="13"/>
  <c r="HS28" i="13"/>
  <c r="HW28" i="13"/>
  <c r="IA28" i="13"/>
  <c r="HI28" i="13"/>
  <c r="HQ28" i="13"/>
  <c r="HY28" i="13"/>
  <c r="HM28" i="13"/>
  <c r="HD28" i="13"/>
  <c r="HC28" i="13"/>
  <c r="HU28" i="13"/>
  <c r="GC28" i="13"/>
  <c r="GE28" i="13"/>
  <c r="GG28" i="13"/>
  <c r="GI28" i="13"/>
  <c r="GK28" i="13"/>
  <c r="GM28" i="13"/>
  <c r="GO28" i="13"/>
  <c r="GQ28" i="13"/>
  <c r="GS28" i="13"/>
  <c r="GU28" i="13"/>
  <c r="GW28" i="13"/>
  <c r="GY28" i="13"/>
  <c r="GF28" i="13"/>
  <c r="GJ28" i="13"/>
  <c r="GN28" i="13"/>
  <c r="GR28" i="13"/>
  <c r="GV28" i="13"/>
  <c r="GZ28" i="13"/>
  <c r="HE28" i="13"/>
  <c r="GD28" i="13"/>
  <c r="GH28" i="13"/>
  <c r="GL28" i="13"/>
  <c r="GP28" i="13"/>
  <c r="GT28" i="13"/>
  <c r="GX28" i="13"/>
  <c r="GB28" i="13"/>
  <c r="GA28" i="13"/>
  <c r="HF30" i="13"/>
  <c r="HH30" i="13"/>
  <c r="HJ30" i="13"/>
  <c r="HL30" i="13"/>
  <c r="HN30" i="13"/>
  <c r="HP30" i="13"/>
  <c r="HR30" i="13"/>
  <c r="HT30" i="13"/>
  <c r="HV30" i="13"/>
  <c r="HX30" i="13"/>
  <c r="HZ30" i="13"/>
  <c r="IB30" i="13"/>
  <c r="HG30" i="13"/>
  <c r="HK30" i="13"/>
  <c r="HO30" i="13"/>
  <c r="HS30" i="13"/>
  <c r="HW30" i="13"/>
  <c r="IA30" i="13"/>
  <c r="HI30" i="13"/>
  <c r="HQ30" i="13"/>
  <c r="HY30" i="13"/>
  <c r="HM30" i="13"/>
  <c r="HD30" i="13"/>
  <c r="HC30" i="13"/>
  <c r="HE30" i="13"/>
  <c r="GC30" i="13"/>
  <c r="GE30" i="13"/>
  <c r="GG30" i="13"/>
  <c r="GI30" i="13"/>
  <c r="GK30" i="13"/>
  <c r="GM30" i="13"/>
  <c r="GO30" i="13"/>
  <c r="GQ30" i="13"/>
  <c r="GS30" i="13"/>
  <c r="GU30" i="13"/>
  <c r="GW30" i="13"/>
  <c r="GY30" i="13"/>
  <c r="GF30" i="13"/>
  <c r="GJ30" i="13"/>
  <c r="GN30" i="13"/>
  <c r="GR30" i="13"/>
  <c r="GV30" i="13"/>
  <c r="GZ30" i="13"/>
  <c r="HU30" i="13"/>
  <c r="GD30" i="13"/>
  <c r="GH30" i="13"/>
  <c r="GL30" i="13"/>
  <c r="GP30" i="13"/>
  <c r="GT30" i="13"/>
  <c r="GX30" i="13"/>
  <c r="GB30" i="13"/>
  <c r="GA30" i="13"/>
  <c r="HF32" i="13"/>
  <c r="HH32" i="13"/>
  <c r="HJ32" i="13"/>
  <c r="HL32" i="13"/>
  <c r="HN32" i="13"/>
  <c r="HP32" i="13"/>
  <c r="HR32" i="13"/>
  <c r="HT32" i="13"/>
  <c r="HV32" i="13"/>
  <c r="HX32" i="13"/>
  <c r="HZ32" i="13"/>
  <c r="IB32" i="13"/>
  <c r="HG32" i="13"/>
  <c r="HK32" i="13"/>
  <c r="HO32" i="13"/>
  <c r="HS32" i="13"/>
  <c r="HW32" i="13"/>
  <c r="IA32" i="13"/>
  <c r="HI32" i="13"/>
  <c r="HQ32" i="13"/>
  <c r="HY32" i="13"/>
  <c r="HM32" i="13"/>
  <c r="HD32" i="13"/>
  <c r="HC32" i="13"/>
  <c r="HU32" i="13"/>
  <c r="GC32" i="13"/>
  <c r="GE32" i="13"/>
  <c r="GG32" i="13"/>
  <c r="GI32" i="13"/>
  <c r="GK32" i="13"/>
  <c r="GM32" i="13"/>
  <c r="GO32" i="13"/>
  <c r="GQ32" i="13"/>
  <c r="GS32" i="13"/>
  <c r="GU32" i="13"/>
  <c r="GW32" i="13"/>
  <c r="GY32" i="13"/>
  <c r="HE32" i="13"/>
  <c r="GF32" i="13"/>
  <c r="GJ32" i="13"/>
  <c r="GN32" i="13"/>
  <c r="GR32" i="13"/>
  <c r="GV32" i="13"/>
  <c r="GZ32" i="13"/>
  <c r="GD32" i="13"/>
  <c r="GH32" i="13"/>
  <c r="GL32" i="13"/>
  <c r="GP32" i="13"/>
  <c r="GT32" i="13"/>
  <c r="GX32" i="13"/>
  <c r="GB32" i="13"/>
  <c r="GA32" i="13"/>
  <c r="HF34" i="13"/>
  <c r="HH34" i="13"/>
  <c r="HJ34" i="13"/>
  <c r="HL34" i="13"/>
  <c r="HN34" i="13"/>
  <c r="HP34" i="13"/>
  <c r="HR34" i="13"/>
  <c r="HT34" i="13"/>
  <c r="HV34" i="13"/>
  <c r="HX34" i="13"/>
  <c r="HZ34" i="13"/>
  <c r="HG34" i="13"/>
  <c r="HK34" i="13"/>
  <c r="HO34" i="13"/>
  <c r="HS34" i="13"/>
  <c r="HW34" i="13"/>
  <c r="IA34" i="13"/>
  <c r="HI34" i="13"/>
  <c r="HQ34" i="13"/>
  <c r="HY34" i="13"/>
  <c r="HM34" i="13"/>
  <c r="IB34" i="13"/>
  <c r="HD34" i="13"/>
  <c r="HC34" i="13"/>
  <c r="HE34" i="13"/>
  <c r="GC34" i="13"/>
  <c r="GE34" i="13"/>
  <c r="GG34" i="13"/>
  <c r="GI34" i="13"/>
  <c r="GK34" i="13"/>
  <c r="GM34" i="13"/>
  <c r="GO34" i="13"/>
  <c r="GQ34" i="13"/>
  <c r="GS34" i="13"/>
  <c r="GU34" i="13"/>
  <c r="GW34" i="13"/>
  <c r="GY34" i="13"/>
  <c r="HU34" i="13"/>
  <c r="GF34" i="13"/>
  <c r="GJ34" i="13"/>
  <c r="GN34" i="13"/>
  <c r="GR34" i="13"/>
  <c r="GV34" i="13"/>
  <c r="GZ34" i="13"/>
  <c r="GD34" i="13"/>
  <c r="GH34" i="13"/>
  <c r="GL34" i="13"/>
  <c r="GP34" i="13"/>
  <c r="GT34" i="13"/>
  <c r="GX34" i="13"/>
  <c r="GB34" i="13"/>
  <c r="GA34" i="13"/>
  <c r="HE36" i="13"/>
  <c r="HG36" i="13"/>
  <c r="HI36" i="13"/>
  <c r="HK36" i="13"/>
  <c r="HM36" i="13"/>
  <c r="HO36" i="13"/>
  <c r="HQ36" i="13"/>
  <c r="HS36" i="13"/>
  <c r="HU36" i="13"/>
  <c r="HW36" i="13"/>
  <c r="HY36" i="13"/>
  <c r="IA36" i="13"/>
  <c r="HF36" i="13"/>
  <c r="HJ36" i="13"/>
  <c r="HN36" i="13"/>
  <c r="HR36" i="13"/>
  <c r="HV36" i="13"/>
  <c r="HZ36" i="13"/>
  <c r="HL36" i="13"/>
  <c r="HT36" i="13"/>
  <c r="IB36" i="13"/>
  <c r="HD36" i="13"/>
  <c r="HC36" i="13"/>
  <c r="HP36" i="13"/>
  <c r="GC36" i="13"/>
  <c r="GE36" i="13"/>
  <c r="GG36" i="13"/>
  <c r="GI36" i="13"/>
  <c r="GK36" i="13"/>
  <c r="GM36" i="13"/>
  <c r="GO36" i="13"/>
  <c r="GQ36" i="13"/>
  <c r="GS36" i="13"/>
  <c r="GU36" i="13"/>
  <c r="GW36" i="13"/>
  <c r="GY36" i="13"/>
  <c r="HH36" i="13"/>
  <c r="GF36" i="13"/>
  <c r="GJ36" i="13"/>
  <c r="GN36" i="13"/>
  <c r="GR36" i="13"/>
  <c r="GV36" i="13"/>
  <c r="GZ36" i="13"/>
  <c r="HX36" i="13"/>
  <c r="GD36" i="13"/>
  <c r="GH36" i="13"/>
  <c r="GL36" i="13"/>
  <c r="GP36" i="13"/>
  <c r="GT36" i="13"/>
  <c r="GX36" i="13"/>
  <c r="GB36" i="13"/>
  <c r="GA36" i="13"/>
  <c r="HE38" i="13"/>
  <c r="HG38" i="13"/>
  <c r="HI38" i="13"/>
  <c r="HK38" i="13"/>
  <c r="HM38" i="13"/>
  <c r="HO38" i="13"/>
  <c r="HQ38" i="13"/>
  <c r="HS38" i="13"/>
  <c r="HU38" i="13"/>
  <c r="HW38" i="13"/>
  <c r="HY38" i="13"/>
  <c r="IA38" i="13"/>
  <c r="HF38" i="13"/>
  <c r="HJ38" i="13"/>
  <c r="HN38" i="13"/>
  <c r="HR38" i="13"/>
  <c r="HV38" i="13"/>
  <c r="HZ38" i="13"/>
  <c r="HL38" i="13"/>
  <c r="HT38" i="13"/>
  <c r="IB38" i="13"/>
  <c r="HD38" i="13"/>
  <c r="HC38" i="13"/>
  <c r="HP38" i="13"/>
  <c r="GC38" i="13"/>
  <c r="GE38" i="13"/>
  <c r="GG38" i="13"/>
  <c r="GI38" i="13"/>
  <c r="GK38" i="13"/>
  <c r="GM38" i="13"/>
  <c r="GO38" i="13"/>
  <c r="GQ38" i="13"/>
  <c r="GS38" i="13"/>
  <c r="GU38" i="13"/>
  <c r="GW38" i="13"/>
  <c r="GY38" i="13"/>
  <c r="HX38" i="13"/>
  <c r="GF38" i="13"/>
  <c r="GJ38" i="13"/>
  <c r="GN38" i="13"/>
  <c r="GR38" i="13"/>
  <c r="GV38" i="13"/>
  <c r="GZ38" i="13"/>
  <c r="HH38" i="13"/>
  <c r="GD38" i="13"/>
  <c r="GH38" i="13"/>
  <c r="GL38" i="13"/>
  <c r="GP38" i="13"/>
  <c r="GT38" i="13"/>
  <c r="GX38" i="13"/>
  <c r="GB38" i="13"/>
  <c r="GA38" i="13"/>
  <c r="HE40" i="13"/>
  <c r="HG40" i="13"/>
  <c r="HI40" i="13"/>
  <c r="HK40" i="13"/>
  <c r="HM40" i="13"/>
  <c r="HO40" i="13"/>
  <c r="HQ40" i="13"/>
  <c r="HS40" i="13"/>
  <c r="HU40" i="13"/>
  <c r="HW40" i="13"/>
  <c r="HY40" i="13"/>
  <c r="IA40" i="13"/>
  <c r="HF40" i="13"/>
  <c r="HJ40" i="13"/>
  <c r="HN40" i="13"/>
  <c r="HR40" i="13"/>
  <c r="HV40" i="13"/>
  <c r="HZ40" i="13"/>
  <c r="HL40" i="13"/>
  <c r="HT40" i="13"/>
  <c r="IB40" i="13"/>
  <c r="HD40" i="13"/>
  <c r="HC40" i="13"/>
  <c r="HP40" i="13"/>
  <c r="GC40" i="13"/>
  <c r="GE40" i="13"/>
  <c r="GG40" i="13"/>
  <c r="GI40" i="13"/>
  <c r="GK40" i="13"/>
  <c r="GM40" i="13"/>
  <c r="GO40" i="13"/>
  <c r="GQ40" i="13"/>
  <c r="GS40" i="13"/>
  <c r="GU40" i="13"/>
  <c r="GW40" i="13"/>
  <c r="GY40" i="13"/>
  <c r="HH40" i="13"/>
  <c r="GF40" i="13"/>
  <c r="GJ40" i="13"/>
  <c r="GN40" i="13"/>
  <c r="GR40" i="13"/>
  <c r="GV40" i="13"/>
  <c r="GZ40" i="13"/>
  <c r="HX40" i="13"/>
  <c r="GD40" i="13"/>
  <c r="GH40" i="13"/>
  <c r="GL40" i="13"/>
  <c r="GP40" i="13"/>
  <c r="GT40" i="13"/>
  <c r="GX40" i="13"/>
  <c r="GB40" i="13"/>
  <c r="GA40" i="13"/>
  <c r="HE42" i="13"/>
  <c r="HG42" i="13"/>
  <c r="HI42" i="13"/>
  <c r="HK42" i="13"/>
  <c r="HM42" i="13"/>
  <c r="HO42" i="13"/>
  <c r="HQ42" i="13"/>
  <c r="HS42" i="13"/>
  <c r="HU42" i="13"/>
  <c r="HW42" i="13"/>
  <c r="HY42" i="13"/>
  <c r="IA42" i="13"/>
  <c r="HF42" i="13"/>
  <c r="HJ42" i="13"/>
  <c r="HN42" i="13"/>
  <c r="HR42" i="13"/>
  <c r="HV42" i="13"/>
  <c r="HZ42" i="13"/>
  <c r="HL42" i="13"/>
  <c r="HT42" i="13"/>
  <c r="IB42" i="13"/>
  <c r="HD42" i="13"/>
  <c r="HC42" i="13"/>
  <c r="HP42" i="13"/>
  <c r="GC42" i="13"/>
  <c r="GE42" i="13"/>
  <c r="GG42" i="13"/>
  <c r="GI42" i="13"/>
  <c r="GK42" i="13"/>
  <c r="GM42" i="13"/>
  <c r="GO42" i="13"/>
  <c r="GQ42" i="13"/>
  <c r="GS42" i="13"/>
  <c r="GU42" i="13"/>
  <c r="GW42" i="13"/>
  <c r="GY42" i="13"/>
  <c r="HX42" i="13"/>
  <c r="GF42" i="13"/>
  <c r="GJ42" i="13"/>
  <c r="GN42" i="13"/>
  <c r="GR42" i="13"/>
  <c r="GV42" i="13"/>
  <c r="GZ42" i="13"/>
  <c r="HH42" i="13"/>
  <c r="GD42" i="13"/>
  <c r="GH42" i="13"/>
  <c r="GL42" i="13"/>
  <c r="GP42" i="13"/>
  <c r="GT42" i="13"/>
  <c r="GX42" i="13"/>
  <c r="GB42" i="13"/>
  <c r="GA42" i="13"/>
  <c r="HE44" i="13"/>
  <c r="HG44" i="13"/>
  <c r="HI44" i="13"/>
  <c r="HK44" i="13"/>
  <c r="HM44" i="13"/>
  <c r="HO44" i="13"/>
  <c r="HQ44" i="13"/>
  <c r="HS44" i="13"/>
  <c r="HU44" i="13"/>
  <c r="HW44" i="13"/>
  <c r="HY44" i="13"/>
  <c r="IA44" i="13"/>
  <c r="HF44" i="13"/>
  <c r="HJ44" i="13"/>
  <c r="HN44" i="13"/>
  <c r="HR44" i="13"/>
  <c r="HV44" i="13"/>
  <c r="HZ44" i="13"/>
  <c r="HL44" i="13"/>
  <c r="HT44" i="13"/>
  <c r="IB44" i="13"/>
  <c r="HD44" i="13"/>
  <c r="HC44" i="13"/>
  <c r="HP44" i="13"/>
  <c r="GC44" i="13"/>
  <c r="GE44" i="13"/>
  <c r="GG44" i="13"/>
  <c r="GI44" i="13"/>
  <c r="GK44" i="13"/>
  <c r="GM44" i="13"/>
  <c r="GO44" i="13"/>
  <c r="GQ44" i="13"/>
  <c r="GS44" i="13"/>
  <c r="GU44" i="13"/>
  <c r="GW44" i="13"/>
  <c r="GY44" i="13"/>
  <c r="HH44" i="13"/>
  <c r="GF44" i="13"/>
  <c r="GJ44" i="13"/>
  <c r="GN44" i="13"/>
  <c r="GR44" i="13"/>
  <c r="GV44" i="13"/>
  <c r="GZ44" i="13"/>
  <c r="HX44" i="13"/>
  <c r="GD44" i="13"/>
  <c r="GH44" i="13"/>
  <c r="GL44" i="13"/>
  <c r="GP44" i="13"/>
  <c r="GT44" i="13"/>
  <c r="GX44" i="13"/>
  <c r="GB44" i="13"/>
  <c r="GA44" i="13"/>
  <c r="HE46" i="13"/>
  <c r="HG46" i="13"/>
  <c r="HI46" i="13"/>
  <c r="HK46" i="13"/>
  <c r="HM46" i="13"/>
  <c r="HO46" i="13"/>
  <c r="HQ46" i="13"/>
  <c r="HS46" i="13"/>
  <c r="HU46" i="13"/>
  <c r="HW46" i="13"/>
  <c r="HY46" i="13"/>
  <c r="IA46" i="13"/>
  <c r="HF46" i="13"/>
  <c r="HJ46" i="13"/>
  <c r="HN46" i="13"/>
  <c r="HR46" i="13"/>
  <c r="HV46" i="13"/>
  <c r="HZ46" i="13"/>
  <c r="HL46" i="13"/>
  <c r="HT46" i="13"/>
  <c r="IB46" i="13"/>
  <c r="HD46" i="13"/>
  <c r="HC46" i="13"/>
  <c r="HP46" i="13"/>
  <c r="GC46" i="13"/>
  <c r="GE46" i="13"/>
  <c r="GG46" i="13"/>
  <c r="GI46" i="13"/>
  <c r="GK46" i="13"/>
  <c r="GM46" i="13"/>
  <c r="GO46" i="13"/>
  <c r="GQ46" i="13"/>
  <c r="GS46" i="13"/>
  <c r="GU46" i="13"/>
  <c r="GW46" i="13"/>
  <c r="GY46" i="13"/>
  <c r="HX46" i="13"/>
  <c r="GF46" i="13"/>
  <c r="GJ46" i="13"/>
  <c r="GN46" i="13"/>
  <c r="GR46" i="13"/>
  <c r="GV46" i="13"/>
  <c r="GZ46" i="13"/>
  <c r="HH46" i="13"/>
  <c r="GD46" i="13"/>
  <c r="GH46" i="13"/>
  <c r="GL46" i="13"/>
  <c r="GP46" i="13"/>
  <c r="GT46" i="13"/>
  <c r="GX46" i="13"/>
  <c r="GB46" i="13"/>
  <c r="HA46" i="13"/>
  <c r="GA46" i="13"/>
  <c r="HE48" i="13"/>
  <c r="HG48" i="13"/>
  <c r="HI48" i="13"/>
  <c r="HK48" i="13"/>
  <c r="HM48" i="13"/>
  <c r="HO48" i="13"/>
  <c r="HQ48" i="13"/>
  <c r="HS48" i="13"/>
  <c r="HU48" i="13"/>
  <c r="HW48" i="13"/>
  <c r="HY48" i="13"/>
  <c r="IA48" i="13"/>
  <c r="HF48" i="13"/>
  <c r="HJ48" i="13"/>
  <c r="HN48" i="13"/>
  <c r="HR48" i="13"/>
  <c r="HV48" i="13"/>
  <c r="HZ48" i="13"/>
  <c r="HL48" i="13"/>
  <c r="HT48" i="13"/>
  <c r="IB48" i="13"/>
  <c r="HD48" i="13"/>
  <c r="HC48" i="13"/>
  <c r="HP48" i="13"/>
  <c r="GC48" i="13"/>
  <c r="GE48" i="13"/>
  <c r="GG48" i="13"/>
  <c r="GI48" i="13"/>
  <c r="GK48" i="13"/>
  <c r="GM48" i="13"/>
  <c r="GO48" i="13"/>
  <c r="GQ48" i="13"/>
  <c r="GS48" i="13"/>
  <c r="GU48" i="13"/>
  <c r="GW48" i="13"/>
  <c r="GY48" i="13"/>
  <c r="HH48" i="13"/>
  <c r="GF48" i="13"/>
  <c r="GJ48" i="13"/>
  <c r="GN48" i="13"/>
  <c r="GR48" i="13"/>
  <c r="GV48" i="13"/>
  <c r="GZ48" i="13"/>
  <c r="HX48" i="13"/>
  <c r="GD48" i="13"/>
  <c r="GH48" i="13"/>
  <c r="GL48" i="13"/>
  <c r="GP48" i="13"/>
  <c r="GT48" i="13"/>
  <c r="GX48" i="13"/>
  <c r="GB48" i="13"/>
  <c r="HA48" i="13"/>
  <c r="GA48" i="13"/>
  <c r="HE50" i="13"/>
  <c r="HG50" i="13"/>
  <c r="HI50" i="13"/>
  <c r="HK50" i="13"/>
  <c r="HM50" i="13"/>
  <c r="HO50" i="13"/>
  <c r="HQ50" i="13"/>
  <c r="HS50" i="13"/>
  <c r="HU50" i="13"/>
  <c r="HW50" i="13"/>
  <c r="HY50" i="13"/>
  <c r="IA50" i="13"/>
  <c r="HF50" i="13"/>
  <c r="HJ50" i="13"/>
  <c r="HN50" i="13"/>
  <c r="HR50" i="13"/>
  <c r="HV50" i="13"/>
  <c r="HZ50" i="13"/>
  <c r="HL50" i="13"/>
  <c r="HT50" i="13"/>
  <c r="IB50" i="13"/>
  <c r="HD50" i="13"/>
  <c r="HC50" i="13"/>
  <c r="HP50" i="13"/>
  <c r="GC50" i="13"/>
  <c r="GE50" i="13"/>
  <c r="GG50" i="13"/>
  <c r="GI50" i="13"/>
  <c r="GK50" i="13"/>
  <c r="GM50" i="13"/>
  <c r="GO50" i="13"/>
  <c r="GQ50" i="13"/>
  <c r="GS50" i="13"/>
  <c r="GU50" i="13"/>
  <c r="GW50" i="13"/>
  <c r="GY50" i="13"/>
  <c r="HX50" i="13"/>
  <c r="GF50" i="13"/>
  <c r="GJ50" i="13"/>
  <c r="GN50" i="13"/>
  <c r="GR50" i="13"/>
  <c r="GV50" i="13"/>
  <c r="GZ50" i="13"/>
  <c r="HH50" i="13"/>
  <c r="GD50" i="13"/>
  <c r="GH50" i="13"/>
  <c r="GL50" i="13"/>
  <c r="GP50" i="13"/>
  <c r="GT50" i="13"/>
  <c r="GX50" i="13"/>
  <c r="GB50" i="13"/>
  <c r="HA50" i="13"/>
  <c r="GA50" i="13"/>
  <c r="HE52" i="13"/>
  <c r="HG52" i="13"/>
  <c r="HI52" i="13"/>
  <c r="HK52" i="13"/>
  <c r="HM52" i="13"/>
  <c r="HO52" i="13"/>
  <c r="HQ52" i="13"/>
  <c r="HS52" i="13"/>
  <c r="HU52" i="13"/>
  <c r="HW52" i="13"/>
  <c r="HY52" i="13"/>
  <c r="IA52" i="13"/>
  <c r="HF52" i="13"/>
  <c r="HJ52" i="13"/>
  <c r="HN52" i="13"/>
  <c r="HR52" i="13"/>
  <c r="HV52" i="13"/>
  <c r="HZ52" i="13"/>
  <c r="HL52" i="13"/>
  <c r="HT52" i="13"/>
  <c r="IB52" i="13"/>
  <c r="HD52" i="13"/>
  <c r="HC52" i="13"/>
  <c r="HP52" i="13"/>
  <c r="HH52" i="13"/>
  <c r="GD52" i="13"/>
  <c r="GF52" i="13"/>
  <c r="GH52" i="13"/>
  <c r="GJ52" i="13"/>
  <c r="GL52" i="13"/>
  <c r="GN52" i="13"/>
  <c r="GP52" i="13"/>
  <c r="GR52" i="13"/>
  <c r="GT52" i="13"/>
  <c r="GV52" i="13"/>
  <c r="GX52" i="13"/>
  <c r="GZ52" i="13"/>
  <c r="HX52" i="13"/>
  <c r="GC52" i="13"/>
  <c r="GE52" i="13"/>
  <c r="GG52" i="13"/>
  <c r="GI52" i="13"/>
  <c r="GK52" i="13"/>
  <c r="GM52" i="13"/>
  <c r="GO52" i="13"/>
  <c r="GQ52" i="13"/>
  <c r="GS52" i="13"/>
  <c r="GU52" i="13"/>
  <c r="GW52" i="13"/>
  <c r="GY52" i="13"/>
  <c r="GB52" i="13"/>
  <c r="HA52" i="13"/>
  <c r="GA52" i="13"/>
  <c r="HE54" i="13"/>
  <c r="HG54" i="13"/>
  <c r="HI54" i="13"/>
  <c r="HK54" i="13"/>
  <c r="HM54" i="13"/>
  <c r="HO54" i="13"/>
  <c r="HQ54" i="13"/>
  <c r="HS54" i="13"/>
  <c r="HU54" i="13"/>
  <c r="HW54" i="13"/>
  <c r="HY54" i="13"/>
  <c r="IA54" i="13"/>
  <c r="HF54" i="13"/>
  <c r="HJ54" i="13"/>
  <c r="HN54" i="13"/>
  <c r="HR54" i="13"/>
  <c r="HV54" i="13"/>
  <c r="HZ54" i="13"/>
  <c r="HL54" i="13"/>
  <c r="HT54" i="13"/>
  <c r="IB54" i="13"/>
  <c r="HD54" i="13"/>
  <c r="HC54" i="13"/>
  <c r="HP54" i="13"/>
  <c r="HX54" i="13"/>
  <c r="GD54" i="13"/>
  <c r="GF54" i="13"/>
  <c r="GH54" i="13"/>
  <c r="GJ54" i="13"/>
  <c r="GL54" i="13"/>
  <c r="GN54" i="13"/>
  <c r="GP54" i="13"/>
  <c r="GR54" i="13"/>
  <c r="GT54" i="13"/>
  <c r="GV54" i="13"/>
  <c r="GX54" i="13"/>
  <c r="GZ54" i="13"/>
  <c r="HH54" i="13"/>
  <c r="GC54" i="13"/>
  <c r="GE54" i="13"/>
  <c r="GG54" i="13"/>
  <c r="GI54" i="13"/>
  <c r="GK54" i="13"/>
  <c r="GM54" i="13"/>
  <c r="GO54" i="13"/>
  <c r="GQ54" i="13"/>
  <c r="GS54" i="13"/>
  <c r="GU54" i="13"/>
  <c r="GW54" i="13"/>
  <c r="GY54" i="13"/>
  <c r="GB54" i="13"/>
  <c r="HA54" i="13"/>
  <c r="GA54" i="13"/>
  <c r="HE56" i="13"/>
  <c r="HG56" i="13"/>
  <c r="HI56" i="13"/>
  <c r="HK56" i="13"/>
  <c r="HF56" i="13"/>
  <c r="HJ56" i="13"/>
  <c r="HM56" i="13"/>
  <c r="HO56" i="13"/>
  <c r="HQ56" i="13"/>
  <c r="HS56" i="13"/>
  <c r="HU56" i="13"/>
  <c r="HW56" i="13"/>
  <c r="HY56" i="13"/>
  <c r="IA56" i="13"/>
  <c r="HL56" i="13"/>
  <c r="HP56" i="13"/>
  <c r="HT56" i="13"/>
  <c r="HX56" i="13"/>
  <c r="IB56" i="13"/>
  <c r="HD56" i="13"/>
  <c r="HC56" i="13"/>
  <c r="HN56" i="13"/>
  <c r="HV56" i="13"/>
  <c r="HH56" i="13"/>
  <c r="HZ56" i="13"/>
  <c r="GD56" i="13"/>
  <c r="GF56" i="13"/>
  <c r="GH56" i="13"/>
  <c r="GJ56" i="13"/>
  <c r="GL56" i="13"/>
  <c r="GN56" i="13"/>
  <c r="GP56" i="13"/>
  <c r="GR56" i="13"/>
  <c r="GT56" i="13"/>
  <c r="GV56" i="13"/>
  <c r="GX56" i="13"/>
  <c r="GZ56" i="13"/>
  <c r="HR56" i="13"/>
  <c r="GC56" i="13"/>
  <c r="GE56" i="13"/>
  <c r="GG56" i="13"/>
  <c r="GI56" i="13"/>
  <c r="GK56" i="13"/>
  <c r="GM56" i="13"/>
  <c r="GO56" i="13"/>
  <c r="GQ56" i="13"/>
  <c r="GS56" i="13"/>
  <c r="GU56" i="13"/>
  <c r="GW56" i="13"/>
  <c r="GY56" i="13"/>
  <c r="GB56" i="13"/>
  <c r="HA56" i="13"/>
  <c r="GA56" i="13"/>
  <c r="HE58" i="13"/>
  <c r="HG58" i="13"/>
  <c r="HI58" i="13"/>
  <c r="HK58" i="13"/>
  <c r="HM58" i="13"/>
  <c r="HO58" i="13"/>
  <c r="HQ58" i="13"/>
  <c r="HS58" i="13"/>
  <c r="HU58" i="13"/>
  <c r="HW58" i="13"/>
  <c r="HY58" i="13"/>
  <c r="IA58" i="13"/>
  <c r="HH58" i="13"/>
  <c r="HL58" i="13"/>
  <c r="HP58" i="13"/>
  <c r="HT58" i="13"/>
  <c r="HX58" i="13"/>
  <c r="IB58" i="13"/>
  <c r="HD58" i="13"/>
  <c r="HC58" i="13"/>
  <c r="HF58" i="13"/>
  <c r="HN58" i="13"/>
  <c r="HV58" i="13"/>
  <c r="HJ58" i="13"/>
  <c r="HZ58" i="13"/>
  <c r="GD58" i="13"/>
  <c r="GF58" i="13"/>
  <c r="GH58" i="13"/>
  <c r="GJ58" i="13"/>
  <c r="GL58" i="13"/>
  <c r="GN58" i="13"/>
  <c r="GP58" i="13"/>
  <c r="GR58" i="13"/>
  <c r="GT58" i="13"/>
  <c r="GV58" i="13"/>
  <c r="GX58" i="13"/>
  <c r="GZ58" i="13"/>
  <c r="HR58" i="13"/>
  <c r="GC58" i="13"/>
  <c r="GE58" i="13"/>
  <c r="GG58" i="13"/>
  <c r="GI58" i="13"/>
  <c r="GK58" i="13"/>
  <c r="GM58" i="13"/>
  <c r="GO58" i="13"/>
  <c r="GQ58" i="13"/>
  <c r="GS58" i="13"/>
  <c r="GU58" i="13"/>
  <c r="GW58" i="13"/>
  <c r="GY58" i="13"/>
  <c r="GB58" i="13"/>
  <c r="HA58" i="13"/>
  <c r="GA58" i="13"/>
  <c r="HE60" i="13"/>
  <c r="HG60" i="13"/>
  <c r="HI60" i="13"/>
  <c r="HK60" i="13"/>
  <c r="HM60" i="13"/>
  <c r="HO60" i="13"/>
  <c r="HQ60" i="13"/>
  <c r="HS60" i="13"/>
  <c r="HU60" i="13"/>
  <c r="HW60" i="13"/>
  <c r="HY60" i="13"/>
  <c r="IA60" i="13"/>
  <c r="HH60" i="13"/>
  <c r="HL60" i="13"/>
  <c r="HP60" i="13"/>
  <c r="HT60" i="13"/>
  <c r="HX60" i="13"/>
  <c r="IB60" i="13"/>
  <c r="HD60" i="13"/>
  <c r="HC60" i="13"/>
  <c r="HF60" i="13"/>
  <c r="HN60" i="13"/>
  <c r="HV60" i="13"/>
  <c r="HJ60" i="13"/>
  <c r="HZ60" i="13"/>
  <c r="GD60" i="13"/>
  <c r="GF60" i="13"/>
  <c r="GH60" i="13"/>
  <c r="GJ60" i="13"/>
  <c r="GL60" i="13"/>
  <c r="GN60" i="13"/>
  <c r="GP60" i="13"/>
  <c r="GR60" i="13"/>
  <c r="GT60" i="13"/>
  <c r="GV60" i="13"/>
  <c r="GX60" i="13"/>
  <c r="GZ60" i="13"/>
  <c r="HR60" i="13"/>
  <c r="GC60" i="13"/>
  <c r="GE60" i="13"/>
  <c r="GG60" i="13"/>
  <c r="GI60" i="13"/>
  <c r="GK60" i="13"/>
  <c r="GM60" i="13"/>
  <c r="GO60" i="13"/>
  <c r="GQ60" i="13"/>
  <c r="GS60" i="13"/>
  <c r="GU60" i="13"/>
  <c r="GW60" i="13"/>
  <c r="GY60" i="13"/>
  <c r="GB60" i="13"/>
  <c r="HA60" i="13"/>
  <c r="GA60" i="13"/>
  <c r="HE62" i="13"/>
  <c r="HG62" i="13"/>
  <c r="HI62" i="13"/>
  <c r="HK62" i="13"/>
  <c r="HM62" i="13"/>
  <c r="HO62" i="13"/>
  <c r="HQ62" i="13"/>
  <c r="HS62" i="13"/>
  <c r="HU62" i="13"/>
  <c r="HW62" i="13"/>
  <c r="HY62" i="13"/>
  <c r="IA62" i="13"/>
  <c r="HH62" i="13"/>
  <c r="HL62" i="13"/>
  <c r="HP62" i="13"/>
  <c r="HT62" i="13"/>
  <c r="HX62" i="13"/>
  <c r="IB62" i="13"/>
  <c r="HD62" i="13"/>
  <c r="HC62" i="13"/>
  <c r="HF62" i="13"/>
  <c r="HN62" i="13"/>
  <c r="HV62" i="13"/>
  <c r="HJ62" i="13"/>
  <c r="HZ62" i="13"/>
  <c r="GD62" i="13"/>
  <c r="GF62" i="13"/>
  <c r="GH62" i="13"/>
  <c r="GJ62" i="13"/>
  <c r="GL62" i="13"/>
  <c r="GN62" i="13"/>
  <c r="GP62" i="13"/>
  <c r="GR62" i="13"/>
  <c r="GT62" i="13"/>
  <c r="GV62" i="13"/>
  <c r="GX62" i="13"/>
  <c r="GZ62" i="13"/>
  <c r="HR62" i="13"/>
  <c r="GC62" i="13"/>
  <c r="GE62" i="13"/>
  <c r="GG62" i="13"/>
  <c r="GI62" i="13"/>
  <c r="GK62" i="13"/>
  <c r="GM62" i="13"/>
  <c r="GO62" i="13"/>
  <c r="GQ62" i="13"/>
  <c r="GS62" i="13"/>
  <c r="GU62" i="13"/>
  <c r="GW62" i="13"/>
  <c r="GY62" i="13"/>
  <c r="GB62" i="13"/>
  <c r="HA62" i="13"/>
  <c r="GA62" i="13"/>
  <c r="HE64" i="13"/>
  <c r="HG64" i="13"/>
  <c r="HI64" i="13"/>
  <c r="HK64" i="13"/>
  <c r="HM64" i="13"/>
  <c r="HO64" i="13"/>
  <c r="HQ64" i="13"/>
  <c r="HS64" i="13"/>
  <c r="HU64" i="13"/>
  <c r="HW64" i="13"/>
  <c r="HY64" i="13"/>
  <c r="IA64" i="13"/>
  <c r="HH64" i="13"/>
  <c r="HL64" i="13"/>
  <c r="HP64" i="13"/>
  <c r="HT64" i="13"/>
  <c r="HX64" i="13"/>
  <c r="IB64" i="13"/>
  <c r="HD64" i="13"/>
  <c r="HC64" i="13"/>
  <c r="HF64" i="13"/>
  <c r="HN64" i="13"/>
  <c r="HV64" i="13"/>
  <c r="HJ64" i="13"/>
  <c r="HZ64" i="13"/>
  <c r="GD64" i="13"/>
  <c r="GF64" i="13"/>
  <c r="GH64" i="13"/>
  <c r="GJ64" i="13"/>
  <c r="GL64" i="13"/>
  <c r="GN64" i="13"/>
  <c r="GP64" i="13"/>
  <c r="GR64" i="13"/>
  <c r="GT64" i="13"/>
  <c r="GV64" i="13"/>
  <c r="GX64" i="13"/>
  <c r="GZ64" i="13"/>
  <c r="HR64" i="13"/>
  <c r="GC64" i="13"/>
  <c r="GE64" i="13"/>
  <c r="GG64" i="13"/>
  <c r="GI64" i="13"/>
  <c r="GK64" i="13"/>
  <c r="GM64" i="13"/>
  <c r="GO64" i="13"/>
  <c r="GQ64" i="13"/>
  <c r="GS64" i="13"/>
  <c r="GU64" i="13"/>
  <c r="GW64" i="13"/>
  <c r="GY64" i="13"/>
  <c r="GB64" i="13"/>
  <c r="HA64" i="13"/>
  <c r="GA64" i="13"/>
  <c r="HE66" i="13"/>
  <c r="HG66" i="13"/>
  <c r="HI66" i="13"/>
  <c r="HK66" i="13"/>
  <c r="HM66" i="13"/>
  <c r="HO66" i="13"/>
  <c r="HQ66" i="13"/>
  <c r="HS66" i="13"/>
  <c r="HU66" i="13"/>
  <c r="HW66" i="13"/>
  <c r="HY66" i="13"/>
  <c r="IA66" i="13"/>
  <c r="HH66" i="13"/>
  <c r="HL66" i="13"/>
  <c r="HP66" i="13"/>
  <c r="HT66" i="13"/>
  <c r="HX66" i="13"/>
  <c r="IB66" i="13"/>
  <c r="HD66" i="13"/>
  <c r="HC66" i="13"/>
  <c r="HF66" i="13"/>
  <c r="HN66" i="13"/>
  <c r="HV66" i="13"/>
  <c r="HJ66" i="13"/>
  <c r="HZ66" i="13"/>
  <c r="GD66" i="13"/>
  <c r="GF66" i="13"/>
  <c r="GH66" i="13"/>
  <c r="GJ66" i="13"/>
  <c r="GL66" i="13"/>
  <c r="GN66" i="13"/>
  <c r="GP66" i="13"/>
  <c r="GR66" i="13"/>
  <c r="GT66" i="13"/>
  <c r="GV66" i="13"/>
  <c r="GX66" i="13"/>
  <c r="GZ66" i="13"/>
  <c r="HR66" i="13"/>
  <c r="GC66" i="13"/>
  <c r="GE66" i="13"/>
  <c r="GG66" i="13"/>
  <c r="GI66" i="13"/>
  <c r="GK66" i="13"/>
  <c r="GM66" i="13"/>
  <c r="GO66" i="13"/>
  <c r="GQ66" i="13"/>
  <c r="GS66" i="13"/>
  <c r="GU66" i="13"/>
  <c r="GW66" i="13"/>
  <c r="GY66" i="13"/>
  <c r="GB66" i="13"/>
  <c r="HA66" i="13"/>
  <c r="GA66" i="13"/>
  <c r="HE68" i="13"/>
  <c r="HG68" i="13"/>
  <c r="HI68" i="13"/>
  <c r="HK68" i="13"/>
  <c r="HM68" i="13"/>
  <c r="HO68" i="13"/>
  <c r="HQ68" i="13"/>
  <c r="HS68" i="13"/>
  <c r="HU68" i="13"/>
  <c r="HW68" i="13"/>
  <c r="HY68" i="13"/>
  <c r="IA68" i="13"/>
  <c r="HH68" i="13"/>
  <c r="HL68" i="13"/>
  <c r="HP68" i="13"/>
  <c r="HT68" i="13"/>
  <c r="HX68" i="13"/>
  <c r="IB68" i="13"/>
  <c r="HD68" i="13"/>
  <c r="HC68" i="13"/>
  <c r="HF68" i="13"/>
  <c r="HN68" i="13"/>
  <c r="HV68" i="13"/>
  <c r="HJ68" i="13"/>
  <c r="HZ68" i="13"/>
  <c r="GD68" i="13"/>
  <c r="GF68" i="13"/>
  <c r="GH68" i="13"/>
  <c r="GJ68" i="13"/>
  <c r="GL68" i="13"/>
  <c r="GN68" i="13"/>
  <c r="GP68" i="13"/>
  <c r="GR68" i="13"/>
  <c r="GT68" i="13"/>
  <c r="GV68" i="13"/>
  <c r="GX68" i="13"/>
  <c r="GZ68" i="13"/>
  <c r="HR68" i="13"/>
  <c r="GC68" i="13"/>
  <c r="GE68" i="13"/>
  <c r="GG68" i="13"/>
  <c r="GI68" i="13"/>
  <c r="GK68" i="13"/>
  <c r="GM68" i="13"/>
  <c r="GO68" i="13"/>
  <c r="GQ68" i="13"/>
  <c r="GS68" i="13"/>
  <c r="GU68" i="13"/>
  <c r="GW68" i="13"/>
  <c r="GY68" i="13"/>
  <c r="GB68" i="13"/>
  <c r="HA68" i="13"/>
  <c r="GA68" i="13"/>
  <c r="HE70" i="13"/>
  <c r="HG70" i="13"/>
  <c r="HI70" i="13"/>
  <c r="HK70" i="13"/>
  <c r="HM70" i="13"/>
  <c r="HO70" i="13"/>
  <c r="HQ70" i="13"/>
  <c r="HH70" i="13"/>
  <c r="HL70" i="13"/>
  <c r="HP70" i="13"/>
  <c r="HS70" i="13"/>
  <c r="HU70" i="13"/>
  <c r="HW70" i="13"/>
  <c r="HY70" i="13"/>
  <c r="IA70" i="13"/>
  <c r="HD70" i="13"/>
  <c r="HC70" i="13"/>
  <c r="HF70" i="13"/>
  <c r="HN70" i="13"/>
  <c r="HT70" i="13"/>
  <c r="HX70" i="13"/>
  <c r="IB70" i="13"/>
  <c r="HJ70" i="13"/>
  <c r="HV70" i="13"/>
  <c r="GD70" i="13"/>
  <c r="GF70" i="13"/>
  <c r="GH70" i="13"/>
  <c r="GJ70" i="13"/>
  <c r="GL70" i="13"/>
  <c r="GN70" i="13"/>
  <c r="GP70" i="13"/>
  <c r="GR70" i="13"/>
  <c r="GT70" i="13"/>
  <c r="GV70" i="13"/>
  <c r="GX70" i="13"/>
  <c r="GZ70" i="13"/>
  <c r="HR70" i="13"/>
  <c r="HZ70" i="13"/>
  <c r="GC70" i="13"/>
  <c r="GE70" i="13"/>
  <c r="GG70" i="13"/>
  <c r="GI70" i="13"/>
  <c r="GK70" i="13"/>
  <c r="GM70" i="13"/>
  <c r="GO70" i="13"/>
  <c r="GQ70" i="13"/>
  <c r="GS70" i="13"/>
  <c r="GU70" i="13"/>
  <c r="GW70" i="13"/>
  <c r="GY70" i="13"/>
  <c r="GB70" i="13"/>
  <c r="HA70" i="13"/>
  <c r="GA70" i="13"/>
  <c r="HE72" i="13"/>
  <c r="HG72" i="13"/>
  <c r="HI72" i="13"/>
  <c r="HK72" i="13"/>
  <c r="HM72" i="13"/>
  <c r="HO72" i="13"/>
  <c r="HQ72" i="13"/>
  <c r="HS72" i="13"/>
  <c r="HU72" i="13"/>
  <c r="HW72" i="13"/>
  <c r="HY72" i="13"/>
  <c r="IA72" i="13"/>
  <c r="HD72" i="13"/>
  <c r="HC72" i="13"/>
  <c r="HH72" i="13"/>
  <c r="HL72" i="13"/>
  <c r="HP72" i="13"/>
  <c r="HT72" i="13"/>
  <c r="HX72" i="13"/>
  <c r="IB72" i="13"/>
  <c r="HF72" i="13"/>
  <c r="HN72" i="13"/>
  <c r="HV72" i="13"/>
  <c r="GD72" i="13"/>
  <c r="GF72" i="13"/>
  <c r="GH72" i="13"/>
  <c r="GJ72" i="13"/>
  <c r="GL72" i="13"/>
  <c r="GN72" i="13"/>
  <c r="GP72" i="13"/>
  <c r="GR72" i="13"/>
  <c r="GT72" i="13"/>
  <c r="GV72" i="13"/>
  <c r="GX72" i="13"/>
  <c r="GZ72" i="13"/>
  <c r="HJ72" i="13"/>
  <c r="HR72" i="13"/>
  <c r="HZ72" i="13"/>
  <c r="GE72" i="13"/>
  <c r="GI72" i="13"/>
  <c r="GM72" i="13"/>
  <c r="GQ72" i="13"/>
  <c r="GU72" i="13"/>
  <c r="GY72" i="13"/>
  <c r="GC72" i="13"/>
  <c r="GG72" i="13"/>
  <c r="GK72" i="13"/>
  <c r="GO72" i="13"/>
  <c r="GS72" i="13"/>
  <c r="GW72" i="13"/>
  <c r="GB72" i="13"/>
  <c r="HA72" i="13"/>
  <c r="GA72" i="13"/>
  <c r="HE74" i="13"/>
  <c r="HG74" i="13"/>
  <c r="HI74" i="13"/>
  <c r="HK74" i="13"/>
  <c r="HM74" i="13"/>
  <c r="HO74" i="13"/>
  <c r="HQ74" i="13"/>
  <c r="HS74" i="13"/>
  <c r="HU74" i="13"/>
  <c r="HW74" i="13"/>
  <c r="HY74" i="13"/>
  <c r="IA74" i="13"/>
  <c r="HD74" i="13"/>
  <c r="HC74" i="13"/>
  <c r="HH74" i="13"/>
  <c r="HL74" i="13"/>
  <c r="HP74" i="13"/>
  <c r="HT74" i="13"/>
  <c r="HX74" i="13"/>
  <c r="IB74" i="13"/>
  <c r="HF74" i="13"/>
  <c r="HN74" i="13"/>
  <c r="HV74" i="13"/>
  <c r="GD74" i="13"/>
  <c r="GF74" i="13"/>
  <c r="GH74" i="13"/>
  <c r="GJ74" i="13"/>
  <c r="GL74" i="13"/>
  <c r="GN74" i="13"/>
  <c r="GP74" i="13"/>
  <c r="GR74" i="13"/>
  <c r="GT74" i="13"/>
  <c r="GV74" i="13"/>
  <c r="GX74" i="13"/>
  <c r="GZ74" i="13"/>
  <c r="HJ74" i="13"/>
  <c r="HR74" i="13"/>
  <c r="HZ74" i="13"/>
  <c r="GE74" i="13"/>
  <c r="GI74" i="13"/>
  <c r="GM74" i="13"/>
  <c r="GQ74" i="13"/>
  <c r="GU74" i="13"/>
  <c r="GY74" i="13"/>
  <c r="GB74" i="13"/>
  <c r="GC74" i="13"/>
  <c r="GG74" i="13"/>
  <c r="GK74" i="13"/>
  <c r="GO74" i="13"/>
  <c r="GS74" i="13"/>
  <c r="GW74" i="13"/>
  <c r="GA74" i="13"/>
  <c r="HE76" i="13"/>
  <c r="HG76" i="13"/>
  <c r="HI76" i="13"/>
  <c r="HK76" i="13"/>
  <c r="HM76" i="13"/>
  <c r="HO76" i="13"/>
  <c r="HQ76" i="13"/>
  <c r="HS76" i="13"/>
  <c r="HU76" i="13"/>
  <c r="HW76" i="13"/>
  <c r="HY76" i="13"/>
  <c r="IA76" i="13"/>
  <c r="HD76" i="13"/>
  <c r="HC76" i="13"/>
  <c r="HH76" i="13"/>
  <c r="HL76" i="13"/>
  <c r="HP76" i="13"/>
  <c r="HT76" i="13"/>
  <c r="HX76" i="13"/>
  <c r="IB76" i="13"/>
  <c r="HF76" i="13"/>
  <c r="HN76" i="13"/>
  <c r="HV76" i="13"/>
  <c r="GD76" i="13"/>
  <c r="GF76" i="13"/>
  <c r="GH76" i="13"/>
  <c r="GJ76" i="13"/>
  <c r="GL76" i="13"/>
  <c r="GN76" i="13"/>
  <c r="GP76" i="13"/>
  <c r="GR76" i="13"/>
  <c r="GT76" i="13"/>
  <c r="GV76" i="13"/>
  <c r="GX76" i="13"/>
  <c r="GZ76" i="13"/>
  <c r="HJ76" i="13"/>
  <c r="HR76" i="13"/>
  <c r="HZ76" i="13"/>
  <c r="GE76" i="13"/>
  <c r="GI76" i="13"/>
  <c r="GM76" i="13"/>
  <c r="GQ76" i="13"/>
  <c r="GU76" i="13"/>
  <c r="GY76" i="13"/>
  <c r="GC76" i="13"/>
  <c r="GG76" i="13"/>
  <c r="GK76" i="13"/>
  <c r="GO76" i="13"/>
  <c r="GS76" i="13"/>
  <c r="GW76" i="13"/>
  <c r="GB76" i="13"/>
  <c r="HA76" i="13"/>
  <c r="GA76" i="13"/>
  <c r="HE78" i="13"/>
  <c r="HG78" i="13"/>
  <c r="HI78" i="13"/>
  <c r="HK78" i="13"/>
  <c r="HM78" i="13"/>
  <c r="HO78" i="13"/>
  <c r="HQ78" i="13"/>
  <c r="HS78" i="13"/>
  <c r="HU78" i="13"/>
  <c r="HW78" i="13"/>
  <c r="HY78" i="13"/>
  <c r="IA78" i="13"/>
  <c r="HD78" i="13"/>
  <c r="HC78" i="13"/>
  <c r="HH78" i="13"/>
  <c r="HL78" i="13"/>
  <c r="HP78" i="13"/>
  <c r="HT78" i="13"/>
  <c r="HX78" i="13"/>
  <c r="IB78" i="13"/>
  <c r="HF78" i="13"/>
  <c r="HN78" i="13"/>
  <c r="HV78" i="13"/>
  <c r="GD78" i="13"/>
  <c r="GF78" i="13"/>
  <c r="GH78" i="13"/>
  <c r="GJ78" i="13"/>
  <c r="GL78" i="13"/>
  <c r="GN78" i="13"/>
  <c r="GP78" i="13"/>
  <c r="GR78" i="13"/>
  <c r="GT78" i="13"/>
  <c r="GV78" i="13"/>
  <c r="GX78" i="13"/>
  <c r="GZ78" i="13"/>
  <c r="HJ78" i="13"/>
  <c r="HR78" i="13"/>
  <c r="HZ78" i="13"/>
  <c r="GE78" i="13"/>
  <c r="GI78" i="13"/>
  <c r="GM78" i="13"/>
  <c r="GQ78" i="13"/>
  <c r="GU78" i="13"/>
  <c r="GY78" i="13"/>
  <c r="GB78" i="13"/>
  <c r="GC78" i="13"/>
  <c r="GG78" i="13"/>
  <c r="GK78" i="13"/>
  <c r="GO78" i="13"/>
  <c r="GS78" i="13"/>
  <c r="GW78" i="13"/>
  <c r="GA78" i="13"/>
  <c r="HE80" i="13"/>
  <c r="HG80" i="13"/>
  <c r="HI80" i="13"/>
  <c r="HK80" i="13"/>
  <c r="HM80" i="13"/>
  <c r="HO80" i="13"/>
  <c r="HQ80" i="13"/>
  <c r="HS80" i="13"/>
  <c r="HU80" i="13"/>
  <c r="HW80" i="13"/>
  <c r="HY80" i="13"/>
  <c r="IA80" i="13"/>
  <c r="HD80" i="13"/>
  <c r="HC80" i="13"/>
  <c r="HH80" i="13"/>
  <c r="HL80" i="13"/>
  <c r="HP80" i="13"/>
  <c r="HT80" i="13"/>
  <c r="HX80" i="13"/>
  <c r="IB80" i="13"/>
  <c r="HF80" i="13"/>
  <c r="HN80" i="13"/>
  <c r="HV80" i="13"/>
  <c r="GD80" i="13"/>
  <c r="GF80" i="13"/>
  <c r="GH80" i="13"/>
  <c r="GJ80" i="13"/>
  <c r="GL80" i="13"/>
  <c r="GN80" i="13"/>
  <c r="GP80" i="13"/>
  <c r="GR80" i="13"/>
  <c r="GT80" i="13"/>
  <c r="GV80" i="13"/>
  <c r="GX80" i="13"/>
  <c r="GZ80" i="13"/>
  <c r="HJ80" i="13"/>
  <c r="HR80" i="13"/>
  <c r="HZ80" i="13"/>
  <c r="GE80" i="13"/>
  <c r="GI80" i="13"/>
  <c r="GM80" i="13"/>
  <c r="GQ80" i="13"/>
  <c r="GU80" i="13"/>
  <c r="GY80" i="13"/>
  <c r="GC80" i="13"/>
  <c r="GG80" i="13"/>
  <c r="GK80" i="13"/>
  <c r="GO80" i="13"/>
  <c r="GS80" i="13"/>
  <c r="GW80" i="13"/>
  <c r="GB80" i="13"/>
  <c r="HA80" i="13"/>
  <c r="GA80" i="13"/>
  <c r="IA82" i="13"/>
  <c r="HC82" i="13"/>
  <c r="GX82" i="13"/>
  <c r="HZ82" i="13"/>
  <c r="GY82" i="13"/>
  <c r="GA82" i="13"/>
  <c r="HD86" i="13"/>
  <c r="IC86" i="13"/>
  <c r="HC86" i="13"/>
  <c r="HA87" i="13"/>
  <c r="GA86" i="13"/>
  <c r="HD88" i="13"/>
  <c r="IC88" i="13"/>
  <c r="HC88" i="13"/>
  <c r="GA88" i="13"/>
  <c r="HC90" i="13"/>
  <c r="GA90" i="13"/>
  <c r="HC91" i="13"/>
  <c r="GA91" i="13"/>
  <c r="HC93" i="13"/>
  <c r="GA93" i="13"/>
  <c r="HC95" i="13"/>
  <c r="GA95" i="13"/>
  <c r="HC97" i="13"/>
  <c r="GA97" i="13"/>
  <c r="HC99" i="13"/>
  <c r="GA99" i="13"/>
  <c r="AL99" i="13"/>
  <c r="HC101" i="13"/>
  <c r="GA101" i="13"/>
  <c r="HC103" i="13"/>
  <c r="GA103" i="13"/>
  <c r="HC105" i="13"/>
  <c r="GA105" i="13"/>
  <c r="AC105" i="13"/>
  <c r="AZ105" i="13"/>
  <c r="CS105" i="13"/>
  <c r="HC107" i="13"/>
  <c r="GA107" i="13"/>
  <c r="HC109" i="13"/>
  <c r="GA109" i="13"/>
  <c r="AB109" i="13"/>
  <c r="AW109" i="13"/>
  <c r="CR109" i="13"/>
  <c r="HC112" i="13"/>
  <c r="GA112" i="13"/>
  <c r="AC112" i="13"/>
  <c r="AZ112" i="13"/>
  <c r="CS112" i="13"/>
  <c r="HC114" i="13"/>
  <c r="GA114" i="13"/>
  <c r="HC116" i="13"/>
  <c r="GA116" i="13"/>
  <c r="HC118" i="13"/>
  <c r="GA118" i="13"/>
  <c r="HC120" i="13"/>
  <c r="GA120" i="13"/>
  <c r="AN120" i="13"/>
  <c r="CL120" i="13"/>
  <c r="HC122" i="13"/>
  <c r="GA122" i="13"/>
  <c r="HC124" i="13"/>
  <c r="GA124" i="13"/>
  <c r="HC126" i="13"/>
  <c r="GA126" i="13"/>
  <c r="AK126" i="13"/>
  <c r="HC128" i="13"/>
  <c r="GA128" i="13"/>
  <c r="AN128" i="13"/>
  <c r="CL128" i="13"/>
  <c r="HC130" i="13"/>
  <c r="GA130" i="13"/>
  <c r="HC132" i="13"/>
  <c r="GA132" i="13"/>
  <c r="HC134" i="13"/>
  <c r="GA134" i="13"/>
  <c r="AK134" i="13"/>
  <c r="HC136" i="13"/>
  <c r="GA136" i="13"/>
  <c r="AN136" i="13"/>
  <c r="CL136" i="13"/>
  <c r="HC138" i="13"/>
  <c r="GA138" i="13"/>
  <c r="HC140" i="13"/>
  <c r="GA140" i="13"/>
  <c r="HC142" i="13"/>
  <c r="GA142" i="13"/>
  <c r="AM142" i="13"/>
  <c r="CK142" i="13"/>
  <c r="HC144" i="13"/>
  <c r="GA144" i="13"/>
  <c r="AC144" i="13"/>
  <c r="AZ144" i="13"/>
  <c r="CS144" i="13"/>
  <c r="HC146" i="13"/>
  <c r="GA146" i="13"/>
  <c r="HC148" i="13"/>
  <c r="GA148" i="13"/>
  <c r="AN148" i="13"/>
  <c r="CL148" i="13"/>
  <c r="HC150" i="13"/>
  <c r="GA150" i="13"/>
  <c r="HE8" i="13"/>
  <c r="HG8" i="13"/>
  <c r="HI8" i="13"/>
  <c r="HK8" i="13"/>
  <c r="HM8" i="13"/>
  <c r="HO8" i="13"/>
  <c r="HQ8" i="13"/>
  <c r="HS8" i="13"/>
  <c r="HU8" i="13"/>
  <c r="HW8" i="13"/>
  <c r="HY8" i="13"/>
  <c r="IA8" i="13"/>
  <c r="HH8" i="13"/>
  <c r="HL8" i="13"/>
  <c r="HP8" i="13"/>
  <c r="HT8" i="13"/>
  <c r="HX8" i="13"/>
  <c r="IB8" i="13"/>
  <c r="HF8" i="13"/>
  <c r="HN8" i="13"/>
  <c r="HV8" i="13"/>
  <c r="HR8" i="13"/>
  <c r="HZ8" i="13"/>
  <c r="HJ8" i="13"/>
  <c r="HD8" i="13"/>
  <c r="HC8" i="13"/>
  <c r="GD8" i="13"/>
  <c r="GF8" i="13"/>
  <c r="GH8" i="13"/>
  <c r="GJ8" i="13"/>
  <c r="GL8" i="13"/>
  <c r="GN8" i="13"/>
  <c r="GP8" i="13"/>
  <c r="GR8" i="13"/>
  <c r="GT8" i="13"/>
  <c r="GV8" i="13"/>
  <c r="GX8" i="13"/>
  <c r="GZ8" i="13"/>
  <c r="GC8" i="13"/>
  <c r="GG8" i="13"/>
  <c r="GK8" i="13"/>
  <c r="GO8" i="13"/>
  <c r="GS8" i="13"/>
  <c r="GW8" i="13"/>
  <c r="GI8" i="13"/>
  <c r="GQ8" i="13"/>
  <c r="GY8" i="13"/>
  <c r="GB8" i="13"/>
  <c r="GE8" i="13"/>
  <c r="GM8" i="13"/>
  <c r="GU8" i="13"/>
  <c r="GA8" i="13"/>
  <c r="HE12" i="13"/>
  <c r="HG12" i="13"/>
  <c r="HI12" i="13"/>
  <c r="HK12" i="13"/>
  <c r="HM12" i="13"/>
  <c r="HO12" i="13"/>
  <c r="HQ12" i="13"/>
  <c r="HS12" i="13"/>
  <c r="HU12" i="13"/>
  <c r="HW12" i="13"/>
  <c r="HY12" i="13"/>
  <c r="IA12" i="13"/>
  <c r="HH12" i="13"/>
  <c r="HL12" i="13"/>
  <c r="HP12" i="13"/>
  <c r="HT12" i="13"/>
  <c r="HX12" i="13"/>
  <c r="IB12" i="13"/>
  <c r="HF12" i="13"/>
  <c r="HN12" i="13"/>
  <c r="HV12" i="13"/>
  <c r="HR12" i="13"/>
  <c r="HZ12" i="13"/>
  <c r="HJ12" i="13"/>
  <c r="HD12" i="13"/>
  <c r="HC12" i="13"/>
  <c r="GD12" i="13"/>
  <c r="GF12" i="13"/>
  <c r="GH12" i="13"/>
  <c r="GJ12" i="13"/>
  <c r="GL12" i="13"/>
  <c r="GN12" i="13"/>
  <c r="GP12" i="13"/>
  <c r="GR12" i="13"/>
  <c r="GT12" i="13"/>
  <c r="GV12" i="13"/>
  <c r="GX12" i="13"/>
  <c r="GZ12" i="13"/>
  <c r="GC12" i="13"/>
  <c r="GG12" i="13"/>
  <c r="GK12" i="13"/>
  <c r="GO12" i="13"/>
  <c r="GS12" i="13"/>
  <c r="GW12" i="13"/>
  <c r="GI12" i="13"/>
  <c r="GQ12" i="13"/>
  <c r="GY12" i="13"/>
  <c r="GE12" i="13"/>
  <c r="GM12" i="13"/>
  <c r="GU12" i="13"/>
  <c r="GB12" i="13"/>
  <c r="GA12" i="13"/>
  <c r="HE14" i="13"/>
  <c r="HG14" i="13"/>
  <c r="HI14" i="13"/>
  <c r="HK14" i="13"/>
  <c r="HM14" i="13"/>
  <c r="HO14" i="13"/>
  <c r="HQ14" i="13"/>
  <c r="HS14" i="13"/>
  <c r="HU14" i="13"/>
  <c r="HW14" i="13"/>
  <c r="HY14" i="13"/>
  <c r="IA14" i="13"/>
  <c r="HF14" i="13"/>
  <c r="HJ14" i="13"/>
  <c r="HN14" i="13"/>
  <c r="HR14" i="13"/>
  <c r="HV14" i="13"/>
  <c r="HZ14" i="13"/>
  <c r="HH14" i="13"/>
  <c r="HP14" i="13"/>
  <c r="HX14" i="13"/>
  <c r="HT14" i="13"/>
  <c r="HL14" i="13"/>
  <c r="HD14" i="13"/>
  <c r="HC14" i="13"/>
  <c r="GD14" i="13"/>
  <c r="GF14" i="13"/>
  <c r="GH14" i="13"/>
  <c r="GJ14" i="13"/>
  <c r="GL14" i="13"/>
  <c r="GN14" i="13"/>
  <c r="GP14" i="13"/>
  <c r="GR14" i="13"/>
  <c r="GT14" i="13"/>
  <c r="GV14" i="13"/>
  <c r="GX14" i="13"/>
  <c r="GZ14" i="13"/>
  <c r="IB14" i="13"/>
  <c r="GC14" i="13"/>
  <c r="GG14" i="13"/>
  <c r="GK14" i="13"/>
  <c r="GO14" i="13"/>
  <c r="GS14" i="13"/>
  <c r="GW14" i="13"/>
  <c r="GI14" i="13"/>
  <c r="GQ14" i="13"/>
  <c r="GY14" i="13"/>
  <c r="GE14" i="13"/>
  <c r="GM14" i="13"/>
  <c r="GU14" i="13"/>
  <c r="GB14" i="13"/>
  <c r="GA14" i="13"/>
  <c r="HE16" i="13"/>
  <c r="HG16" i="13"/>
  <c r="HI16" i="13"/>
  <c r="HK16" i="13"/>
  <c r="HM16" i="13"/>
  <c r="HO16" i="13"/>
  <c r="HQ16" i="13"/>
  <c r="HS16" i="13"/>
  <c r="HU16" i="13"/>
  <c r="HW16" i="13"/>
  <c r="HY16" i="13"/>
  <c r="IA16" i="13"/>
  <c r="HF16" i="13"/>
  <c r="HJ16" i="13"/>
  <c r="HN16" i="13"/>
  <c r="HR16" i="13"/>
  <c r="HV16" i="13"/>
  <c r="HZ16" i="13"/>
  <c r="HH16" i="13"/>
  <c r="HP16" i="13"/>
  <c r="HX16" i="13"/>
  <c r="HT16" i="13"/>
  <c r="IB16" i="13"/>
  <c r="HL16" i="13"/>
  <c r="HD16" i="13"/>
  <c r="HC16" i="13"/>
  <c r="GD16" i="13"/>
  <c r="GF16" i="13"/>
  <c r="GH16" i="13"/>
  <c r="GJ16" i="13"/>
  <c r="GL16" i="13"/>
  <c r="GN16" i="13"/>
  <c r="GP16" i="13"/>
  <c r="GR16" i="13"/>
  <c r="GT16" i="13"/>
  <c r="GV16" i="13"/>
  <c r="GX16" i="13"/>
  <c r="GZ16" i="13"/>
  <c r="GC16" i="13"/>
  <c r="GG16" i="13"/>
  <c r="GK16" i="13"/>
  <c r="GO16" i="13"/>
  <c r="GS16" i="13"/>
  <c r="GW16" i="13"/>
  <c r="GI16" i="13"/>
  <c r="GQ16" i="13"/>
  <c r="GY16" i="13"/>
  <c r="GE16" i="13"/>
  <c r="GM16" i="13"/>
  <c r="GU16" i="13"/>
  <c r="GB16" i="13"/>
  <c r="GA16" i="13"/>
  <c r="AE17" i="13"/>
  <c r="HE19" i="13"/>
  <c r="HG19" i="13"/>
  <c r="HI19" i="13"/>
  <c r="HK19" i="13"/>
  <c r="HM19" i="13"/>
  <c r="HO19" i="13"/>
  <c r="HQ19" i="13"/>
  <c r="HS19" i="13"/>
  <c r="HU19" i="13"/>
  <c r="HW19" i="13"/>
  <c r="HY19" i="13"/>
  <c r="IA19" i="13"/>
  <c r="HF19" i="13"/>
  <c r="HJ19" i="13"/>
  <c r="HN19" i="13"/>
  <c r="HR19" i="13"/>
  <c r="HV19" i="13"/>
  <c r="HZ19" i="13"/>
  <c r="HL19" i="13"/>
  <c r="HT19" i="13"/>
  <c r="IB19" i="13"/>
  <c r="HH19" i="13"/>
  <c r="HX19" i="13"/>
  <c r="HP19" i="13"/>
  <c r="GD19" i="13"/>
  <c r="GF19" i="13"/>
  <c r="GH19" i="13"/>
  <c r="GJ19" i="13"/>
  <c r="GL19" i="13"/>
  <c r="GN19" i="13"/>
  <c r="GP19" i="13"/>
  <c r="GR19" i="13"/>
  <c r="GT19" i="13"/>
  <c r="GV19" i="13"/>
  <c r="GX19" i="13"/>
  <c r="GZ19" i="13"/>
  <c r="HC19" i="13"/>
  <c r="GC19" i="13"/>
  <c r="GG19" i="13"/>
  <c r="GK19" i="13"/>
  <c r="GO19" i="13"/>
  <c r="GS19" i="13"/>
  <c r="GW19" i="13"/>
  <c r="GI19" i="13"/>
  <c r="GQ19" i="13"/>
  <c r="GY19" i="13"/>
  <c r="GB19" i="13"/>
  <c r="HD19" i="13"/>
  <c r="GE19" i="13"/>
  <c r="GM19" i="13"/>
  <c r="GU19" i="13"/>
  <c r="GA19" i="13"/>
  <c r="HE21" i="13"/>
  <c r="HG21" i="13"/>
  <c r="HI21" i="13"/>
  <c r="HK21" i="13"/>
  <c r="HM21" i="13"/>
  <c r="HO21" i="13"/>
  <c r="HQ21" i="13"/>
  <c r="HS21" i="13"/>
  <c r="HU21" i="13"/>
  <c r="HW21" i="13"/>
  <c r="HY21" i="13"/>
  <c r="IA21" i="13"/>
  <c r="HF21" i="13"/>
  <c r="HJ21" i="13"/>
  <c r="HN21" i="13"/>
  <c r="HR21" i="13"/>
  <c r="HV21" i="13"/>
  <c r="HZ21" i="13"/>
  <c r="HL21" i="13"/>
  <c r="HT21" i="13"/>
  <c r="IB21" i="13"/>
  <c r="HH21" i="13"/>
  <c r="HX21" i="13"/>
  <c r="GD21" i="13"/>
  <c r="GF21" i="13"/>
  <c r="GH21" i="13"/>
  <c r="GJ21" i="13"/>
  <c r="GL21" i="13"/>
  <c r="GN21" i="13"/>
  <c r="GP21" i="13"/>
  <c r="GR21" i="13"/>
  <c r="GT21" i="13"/>
  <c r="GV21" i="13"/>
  <c r="GX21" i="13"/>
  <c r="GZ21" i="13"/>
  <c r="HP21" i="13"/>
  <c r="HD21" i="13"/>
  <c r="GC21" i="13"/>
  <c r="GG21" i="13"/>
  <c r="GK21" i="13"/>
  <c r="GO21" i="13"/>
  <c r="GS21" i="13"/>
  <c r="GW21" i="13"/>
  <c r="GI21" i="13"/>
  <c r="GQ21" i="13"/>
  <c r="GY21" i="13"/>
  <c r="GB21" i="13"/>
  <c r="HC21" i="13"/>
  <c r="GE21" i="13"/>
  <c r="GM21" i="13"/>
  <c r="GU21" i="13"/>
  <c r="GA21" i="13"/>
  <c r="HE23" i="13"/>
  <c r="HG23" i="13"/>
  <c r="HI23" i="13"/>
  <c r="HK23" i="13"/>
  <c r="HM23" i="13"/>
  <c r="HO23" i="13"/>
  <c r="HQ23" i="13"/>
  <c r="HS23" i="13"/>
  <c r="HU23" i="13"/>
  <c r="HW23" i="13"/>
  <c r="HY23" i="13"/>
  <c r="IA23" i="13"/>
  <c r="HF23" i="13"/>
  <c r="HJ23" i="13"/>
  <c r="HN23" i="13"/>
  <c r="HR23" i="13"/>
  <c r="HV23" i="13"/>
  <c r="HZ23" i="13"/>
  <c r="HL23" i="13"/>
  <c r="HT23" i="13"/>
  <c r="IB23" i="13"/>
  <c r="HH23" i="13"/>
  <c r="HX23" i="13"/>
  <c r="HP23" i="13"/>
  <c r="HC23" i="13"/>
  <c r="GC23" i="13"/>
  <c r="GE23" i="13"/>
  <c r="GG23" i="13"/>
  <c r="GI23" i="13"/>
  <c r="GK23" i="13"/>
  <c r="GM23" i="13"/>
  <c r="GO23" i="13"/>
  <c r="GQ23" i="13"/>
  <c r="GS23" i="13"/>
  <c r="GU23" i="13"/>
  <c r="GW23" i="13"/>
  <c r="GY23" i="13"/>
  <c r="HD23" i="13"/>
  <c r="GF23" i="13"/>
  <c r="GJ23" i="13"/>
  <c r="GN23" i="13"/>
  <c r="GR23" i="13"/>
  <c r="GV23" i="13"/>
  <c r="GZ23" i="13"/>
  <c r="GB23" i="13"/>
  <c r="GD23" i="13"/>
  <c r="GH23" i="13"/>
  <c r="GL23" i="13"/>
  <c r="GP23" i="13"/>
  <c r="GT23" i="13"/>
  <c r="GX23" i="13"/>
  <c r="GA23" i="13"/>
  <c r="HE25" i="13"/>
  <c r="HG25" i="13"/>
  <c r="HI25" i="13"/>
  <c r="HK25" i="13"/>
  <c r="HM25" i="13"/>
  <c r="HO25" i="13"/>
  <c r="HQ25" i="13"/>
  <c r="HS25" i="13"/>
  <c r="HU25" i="13"/>
  <c r="HW25" i="13"/>
  <c r="HY25" i="13"/>
  <c r="IA25" i="13"/>
  <c r="HF25" i="13"/>
  <c r="HJ25" i="13"/>
  <c r="HN25" i="13"/>
  <c r="HR25" i="13"/>
  <c r="HV25" i="13"/>
  <c r="HZ25" i="13"/>
  <c r="HL25" i="13"/>
  <c r="HT25" i="13"/>
  <c r="IB25" i="13"/>
  <c r="HH25" i="13"/>
  <c r="HX25" i="13"/>
  <c r="HD25" i="13"/>
  <c r="GC25" i="13"/>
  <c r="GE25" i="13"/>
  <c r="GG25" i="13"/>
  <c r="GI25" i="13"/>
  <c r="GK25" i="13"/>
  <c r="GM25" i="13"/>
  <c r="GO25" i="13"/>
  <c r="GQ25" i="13"/>
  <c r="GS25" i="13"/>
  <c r="GU25" i="13"/>
  <c r="GW25" i="13"/>
  <c r="GY25" i="13"/>
  <c r="HP25" i="13"/>
  <c r="HC25" i="13"/>
  <c r="GF25" i="13"/>
  <c r="GJ25" i="13"/>
  <c r="GN25" i="13"/>
  <c r="GR25" i="13"/>
  <c r="GV25" i="13"/>
  <c r="GZ25" i="13"/>
  <c r="GB25" i="13"/>
  <c r="GD25" i="13"/>
  <c r="GH25" i="13"/>
  <c r="GL25" i="13"/>
  <c r="GP25" i="13"/>
  <c r="GT25" i="13"/>
  <c r="GX25" i="13"/>
  <c r="GA25" i="13"/>
  <c r="HE27" i="13"/>
  <c r="HG27" i="13"/>
  <c r="HI27" i="13"/>
  <c r="HK27" i="13"/>
  <c r="HM27" i="13"/>
  <c r="HO27" i="13"/>
  <c r="HQ27" i="13"/>
  <c r="HS27" i="13"/>
  <c r="HU27" i="13"/>
  <c r="HW27" i="13"/>
  <c r="HY27" i="13"/>
  <c r="HF27" i="13"/>
  <c r="HJ27" i="13"/>
  <c r="HN27" i="13"/>
  <c r="HR27" i="13"/>
  <c r="HV27" i="13"/>
  <c r="HZ27" i="13"/>
  <c r="IB27" i="13"/>
  <c r="HL27" i="13"/>
  <c r="HT27" i="13"/>
  <c r="IA27" i="13"/>
  <c r="HH27" i="13"/>
  <c r="HX27" i="13"/>
  <c r="HP27" i="13"/>
  <c r="HC27" i="13"/>
  <c r="GC27" i="13"/>
  <c r="GE27" i="13"/>
  <c r="GG27" i="13"/>
  <c r="GI27" i="13"/>
  <c r="GK27" i="13"/>
  <c r="GM27" i="13"/>
  <c r="GO27" i="13"/>
  <c r="GQ27" i="13"/>
  <c r="GS27" i="13"/>
  <c r="GU27" i="13"/>
  <c r="GW27" i="13"/>
  <c r="GY27" i="13"/>
  <c r="GF27" i="13"/>
  <c r="GJ27" i="13"/>
  <c r="GN27" i="13"/>
  <c r="GR27" i="13"/>
  <c r="GV27" i="13"/>
  <c r="GZ27" i="13"/>
  <c r="GB27" i="13"/>
  <c r="HD27" i="13"/>
  <c r="GD27" i="13"/>
  <c r="GH27" i="13"/>
  <c r="GL27" i="13"/>
  <c r="GP27" i="13"/>
  <c r="GT27" i="13"/>
  <c r="GX27" i="13"/>
  <c r="GA27" i="13"/>
  <c r="HF29" i="13"/>
  <c r="HH29" i="13"/>
  <c r="HJ29" i="13"/>
  <c r="HL29" i="13"/>
  <c r="HN29" i="13"/>
  <c r="HP29" i="13"/>
  <c r="HR29" i="13"/>
  <c r="HT29" i="13"/>
  <c r="HV29" i="13"/>
  <c r="HX29" i="13"/>
  <c r="HZ29" i="13"/>
  <c r="IB29" i="13"/>
  <c r="HG29" i="13"/>
  <c r="HK29" i="13"/>
  <c r="HO29" i="13"/>
  <c r="HS29" i="13"/>
  <c r="HW29" i="13"/>
  <c r="IA29" i="13"/>
  <c r="HI29" i="13"/>
  <c r="HQ29" i="13"/>
  <c r="HY29" i="13"/>
  <c r="HE29" i="13"/>
  <c r="HU29" i="13"/>
  <c r="HD29" i="13"/>
  <c r="GC29" i="13"/>
  <c r="GE29" i="13"/>
  <c r="GG29" i="13"/>
  <c r="GI29" i="13"/>
  <c r="GK29" i="13"/>
  <c r="GM29" i="13"/>
  <c r="GO29" i="13"/>
  <c r="GQ29" i="13"/>
  <c r="GS29" i="13"/>
  <c r="GU29" i="13"/>
  <c r="GW29" i="13"/>
  <c r="GY29" i="13"/>
  <c r="HM29" i="13"/>
  <c r="GF29" i="13"/>
  <c r="GJ29" i="13"/>
  <c r="GN29" i="13"/>
  <c r="GR29" i="13"/>
  <c r="GV29" i="13"/>
  <c r="GZ29" i="13"/>
  <c r="GB29" i="13"/>
  <c r="HC29" i="13"/>
  <c r="GD29" i="13"/>
  <c r="GH29" i="13"/>
  <c r="GL29" i="13"/>
  <c r="GP29" i="13"/>
  <c r="GT29" i="13"/>
  <c r="GX29" i="13"/>
  <c r="GA29" i="13"/>
  <c r="HF31" i="13"/>
  <c r="HH31" i="13"/>
  <c r="HJ31" i="13"/>
  <c r="HL31" i="13"/>
  <c r="HN31" i="13"/>
  <c r="HP31" i="13"/>
  <c r="HR31" i="13"/>
  <c r="HT31" i="13"/>
  <c r="HV31" i="13"/>
  <c r="HX31" i="13"/>
  <c r="HZ31" i="13"/>
  <c r="IB31" i="13"/>
  <c r="HG31" i="13"/>
  <c r="HK31" i="13"/>
  <c r="HO31" i="13"/>
  <c r="HS31" i="13"/>
  <c r="HW31" i="13"/>
  <c r="IA31" i="13"/>
  <c r="HI31" i="13"/>
  <c r="HQ31" i="13"/>
  <c r="HY31" i="13"/>
  <c r="HE31" i="13"/>
  <c r="HU31" i="13"/>
  <c r="HM31" i="13"/>
  <c r="HC31" i="13"/>
  <c r="GC31" i="13"/>
  <c r="GE31" i="13"/>
  <c r="GG31" i="13"/>
  <c r="GI31" i="13"/>
  <c r="GK31" i="13"/>
  <c r="GM31" i="13"/>
  <c r="GO31" i="13"/>
  <c r="GQ31" i="13"/>
  <c r="GS31" i="13"/>
  <c r="GU31" i="13"/>
  <c r="GW31" i="13"/>
  <c r="GY31" i="13"/>
  <c r="HD31" i="13"/>
  <c r="GF31" i="13"/>
  <c r="GJ31" i="13"/>
  <c r="GN31" i="13"/>
  <c r="GR31" i="13"/>
  <c r="GV31" i="13"/>
  <c r="GZ31" i="13"/>
  <c r="GB31" i="13"/>
  <c r="GD31" i="13"/>
  <c r="GH31" i="13"/>
  <c r="GL31" i="13"/>
  <c r="GP31" i="13"/>
  <c r="GT31" i="13"/>
  <c r="GX31" i="13"/>
  <c r="GA31" i="13"/>
  <c r="HF33" i="13"/>
  <c r="HH33" i="13"/>
  <c r="HJ33" i="13"/>
  <c r="HL33" i="13"/>
  <c r="HN33" i="13"/>
  <c r="HP33" i="13"/>
  <c r="HR33" i="13"/>
  <c r="HT33" i="13"/>
  <c r="HV33" i="13"/>
  <c r="HX33" i="13"/>
  <c r="HZ33" i="13"/>
  <c r="IB33" i="13"/>
  <c r="HG33" i="13"/>
  <c r="HK33" i="13"/>
  <c r="HO33" i="13"/>
  <c r="HS33" i="13"/>
  <c r="HW33" i="13"/>
  <c r="IA33" i="13"/>
  <c r="HI33" i="13"/>
  <c r="HQ33" i="13"/>
  <c r="HY33" i="13"/>
  <c r="HE33" i="13"/>
  <c r="HU33" i="13"/>
  <c r="HD33" i="13"/>
  <c r="GC33" i="13"/>
  <c r="GE33" i="13"/>
  <c r="GG33" i="13"/>
  <c r="GI33" i="13"/>
  <c r="GK33" i="13"/>
  <c r="GM33" i="13"/>
  <c r="GO33" i="13"/>
  <c r="GQ33" i="13"/>
  <c r="GS33" i="13"/>
  <c r="GU33" i="13"/>
  <c r="GW33" i="13"/>
  <c r="GY33" i="13"/>
  <c r="HC33" i="13"/>
  <c r="GF33" i="13"/>
  <c r="GJ33" i="13"/>
  <c r="GN33" i="13"/>
  <c r="GR33" i="13"/>
  <c r="GV33" i="13"/>
  <c r="GZ33" i="13"/>
  <c r="GB33" i="13"/>
  <c r="HM33" i="13"/>
  <c r="GD33" i="13"/>
  <c r="GH33" i="13"/>
  <c r="GL33" i="13"/>
  <c r="GP33" i="13"/>
  <c r="GT33" i="13"/>
  <c r="GX33" i="13"/>
  <c r="GA33" i="13"/>
  <c r="HE35" i="13"/>
  <c r="HG35" i="13"/>
  <c r="HI35" i="13"/>
  <c r="HK35" i="13"/>
  <c r="HM35" i="13"/>
  <c r="HO35" i="13"/>
  <c r="HQ35" i="13"/>
  <c r="HS35" i="13"/>
  <c r="HU35" i="13"/>
  <c r="HW35" i="13"/>
  <c r="HY35" i="13"/>
  <c r="IA35" i="13"/>
  <c r="HF35" i="13"/>
  <c r="HJ35" i="13"/>
  <c r="HN35" i="13"/>
  <c r="HR35" i="13"/>
  <c r="HV35" i="13"/>
  <c r="HZ35" i="13"/>
  <c r="HL35" i="13"/>
  <c r="HT35" i="13"/>
  <c r="IB35" i="13"/>
  <c r="HH35" i="13"/>
  <c r="HX35" i="13"/>
  <c r="HC35" i="13"/>
  <c r="GC35" i="13"/>
  <c r="GE35" i="13"/>
  <c r="GG35" i="13"/>
  <c r="GI35" i="13"/>
  <c r="GK35" i="13"/>
  <c r="GM35" i="13"/>
  <c r="GO35" i="13"/>
  <c r="GQ35" i="13"/>
  <c r="GS35" i="13"/>
  <c r="GU35" i="13"/>
  <c r="GW35" i="13"/>
  <c r="GY35" i="13"/>
  <c r="GF35" i="13"/>
  <c r="GJ35" i="13"/>
  <c r="GN35" i="13"/>
  <c r="GR35" i="13"/>
  <c r="GV35" i="13"/>
  <c r="GZ35" i="13"/>
  <c r="GB35" i="13"/>
  <c r="HP35" i="13"/>
  <c r="HD35" i="13"/>
  <c r="GD35" i="13"/>
  <c r="GH35" i="13"/>
  <c r="GL35" i="13"/>
  <c r="GP35" i="13"/>
  <c r="GT35" i="13"/>
  <c r="GX35" i="13"/>
  <c r="GA35" i="13"/>
  <c r="HE37" i="13"/>
  <c r="HG37" i="13"/>
  <c r="HI37" i="13"/>
  <c r="HK37" i="13"/>
  <c r="HM37" i="13"/>
  <c r="HO37" i="13"/>
  <c r="HQ37" i="13"/>
  <c r="HS37" i="13"/>
  <c r="HU37" i="13"/>
  <c r="HW37" i="13"/>
  <c r="HY37" i="13"/>
  <c r="IA37" i="13"/>
  <c r="HF37" i="13"/>
  <c r="HJ37" i="13"/>
  <c r="HN37" i="13"/>
  <c r="HR37" i="13"/>
  <c r="HV37" i="13"/>
  <c r="HZ37" i="13"/>
  <c r="HL37" i="13"/>
  <c r="HT37" i="13"/>
  <c r="IB37" i="13"/>
  <c r="HH37" i="13"/>
  <c r="HX37" i="13"/>
  <c r="HD37" i="13"/>
  <c r="GC37" i="13"/>
  <c r="GE37" i="13"/>
  <c r="GG37" i="13"/>
  <c r="GI37" i="13"/>
  <c r="GK37" i="13"/>
  <c r="GM37" i="13"/>
  <c r="GO37" i="13"/>
  <c r="GQ37" i="13"/>
  <c r="GS37" i="13"/>
  <c r="GU37" i="13"/>
  <c r="GW37" i="13"/>
  <c r="GY37" i="13"/>
  <c r="HP37" i="13"/>
  <c r="GF37" i="13"/>
  <c r="GJ37" i="13"/>
  <c r="GN37" i="13"/>
  <c r="GR37" i="13"/>
  <c r="GV37" i="13"/>
  <c r="GZ37" i="13"/>
  <c r="GB37" i="13"/>
  <c r="HC37" i="13"/>
  <c r="GD37" i="13"/>
  <c r="GH37" i="13"/>
  <c r="GL37" i="13"/>
  <c r="GP37" i="13"/>
  <c r="GT37" i="13"/>
  <c r="GX37" i="13"/>
  <c r="GA37" i="13"/>
  <c r="HE39" i="13"/>
  <c r="HG39" i="13"/>
  <c r="HI39" i="13"/>
  <c r="HK39" i="13"/>
  <c r="HM39" i="13"/>
  <c r="HO39" i="13"/>
  <c r="HQ39" i="13"/>
  <c r="HS39" i="13"/>
  <c r="HU39" i="13"/>
  <c r="HW39" i="13"/>
  <c r="HY39" i="13"/>
  <c r="IA39" i="13"/>
  <c r="HF39" i="13"/>
  <c r="HJ39" i="13"/>
  <c r="HN39" i="13"/>
  <c r="HR39" i="13"/>
  <c r="HV39" i="13"/>
  <c r="HZ39" i="13"/>
  <c r="HL39" i="13"/>
  <c r="HT39" i="13"/>
  <c r="IB39" i="13"/>
  <c r="HH39" i="13"/>
  <c r="HX39" i="13"/>
  <c r="HC39" i="13"/>
  <c r="GC39" i="13"/>
  <c r="GE39" i="13"/>
  <c r="GG39" i="13"/>
  <c r="GI39" i="13"/>
  <c r="GK39" i="13"/>
  <c r="GM39" i="13"/>
  <c r="GO39" i="13"/>
  <c r="GQ39" i="13"/>
  <c r="GS39" i="13"/>
  <c r="GU39" i="13"/>
  <c r="GW39" i="13"/>
  <c r="GY39" i="13"/>
  <c r="HD39" i="13"/>
  <c r="GF39" i="13"/>
  <c r="GJ39" i="13"/>
  <c r="GN39" i="13"/>
  <c r="GR39" i="13"/>
  <c r="GV39" i="13"/>
  <c r="GZ39" i="13"/>
  <c r="GB39" i="13"/>
  <c r="HP39" i="13"/>
  <c r="GD39" i="13"/>
  <c r="GH39" i="13"/>
  <c r="GL39" i="13"/>
  <c r="GP39" i="13"/>
  <c r="GT39" i="13"/>
  <c r="GX39" i="13"/>
  <c r="GA39" i="13"/>
  <c r="HE41" i="13"/>
  <c r="HG41" i="13"/>
  <c r="HI41" i="13"/>
  <c r="HK41" i="13"/>
  <c r="HM41" i="13"/>
  <c r="HO41" i="13"/>
  <c r="HQ41" i="13"/>
  <c r="HS41" i="13"/>
  <c r="HU41" i="13"/>
  <c r="HW41" i="13"/>
  <c r="HY41" i="13"/>
  <c r="IA41" i="13"/>
  <c r="HF41" i="13"/>
  <c r="HJ41" i="13"/>
  <c r="HN41" i="13"/>
  <c r="HR41" i="13"/>
  <c r="HV41" i="13"/>
  <c r="HZ41" i="13"/>
  <c r="HL41" i="13"/>
  <c r="HT41" i="13"/>
  <c r="IB41" i="13"/>
  <c r="HH41" i="13"/>
  <c r="HX41" i="13"/>
  <c r="HD41" i="13"/>
  <c r="GC41" i="13"/>
  <c r="GE41" i="13"/>
  <c r="GG41" i="13"/>
  <c r="GI41" i="13"/>
  <c r="GK41" i="13"/>
  <c r="GM41" i="13"/>
  <c r="GO41" i="13"/>
  <c r="GQ41" i="13"/>
  <c r="GS41" i="13"/>
  <c r="GU41" i="13"/>
  <c r="GW41" i="13"/>
  <c r="GY41" i="13"/>
  <c r="HP41" i="13"/>
  <c r="HC41" i="13"/>
  <c r="GF41" i="13"/>
  <c r="GJ41" i="13"/>
  <c r="GN41" i="13"/>
  <c r="GR41" i="13"/>
  <c r="GV41" i="13"/>
  <c r="GZ41" i="13"/>
  <c r="GB41" i="13"/>
  <c r="GD41" i="13"/>
  <c r="GH41" i="13"/>
  <c r="GL41" i="13"/>
  <c r="GP41" i="13"/>
  <c r="GT41" i="13"/>
  <c r="GX41" i="13"/>
  <c r="GA41" i="13"/>
  <c r="HE43" i="13"/>
  <c r="HG43" i="13"/>
  <c r="HI43" i="13"/>
  <c r="HK43" i="13"/>
  <c r="HM43" i="13"/>
  <c r="HO43" i="13"/>
  <c r="HQ43" i="13"/>
  <c r="HS43" i="13"/>
  <c r="HU43" i="13"/>
  <c r="HW43" i="13"/>
  <c r="HY43" i="13"/>
  <c r="IA43" i="13"/>
  <c r="HF43" i="13"/>
  <c r="HJ43" i="13"/>
  <c r="HN43" i="13"/>
  <c r="HR43" i="13"/>
  <c r="HV43" i="13"/>
  <c r="HZ43" i="13"/>
  <c r="HL43" i="13"/>
  <c r="HT43" i="13"/>
  <c r="IB43" i="13"/>
  <c r="HH43" i="13"/>
  <c r="HX43" i="13"/>
  <c r="HC43" i="13"/>
  <c r="GC43" i="13"/>
  <c r="GE43" i="13"/>
  <c r="GG43" i="13"/>
  <c r="GI43" i="13"/>
  <c r="GK43" i="13"/>
  <c r="GM43" i="13"/>
  <c r="GO43" i="13"/>
  <c r="GQ43" i="13"/>
  <c r="GS43" i="13"/>
  <c r="GU43" i="13"/>
  <c r="GW43" i="13"/>
  <c r="GY43" i="13"/>
  <c r="GF43" i="13"/>
  <c r="GJ43" i="13"/>
  <c r="GN43" i="13"/>
  <c r="GR43" i="13"/>
  <c r="GV43" i="13"/>
  <c r="GZ43" i="13"/>
  <c r="GB43" i="13"/>
  <c r="HP43" i="13"/>
  <c r="HD43" i="13"/>
  <c r="GD43" i="13"/>
  <c r="GH43" i="13"/>
  <c r="GL43" i="13"/>
  <c r="GP43" i="13"/>
  <c r="GT43" i="13"/>
  <c r="GX43" i="13"/>
  <c r="GA43" i="13"/>
  <c r="HE45" i="13"/>
  <c r="HG45" i="13"/>
  <c r="HI45" i="13"/>
  <c r="HK45" i="13"/>
  <c r="HM45" i="13"/>
  <c r="HO45" i="13"/>
  <c r="HQ45" i="13"/>
  <c r="HS45" i="13"/>
  <c r="HU45" i="13"/>
  <c r="HW45" i="13"/>
  <c r="HY45" i="13"/>
  <c r="IA45" i="13"/>
  <c r="HF45" i="13"/>
  <c r="HJ45" i="13"/>
  <c r="HN45" i="13"/>
  <c r="HR45" i="13"/>
  <c r="HV45" i="13"/>
  <c r="HZ45" i="13"/>
  <c r="HL45" i="13"/>
  <c r="HT45" i="13"/>
  <c r="IB45" i="13"/>
  <c r="HH45" i="13"/>
  <c r="HX45" i="13"/>
  <c r="HD45" i="13"/>
  <c r="GC45" i="13"/>
  <c r="GE45" i="13"/>
  <c r="GG45" i="13"/>
  <c r="GI45" i="13"/>
  <c r="GK45" i="13"/>
  <c r="GM45" i="13"/>
  <c r="GO45" i="13"/>
  <c r="GQ45" i="13"/>
  <c r="GS45" i="13"/>
  <c r="GU45" i="13"/>
  <c r="GW45" i="13"/>
  <c r="GY45" i="13"/>
  <c r="HP45" i="13"/>
  <c r="GF45" i="13"/>
  <c r="GJ45" i="13"/>
  <c r="GN45" i="13"/>
  <c r="GR45" i="13"/>
  <c r="GV45" i="13"/>
  <c r="GZ45" i="13"/>
  <c r="GB45" i="13"/>
  <c r="HC45" i="13"/>
  <c r="GD45" i="13"/>
  <c r="GH45" i="13"/>
  <c r="GL45" i="13"/>
  <c r="GP45" i="13"/>
  <c r="GT45" i="13"/>
  <c r="GX45" i="13"/>
  <c r="GA45" i="13"/>
  <c r="HE47" i="13"/>
  <c r="HG47" i="13"/>
  <c r="HI47" i="13"/>
  <c r="HK47" i="13"/>
  <c r="HM47" i="13"/>
  <c r="HO47" i="13"/>
  <c r="HQ47" i="13"/>
  <c r="HS47" i="13"/>
  <c r="HU47" i="13"/>
  <c r="HW47" i="13"/>
  <c r="HY47" i="13"/>
  <c r="IA47" i="13"/>
  <c r="HF47" i="13"/>
  <c r="HJ47" i="13"/>
  <c r="HN47" i="13"/>
  <c r="HR47" i="13"/>
  <c r="HV47" i="13"/>
  <c r="HZ47" i="13"/>
  <c r="HL47" i="13"/>
  <c r="HT47" i="13"/>
  <c r="IB47" i="13"/>
  <c r="HH47" i="13"/>
  <c r="HX47" i="13"/>
  <c r="HC47" i="13"/>
  <c r="GC47" i="13"/>
  <c r="GE47" i="13"/>
  <c r="GG47" i="13"/>
  <c r="GI47" i="13"/>
  <c r="GK47" i="13"/>
  <c r="GM47" i="13"/>
  <c r="GO47" i="13"/>
  <c r="GQ47" i="13"/>
  <c r="GS47" i="13"/>
  <c r="GU47" i="13"/>
  <c r="GW47" i="13"/>
  <c r="GY47" i="13"/>
  <c r="HD47" i="13"/>
  <c r="GF47" i="13"/>
  <c r="GJ47" i="13"/>
  <c r="GN47" i="13"/>
  <c r="GR47" i="13"/>
  <c r="GV47" i="13"/>
  <c r="GZ47" i="13"/>
  <c r="GB47" i="13"/>
  <c r="HP47" i="13"/>
  <c r="GD47" i="13"/>
  <c r="GH47" i="13"/>
  <c r="GL47" i="13"/>
  <c r="GP47" i="13"/>
  <c r="GT47" i="13"/>
  <c r="GX47" i="13"/>
  <c r="GA47" i="13"/>
  <c r="HE49" i="13"/>
  <c r="HG49" i="13"/>
  <c r="HI49" i="13"/>
  <c r="HK49" i="13"/>
  <c r="HM49" i="13"/>
  <c r="HO49" i="13"/>
  <c r="HQ49" i="13"/>
  <c r="HS49" i="13"/>
  <c r="HU49" i="13"/>
  <c r="HW49" i="13"/>
  <c r="HY49" i="13"/>
  <c r="IA49" i="13"/>
  <c r="HF49" i="13"/>
  <c r="HJ49" i="13"/>
  <c r="HN49" i="13"/>
  <c r="HR49" i="13"/>
  <c r="HV49" i="13"/>
  <c r="HZ49" i="13"/>
  <c r="HL49" i="13"/>
  <c r="HT49" i="13"/>
  <c r="IB49" i="13"/>
  <c r="HH49" i="13"/>
  <c r="HX49" i="13"/>
  <c r="HD49" i="13"/>
  <c r="GC49" i="13"/>
  <c r="GE49" i="13"/>
  <c r="GG49" i="13"/>
  <c r="GI49" i="13"/>
  <c r="GK49" i="13"/>
  <c r="GM49" i="13"/>
  <c r="GO49" i="13"/>
  <c r="GQ49" i="13"/>
  <c r="GS49" i="13"/>
  <c r="GU49" i="13"/>
  <c r="GW49" i="13"/>
  <c r="GY49" i="13"/>
  <c r="HP49" i="13"/>
  <c r="HC49" i="13"/>
  <c r="GF49" i="13"/>
  <c r="GJ49" i="13"/>
  <c r="GN49" i="13"/>
  <c r="GR49" i="13"/>
  <c r="GV49" i="13"/>
  <c r="GZ49" i="13"/>
  <c r="GB49" i="13"/>
  <c r="GD49" i="13"/>
  <c r="GH49" i="13"/>
  <c r="GL49" i="13"/>
  <c r="GP49" i="13"/>
  <c r="GT49" i="13"/>
  <c r="GX49" i="13"/>
  <c r="GA49" i="13"/>
  <c r="HE51" i="13"/>
  <c r="HG51" i="13"/>
  <c r="HI51" i="13"/>
  <c r="HK51" i="13"/>
  <c r="HM51" i="13"/>
  <c r="HO51" i="13"/>
  <c r="HQ51" i="13"/>
  <c r="HS51" i="13"/>
  <c r="HU51" i="13"/>
  <c r="HW51" i="13"/>
  <c r="HY51" i="13"/>
  <c r="IA51" i="13"/>
  <c r="HF51" i="13"/>
  <c r="HJ51" i="13"/>
  <c r="HN51" i="13"/>
  <c r="HR51" i="13"/>
  <c r="HV51" i="13"/>
  <c r="HZ51" i="13"/>
  <c r="HL51" i="13"/>
  <c r="HT51" i="13"/>
  <c r="IB51" i="13"/>
  <c r="HH51" i="13"/>
  <c r="HX51" i="13"/>
  <c r="HC51" i="13"/>
  <c r="GC51" i="13"/>
  <c r="GE51" i="13"/>
  <c r="GF51" i="13"/>
  <c r="GH51" i="13"/>
  <c r="GJ51" i="13"/>
  <c r="GL51" i="13"/>
  <c r="GN51" i="13"/>
  <c r="GP51" i="13"/>
  <c r="GR51" i="13"/>
  <c r="GT51" i="13"/>
  <c r="GV51" i="13"/>
  <c r="GX51" i="13"/>
  <c r="GZ51" i="13"/>
  <c r="GB51" i="13"/>
  <c r="HP51" i="13"/>
  <c r="HD51" i="13"/>
  <c r="GD51" i="13"/>
  <c r="GG51" i="13"/>
  <c r="GI51" i="13"/>
  <c r="GK51" i="13"/>
  <c r="GM51" i="13"/>
  <c r="GO51" i="13"/>
  <c r="GQ51" i="13"/>
  <c r="GS51" i="13"/>
  <c r="GU51" i="13"/>
  <c r="GW51" i="13"/>
  <c r="GY51" i="13"/>
  <c r="GA51" i="13"/>
  <c r="AM51" i="13"/>
  <c r="HE53" i="13"/>
  <c r="HG53" i="13"/>
  <c r="HI53" i="13"/>
  <c r="HK53" i="13"/>
  <c r="HM53" i="13"/>
  <c r="HO53" i="13"/>
  <c r="HQ53" i="13"/>
  <c r="HS53" i="13"/>
  <c r="HU53" i="13"/>
  <c r="HW53" i="13"/>
  <c r="HY53" i="13"/>
  <c r="IA53" i="13"/>
  <c r="HF53" i="13"/>
  <c r="HJ53" i="13"/>
  <c r="HN53" i="13"/>
  <c r="HR53" i="13"/>
  <c r="HV53" i="13"/>
  <c r="HZ53" i="13"/>
  <c r="HL53" i="13"/>
  <c r="HT53" i="13"/>
  <c r="IB53" i="13"/>
  <c r="HH53" i="13"/>
  <c r="HX53" i="13"/>
  <c r="HD53" i="13"/>
  <c r="HP53" i="13"/>
  <c r="GD53" i="13"/>
  <c r="GF53" i="13"/>
  <c r="GH53" i="13"/>
  <c r="GJ53" i="13"/>
  <c r="GL53" i="13"/>
  <c r="GN53" i="13"/>
  <c r="GP53" i="13"/>
  <c r="GR53" i="13"/>
  <c r="GT53" i="13"/>
  <c r="GV53" i="13"/>
  <c r="GX53" i="13"/>
  <c r="GZ53" i="13"/>
  <c r="GB53" i="13"/>
  <c r="HC53" i="13"/>
  <c r="GC53" i="13"/>
  <c r="GE53" i="13"/>
  <c r="GG53" i="13"/>
  <c r="GI53" i="13"/>
  <c r="GK53" i="13"/>
  <c r="GM53" i="13"/>
  <c r="GO53" i="13"/>
  <c r="GQ53" i="13"/>
  <c r="GS53" i="13"/>
  <c r="GU53" i="13"/>
  <c r="GW53" i="13"/>
  <c r="GY53" i="13"/>
  <c r="GA53" i="13"/>
  <c r="HE55" i="13"/>
  <c r="HG55" i="13"/>
  <c r="HI55" i="13"/>
  <c r="HK55" i="13"/>
  <c r="HM55" i="13"/>
  <c r="HO55" i="13"/>
  <c r="HQ55" i="13"/>
  <c r="HS55" i="13"/>
  <c r="HU55" i="13"/>
  <c r="HW55" i="13"/>
  <c r="HY55" i="13"/>
  <c r="IA55" i="13"/>
  <c r="HF55" i="13"/>
  <c r="HJ55" i="13"/>
  <c r="HN55" i="13"/>
  <c r="HR55" i="13"/>
  <c r="HV55" i="13"/>
  <c r="HZ55" i="13"/>
  <c r="HL55" i="13"/>
  <c r="HT55" i="13"/>
  <c r="IB55" i="13"/>
  <c r="HH55" i="13"/>
  <c r="HX55" i="13"/>
  <c r="HC55" i="13"/>
  <c r="HD55" i="13"/>
  <c r="GD55" i="13"/>
  <c r="GF55" i="13"/>
  <c r="GH55" i="13"/>
  <c r="GJ55" i="13"/>
  <c r="GL55" i="13"/>
  <c r="GN55" i="13"/>
  <c r="GP55" i="13"/>
  <c r="GR55" i="13"/>
  <c r="GT55" i="13"/>
  <c r="GV55" i="13"/>
  <c r="GX55" i="13"/>
  <c r="GZ55" i="13"/>
  <c r="GB55" i="13"/>
  <c r="HP55" i="13"/>
  <c r="GC55" i="13"/>
  <c r="GE55" i="13"/>
  <c r="GG55" i="13"/>
  <c r="GI55" i="13"/>
  <c r="GK55" i="13"/>
  <c r="GM55" i="13"/>
  <c r="GO55" i="13"/>
  <c r="GQ55" i="13"/>
  <c r="GS55" i="13"/>
  <c r="GU55" i="13"/>
  <c r="GW55" i="13"/>
  <c r="GY55" i="13"/>
  <c r="GA55" i="13"/>
  <c r="HE57" i="13"/>
  <c r="HG57" i="13"/>
  <c r="HI57" i="13"/>
  <c r="HK57" i="13"/>
  <c r="HM57" i="13"/>
  <c r="HO57" i="13"/>
  <c r="HQ57" i="13"/>
  <c r="HS57" i="13"/>
  <c r="HU57" i="13"/>
  <c r="HW57" i="13"/>
  <c r="HY57" i="13"/>
  <c r="IA57" i="13"/>
  <c r="HH57" i="13"/>
  <c r="HL57" i="13"/>
  <c r="HP57" i="13"/>
  <c r="HT57" i="13"/>
  <c r="HX57" i="13"/>
  <c r="IB57" i="13"/>
  <c r="HF57" i="13"/>
  <c r="HN57" i="13"/>
  <c r="HV57" i="13"/>
  <c r="HD57" i="13"/>
  <c r="HR57" i="13"/>
  <c r="HC57" i="13"/>
  <c r="GD57" i="13"/>
  <c r="GF57" i="13"/>
  <c r="GH57" i="13"/>
  <c r="GJ57" i="13"/>
  <c r="GL57" i="13"/>
  <c r="GN57" i="13"/>
  <c r="GP57" i="13"/>
  <c r="GR57" i="13"/>
  <c r="GT57" i="13"/>
  <c r="GV57" i="13"/>
  <c r="GX57" i="13"/>
  <c r="GZ57" i="13"/>
  <c r="GB57" i="13"/>
  <c r="HJ57" i="13"/>
  <c r="HZ57" i="13"/>
  <c r="GC57" i="13"/>
  <c r="GE57" i="13"/>
  <c r="GG57" i="13"/>
  <c r="GI57" i="13"/>
  <c r="GK57" i="13"/>
  <c r="GM57" i="13"/>
  <c r="GO57" i="13"/>
  <c r="GQ57" i="13"/>
  <c r="GS57" i="13"/>
  <c r="GU57" i="13"/>
  <c r="GW57" i="13"/>
  <c r="GY57" i="13"/>
  <c r="GA57" i="13"/>
  <c r="HE59" i="13"/>
  <c r="HG59" i="13"/>
  <c r="HI59" i="13"/>
  <c r="HK59" i="13"/>
  <c r="HM59" i="13"/>
  <c r="HO59" i="13"/>
  <c r="HQ59" i="13"/>
  <c r="HS59" i="13"/>
  <c r="HU59" i="13"/>
  <c r="HW59" i="13"/>
  <c r="HY59" i="13"/>
  <c r="IA59" i="13"/>
  <c r="HH59" i="13"/>
  <c r="HL59" i="13"/>
  <c r="HP59" i="13"/>
  <c r="HT59" i="13"/>
  <c r="HX59" i="13"/>
  <c r="IB59" i="13"/>
  <c r="HF59" i="13"/>
  <c r="HN59" i="13"/>
  <c r="HV59" i="13"/>
  <c r="HC59" i="13"/>
  <c r="HR59" i="13"/>
  <c r="GD59" i="13"/>
  <c r="GF59" i="13"/>
  <c r="GH59" i="13"/>
  <c r="GJ59" i="13"/>
  <c r="GL59" i="13"/>
  <c r="GN59" i="13"/>
  <c r="GP59" i="13"/>
  <c r="GR59" i="13"/>
  <c r="GT59" i="13"/>
  <c r="GV59" i="13"/>
  <c r="GX59" i="13"/>
  <c r="GZ59" i="13"/>
  <c r="GB59" i="13"/>
  <c r="HJ59" i="13"/>
  <c r="HZ59" i="13"/>
  <c r="HD59" i="13"/>
  <c r="GC59" i="13"/>
  <c r="GE59" i="13"/>
  <c r="GG59" i="13"/>
  <c r="GI59" i="13"/>
  <c r="GK59" i="13"/>
  <c r="GM59" i="13"/>
  <c r="GO59" i="13"/>
  <c r="GQ59" i="13"/>
  <c r="GS59" i="13"/>
  <c r="GU59" i="13"/>
  <c r="GW59" i="13"/>
  <c r="GY59" i="13"/>
  <c r="GA59" i="13"/>
  <c r="HE61" i="13"/>
  <c r="HG61" i="13"/>
  <c r="HI61" i="13"/>
  <c r="HK61" i="13"/>
  <c r="HM61" i="13"/>
  <c r="HO61" i="13"/>
  <c r="HQ61" i="13"/>
  <c r="HS61" i="13"/>
  <c r="HU61" i="13"/>
  <c r="HW61" i="13"/>
  <c r="HY61" i="13"/>
  <c r="IA61" i="13"/>
  <c r="HH61" i="13"/>
  <c r="HL61" i="13"/>
  <c r="HP61" i="13"/>
  <c r="HT61" i="13"/>
  <c r="HX61" i="13"/>
  <c r="IB61" i="13"/>
  <c r="HF61" i="13"/>
  <c r="HN61" i="13"/>
  <c r="HV61" i="13"/>
  <c r="HD61" i="13"/>
  <c r="HR61" i="13"/>
  <c r="GD61" i="13"/>
  <c r="GF61" i="13"/>
  <c r="GH61" i="13"/>
  <c r="GJ61" i="13"/>
  <c r="GL61" i="13"/>
  <c r="GN61" i="13"/>
  <c r="GP61" i="13"/>
  <c r="GR61" i="13"/>
  <c r="GT61" i="13"/>
  <c r="GV61" i="13"/>
  <c r="GX61" i="13"/>
  <c r="GZ61" i="13"/>
  <c r="GB61" i="13"/>
  <c r="HJ61" i="13"/>
  <c r="HZ61" i="13"/>
  <c r="HC61" i="13"/>
  <c r="GC61" i="13"/>
  <c r="GE61" i="13"/>
  <c r="GG61" i="13"/>
  <c r="GI61" i="13"/>
  <c r="GK61" i="13"/>
  <c r="GM61" i="13"/>
  <c r="GO61" i="13"/>
  <c r="GQ61" i="13"/>
  <c r="GS61" i="13"/>
  <c r="GU61" i="13"/>
  <c r="GW61" i="13"/>
  <c r="GY61" i="13"/>
  <c r="GA61" i="13"/>
  <c r="HE63" i="13"/>
  <c r="HG63" i="13"/>
  <c r="HI63" i="13"/>
  <c r="HK63" i="13"/>
  <c r="HM63" i="13"/>
  <c r="HO63" i="13"/>
  <c r="HQ63" i="13"/>
  <c r="HS63" i="13"/>
  <c r="HU63" i="13"/>
  <c r="HW63" i="13"/>
  <c r="HY63" i="13"/>
  <c r="IA63" i="13"/>
  <c r="HH63" i="13"/>
  <c r="HL63" i="13"/>
  <c r="HP63" i="13"/>
  <c r="HT63" i="13"/>
  <c r="HX63" i="13"/>
  <c r="IB63" i="13"/>
  <c r="HF63" i="13"/>
  <c r="HN63" i="13"/>
  <c r="HV63" i="13"/>
  <c r="HC63" i="13"/>
  <c r="HR63" i="13"/>
  <c r="HD63" i="13"/>
  <c r="GD63" i="13"/>
  <c r="GF63" i="13"/>
  <c r="GH63" i="13"/>
  <c r="GJ63" i="13"/>
  <c r="GL63" i="13"/>
  <c r="GN63" i="13"/>
  <c r="GP63" i="13"/>
  <c r="GR63" i="13"/>
  <c r="GT63" i="13"/>
  <c r="GV63" i="13"/>
  <c r="GX63" i="13"/>
  <c r="GZ63" i="13"/>
  <c r="GB63" i="13"/>
  <c r="HJ63" i="13"/>
  <c r="HZ63" i="13"/>
  <c r="GC63" i="13"/>
  <c r="GE63" i="13"/>
  <c r="GG63" i="13"/>
  <c r="GI63" i="13"/>
  <c r="GK63" i="13"/>
  <c r="GM63" i="13"/>
  <c r="GO63" i="13"/>
  <c r="GQ63" i="13"/>
  <c r="GS63" i="13"/>
  <c r="GU63" i="13"/>
  <c r="GW63" i="13"/>
  <c r="GY63" i="13"/>
  <c r="GA63" i="13"/>
  <c r="HE65" i="13"/>
  <c r="HG65" i="13"/>
  <c r="HI65" i="13"/>
  <c r="HK65" i="13"/>
  <c r="HM65" i="13"/>
  <c r="HO65" i="13"/>
  <c r="HQ65" i="13"/>
  <c r="HS65" i="13"/>
  <c r="HU65" i="13"/>
  <c r="HW65" i="13"/>
  <c r="HY65" i="13"/>
  <c r="IA65" i="13"/>
  <c r="HH65" i="13"/>
  <c r="HL65" i="13"/>
  <c r="HP65" i="13"/>
  <c r="HT65" i="13"/>
  <c r="HX65" i="13"/>
  <c r="IB65" i="13"/>
  <c r="HF65" i="13"/>
  <c r="HN65" i="13"/>
  <c r="HV65" i="13"/>
  <c r="HD65" i="13"/>
  <c r="HR65" i="13"/>
  <c r="HC65" i="13"/>
  <c r="GD65" i="13"/>
  <c r="GF65" i="13"/>
  <c r="GH65" i="13"/>
  <c r="GJ65" i="13"/>
  <c r="GL65" i="13"/>
  <c r="GN65" i="13"/>
  <c r="GP65" i="13"/>
  <c r="GR65" i="13"/>
  <c r="GT65" i="13"/>
  <c r="GV65" i="13"/>
  <c r="GX65" i="13"/>
  <c r="GZ65" i="13"/>
  <c r="GB65" i="13"/>
  <c r="HJ65" i="13"/>
  <c r="HZ65" i="13"/>
  <c r="GC65" i="13"/>
  <c r="GE65" i="13"/>
  <c r="GG65" i="13"/>
  <c r="GI65" i="13"/>
  <c r="GK65" i="13"/>
  <c r="GM65" i="13"/>
  <c r="GO65" i="13"/>
  <c r="GQ65" i="13"/>
  <c r="GS65" i="13"/>
  <c r="GU65" i="13"/>
  <c r="GW65" i="13"/>
  <c r="GY65" i="13"/>
  <c r="GA65" i="13"/>
  <c r="HC67" i="13"/>
  <c r="GA67" i="13"/>
  <c r="HE69" i="13"/>
  <c r="HG69" i="13"/>
  <c r="HI69" i="13"/>
  <c r="HK69" i="13"/>
  <c r="HM69" i="13"/>
  <c r="HO69" i="13"/>
  <c r="HQ69" i="13"/>
  <c r="HS69" i="13"/>
  <c r="HU69" i="13"/>
  <c r="HW69" i="13"/>
  <c r="HY69" i="13"/>
  <c r="IA69" i="13"/>
  <c r="HH69" i="13"/>
  <c r="HL69" i="13"/>
  <c r="HP69" i="13"/>
  <c r="HT69" i="13"/>
  <c r="HX69" i="13"/>
  <c r="IB69" i="13"/>
  <c r="HF69" i="13"/>
  <c r="HN69" i="13"/>
  <c r="HV69" i="13"/>
  <c r="HD69" i="13"/>
  <c r="HR69" i="13"/>
  <c r="GD69" i="13"/>
  <c r="GF69" i="13"/>
  <c r="GH69" i="13"/>
  <c r="GJ69" i="13"/>
  <c r="GL69" i="13"/>
  <c r="GN69" i="13"/>
  <c r="GP69" i="13"/>
  <c r="GR69" i="13"/>
  <c r="GT69" i="13"/>
  <c r="GV69" i="13"/>
  <c r="GX69" i="13"/>
  <c r="GZ69" i="13"/>
  <c r="GB69" i="13"/>
  <c r="HJ69" i="13"/>
  <c r="HZ69" i="13"/>
  <c r="HC69" i="13"/>
  <c r="GC69" i="13"/>
  <c r="GE69" i="13"/>
  <c r="GG69" i="13"/>
  <c r="GI69" i="13"/>
  <c r="GK69" i="13"/>
  <c r="GM69" i="13"/>
  <c r="GO69" i="13"/>
  <c r="GQ69" i="13"/>
  <c r="GS69" i="13"/>
  <c r="GU69" i="13"/>
  <c r="GW69" i="13"/>
  <c r="GY69" i="13"/>
  <c r="GA69" i="13"/>
  <c r="HE71" i="13"/>
  <c r="HG71" i="13"/>
  <c r="HI71" i="13"/>
  <c r="HK71" i="13"/>
  <c r="HM71" i="13"/>
  <c r="HO71" i="13"/>
  <c r="HQ71" i="13"/>
  <c r="HS71" i="13"/>
  <c r="HU71" i="13"/>
  <c r="HW71" i="13"/>
  <c r="HY71" i="13"/>
  <c r="IA71" i="13"/>
  <c r="HH71" i="13"/>
  <c r="HL71" i="13"/>
  <c r="HP71" i="13"/>
  <c r="HT71" i="13"/>
  <c r="HX71" i="13"/>
  <c r="IB71" i="13"/>
  <c r="HC71" i="13"/>
  <c r="HF71" i="13"/>
  <c r="HN71" i="13"/>
  <c r="HV71" i="13"/>
  <c r="HD71" i="13"/>
  <c r="GD71" i="13"/>
  <c r="GF71" i="13"/>
  <c r="GH71" i="13"/>
  <c r="GJ71" i="13"/>
  <c r="GL71" i="13"/>
  <c r="GN71" i="13"/>
  <c r="GP71" i="13"/>
  <c r="GR71" i="13"/>
  <c r="GT71" i="13"/>
  <c r="GV71" i="13"/>
  <c r="GX71" i="13"/>
  <c r="GZ71" i="13"/>
  <c r="GB71" i="13"/>
  <c r="HJ71" i="13"/>
  <c r="HR71" i="13"/>
  <c r="HZ71" i="13"/>
  <c r="GC71" i="13"/>
  <c r="GE71" i="13"/>
  <c r="GG71" i="13"/>
  <c r="GI71" i="13"/>
  <c r="GK71" i="13"/>
  <c r="GM71" i="13"/>
  <c r="GO71" i="13"/>
  <c r="GQ71" i="13"/>
  <c r="GS71" i="13"/>
  <c r="GU71" i="13"/>
  <c r="GW71" i="13"/>
  <c r="GY71" i="13"/>
  <c r="GA71" i="13"/>
  <c r="HE73" i="13"/>
  <c r="HG73" i="13"/>
  <c r="HI73" i="13"/>
  <c r="HK73" i="13"/>
  <c r="HM73" i="13"/>
  <c r="HO73" i="13"/>
  <c r="HQ73" i="13"/>
  <c r="HS73" i="13"/>
  <c r="HU73" i="13"/>
  <c r="HW73" i="13"/>
  <c r="HY73" i="13"/>
  <c r="IA73" i="13"/>
  <c r="HH73" i="13"/>
  <c r="HL73" i="13"/>
  <c r="HP73" i="13"/>
  <c r="HT73" i="13"/>
  <c r="HX73" i="13"/>
  <c r="IB73" i="13"/>
  <c r="HD73" i="13"/>
  <c r="HF73" i="13"/>
  <c r="HN73" i="13"/>
  <c r="HV73" i="13"/>
  <c r="HC73" i="13"/>
  <c r="GD73" i="13"/>
  <c r="GF73" i="13"/>
  <c r="GH73" i="13"/>
  <c r="GJ73" i="13"/>
  <c r="GL73" i="13"/>
  <c r="GN73" i="13"/>
  <c r="GP73" i="13"/>
  <c r="GR73" i="13"/>
  <c r="GT73" i="13"/>
  <c r="GV73" i="13"/>
  <c r="GX73" i="13"/>
  <c r="GZ73" i="13"/>
  <c r="GB73" i="13"/>
  <c r="HJ73" i="13"/>
  <c r="HR73" i="13"/>
  <c r="HZ73" i="13"/>
  <c r="GE73" i="13"/>
  <c r="GI73" i="13"/>
  <c r="GM73" i="13"/>
  <c r="GQ73" i="13"/>
  <c r="GU73" i="13"/>
  <c r="GY73" i="13"/>
  <c r="GC73" i="13"/>
  <c r="GG73" i="13"/>
  <c r="GK73" i="13"/>
  <c r="GO73" i="13"/>
  <c r="GS73" i="13"/>
  <c r="GW73" i="13"/>
  <c r="GA73" i="13"/>
  <c r="HE75" i="13"/>
  <c r="HG75" i="13"/>
  <c r="HI75" i="13"/>
  <c r="HK75" i="13"/>
  <c r="HM75" i="13"/>
  <c r="HO75" i="13"/>
  <c r="HQ75" i="13"/>
  <c r="HS75" i="13"/>
  <c r="HU75" i="13"/>
  <c r="HW75" i="13"/>
  <c r="HY75" i="13"/>
  <c r="IA75" i="13"/>
  <c r="HH75" i="13"/>
  <c r="HL75" i="13"/>
  <c r="HP75" i="13"/>
  <c r="HT75" i="13"/>
  <c r="HX75" i="13"/>
  <c r="IB75" i="13"/>
  <c r="HC75" i="13"/>
  <c r="HF75" i="13"/>
  <c r="HN75" i="13"/>
  <c r="HV75" i="13"/>
  <c r="GD75" i="13"/>
  <c r="GF75" i="13"/>
  <c r="GH75" i="13"/>
  <c r="GJ75" i="13"/>
  <c r="GL75" i="13"/>
  <c r="GN75" i="13"/>
  <c r="GP75" i="13"/>
  <c r="GR75" i="13"/>
  <c r="GT75" i="13"/>
  <c r="GV75" i="13"/>
  <c r="GX75" i="13"/>
  <c r="GZ75" i="13"/>
  <c r="GB75" i="13"/>
  <c r="HJ75" i="13"/>
  <c r="HR75" i="13"/>
  <c r="HZ75" i="13"/>
  <c r="HD75" i="13"/>
  <c r="GE75" i="13"/>
  <c r="GI75" i="13"/>
  <c r="GM75" i="13"/>
  <c r="GQ75" i="13"/>
  <c r="GU75" i="13"/>
  <c r="GY75" i="13"/>
  <c r="GC75" i="13"/>
  <c r="GG75" i="13"/>
  <c r="GK75" i="13"/>
  <c r="GO75" i="13"/>
  <c r="GS75" i="13"/>
  <c r="GW75" i="13"/>
  <c r="GA75" i="13"/>
  <c r="HE77" i="13"/>
  <c r="HG77" i="13"/>
  <c r="HI77" i="13"/>
  <c r="HK77" i="13"/>
  <c r="HM77" i="13"/>
  <c r="HO77" i="13"/>
  <c r="HQ77" i="13"/>
  <c r="HS77" i="13"/>
  <c r="HU77" i="13"/>
  <c r="HW77" i="13"/>
  <c r="HY77" i="13"/>
  <c r="IA77" i="13"/>
  <c r="HH77" i="13"/>
  <c r="HL77" i="13"/>
  <c r="HP77" i="13"/>
  <c r="HT77" i="13"/>
  <c r="HX77" i="13"/>
  <c r="IB77" i="13"/>
  <c r="HD77" i="13"/>
  <c r="HF77" i="13"/>
  <c r="HN77" i="13"/>
  <c r="HV77" i="13"/>
  <c r="GD77" i="13"/>
  <c r="GF77" i="13"/>
  <c r="GH77" i="13"/>
  <c r="GJ77" i="13"/>
  <c r="GL77" i="13"/>
  <c r="GN77" i="13"/>
  <c r="GP77" i="13"/>
  <c r="GR77" i="13"/>
  <c r="GT77" i="13"/>
  <c r="GV77" i="13"/>
  <c r="GX77" i="13"/>
  <c r="GZ77" i="13"/>
  <c r="GB77" i="13"/>
  <c r="HJ77" i="13"/>
  <c r="HR77" i="13"/>
  <c r="HZ77" i="13"/>
  <c r="HC77" i="13"/>
  <c r="GE77" i="13"/>
  <c r="GI77" i="13"/>
  <c r="GM77" i="13"/>
  <c r="GQ77" i="13"/>
  <c r="GU77" i="13"/>
  <c r="GY77" i="13"/>
  <c r="GC77" i="13"/>
  <c r="GG77" i="13"/>
  <c r="GK77" i="13"/>
  <c r="GO77" i="13"/>
  <c r="GS77" i="13"/>
  <c r="GW77" i="13"/>
  <c r="GA77" i="13"/>
  <c r="HE79" i="13"/>
  <c r="HG79" i="13"/>
  <c r="HI79" i="13"/>
  <c r="HK79" i="13"/>
  <c r="HM79" i="13"/>
  <c r="HO79" i="13"/>
  <c r="HQ79" i="13"/>
  <c r="HS79" i="13"/>
  <c r="HU79" i="13"/>
  <c r="HW79" i="13"/>
  <c r="HY79" i="13"/>
  <c r="IA79" i="13"/>
  <c r="HH79" i="13"/>
  <c r="HL79" i="13"/>
  <c r="HP79" i="13"/>
  <c r="HT79" i="13"/>
  <c r="HX79" i="13"/>
  <c r="IB79" i="13"/>
  <c r="HC79" i="13"/>
  <c r="HF79" i="13"/>
  <c r="HN79" i="13"/>
  <c r="HV79" i="13"/>
  <c r="HD79" i="13"/>
  <c r="GD79" i="13"/>
  <c r="GF79" i="13"/>
  <c r="GH79" i="13"/>
  <c r="GJ79" i="13"/>
  <c r="GL79" i="13"/>
  <c r="GN79" i="13"/>
  <c r="GP79" i="13"/>
  <c r="GR79" i="13"/>
  <c r="GT79" i="13"/>
  <c r="GV79" i="13"/>
  <c r="GX79" i="13"/>
  <c r="GZ79" i="13"/>
  <c r="GB79" i="13"/>
  <c r="HJ79" i="13"/>
  <c r="HR79" i="13"/>
  <c r="HZ79" i="13"/>
  <c r="GE79" i="13"/>
  <c r="GI79" i="13"/>
  <c r="GM79" i="13"/>
  <c r="GQ79" i="13"/>
  <c r="GU79" i="13"/>
  <c r="GY79" i="13"/>
  <c r="GC79" i="13"/>
  <c r="GG79" i="13"/>
  <c r="GK79" i="13"/>
  <c r="GO79" i="13"/>
  <c r="GS79" i="13"/>
  <c r="GW79" i="13"/>
  <c r="GA79" i="13"/>
  <c r="HE81" i="13"/>
  <c r="HG81" i="13"/>
  <c r="HI81" i="13"/>
  <c r="HK81" i="13"/>
  <c r="HM81" i="13"/>
  <c r="HO81" i="13"/>
  <c r="HQ81" i="13"/>
  <c r="HS81" i="13"/>
  <c r="HU81" i="13"/>
  <c r="HW81" i="13"/>
  <c r="HY81" i="13"/>
  <c r="IA81" i="13"/>
  <c r="HH81" i="13"/>
  <c r="HL81" i="13"/>
  <c r="HP81" i="13"/>
  <c r="HT81" i="13"/>
  <c r="HX81" i="13"/>
  <c r="IB81" i="13"/>
  <c r="HD81" i="13"/>
  <c r="HF81" i="13"/>
  <c r="HN81" i="13"/>
  <c r="HV81" i="13"/>
  <c r="HC81" i="13"/>
  <c r="GD81" i="13"/>
  <c r="GF81" i="13"/>
  <c r="GH81" i="13"/>
  <c r="GJ81" i="13"/>
  <c r="GL81" i="13"/>
  <c r="GN81" i="13"/>
  <c r="GP81" i="13"/>
  <c r="GR81" i="13"/>
  <c r="GT81" i="13"/>
  <c r="GV81" i="13"/>
  <c r="GX81" i="13"/>
  <c r="GZ81" i="13"/>
  <c r="GB81" i="13"/>
  <c r="HJ81" i="13"/>
  <c r="HR81" i="13"/>
  <c r="HZ81" i="13"/>
  <c r="GE81" i="13"/>
  <c r="GI81" i="13"/>
  <c r="GM81" i="13"/>
  <c r="GQ81" i="13"/>
  <c r="GU81" i="13"/>
  <c r="GY81" i="13"/>
  <c r="GC81" i="13"/>
  <c r="GG81" i="13"/>
  <c r="GK81" i="13"/>
  <c r="GO81" i="13"/>
  <c r="GS81" i="13"/>
  <c r="GW81" i="13"/>
  <c r="GA81" i="13"/>
  <c r="HD85" i="13"/>
  <c r="IC85" i="13"/>
  <c r="GB85" i="13"/>
  <c r="HA85" i="13"/>
  <c r="HC85" i="13"/>
  <c r="GA85" i="13"/>
  <c r="HC87" i="13"/>
  <c r="HD87" i="13"/>
  <c r="IC87" i="13"/>
  <c r="GA87" i="13"/>
  <c r="HC89" i="13"/>
  <c r="GA89" i="13"/>
  <c r="AB89" i="13"/>
  <c r="AW89" i="13"/>
  <c r="CR89" i="13"/>
  <c r="AE90" i="13"/>
  <c r="HC92" i="13"/>
  <c r="GA92" i="13"/>
  <c r="BL92" i="13"/>
  <c r="HC94" i="13"/>
  <c r="GA94" i="13"/>
  <c r="HC96" i="13"/>
  <c r="GA96" i="13"/>
  <c r="AN96" i="13"/>
  <c r="CL96" i="13"/>
  <c r="HC98" i="13"/>
  <c r="GA98" i="13"/>
  <c r="Q99" i="13"/>
  <c r="BL99" i="13"/>
  <c r="HC100" i="13"/>
  <c r="GA100" i="13"/>
  <c r="HC102" i="13"/>
  <c r="GA102" i="13"/>
  <c r="AN102" i="13"/>
  <c r="CL102" i="13"/>
  <c r="HC104" i="13"/>
  <c r="GA104" i="13"/>
  <c r="Q105" i="13"/>
  <c r="AL105" i="13"/>
  <c r="BL105" i="13"/>
  <c r="HC106" i="13"/>
  <c r="GA106" i="13"/>
  <c r="AN106" i="13"/>
  <c r="CL106" i="13"/>
  <c r="HC108" i="13"/>
  <c r="GA108" i="13"/>
  <c r="P109" i="13"/>
  <c r="AK109" i="13"/>
  <c r="BJ109" i="13"/>
  <c r="HC110" i="13"/>
  <c r="GA110" i="13"/>
  <c r="HC111" i="13"/>
  <c r="GA111" i="13"/>
  <c r="Q112" i="13"/>
  <c r="AL112" i="13"/>
  <c r="BL112" i="13"/>
  <c r="HC113" i="13"/>
  <c r="GA113" i="13"/>
  <c r="AM113" i="13"/>
  <c r="CK113" i="13"/>
  <c r="HC115" i="13"/>
  <c r="GA115" i="13"/>
  <c r="HC117" i="13"/>
  <c r="GA117" i="13"/>
  <c r="AB117" i="13"/>
  <c r="AW117" i="13"/>
  <c r="CR117" i="13"/>
  <c r="HC119" i="13"/>
  <c r="GA119" i="13"/>
  <c r="T120" i="13"/>
  <c r="HC121" i="13"/>
  <c r="GA121" i="13"/>
  <c r="HC123" i="13"/>
  <c r="GA123" i="13"/>
  <c r="AN123" i="13"/>
  <c r="CL123" i="13"/>
  <c r="HC125" i="13"/>
  <c r="GA125" i="13"/>
  <c r="P126" i="13"/>
  <c r="BJ126" i="13"/>
  <c r="HC127" i="13"/>
  <c r="GA127" i="13"/>
  <c r="T128" i="13"/>
  <c r="HC129" i="13"/>
  <c r="GA129" i="13"/>
  <c r="HC131" i="13"/>
  <c r="GA131" i="13"/>
  <c r="AN131" i="13"/>
  <c r="CL131" i="13"/>
  <c r="HC133" i="13"/>
  <c r="GA133" i="13"/>
  <c r="P134" i="13"/>
  <c r="BJ134" i="13"/>
  <c r="HC135" i="13"/>
  <c r="GA135" i="13"/>
  <c r="T136" i="13"/>
  <c r="HC137" i="13"/>
  <c r="GA137" i="13"/>
  <c r="HC139" i="13"/>
  <c r="GA139" i="13"/>
  <c r="AC139" i="13"/>
  <c r="AZ139" i="13"/>
  <c r="CS139" i="13"/>
  <c r="HC141" i="13"/>
  <c r="GA141" i="13"/>
  <c r="S142" i="13"/>
  <c r="BM142" i="13"/>
  <c r="HC143" i="13"/>
  <c r="GA143" i="13"/>
  <c r="Q144" i="13"/>
  <c r="AL144" i="13"/>
  <c r="BL144" i="13"/>
  <c r="HC145" i="13"/>
  <c r="GA145" i="13"/>
  <c r="HC147" i="13"/>
  <c r="GA147" i="13"/>
  <c r="T148" i="13"/>
  <c r="HC149" i="13"/>
  <c r="GA149" i="13"/>
  <c r="FY86" i="13"/>
  <c r="FY88" i="13"/>
  <c r="FY90" i="13"/>
  <c r="FY92" i="13"/>
  <c r="FY94" i="13"/>
  <c r="FY96" i="13"/>
  <c r="FY98" i="13"/>
  <c r="FY100" i="13"/>
  <c r="FY102" i="13"/>
  <c r="FY104" i="13"/>
  <c r="FY106" i="13"/>
  <c r="FY108" i="13"/>
  <c r="FY110" i="13"/>
  <c r="FY112" i="13"/>
  <c r="FY114" i="13"/>
  <c r="FY116" i="13"/>
  <c r="FY118" i="13"/>
  <c r="FY120" i="13"/>
  <c r="FY122" i="13"/>
  <c r="FY124" i="13"/>
  <c r="FY126" i="13"/>
  <c r="FY128" i="13"/>
  <c r="FY130" i="13"/>
  <c r="FY132" i="13"/>
  <c r="FY134" i="13"/>
  <c r="FY136" i="13"/>
  <c r="FY138" i="13"/>
  <c r="FY140" i="13"/>
  <c r="FY142" i="13"/>
  <c r="FY144" i="13"/>
  <c r="FY146" i="13"/>
  <c r="FY148" i="13"/>
  <c r="FY150" i="13"/>
  <c r="FY87" i="13"/>
  <c r="FY89" i="13"/>
  <c r="FY91" i="13"/>
  <c r="FY93" i="13"/>
  <c r="FY95" i="13"/>
  <c r="FY97" i="13"/>
  <c r="FY99" i="13"/>
  <c r="FY101" i="13"/>
  <c r="FY103" i="13"/>
  <c r="FY105" i="13"/>
  <c r="FY107" i="13"/>
  <c r="FY109" i="13"/>
  <c r="FY111" i="13"/>
  <c r="FY113" i="13"/>
  <c r="FY115" i="13"/>
  <c r="FY117" i="13"/>
  <c r="FY119" i="13"/>
  <c r="FY121" i="13"/>
  <c r="FY123" i="13"/>
  <c r="FY125" i="13"/>
  <c r="FY127" i="13"/>
  <c r="FY129" i="13"/>
  <c r="FY131" i="13"/>
  <c r="FY133" i="13"/>
  <c r="FY135" i="13"/>
  <c r="FY137" i="13"/>
  <c r="FY139" i="13"/>
  <c r="FY141" i="13"/>
  <c r="FY143" i="13"/>
  <c r="FY145" i="13"/>
  <c r="FY147" i="13"/>
  <c r="FY149" i="13"/>
  <c r="EY7" i="13"/>
  <c r="EZ66" i="13"/>
  <c r="FA66" i="13"/>
  <c r="FB66" i="13"/>
  <c r="FC66" i="13"/>
  <c r="FD66" i="13"/>
  <c r="FE66" i="13"/>
  <c r="FF66" i="13"/>
  <c r="FG66" i="13"/>
  <c r="FH66" i="13"/>
  <c r="FI66" i="13"/>
  <c r="FJ66" i="13"/>
  <c r="FK66" i="13"/>
  <c r="FL66" i="13"/>
  <c r="FM66" i="13"/>
  <c r="FN66" i="13"/>
  <c r="FO66" i="13"/>
  <c r="FP66" i="13"/>
  <c r="FQ66" i="13"/>
  <c r="FR66" i="13"/>
  <c r="FS66" i="13"/>
  <c r="FT66" i="13"/>
  <c r="FU66" i="13"/>
  <c r="FV66" i="13"/>
  <c r="FW66" i="13"/>
  <c r="FX66" i="13"/>
  <c r="FY66" i="13"/>
  <c r="EY8" i="13"/>
  <c r="EY9" i="13"/>
  <c r="EY11" i="13"/>
  <c r="EZ8" i="13"/>
  <c r="FA8" i="13"/>
  <c r="FB8" i="13"/>
  <c r="FC8" i="13"/>
  <c r="FD8" i="13"/>
  <c r="FE8" i="13"/>
  <c r="FF8" i="13"/>
  <c r="FG8" i="13"/>
  <c r="FH8" i="13"/>
  <c r="FI8" i="13"/>
  <c r="FJ8" i="13"/>
  <c r="FK8" i="13"/>
  <c r="FL8" i="13"/>
  <c r="FM8" i="13"/>
  <c r="FN8" i="13"/>
  <c r="FO8" i="13"/>
  <c r="FP8" i="13"/>
  <c r="FQ8" i="13"/>
  <c r="FR8" i="13"/>
  <c r="FS8" i="13"/>
  <c r="FT8" i="13"/>
  <c r="FU8" i="13"/>
  <c r="FV8" i="13"/>
  <c r="FW8" i="13"/>
  <c r="FX8" i="13"/>
  <c r="FY8" i="13"/>
  <c r="EZ9" i="13"/>
  <c r="FA9" i="13"/>
  <c r="FB9" i="13"/>
  <c r="FC9" i="13"/>
  <c r="FD9" i="13"/>
  <c r="FE9" i="13"/>
  <c r="FF9" i="13"/>
  <c r="FG9" i="13"/>
  <c r="FH9" i="13"/>
  <c r="FI9" i="13"/>
  <c r="FJ9" i="13"/>
  <c r="FK9" i="13"/>
  <c r="FL9" i="13"/>
  <c r="FM9" i="13"/>
  <c r="FN9" i="13"/>
  <c r="FO9" i="13"/>
  <c r="FP9" i="13"/>
  <c r="FQ9" i="13"/>
  <c r="FR9" i="13"/>
  <c r="FS9" i="13"/>
  <c r="FT9" i="13"/>
  <c r="FU9" i="13"/>
  <c r="FV9" i="13"/>
  <c r="FW9" i="13"/>
  <c r="FX9" i="13"/>
  <c r="FY9" i="13"/>
  <c r="EZ11" i="13"/>
  <c r="FA11" i="13"/>
  <c r="FB11" i="13"/>
  <c r="FC11" i="13"/>
  <c r="FD11" i="13"/>
  <c r="FE11" i="13"/>
  <c r="FF11" i="13"/>
  <c r="FG11" i="13"/>
  <c r="FH11" i="13"/>
  <c r="FI11" i="13"/>
  <c r="FJ11" i="13"/>
  <c r="FK11" i="13"/>
  <c r="FL11" i="13"/>
  <c r="FM11" i="13"/>
  <c r="FN11" i="13"/>
  <c r="FO11" i="13"/>
  <c r="FP11" i="13"/>
  <c r="FQ11" i="13"/>
  <c r="FR11" i="13"/>
  <c r="FS11" i="13"/>
  <c r="FT11" i="13"/>
  <c r="FU11" i="13"/>
  <c r="FV11" i="13"/>
  <c r="FW11" i="13"/>
  <c r="FX11" i="13"/>
  <c r="FY11" i="13"/>
  <c r="EY12" i="13"/>
  <c r="EZ12" i="13"/>
  <c r="FA12" i="13"/>
  <c r="FB12" i="13"/>
  <c r="FC12" i="13"/>
  <c r="FD12" i="13"/>
  <c r="FE12" i="13"/>
  <c r="FF12" i="13"/>
  <c r="FG12" i="13"/>
  <c r="FH12" i="13"/>
  <c r="FI12" i="13"/>
  <c r="FJ12" i="13"/>
  <c r="FK12" i="13"/>
  <c r="FL12" i="13"/>
  <c r="FM12" i="13"/>
  <c r="FN12" i="13"/>
  <c r="FO12" i="13"/>
  <c r="FP12" i="13"/>
  <c r="FQ12" i="13"/>
  <c r="FR12" i="13"/>
  <c r="FS12" i="13"/>
  <c r="FT12" i="13"/>
  <c r="FU12" i="13"/>
  <c r="FV12" i="13"/>
  <c r="FW12" i="13"/>
  <c r="FX12" i="13"/>
  <c r="FY12" i="13"/>
  <c r="EY13" i="13"/>
  <c r="EZ13" i="13"/>
  <c r="FA13" i="13"/>
  <c r="FB13" i="13"/>
  <c r="FC13" i="13"/>
  <c r="FD13" i="13"/>
  <c r="FE13" i="13"/>
  <c r="FF13" i="13"/>
  <c r="FG13" i="13"/>
  <c r="FH13" i="13"/>
  <c r="FI13" i="13"/>
  <c r="FJ13" i="13"/>
  <c r="FK13" i="13"/>
  <c r="FL13" i="13"/>
  <c r="FM13" i="13"/>
  <c r="FN13" i="13"/>
  <c r="FO13" i="13"/>
  <c r="FP13" i="13"/>
  <c r="FQ13" i="13"/>
  <c r="FR13" i="13"/>
  <c r="FS13" i="13"/>
  <c r="FT13" i="13"/>
  <c r="FU13" i="13"/>
  <c r="FV13" i="13"/>
  <c r="FW13" i="13"/>
  <c r="FX13" i="13"/>
  <c r="FY13" i="13"/>
  <c r="EY14" i="13"/>
  <c r="EZ14" i="13"/>
  <c r="FA14" i="13"/>
  <c r="FB14" i="13"/>
  <c r="FC14" i="13"/>
  <c r="FD14" i="13"/>
  <c r="FE14" i="13"/>
  <c r="FF14" i="13"/>
  <c r="FG14" i="13"/>
  <c r="FH14" i="13"/>
  <c r="FI14" i="13"/>
  <c r="FJ14" i="13"/>
  <c r="FK14" i="13"/>
  <c r="FL14" i="13"/>
  <c r="FM14" i="13"/>
  <c r="FN14" i="13"/>
  <c r="FO14" i="13"/>
  <c r="FP14" i="13"/>
  <c r="FQ14" i="13"/>
  <c r="FR14" i="13"/>
  <c r="FS14" i="13"/>
  <c r="FT14" i="13"/>
  <c r="FU14" i="13"/>
  <c r="FV14" i="13"/>
  <c r="FW14" i="13"/>
  <c r="FX14" i="13"/>
  <c r="FY14" i="13"/>
  <c r="EY15" i="13"/>
  <c r="EZ15" i="13"/>
  <c r="FA15" i="13"/>
  <c r="FB15" i="13"/>
  <c r="FC15" i="13"/>
  <c r="FD15" i="13"/>
  <c r="FE15" i="13"/>
  <c r="FF15" i="13"/>
  <c r="FG15" i="13"/>
  <c r="FH15" i="13"/>
  <c r="FI15" i="13"/>
  <c r="FJ15" i="13"/>
  <c r="FK15" i="13"/>
  <c r="FL15" i="13"/>
  <c r="FM15" i="13"/>
  <c r="FN15" i="13"/>
  <c r="FO15" i="13"/>
  <c r="FP15" i="13"/>
  <c r="FQ15" i="13"/>
  <c r="FR15" i="13"/>
  <c r="FS15" i="13"/>
  <c r="FT15" i="13"/>
  <c r="FU15" i="13"/>
  <c r="FV15" i="13"/>
  <c r="FW15" i="13"/>
  <c r="FX15" i="13"/>
  <c r="FY15" i="13"/>
  <c r="EY16" i="13"/>
  <c r="EZ16" i="13"/>
  <c r="FA16" i="13"/>
  <c r="FB16" i="13"/>
  <c r="FC16" i="13"/>
  <c r="FD16" i="13"/>
  <c r="FE16" i="13"/>
  <c r="FF16" i="13"/>
  <c r="FG16" i="13"/>
  <c r="FH16" i="13"/>
  <c r="FI16" i="13"/>
  <c r="FJ16" i="13"/>
  <c r="FK16" i="13"/>
  <c r="FL16" i="13"/>
  <c r="FM16" i="13"/>
  <c r="FN16" i="13"/>
  <c r="FO16" i="13"/>
  <c r="FP16" i="13"/>
  <c r="FQ16" i="13"/>
  <c r="FR16" i="13"/>
  <c r="FS16" i="13"/>
  <c r="FT16" i="13"/>
  <c r="FU16" i="13"/>
  <c r="FV16" i="13"/>
  <c r="FW16" i="13"/>
  <c r="FX16" i="13"/>
  <c r="FY16" i="13"/>
  <c r="EY17" i="13"/>
  <c r="EZ17" i="13"/>
  <c r="FA17" i="13"/>
  <c r="FB17" i="13"/>
  <c r="FC17" i="13"/>
  <c r="FD17" i="13"/>
  <c r="FE17" i="13"/>
  <c r="FF17" i="13"/>
  <c r="FG17" i="13"/>
  <c r="FH17" i="13"/>
  <c r="FI17" i="13"/>
  <c r="FJ17" i="13"/>
  <c r="FK17" i="13"/>
  <c r="FL17" i="13"/>
  <c r="FM17" i="13"/>
  <c r="FN17" i="13"/>
  <c r="FO17" i="13"/>
  <c r="FP17" i="13"/>
  <c r="FQ17" i="13"/>
  <c r="FR17" i="13"/>
  <c r="FS17" i="13"/>
  <c r="FT17" i="13"/>
  <c r="FU17" i="13"/>
  <c r="FV17" i="13"/>
  <c r="FW17" i="13"/>
  <c r="FX17" i="13"/>
  <c r="FY17" i="13"/>
  <c r="EY18" i="13"/>
  <c r="EZ18" i="13"/>
  <c r="FA18" i="13"/>
  <c r="FB18" i="13"/>
  <c r="FC18" i="13"/>
  <c r="FD18" i="13"/>
  <c r="FE18" i="13"/>
  <c r="FF18" i="13"/>
  <c r="FG18" i="13"/>
  <c r="FH18" i="13"/>
  <c r="FI18" i="13"/>
  <c r="FJ18" i="13"/>
  <c r="FK18" i="13"/>
  <c r="FL18" i="13"/>
  <c r="FM18" i="13"/>
  <c r="FN18" i="13"/>
  <c r="FO18" i="13"/>
  <c r="FP18" i="13"/>
  <c r="FQ18" i="13"/>
  <c r="FR18" i="13"/>
  <c r="FS18" i="13"/>
  <c r="FT18" i="13"/>
  <c r="FU18" i="13"/>
  <c r="FV18" i="13"/>
  <c r="FW18" i="13"/>
  <c r="FX18" i="13"/>
  <c r="FY18" i="13"/>
  <c r="EY19" i="13"/>
  <c r="EZ19" i="13"/>
  <c r="FA19" i="13"/>
  <c r="FB19" i="13"/>
  <c r="FC19" i="13"/>
  <c r="FD19" i="13"/>
  <c r="FE19" i="13"/>
  <c r="FF19" i="13"/>
  <c r="FG19" i="13"/>
  <c r="FH19" i="13"/>
  <c r="FI19" i="13"/>
  <c r="FJ19" i="13"/>
  <c r="FK19" i="13"/>
  <c r="FL19" i="13"/>
  <c r="FM19" i="13"/>
  <c r="FN19" i="13"/>
  <c r="FO19" i="13"/>
  <c r="FP19" i="13"/>
  <c r="FQ19" i="13"/>
  <c r="FR19" i="13"/>
  <c r="FS19" i="13"/>
  <c r="FT19" i="13"/>
  <c r="FU19" i="13"/>
  <c r="FV19" i="13"/>
  <c r="FW19" i="13"/>
  <c r="FX19" i="13"/>
  <c r="FY19" i="13"/>
  <c r="EY20" i="13"/>
  <c r="EZ20" i="13"/>
  <c r="FA20" i="13"/>
  <c r="FB20" i="13"/>
  <c r="FC20" i="13"/>
  <c r="FD20" i="13"/>
  <c r="FE20" i="13"/>
  <c r="FF20" i="13"/>
  <c r="FG20" i="13"/>
  <c r="FH20" i="13"/>
  <c r="FI20" i="13"/>
  <c r="FJ20" i="13"/>
  <c r="FK20" i="13"/>
  <c r="FL20" i="13"/>
  <c r="FM20" i="13"/>
  <c r="FN20" i="13"/>
  <c r="FO20" i="13"/>
  <c r="FP20" i="13"/>
  <c r="FQ20" i="13"/>
  <c r="FR20" i="13"/>
  <c r="FS20" i="13"/>
  <c r="FT20" i="13"/>
  <c r="FU20" i="13"/>
  <c r="FV20" i="13"/>
  <c r="FW20" i="13"/>
  <c r="FX20" i="13"/>
  <c r="FY20" i="13"/>
  <c r="EY21" i="13"/>
  <c r="EZ21" i="13"/>
  <c r="FA21" i="13"/>
  <c r="FB21" i="13"/>
  <c r="FC21" i="13"/>
  <c r="FD21" i="13"/>
  <c r="FE21" i="13"/>
  <c r="FF21" i="13"/>
  <c r="FG21" i="13"/>
  <c r="FH21" i="13"/>
  <c r="FI21" i="13"/>
  <c r="FJ21" i="13"/>
  <c r="FK21" i="13"/>
  <c r="FL21" i="13"/>
  <c r="FM21" i="13"/>
  <c r="FN21" i="13"/>
  <c r="FO21" i="13"/>
  <c r="FP21" i="13"/>
  <c r="FQ21" i="13"/>
  <c r="FR21" i="13"/>
  <c r="FS21" i="13"/>
  <c r="FT21" i="13"/>
  <c r="FU21" i="13"/>
  <c r="FV21" i="13"/>
  <c r="FW21" i="13"/>
  <c r="FX21" i="13"/>
  <c r="FY21" i="13"/>
  <c r="EY22" i="13"/>
  <c r="EZ22" i="13"/>
  <c r="FA22" i="13"/>
  <c r="FB22" i="13"/>
  <c r="FC22" i="13"/>
  <c r="FD22" i="13"/>
  <c r="FE22" i="13"/>
  <c r="FF22" i="13"/>
  <c r="FG22" i="13"/>
  <c r="FH22" i="13"/>
  <c r="FI22" i="13"/>
  <c r="FJ22" i="13"/>
  <c r="FK22" i="13"/>
  <c r="FL22" i="13"/>
  <c r="FM22" i="13"/>
  <c r="FN22" i="13"/>
  <c r="FO22" i="13"/>
  <c r="FP22" i="13"/>
  <c r="FQ22" i="13"/>
  <c r="FR22" i="13"/>
  <c r="FS22" i="13"/>
  <c r="FT22" i="13"/>
  <c r="FU22" i="13"/>
  <c r="FV22" i="13"/>
  <c r="FW22" i="13"/>
  <c r="FX22" i="13"/>
  <c r="FY22" i="13"/>
  <c r="EY23" i="13"/>
  <c r="EZ23" i="13"/>
  <c r="FA23" i="13"/>
  <c r="FB23" i="13"/>
  <c r="FC23" i="13"/>
  <c r="FD23" i="13"/>
  <c r="FE23" i="13"/>
  <c r="FF23" i="13"/>
  <c r="FG23" i="13"/>
  <c r="FH23" i="13"/>
  <c r="FI23" i="13"/>
  <c r="FJ23" i="13"/>
  <c r="FK23" i="13"/>
  <c r="FL23" i="13"/>
  <c r="FM23" i="13"/>
  <c r="FN23" i="13"/>
  <c r="FO23" i="13"/>
  <c r="FP23" i="13"/>
  <c r="FQ23" i="13"/>
  <c r="FR23" i="13"/>
  <c r="FS23" i="13"/>
  <c r="FT23" i="13"/>
  <c r="FU23" i="13"/>
  <c r="FV23" i="13"/>
  <c r="FW23" i="13"/>
  <c r="FX23" i="13"/>
  <c r="FY23" i="13"/>
  <c r="EY24" i="13"/>
  <c r="EZ24" i="13"/>
  <c r="FA24" i="13"/>
  <c r="FB24" i="13"/>
  <c r="FC24" i="13"/>
  <c r="FD24" i="13"/>
  <c r="FE24" i="13"/>
  <c r="FF24" i="13"/>
  <c r="FG24" i="13"/>
  <c r="FH24" i="13"/>
  <c r="FI24" i="13"/>
  <c r="FJ24" i="13"/>
  <c r="FK24" i="13"/>
  <c r="FL24" i="13"/>
  <c r="FM24" i="13"/>
  <c r="FN24" i="13"/>
  <c r="FO24" i="13"/>
  <c r="FP24" i="13"/>
  <c r="FQ24" i="13"/>
  <c r="FR24" i="13"/>
  <c r="FS24" i="13"/>
  <c r="FT24" i="13"/>
  <c r="FU24" i="13"/>
  <c r="FV24" i="13"/>
  <c r="FW24" i="13"/>
  <c r="FX24" i="13"/>
  <c r="FY24" i="13"/>
  <c r="EY25" i="13"/>
  <c r="EZ25" i="13"/>
  <c r="FA25" i="13"/>
  <c r="FB25" i="13"/>
  <c r="FC25" i="13"/>
  <c r="FD25" i="13"/>
  <c r="FE25" i="13"/>
  <c r="FF25" i="13"/>
  <c r="FG25" i="13"/>
  <c r="FH25" i="13"/>
  <c r="FI25" i="13"/>
  <c r="FJ25" i="13"/>
  <c r="FK25" i="13"/>
  <c r="FL25" i="13"/>
  <c r="FM25" i="13"/>
  <c r="FN25" i="13"/>
  <c r="FO25" i="13"/>
  <c r="FP25" i="13"/>
  <c r="FQ25" i="13"/>
  <c r="FR25" i="13"/>
  <c r="FS25" i="13"/>
  <c r="FT25" i="13"/>
  <c r="FU25" i="13"/>
  <c r="FV25" i="13"/>
  <c r="FW25" i="13"/>
  <c r="FX25" i="13"/>
  <c r="FY25" i="13"/>
  <c r="EY26" i="13"/>
  <c r="EZ26" i="13"/>
  <c r="FA26" i="13"/>
  <c r="FB26" i="13"/>
  <c r="FC26" i="13"/>
  <c r="FD26" i="13"/>
  <c r="FE26" i="13"/>
  <c r="FF26" i="13"/>
  <c r="FG26" i="13"/>
  <c r="FH26" i="13"/>
  <c r="FI26" i="13"/>
  <c r="FJ26" i="13"/>
  <c r="FK26" i="13"/>
  <c r="FL26" i="13"/>
  <c r="FM26" i="13"/>
  <c r="FN26" i="13"/>
  <c r="FO26" i="13"/>
  <c r="FP26" i="13"/>
  <c r="FQ26" i="13"/>
  <c r="FR26" i="13"/>
  <c r="FS26" i="13"/>
  <c r="FT26" i="13"/>
  <c r="FU26" i="13"/>
  <c r="FV26" i="13"/>
  <c r="FW26" i="13"/>
  <c r="FX26" i="13"/>
  <c r="FY26" i="13"/>
  <c r="EY27" i="13"/>
  <c r="EZ27" i="13"/>
  <c r="FA27" i="13"/>
  <c r="FB27" i="13"/>
  <c r="FC27" i="13"/>
  <c r="FD27" i="13"/>
  <c r="FE27" i="13"/>
  <c r="FF27" i="13"/>
  <c r="FG27" i="13"/>
  <c r="FH27" i="13"/>
  <c r="FI27" i="13"/>
  <c r="FJ27" i="13"/>
  <c r="FK27" i="13"/>
  <c r="FL27" i="13"/>
  <c r="FM27" i="13"/>
  <c r="FN27" i="13"/>
  <c r="FO27" i="13"/>
  <c r="FP27" i="13"/>
  <c r="FQ27" i="13"/>
  <c r="FR27" i="13"/>
  <c r="FS27" i="13"/>
  <c r="FT27" i="13"/>
  <c r="FU27" i="13"/>
  <c r="FV27" i="13"/>
  <c r="FW27" i="13"/>
  <c r="FX27" i="13"/>
  <c r="FY27" i="13"/>
  <c r="EY28" i="13"/>
  <c r="EZ28" i="13"/>
  <c r="FA28" i="13"/>
  <c r="FB28" i="13"/>
  <c r="FC28" i="13"/>
  <c r="FD28" i="13"/>
  <c r="FE28" i="13"/>
  <c r="FF28" i="13"/>
  <c r="FG28" i="13"/>
  <c r="FH28" i="13"/>
  <c r="FI28" i="13"/>
  <c r="FJ28" i="13"/>
  <c r="FK28" i="13"/>
  <c r="FL28" i="13"/>
  <c r="FM28" i="13"/>
  <c r="FN28" i="13"/>
  <c r="FO28" i="13"/>
  <c r="FP28" i="13"/>
  <c r="FQ28" i="13"/>
  <c r="FR28" i="13"/>
  <c r="FS28" i="13"/>
  <c r="FT28" i="13"/>
  <c r="FU28" i="13"/>
  <c r="FV28" i="13"/>
  <c r="FW28" i="13"/>
  <c r="FX28" i="13"/>
  <c r="FY28" i="13"/>
  <c r="EY29" i="13"/>
  <c r="EZ29" i="13"/>
  <c r="FA29" i="13"/>
  <c r="FB29" i="13"/>
  <c r="FC29" i="13"/>
  <c r="FD29" i="13"/>
  <c r="FE29" i="13"/>
  <c r="FF29" i="13"/>
  <c r="FG29" i="13"/>
  <c r="FH29" i="13"/>
  <c r="FI29" i="13"/>
  <c r="FJ29" i="13"/>
  <c r="FK29" i="13"/>
  <c r="FL29" i="13"/>
  <c r="FM29" i="13"/>
  <c r="FN29" i="13"/>
  <c r="FO29" i="13"/>
  <c r="FP29" i="13"/>
  <c r="FQ29" i="13"/>
  <c r="FR29" i="13"/>
  <c r="FS29" i="13"/>
  <c r="FT29" i="13"/>
  <c r="FU29" i="13"/>
  <c r="FV29" i="13"/>
  <c r="FW29" i="13"/>
  <c r="FX29" i="13"/>
  <c r="FY29" i="13"/>
  <c r="EY30" i="13"/>
  <c r="EZ30" i="13"/>
  <c r="FA30" i="13"/>
  <c r="FB30" i="13"/>
  <c r="FC30" i="13"/>
  <c r="FD30" i="13"/>
  <c r="FE30" i="13"/>
  <c r="FF30" i="13"/>
  <c r="FG30" i="13"/>
  <c r="FH30" i="13"/>
  <c r="FI30" i="13"/>
  <c r="FJ30" i="13"/>
  <c r="FK30" i="13"/>
  <c r="FL30" i="13"/>
  <c r="FM30" i="13"/>
  <c r="FN30" i="13"/>
  <c r="FO30" i="13"/>
  <c r="FP30" i="13"/>
  <c r="FQ30" i="13"/>
  <c r="FR30" i="13"/>
  <c r="FS30" i="13"/>
  <c r="FT30" i="13"/>
  <c r="FU30" i="13"/>
  <c r="FV30" i="13"/>
  <c r="FW30" i="13"/>
  <c r="FX30" i="13"/>
  <c r="FY30" i="13"/>
  <c r="EY31" i="13"/>
  <c r="EZ31" i="13"/>
  <c r="FA31" i="13"/>
  <c r="FB31" i="13"/>
  <c r="FC31" i="13"/>
  <c r="FD31" i="13"/>
  <c r="FE31" i="13"/>
  <c r="FF31" i="13"/>
  <c r="FG31" i="13"/>
  <c r="FH31" i="13"/>
  <c r="FI31" i="13"/>
  <c r="FJ31" i="13"/>
  <c r="FK31" i="13"/>
  <c r="FL31" i="13"/>
  <c r="FM31" i="13"/>
  <c r="FN31" i="13"/>
  <c r="FO31" i="13"/>
  <c r="FP31" i="13"/>
  <c r="FQ31" i="13"/>
  <c r="FR31" i="13"/>
  <c r="FS31" i="13"/>
  <c r="FT31" i="13"/>
  <c r="FU31" i="13"/>
  <c r="FV31" i="13"/>
  <c r="FW31" i="13"/>
  <c r="FX31" i="13"/>
  <c r="FY31" i="13"/>
  <c r="EY32" i="13"/>
  <c r="EZ32" i="13"/>
  <c r="FA32" i="13"/>
  <c r="FB32" i="13"/>
  <c r="FC32" i="13"/>
  <c r="FD32" i="13"/>
  <c r="FE32" i="13"/>
  <c r="FF32" i="13"/>
  <c r="FG32" i="13"/>
  <c r="FH32" i="13"/>
  <c r="FI32" i="13"/>
  <c r="FJ32" i="13"/>
  <c r="FK32" i="13"/>
  <c r="FL32" i="13"/>
  <c r="FM32" i="13"/>
  <c r="FN32" i="13"/>
  <c r="FO32" i="13"/>
  <c r="FP32" i="13"/>
  <c r="FQ32" i="13"/>
  <c r="FR32" i="13"/>
  <c r="FS32" i="13"/>
  <c r="FT32" i="13"/>
  <c r="FU32" i="13"/>
  <c r="FV32" i="13"/>
  <c r="FW32" i="13"/>
  <c r="FX32" i="13"/>
  <c r="FY32" i="13"/>
  <c r="EY33" i="13"/>
  <c r="EZ33" i="13"/>
  <c r="FA33" i="13"/>
  <c r="FB33" i="13"/>
  <c r="FC33" i="13"/>
  <c r="FD33" i="13"/>
  <c r="FE33" i="13"/>
  <c r="FF33" i="13"/>
  <c r="FG33" i="13"/>
  <c r="FH33" i="13"/>
  <c r="FI33" i="13"/>
  <c r="FJ33" i="13"/>
  <c r="FK33" i="13"/>
  <c r="FL33" i="13"/>
  <c r="FM33" i="13"/>
  <c r="FN33" i="13"/>
  <c r="FO33" i="13"/>
  <c r="FP33" i="13"/>
  <c r="FQ33" i="13"/>
  <c r="FR33" i="13"/>
  <c r="FS33" i="13"/>
  <c r="FT33" i="13"/>
  <c r="FU33" i="13"/>
  <c r="FV33" i="13"/>
  <c r="FW33" i="13"/>
  <c r="FX33" i="13"/>
  <c r="FY33" i="13"/>
  <c r="EY34" i="13"/>
  <c r="EZ34" i="13"/>
  <c r="FA34" i="13"/>
  <c r="FB34" i="13"/>
  <c r="FC34" i="13"/>
  <c r="FD34" i="13"/>
  <c r="FE34" i="13"/>
  <c r="FF34" i="13"/>
  <c r="FG34" i="13"/>
  <c r="FH34" i="13"/>
  <c r="FI34" i="13"/>
  <c r="FJ34" i="13"/>
  <c r="FK34" i="13"/>
  <c r="FL34" i="13"/>
  <c r="FM34" i="13"/>
  <c r="FN34" i="13"/>
  <c r="FO34" i="13"/>
  <c r="FP34" i="13"/>
  <c r="FQ34" i="13"/>
  <c r="FR34" i="13"/>
  <c r="FS34" i="13"/>
  <c r="FT34" i="13"/>
  <c r="FU34" i="13"/>
  <c r="FV34" i="13"/>
  <c r="FW34" i="13"/>
  <c r="FX34" i="13"/>
  <c r="FY34" i="13"/>
  <c r="EY35" i="13"/>
  <c r="EZ35" i="13"/>
  <c r="FA35" i="13"/>
  <c r="FB35" i="13"/>
  <c r="FC35" i="13"/>
  <c r="FD35" i="13"/>
  <c r="FE35" i="13"/>
  <c r="FF35" i="13"/>
  <c r="FG35" i="13"/>
  <c r="FH35" i="13"/>
  <c r="FI35" i="13"/>
  <c r="FJ35" i="13"/>
  <c r="FK35" i="13"/>
  <c r="FL35" i="13"/>
  <c r="FM35" i="13"/>
  <c r="FN35" i="13"/>
  <c r="FO35" i="13"/>
  <c r="FP35" i="13"/>
  <c r="FQ35" i="13"/>
  <c r="FR35" i="13"/>
  <c r="FS35" i="13"/>
  <c r="FT35" i="13"/>
  <c r="FU35" i="13"/>
  <c r="FV35" i="13"/>
  <c r="FW35" i="13"/>
  <c r="FX35" i="13"/>
  <c r="FY35" i="13"/>
  <c r="EY36" i="13"/>
  <c r="EZ36" i="13"/>
  <c r="FA36" i="13"/>
  <c r="FB36" i="13"/>
  <c r="FC36" i="13"/>
  <c r="FD36" i="13"/>
  <c r="FE36" i="13"/>
  <c r="FF36" i="13"/>
  <c r="FG36" i="13"/>
  <c r="FH36" i="13"/>
  <c r="FI36" i="13"/>
  <c r="FJ36" i="13"/>
  <c r="FK36" i="13"/>
  <c r="FL36" i="13"/>
  <c r="FM36" i="13"/>
  <c r="FN36" i="13"/>
  <c r="FO36" i="13"/>
  <c r="FP36" i="13"/>
  <c r="FQ36" i="13"/>
  <c r="FR36" i="13"/>
  <c r="FS36" i="13"/>
  <c r="FT36" i="13"/>
  <c r="FU36" i="13"/>
  <c r="FV36" i="13"/>
  <c r="FW36" i="13"/>
  <c r="FX36" i="13"/>
  <c r="FY36" i="13"/>
  <c r="EY37" i="13"/>
  <c r="EZ37" i="13"/>
  <c r="FA37" i="13"/>
  <c r="FB37" i="13"/>
  <c r="FC37" i="13"/>
  <c r="FD37" i="13"/>
  <c r="FE37" i="13"/>
  <c r="FF37" i="13"/>
  <c r="FG37" i="13"/>
  <c r="FH37" i="13"/>
  <c r="FI37" i="13"/>
  <c r="FJ37" i="13"/>
  <c r="FK37" i="13"/>
  <c r="FL37" i="13"/>
  <c r="FM37" i="13"/>
  <c r="FN37" i="13"/>
  <c r="FO37" i="13"/>
  <c r="FP37" i="13"/>
  <c r="FQ37" i="13"/>
  <c r="FR37" i="13"/>
  <c r="FS37" i="13"/>
  <c r="FT37" i="13"/>
  <c r="FU37" i="13"/>
  <c r="FV37" i="13"/>
  <c r="FW37" i="13"/>
  <c r="FX37" i="13"/>
  <c r="FY37" i="13"/>
  <c r="EY38" i="13"/>
  <c r="EZ38" i="13"/>
  <c r="FA38" i="13"/>
  <c r="FB38" i="13"/>
  <c r="FC38" i="13"/>
  <c r="FD38" i="13"/>
  <c r="FE38" i="13"/>
  <c r="FF38" i="13"/>
  <c r="FG38" i="13"/>
  <c r="FH38" i="13"/>
  <c r="FI38" i="13"/>
  <c r="FJ38" i="13"/>
  <c r="FK38" i="13"/>
  <c r="FL38" i="13"/>
  <c r="FM38" i="13"/>
  <c r="FN38" i="13"/>
  <c r="FO38" i="13"/>
  <c r="FP38" i="13"/>
  <c r="FQ38" i="13"/>
  <c r="FR38" i="13"/>
  <c r="FS38" i="13"/>
  <c r="FT38" i="13"/>
  <c r="FU38" i="13"/>
  <c r="FV38" i="13"/>
  <c r="FW38" i="13"/>
  <c r="FX38" i="13"/>
  <c r="FY38" i="13"/>
  <c r="EY39" i="13"/>
  <c r="EZ39" i="13"/>
  <c r="FA39" i="13"/>
  <c r="FB39" i="13"/>
  <c r="FC39" i="13"/>
  <c r="FD39" i="13"/>
  <c r="FE39" i="13"/>
  <c r="FF39" i="13"/>
  <c r="FG39" i="13"/>
  <c r="FH39" i="13"/>
  <c r="FI39" i="13"/>
  <c r="FJ39" i="13"/>
  <c r="FK39" i="13"/>
  <c r="FL39" i="13"/>
  <c r="FM39" i="13"/>
  <c r="FN39" i="13"/>
  <c r="FO39" i="13"/>
  <c r="FP39" i="13"/>
  <c r="FQ39" i="13"/>
  <c r="FR39" i="13"/>
  <c r="FS39" i="13"/>
  <c r="FT39" i="13"/>
  <c r="FU39" i="13"/>
  <c r="FV39" i="13"/>
  <c r="FW39" i="13"/>
  <c r="FX39" i="13"/>
  <c r="FY39" i="13"/>
  <c r="EY40" i="13"/>
  <c r="EZ40" i="13"/>
  <c r="FA40" i="13"/>
  <c r="FB40" i="13"/>
  <c r="FC40" i="13"/>
  <c r="FD40" i="13"/>
  <c r="FE40" i="13"/>
  <c r="FF40" i="13"/>
  <c r="FG40" i="13"/>
  <c r="FH40" i="13"/>
  <c r="FI40" i="13"/>
  <c r="FJ40" i="13"/>
  <c r="FK40" i="13"/>
  <c r="FL40" i="13"/>
  <c r="FM40" i="13"/>
  <c r="FN40" i="13"/>
  <c r="FO40" i="13"/>
  <c r="FP40" i="13"/>
  <c r="FQ40" i="13"/>
  <c r="FR40" i="13"/>
  <c r="FS40" i="13"/>
  <c r="FT40" i="13"/>
  <c r="FU40" i="13"/>
  <c r="FV40" i="13"/>
  <c r="FW40" i="13"/>
  <c r="FX40" i="13"/>
  <c r="FY40" i="13"/>
  <c r="EY41" i="13"/>
  <c r="EZ41" i="13"/>
  <c r="FA41" i="13"/>
  <c r="FB41" i="13"/>
  <c r="FC41" i="13"/>
  <c r="FD41" i="13"/>
  <c r="FE41" i="13"/>
  <c r="FF41" i="13"/>
  <c r="FG41" i="13"/>
  <c r="FH41" i="13"/>
  <c r="FI41" i="13"/>
  <c r="FJ41" i="13"/>
  <c r="FK41" i="13"/>
  <c r="FL41" i="13"/>
  <c r="FM41" i="13"/>
  <c r="FN41" i="13"/>
  <c r="FO41" i="13"/>
  <c r="FP41" i="13"/>
  <c r="FQ41" i="13"/>
  <c r="FR41" i="13"/>
  <c r="FS41" i="13"/>
  <c r="FT41" i="13"/>
  <c r="FU41" i="13"/>
  <c r="FV41" i="13"/>
  <c r="FW41" i="13"/>
  <c r="FX41" i="13"/>
  <c r="FY41" i="13"/>
  <c r="EY42" i="13"/>
  <c r="EZ42" i="13"/>
  <c r="FA42" i="13"/>
  <c r="FB42" i="13"/>
  <c r="FC42" i="13"/>
  <c r="FD42" i="13"/>
  <c r="FE42" i="13"/>
  <c r="FF42" i="13"/>
  <c r="FG42" i="13"/>
  <c r="FH42" i="13"/>
  <c r="FI42" i="13"/>
  <c r="FJ42" i="13"/>
  <c r="FK42" i="13"/>
  <c r="FL42" i="13"/>
  <c r="FM42" i="13"/>
  <c r="FN42" i="13"/>
  <c r="FO42" i="13"/>
  <c r="FP42" i="13"/>
  <c r="FQ42" i="13"/>
  <c r="FR42" i="13"/>
  <c r="FS42" i="13"/>
  <c r="FT42" i="13"/>
  <c r="FU42" i="13"/>
  <c r="FV42" i="13"/>
  <c r="FW42" i="13"/>
  <c r="FX42" i="13"/>
  <c r="FY42" i="13"/>
  <c r="EY43" i="13"/>
  <c r="EZ43" i="13"/>
  <c r="FA43" i="13"/>
  <c r="FB43" i="13"/>
  <c r="FC43" i="13"/>
  <c r="FD43" i="13"/>
  <c r="FE43" i="13"/>
  <c r="FF43" i="13"/>
  <c r="FG43" i="13"/>
  <c r="FH43" i="13"/>
  <c r="FI43" i="13"/>
  <c r="FJ43" i="13"/>
  <c r="FK43" i="13"/>
  <c r="FL43" i="13"/>
  <c r="FM43" i="13"/>
  <c r="FN43" i="13"/>
  <c r="FO43" i="13"/>
  <c r="FP43" i="13"/>
  <c r="FQ43" i="13"/>
  <c r="FR43" i="13"/>
  <c r="FS43" i="13"/>
  <c r="FT43" i="13"/>
  <c r="FU43" i="13"/>
  <c r="FV43" i="13"/>
  <c r="FW43" i="13"/>
  <c r="FX43" i="13"/>
  <c r="FY43" i="13"/>
  <c r="EY44" i="13"/>
  <c r="EZ44" i="13"/>
  <c r="FA44" i="13"/>
  <c r="FB44" i="13"/>
  <c r="FC44" i="13"/>
  <c r="FD44" i="13"/>
  <c r="FE44" i="13"/>
  <c r="FF44" i="13"/>
  <c r="FG44" i="13"/>
  <c r="FH44" i="13"/>
  <c r="FI44" i="13"/>
  <c r="FJ44" i="13"/>
  <c r="FK44" i="13"/>
  <c r="FL44" i="13"/>
  <c r="FM44" i="13"/>
  <c r="FN44" i="13"/>
  <c r="FO44" i="13"/>
  <c r="FP44" i="13"/>
  <c r="FQ44" i="13"/>
  <c r="FR44" i="13"/>
  <c r="FS44" i="13"/>
  <c r="FT44" i="13"/>
  <c r="FU44" i="13"/>
  <c r="FV44" i="13"/>
  <c r="FW44" i="13"/>
  <c r="FX44" i="13"/>
  <c r="FY44" i="13"/>
  <c r="EY45" i="13"/>
  <c r="EZ45" i="13"/>
  <c r="FA45" i="13"/>
  <c r="FB45" i="13"/>
  <c r="FC45" i="13"/>
  <c r="FD45" i="13"/>
  <c r="FE45" i="13"/>
  <c r="FF45" i="13"/>
  <c r="FG45" i="13"/>
  <c r="FH45" i="13"/>
  <c r="FI45" i="13"/>
  <c r="FJ45" i="13"/>
  <c r="FK45" i="13"/>
  <c r="FL45" i="13"/>
  <c r="FM45" i="13"/>
  <c r="FN45" i="13"/>
  <c r="FO45" i="13"/>
  <c r="FP45" i="13"/>
  <c r="FQ45" i="13"/>
  <c r="FR45" i="13"/>
  <c r="FS45" i="13"/>
  <c r="FT45" i="13"/>
  <c r="FU45" i="13"/>
  <c r="FV45" i="13"/>
  <c r="FW45" i="13"/>
  <c r="FX45" i="13"/>
  <c r="FY45" i="13"/>
  <c r="EY46" i="13"/>
  <c r="EZ46" i="13"/>
  <c r="FA46" i="13"/>
  <c r="FB46" i="13"/>
  <c r="FC46" i="13"/>
  <c r="FD46" i="13"/>
  <c r="FE46" i="13"/>
  <c r="FF46" i="13"/>
  <c r="FG46" i="13"/>
  <c r="FH46" i="13"/>
  <c r="FI46" i="13"/>
  <c r="FJ46" i="13"/>
  <c r="FK46" i="13"/>
  <c r="FL46" i="13"/>
  <c r="FM46" i="13"/>
  <c r="FN46" i="13"/>
  <c r="FO46" i="13"/>
  <c r="FP46" i="13"/>
  <c r="FQ46" i="13"/>
  <c r="FR46" i="13"/>
  <c r="FS46" i="13"/>
  <c r="FT46" i="13"/>
  <c r="FU46" i="13"/>
  <c r="FV46" i="13"/>
  <c r="FW46" i="13"/>
  <c r="FX46" i="13"/>
  <c r="FY46" i="13"/>
  <c r="EY47" i="13"/>
  <c r="EZ47" i="13"/>
  <c r="FA47" i="13"/>
  <c r="FB47" i="13"/>
  <c r="FC47" i="13"/>
  <c r="FD47" i="13"/>
  <c r="FE47" i="13"/>
  <c r="FF47" i="13"/>
  <c r="FG47" i="13"/>
  <c r="FH47" i="13"/>
  <c r="FI47" i="13"/>
  <c r="FJ47" i="13"/>
  <c r="FK47" i="13"/>
  <c r="FL47" i="13"/>
  <c r="FM47" i="13"/>
  <c r="FN47" i="13"/>
  <c r="FO47" i="13"/>
  <c r="FP47" i="13"/>
  <c r="FQ47" i="13"/>
  <c r="FR47" i="13"/>
  <c r="FS47" i="13"/>
  <c r="FT47" i="13"/>
  <c r="FU47" i="13"/>
  <c r="FV47" i="13"/>
  <c r="FW47" i="13"/>
  <c r="FX47" i="13"/>
  <c r="FY47" i="13"/>
  <c r="EY48" i="13"/>
  <c r="EZ48" i="13"/>
  <c r="FA48" i="13"/>
  <c r="FB48" i="13"/>
  <c r="FC48" i="13"/>
  <c r="FD48" i="13"/>
  <c r="FE48" i="13"/>
  <c r="FF48" i="13"/>
  <c r="FG48" i="13"/>
  <c r="FH48" i="13"/>
  <c r="FI48" i="13"/>
  <c r="FJ48" i="13"/>
  <c r="FK48" i="13"/>
  <c r="FL48" i="13"/>
  <c r="FM48" i="13"/>
  <c r="FN48" i="13"/>
  <c r="FO48" i="13"/>
  <c r="FP48" i="13"/>
  <c r="FQ48" i="13"/>
  <c r="FR48" i="13"/>
  <c r="FS48" i="13"/>
  <c r="FT48" i="13"/>
  <c r="FU48" i="13"/>
  <c r="FV48" i="13"/>
  <c r="FW48" i="13"/>
  <c r="FX48" i="13"/>
  <c r="FY48" i="13"/>
  <c r="EY49" i="13"/>
  <c r="EZ49" i="13"/>
  <c r="FA49" i="13"/>
  <c r="FB49" i="13"/>
  <c r="FC49" i="13"/>
  <c r="FD49" i="13"/>
  <c r="FE49" i="13"/>
  <c r="FF49" i="13"/>
  <c r="FG49" i="13"/>
  <c r="FH49" i="13"/>
  <c r="FI49" i="13"/>
  <c r="FJ49" i="13"/>
  <c r="FK49" i="13"/>
  <c r="FL49" i="13"/>
  <c r="FM49" i="13"/>
  <c r="FN49" i="13"/>
  <c r="FO49" i="13"/>
  <c r="FP49" i="13"/>
  <c r="FQ49" i="13"/>
  <c r="FR49" i="13"/>
  <c r="FS49" i="13"/>
  <c r="FT49" i="13"/>
  <c r="FU49" i="13"/>
  <c r="FV49" i="13"/>
  <c r="FW49" i="13"/>
  <c r="FX49" i="13"/>
  <c r="FY49" i="13"/>
  <c r="EY50" i="13"/>
  <c r="EZ50" i="13"/>
  <c r="FA50" i="13"/>
  <c r="FB50" i="13"/>
  <c r="FC50" i="13"/>
  <c r="FD50" i="13"/>
  <c r="FE50" i="13"/>
  <c r="FF50" i="13"/>
  <c r="FG50" i="13"/>
  <c r="FH50" i="13"/>
  <c r="FI50" i="13"/>
  <c r="FJ50" i="13"/>
  <c r="FK50" i="13"/>
  <c r="FL50" i="13"/>
  <c r="FM50" i="13"/>
  <c r="FN50" i="13"/>
  <c r="FO50" i="13"/>
  <c r="FP50" i="13"/>
  <c r="FQ50" i="13"/>
  <c r="FR50" i="13"/>
  <c r="FS50" i="13"/>
  <c r="FT50" i="13"/>
  <c r="FU50" i="13"/>
  <c r="FV50" i="13"/>
  <c r="FW50" i="13"/>
  <c r="FX50" i="13"/>
  <c r="FY50" i="13"/>
  <c r="EY51" i="13"/>
  <c r="EZ51" i="13"/>
  <c r="FA51" i="13"/>
  <c r="FB51" i="13"/>
  <c r="FC51" i="13"/>
  <c r="FD51" i="13"/>
  <c r="FE51" i="13"/>
  <c r="FF51" i="13"/>
  <c r="FG51" i="13"/>
  <c r="FH51" i="13"/>
  <c r="FI51" i="13"/>
  <c r="FJ51" i="13"/>
  <c r="FK51" i="13"/>
  <c r="FL51" i="13"/>
  <c r="FM51" i="13"/>
  <c r="FN51" i="13"/>
  <c r="FO51" i="13"/>
  <c r="FP51" i="13"/>
  <c r="FQ51" i="13"/>
  <c r="FR51" i="13"/>
  <c r="FS51" i="13"/>
  <c r="FT51" i="13"/>
  <c r="FU51" i="13"/>
  <c r="FV51" i="13"/>
  <c r="FW51" i="13"/>
  <c r="FX51" i="13"/>
  <c r="FY51" i="13"/>
  <c r="EY52" i="13"/>
  <c r="EZ52" i="13"/>
  <c r="FA52" i="13"/>
  <c r="FB52" i="13"/>
  <c r="FC52" i="13"/>
  <c r="FD52" i="13"/>
  <c r="FE52" i="13"/>
  <c r="FF52" i="13"/>
  <c r="FG52" i="13"/>
  <c r="FH52" i="13"/>
  <c r="FI52" i="13"/>
  <c r="FJ52" i="13"/>
  <c r="FK52" i="13"/>
  <c r="FL52" i="13"/>
  <c r="FM52" i="13"/>
  <c r="FN52" i="13"/>
  <c r="FO52" i="13"/>
  <c r="FP52" i="13"/>
  <c r="FQ52" i="13"/>
  <c r="FR52" i="13"/>
  <c r="FS52" i="13"/>
  <c r="FT52" i="13"/>
  <c r="FU52" i="13"/>
  <c r="FV52" i="13"/>
  <c r="FW52" i="13"/>
  <c r="FX52" i="13"/>
  <c r="FY52" i="13"/>
  <c r="EY53" i="13"/>
  <c r="EZ53" i="13"/>
  <c r="FA53" i="13"/>
  <c r="FB53" i="13"/>
  <c r="FC53" i="13"/>
  <c r="FD53" i="13"/>
  <c r="FE53" i="13"/>
  <c r="FF53" i="13"/>
  <c r="FG53" i="13"/>
  <c r="FH53" i="13"/>
  <c r="FI53" i="13"/>
  <c r="FJ53" i="13"/>
  <c r="FK53" i="13"/>
  <c r="FL53" i="13"/>
  <c r="FM53" i="13"/>
  <c r="FN53" i="13"/>
  <c r="FO53" i="13"/>
  <c r="FP53" i="13"/>
  <c r="FQ53" i="13"/>
  <c r="FR53" i="13"/>
  <c r="FS53" i="13"/>
  <c r="FT53" i="13"/>
  <c r="FU53" i="13"/>
  <c r="FV53" i="13"/>
  <c r="FW53" i="13"/>
  <c r="FX53" i="13"/>
  <c r="FY53" i="13"/>
  <c r="EY54" i="13"/>
  <c r="EZ54" i="13"/>
  <c r="FA54" i="13"/>
  <c r="FB54" i="13"/>
  <c r="FC54" i="13"/>
  <c r="FD54" i="13"/>
  <c r="FE54" i="13"/>
  <c r="FF54" i="13"/>
  <c r="FG54" i="13"/>
  <c r="FH54" i="13"/>
  <c r="FI54" i="13"/>
  <c r="FJ54" i="13"/>
  <c r="FK54" i="13"/>
  <c r="FL54" i="13"/>
  <c r="FM54" i="13"/>
  <c r="FN54" i="13"/>
  <c r="FO54" i="13"/>
  <c r="FP54" i="13"/>
  <c r="FQ54" i="13"/>
  <c r="FR54" i="13"/>
  <c r="FS54" i="13"/>
  <c r="FT54" i="13"/>
  <c r="FU54" i="13"/>
  <c r="FV54" i="13"/>
  <c r="FW54" i="13"/>
  <c r="FX54" i="13"/>
  <c r="FY54" i="13"/>
  <c r="EY55" i="13"/>
  <c r="EZ55" i="13"/>
  <c r="FA55" i="13"/>
  <c r="FB55" i="13"/>
  <c r="FC55" i="13"/>
  <c r="FD55" i="13"/>
  <c r="FE55" i="13"/>
  <c r="FF55" i="13"/>
  <c r="FG55" i="13"/>
  <c r="FH55" i="13"/>
  <c r="FI55" i="13"/>
  <c r="FJ55" i="13"/>
  <c r="FK55" i="13"/>
  <c r="FL55" i="13"/>
  <c r="FM55" i="13"/>
  <c r="FN55" i="13"/>
  <c r="FO55" i="13"/>
  <c r="FP55" i="13"/>
  <c r="FQ55" i="13"/>
  <c r="FR55" i="13"/>
  <c r="FS55" i="13"/>
  <c r="FT55" i="13"/>
  <c r="FU55" i="13"/>
  <c r="FV55" i="13"/>
  <c r="FW55" i="13"/>
  <c r="FX55" i="13"/>
  <c r="FY55" i="13"/>
  <c r="EY56" i="13"/>
  <c r="EZ56" i="13"/>
  <c r="FA56" i="13"/>
  <c r="FB56" i="13"/>
  <c r="FC56" i="13"/>
  <c r="FD56" i="13"/>
  <c r="FE56" i="13"/>
  <c r="FF56" i="13"/>
  <c r="FG56" i="13"/>
  <c r="FH56" i="13"/>
  <c r="FI56" i="13"/>
  <c r="FJ56" i="13"/>
  <c r="FK56" i="13"/>
  <c r="FL56" i="13"/>
  <c r="FM56" i="13"/>
  <c r="FN56" i="13"/>
  <c r="FO56" i="13"/>
  <c r="FP56" i="13"/>
  <c r="FQ56" i="13"/>
  <c r="FR56" i="13"/>
  <c r="FS56" i="13"/>
  <c r="FT56" i="13"/>
  <c r="FU56" i="13"/>
  <c r="FV56" i="13"/>
  <c r="FW56" i="13"/>
  <c r="FX56" i="13"/>
  <c r="FY56" i="13"/>
  <c r="EY57" i="13"/>
  <c r="EZ57" i="13"/>
  <c r="FA57" i="13"/>
  <c r="FB57" i="13"/>
  <c r="FC57" i="13"/>
  <c r="FD57" i="13"/>
  <c r="FE57" i="13"/>
  <c r="FF57" i="13"/>
  <c r="FG57" i="13"/>
  <c r="FH57" i="13"/>
  <c r="FI57" i="13"/>
  <c r="FJ57" i="13"/>
  <c r="FK57" i="13"/>
  <c r="FL57" i="13"/>
  <c r="FM57" i="13"/>
  <c r="FN57" i="13"/>
  <c r="FO57" i="13"/>
  <c r="FP57" i="13"/>
  <c r="FQ57" i="13"/>
  <c r="FR57" i="13"/>
  <c r="FS57" i="13"/>
  <c r="FT57" i="13"/>
  <c r="FU57" i="13"/>
  <c r="FV57" i="13"/>
  <c r="FW57" i="13"/>
  <c r="FX57" i="13"/>
  <c r="FY57" i="13"/>
  <c r="EY58" i="13"/>
  <c r="EZ58" i="13"/>
  <c r="FA58" i="13"/>
  <c r="FB58" i="13"/>
  <c r="FC58" i="13"/>
  <c r="FD58" i="13"/>
  <c r="FE58" i="13"/>
  <c r="FF58" i="13"/>
  <c r="FG58" i="13"/>
  <c r="FH58" i="13"/>
  <c r="FI58" i="13"/>
  <c r="FJ58" i="13"/>
  <c r="FK58" i="13"/>
  <c r="FL58" i="13"/>
  <c r="FM58" i="13"/>
  <c r="FN58" i="13"/>
  <c r="FO58" i="13"/>
  <c r="FP58" i="13"/>
  <c r="FQ58" i="13"/>
  <c r="FR58" i="13"/>
  <c r="FS58" i="13"/>
  <c r="FT58" i="13"/>
  <c r="FU58" i="13"/>
  <c r="FV58" i="13"/>
  <c r="FW58" i="13"/>
  <c r="FX58" i="13"/>
  <c r="FY58" i="13"/>
  <c r="EY59" i="13"/>
  <c r="EZ59" i="13"/>
  <c r="FA59" i="13"/>
  <c r="FB59" i="13"/>
  <c r="FC59" i="13"/>
  <c r="FD59" i="13"/>
  <c r="FE59" i="13"/>
  <c r="FF59" i="13"/>
  <c r="FG59" i="13"/>
  <c r="FH59" i="13"/>
  <c r="FI59" i="13"/>
  <c r="FJ59" i="13"/>
  <c r="FK59" i="13"/>
  <c r="FL59" i="13"/>
  <c r="FM59" i="13"/>
  <c r="FN59" i="13"/>
  <c r="FO59" i="13"/>
  <c r="FP59" i="13"/>
  <c r="FQ59" i="13"/>
  <c r="FR59" i="13"/>
  <c r="FS59" i="13"/>
  <c r="FT59" i="13"/>
  <c r="FU59" i="13"/>
  <c r="FV59" i="13"/>
  <c r="FW59" i="13"/>
  <c r="FX59" i="13"/>
  <c r="FY59" i="13"/>
  <c r="EY60" i="13"/>
  <c r="EZ60" i="13"/>
  <c r="FA60" i="13"/>
  <c r="FB60" i="13"/>
  <c r="FC60" i="13"/>
  <c r="FD60" i="13"/>
  <c r="FE60" i="13"/>
  <c r="FF60" i="13"/>
  <c r="FG60" i="13"/>
  <c r="FH60" i="13"/>
  <c r="FI60" i="13"/>
  <c r="FJ60" i="13"/>
  <c r="FK60" i="13"/>
  <c r="FL60" i="13"/>
  <c r="FM60" i="13"/>
  <c r="FN60" i="13"/>
  <c r="FO60" i="13"/>
  <c r="FP60" i="13"/>
  <c r="FQ60" i="13"/>
  <c r="FR60" i="13"/>
  <c r="FS60" i="13"/>
  <c r="FT60" i="13"/>
  <c r="FU60" i="13"/>
  <c r="FV60" i="13"/>
  <c r="FW60" i="13"/>
  <c r="FX60" i="13"/>
  <c r="FY60" i="13"/>
  <c r="EY61" i="13"/>
  <c r="EZ61" i="13"/>
  <c r="FA61" i="13"/>
  <c r="FB61" i="13"/>
  <c r="FC61" i="13"/>
  <c r="FD61" i="13"/>
  <c r="FE61" i="13"/>
  <c r="FF61" i="13"/>
  <c r="FG61" i="13"/>
  <c r="FH61" i="13"/>
  <c r="FI61" i="13"/>
  <c r="FJ61" i="13"/>
  <c r="FK61" i="13"/>
  <c r="FL61" i="13"/>
  <c r="FM61" i="13"/>
  <c r="FN61" i="13"/>
  <c r="FO61" i="13"/>
  <c r="FP61" i="13"/>
  <c r="FQ61" i="13"/>
  <c r="FR61" i="13"/>
  <c r="FS61" i="13"/>
  <c r="FT61" i="13"/>
  <c r="FU61" i="13"/>
  <c r="FV61" i="13"/>
  <c r="FW61" i="13"/>
  <c r="FX61" i="13"/>
  <c r="FY61" i="13"/>
  <c r="EY62" i="13"/>
  <c r="EZ62" i="13"/>
  <c r="FA62" i="13"/>
  <c r="FB62" i="13"/>
  <c r="FC62" i="13"/>
  <c r="FD62" i="13"/>
  <c r="FE62" i="13"/>
  <c r="FF62" i="13"/>
  <c r="FG62" i="13"/>
  <c r="FH62" i="13"/>
  <c r="FI62" i="13"/>
  <c r="FJ62" i="13"/>
  <c r="FK62" i="13"/>
  <c r="FL62" i="13"/>
  <c r="FM62" i="13"/>
  <c r="FN62" i="13"/>
  <c r="FO62" i="13"/>
  <c r="FP62" i="13"/>
  <c r="FQ62" i="13"/>
  <c r="FR62" i="13"/>
  <c r="FS62" i="13"/>
  <c r="FT62" i="13"/>
  <c r="FU62" i="13"/>
  <c r="FV62" i="13"/>
  <c r="FW62" i="13"/>
  <c r="FX62" i="13"/>
  <c r="FY62" i="13"/>
  <c r="EY63" i="13"/>
  <c r="EZ63" i="13"/>
  <c r="FA63" i="13"/>
  <c r="FB63" i="13"/>
  <c r="FC63" i="13"/>
  <c r="FD63" i="13"/>
  <c r="FE63" i="13"/>
  <c r="FF63" i="13"/>
  <c r="FG63" i="13"/>
  <c r="FH63" i="13"/>
  <c r="FI63" i="13"/>
  <c r="FJ63" i="13"/>
  <c r="FK63" i="13"/>
  <c r="FL63" i="13"/>
  <c r="FM63" i="13"/>
  <c r="FN63" i="13"/>
  <c r="FO63" i="13"/>
  <c r="FP63" i="13"/>
  <c r="FQ63" i="13"/>
  <c r="FR63" i="13"/>
  <c r="FS63" i="13"/>
  <c r="FT63" i="13"/>
  <c r="FU63" i="13"/>
  <c r="FV63" i="13"/>
  <c r="FW63" i="13"/>
  <c r="FX63" i="13"/>
  <c r="FY63" i="13"/>
  <c r="EY64" i="13"/>
  <c r="EZ64" i="13"/>
  <c r="FA64" i="13"/>
  <c r="FB64" i="13"/>
  <c r="FC64" i="13"/>
  <c r="FD64" i="13"/>
  <c r="FE64" i="13"/>
  <c r="FF64" i="13"/>
  <c r="FG64" i="13"/>
  <c r="FH64" i="13"/>
  <c r="FI64" i="13"/>
  <c r="FJ64" i="13"/>
  <c r="FK64" i="13"/>
  <c r="FL64" i="13"/>
  <c r="FM64" i="13"/>
  <c r="FN64" i="13"/>
  <c r="FO64" i="13"/>
  <c r="FP64" i="13"/>
  <c r="FQ64" i="13"/>
  <c r="FR64" i="13"/>
  <c r="FS64" i="13"/>
  <c r="FT64" i="13"/>
  <c r="FU64" i="13"/>
  <c r="FV64" i="13"/>
  <c r="FW64" i="13"/>
  <c r="FX64" i="13"/>
  <c r="FY64" i="13"/>
  <c r="EY65" i="13"/>
  <c r="EZ65" i="13"/>
  <c r="FA65" i="13"/>
  <c r="FB65" i="13"/>
  <c r="FC65" i="13"/>
  <c r="FD65" i="13"/>
  <c r="FE65" i="13"/>
  <c r="FF65" i="13"/>
  <c r="FG65" i="13"/>
  <c r="FH65" i="13"/>
  <c r="FI65" i="13"/>
  <c r="FJ65" i="13"/>
  <c r="FK65" i="13"/>
  <c r="FL65" i="13"/>
  <c r="FM65" i="13"/>
  <c r="FN65" i="13"/>
  <c r="FO65" i="13"/>
  <c r="FP65" i="13"/>
  <c r="FQ65" i="13"/>
  <c r="FR65" i="13"/>
  <c r="FS65" i="13"/>
  <c r="FT65" i="13"/>
  <c r="FU65" i="13"/>
  <c r="FV65" i="13"/>
  <c r="FW65" i="13"/>
  <c r="FX65" i="13"/>
  <c r="FY65" i="13"/>
  <c r="EY66" i="13"/>
  <c r="EY67" i="13"/>
  <c r="EY68" i="13"/>
  <c r="EZ68" i="13"/>
  <c r="FA68" i="13"/>
  <c r="FB68" i="13"/>
  <c r="FC68" i="13"/>
  <c r="FD68" i="13"/>
  <c r="FE68" i="13"/>
  <c r="FF68" i="13"/>
  <c r="FG68" i="13"/>
  <c r="FH68" i="13"/>
  <c r="FI68" i="13"/>
  <c r="FJ68" i="13"/>
  <c r="FK68" i="13"/>
  <c r="FL68" i="13"/>
  <c r="FM68" i="13"/>
  <c r="FN68" i="13"/>
  <c r="FO68" i="13"/>
  <c r="FP68" i="13"/>
  <c r="FQ68" i="13"/>
  <c r="FR68" i="13"/>
  <c r="FS68" i="13"/>
  <c r="FT68" i="13"/>
  <c r="FU68" i="13"/>
  <c r="FV68" i="13"/>
  <c r="FW68" i="13"/>
  <c r="FX68" i="13"/>
  <c r="FY68" i="13"/>
  <c r="EY69" i="13"/>
  <c r="EZ69" i="13"/>
  <c r="FA69" i="13"/>
  <c r="FB69" i="13"/>
  <c r="FC69" i="13"/>
  <c r="FD69" i="13"/>
  <c r="FE69" i="13"/>
  <c r="FF69" i="13"/>
  <c r="FG69" i="13"/>
  <c r="FH69" i="13"/>
  <c r="FI69" i="13"/>
  <c r="FJ69" i="13"/>
  <c r="FK69" i="13"/>
  <c r="FL69" i="13"/>
  <c r="FM69" i="13"/>
  <c r="FN69" i="13"/>
  <c r="FO69" i="13"/>
  <c r="FP69" i="13"/>
  <c r="FQ69" i="13"/>
  <c r="FR69" i="13"/>
  <c r="FS69" i="13"/>
  <c r="FT69" i="13"/>
  <c r="FU69" i="13"/>
  <c r="FV69" i="13"/>
  <c r="FW69" i="13"/>
  <c r="FX69" i="13"/>
  <c r="FY69" i="13"/>
  <c r="EY70" i="13"/>
  <c r="EZ70" i="13"/>
  <c r="FA70" i="13"/>
  <c r="FB70" i="13"/>
  <c r="FC70" i="13"/>
  <c r="FD70" i="13"/>
  <c r="FE70" i="13"/>
  <c r="FF70" i="13"/>
  <c r="FG70" i="13"/>
  <c r="FH70" i="13"/>
  <c r="FI70" i="13"/>
  <c r="FJ70" i="13"/>
  <c r="FK70" i="13"/>
  <c r="FL70" i="13"/>
  <c r="FM70" i="13"/>
  <c r="FN70" i="13"/>
  <c r="FO70" i="13"/>
  <c r="FP70" i="13"/>
  <c r="FQ70" i="13"/>
  <c r="FR70" i="13"/>
  <c r="FS70" i="13"/>
  <c r="FT70" i="13"/>
  <c r="FU70" i="13"/>
  <c r="FV70" i="13"/>
  <c r="FW70" i="13"/>
  <c r="FX70" i="13"/>
  <c r="FY70" i="13"/>
  <c r="EY71" i="13"/>
  <c r="EZ71" i="13"/>
  <c r="FA71" i="13"/>
  <c r="FB71" i="13"/>
  <c r="FC71" i="13"/>
  <c r="FD71" i="13"/>
  <c r="FE71" i="13"/>
  <c r="FF71" i="13"/>
  <c r="FG71" i="13"/>
  <c r="FH71" i="13"/>
  <c r="FI71" i="13"/>
  <c r="FJ71" i="13"/>
  <c r="FK71" i="13"/>
  <c r="FL71" i="13"/>
  <c r="FM71" i="13"/>
  <c r="FN71" i="13"/>
  <c r="FO71" i="13"/>
  <c r="FP71" i="13"/>
  <c r="FQ71" i="13"/>
  <c r="FR71" i="13"/>
  <c r="FS71" i="13"/>
  <c r="FT71" i="13"/>
  <c r="FU71" i="13"/>
  <c r="FV71" i="13"/>
  <c r="FW71" i="13"/>
  <c r="FX71" i="13"/>
  <c r="FY71" i="13"/>
  <c r="EY72" i="13"/>
  <c r="EZ72" i="13"/>
  <c r="FA72" i="13"/>
  <c r="FB72" i="13"/>
  <c r="FC72" i="13"/>
  <c r="FD72" i="13"/>
  <c r="FE72" i="13"/>
  <c r="FF72" i="13"/>
  <c r="FG72" i="13"/>
  <c r="FH72" i="13"/>
  <c r="FI72" i="13"/>
  <c r="FJ72" i="13"/>
  <c r="FK72" i="13"/>
  <c r="FL72" i="13"/>
  <c r="FM72" i="13"/>
  <c r="FN72" i="13"/>
  <c r="FO72" i="13"/>
  <c r="FP72" i="13"/>
  <c r="FQ72" i="13"/>
  <c r="FR72" i="13"/>
  <c r="FS72" i="13"/>
  <c r="FT72" i="13"/>
  <c r="FU72" i="13"/>
  <c r="FV72" i="13"/>
  <c r="FW72" i="13"/>
  <c r="FX72" i="13"/>
  <c r="FY72" i="13"/>
  <c r="EY73" i="13"/>
  <c r="EZ73" i="13"/>
  <c r="FA73" i="13"/>
  <c r="FB73" i="13"/>
  <c r="FC73" i="13"/>
  <c r="FD73" i="13"/>
  <c r="FE73" i="13"/>
  <c r="FF73" i="13"/>
  <c r="FG73" i="13"/>
  <c r="FH73" i="13"/>
  <c r="FI73" i="13"/>
  <c r="FJ73" i="13"/>
  <c r="FK73" i="13"/>
  <c r="FL73" i="13"/>
  <c r="FM73" i="13"/>
  <c r="FN73" i="13"/>
  <c r="FO73" i="13"/>
  <c r="FP73" i="13"/>
  <c r="FQ73" i="13"/>
  <c r="FR73" i="13"/>
  <c r="FS73" i="13"/>
  <c r="FT73" i="13"/>
  <c r="FU73" i="13"/>
  <c r="FV73" i="13"/>
  <c r="FW73" i="13"/>
  <c r="FX73" i="13"/>
  <c r="FY73" i="13"/>
  <c r="EY74" i="13"/>
  <c r="EZ74" i="13"/>
  <c r="FA74" i="13"/>
  <c r="FB74" i="13"/>
  <c r="FC74" i="13"/>
  <c r="FD74" i="13"/>
  <c r="FE74" i="13"/>
  <c r="FF74" i="13"/>
  <c r="FG74" i="13"/>
  <c r="FH74" i="13"/>
  <c r="FI74" i="13"/>
  <c r="FJ74" i="13"/>
  <c r="FK74" i="13"/>
  <c r="FL74" i="13"/>
  <c r="FM74" i="13"/>
  <c r="FN74" i="13"/>
  <c r="FO74" i="13"/>
  <c r="FP74" i="13"/>
  <c r="FQ74" i="13"/>
  <c r="FR74" i="13"/>
  <c r="FS74" i="13"/>
  <c r="FT74" i="13"/>
  <c r="FU74" i="13"/>
  <c r="FV74" i="13"/>
  <c r="FW74" i="13"/>
  <c r="FX74" i="13"/>
  <c r="FY74" i="13"/>
  <c r="EY75" i="13"/>
  <c r="EZ75" i="13"/>
  <c r="FA75" i="13"/>
  <c r="FB75" i="13"/>
  <c r="FC75" i="13"/>
  <c r="FD75" i="13"/>
  <c r="FE75" i="13"/>
  <c r="FF75" i="13"/>
  <c r="FG75" i="13"/>
  <c r="FH75" i="13"/>
  <c r="FI75" i="13"/>
  <c r="FJ75" i="13"/>
  <c r="FK75" i="13"/>
  <c r="FL75" i="13"/>
  <c r="FM75" i="13"/>
  <c r="FN75" i="13"/>
  <c r="FO75" i="13"/>
  <c r="FP75" i="13"/>
  <c r="FQ75" i="13"/>
  <c r="FR75" i="13"/>
  <c r="FS75" i="13"/>
  <c r="FT75" i="13"/>
  <c r="FU75" i="13"/>
  <c r="FV75" i="13"/>
  <c r="FW75" i="13"/>
  <c r="FX75" i="13"/>
  <c r="FY75" i="13"/>
  <c r="EY76" i="13"/>
  <c r="EZ76" i="13"/>
  <c r="FA76" i="13"/>
  <c r="FB76" i="13"/>
  <c r="FC76" i="13"/>
  <c r="FD76" i="13"/>
  <c r="FE76" i="13"/>
  <c r="FF76" i="13"/>
  <c r="FG76" i="13"/>
  <c r="FH76" i="13"/>
  <c r="FI76" i="13"/>
  <c r="FJ76" i="13"/>
  <c r="FK76" i="13"/>
  <c r="FL76" i="13"/>
  <c r="FM76" i="13"/>
  <c r="FN76" i="13"/>
  <c r="FO76" i="13"/>
  <c r="FP76" i="13"/>
  <c r="FQ76" i="13"/>
  <c r="FR76" i="13"/>
  <c r="FS76" i="13"/>
  <c r="FT76" i="13"/>
  <c r="FU76" i="13"/>
  <c r="FV76" i="13"/>
  <c r="FW76" i="13"/>
  <c r="FX76" i="13"/>
  <c r="FY76" i="13"/>
  <c r="EY77" i="13"/>
  <c r="EZ77" i="13"/>
  <c r="FA77" i="13"/>
  <c r="FB77" i="13"/>
  <c r="FC77" i="13"/>
  <c r="FD77" i="13"/>
  <c r="FE77" i="13"/>
  <c r="FF77" i="13"/>
  <c r="FG77" i="13"/>
  <c r="FH77" i="13"/>
  <c r="FI77" i="13"/>
  <c r="FJ77" i="13"/>
  <c r="FK77" i="13"/>
  <c r="FL77" i="13"/>
  <c r="FM77" i="13"/>
  <c r="FN77" i="13"/>
  <c r="FO77" i="13"/>
  <c r="FP77" i="13"/>
  <c r="FQ77" i="13"/>
  <c r="FR77" i="13"/>
  <c r="FS77" i="13"/>
  <c r="FT77" i="13"/>
  <c r="FU77" i="13"/>
  <c r="FV77" i="13"/>
  <c r="FW77" i="13"/>
  <c r="FX77" i="13"/>
  <c r="FY77" i="13"/>
  <c r="EY78" i="13"/>
  <c r="EZ78" i="13"/>
  <c r="FA78" i="13"/>
  <c r="FB78" i="13"/>
  <c r="FC78" i="13"/>
  <c r="FD78" i="13"/>
  <c r="FE78" i="13"/>
  <c r="FF78" i="13"/>
  <c r="FG78" i="13"/>
  <c r="FH78" i="13"/>
  <c r="FI78" i="13"/>
  <c r="FJ78" i="13"/>
  <c r="FK78" i="13"/>
  <c r="FL78" i="13"/>
  <c r="FM78" i="13"/>
  <c r="FN78" i="13"/>
  <c r="FO78" i="13"/>
  <c r="FP78" i="13"/>
  <c r="FQ78" i="13"/>
  <c r="FR78" i="13"/>
  <c r="FS78" i="13"/>
  <c r="FT78" i="13"/>
  <c r="FU78" i="13"/>
  <c r="FV78" i="13"/>
  <c r="FW78" i="13"/>
  <c r="FX78" i="13"/>
  <c r="FY78" i="13"/>
  <c r="EY79" i="13"/>
  <c r="EZ79" i="13"/>
  <c r="FA79" i="13"/>
  <c r="FB79" i="13"/>
  <c r="FC79" i="13"/>
  <c r="FD79" i="13"/>
  <c r="FE79" i="13"/>
  <c r="FF79" i="13"/>
  <c r="FG79" i="13"/>
  <c r="FH79" i="13"/>
  <c r="FI79" i="13"/>
  <c r="FJ79" i="13"/>
  <c r="FK79" i="13"/>
  <c r="FL79" i="13"/>
  <c r="FM79" i="13"/>
  <c r="FN79" i="13"/>
  <c r="FO79" i="13"/>
  <c r="FP79" i="13"/>
  <c r="FQ79" i="13"/>
  <c r="FR79" i="13"/>
  <c r="FS79" i="13"/>
  <c r="FT79" i="13"/>
  <c r="FU79" i="13"/>
  <c r="FV79" i="13"/>
  <c r="FW79" i="13"/>
  <c r="FX79" i="13"/>
  <c r="FY79" i="13"/>
  <c r="EY80" i="13"/>
  <c r="EZ80" i="13"/>
  <c r="FA80" i="13"/>
  <c r="FB80" i="13"/>
  <c r="FC80" i="13"/>
  <c r="FD80" i="13"/>
  <c r="FE80" i="13"/>
  <c r="FF80" i="13"/>
  <c r="FG80" i="13"/>
  <c r="FH80" i="13"/>
  <c r="FI80" i="13"/>
  <c r="FJ80" i="13"/>
  <c r="FK80" i="13"/>
  <c r="FL80" i="13"/>
  <c r="FM80" i="13"/>
  <c r="FN80" i="13"/>
  <c r="FO80" i="13"/>
  <c r="FP80" i="13"/>
  <c r="FQ80" i="13"/>
  <c r="FR80" i="13"/>
  <c r="FS80" i="13"/>
  <c r="FT80" i="13"/>
  <c r="FU80" i="13"/>
  <c r="FV80" i="13"/>
  <c r="FW80" i="13"/>
  <c r="FX80" i="13"/>
  <c r="FY80" i="13"/>
  <c r="EY81" i="13"/>
  <c r="EZ81" i="13"/>
  <c r="FA81" i="13"/>
  <c r="FB81" i="13"/>
  <c r="FC81" i="13"/>
  <c r="FD81" i="13"/>
  <c r="FE81" i="13"/>
  <c r="FF81" i="13"/>
  <c r="FG81" i="13"/>
  <c r="FH81" i="13"/>
  <c r="FI81" i="13"/>
  <c r="FJ81" i="13"/>
  <c r="FK81" i="13"/>
  <c r="FL81" i="13"/>
  <c r="FM81" i="13"/>
  <c r="FN81" i="13"/>
  <c r="FO81" i="13"/>
  <c r="FP81" i="13"/>
  <c r="FQ81" i="13"/>
  <c r="FR81" i="13"/>
  <c r="FS81" i="13"/>
  <c r="FT81" i="13"/>
  <c r="FU81" i="13"/>
  <c r="FV81" i="13"/>
  <c r="FW81" i="13"/>
  <c r="FX81" i="13"/>
  <c r="FY81" i="13"/>
  <c r="EY82" i="13"/>
  <c r="FV82" i="13"/>
  <c r="FW82" i="13"/>
  <c r="EY85" i="13"/>
  <c r="FY85" i="13"/>
  <c r="EY86" i="13"/>
  <c r="EY87" i="13"/>
  <c r="EY88" i="13"/>
  <c r="EY89" i="13"/>
  <c r="EY90" i="13"/>
  <c r="EY91" i="13"/>
  <c r="EY92" i="13"/>
  <c r="EY93" i="13"/>
  <c r="EY94" i="13"/>
  <c r="EY95" i="13"/>
  <c r="EY96" i="13"/>
  <c r="EY97" i="13"/>
  <c r="EY98" i="13"/>
  <c r="EY99" i="13"/>
  <c r="EY100" i="13"/>
  <c r="EY101" i="13"/>
  <c r="EY102" i="13"/>
  <c r="EY103" i="13"/>
  <c r="EY104" i="13"/>
  <c r="EY105" i="13"/>
  <c r="EY106" i="13"/>
  <c r="EY107" i="13"/>
  <c r="EY108" i="13"/>
  <c r="EY109" i="13"/>
  <c r="EY110" i="13"/>
  <c r="EY111" i="13"/>
  <c r="EY112" i="13"/>
  <c r="EY113" i="13"/>
  <c r="EY114" i="13"/>
  <c r="EY115" i="13"/>
  <c r="EY116" i="13"/>
  <c r="EY117" i="13"/>
  <c r="EY118" i="13"/>
  <c r="EY119" i="13"/>
  <c r="EY120" i="13"/>
  <c r="EY121" i="13"/>
  <c r="EY122" i="13"/>
  <c r="EY123" i="13"/>
  <c r="EY124" i="13"/>
  <c r="EY125" i="13"/>
  <c r="EY126" i="13"/>
  <c r="EY127" i="13"/>
  <c r="EY128" i="13"/>
  <c r="EY129" i="13"/>
  <c r="EY130" i="13"/>
  <c r="EY131" i="13"/>
  <c r="EY132" i="13"/>
  <c r="EY133" i="13"/>
  <c r="EY134" i="13"/>
  <c r="EY135" i="13"/>
  <c r="EY136" i="13"/>
  <c r="EY137" i="13"/>
  <c r="EY138" i="13"/>
  <c r="EY139" i="13"/>
  <c r="EY140" i="13"/>
  <c r="EY141" i="13"/>
  <c r="EY142" i="13"/>
  <c r="EY143" i="13"/>
  <c r="EY144" i="13"/>
  <c r="EY145" i="13"/>
  <c r="EY146" i="13"/>
  <c r="EY147" i="13"/>
  <c r="EY148" i="13"/>
  <c r="EY149" i="13"/>
  <c r="EY150" i="13"/>
  <c r="CV7" i="13"/>
  <c r="CV28" i="13"/>
  <c r="CV29" i="13"/>
  <c r="CV31" i="13"/>
  <c r="CV33" i="13"/>
  <c r="CV42" i="13"/>
  <c r="AG42" i="13"/>
  <c r="CV43" i="13"/>
  <c r="CV48" i="13"/>
  <c r="CV55" i="13"/>
  <c r="CV58" i="13"/>
  <c r="CV64" i="13"/>
  <c r="AG64" i="13"/>
  <c r="CV65" i="13"/>
  <c r="CV67" i="13"/>
  <c r="CV70" i="13"/>
  <c r="AG70" i="13"/>
  <c r="CV71" i="13"/>
  <c r="CV81" i="13"/>
  <c r="AE81" i="13"/>
  <c r="CV85" i="13"/>
  <c r="CQ88" i="13"/>
  <c r="CV88" i="13"/>
  <c r="AF88" i="13"/>
  <c r="BC88" i="13"/>
  <c r="CU88" i="13"/>
  <c r="CM91" i="13"/>
  <c r="CV91" i="13"/>
  <c r="AB91" i="13"/>
  <c r="AW91" i="13"/>
  <c r="CR91" i="13"/>
  <c r="CU97" i="13"/>
  <c r="CV97" i="13"/>
  <c r="V97" i="13"/>
  <c r="AG97" i="13"/>
  <c r="AO97" i="13"/>
  <c r="BD97" i="13"/>
  <c r="CM97" i="13"/>
  <c r="CV98" i="13"/>
  <c r="CM114" i="13"/>
  <c r="CV114" i="13"/>
  <c r="AB114" i="13"/>
  <c r="AW114" i="13"/>
  <c r="CR114" i="13"/>
  <c r="CV116" i="13"/>
  <c r="AF116" i="13"/>
  <c r="BC116" i="13"/>
  <c r="CU116" i="13"/>
  <c r="CV119" i="13"/>
  <c r="CT124" i="13"/>
  <c r="CV124" i="13"/>
  <c r="W124" i="13"/>
  <c r="AH124" i="13"/>
  <c r="AQ124" i="13"/>
  <c r="BF124" i="13"/>
  <c r="CN124" i="13"/>
  <c r="CV125" i="13"/>
  <c r="AE125" i="13"/>
  <c r="BA125" i="13"/>
  <c r="CT125" i="13"/>
  <c r="CU129" i="13"/>
  <c r="CV129" i="13"/>
  <c r="V129" i="13"/>
  <c r="AG129" i="13"/>
  <c r="AO129" i="13"/>
  <c r="BD129" i="13"/>
  <c r="CM129" i="13"/>
  <c r="CV130" i="13"/>
  <c r="CV135" i="13"/>
  <c r="CV141" i="13"/>
  <c r="CV9" i="13"/>
  <c r="CV12" i="13"/>
  <c r="CV14" i="13"/>
  <c r="CV15" i="13"/>
  <c r="CV18" i="13"/>
  <c r="CV21" i="13"/>
  <c r="CV23" i="13"/>
  <c r="CV25" i="13"/>
  <c r="CV26" i="13"/>
  <c r="AE26" i="13"/>
  <c r="CV36" i="13"/>
  <c r="CV38" i="13"/>
  <c r="CV40" i="13"/>
  <c r="CV45" i="13"/>
  <c r="CV50" i="13"/>
  <c r="CV52" i="13"/>
  <c r="CV60" i="13"/>
  <c r="CV62" i="13"/>
  <c r="CV74" i="13"/>
  <c r="AG74" i="13"/>
  <c r="CV75" i="13"/>
  <c r="CV77" i="13"/>
  <c r="CV79" i="13"/>
  <c r="CO93" i="13"/>
  <c r="CV93" i="13"/>
  <c r="CV95" i="13"/>
  <c r="CU100" i="13"/>
  <c r="CV100" i="13"/>
  <c r="V100" i="13"/>
  <c r="AG100" i="13"/>
  <c r="AO100" i="13"/>
  <c r="BD100" i="13"/>
  <c r="CM100" i="13"/>
  <c r="CV101" i="13"/>
  <c r="AQ101" i="13"/>
  <c r="CN101" i="13"/>
  <c r="CT103" i="13"/>
  <c r="CV103" i="13"/>
  <c r="W103" i="13"/>
  <c r="AH103" i="13"/>
  <c r="AQ103" i="13"/>
  <c r="BF103" i="13"/>
  <c r="CN103" i="13"/>
  <c r="CV104" i="13"/>
  <c r="AF104" i="13"/>
  <c r="BC104" i="13"/>
  <c r="CU104" i="13"/>
  <c r="CT107" i="13"/>
  <c r="CV107" i="13"/>
  <c r="W107" i="13"/>
  <c r="AH107" i="13"/>
  <c r="AQ107" i="13"/>
  <c r="BF107" i="13"/>
  <c r="CN107" i="13"/>
  <c r="CV108" i="13"/>
  <c r="AF108" i="13"/>
  <c r="BC108" i="13"/>
  <c r="CU108" i="13"/>
  <c r="CQ111" i="13"/>
  <c r="CV111" i="13"/>
  <c r="AF111" i="13"/>
  <c r="BC111" i="13"/>
  <c r="CU111" i="13"/>
  <c r="CU121" i="13"/>
  <c r="CV121" i="13"/>
  <c r="V121" i="13"/>
  <c r="AG121" i="13"/>
  <c r="AO121" i="13"/>
  <c r="BD121" i="13"/>
  <c r="CM121" i="13"/>
  <c r="CV122" i="13"/>
  <c r="CS127" i="13"/>
  <c r="CV127" i="13"/>
  <c r="AL127" i="13"/>
  <c r="CT132" i="13"/>
  <c r="CV132" i="13"/>
  <c r="W132" i="13"/>
  <c r="AH132" i="13"/>
  <c r="AQ132" i="13"/>
  <c r="BF132" i="13"/>
  <c r="CN132" i="13"/>
  <c r="CV133" i="13"/>
  <c r="AE133" i="13"/>
  <c r="BA133" i="13"/>
  <c r="CT133" i="13"/>
  <c r="CR137" i="13"/>
  <c r="CV137" i="13"/>
  <c r="V137" i="13"/>
  <c r="AG137" i="13"/>
  <c r="AO137" i="13"/>
  <c r="BD137" i="13"/>
  <c r="CV138" i="13"/>
  <c r="CQ143" i="13"/>
  <c r="CV143" i="13"/>
  <c r="AF143" i="13"/>
  <c r="BC143" i="13"/>
  <c r="CU143" i="13"/>
  <c r="CU146" i="13"/>
  <c r="CV146" i="13"/>
  <c r="V146" i="13"/>
  <c r="AG146" i="13"/>
  <c r="AO146" i="13"/>
  <c r="BD146" i="13"/>
  <c r="CM146" i="13"/>
  <c r="CV147" i="13"/>
  <c r="CU149" i="13"/>
  <c r="CV149" i="13"/>
  <c r="V149" i="13"/>
  <c r="AG149" i="13"/>
  <c r="AO149" i="13"/>
  <c r="BD149" i="13"/>
  <c r="CM149" i="13"/>
  <c r="CR150" i="13"/>
  <c r="CV150" i="13"/>
  <c r="CV8" i="13"/>
  <c r="CV11" i="13"/>
  <c r="CV13" i="13"/>
  <c r="CV16" i="13"/>
  <c r="AG16" i="13"/>
  <c r="CV17" i="13"/>
  <c r="CV19" i="13"/>
  <c r="CV20" i="13"/>
  <c r="AE20" i="13"/>
  <c r="CV22" i="13"/>
  <c r="CV24" i="13"/>
  <c r="AM26" i="13"/>
  <c r="CV27" i="13"/>
  <c r="CV30" i="13"/>
  <c r="CV32" i="13"/>
  <c r="CV34" i="13"/>
  <c r="CV35" i="13"/>
  <c r="CV37" i="13"/>
  <c r="CV39" i="13"/>
  <c r="CV41" i="13"/>
  <c r="CV44" i="13"/>
  <c r="CV46" i="13"/>
  <c r="AG46" i="13"/>
  <c r="CV47" i="13"/>
  <c r="CV49" i="13"/>
  <c r="CV51" i="13"/>
  <c r="CV53" i="13"/>
  <c r="AG53" i="13"/>
  <c r="CV54" i="13"/>
  <c r="CV56" i="13"/>
  <c r="CV57" i="13"/>
  <c r="CV59" i="13"/>
  <c r="CV61" i="13"/>
  <c r="CV63" i="13"/>
  <c r="CV66" i="13"/>
  <c r="CV68" i="13"/>
  <c r="CV69" i="13"/>
  <c r="CV72" i="13"/>
  <c r="AG72" i="13"/>
  <c r="CV73" i="13"/>
  <c r="CV76" i="13"/>
  <c r="CV78" i="13"/>
  <c r="CV80" i="13"/>
  <c r="AM81" i="13"/>
  <c r="CV82" i="13"/>
  <c r="AM82" i="13"/>
  <c r="CV86" i="13"/>
  <c r="CO87" i="13"/>
  <c r="CV87" i="13"/>
  <c r="T88" i="13"/>
  <c r="AN88" i="13"/>
  <c r="CL88" i="13"/>
  <c r="CU89" i="13"/>
  <c r="CV89" i="13"/>
  <c r="V89" i="13"/>
  <c r="AG89" i="13"/>
  <c r="AO89" i="13"/>
  <c r="BD89" i="13"/>
  <c r="CM89" i="13"/>
  <c r="CV90" i="13"/>
  <c r="P91" i="13"/>
  <c r="AK91" i="13"/>
  <c r="BJ91" i="13"/>
  <c r="CS92" i="13"/>
  <c r="CV92" i="13"/>
  <c r="AL92" i="13"/>
  <c r="CV94" i="13"/>
  <c r="CQ96" i="13"/>
  <c r="CV96" i="13"/>
  <c r="AF96" i="13"/>
  <c r="BC96" i="13"/>
  <c r="CU96" i="13"/>
  <c r="P97" i="13"/>
  <c r="AB97" i="13"/>
  <c r="AK97" i="13"/>
  <c r="AW97" i="13"/>
  <c r="BJ97" i="13"/>
  <c r="CR97" i="13"/>
  <c r="CN99" i="13"/>
  <c r="CV99" i="13"/>
  <c r="AC99" i="13"/>
  <c r="AZ99" i="13"/>
  <c r="CS99" i="13"/>
  <c r="P100" i="13"/>
  <c r="AB100" i="13"/>
  <c r="AK100" i="13"/>
  <c r="AW100" i="13"/>
  <c r="BJ100" i="13"/>
  <c r="CR100" i="13"/>
  <c r="W101" i="13"/>
  <c r="CV102" i="13"/>
  <c r="AF102" i="13"/>
  <c r="BC102" i="13"/>
  <c r="CU102" i="13"/>
  <c r="Q103" i="13"/>
  <c r="AC103" i="13"/>
  <c r="AL103" i="13"/>
  <c r="AZ103" i="13"/>
  <c r="BL103" i="13"/>
  <c r="CS103" i="13"/>
  <c r="T104" i="13"/>
  <c r="AN104" i="13"/>
  <c r="CL104" i="13"/>
  <c r="CT105" i="13"/>
  <c r="CV105" i="13"/>
  <c r="W105" i="13"/>
  <c r="AH105" i="13"/>
  <c r="AQ105" i="13"/>
  <c r="BF105" i="13"/>
  <c r="CN105" i="13"/>
  <c r="CV106" i="13"/>
  <c r="AF106" i="13"/>
  <c r="BC106" i="13"/>
  <c r="CU106" i="13"/>
  <c r="Q107" i="13"/>
  <c r="AC107" i="13"/>
  <c r="AL107" i="13"/>
  <c r="AZ107" i="13"/>
  <c r="BL107" i="13"/>
  <c r="CS107" i="13"/>
  <c r="T108" i="13"/>
  <c r="AN108" i="13"/>
  <c r="CL108" i="13"/>
  <c r="CU109" i="13"/>
  <c r="CV109" i="13"/>
  <c r="V109" i="13"/>
  <c r="AG109" i="13"/>
  <c r="AO109" i="13"/>
  <c r="BD109" i="13"/>
  <c r="CM109" i="13"/>
  <c r="CV110" i="13"/>
  <c r="T111" i="13"/>
  <c r="AN111" i="13"/>
  <c r="CL111" i="13"/>
  <c r="CT112" i="13"/>
  <c r="CV112" i="13"/>
  <c r="W112" i="13"/>
  <c r="AH112" i="13"/>
  <c r="AQ112" i="13"/>
  <c r="BF112" i="13"/>
  <c r="CN112" i="13"/>
  <c r="CV113" i="13"/>
  <c r="AE113" i="13"/>
  <c r="BA113" i="13"/>
  <c r="CT113" i="13"/>
  <c r="P114" i="13"/>
  <c r="AK114" i="13"/>
  <c r="BJ114" i="13"/>
  <c r="CV115" i="13"/>
  <c r="T116" i="13"/>
  <c r="AN116" i="13"/>
  <c r="CL116" i="13"/>
  <c r="CU117" i="13"/>
  <c r="CV117" i="13"/>
  <c r="V117" i="13"/>
  <c r="AG117" i="13"/>
  <c r="AO117" i="13"/>
  <c r="BD117" i="13"/>
  <c r="CM117" i="13"/>
  <c r="CV118" i="13"/>
  <c r="CV120" i="13"/>
  <c r="AF120" i="13"/>
  <c r="BC120" i="13"/>
  <c r="CU120" i="13"/>
  <c r="P121" i="13"/>
  <c r="AB121" i="13"/>
  <c r="AK121" i="13"/>
  <c r="AW121" i="13"/>
  <c r="BJ121" i="13"/>
  <c r="CR121" i="13"/>
  <c r="CQ123" i="13"/>
  <c r="CV123" i="13"/>
  <c r="AF123" i="13"/>
  <c r="BC123" i="13"/>
  <c r="CU123" i="13"/>
  <c r="Q124" i="13"/>
  <c r="AC124" i="13"/>
  <c r="AL124" i="13"/>
  <c r="AZ124" i="13"/>
  <c r="BL124" i="13"/>
  <c r="CS124" i="13"/>
  <c r="S125" i="13"/>
  <c r="AM125" i="13"/>
  <c r="BM125" i="13"/>
  <c r="CK125" i="13"/>
  <c r="CM126" i="13"/>
  <c r="CV126" i="13"/>
  <c r="AB126" i="13"/>
  <c r="AW126" i="13"/>
  <c r="CR126" i="13"/>
  <c r="Q127" i="13"/>
  <c r="BL127" i="13"/>
  <c r="CV128" i="13"/>
  <c r="AF128" i="13"/>
  <c r="BC128" i="13"/>
  <c r="CU128" i="13"/>
  <c r="P129" i="13"/>
  <c r="AB129" i="13"/>
  <c r="AK129" i="13"/>
  <c r="AW129" i="13"/>
  <c r="BJ129" i="13"/>
  <c r="CR129" i="13"/>
  <c r="AE130" i="13"/>
  <c r="CQ131" i="13"/>
  <c r="CV131" i="13"/>
  <c r="AF131" i="13"/>
  <c r="BC131" i="13"/>
  <c r="CU131" i="13"/>
  <c r="Q132" i="13"/>
  <c r="AC132" i="13"/>
  <c r="AL132" i="13"/>
  <c r="AZ132" i="13"/>
  <c r="BL132" i="13"/>
  <c r="CS132" i="13"/>
  <c r="S133" i="13"/>
  <c r="AM133" i="13"/>
  <c r="BM133" i="13"/>
  <c r="CK133" i="13"/>
  <c r="CM134" i="13"/>
  <c r="CV134" i="13"/>
  <c r="AB134" i="13"/>
  <c r="AW134" i="13"/>
  <c r="CR134" i="13"/>
  <c r="CV136" i="13"/>
  <c r="AF136" i="13"/>
  <c r="BC136" i="13"/>
  <c r="CU136" i="13"/>
  <c r="P137" i="13"/>
  <c r="AB137" i="13"/>
  <c r="AK137" i="13"/>
  <c r="AW137" i="13"/>
  <c r="CM137" i="13"/>
  <c r="CT139" i="13"/>
  <c r="CV139" i="13"/>
  <c r="W139" i="13"/>
  <c r="AH139" i="13"/>
  <c r="AQ139" i="13"/>
  <c r="BF139" i="13"/>
  <c r="CN139" i="13"/>
  <c r="CT140" i="13"/>
  <c r="CV140" i="13"/>
  <c r="CV142" i="13"/>
  <c r="AE142" i="13"/>
  <c r="BA142" i="13"/>
  <c r="CT142" i="13"/>
  <c r="T143" i="13"/>
  <c r="AN143" i="13"/>
  <c r="CL143" i="13"/>
  <c r="CT144" i="13"/>
  <c r="CV144" i="13"/>
  <c r="W144" i="13"/>
  <c r="AH144" i="13"/>
  <c r="AQ144" i="13"/>
  <c r="BF144" i="13"/>
  <c r="CN144" i="13"/>
  <c r="CU145" i="13"/>
  <c r="CV145" i="13"/>
  <c r="P146" i="13"/>
  <c r="AB146" i="13"/>
  <c r="AK146" i="13"/>
  <c r="AW146" i="13"/>
  <c r="BJ146" i="13"/>
  <c r="CR146" i="13"/>
  <c r="CV148" i="13"/>
  <c r="AF148" i="13"/>
  <c r="BC148" i="13"/>
  <c r="CU148" i="13"/>
  <c r="P149" i="13"/>
  <c r="AB149" i="13"/>
  <c r="AK149" i="13"/>
  <c r="AW149" i="13"/>
  <c r="BJ149" i="13"/>
  <c r="CR149" i="13"/>
  <c r="CX12" i="13"/>
  <c r="CZ12" i="13"/>
  <c r="DB12" i="13"/>
  <c r="DD12" i="13"/>
  <c r="DF12" i="13"/>
  <c r="DH12" i="13"/>
  <c r="DJ12" i="13"/>
  <c r="DL12" i="13"/>
  <c r="DN12" i="13"/>
  <c r="DP12" i="13"/>
  <c r="DR12" i="13"/>
  <c r="DT12" i="13"/>
  <c r="CY12" i="13"/>
  <c r="DC12" i="13"/>
  <c r="DG12" i="13"/>
  <c r="DK12" i="13"/>
  <c r="DO12" i="13"/>
  <c r="DS12" i="13"/>
  <c r="DA12" i="13"/>
  <c r="DE12" i="13"/>
  <c r="DI12" i="13"/>
  <c r="DM12" i="13"/>
  <c r="DQ12" i="13"/>
  <c r="DU12" i="13"/>
  <c r="CW12" i="13"/>
  <c r="CY13" i="13"/>
  <c r="DA13" i="13"/>
  <c r="DC13" i="13"/>
  <c r="DE13" i="13"/>
  <c r="DG13" i="13"/>
  <c r="DI13" i="13"/>
  <c r="DK13" i="13"/>
  <c r="DM13" i="13"/>
  <c r="DO13" i="13"/>
  <c r="DQ13" i="13"/>
  <c r="DS13" i="13"/>
  <c r="DU13" i="13"/>
  <c r="CX13" i="13"/>
  <c r="DB13" i="13"/>
  <c r="DF13" i="13"/>
  <c r="DJ13" i="13"/>
  <c r="DN13" i="13"/>
  <c r="DR13" i="13"/>
  <c r="CZ13" i="13"/>
  <c r="DD13" i="13"/>
  <c r="DH13" i="13"/>
  <c r="DL13" i="13"/>
  <c r="DP13" i="13"/>
  <c r="DT13" i="13"/>
  <c r="CW13" i="13"/>
  <c r="CY29" i="13"/>
  <c r="DA29" i="13"/>
  <c r="DC29" i="13"/>
  <c r="DE29" i="13"/>
  <c r="DG29" i="13"/>
  <c r="DI29" i="13"/>
  <c r="DK29" i="13"/>
  <c r="DM29" i="13"/>
  <c r="DO29" i="13"/>
  <c r="DQ29" i="13"/>
  <c r="DS29" i="13"/>
  <c r="DU29" i="13"/>
  <c r="CX29" i="13"/>
  <c r="CZ29" i="13"/>
  <c r="DB29" i="13"/>
  <c r="DD29" i="13"/>
  <c r="DF29" i="13"/>
  <c r="DH29" i="13"/>
  <c r="DJ29" i="13"/>
  <c r="DL29" i="13"/>
  <c r="DN29" i="13"/>
  <c r="DP29" i="13"/>
  <c r="DR29" i="13"/>
  <c r="DT29" i="13"/>
  <c r="CW29" i="13"/>
  <c r="AG29" i="13"/>
  <c r="CY49" i="13"/>
  <c r="DA49" i="13"/>
  <c r="DC49" i="13"/>
  <c r="DE49" i="13"/>
  <c r="DG49" i="13"/>
  <c r="DI49" i="13"/>
  <c r="DK49" i="13"/>
  <c r="DM49" i="13"/>
  <c r="DO49" i="13"/>
  <c r="DQ49" i="13"/>
  <c r="DS49" i="13"/>
  <c r="DU49" i="13"/>
  <c r="CW49" i="13"/>
  <c r="CX49" i="13"/>
  <c r="CZ49" i="13"/>
  <c r="DB49" i="13"/>
  <c r="DD49" i="13"/>
  <c r="DF49" i="13"/>
  <c r="DH49" i="13"/>
  <c r="DJ49" i="13"/>
  <c r="DL49" i="13"/>
  <c r="DN49" i="13"/>
  <c r="DP49" i="13"/>
  <c r="DR49" i="13"/>
  <c r="DT49" i="13"/>
  <c r="CX50" i="13"/>
  <c r="CZ50" i="13"/>
  <c r="DB50" i="13"/>
  <c r="DD50" i="13"/>
  <c r="DF50" i="13"/>
  <c r="DH50" i="13"/>
  <c r="DJ50" i="13"/>
  <c r="DL50" i="13"/>
  <c r="DN50" i="13"/>
  <c r="DP50" i="13"/>
  <c r="DR50" i="13"/>
  <c r="DT50" i="13"/>
  <c r="CY50" i="13"/>
  <c r="DA50" i="13"/>
  <c r="DC50" i="13"/>
  <c r="DE50" i="13"/>
  <c r="DG50" i="13"/>
  <c r="DI50" i="13"/>
  <c r="DK50" i="13"/>
  <c r="DM50" i="13"/>
  <c r="DO50" i="13"/>
  <c r="DQ50" i="13"/>
  <c r="DS50" i="13"/>
  <c r="DU50" i="13"/>
  <c r="CW50" i="13"/>
  <c r="AG50" i="13"/>
  <c r="CX54" i="13"/>
  <c r="CZ54" i="13"/>
  <c r="DB54" i="13"/>
  <c r="DD54" i="13"/>
  <c r="DF54" i="13"/>
  <c r="DH54" i="13"/>
  <c r="DJ54" i="13"/>
  <c r="DL54" i="13"/>
  <c r="DN54" i="13"/>
  <c r="DP54" i="13"/>
  <c r="DR54" i="13"/>
  <c r="DT54" i="13"/>
  <c r="CY54" i="13"/>
  <c r="DA54" i="13"/>
  <c r="DC54" i="13"/>
  <c r="DE54" i="13"/>
  <c r="DG54" i="13"/>
  <c r="DI54" i="13"/>
  <c r="DK54" i="13"/>
  <c r="DM54" i="13"/>
  <c r="DO54" i="13"/>
  <c r="DQ54" i="13"/>
  <c r="DS54" i="13"/>
  <c r="DU54" i="13"/>
  <c r="CW54" i="13"/>
  <c r="CY55" i="13"/>
  <c r="DA55" i="13"/>
  <c r="DC55" i="13"/>
  <c r="DE55" i="13"/>
  <c r="DG55" i="13"/>
  <c r="DI55" i="13"/>
  <c r="DK55" i="13"/>
  <c r="DM55" i="13"/>
  <c r="DO55" i="13"/>
  <c r="DQ55" i="13"/>
  <c r="DS55" i="13"/>
  <c r="DU55" i="13"/>
  <c r="CW55" i="13"/>
  <c r="CX55" i="13"/>
  <c r="CZ55" i="13"/>
  <c r="DB55" i="13"/>
  <c r="DD55" i="13"/>
  <c r="DF55" i="13"/>
  <c r="DH55" i="13"/>
  <c r="DJ55" i="13"/>
  <c r="DL55" i="13"/>
  <c r="DN55" i="13"/>
  <c r="DP55" i="13"/>
  <c r="DR55" i="13"/>
  <c r="DT55" i="13"/>
  <c r="CY9" i="13"/>
  <c r="DA9" i="13"/>
  <c r="DC9" i="13"/>
  <c r="DE9" i="13"/>
  <c r="DG9" i="13"/>
  <c r="DI9" i="13"/>
  <c r="DK9" i="13"/>
  <c r="DM9" i="13"/>
  <c r="DO9" i="13"/>
  <c r="DQ9" i="13"/>
  <c r="DS9" i="13"/>
  <c r="DU9" i="13"/>
  <c r="CX9" i="13"/>
  <c r="DB9" i="13"/>
  <c r="DF9" i="13"/>
  <c r="DJ9" i="13"/>
  <c r="DN9" i="13"/>
  <c r="DR9" i="13"/>
  <c r="CZ9" i="13"/>
  <c r="DD9" i="13"/>
  <c r="DH9" i="13"/>
  <c r="DL9" i="13"/>
  <c r="DP9" i="13"/>
  <c r="DT9" i="13"/>
  <c r="CW9" i="13"/>
  <c r="CY11" i="13"/>
  <c r="DA11" i="13"/>
  <c r="DC11" i="13"/>
  <c r="DE11" i="13"/>
  <c r="DG11" i="13"/>
  <c r="DI11" i="13"/>
  <c r="DK11" i="13"/>
  <c r="DM11" i="13"/>
  <c r="DO11" i="13"/>
  <c r="DQ11" i="13"/>
  <c r="DS11" i="13"/>
  <c r="DU11" i="13"/>
  <c r="CZ11" i="13"/>
  <c r="DD11" i="13"/>
  <c r="DH11" i="13"/>
  <c r="DL11" i="13"/>
  <c r="DP11" i="13"/>
  <c r="DT11" i="13"/>
  <c r="CX11" i="13"/>
  <c r="DB11" i="13"/>
  <c r="DF11" i="13"/>
  <c r="DJ11" i="13"/>
  <c r="DN11" i="13"/>
  <c r="DR11" i="13"/>
  <c r="CW11" i="13"/>
  <c r="CX14" i="13"/>
  <c r="CZ14" i="13"/>
  <c r="DB14" i="13"/>
  <c r="DD14" i="13"/>
  <c r="DF14" i="13"/>
  <c r="DH14" i="13"/>
  <c r="DA14" i="13"/>
  <c r="DE14" i="13"/>
  <c r="DI14" i="13"/>
  <c r="DK14" i="13"/>
  <c r="DM14" i="13"/>
  <c r="DO14" i="13"/>
  <c r="DQ14" i="13"/>
  <c r="DS14" i="13"/>
  <c r="DU14" i="13"/>
  <c r="CY14" i="13"/>
  <c r="DC14" i="13"/>
  <c r="DG14" i="13"/>
  <c r="DJ14" i="13"/>
  <c r="DL14" i="13"/>
  <c r="DN14" i="13"/>
  <c r="DP14" i="13"/>
  <c r="DR14" i="13"/>
  <c r="DT14" i="13"/>
  <c r="CW14" i="13"/>
  <c r="CX17" i="13"/>
  <c r="CZ17" i="13"/>
  <c r="DB17" i="13"/>
  <c r="DD17" i="13"/>
  <c r="DF17" i="13"/>
  <c r="DH17" i="13"/>
  <c r="DJ17" i="13"/>
  <c r="DL17" i="13"/>
  <c r="DN17" i="13"/>
  <c r="DP17" i="13"/>
  <c r="DR17" i="13"/>
  <c r="DT17" i="13"/>
  <c r="CY17" i="13"/>
  <c r="DA17" i="13"/>
  <c r="DC17" i="13"/>
  <c r="DE17" i="13"/>
  <c r="DG17" i="13"/>
  <c r="DI17" i="13"/>
  <c r="DK17" i="13"/>
  <c r="DM17" i="13"/>
  <c r="DO17" i="13"/>
  <c r="DQ17" i="13"/>
  <c r="DS17" i="13"/>
  <c r="DU17" i="13"/>
  <c r="CW17" i="13"/>
  <c r="AM17" i="13"/>
  <c r="CX20" i="13"/>
  <c r="CZ20" i="13"/>
  <c r="DB20" i="13"/>
  <c r="DD20" i="13"/>
  <c r="DF20" i="13"/>
  <c r="DH20" i="13"/>
  <c r="DJ20" i="13"/>
  <c r="DL20" i="13"/>
  <c r="DN20" i="13"/>
  <c r="DP20" i="13"/>
  <c r="DR20" i="13"/>
  <c r="DT20" i="13"/>
  <c r="CY20" i="13"/>
  <c r="DA20" i="13"/>
  <c r="DC20" i="13"/>
  <c r="DE20" i="13"/>
  <c r="DG20" i="13"/>
  <c r="DI20" i="13"/>
  <c r="DK20" i="13"/>
  <c r="DM20" i="13"/>
  <c r="DO20" i="13"/>
  <c r="DQ20" i="13"/>
  <c r="DS20" i="13"/>
  <c r="DU20" i="13"/>
  <c r="CW20" i="13"/>
  <c r="AG20" i="13"/>
  <c r="CY23" i="13"/>
  <c r="DA23" i="13"/>
  <c r="DC23" i="13"/>
  <c r="DE23" i="13"/>
  <c r="DG23" i="13"/>
  <c r="DI23" i="13"/>
  <c r="DK23" i="13"/>
  <c r="DM23" i="13"/>
  <c r="DO23" i="13"/>
  <c r="DQ23" i="13"/>
  <c r="DS23" i="13"/>
  <c r="DU23" i="13"/>
  <c r="CX23" i="13"/>
  <c r="CZ23" i="13"/>
  <c r="DB23" i="13"/>
  <c r="DD23" i="13"/>
  <c r="DF23" i="13"/>
  <c r="DH23" i="13"/>
  <c r="DJ23" i="13"/>
  <c r="DL23" i="13"/>
  <c r="DN23" i="13"/>
  <c r="DP23" i="13"/>
  <c r="DR23" i="13"/>
  <c r="DT23" i="13"/>
  <c r="CW23" i="13"/>
  <c r="CX26" i="13"/>
  <c r="CZ26" i="13"/>
  <c r="DB26" i="13"/>
  <c r="DD26" i="13"/>
  <c r="DF26" i="13"/>
  <c r="DH26" i="13"/>
  <c r="DJ26" i="13"/>
  <c r="DL26" i="13"/>
  <c r="DN26" i="13"/>
  <c r="DP26" i="13"/>
  <c r="DR26" i="13"/>
  <c r="DT26" i="13"/>
  <c r="CY26" i="13"/>
  <c r="DA26" i="13"/>
  <c r="DC26" i="13"/>
  <c r="DE26" i="13"/>
  <c r="DG26" i="13"/>
  <c r="DI26" i="13"/>
  <c r="DK26" i="13"/>
  <c r="DM26" i="13"/>
  <c r="DO26" i="13"/>
  <c r="DQ26" i="13"/>
  <c r="DS26" i="13"/>
  <c r="DU26" i="13"/>
  <c r="CW26" i="13"/>
  <c r="AG26" i="13"/>
  <c r="AE29" i="13"/>
  <c r="AM29" i="13"/>
  <c r="CY31" i="13"/>
  <c r="DA31" i="13"/>
  <c r="DC31" i="13"/>
  <c r="DE31" i="13"/>
  <c r="DG31" i="13"/>
  <c r="DI31" i="13"/>
  <c r="DK31" i="13"/>
  <c r="DM31" i="13"/>
  <c r="DO31" i="13"/>
  <c r="DQ31" i="13"/>
  <c r="DS31" i="13"/>
  <c r="DU31" i="13"/>
  <c r="CX31" i="13"/>
  <c r="CZ31" i="13"/>
  <c r="DB31" i="13"/>
  <c r="DD31" i="13"/>
  <c r="DF31" i="13"/>
  <c r="DH31" i="13"/>
  <c r="DJ31" i="13"/>
  <c r="DL31" i="13"/>
  <c r="DN31" i="13"/>
  <c r="DP31" i="13"/>
  <c r="DR31" i="13"/>
  <c r="DT31" i="13"/>
  <c r="CW31" i="13"/>
  <c r="CY33" i="13"/>
  <c r="DA33" i="13"/>
  <c r="DC33" i="13"/>
  <c r="DE33" i="13"/>
  <c r="DG33" i="13"/>
  <c r="DI33" i="13"/>
  <c r="DK33" i="13"/>
  <c r="DM33" i="13"/>
  <c r="DO33" i="13"/>
  <c r="DQ33" i="13"/>
  <c r="DS33" i="13"/>
  <c r="DU33" i="13"/>
  <c r="CX33" i="13"/>
  <c r="CZ33" i="13"/>
  <c r="DB33" i="13"/>
  <c r="DD33" i="13"/>
  <c r="DF33" i="13"/>
  <c r="DH33" i="13"/>
  <c r="DJ33" i="13"/>
  <c r="DL33" i="13"/>
  <c r="DN33" i="13"/>
  <c r="DP33" i="13"/>
  <c r="DR33" i="13"/>
  <c r="DT33" i="13"/>
  <c r="CW33" i="13"/>
  <c r="CY35" i="13"/>
  <c r="DA35" i="13"/>
  <c r="DC35" i="13"/>
  <c r="DE35" i="13"/>
  <c r="DG35" i="13"/>
  <c r="DI35" i="13"/>
  <c r="DK35" i="13"/>
  <c r="DM35" i="13"/>
  <c r="DO35" i="13"/>
  <c r="DQ35" i="13"/>
  <c r="DS35" i="13"/>
  <c r="DU35" i="13"/>
  <c r="CX35" i="13"/>
  <c r="CZ35" i="13"/>
  <c r="DB35" i="13"/>
  <c r="DD35" i="13"/>
  <c r="DF35" i="13"/>
  <c r="DH35" i="13"/>
  <c r="DJ35" i="13"/>
  <c r="DL35" i="13"/>
  <c r="DN35" i="13"/>
  <c r="DP35" i="13"/>
  <c r="DR35" i="13"/>
  <c r="DT35" i="13"/>
  <c r="CW35" i="13"/>
  <c r="AM35" i="13"/>
  <c r="AE35" i="13"/>
  <c r="CX36" i="13"/>
  <c r="CZ36" i="13"/>
  <c r="DB36" i="13"/>
  <c r="DD36" i="13"/>
  <c r="DF36" i="13"/>
  <c r="DH36" i="13"/>
  <c r="DJ36" i="13"/>
  <c r="DL36" i="13"/>
  <c r="DN36" i="13"/>
  <c r="DP36" i="13"/>
  <c r="DR36" i="13"/>
  <c r="DT36" i="13"/>
  <c r="CY36" i="13"/>
  <c r="DA36" i="13"/>
  <c r="DC36" i="13"/>
  <c r="DE36" i="13"/>
  <c r="DG36" i="13"/>
  <c r="DI36" i="13"/>
  <c r="DK36" i="13"/>
  <c r="DM36" i="13"/>
  <c r="DO36" i="13"/>
  <c r="DQ36" i="13"/>
  <c r="DS36" i="13"/>
  <c r="DU36" i="13"/>
  <c r="CW36" i="13"/>
  <c r="AG36" i="13"/>
  <c r="CY37" i="13"/>
  <c r="DA37" i="13"/>
  <c r="DC37" i="13"/>
  <c r="DE37" i="13"/>
  <c r="DG37" i="13"/>
  <c r="DI37" i="13"/>
  <c r="DK37" i="13"/>
  <c r="DM37" i="13"/>
  <c r="DO37" i="13"/>
  <c r="DQ37" i="13"/>
  <c r="DS37" i="13"/>
  <c r="DU37" i="13"/>
  <c r="CX37" i="13"/>
  <c r="CZ37" i="13"/>
  <c r="DB37" i="13"/>
  <c r="DD37" i="13"/>
  <c r="DF37" i="13"/>
  <c r="DH37" i="13"/>
  <c r="DJ37" i="13"/>
  <c r="DL37" i="13"/>
  <c r="DN37" i="13"/>
  <c r="DP37" i="13"/>
  <c r="DR37" i="13"/>
  <c r="DT37" i="13"/>
  <c r="CW37" i="13"/>
  <c r="CY39" i="13"/>
  <c r="DA39" i="13"/>
  <c r="DC39" i="13"/>
  <c r="DE39" i="13"/>
  <c r="DG39" i="13"/>
  <c r="DI39" i="13"/>
  <c r="DK39" i="13"/>
  <c r="DM39" i="13"/>
  <c r="DO39" i="13"/>
  <c r="DQ39" i="13"/>
  <c r="DS39" i="13"/>
  <c r="DU39" i="13"/>
  <c r="CX39" i="13"/>
  <c r="CZ39" i="13"/>
  <c r="DB39" i="13"/>
  <c r="DD39" i="13"/>
  <c r="DF39" i="13"/>
  <c r="DH39" i="13"/>
  <c r="DJ39" i="13"/>
  <c r="DL39" i="13"/>
  <c r="DN39" i="13"/>
  <c r="DP39" i="13"/>
  <c r="DR39" i="13"/>
  <c r="DT39" i="13"/>
  <c r="CW39" i="13"/>
  <c r="CY41" i="13"/>
  <c r="DA41" i="13"/>
  <c r="DC41" i="13"/>
  <c r="DE41" i="13"/>
  <c r="DG41" i="13"/>
  <c r="DI41" i="13"/>
  <c r="DK41" i="13"/>
  <c r="DM41" i="13"/>
  <c r="DO41" i="13"/>
  <c r="DQ41" i="13"/>
  <c r="DS41" i="13"/>
  <c r="DU41" i="13"/>
  <c r="CX41" i="13"/>
  <c r="CZ41" i="13"/>
  <c r="DB41" i="13"/>
  <c r="DD41" i="13"/>
  <c r="DF41" i="13"/>
  <c r="DH41" i="13"/>
  <c r="DJ41" i="13"/>
  <c r="DL41" i="13"/>
  <c r="DN41" i="13"/>
  <c r="DP41" i="13"/>
  <c r="DR41" i="13"/>
  <c r="DT41" i="13"/>
  <c r="CW41" i="13"/>
  <c r="CY43" i="13"/>
  <c r="DA43" i="13"/>
  <c r="DC43" i="13"/>
  <c r="DE43" i="13"/>
  <c r="DG43" i="13"/>
  <c r="DI43" i="13"/>
  <c r="DK43" i="13"/>
  <c r="CX43" i="13"/>
  <c r="CZ43" i="13"/>
  <c r="DB43" i="13"/>
  <c r="DD43" i="13"/>
  <c r="DF43" i="13"/>
  <c r="DH43" i="13"/>
  <c r="DJ43" i="13"/>
  <c r="DM43" i="13"/>
  <c r="DO43" i="13"/>
  <c r="DQ43" i="13"/>
  <c r="DS43" i="13"/>
  <c r="DU43" i="13"/>
  <c r="CW43" i="13"/>
  <c r="DL43" i="13"/>
  <c r="DN43" i="13"/>
  <c r="DP43" i="13"/>
  <c r="DR43" i="13"/>
  <c r="DT43" i="13"/>
  <c r="AM43" i="13"/>
  <c r="AE43" i="13"/>
  <c r="CX44" i="13"/>
  <c r="CZ44" i="13"/>
  <c r="DB44" i="13"/>
  <c r="DD44" i="13"/>
  <c r="DF44" i="13"/>
  <c r="DH44" i="13"/>
  <c r="DJ44" i="13"/>
  <c r="DL44" i="13"/>
  <c r="DN44" i="13"/>
  <c r="DP44" i="13"/>
  <c r="DR44" i="13"/>
  <c r="DT44" i="13"/>
  <c r="CY44" i="13"/>
  <c r="DA44" i="13"/>
  <c r="DC44" i="13"/>
  <c r="DE44" i="13"/>
  <c r="DG44" i="13"/>
  <c r="DI44" i="13"/>
  <c r="DK44" i="13"/>
  <c r="DM44" i="13"/>
  <c r="DO44" i="13"/>
  <c r="DQ44" i="13"/>
  <c r="DS44" i="13"/>
  <c r="DU44" i="13"/>
  <c r="CW44" i="13"/>
  <c r="AG44" i="13"/>
  <c r="CY45" i="13"/>
  <c r="DA45" i="13"/>
  <c r="DC45" i="13"/>
  <c r="DE45" i="13"/>
  <c r="DG45" i="13"/>
  <c r="DI45" i="13"/>
  <c r="DK45" i="13"/>
  <c r="DM45" i="13"/>
  <c r="DO45" i="13"/>
  <c r="DQ45" i="13"/>
  <c r="DS45" i="13"/>
  <c r="DU45" i="13"/>
  <c r="CW45" i="13"/>
  <c r="CX45" i="13"/>
  <c r="CZ45" i="13"/>
  <c r="DB45" i="13"/>
  <c r="DD45" i="13"/>
  <c r="DF45" i="13"/>
  <c r="DH45" i="13"/>
  <c r="DJ45" i="13"/>
  <c r="DL45" i="13"/>
  <c r="DN45" i="13"/>
  <c r="DP45" i="13"/>
  <c r="DR45" i="13"/>
  <c r="DT45" i="13"/>
  <c r="AE50" i="13"/>
  <c r="AM50" i="13"/>
  <c r="CX58" i="13"/>
  <c r="CZ58" i="13"/>
  <c r="DB58" i="13"/>
  <c r="DD58" i="13"/>
  <c r="DF58" i="13"/>
  <c r="DH58" i="13"/>
  <c r="DJ58" i="13"/>
  <c r="DL58" i="13"/>
  <c r="DN58" i="13"/>
  <c r="DP58" i="13"/>
  <c r="DR58" i="13"/>
  <c r="DT58" i="13"/>
  <c r="CY58" i="13"/>
  <c r="DA58" i="13"/>
  <c r="DC58" i="13"/>
  <c r="DE58" i="13"/>
  <c r="DG58" i="13"/>
  <c r="DI58" i="13"/>
  <c r="DK58" i="13"/>
  <c r="DM58" i="13"/>
  <c r="DO58" i="13"/>
  <c r="DQ58" i="13"/>
  <c r="DS58" i="13"/>
  <c r="DU58" i="13"/>
  <c r="CW58" i="13"/>
  <c r="AE66" i="13"/>
  <c r="CY69" i="13"/>
  <c r="DA69" i="13"/>
  <c r="DC69" i="13"/>
  <c r="DE69" i="13"/>
  <c r="DG69" i="13"/>
  <c r="DI69" i="13"/>
  <c r="DK69" i="13"/>
  <c r="DM69" i="13"/>
  <c r="DO69" i="13"/>
  <c r="DQ69" i="13"/>
  <c r="DS69" i="13"/>
  <c r="DU69" i="13"/>
  <c r="CX69" i="13"/>
  <c r="DB69" i="13"/>
  <c r="DF69" i="13"/>
  <c r="DJ69" i="13"/>
  <c r="DN69" i="13"/>
  <c r="DR69" i="13"/>
  <c r="CW69" i="13"/>
  <c r="CZ69" i="13"/>
  <c r="DD69" i="13"/>
  <c r="DH69" i="13"/>
  <c r="DL69" i="13"/>
  <c r="DP69" i="13"/>
  <c r="DT69" i="13"/>
  <c r="CY71" i="13"/>
  <c r="DA71" i="13"/>
  <c r="DC71" i="13"/>
  <c r="DE71" i="13"/>
  <c r="DG71" i="13"/>
  <c r="DI71" i="13"/>
  <c r="DK71" i="13"/>
  <c r="DM71" i="13"/>
  <c r="DO71" i="13"/>
  <c r="DQ71" i="13"/>
  <c r="DS71" i="13"/>
  <c r="DU71" i="13"/>
  <c r="CZ71" i="13"/>
  <c r="DD71" i="13"/>
  <c r="DH71" i="13"/>
  <c r="DL71" i="13"/>
  <c r="DP71" i="13"/>
  <c r="DT71" i="13"/>
  <c r="CW71" i="13"/>
  <c r="CX71" i="13"/>
  <c r="DB71" i="13"/>
  <c r="DF71" i="13"/>
  <c r="DJ71" i="13"/>
  <c r="DN71" i="13"/>
  <c r="DR71" i="13"/>
  <c r="CY75" i="13"/>
  <c r="DA75" i="13"/>
  <c r="DC75" i="13"/>
  <c r="DE75" i="13"/>
  <c r="DG75" i="13"/>
  <c r="DI75" i="13"/>
  <c r="DK75" i="13"/>
  <c r="DM75" i="13"/>
  <c r="DO75" i="13"/>
  <c r="DQ75" i="13"/>
  <c r="DS75" i="13"/>
  <c r="DU75" i="13"/>
  <c r="CW75" i="13"/>
  <c r="CX75" i="13"/>
  <c r="CZ75" i="13"/>
  <c r="DB75" i="13"/>
  <c r="DD75" i="13"/>
  <c r="DF75" i="13"/>
  <c r="DH75" i="13"/>
  <c r="DJ75" i="13"/>
  <c r="DL75" i="13"/>
  <c r="DN75" i="13"/>
  <c r="DP75" i="13"/>
  <c r="DR75" i="13"/>
  <c r="DT75" i="13"/>
  <c r="CY77" i="13"/>
  <c r="DA77" i="13"/>
  <c r="DC77" i="13"/>
  <c r="DE77" i="13"/>
  <c r="DG77" i="13"/>
  <c r="DI77" i="13"/>
  <c r="DK77" i="13"/>
  <c r="DM77" i="13"/>
  <c r="DO77" i="13"/>
  <c r="DQ77" i="13"/>
  <c r="DS77" i="13"/>
  <c r="DU77" i="13"/>
  <c r="CW77" i="13"/>
  <c r="CX77" i="13"/>
  <c r="CZ77" i="13"/>
  <c r="DB77" i="13"/>
  <c r="DD77" i="13"/>
  <c r="DF77" i="13"/>
  <c r="DH77" i="13"/>
  <c r="DJ77" i="13"/>
  <c r="DL77" i="13"/>
  <c r="DN77" i="13"/>
  <c r="DP77" i="13"/>
  <c r="DR77" i="13"/>
  <c r="DT77" i="13"/>
  <c r="CY79" i="13"/>
  <c r="DA79" i="13"/>
  <c r="DC79" i="13"/>
  <c r="DE79" i="13"/>
  <c r="DG79" i="13"/>
  <c r="DI79" i="13"/>
  <c r="DK79" i="13"/>
  <c r="DM79" i="13"/>
  <c r="DO79" i="13"/>
  <c r="DQ79" i="13"/>
  <c r="DS79" i="13"/>
  <c r="DU79" i="13"/>
  <c r="CW79" i="13"/>
  <c r="CX79" i="13"/>
  <c r="CZ79" i="13"/>
  <c r="DB79" i="13"/>
  <c r="DD79" i="13"/>
  <c r="DF79" i="13"/>
  <c r="DH79" i="13"/>
  <c r="DJ79" i="13"/>
  <c r="DL79" i="13"/>
  <c r="DN79" i="13"/>
  <c r="DP79" i="13"/>
  <c r="DR79" i="13"/>
  <c r="DT79" i="13"/>
  <c r="CY81" i="13"/>
  <c r="DA81" i="13"/>
  <c r="DC81" i="13"/>
  <c r="DE81" i="13"/>
  <c r="DG81" i="13"/>
  <c r="DI81" i="13"/>
  <c r="DK81" i="13"/>
  <c r="DM81" i="13"/>
  <c r="DO81" i="13"/>
  <c r="DQ81" i="13"/>
  <c r="DS81" i="13"/>
  <c r="DU81" i="13"/>
  <c r="CW81" i="13"/>
  <c r="CZ81" i="13"/>
  <c r="DD81" i="13"/>
  <c r="DH81" i="13"/>
  <c r="DL81" i="13"/>
  <c r="DP81" i="13"/>
  <c r="DT81" i="13"/>
  <c r="CX81" i="13"/>
  <c r="DB81" i="13"/>
  <c r="DF81" i="13"/>
  <c r="DJ81" i="13"/>
  <c r="DN81" i="13"/>
  <c r="DR81" i="13"/>
  <c r="AG81" i="13"/>
  <c r="Y87" i="13"/>
  <c r="AS87" i="13"/>
  <c r="Y93" i="13"/>
  <c r="AS93" i="13"/>
  <c r="AG7" i="13"/>
  <c r="CX8" i="13"/>
  <c r="CZ8" i="13"/>
  <c r="DB8" i="13"/>
  <c r="DD8" i="13"/>
  <c r="DF8" i="13"/>
  <c r="DH8" i="13"/>
  <c r="DJ8" i="13"/>
  <c r="DL8" i="13"/>
  <c r="DN8" i="13"/>
  <c r="DP8" i="13"/>
  <c r="DR8" i="13"/>
  <c r="DT8" i="13"/>
  <c r="CY8" i="13"/>
  <c r="DC8" i="13"/>
  <c r="DG8" i="13"/>
  <c r="DK8" i="13"/>
  <c r="DO8" i="13"/>
  <c r="DS8" i="13"/>
  <c r="DA8" i="13"/>
  <c r="DE8" i="13"/>
  <c r="DI8" i="13"/>
  <c r="DM8" i="13"/>
  <c r="DQ8" i="13"/>
  <c r="DU8" i="13"/>
  <c r="CW8" i="13"/>
  <c r="CX15" i="13"/>
  <c r="CZ15" i="13"/>
  <c r="DB15" i="13"/>
  <c r="DD15" i="13"/>
  <c r="DF15" i="13"/>
  <c r="DH15" i="13"/>
  <c r="DJ15" i="13"/>
  <c r="DL15" i="13"/>
  <c r="DN15" i="13"/>
  <c r="DP15" i="13"/>
  <c r="DR15" i="13"/>
  <c r="DT15" i="13"/>
  <c r="CY15" i="13"/>
  <c r="DA15" i="13"/>
  <c r="DC15" i="13"/>
  <c r="DE15" i="13"/>
  <c r="DG15" i="13"/>
  <c r="DI15" i="13"/>
  <c r="DK15" i="13"/>
  <c r="DM15" i="13"/>
  <c r="DO15" i="13"/>
  <c r="DQ15" i="13"/>
  <c r="DS15" i="13"/>
  <c r="DU15" i="13"/>
  <c r="CW15" i="13"/>
  <c r="CY47" i="13"/>
  <c r="DA47" i="13"/>
  <c r="DC47" i="13"/>
  <c r="DE47" i="13"/>
  <c r="DG47" i="13"/>
  <c r="DI47" i="13"/>
  <c r="DK47" i="13"/>
  <c r="DM47" i="13"/>
  <c r="DO47" i="13"/>
  <c r="DQ47" i="13"/>
  <c r="DS47" i="13"/>
  <c r="DU47" i="13"/>
  <c r="CW47" i="13"/>
  <c r="CX47" i="13"/>
  <c r="CZ47" i="13"/>
  <c r="DB47" i="13"/>
  <c r="DD47" i="13"/>
  <c r="DF47" i="13"/>
  <c r="DH47" i="13"/>
  <c r="DJ47" i="13"/>
  <c r="DL47" i="13"/>
  <c r="DN47" i="13"/>
  <c r="DP47" i="13"/>
  <c r="DR47" i="13"/>
  <c r="DT47" i="13"/>
  <c r="CY57" i="13"/>
  <c r="DA57" i="13"/>
  <c r="DC57" i="13"/>
  <c r="DE57" i="13"/>
  <c r="DG57" i="13"/>
  <c r="DI57" i="13"/>
  <c r="DK57" i="13"/>
  <c r="DM57" i="13"/>
  <c r="DO57" i="13"/>
  <c r="DQ57" i="13"/>
  <c r="DS57" i="13"/>
  <c r="DU57" i="13"/>
  <c r="CW57" i="13"/>
  <c r="CX57" i="13"/>
  <c r="CZ57" i="13"/>
  <c r="DB57" i="13"/>
  <c r="DD57" i="13"/>
  <c r="DF57" i="13"/>
  <c r="DH57" i="13"/>
  <c r="DJ57" i="13"/>
  <c r="DL57" i="13"/>
  <c r="DN57" i="13"/>
  <c r="DP57" i="13"/>
  <c r="DR57" i="13"/>
  <c r="DT57" i="13"/>
  <c r="CX61" i="13"/>
  <c r="CZ61" i="13"/>
  <c r="DB61" i="13"/>
  <c r="DD61" i="13"/>
  <c r="DF61" i="13"/>
  <c r="DH61" i="13"/>
  <c r="DJ61" i="13"/>
  <c r="DL61" i="13"/>
  <c r="DN61" i="13"/>
  <c r="DP61" i="13"/>
  <c r="DR61" i="13"/>
  <c r="DT61" i="13"/>
  <c r="CY61" i="13"/>
  <c r="DC61" i="13"/>
  <c r="DG61" i="13"/>
  <c r="DK61" i="13"/>
  <c r="DO61" i="13"/>
  <c r="DS61" i="13"/>
  <c r="DE61" i="13"/>
  <c r="DM61" i="13"/>
  <c r="DU61" i="13"/>
  <c r="DI61" i="13"/>
  <c r="CW61" i="13"/>
  <c r="DA61" i="13"/>
  <c r="DQ61" i="13"/>
  <c r="AG61" i="13"/>
  <c r="CY62" i="13"/>
  <c r="DA62" i="13"/>
  <c r="DC62" i="13"/>
  <c r="CX62" i="13"/>
  <c r="DB62" i="13"/>
  <c r="DE62" i="13"/>
  <c r="DG62" i="13"/>
  <c r="DI62" i="13"/>
  <c r="DK62" i="13"/>
  <c r="DM62" i="13"/>
  <c r="DO62" i="13"/>
  <c r="DQ62" i="13"/>
  <c r="DS62" i="13"/>
  <c r="DU62" i="13"/>
  <c r="CZ62" i="13"/>
  <c r="DF62" i="13"/>
  <c r="DJ62" i="13"/>
  <c r="DN62" i="13"/>
  <c r="DR62" i="13"/>
  <c r="DH62" i="13"/>
  <c r="DP62" i="13"/>
  <c r="DD62" i="13"/>
  <c r="DL62" i="13"/>
  <c r="DT62" i="13"/>
  <c r="CW62" i="13"/>
  <c r="CX65" i="13"/>
  <c r="CZ65" i="13"/>
  <c r="DB65" i="13"/>
  <c r="CY65" i="13"/>
  <c r="DC65" i="13"/>
  <c r="DE65" i="13"/>
  <c r="DG65" i="13"/>
  <c r="DI65" i="13"/>
  <c r="DK65" i="13"/>
  <c r="DM65" i="13"/>
  <c r="DO65" i="13"/>
  <c r="DQ65" i="13"/>
  <c r="DS65" i="13"/>
  <c r="DU65" i="13"/>
  <c r="DA65" i="13"/>
  <c r="DF65" i="13"/>
  <c r="DJ65" i="13"/>
  <c r="DN65" i="13"/>
  <c r="DR65" i="13"/>
  <c r="CW65" i="13"/>
  <c r="DD65" i="13"/>
  <c r="DH65" i="13"/>
  <c r="DL65" i="13"/>
  <c r="DP65" i="13"/>
  <c r="DT65" i="13"/>
  <c r="CX66" i="13"/>
  <c r="CZ66" i="13"/>
  <c r="DB66" i="13"/>
  <c r="DD66" i="13"/>
  <c r="DF66" i="13"/>
  <c r="DH66" i="13"/>
  <c r="DJ66" i="13"/>
  <c r="DL66" i="13"/>
  <c r="DN66" i="13"/>
  <c r="DP66" i="13"/>
  <c r="DR66" i="13"/>
  <c r="DT66" i="13"/>
  <c r="DA66" i="13"/>
  <c r="DE66" i="13"/>
  <c r="DI66" i="13"/>
  <c r="DM66" i="13"/>
  <c r="DQ66" i="13"/>
  <c r="DU66" i="13"/>
  <c r="CY66" i="13"/>
  <c r="DC66" i="13"/>
  <c r="DG66" i="13"/>
  <c r="DK66" i="13"/>
  <c r="DO66" i="13"/>
  <c r="DS66" i="13"/>
  <c r="CW66" i="13"/>
  <c r="AG66" i="13"/>
  <c r="CY73" i="13"/>
  <c r="DA73" i="13"/>
  <c r="DC73" i="13"/>
  <c r="DE73" i="13"/>
  <c r="DG73" i="13"/>
  <c r="DI73" i="13"/>
  <c r="DK73" i="13"/>
  <c r="DM73" i="13"/>
  <c r="DO73" i="13"/>
  <c r="DQ73" i="13"/>
  <c r="DS73" i="13"/>
  <c r="DU73" i="13"/>
  <c r="CX73" i="13"/>
  <c r="DB73" i="13"/>
  <c r="DF73" i="13"/>
  <c r="DJ73" i="13"/>
  <c r="DN73" i="13"/>
  <c r="DR73" i="13"/>
  <c r="CW73" i="13"/>
  <c r="CZ73" i="13"/>
  <c r="DD73" i="13"/>
  <c r="DH73" i="13"/>
  <c r="DL73" i="13"/>
  <c r="DP73" i="13"/>
  <c r="DT73" i="13"/>
  <c r="CU87" i="13"/>
  <c r="CR87" i="13"/>
  <c r="CM87" i="13"/>
  <c r="BJ87" i="13"/>
  <c r="BD87" i="13"/>
  <c r="AW87" i="13"/>
  <c r="AO87" i="13"/>
  <c r="AK87" i="13"/>
  <c r="AG87" i="13"/>
  <c r="AB87" i="13"/>
  <c r="V87" i="13"/>
  <c r="P87" i="13"/>
  <c r="CT87" i="13"/>
  <c r="CK87" i="13"/>
  <c r="BM87" i="13"/>
  <c r="BA87" i="13"/>
  <c r="AM87" i="13"/>
  <c r="AE87" i="13"/>
  <c r="S87" i="13"/>
  <c r="AI87" i="13"/>
  <c r="BG87" i="13"/>
  <c r="CU93" i="13"/>
  <c r="CR93" i="13"/>
  <c r="CM93" i="13"/>
  <c r="BJ93" i="13"/>
  <c r="BD93" i="13"/>
  <c r="AW93" i="13"/>
  <c r="AO93" i="13"/>
  <c r="AK93" i="13"/>
  <c r="AG93" i="13"/>
  <c r="AB93" i="13"/>
  <c r="V93" i="13"/>
  <c r="P93" i="13"/>
  <c r="CT93" i="13"/>
  <c r="CK93" i="13"/>
  <c r="BM93" i="13"/>
  <c r="BA93" i="13"/>
  <c r="AM93" i="13"/>
  <c r="AE93" i="13"/>
  <c r="S93" i="13"/>
  <c r="AI93" i="13"/>
  <c r="BG93" i="13"/>
  <c r="CY16" i="13"/>
  <c r="DA16" i="13"/>
  <c r="DC16" i="13"/>
  <c r="DE16" i="13"/>
  <c r="DG16" i="13"/>
  <c r="DI16" i="13"/>
  <c r="DK16" i="13"/>
  <c r="DM16" i="13"/>
  <c r="DO16" i="13"/>
  <c r="DQ16" i="13"/>
  <c r="DS16" i="13"/>
  <c r="DU16" i="13"/>
  <c r="CX16" i="13"/>
  <c r="CZ16" i="13"/>
  <c r="DB16" i="13"/>
  <c r="DD16" i="13"/>
  <c r="DF16" i="13"/>
  <c r="DH16" i="13"/>
  <c r="DJ16" i="13"/>
  <c r="DL16" i="13"/>
  <c r="DN16" i="13"/>
  <c r="DP16" i="13"/>
  <c r="DR16" i="13"/>
  <c r="DT16" i="13"/>
  <c r="CW16" i="13"/>
  <c r="AE16" i="13"/>
  <c r="AM16" i="13"/>
  <c r="CY18" i="13"/>
  <c r="DA18" i="13"/>
  <c r="DC18" i="13"/>
  <c r="DE18" i="13"/>
  <c r="DG18" i="13"/>
  <c r="DI18" i="13"/>
  <c r="DK18" i="13"/>
  <c r="DM18" i="13"/>
  <c r="DO18" i="13"/>
  <c r="DQ18" i="13"/>
  <c r="DS18" i="13"/>
  <c r="DU18" i="13"/>
  <c r="CX18" i="13"/>
  <c r="CZ18" i="13"/>
  <c r="DB18" i="13"/>
  <c r="DD18" i="13"/>
  <c r="DF18" i="13"/>
  <c r="DH18" i="13"/>
  <c r="DJ18" i="13"/>
  <c r="DL18" i="13"/>
  <c r="DN18" i="13"/>
  <c r="DP18" i="13"/>
  <c r="DR18" i="13"/>
  <c r="DT18" i="13"/>
  <c r="CW18" i="13"/>
  <c r="CX19" i="13"/>
  <c r="CZ19" i="13"/>
  <c r="DB19" i="13"/>
  <c r="DD19" i="13"/>
  <c r="DF19" i="13"/>
  <c r="DH19" i="13"/>
  <c r="DJ19" i="13"/>
  <c r="DL19" i="13"/>
  <c r="DN19" i="13"/>
  <c r="DP19" i="13"/>
  <c r="DR19" i="13"/>
  <c r="DT19" i="13"/>
  <c r="CY19" i="13"/>
  <c r="DA19" i="13"/>
  <c r="DC19" i="13"/>
  <c r="DE19" i="13"/>
  <c r="DG19" i="13"/>
  <c r="DI19" i="13"/>
  <c r="DK19" i="13"/>
  <c r="DM19" i="13"/>
  <c r="DO19" i="13"/>
  <c r="DQ19" i="13"/>
  <c r="DS19" i="13"/>
  <c r="DU19" i="13"/>
  <c r="CW19" i="13"/>
  <c r="CY21" i="13"/>
  <c r="DA21" i="13"/>
  <c r="DC21" i="13"/>
  <c r="DE21" i="13"/>
  <c r="DG21" i="13"/>
  <c r="DI21" i="13"/>
  <c r="DK21" i="13"/>
  <c r="DM21" i="13"/>
  <c r="DO21" i="13"/>
  <c r="DQ21" i="13"/>
  <c r="DS21" i="13"/>
  <c r="DU21" i="13"/>
  <c r="CX21" i="13"/>
  <c r="CZ21" i="13"/>
  <c r="DB21" i="13"/>
  <c r="DD21" i="13"/>
  <c r="DF21" i="13"/>
  <c r="DH21" i="13"/>
  <c r="DJ21" i="13"/>
  <c r="DL21" i="13"/>
  <c r="DN21" i="13"/>
  <c r="DP21" i="13"/>
  <c r="DR21" i="13"/>
  <c r="DT21" i="13"/>
  <c r="CW21" i="13"/>
  <c r="AG21" i="13"/>
  <c r="CX22" i="13"/>
  <c r="CZ22" i="13"/>
  <c r="DB22" i="13"/>
  <c r="DD22" i="13"/>
  <c r="DF22" i="13"/>
  <c r="DH22" i="13"/>
  <c r="DJ22" i="13"/>
  <c r="DL22" i="13"/>
  <c r="DN22" i="13"/>
  <c r="DP22" i="13"/>
  <c r="DR22" i="13"/>
  <c r="DT22" i="13"/>
  <c r="CY22" i="13"/>
  <c r="DA22" i="13"/>
  <c r="DC22" i="13"/>
  <c r="DE22" i="13"/>
  <c r="DG22" i="13"/>
  <c r="DI22" i="13"/>
  <c r="DK22" i="13"/>
  <c r="DM22" i="13"/>
  <c r="DO22" i="13"/>
  <c r="DQ22" i="13"/>
  <c r="DS22" i="13"/>
  <c r="DU22" i="13"/>
  <c r="CW22" i="13"/>
  <c r="CX24" i="13"/>
  <c r="CZ24" i="13"/>
  <c r="DB24" i="13"/>
  <c r="DD24" i="13"/>
  <c r="DF24" i="13"/>
  <c r="DH24" i="13"/>
  <c r="DJ24" i="13"/>
  <c r="DL24" i="13"/>
  <c r="DN24" i="13"/>
  <c r="DP24" i="13"/>
  <c r="DR24" i="13"/>
  <c r="DT24" i="13"/>
  <c r="CY24" i="13"/>
  <c r="DA24" i="13"/>
  <c r="DC24" i="13"/>
  <c r="DE24" i="13"/>
  <c r="DG24" i="13"/>
  <c r="DI24" i="13"/>
  <c r="DK24" i="13"/>
  <c r="DM24" i="13"/>
  <c r="DO24" i="13"/>
  <c r="DQ24" i="13"/>
  <c r="DS24" i="13"/>
  <c r="DU24" i="13"/>
  <c r="CW24" i="13"/>
  <c r="CY25" i="13"/>
  <c r="DA25" i="13"/>
  <c r="DC25" i="13"/>
  <c r="DE25" i="13"/>
  <c r="DG25" i="13"/>
  <c r="DI25" i="13"/>
  <c r="DK25" i="13"/>
  <c r="DM25" i="13"/>
  <c r="DO25" i="13"/>
  <c r="DQ25" i="13"/>
  <c r="DS25" i="13"/>
  <c r="DU25" i="13"/>
  <c r="CX25" i="13"/>
  <c r="CZ25" i="13"/>
  <c r="DB25" i="13"/>
  <c r="DD25" i="13"/>
  <c r="DF25" i="13"/>
  <c r="DH25" i="13"/>
  <c r="DJ25" i="13"/>
  <c r="DL25" i="13"/>
  <c r="DN25" i="13"/>
  <c r="DP25" i="13"/>
  <c r="DR25" i="13"/>
  <c r="DT25" i="13"/>
  <c r="CW25" i="13"/>
  <c r="CY27" i="13"/>
  <c r="DA27" i="13"/>
  <c r="DC27" i="13"/>
  <c r="DE27" i="13"/>
  <c r="DG27" i="13"/>
  <c r="DI27" i="13"/>
  <c r="DK27" i="13"/>
  <c r="DM27" i="13"/>
  <c r="DO27" i="13"/>
  <c r="DQ27" i="13"/>
  <c r="DS27" i="13"/>
  <c r="DU27" i="13"/>
  <c r="CX27" i="13"/>
  <c r="CZ27" i="13"/>
  <c r="DB27" i="13"/>
  <c r="DD27" i="13"/>
  <c r="DF27" i="13"/>
  <c r="DH27" i="13"/>
  <c r="DJ27" i="13"/>
  <c r="DL27" i="13"/>
  <c r="DN27" i="13"/>
  <c r="DP27" i="13"/>
  <c r="DR27" i="13"/>
  <c r="DT27" i="13"/>
  <c r="CW27" i="13"/>
  <c r="AG27" i="13"/>
  <c r="CX28" i="13"/>
  <c r="CZ28" i="13"/>
  <c r="DB28" i="13"/>
  <c r="DD28" i="13"/>
  <c r="DF28" i="13"/>
  <c r="DH28" i="13"/>
  <c r="DJ28" i="13"/>
  <c r="DL28" i="13"/>
  <c r="DN28" i="13"/>
  <c r="DP28" i="13"/>
  <c r="DR28" i="13"/>
  <c r="DT28" i="13"/>
  <c r="CY28" i="13"/>
  <c r="DA28" i="13"/>
  <c r="DC28" i="13"/>
  <c r="DE28" i="13"/>
  <c r="DG28" i="13"/>
  <c r="DI28" i="13"/>
  <c r="DK28" i="13"/>
  <c r="DM28" i="13"/>
  <c r="DO28" i="13"/>
  <c r="DQ28" i="13"/>
  <c r="DS28" i="13"/>
  <c r="DU28" i="13"/>
  <c r="CW28" i="13"/>
  <c r="CX30" i="13"/>
  <c r="CZ30" i="13"/>
  <c r="DB30" i="13"/>
  <c r="DD30" i="13"/>
  <c r="DF30" i="13"/>
  <c r="DH30" i="13"/>
  <c r="DJ30" i="13"/>
  <c r="DL30" i="13"/>
  <c r="DN30" i="13"/>
  <c r="DP30" i="13"/>
  <c r="DR30" i="13"/>
  <c r="DT30" i="13"/>
  <c r="CY30" i="13"/>
  <c r="DA30" i="13"/>
  <c r="DC30" i="13"/>
  <c r="DE30" i="13"/>
  <c r="DG30" i="13"/>
  <c r="DI30" i="13"/>
  <c r="DK30" i="13"/>
  <c r="DM30" i="13"/>
  <c r="DO30" i="13"/>
  <c r="DQ30" i="13"/>
  <c r="DS30" i="13"/>
  <c r="DU30" i="13"/>
  <c r="CW30" i="13"/>
  <c r="CX32" i="13"/>
  <c r="CZ32" i="13"/>
  <c r="DB32" i="13"/>
  <c r="DD32" i="13"/>
  <c r="DF32" i="13"/>
  <c r="DH32" i="13"/>
  <c r="DJ32" i="13"/>
  <c r="DL32" i="13"/>
  <c r="DN32" i="13"/>
  <c r="DP32" i="13"/>
  <c r="DR32" i="13"/>
  <c r="DT32" i="13"/>
  <c r="CY32" i="13"/>
  <c r="DA32" i="13"/>
  <c r="DC32" i="13"/>
  <c r="DE32" i="13"/>
  <c r="DG32" i="13"/>
  <c r="DI32" i="13"/>
  <c r="DK32" i="13"/>
  <c r="DM32" i="13"/>
  <c r="DO32" i="13"/>
  <c r="DQ32" i="13"/>
  <c r="DS32" i="13"/>
  <c r="DU32" i="13"/>
  <c r="CW32" i="13"/>
  <c r="CX34" i="13"/>
  <c r="CZ34" i="13"/>
  <c r="DB34" i="13"/>
  <c r="DD34" i="13"/>
  <c r="DF34" i="13"/>
  <c r="DH34" i="13"/>
  <c r="DJ34" i="13"/>
  <c r="DL34" i="13"/>
  <c r="DN34" i="13"/>
  <c r="DP34" i="13"/>
  <c r="DR34" i="13"/>
  <c r="DT34" i="13"/>
  <c r="CY34" i="13"/>
  <c r="DA34" i="13"/>
  <c r="DC34" i="13"/>
  <c r="DE34" i="13"/>
  <c r="DG34" i="13"/>
  <c r="DI34" i="13"/>
  <c r="DK34" i="13"/>
  <c r="DM34" i="13"/>
  <c r="DO34" i="13"/>
  <c r="DQ34" i="13"/>
  <c r="DS34" i="13"/>
  <c r="DU34" i="13"/>
  <c r="CW34" i="13"/>
  <c r="AM34" i="13"/>
  <c r="CX38" i="13"/>
  <c r="CZ38" i="13"/>
  <c r="DB38" i="13"/>
  <c r="DD38" i="13"/>
  <c r="DF38" i="13"/>
  <c r="DH38" i="13"/>
  <c r="DJ38" i="13"/>
  <c r="DL38" i="13"/>
  <c r="DN38" i="13"/>
  <c r="DP38" i="13"/>
  <c r="DR38" i="13"/>
  <c r="DT38" i="13"/>
  <c r="CY38" i="13"/>
  <c r="DA38" i="13"/>
  <c r="DC38" i="13"/>
  <c r="DE38" i="13"/>
  <c r="DG38" i="13"/>
  <c r="DI38" i="13"/>
  <c r="DK38" i="13"/>
  <c r="DM38" i="13"/>
  <c r="DO38" i="13"/>
  <c r="DQ38" i="13"/>
  <c r="DS38" i="13"/>
  <c r="DU38" i="13"/>
  <c r="CW38" i="13"/>
  <c r="CX40" i="13"/>
  <c r="CZ40" i="13"/>
  <c r="DB40" i="13"/>
  <c r="DD40" i="13"/>
  <c r="DF40" i="13"/>
  <c r="DH40" i="13"/>
  <c r="DJ40" i="13"/>
  <c r="DL40" i="13"/>
  <c r="DN40" i="13"/>
  <c r="DP40" i="13"/>
  <c r="DR40" i="13"/>
  <c r="DT40" i="13"/>
  <c r="CY40" i="13"/>
  <c r="DA40" i="13"/>
  <c r="DC40" i="13"/>
  <c r="DE40" i="13"/>
  <c r="DG40" i="13"/>
  <c r="DI40" i="13"/>
  <c r="DK40" i="13"/>
  <c r="DM40" i="13"/>
  <c r="DO40" i="13"/>
  <c r="DQ40" i="13"/>
  <c r="DS40" i="13"/>
  <c r="DU40" i="13"/>
  <c r="CW40" i="13"/>
  <c r="CX42" i="13"/>
  <c r="CZ42" i="13"/>
  <c r="DB42" i="13"/>
  <c r="DD42" i="13"/>
  <c r="DF42" i="13"/>
  <c r="DH42" i="13"/>
  <c r="DJ42" i="13"/>
  <c r="DL42" i="13"/>
  <c r="DN42" i="13"/>
  <c r="DP42" i="13"/>
  <c r="DR42" i="13"/>
  <c r="DT42" i="13"/>
  <c r="CY42" i="13"/>
  <c r="DA42" i="13"/>
  <c r="DC42" i="13"/>
  <c r="DE42" i="13"/>
  <c r="DG42" i="13"/>
  <c r="DI42" i="13"/>
  <c r="DK42" i="13"/>
  <c r="DM42" i="13"/>
  <c r="DO42" i="13"/>
  <c r="DQ42" i="13"/>
  <c r="DS42" i="13"/>
  <c r="DU42" i="13"/>
  <c r="CW42" i="13"/>
  <c r="AE42" i="13"/>
  <c r="AM42" i="13"/>
  <c r="CX46" i="13"/>
  <c r="CZ46" i="13"/>
  <c r="DB46" i="13"/>
  <c r="DD46" i="13"/>
  <c r="DF46" i="13"/>
  <c r="DH46" i="13"/>
  <c r="DJ46" i="13"/>
  <c r="DL46" i="13"/>
  <c r="DN46" i="13"/>
  <c r="DP46" i="13"/>
  <c r="DR46" i="13"/>
  <c r="DT46" i="13"/>
  <c r="CY46" i="13"/>
  <c r="DA46" i="13"/>
  <c r="DC46" i="13"/>
  <c r="DE46" i="13"/>
  <c r="DG46" i="13"/>
  <c r="DI46" i="13"/>
  <c r="DK46" i="13"/>
  <c r="DM46" i="13"/>
  <c r="DO46" i="13"/>
  <c r="DQ46" i="13"/>
  <c r="DS46" i="13"/>
  <c r="DU46" i="13"/>
  <c r="CW46" i="13"/>
  <c r="AE46" i="13"/>
  <c r="AM46" i="13"/>
  <c r="CX48" i="13"/>
  <c r="CZ48" i="13"/>
  <c r="DB48" i="13"/>
  <c r="DD48" i="13"/>
  <c r="DF48" i="13"/>
  <c r="DH48" i="13"/>
  <c r="DJ48" i="13"/>
  <c r="DL48" i="13"/>
  <c r="DN48" i="13"/>
  <c r="DP48" i="13"/>
  <c r="DR48" i="13"/>
  <c r="DT48" i="13"/>
  <c r="CY48" i="13"/>
  <c r="DA48" i="13"/>
  <c r="DC48" i="13"/>
  <c r="DE48" i="13"/>
  <c r="DG48" i="13"/>
  <c r="DI48" i="13"/>
  <c r="DK48" i="13"/>
  <c r="DM48" i="13"/>
  <c r="DO48" i="13"/>
  <c r="DQ48" i="13"/>
  <c r="DS48" i="13"/>
  <c r="DU48" i="13"/>
  <c r="CW48" i="13"/>
  <c r="CY51" i="13"/>
  <c r="DA51" i="13"/>
  <c r="DC51" i="13"/>
  <c r="DE51" i="13"/>
  <c r="DG51" i="13"/>
  <c r="DI51" i="13"/>
  <c r="DK51" i="13"/>
  <c r="DM51" i="13"/>
  <c r="DO51" i="13"/>
  <c r="DQ51" i="13"/>
  <c r="DS51" i="13"/>
  <c r="DU51" i="13"/>
  <c r="CW51" i="13"/>
  <c r="CX51" i="13"/>
  <c r="CZ51" i="13"/>
  <c r="DB51" i="13"/>
  <c r="DD51" i="13"/>
  <c r="DF51" i="13"/>
  <c r="DH51" i="13"/>
  <c r="DJ51" i="13"/>
  <c r="DL51" i="13"/>
  <c r="DN51" i="13"/>
  <c r="DP51" i="13"/>
  <c r="DR51" i="13"/>
  <c r="DT51" i="13"/>
  <c r="CX52" i="13"/>
  <c r="CZ52" i="13"/>
  <c r="DB52" i="13"/>
  <c r="DD52" i="13"/>
  <c r="DF52" i="13"/>
  <c r="DH52" i="13"/>
  <c r="DJ52" i="13"/>
  <c r="DL52" i="13"/>
  <c r="DN52" i="13"/>
  <c r="DP52" i="13"/>
  <c r="DR52" i="13"/>
  <c r="DT52" i="13"/>
  <c r="CY52" i="13"/>
  <c r="DA52" i="13"/>
  <c r="DC52" i="13"/>
  <c r="DE52" i="13"/>
  <c r="DG52" i="13"/>
  <c r="DI52" i="13"/>
  <c r="DK52" i="13"/>
  <c r="DM52" i="13"/>
  <c r="DO52" i="13"/>
  <c r="DQ52" i="13"/>
  <c r="DS52" i="13"/>
  <c r="DU52" i="13"/>
  <c r="CW52" i="13"/>
  <c r="CY53" i="13"/>
  <c r="DA53" i="13"/>
  <c r="DC53" i="13"/>
  <c r="DE53" i="13"/>
  <c r="DG53" i="13"/>
  <c r="DI53" i="13"/>
  <c r="DK53" i="13"/>
  <c r="DM53" i="13"/>
  <c r="DO53" i="13"/>
  <c r="DQ53" i="13"/>
  <c r="DS53" i="13"/>
  <c r="DU53" i="13"/>
  <c r="CW53" i="13"/>
  <c r="CX53" i="13"/>
  <c r="CZ53" i="13"/>
  <c r="DB53" i="13"/>
  <c r="DD53" i="13"/>
  <c r="DF53" i="13"/>
  <c r="DH53" i="13"/>
  <c r="DJ53" i="13"/>
  <c r="DL53" i="13"/>
  <c r="DN53" i="13"/>
  <c r="DP53" i="13"/>
  <c r="DR53" i="13"/>
  <c r="DT53" i="13"/>
  <c r="AE53" i="13"/>
  <c r="AM53" i="13"/>
  <c r="CX56" i="13"/>
  <c r="CZ56" i="13"/>
  <c r="DB56" i="13"/>
  <c r="DD56" i="13"/>
  <c r="DF56" i="13"/>
  <c r="DH56" i="13"/>
  <c r="DJ56" i="13"/>
  <c r="DL56" i="13"/>
  <c r="DN56" i="13"/>
  <c r="DP56" i="13"/>
  <c r="DR56" i="13"/>
  <c r="DT56" i="13"/>
  <c r="CY56" i="13"/>
  <c r="DA56" i="13"/>
  <c r="DC56" i="13"/>
  <c r="DE56" i="13"/>
  <c r="DG56" i="13"/>
  <c r="DI56" i="13"/>
  <c r="DK56" i="13"/>
  <c r="DM56" i="13"/>
  <c r="DO56" i="13"/>
  <c r="DQ56" i="13"/>
  <c r="DS56" i="13"/>
  <c r="DU56" i="13"/>
  <c r="CW56" i="13"/>
  <c r="CX59" i="13"/>
  <c r="CZ59" i="13"/>
  <c r="DB59" i="13"/>
  <c r="DD59" i="13"/>
  <c r="DF59" i="13"/>
  <c r="DH59" i="13"/>
  <c r="DJ59" i="13"/>
  <c r="DL59" i="13"/>
  <c r="DN59" i="13"/>
  <c r="DP59" i="13"/>
  <c r="DR59" i="13"/>
  <c r="DT59" i="13"/>
  <c r="DA59" i="13"/>
  <c r="DE59" i="13"/>
  <c r="DI59" i="13"/>
  <c r="DM59" i="13"/>
  <c r="DQ59" i="13"/>
  <c r="DU59" i="13"/>
  <c r="CY59" i="13"/>
  <c r="DG59" i="13"/>
  <c r="DO59" i="13"/>
  <c r="DC59" i="13"/>
  <c r="DS59" i="13"/>
  <c r="CW59" i="13"/>
  <c r="DK59" i="13"/>
  <c r="AG59" i="13"/>
  <c r="CY60" i="13"/>
  <c r="DA60" i="13"/>
  <c r="DC60" i="13"/>
  <c r="DE60" i="13"/>
  <c r="DG60" i="13"/>
  <c r="DI60" i="13"/>
  <c r="DK60" i="13"/>
  <c r="DM60" i="13"/>
  <c r="DO60" i="13"/>
  <c r="DQ60" i="13"/>
  <c r="DS60" i="13"/>
  <c r="DU60" i="13"/>
  <c r="CZ60" i="13"/>
  <c r="DD60" i="13"/>
  <c r="DH60" i="13"/>
  <c r="DL60" i="13"/>
  <c r="DP60" i="13"/>
  <c r="DT60" i="13"/>
  <c r="DB60" i="13"/>
  <c r="DJ60" i="13"/>
  <c r="DR60" i="13"/>
  <c r="DF60" i="13"/>
  <c r="CX60" i="13"/>
  <c r="DN60" i="13"/>
  <c r="CW60" i="13"/>
  <c r="CX63" i="13"/>
  <c r="CZ63" i="13"/>
  <c r="DB63" i="13"/>
  <c r="DD63" i="13"/>
  <c r="DF63" i="13"/>
  <c r="DH63" i="13"/>
  <c r="DJ63" i="13"/>
  <c r="DL63" i="13"/>
  <c r="DN63" i="13"/>
  <c r="DP63" i="13"/>
  <c r="DR63" i="13"/>
  <c r="DT63" i="13"/>
  <c r="DA63" i="13"/>
  <c r="DE63" i="13"/>
  <c r="DI63" i="13"/>
  <c r="DM63" i="13"/>
  <c r="DQ63" i="13"/>
  <c r="DU63" i="13"/>
  <c r="DC63" i="13"/>
  <c r="DK63" i="13"/>
  <c r="DS63" i="13"/>
  <c r="CW63" i="13"/>
  <c r="CY63" i="13"/>
  <c r="DG63" i="13"/>
  <c r="DO63" i="13"/>
  <c r="CY64" i="13"/>
  <c r="DA64" i="13"/>
  <c r="DC64" i="13"/>
  <c r="DE64" i="13"/>
  <c r="DG64" i="13"/>
  <c r="DI64" i="13"/>
  <c r="DK64" i="13"/>
  <c r="DM64" i="13"/>
  <c r="DO64" i="13"/>
  <c r="DQ64" i="13"/>
  <c r="DS64" i="13"/>
  <c r="DU64" i="13"/>
  <c r="CZ64" i="13"/>
  <c r="DD64" i="13"/>
  <c r="DH64" i="13"/>
  <c r="DL64" i="13"/>
  <c r="DP64" i="13"/>
  <c r="DT64" i="13"/>
  <c r="CX64" i="13"/>
  <c r="DF64" i="13"/>
  <c r="DN64" i="13"/>
  <c r="DB64" i="13"/>
  <c r="DJ64" i="13"/>
  <c r="DR64" i="13"/>
  <c r="CW64" i="13"/>
  <c r="AE64" i="13"/>
  <c r="AM64" i="13"/>
  <c r="CX68" i="13"/>
  <c r="CZ68" i="13"/>
  <c r="DB68" i="13"/>
  <c r="DD68" i="13"/>
  <c r="DF68" i="13"/>
  <c r="DH68" i="13"/>
  <c r="DJ68" i="13"/>
  <c r="DL68" i="13"/>
  <c r="DN68" i="13"/>
  <c r="DP68" i="13"/>
  <c r="DR68" i="13"/>
  <c r="DT68" i="13"/>
  <c r="CY68" i="13"/>
  <c r="DC68" i="13"/>
  <c r="DG68" i="13"/>
  <c r="DK68" i="13"/>
  <c r="DO68" i="13"/>
  <c r="DS68" i="13"/>
  <c r="DA68" i="13"/>
  <c r="DE68" i="13"/>
  <c r="DI68" i="13"/>
  <c r="DM68" i="13"/>
  <c r="DQ68" i="13"/>
  <c r="DU68" i="13"/>
  <c r="CW68" i="13"/>
  <c r="CX70" i="13"/>
  <c r="CZ70" i="13"/>
  <c r="DB70" i="13"/>
  <c r="DD70" i="13"/>
  <c r="DF70" i="13"/>
  <c r="DH70" i="13"/>
  <c r="DJ70" i="13"/>
  <c r="DL70" i="13"/>
  <c r="DN70" i="13"/>
  <c r="DP70" i="13"/>
  <c r="DR70" i="13"/>
  <c r="DT70" i="13"/>
  <c r="DA70" i="13"/>
  <c r="DE70" i="13"/>
  <c r="DI70" i="13"/>
  <c r="DM70" i="13"/>
  <c r="DQ70" i="13"/>
  <c r="DU70" i="13"/>
  <c r="CY70" i="13"/>
  <c r="DC70" i="13"/>
  <c r="DG70" i="13"/>
  <c r="DK70" i="13"/>
  <c r="DO70" i="13"/>
  <c r="DS70" i="13"/>
  <c r="CW70" i="13"/>
  <c r="AE70" i="13"/>
  <c r="AM70" i="13"/>
  <c r="AE72" i="13"/>
  <c r="AM72" i="13"/>
  <c r="CX74" i="13"/>
  <c r="CZ74" i="13"/>
  <c r="DB74" i="13"/>
  <c r="DD74" i="13"/>
  <c r="DF74" i="13"/>
  <c r="DH74" i="13"/>
  <c r="DJ74" i="13"/>
  <c r="DL74" i="13"/>
  <c r="DN74" i="13"/>
  <c r="DA74" i="13"/>
  <c r="DE74" i="13"/>
  <c r="DI74" i="13"/>
  <c r="DM74" i="13"/>
  <c r="DP74" i="13"/>
  <c r="DR74" i="13"/>
  <c r="DT74" i="13"/>
  <c r="CY74" i="13"/>
  <c r="DC74" i="13"/>
  <c r="DG74" i="13"/>
  <c r="DK74" i="13"/>
  <c r="DO74" i="13"/>
  <c r="DQ74" i="13"/>
  <c r="DS74" i="13"/>
  <c r="DU74" i="13"/>
  <c r="CW74" i="13"/>
  <c r="AE74" i="13"/>
  <c r="AM74" i="13"/>
  <c r="CX76" i="13"/>
  <c r="CZ76" i="13"/>
  <c r="DB76" i="13"/>
  <c r="DD76" i="13"/>
  <c r="DF76" i="13"/>
  <c r="DH76" i="13"/>
  <c r="DJ76" i="13"/>
  <c r="DL76" i="13"/>
  <c r="DN76" i="13"/>
  <c r="DP76" i="13"/>
  <c r="DR76" i="13"/>
  <c r="DT76" i="13"/>
  <c r="CY76" i="13"/>
  <c r="DA76" i="13"/>
  <c r="DC76" i="13"/>
  <c r="DE76" i="13"/>
  <c r="DG76" i="13"/>
  <c r="DI76" i="13"/>
  <c r="DK76" i="13"/>
  <c r="DM76" i="13"/>
  <c r="DO76" i="13"/>
  <c r="DQ76" i="13"/>
  <c r="DS76" i="13"/>
  <c r="DU76" i="13"/>
  <c r="CW76" i="13"/>
  <c r="CX78" i="13"/>
  <c r="CZ78" i="13"/>
  <c r="DB78" i="13"/>
  <c r="DD78" i="13"/>
  <c r="DF78" i="13"/>
  <c r="DH78" i="13"/>
  <c r="DJ78" i="13"/>
  <c r="DL78" i="13"/>
  <c r="DN78" i="13"/>
  <c r="DP78" i="13"/>
  <c r="DR78" i="13"/>
  <c r="DT78" i="13"/>
  <c r="CY78" i="13"/>
  <c r="DA78" i="13"/>
  <c r="DC78" i="13"/>
  <c r="DE78" i="13"/>
  <c r="DG78" i="13"/>
  <c r="DI78" i="13"/>
  <c r="DK78" i="13"/>
  <c r="DM78" i="13"/>
  <c r="DO78" i="13"/>
  <c r="DQ78" i="13"/>
  <c r="DS78" i="13"/>
  <c r="DU78" i="13"/>
  <c r="CW78" i="13"/>
  <c r="CX80" i="13"/>
  <c r="CZ80" i="13"/>
  <c r="DB80" i="13"/>
  <c r="DD80" i="13"/>
  <c r="DF80" i="13"/>
  <c r="DH80" i="13"/>
  <c r="DJ80" i="13"/>
  <c r="DL80" i="13"/>
  <c r="DN80" i="13"/>
  <c r="DP80" i="13"/>
  <c r="DR80" i="13"/>
  <c r="DT80" i="13"/>
  <c r="CY80" i="13"/>
  <c r="DA80" i="13"/>
  <c r="DE80" i="13"/>
  <c r="DI80" i="13"/>
  <c r="DM80" i="13"/>
  <c r="DQ80" i="13"/>
  <c r="DU80" i="13"/>
  <c r="CW80" i="13"/>
  <c r="DC80" i="13"/>
  <c r="DG80" i="13"/>
  <c r="DK80" i="13"/>
  <c r="DO80" i="13"/>
  <c r="DS80" i="13"/>
  <c r="DT82" i="13"/>
  <c r="DS82" i="13"/>
  <c r="AE82" i="13"/>
  <c r="CK90" i="13"/>
  <c r="BM90" i="13"/>
  <c r="AM90" i="13"/>
  <c r="S90" i="13"/>
  <c r="BA90" i="13"/>
  <c r="CT90" i="13"/>
  <c r="CS101" i="13"/>
  <c r="BL101" i="13"/>
  <c r="AZ101" i="13"/>
  <c r="AL101" i="13"/>
  <c r="AC101" i="13"/>
  <c r="Q101" i="13"/>
  <c r="AH101" i="13"/>
  <c r="BF101" i="13"/>
  <c r="CT102" i="13"/>
  <c r="CS102" i="13"/>
  <c r="CN102" i="13"/>
  <c r="BL102" i="13"/>
  <c r="BF102" i="13"/>
  <c r="AZ102" i="13"/>
  <c r="AQ102" i="13"/>
  <c r="AL102" i="13"/>
  <c r="AH102" i="13"/>
  <c r="AC102" i="13"/>
  <c r="W102" i="13"/>
  <c r="Q102" i="13"/>
  <c r="Z102" i="13"/>
  <c r="AJ102" i="13"/>
  <c r="AU102" i="13"/>
  <c r="BI102" i="13"/>
  <c r="CQ102" i="13"/>
  <c r="CT104" i="13"/>
  <c r="CS104" i="13"/>
  <c r="CN104" i="13"/>
  <c r="BL104" i="13"/>
  <c r="BF104" i="13"/>
  <c r="AZ104" i="13"/>
  <c r="AQ104" i="13"/>
  <c r="AL104" i="13"/>
  <c r="AH104" i="13"/>
  <c r="AC104" i="13"/>
  <c r="W104" i="13"/>
  <c r="Q104" i="13"/>
  <c r="Z104" i="13"/>
  <c r="AJ104" i="13"/>
  <c r="AU104" i="13"/>
  <c r="BI104" i="13"/>
  <c r="CQ104" i="13"/>
  <c r="CT106" i="13"/>
  <c r="CS106" i="13"/>
  <c r="CN106" i="13"/>
  <c r="BL106" i="13"/>
  <c r="BF106" i="13"/>
  <c r="AZ106" i="13"/>
  <c r="AQ106" i="13"/>
  <c r="AL106" i="13"/>
  <c r="AH106" i="13"/>
  <c r="AC106" i="13"/>
  <c r="W106" i="13"/>
  <c r="Q106" i="13"/>
  <c r="Z106" i="13"/>
  <c r="AJ106" i="13"/>
  <c r="AU106" i="13"/>
  <c r="BI106" i="13"/>
  <c r="CQ106" i="13"/>
  <c r="CT108" i="13"/>
  <c r="CS108" i="13"/>
  <c r="CN108" i="13"/>
  <c r="BL108" i="13"/>
  <c r="BF108" i="13"/>
  <c r="AZ108" i="13"/>
  <c r="AQ108" i="13"/>
  <c r="AL108" i="13"/>
  <c r="AH108" i="13"/>
  <c r="AC108" i="13"/>
  <c r="W108" i="13"/>
  <c r="Q108" i="13"/>
  <c r="Z108" i="13"/>
  <c r="AJ108" i="13"/>
  <c r="AU108" i="13"/>
  <c r="BI108" i="13"/>
  <c r="CQ108" i="13"/>
  <c r="CK110" i="13"/>
  <c r="BM110" i="13"/>
  <c r="AM110" i="13"/>
  <c r="S110" i="13"/>
  <c r="BA110" i="13"/>
  <c r="CT110" i="13"/>
  <c r="CU113" i="13"/>
  <c r="CR113" i="13"/>
  <c r="CM113" i="13"/>
  <c r="BJ113" i="13"/>
  <c r="BD113" i="13"/>
  <c r="AW113" i="13"/>
  <c r="AO113" i="13"/>
  <c r="AK113" i="13"/>
  <c r="AG113" i="13"/>
  <c r="AB113" i="13"/>
  <c r="V113" i="13"/>
  <c r="P113" i="13"/>
  <c r="Y113" i="13"/>
  <c r="AI113" i="13"/>
  <c r="AS113" i="13"/>
  <c r="BG113" i="13"/>
  <c r="CO113" i="13"/>
  <c r="CT116" i="13"/>
  <c r="CS116" i="13"/>
  <c r="CN116" i="13"/>
  <c r="BL116" i="13"/>
  <c r="BF116" i="13"/>
  <c r="AZ116" i="13"/>
  <c r="AQ116" i="13"/>
  <c r="AL116" i="13"/>
  <c r="AH116" i="13"/>
  <c r="AC116" i="13"/>
  <c r="W116" i="13"/>
  <c r="Q116" i="13"/>
  <c r="Z116" i="13"/>
  <c r="AJ116" i="13"/>
  <c r="AU116" i="13"/>
  <c r="BI116" i="13"/>
  <c r="CQ116" i="13"/>
  <c r="CT120" i="13"/>
  <c r="CS120" i="13"/>
  <c r="CN120" i="13"/>
  <c r="BL120" i="13"/>
  <c r="BF120" i="13"/>
  <c r="AZ120" i="13"/>
  <c r="AQ120" i="13"/>
  <c r="AL120" i="13"/>
  <c r="AH120" i="13"/>
  <c r="AC120" i="13"/>
  <c r="W120" i="13"/>
  <c r="Q120" i="13"/>
  <c r="Z120" i="13"/>
  <c r="AJ120" i="13"/>
  <c r="AU120" i="13"/>
  <c r="BI120" i="13"/>
  <c r="CQ120" i="13"/>
  <c r="CU125" i="13"/>
  <c r="CR125" i="13"/>
  <c r="CM125" i="13"/>
  <c r="BJ125" i="13"/>
  <c r="BD125" i="13"/>
  <c r="AW125" i="13"/>
  <c r="AO125" i="13"/>
  <c r="AK125" i="13"/>
  <c r="AG125" i="13"/>
  <c r="AB125" i="13"/>
  <c r="V125" i="13"/>
  <c r="P125" i="13"/>
  <c r="Y125" i="13"/>
  <c r="AI125" i="13"/>
  <c r="AS125" i="13"/>
  <c r="BG125" i="13"/>
  <c r="CO125" i="13"/>
  <c r="CT128" i="13"/>
  <c r="CS128" i="13"/>
  <c r="CN128" i="13"/>
  <c r="BL128" i="13"/>
  <c r="BF128" i="13"/>
  <c r="AZ128" i="13"/>
  <c r="AQ128" i="13"/>
  <c r="AL128" i="13"/>
  <c r="AH128" i="13"/>
  <c r="AC128" i="13"/>
  <c r="W128" i="13"/>
  <c r="Q128" i="13"/>
  <c r="Z128" i="13"/>
  <c r="AJ128" i="13"/>
  <c r="AU128" i="13"/>
  <c r="BI128" i="13"/>
  <c r="CQ128" i="13"/>
  <c r="CK130" i="13"/>
  <c r="BM130" i="13"/>
  <c r="AM130" i="13"/>
  <c r="S130" i="13"/>
  <c r="BA130" i="13"/>
  <c r="CT130" i="13"/>
  <c r="CU133" i="13"/>
  <c r="CR133" i="13"/>
  <c r="CM133" i="13"/>
  <c r="BJ133" i="13"/>
  <c r="BD133" i="13"/>
  <c r="AW133" i="13"/>
  <c r="AO133" i="13"/>
  <c r="AK133" i="13"/>
  <c r="AG133" i="13"/>
  <c r="AB133" i="13"/>
  <c r="V133" i="13"/>
  <c r="P133" i="13"/>
  <c r="Y133" i="13"/>
  <c r="AI133" i="13"/>
  <c r="AS133" i="13"/>
  <c r="BG133" i="13"/>
  <c r="CO133" i="13"/>
  <c r="CT136" i="13"/>
  <c r="CS136" i="13"/>
  <c r="CN136" i="13"/>
  <c r="BL136" i="13"/>
  <c r="BF136" i="13"/>
  <c r="AZ136" i="13"/>
  <c r="AQ136" i="13"/>
  <c r="AL136" i="13"/>
  <c r="AH136" i="13"/>
  <c r="AC136" i="13"/>
  <c r="W136" i="13"/>
  <c r="Q136" i="13"/>
  <c r="Z136" i="13"/>
  <c r="AJ136" i="13"/>
  <c r="AU136" i="13"/>
  <c r="BI136" i="13"/>
  <c r="CQ136" i="13"/>
  <c r="S140" i="13"/>
  <c r="AE140" i="13"/>
  <c r="AM140" i="13"/>
  <c r="BA140" i="13"/>
  <c r="BM140" i="13"/>
  <c r="CK140" i="13"/>
  <c r="CU142" i="13"/>
  <c r="CR142" i="13"/>
  <c r="CM142" i="13"/>
  <c r="BJ142" i="13"/>
  <c r="BD142" i="13"/>
  <c r="AW142" i="13"/>
  <c r="AO142" i="13"/>
  <c r="AK142" i="13"/>
  <c r="AG142" i="13"/>
  <c r="AB142" i="13"/>
  <c r="V142" i="13"/>
  <c r="P142" i="13"/>
  <c r="Y142" i="13"/>
  <c r="AI142" i="13"/>
  <c r="AS142" i="13"/>
  <c r="BG142" i="13"/>
  <c r="CO142" i="13"/>
  <c r="T145" i="13"/>
  <c r="AF145" i="13"/>
  <c r="AN145" i="13"/>
  <c r="BC145" i="13"/>
  <c r="CL145" i="13"/>
  <c r="Z147" i="13"/>
  <c r="AU147" i="13"/>
  <c r="CT148" i="13"/>
  <c r="CS148" i="13"/>
  <c r="CN148" i="13"/>
  <c r="BL148" i="13"/>
  <c r="BF148" i="13"/>
  <c r="AZ148" i="13"/>
  <c r="AQ148" i="13"/>
  <c r="AL148" i="13"/>
  <c r="AH148" i="13"/>
  <c r="AC148" i="13"/>
  <c r="W148" i="13"/>
  <c r="Q148" i="13"/>
  <c r="Z148" i="13"/>
  <c r="AJ148" i="13"/>
  <c r="AU148" i="13"/>
  <c r="BI148" i="13"/>
  <c r="CQ148" i="13"/>
  <c r="CU140" i="13"/>
  <c r="CR140" i="13"/>
  <c r="CM140" i="13"/>
  <c r="BJ140" i="13"/>
  <c r="BD140" i="13"/>
  <c r="AW140" i="13"/>
  <c r="AO140" i="13"/>
  <c r="AK140" i="13"/>
  <c r="AG140" i="13"/>
  <c r="AB140" i="13"/>
  <c r="V140" i="13"/>
  <c r="P140" i="13"/>
  <c r="Y140" i="13"/>
  <c r="AI140" i="13"/>
  <c r="AS140" i="13"/>
  <c r="BG140" i="13"/>
  <c r="CO140" i="13"/>
  <c r="CT145" i="13"/>
  <c r="CS145" i="13"/>
  <c r="CN145" i="13"/>
  <c r="BL145" i="13"/>
  <c r="BF145" i="13"/>
  <c r="AZ145" i="13"/>
  <c r="AQ145" i="13"/>
  <c r="AL145" i="13"/>
  <c r="AH145" i="13"/>
  <c r="AC145" i="13"/>
  <c r="W145" i="13"/>
  <c r="Q145" i="13"/>
  <c r="Z145" i="13"/>
  <c r="AJ145" i="13"/>
  <c r="AU145" i="13"/>
  <c r="BI145" i="13"/>
  <c r="CQ145" i="13"/>
  <c r="CQ147" i="13"/>
  <c r="BC147" i="13"/>
  <c r="AN147" i="13"/>
  <c r="AF147" i="13"/>
  <c r="T147" i="13"/>
  <c r="AJ147" i="13"/>
  <c r="BI147" i="13"/>
  <c r="V150" i="13"/>
  <c r="AG150" i="13"/>
  <c r="AO150" i="13"/>
  <c r="BD150" i="13"/>
  <c r="CM150" i="13"/>
  <c r="Z88" i="13"/>
  <c r="AJ88" i="13"/>
  <c r="AU88" i="13"/>
  <c r="BI88" i="13"/>
  <c r="S89" i="13"/>
  <c r="Y89" i="13"/>
  <c r="AE89" i="13"/>
  <c r="AI89" i="13"/>
  <c r="AM89" i="13"/>
  <c r="AS89" i="13"/>
  <c r="BA89" i="13"/>
  <c r="BG89" i="13"/>
  <c r="BM89" i="13"/>
  <c r="CK89" i="13"/>
  <c r="CO89" i="13"/>
  <c r="CT89" i="13"/>
  <c r="V91" i="13"/>
  <c r="AG91" i="13"/>
  <c r="AO91" i="13"/>
  <c r="BD91" i="13"/>
  <c r="AC92" i="13"/>
  <c r="AZ92" i="13"/>
  <c r="Z96" i="13"/>
  <c r="AJ96" i="13"/>
  <c r="AU96" i="13"/>
  <c r="BI96" i="13"/>
  <c r="S97" i="13"/>
  <c r="Y97" i="13"/>
  <c r="AE97" i="13"/>
  <c r="AI97" i="13"/>
  <c r="AM97" i="13"/>
  <c r="AS97" i="13"/>
  <c r="BA97" i="13"/>
  <c r="BG97" i="13"/>
  <c r="BM97" i="13"/>
  <c r="CK97" i="13"/>
  <c r="CO97" i="13"/>
  <c r="CT97" i="13"/>
  <c r="W99" i="13"/>
  <c r="AH99" i="13"/>
  <c r="AQ99" i="13"/>
  <c r="BF99" i="13"/>
  <c r="S100" i="13"/>
  <c r="Y100" i="13"/>
  <c r="AE100" i="13"/>
  <c r="AI100" i="13"/>
  <c r="AM100" i="13"/>
  <c r="AS100" i="13"/>
  <c r="BA100" i="13"/>
  <c r="BG100" i="13"/>
  <c r="BM100" i="13"/>
  <c r="CK100" i="13"/>
  <c r="CO100" i="13"/>
  <c r="CT100" i="13"/>
  <c r="T103" i="13"/>
  <c r="Z103" i="13"/>
  <c r="AF103" i="13"/>
  <c r="AJ103" i="13"/>
  <c r="AN103" i="13"/>
  <c r="AU103" i="13"/>
  <c r="BC103" i="13"/>
  <c r="BI103" i="13"/>
  <c r="CL103" i="13"/>
  <c r="CQ103" i="13"/>
  <c r="CU103" i="13"/>
  <c r="T105" i="13"/>
  <c r="Z105" i="13"/>
  <c r="AF105" i="13"/>
  <c r="AJ105" i="13"/>
  <c r="AN105" i="13"/>
  <c r="AU105" i="13"/>
  <c r="BC105" i="13"/>
  <c r="BI105" i="13"/>
  <c r="CL105" i="13"/>
  <c r="CQ105" i="13"/>
  <c r="CU105" i="13"/>
  <c r="T107" i="13"/>
  <c r="Z107" i="13"/>
  <c r="AF107" i="13"/>
  <c r="AJ107" i="13"/>
  <c r="AN107" i="13"/>
  <c r="AU107" i="13"/>
  <c r="BC107" i="13"/>
  <c r="BI107" i="13"/>
  <c r="CL107" i="13"/>
  <c r="CQ107" i="13"/>
  <c r="CU107" i="13"/>
  <c r="S109" i="13"/>
  <c r="Y109" i="13"/>
  <c r="AE109" i="13"/>
  <c r="AI109" i="13"/>
  <c r="AM109" i="13"/>
  <c r="AS109" i="13"/>
  <c r="BA109" i="13"/>
  <c r="BG109" i="13"/>
  <c r="BM109" i="13"/>
  <c r="CK109" i="13"/>
  <c r="CO109" i="13"/>
  <c r="CT109" i="13"/>
  <c r="Z111" i="13"/>
  <c r="AJ111" i="13"/>
  <c r="AU111" i="13"/>
  <c r="BI111" i="13"/>
  <c r="T112" i="13"/>
  <c r="Z112" i="13"/>
  <c r="AF112" i="13"/>
  <c r="AJ112" i="13"/>
  <c r="AN112" i="13"/>
  <c r="AU112" i="13"/>
  <c r="BC112" i="13"/>
  <c r="BI112" i="13"/>
  <c r="CL112" i="13"/>
  <c r="CQ112" i="13"/>
  <c r="CU112" i="13"/>
  <c r="V114" i="13"/>
  <c r="AG114" i="13"/>
  <c r="AO114" i="13"/>
  <c r="BD114" i="13"/>
  <c r="S117" i="13"/>
  <c r="Y117" i="13"/>
  <c r="AE117" i="13"/>
  <c r="AI117" i="13"/>
  <c r="AM117" i="13"/>
  <c r="AS117" i="13"/>
  <c r="BA117" i="13"/>
  <c r="BG117" i="13"/>
  <c r="BM117" i="13"/>
  <c r="CK117" i="13"/>
  <c r="CO117" i="13"/>
  <c r="CT117" i="13"/>
  <c r="S121" i="13"/>
  <c r="Y121" i="13"/>
  <c r="AE121" i="13"/>
  <c r="AI121" i="13"/>
  <c r="AM121" i="13"/>
  <c r="AS121" i="13"/>
  <c r="BA121" i="13"/>
  <c r="BG121" i="13"/>
  <c r="BM121" i="13"/>
  <c r="CK121" i="13"/>
  <c r="CO121" i="13"/>
  <c r="CT121" i="13"/>
  <c r="Z123" i="13"/>
  <c r="AJ123" i="13"/>
  <c r="AU123" i="13"/>
  <c r="BI123" i="13"/>
  <c r="T124" i="13"/>
  <c r="Z124" i="13"/>
  <c r="AF124" i="13"/>
  <c r="AJ124" i="13"/>
  <c r="AN124" i="13"/>
  <c r="AU124" i="13"/>
  <c r="BC124" i="13"/>
  <c r="BI124" i="13"/>
  <c r="CL124" i="13"/>
  <c r="CQ124" i="13"/>
  <c r="CU124" i="13"/>
  <c r="V126" i="13"/>
  <c r="AG126" i="13"/>
  <c r="AO126" i="13"/>
  <c r="BD126" i="13"/>
  <c r="AC127" i="13"/>
  <c r="AZ127" i="13"/>
  <c r="S129" i="13"/>
  <c r="Y129" i="13"/>
  <c r="AE129" i="13"/>
  <c r="AI129" i="13"/>
  <c r="AM129" i="13"/>
  <c r="AS129" i="13"/>
  <c r="BA129" i="13"/>
  <c r="BG129" i="13"/>
  <c r="BM129" i="13"/>
  <c r="CK129" i="13"/>
  <c r="CO129" i="13"/>
  <c r="CT129" i="13"/>
  <c r="Z131" i="13"/>
  <c r="AJ131" i="13"/>
  <c r="AU131" i="13"/>
  <c r="BI131" i="13"/>
  <c r="T132" i="13"/>
  <c r="Z132" i="13"/>
  <c r="AF132" i="13"/>
  <c r="AJ132" i="13"/>
  <c r="AN132" i="13"/>
  <c r="AU132" i="13"/>
  <c r="BC132" i="13"/>
  <c r="BI132" i="13"/>
  <c r="CL132" i="13"/>
  <c r="CQ132" i="13"/>
  <c r="CU132" i="13"/>
  <c r="V134" i="13"/>
  <c r="AG134" i="13"/>
  <c r="AO134" i="13"/>
  <c r="BD134" i="13"/>
  <c r="S137" i="13"/>
  <c r="Y137" i="13"/>
  <c r="AE137" i="13"/>
  <c r="AI137" i="13"/>
  <c r="AM137" i="13"/>
  <c r="AS137" i="13"/>
  <c r="BA137" i="13"/>
  <c r="BJ137" i="13"/>
  <c r="T139" i="13"/>
  <c r="Z139" i="13"/>
  <c r="AF139" i="13"/>
  <c r="AJ139" i="13"/>
  <c r="AN139" i="13"/>
  <c r="AU139" i="13"/>
  <c r="BC139" i="13"/>
  <c r="BI139" i="13"/>
  <c r="CL139" i="13"/>
  <c r="CQ139" i="13"/>
  <c r="CU139" i="13"/>
  <c r="Z143" i="13"/>
  <c r="AJ143" i="13"/>
  <c r="AU143" i="13"/>
  <c r="BI143" i="13"/>
  <c r="T144" i="13"/>
  <c r="Z144" i="13"/>
  <c r="AF144" i="13"/>
  <c r="AJ144" i="13"/>
  <c r="AN144" i="13"/>
  <c r="AU144" i="13"/>
  <c r="BC144" i="13"/>
  <c r="BI144" i="13"/>
  <c r="CL144" i="13"/>
  <c r="CQ144" i="13"/>
  <c r="CU144" i="13"/>
  <c r="S146" i="13"/>
  <c r="Y146" i="13"/>
  <c r="AE146" i="13"/>
  <c r="AI146" i="13"/>
  <c r="AM146" i="13"/>
  <c r="AS146" i="13"/>
  <c r="BA146" i="13"/>
  <c r="BG146" i="13"/>
  <c r="BM146" i="13"/>
  <c r="CK146" i="13"/>
  <c r="CO146" i="13"/>
  <c r="CT146" i="13"/>
  <c r="S149" i="13"/>
  <c r="Y149" i="13"/>
  <c r="AE149" i="13"/>
  <c r="AI149" i="13"/>
  <c r="AM149" i="13"/>
  <c r="AS149" i="13"/>
  <c r="BA149" i="13"/>
  <c r="BG149" i="13"/>
  <c r="BM149" i="13"/>
  <c r="CK149" i="13"/>
  <c r="CO149" i="13"/>
  <c r="CT149" i="13"/>
  <c r="P150" i="13"/>
  <c r="AB150" i="13"/>
  <c r="AK150" i="13"/>
  <c r="AW150" i="13"/>
  <c r="BJ150" i="13"/>
  <c r="AM8" i="13"/>
  <c r="AG8" i="13"/>
  <c r="AE8" i="13"/>
  <c r="BH8" i="13"/>
  <c r="AG11" i="13"/>
  <c r="X11" i="13"/>
  <c r="AM22" i="13"/>
  <c r="AE22" i="13"/>
  <c r="X22" i="13"/>
  <c r="AG22" i="13"/>
  <c r="AG23" i="13"/>
  <c r="X23" i="13"/>
  <c r="BN8" i="13"/>
  <c r="AE11" i="13"/>
  <c r="AM11" i="13"/>
  <c r="BN17" i="13"/>
  <c r="AG17" i="13"/>
  <c r="X17" i="13"/>
  <c r="AD22" i="13"/>
  <c r="AE23" i="13"/>
  <c r="AM23" i="13"/>
  <c r="AM28" i="13"/>
  <c r="AG28" i="13"/>
  <c r="AE28" i="13"/>
  <c r="AD28" i="13"/>
  <c r="R28" i="13"/>
  <c r="BK28" i="13"/>
  <c r="BH28" i="13"/>
  <c r="AG30" i="13"/>
  <c r="AM32" i="13"/>
  <c r="AG32" i="13"/>
  <c r="BN32" i="13"/>
  <c r="AG38" i="13"/>
  <c r="AG39" i="13"/>
  <c r="AM40" i="13"/>
  <c r="AG40" i="13"/>
  <c r="AE40" i="13"/>
  <c r="BN40" i="13"/>
  <c r="AD30" i="13"/>
  <c r="AD37" i="13"/>
  <c r="AG37" i="13"/>
  <c r="R39" i="13"/>
  <c r="AM45" i="13"/>
  <c r="AG45" i="13"/>
  <c r="AE45" i="13"/>
  <c r="BB45" i="13"/>
  <c r="BN45" i="13"/>
  <c r="BB47" i="13"/>
  <c r="BB55" i="13"/>
  <c r="X47" i="13"/>
  <c r="X55" i="13"/>
  <c r="AG47" i="13"/>
  <c r="AG55" i="13"/>
  <c r="U48" i="13"/>
  <c r="AE48" i="13"/>
  <c r="AG48" i="13"/>
  <c r="AM48" i="13"/>
  <c r="BB58" i="13"/>
  <c r="U58" i="13"/>
  <c r="AA58" i="13"/>
  <c r="AE58" i="13"/>
  <c r="AM58" i="13"/>
  <c r="U60" i="13"/>
  <c r="AE60" i="13"/>
  <c r="AM60" i="13"/>
  <c r="U62" i="13"/>
  <c r="AE62" i="13"/>
  <c r="AM62" i="13"/>
  <c r="AM71" i="13"/>
  <c r="AG71" i="13"/>
  <c r="AE71" i="13"/>
  <c r="U71" i="13"/>
  <c r="BB71" i="13"/>
  <c r="BN71" i="13"/>
  <c r="BK73" i="13"/>
  <c r="AM73" i="13"/>
  <c r="AG73" i="13"/>
  <c r="AE73" i="13"/>
  <c r="BB73" i="13"/>
  <c r="BN73" i="13"/>
  <c r="X75" i="13"/>
  <c r="AG75" i="13"/>
  <c r="BB76" i="13"/>
  <c r="X76" i="13"/>
  <c r="AG76" i="13"/>
  <c r="BK77" i="13"/>
  <c r="X77" i="13"/>
  <c r="AD77" i="13"/>
  <c r="AG77" i="13"/>
  <c r="X78" i="13"/>
  <c r="AG78" i="13"/>
  <c r="AM79" i="13"/>
  <c r="AG79" i="13"/>
  <c r="AE79" i="13"/>
  <c r="AA79" i="13"/>
  <c r="CU94" i="13"/>
  <c r="CS94" i="13"/>
  <c r="CR94" i="13"/>
  <c r="CQ94" i="13"/>
  <c r="CT94" i="13"/>
  <c r="I94" i="13"/>
  <c r="CN94" i="13"/>
  <c r="CL94" i="13"/>
  <c r="BL94" i="13"/>
  <c r="BI94" i="13"/>
  <c r="BF94" i="13"/>
  <c r="BC94" i="13"/>
  <c r="AZ94" i="13"/>
  <c r="BA94" i="13"/>
  <c r="BB94" i="13"/>
  <c r="AU94" i="13"/>
  <c r="AQ94" i="13"/>
  <c r="AN94" i="13"/>
  <c r="AL94" i="13"/>
  <c r="AJ94" i="13"/>
  <c r="AH94" i="13"/>
  <c r="AF94" i="13"/>
  <c r="AC94" i="13"/>
  <c r="Z94" i="13"/>
  <c r="W94" i="13"/>
  <c r="T94" i="13"/>
  <c r="Q94" i="13"/>
  <c r="CO94" i="13"/>
  <c r="CK94" i="13"/>
  <c r="BM94" i="13"/>
  <c r="BG94" i="13"/>
  <c r="AS94" i="13"/>
  <c r="AM94" i="13"/>
  <c r="AI94" i="13"/>
  <c r="AE94" i="13"/>
  <c r="Y94" i="13"/>
  <c r="AA94" i="13"/>
  <c r="S94" i="13"/>
  <c r="U94" i="13"/>
  <c r="V94" i="13"/>
  <c r="X94" i="13"/>
  <c r="AG94" i="13"/>
  <c r="AO94" i="13"/>
  <c r="BD94" i="13"/>
  <c r="CM94" i="13"/>
  <c r="CU95" i="13"/>
  <c r="CS95" i="13"/>
  <c r="CQ95" i="13"/>
  <c r="CN95" i="13"/>
  <c r="CL95" i="13"/>
  <c r="BL95" i="13"/>
  <c r="BI95" i="13"/>
  <c r="BF95" i="13"/>
  <c r="BC95" i="13"/>
  <c r="AZ95" i="13"/>
  <c r="AU95" i="13"/>
  <c r="AQ95" i="13"/>
  <c r="AN95" i="13"/>
  <c r="AL95" i="13"/>
  <c r="AJ95" i="13"/>
  <c r="AH95" i="13"/>
  <c r="AF95" i="13"/>
  <c r="AC95" i="13"/>
  <c r="Z95" i="13"/>
  <c r="W95" i="13"/>
  <c r="T95" i="13"/>
  <c r="Q95" i="13"/>
  <c r="CR95" i="13"/>
  <c r="CM95" i="13"/>
  <c r="BJ95" i="13"/>
  <c r="BD95" i="13"/>
  <c r="BE95" i="13"/>
  <c r="AW95" i="13"/>
  <c r="AO95" i="13"/>
  <c r="AS95" i="13"/>
  <c r="D95" i="13"/>
  <c r="H95" i="13"/>
  <c r="L95" i="13"/>
  <c r="AK95" i="13"/>
  <c r="AG95" i="13"/>
  <c r="AE95" i="13"/>
  <c r="AI95" i="13"/>
  <c r="AM95" i="13"/>
  <c r="C95" i="13"/>
  <c r="AB95" i="13"/>
  <c r="V95" i="13"/>
  <c r="X95" i="13"/>
  <c r="P95" i="13"/>
  <c r="Y95" i="13"/>
  <c r="AA95" i="13"/>
  <c r="BG95" i="13"/>
  <c r="CO95" i="13"/>
  <c r="CU98" i="13"/>
  <c r="CS98" i="13"/>
  <c r="CQ98" i="13"/>
  <c r="CN98" i="13"/>
  <c r="CL98" i="13"/>
  <c r="BL98" i="13"/>
  <c r="BI98" i="13"/>
  <c r="BF98" i="13"/>
  <c r="BC98" i="13"/>
  <c r="AZ98" i="13"/>
  <c r="BA98" i="13"/>
  <c r="BB98" i="13"/>
  <c r="AU98" i="13"/>
  <c r="AQ98" i="13"/>
  <c r="AN98" i="13"/>
  <c r="AL98" i="13"/>
  <c r="AJ98" i="13"/>
  <c r="AH98" i="13"/>
  <c r="AF98" i="13"/>
  <c r="AC98" i="13"/>
  <c r="Z98" i="13"/>
  <c r="W98" i="13"/>
  <c r="T98" i="13"/>
  <c r="Q98" i="13"/>
  <c r="S98" i="13"/>
  <c r="P98" i="13"/>
  <c r="V98" i="13"/>
  <c r="Y98" i="13"/>
  <c r="AB98" i="13"/>
  <c r="B98" i="13"/>
  <c r="CR98" i="13"/>
  <c r="CM98" i="13"/>
  <c r="BJ98" i="13"/>
  <c r="BD98" i="13"/>
  <c r="BE98" i="13"/>
  <c r="AW98" i="13"/>
  <c r="AO98" i="13"/>
  <c r="AK98" i="13"/>
  <c r="AG98" i="13"/>
  <c r="X98" i="13"/>
  <c r="AA98" i="13"/>
  <c r="AI98" i="13"/>
  <c r="AS98" i="13"/>
  <c r="BG98" i="13"/>
  <c r="CO98" i="13"/>
  <c r="CT115" i="13"/>
  <c r="CR115" i="13"/>
  <c r="CO115" i="13"/>
  <c r="CM115" i="13"/>
  <c r="CK115" i="13"/>
  <c r="BM115" i="13"/>
  <c r="BJ115" i="13"/>
  <c r="BG115" i="13"/>
  <c r="BD115" i="13"/>
  <c r="BC115" i="13"/>
  <c r="AZ115" i="13"/>
  <c r="BA115" i="13"/>
  <c r="BF115" i="13"/>
  <c r="BI115" i="13"/>
  <c r="BL115" i="13"/>
  <c r="F115" i="13"/>
  <c r="AW115" i="13"/>
  <c r="AS115" i="13"/>
  <c r="AO115" i="13"/>
  <c r="AM115" i="13"/>
  <c r="AK115" i="13"/>
  <c r="AI115" i="13"/>
  <c r="AG115" i="13"/>
  <c r="AE115" i="13"/>
  <c r="AB115" i="13"/>
  <c r="Y115" i="13"/>
  <c r="V115" i="13"/>
  <c r="S115" i="13"/>
  <c r="P115" i="13"/>
  <c r="T115" i="13"/>
  <c r="Q115" i="13"/>
  <c r="W115" i="13"/>
  <c r="Z115" i="13"/>
  <c r="AC115" i="13"/>
  <c r="B115" i="13"/>
  <c r="CU115" i="13"/>
  <c r="CQ115" i="13"/>
  <c r="CL115" i="13"/>
  <c r="BK115" i="13"/>
  <c r="AU115" i="13"/>
  <c r="AN115" i="13"/>
  <c r="AJ115" i="13"/>
  <c r="AF115" i="13"/>
  <c r="AH115" i="13"/>
  <c r="AQ115" i="13"/>
  <c r="BH115" i="13"/>
  <c r="CN115" i="13"/>
  <c r="AM7" i="13"/>
  <c r="AM12" i="13"/>
  <c r="AG12" i="13"/>
  <c r="AE12" i="13"/>
  <c r="U12" i="13"/>
  <c r="BB12" i="13"/>
  <c r="BN12" i="13"/>
  <c r="BE18" i="13"/>
  <c r="AM18" i="13"/>
  <c r="AG18" i="13"/>
  <c r="AE18" i="13"/>
  <c r="BB18" i="13"/>
  <c r="BN18" i="13"/>
  <c r="BE21" i="13"/>
  <c r="AD21" i="13"/>
  <c r="X21" i="13"/>
  <c r="R21" i="13"/>
  <c r="AE21" i="13"/>
  <c r="AM21" i="13"/>
  <c r="BK24" i="13"/>
  <c r="AM24" i="13"/>
  <c r="AG24" i="13"/>
  <c r="AE24" i="13"/>
  <c r="BB24" i="13"/>
  <c r="BN24" i="13"/>
  <c r="BK27" i="13"/>
  <c r="BE27" i="13"/>
  <c r="AD27" i="13"/>
  <c r="X27" i="13"/>
  <c r="R27" i="13"/>
  <c r="AE27" i="13"/>
  <c r="AM27" i="13"/>
  <c r="U30" i="13"/>
  <c r="AE30" i="13"/>
  <c r="AM30" i="13"/>
  <c r="BK32" i="13"/>
  <c r="BN35" i="13"/>
  <c r="BH35" i="13"/>
  <c r="AA35" i="13"/>
  <c r="U35" i="13"/>
  <c r="X35" i="13"/>
  <c r="AG35" i="13"/>
  <c r="BE36" i="13"/>
  <c r="AE36" i="13"/>
  <c r="AM36" i="13"/>
  <c r="X36" i="13"/>
  <c r="R36" i="13"/>
  <c r="U36" i="13"/>
  <c r="AA36" i="13"/>
  <c r="AE37" i="13"/>
  <c r="AM37" i="13"/>
  <c r="U38" i="13"/>
  <c r="AA38" i="13"/>
  <c r="AE38" i="13"/>
  <c r="AM38" i="13"/>
  <c r="U39" i="13"/>
  <c r="AE39" i="13"/>
  <c r="AM39" i="13"/>
  <c r="BK40" i="13"/>
  <c r="AA43" i="13"/>
  <c r="U43" i="13"/>
  <c r="X43" i="13"/>
  <c r="AG43" i="13"/>
  <c r="BB44" i="13"/>
  <c r="X44" i="13"/>
  <c r="R44" i="13"/>
  <c r="U44" i="13"/>
  <c r="AA44" i="13"/>
  <c r="AE44" i="13"/>
  <c r="AM44" i="13"/>
  <c r="BK45" i="13"/>
  <c r="U47" i="13"/>
  <c r="AE47" i="13"/>
  <c r="AM47" i="13"/>
  <c r="X48" i="13"/>
  <c r="BK49" i="13"/>
  <c r="BE49" i="13"/>
  <c r="AM49" i="13"/>
  <c r="AG49" i="13"/>
  <c r="AE49" i="13"/>
  <c r="AD49" i="13"/>
  <c r="AA49" i="13"/>
  <c r="BN49" i="13"/>
  <c r="AA51" i="13"/>
  <c r="U51" i="13"/>
  <c r="X51" i="13"/>
  <c r="AG51" i="13"/>
  <c r="BK52" i="13"/>
  <c r="BE52" i="13"/>
  <c r="AM52" i="13"/>
  <c r="AG52" i="13"/>
  <c r="AE52" i="13"/>
  <c r="U52" i="13"/>
  <c r="BK54" i="13"/>
  <c r="AM54" i="13"/>
  <c r="AG54" i="13"/>
  <c r="AE54" i="13"/>
  <c r="AA54" i="13"/>
  <c r="U54" i="13"/>
  <c r="BB54" i="13"/>
  <c r="BN54" i="13"/>
  <c r="X58" i="13"/>
  <c r="AG58" i="13"/>
  <c r="BK59" i="13"/>
  <c r="BE59" i="13"/>
  <c r="X59" i="13"/>
  <c r="R59" i="13"/>
  <c r="AE59" i="13"/>
  <c r="AM59" i="13"/>
  <c r="BB59" i="13"/>
  <c r="R60" i="13"/>
  <c r="X60" i="13"/>
  <c r="AG60" i="13"/>
  <c r="BK61" i="13"/>
  <c r="BE61" i="13"/>
  <c r="R61" i="13"/>
  <c r="U61" i="13"/>
  <c r="AE61" i="13"/>
  <c r="AM61" i="13"/>
  <c r="X62" i="13"/>
  <c r="AG62" i="13"/>
  <c r="BE63" i="13"/>
  <c r="AM63" i="13"/>
  <c r="AG63" i="13"/>
  <c r="AE63" i="13"/>
  <c r="AA63" i="13"/>
  <c r="U63" i="13"/>
  <c r="BB63" i="13"/>
  <c r="BN63" i="13"/>
  <c r="BK65" i="13"/>
  <c r="BE65" i="13"/>
  <c r="AM65" i="13"/>
  <c r="AG65" i="13"/>
  <c r="AE65" i="13"/>
  <c r="BB65" i="13"/>
  <c r="BN65" i="13"/>
  <c r="AM67" i="13"/>
  <c r="AG67" i="13"/>
  <c r="AE67" i="13"/>
  <c r="BK71" i="13"/>
  <c r="BE73" i="13"/>
  <c r="AA75" i="13"/>
  <c r="AE75" i="13"/>
  <c r="AM75" i="13"/>
  <c r="U76" i="13"/>
  <c r="AE76" i="13"/>
  <c r="AM76" i="13"/>
  <c r="AE77" i="13"/>
  <c r="AM77" i="13"/>
  <c r="U78" i="13"/>
  <c r="AE78" i="13"/>
  <c r="AM78" i="13"/>
  <c r="BH79" i="13"/>
  <c r="BN82" i="13"/>
  <c r="BE82" i="13"/>
  <c r="AA82" i="13"/>
  <c r="U82" i="13"/>
  <c r="AG82" i="13"/>
  <c r="X82" i="13"/>
  <c r="CU90" i="13"/>
  <c r="CS90" i="13"/>
  <c r="CQ90" i="13"/>
  <c r="CR90" i="13"/>
  <c r="I90" i="13"/>
  <c r="CN90" i="13"/>
  <c r="CL90" i="13"/>
  <c r="CM90" i="13"/>
  <c r="CO90" i="13"/>
  <c r="E90" i="13"/>
  <c r="BL90" i="13"/>
  <c r="BI90" i="13"/>
  <c r="BF90" i="13"/>
  <c r="BC90" i="13"/>
  <c r="BD90" i="13"/>
  <c r="AZ90" i="13"/>
  <c r="BG90" i="13"/>
  <c r="BJ90" i="13"/>
  <c r="F90" i="13"/>
  <c r="AU90" i="13"/>
  <c r="AQ90" i="13"/>
  <c r="AN90" i="13"/>
  <c r="AL90" i="13"/>
  <c r="AJ90" i="13"/>
  <c r="AH90" i="13"/>
  <c r="AF90" i="13"/>
  <c r="AC90" i="13"/>
  <c r="Z90" i="13"/>
  <c r="W90" i="13"/>
  <c r="T90" i="13"/>
  <c r="U90" i="13"/>
  <c r="Q90" i="13"/>
  <c r="AW90" i="13"/>
  <c r="AO90" i="13"/>
  <c r="AK90" i="13"/>
  <c r="AG90" i="13"/>
  <c r="AB90" i="13"/>
  <c r="V90" i="13"/>
  <c r="X90" i="13"/>
  <c r="P90" i="13"/>
  <c r="Y90" i="13"/>
  <c r="AI90" i="13"/>
  <c r="AS90" i="13"/>
  <c r="H90" i="13"/>
  <c r="CT92" i="13"/>
  <c r="CR92" i="13"/>
  <c r="CO92" i="13"/>
  <c r="CM92" i="13"/>
  <c r="CK92" i="13"/>
  <c r="BM92" i="13"/>
  <c r="BN92" i="13"/>
  <c r="BJ92" i="13"/>
  <c r="BG92" i="13"/>
  <c r="BD92" i="13"/>
  <c r="BA92" i="13"/>
  <c r="AW92" i="13"/>
  <c r="AS92" i="13"/>
  <c r="AO92" i="13"/>
  <c r="AM92" i="13"/>
  <c r="AK92" i="13"/>
  <c r="AI92" i="13"/>
  <c r="AG92" i="13"/>
  <c r="AE92" i="13"/>
  <c r="AH92" i="13"/>
  <c r="AF92" i="13"/>
  <c r="AJ92" i="13"/>
  <c r="AN92" i="13"/>
  <c r="C92" i="13"/>
  <c r="AB92" i="13"/>
  <c r="Y92" i="13"/>
  <c r="V92" i="13"/>
  <c r="S92" i="13"/>
  <c r="P92" i="13"/>
  <c r="R92" i="13"/>
  <c r="CU92" i="13"/>
  <c r="CQ92" i="13"/>
  <c r="CL92" i="13"/>
  <c r="BI92" i="13"/>
  <c r="BC92" i="13"/>
  <c r="AU92" i="13"/>
  <c r="Z92" i="13"/>
  <c r="T92" i="13"/>
  <c r="W92" i="13"/>
  <c r="AQ92" i="13"/>
  <c r="BF92" i="13"/>
  <c r="BH92" i="13"/>
  <c r="H92" i="13"/>
  <c r="CN92" i="13"/>
  <c r="P94" i="13"/>
  <c r="R94" i="13"/>
  <c r="AB94" i="13"/>
  <c r="AK94" i="13"/>
  <c r="AW94" i="13"/>
  <c r="BJ94" i="13"/>
  <c r="S95" i="13"/>
  <c r="U95" i="13"/>
  <c r="BA95" i="13"/>
  <c r="BM95" i="13"/>
  <c r="CK95" i="13"/>
  <c r="E95" i="13"/>
  <c r="CT95" i="13"/>
  <c r="U98" i="13"/>
  <c r="AE98" i="13"/>
  <c r="AM98" i="13"/>
  <c r="BM98" i="13"/>
  <c r="CK98" i="13"/>
  <c r="E98" i="13"/>
  <c r="CT98" i="13"/>
  <c r="CU110" i="13"/>
  <c r="CS110" i="13"/>
  <c r="CQ110" i="13"/>
  <c r="CN110" i="13"/>
  <c r="CL110" i="13"/>
  <c r="CM110" i="13"/>
  <c r="CO110" i="13"/>
  <c r="E110" i="13"/>
  <c r="BL110" i="13"/>
  <c r="BN110" i="13"/>
  <c r="BI110" i="13"/>
  <c r="BF110" i="13"/>
  <c r="BC110" i="13"/>
  <c r="BD110" i="13"/>
  <c r="AZ110" i="13"/>
  <c r="BG110" i="13"/>
  <c r="BJ110" i="13"/>
  <c r="F110" i="13"/>
  <c r="AU110" i="13"/>
  <c r="AQ110" i="13"/>
  <c r="AN110" i="13"/>
  <c r="AL110" i="13"/>
  <c r="AJ110" i="13"/>
  <c r="AH110" i="13"/>
  <c r="AF110" i="13"/>
  <c r="AC110" i="13"/>
  <c r="Z110" i="13"/>
  <c r="W110" i="13"/>
  <c r="T110" i="13"/>
  <c r="Q110" i="13"/>
  <c r="CR110" i="13"/>
  <c r="AW110" i="13"/>
  <c r="AO110" i="13"/>
  <c r="AK110" i="13"/>
  <c r="AG110" i="13"/>
  <c r="AB110" i="13"/>
  <c r="AD110" i="13"/>
  <c r="V110" i="13"/>
  <c r="X110" i="13"/>
  <c r="P110" i="13"/>
  <c r="Y110" i="13"/>
  <c r="AI110" i="13"/>
  <c r="AS110" i="13"/>
  <c r="AL115" i="13"/>
  <c r="CS115" i="13"/>
  <c r="CU118" i="13"/>
  <c r="CS118" i="13"/>
  <c r="CQ118" i="13"/>
  <c r="CN118" i="13"/>
  <c r="CL118" i="13"/>
  <c r="BL118" i="13"/>
  <c r="BI118" i="13"/>
  <c r="BF118" i="13"/>
  <c r="BC118" i="13"/>
  <c r="BD118" i="13"/>
  <c r="BE118" i="13"/>
  <c r="AZ118" i="13"/>
  <c r="AU118" i="13"/>
  <c r="AQ118" i="13"/>
  <c r="AN118" i="13"/>
  <c r="AL118" i="13"/>
  <c r="CT118" i="13"/>
  <c r="CO118" i="13"/>
  <c r="CK118" i="13"/>
  <c r="CM118" i="13"/>
  <c r="E118" i="13"/>
  <c r="BM118" i="13"/>
  <c r="BG118" i="13"/>
  <c r="BA118" i="13"/>
  <c r="BB118" i="13"/>
  <c r="AS118" i="13"/>
  <c r="AM118" i="13"/>
  <c r="AJ118" i="13"/>
  <c r="AH118" i="13"/>
  <c r="AF118" i="13"/>
  <c r="AC118" i="13"/>
  <c r="Z118" i="13"/>
  <c r="W118" i="13"/>
  <c r="T118" i="13"/>
  <c r="Q118" i="13"/>
  <c r="S118" i="13"/>
  <c r="Y118" i="13"/>
  <c r="AE118" i="13"/>
  <c r="AI118" i="13"/>
  <c r="AO118" i="13"/>
  <c r="CT119" i="13"/>
  <c r="CR119" i="13"/>
  <c r="CO119" i="13"/>
  <c r="CM119" i="13"/>
  <c r="CK119" i="13"/>
  <c r="BM119" i="13"/>
  <c r="BJ119" i="13"/>
  <c r="BG119" i="13"/>
  <c r="BD119" i="13"/>
  <c r="BA119" i="13"/>
  <c r="AW119" i="13"/>
  <c r="AS119" i="13"/>
  <c r="AO119" i="13"/>
  <c r="AM119" i="13"/>
  <c r="AK119" i="13"/>
  <c r="AI119" i="13"/>
  <c r="AG119" i="13"/>
  <c r="AE119" i="13"/>
  <c r="AH119" i="13"/>
  <c r="AF119" i="13"/>
  <c r="AJ119" i="13"/>
  <c r="AL119" i="13"/>
  <c r="AN119" i="13"/>
  <c r="C119" i="13"/>
  <c r="AB119" i="13"/>
  <c r="Y119" i="13"/>
  <c r="Z119" i="13"/>
  <c r="AA119" i="13"/>
  <c r="V119" i="13"/>
  <c r="S119" i="13"/>
  <c r="T119" i="13"/>
  <c r="P119" i="13"/>
  <c r="Q119" i="13"/>
  <c r="W119" i="13"/>
  <c r="AC119" i="13"/>
  <c r="B119" i="13"/>
  <c r="CU119" i="13"/>
  <c r="CQ119" i="13"/>
  <c r="CL119" i="13"/>
  <c r="BI119" i="13"/>
  <c r="BC119" i="13"/>
  <c r="BE119" i="13"/>
  <c r="AU119" i="13"/>
  <c r="AQ119" i="13"/>
  <c r="BF119" i="13"/>
  <c r="BH119" i="13"/>
  <c r="CN119" i="13"/>
  <c r="CU122" i="13"/>
  <c r="CS122" i="13"/>
  <c r="CQ122" i="13"/>
  <c r="CR122" i="13"/>
  <c r="CT122" i="13"/>
  <c r="I122" i="13"/>
  <c r="CL122" i="13"/>
  <c r="CK122" i="13"/>
  <c r="CM122" i="13"/>
  <c r="CN122" i="13"/>
  <c r="CO122" i="13"/>
  <c r="E122" i="13"/>
  <c r="M122" i="13"/>
  <c r="BL122" i="13"/>
  <c r="BI122" i="13"/>
  <c r="BF122" i="13"/>
  <c r="BC122" i="13"/>
  <c r="BD122" i="13"/>
  <c r="BE122" i="13"/>
  <c r="AZ122" i="13"/>
  <c r="AU122" i="13"/>
  <c r="AQ122" i="13"/>
  <c r="AN122" i="13"/>
  <c r="AL122" i="13"/>
  <c r="AJ122" i="13"/>
  <c r="AH122" i="13"/>
  <c r="AF122" i="13"/>
  <c r="AC122" i="13"/>
  <c r="Z122" i="13"/>
  <c r="W122" i="13"/>
  <c r="T122" i="13"/>
  <c r="Q122" i="13"/>
  <c r="BJ122" i="13"/>
  <c r="AW122" i="13"/>
  <c r="AO122" i="13"/>
  <c r="AK122" i="13"/>
  <c r="AG122" i="13"/>
  <c r="AB122" i="13"/>
  <c r="AD122" i="13"/>
  <c r="V122" i="13"/>
  <c r="X122" i="13"/>
  <c r="P122" i="13"/>
  <c r="S122" i="13"/>
  <c r="Y122" i="13"/>
  <c r="B122" i="13"/>
  <c r="AI122" i="13"/>
  <c r="AS122" i="13"/>
  <c r="BG122" i="13"/>
  <c r="CT135" i="13"/>
  <c r="CR135" i="13"/>
  <c r="CO135" i="13"/>
  <c r="CM135" i="13"/>
  <c r="CK135" i="13"/>
  <c r="BM135" i="13"/>
  <c r="BJ135" i="13"/>
  <c r="BG135" i="13"/>
  <c r="BD135" i="13"/>
  <c r="BA135" i="13"/>
  <c r="AW135" i="13"/>
  <c r="AS135" i="13"/>
  <c r="AO135" i="13"/>
  <c r="AM135" i="13"/>
  <c r="AK135" i="13"/>
  <c r="AI135" i="13"/>
  <c r="AG135" i="13"/>
  <c r="AE135" i="13"/>
  <c r="AH135" i="13"/>
  <c r="AF135" i="13"/>
  <c r="AJ135" i="13"/>
  <c r="AL135" i="13"/>
  <c r="AN135" i="13"/>
  <c r="C135" i="13"/>
  <c r="AB135" i="13"/>
  <c r="Y135" i="13"/>
  <c r="Z135" i="13"/>
  <c r="AA135" i="13"/>
  <c r="V135" i="13"/>
  <c r="S135" i="13"/>
  <c r="P135" i="13"/>
  <c r="CU135" i="13"/>
  <c r="CQ135" i="13"/>
  <c r="CL135" i="13"/>
  <c r="BI135" i="13"/>
  <c r="BC135" i="13"/>
  <c r="AU135" i="13"/>
  <c r="T135" i="13"/>
  <c r="W135" i="13"/>
  <c r="AQ135" i="13"/>
  <c r="BF135" i="13"/>
  <c r="BH135" i="13"/>
  <c r="CN135" i="13"/>
  <c r="CT138" i="13"/>
  <c r="CR138" i="13"/>
  <c r="CO138" i="13"/>
  <c r="CM138" i="13"/>
  <c r="CK138" i="13"/>
  <c r="BM138" i="13"/>
  <c r="BJ138" i="13"/>
  <c r="BG138" i="13"/>
  <c r="BD138" i="13"/>
  <c r="BA138" i="13"/>
  <c r="AZ138" i="13"/>
  <c r="BB138" i="13"/>
  <c r="AW138" i="13"/>
  <c r="AS138" i="13"/>
  <c r="AO138" i="13"/>
  <c r="AM138" i="13"/>
  <c r="AK138" i="13"/>
  <c r="AI138" i="13"/>
  <c r="AG138" i="13"/>
  <c r="AE138" i="13"/>
  <c r="AH138" i="13"/>
  <c r="AF138" i="13"/>
  <c r="AJ138" i="13"/>
  <c r="AL138" i="13"/>
  <c r="AN138" i="13"/>
  <c r="C138" i="13"/>
  <c r="AB138" i="13"/>
  <c r="Y138" i="13"/>
  <c r="V138" i="13"/>
  <c r="S138" i="13"/>
  <c r="P138" i="13"/>
  <c r="CU138" i="13"/>
  <c r="CQ138" i="13"/>
  <c r="CL138" i="13"/>
  <c r="BI138" i="13"/>
  <c r="BK138" i="13"/>
  <c r="BC138" i="13"/>
  <c r="AU138" i="13"/>
  <c r="Z138" i="13"/>
  <c r="T138" i="13"/>
  <c r="CS138" i="13"/>
  <c r="BL138" i="13"/>
  <c r="BN138" i="13"/>
  <c r="AC138" i="13"/>
  <c r="Q138" i="13"/>
  <c r="BF138" i="13"/>
  <c r="BH138" i="13"/>
  <c r="CT141" i="13"/>
  <c r="CR141" i="13"/>
  <c r="CO141" i="13"/>
  <c r="CM141" i="13"/>
  <c r="CK141" i="13"/>
  <c r="H141" i="13"/>
  <c r="BM141" i="13"/>
  <c r="BJ141" i="13"/>
  <c r="BG141" i="13"/>
  <c r="BD141" i="13"/>
  <c r="BA141" i="13"/>
  <c r="AW141" i="13"/>
  <c r="AS141" i="13"/>
  <c r="AO141" i="13"/>
  <c r="AM141" i="13"/>
  <c r="AK141" i="13"/>
  <c r="AI141" i="13"/>
  <c r="AG141" i="13"/>
  <c r="AE141" i="13"/>
  <c r="AB141" i="13"/>
  <c r="Y141" i="13"/>
  <c r="V141" i="13"/>
  <c r="S141" i="13"/>
  <c r="P141" i="13"/>
  <c r="CS141" i="13"/>
  <c r="CN141" i="13"/>
  <c r="BL141" i="13"/>
  <c r="BN141" i="13"/>
  <c r="BF141" i="13"/>
  <c r="AZ141" i="13"/>
  <c r="BB141" i="13"/>
  <c r="AQ141" i="13"/>
  <c r="AL141" i="13"/>
  <c r="AH141" i="13"/>
  <c r="AC141" i="13"/>
  <c r="W141" i="13"/>
  <c r="Q141" i="13"/>
  <c r="CU141" i="13"/>
  <c r="CL141" i="13"/>
  <c r="BC141" i="13"/>
  <c r="AN141" i="13"/>
  <c r="AF141" i="13"/>
  <c r="T141" i="13"/>
  <c r="AJ141" i="13"/>
  <c r="BI141" i="13"/>
  <c r="R9" i="13"/>
  <c r="X9" i="13"/>
  <c r="AD9" i="13"/>
  <c r="AE9" i="13"/>
  <c r="AG9" i="13"/>
  <c r="AM9" i="13"/>
  <c r="BH9" i="13"/>
  <c r="BK9" i="13"/>
  <c r="BN9" i="13"/>
  <c r="R13" i="13"/>
  <c r="U13" i="13"/>
  <c r="AA13" i="13"/>
  <c r="AD13" i="13"/>
  <c r="AE13" i="13"/>
  <c r="AG13" i="13"/>
  <c r="AM13" i="13"/>
  <c r="BH13" i="13"/>
  <c r="BK13" i="13"/>
  <c r="BN13" i="13"/>
  <c r="R14" i="13"/>
  <c r="X14" i="13"/>
  <c r="AD14" i="13"/>
  <c r="AE14" i="13"/>
  <c r="AG14" i="13"/>
  <c r="AM14" i="13"/>
  <c r="BB14" i="13"/>
  <c r="BE14" i="13"/>
  <c r="BH14" i="13"/>
  <c r="BN14" i="13"/>
  <c r="R15" i="13"/>
  <c r="AD15" i="13"/>
  <c r="AE15" i="13"/>
  <c r="AG15" i="13"/>
  <c r="AM15" i="13"/>
  <c r="BB15" i="13"/>
  <c r="BH15" i="13"/>
  <c r="BN15" i="13"/>
  <c r="R16" i="13"/>
  <c r="X16" i="13"/>
  <c r="AA16" i="13"/>
  <c r="AD16" i="13"/>
  <c r="BB16" i="13"/>
  <c r="BE16" i="13"/>
  <c r="BH16" i="13"/>
  <c r="BN16" i="13"/>
  <c r="R19" i="13"/>
  <c r="X19" i="13"/>
  <c r="AD19" i="13"/>
  <c r="AE19" i="13"/>
  <c r="AG19" i="13"/>
  <c r="AM19" i="13"/>
  <c r="BB19" i="13"/>
  <c r="BH19" i="13"/>
  <c r="BN19" i="13"/>
  <c r="R20" i="13"/>
  <c r="X20" i="13"/>
  <c r="AA20" i="13"/>
  <c r="BB20" i="13"/>
  <c r="BE20" i="13"/>
  <c r="BH20" i="13"/>
  <c r="BN20" i="13"/>
  <c r="R25" i="13"/>
  <c r="U25" i="13"/>
  <c r="X25" i="13"/>
  <c r="AA25" i="13"/>
  <c r="AD25" i="13"/>
  <c r="AE25" i="13"/>
  <c r="AG25" i="13"/>
  <c r="AM25" i="13"/>
  <c r="BH25" i="13"/>
  <c r="BN25" i="13"/>
  <c r="R26" i="13"/>
  <c r="U26" i="13"/>
  <c r="X26" i="13"/>
  <c r="AD26" i="13"/>
  <c r="BH26" i="13"/>
  <c r="BK26" i="13"/>
  <c r="BN26" i="13"/>
  <c r="R29" i="13"/>
  <c r="X29" i="13"/>
  <c r="AD29" i="13"/>
  <c r="BH29" i="13"/>
  <c r="BK29" i="13"/>
  <c r="BN29" i="13"/>
  <c r="R33" i="13"/>
  <c r="X33" i="13"/>
  <c r="AE33" i="13"/>
  <c r="AG33" i="13"/>
  <c r="AM33" i="13"/>
  <c r="BK33" i="13"/>
  <c r="BN33" i="13"/>
  <c r="X34" i="13"/>
  <c r="AA34" i="13"/>
  <c r="AD34" i="13"/>
  <c r="BH34" i="13"/>
  <c r="BK34" i="13"/>
  <c r="R41" i="13"/>
  <c r="X41" i="13"/>
  <c r="AA41" i="13"/>
  <c r="AD41" i="13"/>
  <c r="AE41" i="13"/>
  <c r="AG41" i="13"/>
  <c r="AM41" i="13"/>
  <c r="BH41" i="13"/>
  <c r="BK41" i="13"/>
  <c r="R42" i="13"/>
  <c r="U42" i="13"/>
  <c r="X42" i="13"/>
  <c r="AA42" i="13"/>
  <c r="AD42" i="13"/>
  <c r="BE42" i="13"/>
  <c r="BK42" i="13"/>
  <c r="BN42" i="13"/>
  <c r="R46" i="13"/>
  <c r="X46" i="13"/>
  <c r="AD46" i="13"/>
  <c r="BH46" i="13"/>
  <c r="BN46" i="13"/>
  <c r="R50" i="13"/>
  <c r="U50" i="13"/>
  <c r="X50" i="13"/>
  <c r="AA50" i="13"/>
  <c r="AD50" i="13"/>
  <c r="BE50" i="13"/>
  <c r="BH50" i="13"/>
  <c r="BK50" i="13"/>
  <c r="BN50" i="13"/>
  <c r="R53" i="13"/>
  <c r="X53" i="13"/>
  <c r="AA53" i="13"/>
  <c r="AD53" i="13"/>
  <c r="BB53" i="13"/>
  <c r="BH53" i="13"/>
  <c r="BK53" i="13"/>
  <c r="BN53" i="13"/>
  <c r="AA55" i="13"/>
  <c r="AE55" i="13"/>
  <c r="AM55" i="13"/>
  <c r="BH55" i="13"/>
  <c r="BK55" i="13"/>
  <c r="BN55" i="13"/>
  <c r="R56" i="13"/>
  <c r="X56" i="13"/>
  <c r="AD56" i="13"/>
  <c r="AE56" i="13"/>
  <c r="AG56" i="13"/>
  <c r="AM56" i="13"/>
  <c r="BK56" i="13"/>
  <c r="BN56" i="13"/>
  <c r="R57" i="13"/>
  <c r="U57" i="13"/>
  <c r="AA57" i="13"/>
  <c r="AD57" i="13"/>
  <c r="AE57" i="13"/>
  <c r="AG57" i="13"/>
  <c r="AM57" i="13"/>
  <c r="BH57" i="13"/>
  <c r="BK57" i="13"/>
  <c r="BN57" i="13"/>
  <c r="R64" i="13"/>
  <c r="U64" i="13"/>
  <c r="X64" i="13"/>
  <c r="AA64" i="13"/>
  <c r="AD64" i="13"/>
  <c r="BK64" i="13"/>
  <c r="BN64" i="13"/>
  <c r="BE66" i="13"/>
  <c r="R68" i="13"/>
  <c r="U68" i="13"/>
  <c r="X68" i="13"/>
  <c r="AA68" i="13"/>
  <c r="AD68" i="13"/>
  <c r="AE68" i="13"/>
  <c r="AG68" i="13"/>
  <c r="AM68" i="13"/>
  <c r="BB68" i="13"/>
  <c r="BH68" i="13"/>
  <c r="BN68" i="13"/>
  <c r="R69" i="13"/>
  <c r="X69" i="13"/>
  <c r="AD69" i="13"/>
  <c r="AE69" i="13"/>
  <c r="AG69" i="13"/>
  <c r="AM69" i="13"/>
  <c r="BB69" i="13"/>
  <c r="BE69" i="13"/>
  <c r="BK69" i="13"/>
  <c r="BN69" i="13"/>
  <c r="R70" i="13"/>
  <c r="X70" i="13"/>
  <c r="AA70" i="13"/>
  <c r="AD70" i="13"/>
  <c r="BE70" i="13"/>
  <c r="BN70" i="13"/>
  <c r="X72" i="13"/>
  <c r="AD72" i="13"/>
  <c r="BB72" i="13"/>
  <c r="BH72" i="13"/>
  <c r="BK72" i="13"/>
  <c r="BN72" i="13"/>
  <c r="R74" i="13"/>
  <c r="X74" i="13"/>
  <c r="AA74" i="13"/>
  <c r="AD74" i="13"/>
  <c r="BE74" i="13"/>
  <c r="BN74" i="13"/>
  <c r="BN80" i="13"/>
  <c r="BH80" i="13"/>
  <c r="AM80" i="13"/>
  <c r="AG80" i="13"/>
  <c r="AE80" i="13"/>
  <c r="X80" i="13"/>
  <c r="R80" i="13"/>
  <c r="BE80" i="13"/>
  <c r="BK80" i="13"/>
  <c r="BK85" i="13"/>
  <c r="AM85" i="13"/>
  <c r="AG85" i="13"/>
  <c r="AE85" i="13"/>
  <c r="U85" i="13"/>
  <c r="BN85" i="13"/>
  <c r="CT88" i="13"/>
  <c r="CR88" i="13"/>
  <c r="CO88" i="13"/>
  <c r="CM88" i="13"/>
  <c r="CK88" i="13"/>
  <c r="H88" i="13"/>
  <c r="BM88" i="13"/>
  <c r="BJ88" i="13"/>
  <c r="BG88" i="13"/>
  <c r="BD88" i="13"/>
  <c r="BE88" i="13"/>
  <c r="BA88" i="13"/>
  <c r="AW88" i="13"/>
  <c r="AS88" i="13"/>
  <c r="AO88" i="13"/>
  <c r="AM88" i="13"/>
  <c r="AK88" i="13"/>
  <c r="AI88" i="13"/>
  <c r="AG88" i="13"/>
  <c r="AE88" i="13"/>
  <c r="AB88" i="13"/>
  <c r="Y88" i="13"/>
  <c r="AA88" i="13"/>
  <c r="V88" i="13"/>
  <c r="S88" i="13"/>
  <c r="U88" i="13"/>
  <c r="P88" i="13"/>
  <c r="Q88" i="13"/>
  <c r="W88" i="13"/>
  <c r="AC88" i="13"/>
  <c r="AH88" i="13"/>
  <c r="AL88" i="13"/>
  <c r="AQ88" i="13"/>
  <c r="AZ88" i="13"/>
  <c r="BB88" i="13"/>
  <c r="BF88" i="13"/>
  <c r="BL88" i="13"/>
  <c r="BN88" i="13"/>
  <c r="CN88" i="13"/>
  <c r="CS88" i="13"/>
  <c r="CU91" i="13"/>
  <c r="CS91" i="13"/>
  <c r="CQ91" i="13"/>
  <c r="CT91" i="13"/>
  <c r="I91" i="13"/>
  <c r="CN91" i="13"/>
  <c r="CL91" i="13"/>
  <c r="H91" i="13"/>
  <c r="AQ91" i="13"/>
  <c r="AS91" i="13"/>
  <c r="AU91" i="13"/>
  <c r="D91" i="13"/>
  <c r="L91" i="13"/>
  <c r="BL91" i="13"/>
  <c r="BI91" i="13"/>
  <c r="BF91" i="13"/>
  <c r="BC91" i="13"/>
  <c r="AZ91" i="13"/>
  <c r="BA91" i="13"/>
  <c r="BB91" i="13"/>
  <c r="AN91" i="13"/>
  <c r="AL91" i="13"/>
  <c r="AJ91" i="13"/>
  <c r="AH91" i="13"/>
  <c r="AE91" i="13"/>
  <c r="AF91" i="13"/>
  <c r="AI91" i="13"/>
  <c r="AM91" i="13"/>
  <c r="C91" i="13"/>
  <c r="AC91" i="13"/>
  <c r="AD91" i="13"/>
  <c r="Z91" i="13"/>
  <c r="W91" i="13"/>
  <c r="X91" i="13"/>
  <c r="T91" i="13"/>
  <c r="Q91" i="13"/>
  <c r="R91" i="13"/>
  <c r="S91" i="13"/>
  <c r="U91" i="13"/>
  <c r="Y91" i="13"/>
  <c r="AA91" i="13"/>
  <c r="BG91" i="13"/>
  <c r="BM91" i="13"/>
  <c r="CK91" i="13"/>
  <c r="CO91" i="13"/>
  <c r="CT96" i="13"/>
  <c r="CR96" i="13"/>
  <c r="CO96" i="13"/>
  <c r="CM96" i="13"/>
  <c r="CK96" i="13"/>
  <c r="BM96" i="13"/>
  <c r="BJ96" i="13"/>
  <c r="BG96" i="13"/>
  <c r="BF96" i="13"/>
  <c r="BH96" i="13"/>
  <c r="BD96" i="13"/>
  <c r="BA96" i="13"/>
  <c r="AW96" i="13"/>
  <c r="AS96" i="13"/>
  <c r="AO96" i="13"/>
  <c r="AM96" i="13"/>
  <c r="AK96" i="13"/>
  <c r="AI96" i="13"/>
  <c r="AG96" i="13"/>
  <c r="AE96" i="13"/>
  <c r="AH96" i="13"/>
  <c r="AL96" i="13"/>
  <c r="C96" i="13"/>
  <c r="AB96" i="13"/>
  <c r="Y96" i="13"/>
  <c r="V96" i="13"/>
  <c r="S96" i="13"/>
  <c r="U96" i="13"/>
  <c r="P96" i="13"/>
  <c r="Q96" i="13"/>
  <c r="W96" i="13"/>
  <c r="AC96" i="13"/>
  <c r="AQ96" i="13"/>
  <c r="AZ96" i="13"/>
  <c r="BL96" i="13"/>
  <c r="BN96" i="13"/>
  <c r="CN96" i="13"/>
  <c r="CS96" i="13"/>
  <c r="I96" i="13"/>
  <c r="CT99" i="13"/>
  <c r="CR99" i="13"/>
  <c r="CO99" i="13"/>
  <c r="CM99" i="13"/>
  <c r="CL99" i="13"/>
  <c r="CK99" i="13"/>
  <c r="E99" i="13"/>
  <c r="BM99" i="13"/>
  <c r="BN99" i="13"/>
  <c r="BJ99" i="13"/>
  <c r="BG99" i="13"/>
  <c r="BH99" i="13"/>
  <c r="BD99" i="13"/>
  <c r="BC99" i="13"/>
  <c r="BA99" i="13"/>
  <c r="BI99" i="13"/>
  <c r="F99" i="13"/>
  <c r="AW99" i="13"/>
  <c r="AS99" i="13"/>
  <c r="AO99" i="13"/>
  <c r="AU99" i="13"/>
  <c r="D99" i="13"/>
  <c r="AM99" i="13"/>
  <c r="AK99" i="13"/>
  <c r="AI99" i="13"/>
  <c r="AG99" i="13"/>
  <c r="AE99" i="13"/>
  <c r="AF99" i="13"/>
  <c r="AJ99" i="13"/>
  <c r="AN99" i="13"/>
  <c r="C99" i="13"/>
  <c r="AB99" i="13"/>
  <c r="Y99" i="13"/>
  <c r="V99" i="13"/>
  <c r="X99" i="13"/>
  <c r="S99" i="13"/>
  <c r="P99" i="13"/>
  <c r="R99" i="13"/>
  <c r="T99" i="13"/>
  <c r="Z99" i="13"/>
  <c r="BK99" i="13"/>
  <c r="CQ99" i="13"/>
  <c r="CU99" i="13"/>
  <c r="I99" i="13"/>
  <c r="CT101" i="13"/>
  <c r="CR101" i="13"/>
  <c r="CQ101" i="13"/>
  <c r="CU101" i="13"/>
  <c r="I101" i="13"/>
  <c r="CO101" i="13"/>
  <c r="CM101" i="13"/>
  <c r="CK101" i="13"/>
  <c r="BM101" i="13"/>
  <c r="BJ101" i="13"/>
  <c r="BG101" i="13"/>
  <c r="BH101" i="13"/>
  <c r="BD101" i="13"/>
  <c r="BA101" i="13"/>
  <c r="BB101" i="13"/>
  <c r="AW101" i="13"/>
  <c r="AS101" i="13"/>
  <c r="AO101" i="13"/>
  <c r="AU101" i="13"/>
  <c r="D101" i="13"/>
  <c r="AM101" i="13"/>
  <c r="AK101" i="13"/>
  <c r="AI101" i="13"/>
  <c r="AG101" i="13"/>
  <c r="AE101" i="13"/>
  <c r="AB101" i="13"/>
  <c r="AD101" i="13"/>
  <c r="Y101" i="13"/>
  <c r="Z101" i="13"/>
  <c r="AA101" i="13"/>
  <c r="V101" i="13"/>
  <c r="X101" i="13"/>
  <c r="S101" i="13"/>
  <c r="P101" i="13"/>
  <c r="T101" i="13"/>
  <c r="AF101" i="13"/>
  <c r="AJ101" i="13"/>
  <c r="AN101" i="13"/>
  <c r="BC101" i="13"/>
  <c r="BE101" i="13"/>
  <c r="BI101" i="13"/>
  <c r="CL101" i="13"/>
  <c r="CT111" i="13"/>
  <c r="CR111" i="13"/>
  <c r="CS111" i="13"/>
  <c r="I111" i="13"/>
  <c r="CK111" i="13"/>
  <c r="CM111" i="13"/>
  <c r="CN111" i="13"/>
  <c r="CO111" i="13"/>
  <c r="E111" i="13"/>
  <c r="M111" i="13"/>
  <c r="BM111" i="13"/>
  <c r="BJ111" i="13"/>
  <c r="BG111" i="13"/>
  <c r="BD111" i="13"/>
  <c r="BE111" i="13"/>
  <c r="BA111" i="13"/>
  <c r="AW111" i="13"/>
  <c r="AS111" i="13"/>
  <c r="AO111" i="13"/>
  <c r="AM111" i="13"/>
  <c r="AK111" i="13"/>
  <c r="AI111" i="13"/>
  <c r="AG111" i="13"/>
  <c r="AE111" i="13"/>
  <c r="AH111" i="13"/>
  <c r="AL111" i="13"/>
  <c r="C111" i="13"/>
  <c r="AB111" i="13"/>
  <c r="Y111" i="13"/>
  <c r="V111" i="13"/>
  <c r="S111" i="13"/>
  <c r="U111" i="13"/>
  <c r="P111" i="13"/>
  <c r="Q111" i="13"/>
  <c r="W111" i="13"/>
  <c r="AC111" i="13"/>
  <c r="B111" i="13"/>
  <c r="AQ111" i="13"/>
  <c r="AZ111" i="13"/>
  <c r="BF111" i="13"/>
  <c r="BH111" i="13"/>
  <c r="BL111" i="13"/>
  <c r="CU114" i="13"/>
  <c r="CS114" i="13"/>
  <c r="CQ114" i="13"/>
  <c r="CT114" i="13"/>
  <c r="I114" i="13"/>
  <c r="CN114" i="13"/>
  <c r="CL114" i="13"/>
  <c r="BL114" i="13"/>
  <c r="BI114" i="13"/>
  <c r="BK114" i="13"/>
  <c r="BF114" i="13"/>
  <c r="BC114" i="13"/>
  <c r="BE114" i="13"/>
  <c r="AZ114" i="13"/>
  <c r="AU114" i="13"/>
  <c r="AQ114" i="13"/>
  <c r="AN114" i="13"/>
  <c r="AL114" i="13"/>
  <c r="AJ114" i="13"/>
  <c r="AH114" i="13"/>
  <c r="AF114" i="13"/>
  <c r="AC114" i="13"/>
  <c r="Z114" i="13"/>
  <c r="W114" i="13"/>
  <c r="T114" i="13"/>
  <c r="Q114" i="13"/>
  <c r="R114" i="13"/>
  <c r="S114" i="13"/>
  <c r="Y114" i="13"/>
  <c r="AE114" i="13"/>
  <c r="AI114" i="13"/>
  <c r="AM114" i="13"/>
  <c r="C114" i="13"/>
  <c r="AS114" i="13"/>
  <c r="BA114" i="13"/>
  <c r="BB114" i="13"/>
  <c r="BG114" i="13"/>
  <c r="BM114" i="13"/>
  <c r="CK114" i="13"/>
  <c r="CO114" i="13"/>
  <c r="P118" i="13"/>
  <c r="V118" i="13"/>
  <c r="X118" i="13"/>
  <c r="AB118" i="13"/>
  <c r="AG118" i="13"/>
  <c r="AK118" i="13"/>
  <c r="AW118" i="13"/>
  <c r="BJ118" i="13"/>
  <c r="CR118" i="13"/>
  <c r="AZ119" i="13"/>
  <c r="BB119" i="13"/>
  <c r="BL119" i="13"/>
  <c r="CS119" i="13"/>
  <c r="I119" i="13"/>
  <c r="AE122" i="13"/>
  <c r="AM122" i="13"/>
  <c r="C122" i="13"/>
  <c r="BA122" i="13"/>
  <c r="BB122" i="13"/>
  <c r="BM122" i="13"/>
  <c r="CT127" i="13"/>
  <c r="CR127" i="13"/>
  <c r="CO127" i="13"/>
  <c r="CM127" i="13"/>
  <c r="CK127" i="13"/>
  <c r="BM127" i="13"/>
  <c r="BN127" i="13"/>
  <c r="BJ127" i="13"/>
  <c r="BG127" i="13"/>
  <c r="BD127" i="13"/>
  <c r="BA127" i="13"/>
  <c r="AW127" i="13"/>
  <c r="AS127" i="13"/>
  <c r="AO127" i="13"/>
  <c r="AM127" i="13"/>
  <c r="AK127" i="13"/>
  <c r="AI127" i="13"/>
  <c r="AG127" i="13"/>
  <c r="AE127" i="13"/>
  <c r="AB127" i="13"/>
  <c r="AD127" i="13"/>
  <c r="Y127" i="13"/>
  <c r="V127" i="13"/>
  <c r="S127" i="13"/>
  <c r="P127" i="13"/>
  <c r="CU127" i="13"/>
  <c r="CQ127" i="13"/>
  <c r="CL127" i="13"/>
  <c r="H127" i="13"/>
  <c r="BI127" i="13"/>
  <c r="BC127" i="13"/>
  <c r="AU127" i="13"/>
  <c r="AN127" i="13"/>
  <c r="AJ127" i="13"/>
  <c r="AF127" i="13"/>
  <c r="Z127" i="13"/>
  <c r="AA127" i="13"/>
  <c r="T127" i="13"/>
  <c r="W127" i="13"/>
  <c r="AH127" i="13"/>
  <c r="AQ127" i="13"/>
  <c r="BF127" i="13"/>
  <c r="BH127" i="13"/>
  <c r="CN127" i="13"/>
  <c r="E127" i="13"/>
  <c r="CU130" i="13"/>
  <c r="CS130" i="13"/>
  <c r="CQ130" i="13"/>
  <c r="CN130" i="13"/>
  <c r="CL130" i="13"/>
  <c r="H130" i="13"/>
  <c r="BL130" i="13"/>
  <c r="BN130" i="13"/>
  <c r="BI130" i="13"/>
  <c r="BF130" i="13"/>
  <c r="BC130" i="13"/>
  <c r="AZ130" i="13"/>
  <c r="AU130" i="13"/>
  <c r="AQ130" i="13"/>
  <c r="AN130" i="13"/>
  <c r="AL130" i="13"/>
  <c r="AJ130" i="13"/>
  <c r="AH130" i="13"/>
  <c r="AF130" i="13"/>
  <c r="AC130" i="13"/>
  <c r="Z130" i="13"/>
  <c r="W130" i="13"/>
  <c r="T130" i="13"/>
  <c r="Q130" i="13"/>
  <c r="CR130" i="13"/>
  <c r="CM130" i="13"/>
  <c r="BJ130" i="13"/>
  <c r="BD130" i="13"/>
  <c r="BE130" i="13"/>
  <c r="AW130" i="13"/>
  <c r="AO130" i="13"/>
  <c r="AK130" i="13"/>
  <c r="AG130" i="13"/>
  <c r="AB130" i="13"/>
  <c r="V130" i="13"/>
  <c r="P130" i="13"/>
  <c r="Y130" i="13"/>
  <c r="AA130" i="13"/>
  <c r="AI130" i="13"/>
  <c r="AS130" i="13"/>
  <c r="BG130" i="13"/>
  <c r="CO130" i="13"/>
  <c r="Q135" i="13"/>
  <c r="AC135" i="13"/>
  <c r="AZ135" i="13"/>
  <c r="BB135" i="13"/>
  <c r="BL135" i="13"/>
  <c r="CS135" i="13"/>
  <c r="I135" i="13"/>
  <c r="W138" i="13"/>
  <c r="AQ138" i="13"/>
  <c r="CN138" i="13"/>
  <c r="E138" i="13"/>
  <c r="Z141" i="13"/>
  <c r="AU141" i="13"/>
  <c r="CQ141" i="13"/>
  <c r="I141" i="13"/>
  <c r="R81" i="13"/>
  <c r="U81" i="13"/>
  <c r="X81" i="13"/>
  <c r="AA81" i="13"/>
  <c r="AD81" i="13"/>
  <c r="BE81" i="13"/>
  <c r="BH81" i="13"/>
  <c r="BK81" i="13"/>
  <c r="BN81" i="13"/>
  <c r="U84" i="13"/>
  <c r="X84" i="13"/>
  <c r="BB84" i="13"/>
  <c r="BH84" i="13"/>
  <c r="BK84" i="13"/>
  <c r="BN84" i="13"/>
  <c r="U86" i="13"/>
  <c r="X86" i="13"/>
  <c r="AA86" i="13"/>
  <c r="AD86" i="13"/>
  <c r="AE86" i="13"/>
  <c r="AG86" i="13"/>
  <c r="AM86" i="13"/>
  <c r="BB86" i="13"/>
  <c r="BH86" i="13"/>
  <c r="BN86" i="13"/>
  <c r="Q87" i="13"/>
  <c r="R87" i="13"/>
  <c r="T87" i="13"/>
  <c r="U87" i="13"/>
  <c r="W87" i="13"/>
  <c r="X87" i="13"/>
  <c r="Z87" i="13"/>
  <c r="AC87" i="13"/>
  <c r="AF87" i="13"/>
  <c r="AH87" i="13"/>
  <c r="AJ87" i="13"/>
  <c r="AL87" i="13"/>
  <c r="AN87" i="13"/>
  <c r="AQ87" i="13"/>
  <c r="AU87" i="13"/>
  <c r="AZ87" i="13"/>
  <c r="BC87" i="13"/>
  <c r="BF87" i="13"/>
  <c r="BH87" i="13"/>
  <c r="BI87" i="13"/>
  <c r="BL87" i="13"/>
  <c r="BN87" i="13"/>
  <c r="CL87" i="13"/>
  <c r="CN87" i="13"/>
  <c r="E87" i="13"/>
  <c r="CQ87" i="13"/>
  <c r="CS87" i="13"/>
  <c r="I87" i="13"/>
  <c r="Q89" i="13"/>
  <c r="R89" i="13"/>
  <c r="T89" i="13"/>
  <c r="U89" i="13"/>
  <c r="W89" i="13"/>
  <c r="X89" i="13"/>
  <c r="Z89" i="13"/>
  <c r="AA89" i="13"/>
  <c r="AC89" i="13"/>
  <c r="AD89" i="13"/>
  <c r="AF89" i="13"/>
  <c r="AH89" i="13"/>
  <c r="AJ89" i="13"/>
  <c r="AL89" i="13"/>
  <c r="AN89" i="13"/>
  <c r="AQ89" i="13"/>
  <c r="AU89" i="13"/>
  <c r="AZ89" i="13"/>
  <c r="BC89" i="13"/>
  <c r="BE89" i="13"/>
  <c r="BF89" i="13"/>
  <c r="BI89" i="13"/>
  <c r="BK89" i="13"/>
  <c r="BL89" i="13"/>
  <c r="BN89" i="13"/>
  <c r="H89" i="13"/>
  <c r="CL89" i="13"/>
  <c r="CN89" i="13"/>
  <c r="CQ89" i="13"/>
  <c r="CS89" i="13"/>
  <c r="I89" i="13"/>
  <c r="Q93" i="13"/>
  <c r="R93" i="13"/>
  <c r="T93" i="13"/>
  <c r="W93" i="13"/>
  <c r="X93" i="13"/>
  <c r="Z93" i="13"/>
  <c r="AA93" i="13"/>
  <c r="AC93" i="13"/>
  <c r="AD93" i="13"/>
  <c r="AF93" i="13"/>
  <c r="AH93" i="13"/>
  <c r="AJ93" i="13"/>
  <c r="AL93" i="13"/>
  <c r="AN93" i="13"/>
  <c r="AQ93" i="13"/>
  <c r="AU93" i="13"/>
  <c r="D93" i="13"/>
  <c r="AZ93" i="13"/>
  <c r="BB93" i="13"/>
  <c r="BC93" i="13"/>
  <c r="BF93" i="13"/>
  <c r="BH93" i="13"/>
  <c r="BI93" i="13"/>
  <c r="BK93" i="13"/>
  <c r="BL93" i="13"/>
  <c r="BN93" i="13"/>
  <c r="CL93" i="13"/>
  <c r="CN93" i="13"/>
  <c r="CQ93" i="13"/>
  <c r="CS93" i="13"/>
  <c r="I93" i="13"/>
  <c r="Q97" i="13"/>
  <c r="R97" i="13"/>
  <c r="T97" i="13"/>
  <c r="W97" i="13"/>
  <c r="Z97" i="13"/>
  <c r="AC97" i="13"/>
  <c r="B97" i="13"/>
  <c r="AD97" i="13"/>
  <c r="AF97" i="13"/>
  <c r="AH97" i="13"/>
  <c r="AJ97" i="13"/>
  <c r="AL97" i="13"/>
  <c r="AN97" i="13"/>
  <c r="AQ97" i="13"/>
  <c r="AU97" i="13"/>
  <c r="D97" i="13"/>
  <c r="AZ97" i="13"/>
  <c r="BC97" i="13"/>
  <c r="BE97" i="13"/>
  <c r="BF97" i="13"/>
  <c r="BI97" i="13"/>
  <c r="BL97" i="13"/>
  <c r="BN97" i="13"/>
  <c r="H97" i="13"/>
  <c r="CL97" i="13"/>
  <c r="CN97" i="13"/>
  <c r="E97" i="13"/>
  <c r="CQ97" i="13"/>
  <c r="CS97" i="13"/>
  <c r="I97" i="13"/>
  <c r="Q100" i="13"/>
  <c r="R100" i="13"/>
  <c r="T100" i="13"/>
  <c r="W100" i="13"/>
  <c r="X100" i="13"/>
  <c r="Z100" i="13"/>
  <c r="AC100" i="13"/>
  <c r="AF100" i="13"/>
  <c r="AH100" i="13"/>
  <c r="AJ100" i="13"/>
  <c r="AL100" i="13"/>
  <c r="AN100" i="13"/>
  <c r="AQ100" i="13"/>
  <c r="AU100" i="13"/>
  <c r="D100" i="13"/>
  <c r="AZ100" i="13"/>
  <c r="BC100" i="13"/>
  <c r="BF100" i="13"/>
  <c r="BH100" i="13"/>
  <c r="BI100" i="13"/>
  <c r="BK100" i="13"/>
  <c r="BL100" i="13"/>
  <c r="BN100" i="13"/>
  <c r="H100" i="13"/>
  <c r="CL100" i="13"/>
  <c r="CN100" i="13"/>
  <c r="E100" i="13"/>
  <c r="CQ100" i="13"/>
  <c r="CS100" i="13"/>
  <c r="P102" i="13"/>
  <c r="S102" i="13"/>
  <c r="U102" i="13"/>
  <c r="V102" i="13"/>
  <c r="Y102" i="13"/>
  <c r="AA102" i="13"/>
  <c r="AB102" i="13"/>
  <c r="AD102" i="13"/>
  <c r="AE102" i="13"/>
  <c r="AG102" i="13"/>
  <c r="AI102" i="13"/>
  <c r="AK102" i="13"/>
  <c r="AM102" i="13"/>
  <c r="AO102" i="13"/>
  <c r="AS102" i="13"/>
  <c r="AW102" i="13"/>
  <c r="BA102" i="13"/>
  <c r="BB102" i="13"/>
  <c r="BD102" i="13"/>
  <c r="BG102" i="13"/>
  <c r="BJ102" i="13"/>
  <c r="BK102" i="13"/>
  <c r="BM102" i="13"/>
  <c r="BN102" i="13"/>
  <c r="CK102" i="13"/>
  <c r="CM102" i="13"/>
  <c r="CO102" i="13"/>
  <c r="CR102" i="13"/>
  <c r="P103" i="13"/>
  <c r="R103" i="13"/>
  <c r="S103" i="13"/>
  <c r="U103" i="13"/>
  <c r="V103" i="13"/>
  <c r="X103" i="13"/>
  <c r="Y103" i="13"/>
  <c r="AB103" i="13"/>
  <c r="AD103" i="13"/>
  <c r="AE103" i="13"/>
  <c r="AG103" i="13"/>
  <c r="AI103" i="13"/>
  <c r="AK103" i="13"/>
  <c r="AM103" i="13"/>
  <c r="AO103" i="13"/>
  <c r="AS103" i="13"/>
  <c r="AW103" i="13"/>
  <c r="BA103" i="13"/>
  <c r="BD103" i="13"/>
  <c r="BG103" i="13"/>
  <c r="BJ103" i="13"/>
  <c r="BM103" i="13"/>
  <c r="F103" i="13"/>
  <c r="BK103" i="13"/>
  <c r="BN103" i="13"/>
  <c r="H103" i="13"/>
  <c r="CK103" i="13"/>
  <c r="CM103" i="13"/>
  <c r="CO103" i="13"/>
  <c r="E103" i="13"/>
  <c r="CR103" i="13"/>
  <c r="I103" i="13"/>
  <c r="P104" i="13"/>
  <c r="S104" i="13"/>
  <c r="U104" i="13"/>
  <c r="V104" i="13"/>
  <c r="Y104" i="13"/>
  <c r="AB104" i="13"/>
  <c r="AE104" i="13"/>
  <c r="AG104" i="13"/>
  <c r="AI104" i="13"/>
  <c r="AK104" i="13"/>
  <c r="AM104" i="13"/>
  <c r="C104" i="13"/>
  <c r="AO104" i="13"/>
  <c r="AS104" i="13"/>
  <c r="AW104" i="13"/>
  <c r="BA104" i="13"/>
  <c r="BD104" i="13"/>
  <c r="BE104" i="13"/>
  <c r="BG104" i="13"/>
  <c r="BH104" i="13"/>
  <c r="BJ104" i="13"/>
  <c r="BM104" i="13"/>
  <c r="BN104" i="13"/>
  <c r="CK104" i="13"/>
  <c r="CM104" i="13"/>
  <c r="CO104" i="13"/>
  <c r="CR104" i="13"/>
  <c r="P105" i="13"/>
  <c r="R105" i="13"/>
  <c r="S105" i="13"/>
  <c r="V105" i="13"/>
  <c r="X105" i="13"/>
  <c r="Y105" i="13"/>
  <c r="AB105" i="13"/>
  <c r="AD105" i="13"/>
  <c r="AE105" i="13"/>
  <c r="AG105" i="13"/>
  <c r="AI105" i="13"/>
  <c r="AK105" i="13"/>
  <c r="AM105" i="13"/>
  <c r="AO105" i="13"/>
  <c r="AS105" i="13"/>
  <c r="AW105" i="13"/>
  <c r="BA105" i="13"/>
  <c r="BD105" i="13"/>
  <c r="BE105" i="13"/>
  <c r="BG105" i="13"/>
  <c r="BH105" i="13"/>
  <c r="BJ105" i="13"/>
  <c r="BK105" i="13"/>
  <c r="BM105" i="13"/>
  <c r="H105" i="13"/>
  <c r="D105" i="13"/>
  <c r="L105" i="13"/>
  <c r="CK105" i="13"/>
  <c r="CM105" i="13"/>
  <c r="CO105" i="13"/>
  <c r="CR105" i="13"/>
  <c r="I105" i="13"/>
  <c r="P106" i="13"/>
  <c r="R106" i="13"/>
  <c r="S106" i="13"/>
  <c r="U106" i="13"/>
  <c r="V106" i="13"/>
  <c r="Y106" i="13"/>
  <c r="AA106" i="13"/>
  <c r="AB106" i="13"/>
  <c r="AD106" i="13"/>
  <c r="AE106" i="13"/>
  <c r="AG106" i="13"/>
  <c r="AI106" i="13"/>
  <c r="AK106" i="13"/>
  <c r="AM106" i="13"/>
  <c r="AO106" i="13"/>
  <c r="AS106" i="13"/>
  <c r="AW106" i="13"/>
  <c r="BA106" i="13"/>
  <c r="BB106" i="13"/>
  <c r="BD106" i="13"/>
  <c r="BG106" i="13"/>
  <c r="BH106" i="13"/>
  <c r="BJ106" i="13"/>
  <c r="BK106" i="13"/>
  <c r="BM106" i="13"/>
  <c r="BN106" i="13"/>
  <c r="H106" i="13"/>
  <c r="CK106" i="13"/>
  <c r="CM106" i="13"/>
  <c r="CO106" i="13"/>
  <c r="CR106" i="13"/>
  <c r="P107" i="13"/>
  <c r="R107" i="13"/>
  <c r="S107" i="13"/>
  <c r="U107" i="13"/>
  <c r="V107" i="13"/>
  <c r="X107" i="13"/>
  <c r="Y107" i="13"/>
  <c r="AB107" i="13"/>
  <c r="AD107" i="13"/>
  <c r="AE107" i="13"/>
  <c r="AG107" i="13"/>
  <c r="AI107" i="13"/>
  <c r="AK107" i="13"/>
  <c r="AM107" i="13"/>
  <c r="AO107" i="13"/>
  <c r="AS107" i="13"/>
  <c r="AW107" i="13"/>
  <c r="BA107" i="13"/>
  <c r="BD107" i="13"/>
  <c r="BE107" i="13"/>
  <c r="BG107" i="13"/>
  <c r="BH107" i="13"/>
  <c r="BJ107" i="13"/>
  <c r="BK107" i="13"/>
  <c r="BM107" i="13"/>
  <c r="H107" i="13"/>
  <c r="CK107" i="13"/>
  <c r="CM107" i="13"/>
  <c r="CO107" i="13"/>
  <c r="CR107" i="13"/>
  <c r="I107" i="13"/>
  <c r="P108" i="13"/>
  <c r="S108" i="13"/>
  <c r="U108" i="13"/>
  <c r="V108" i="13"/>
  <c r="Y108" i="13"/>
  <c r="AA108" i="13"/>
  <c r="AB108" i="13"/>
  <c r="AE108" i="13"/>
  <c r="AG108" i="13"/>
  <c r="AI108" i="13"/>
  <c r="AK108" i="13"/>
  <c r="AM108" i="13"/>
  <c r="AO108" i="13"/>
  <c r="AS108" i="13"/>
  <c r="AW108" i="13"/>
  <c r="BA108" i="13"/>
  <c r="BD108" i="13"/>
  <c r="BG108" i="13"/>
  <c r="BH108" i="13"/>
  <c r="BJ108" i="13"/>
  <c r="BM108" i="13"/>
  <c r="BN108" i="13"/>
  <c r="H108" i="13"/>
  <c r="CK108" i="13"/>
  <c r="CM108" i="13"/>
  <c r="CO108" i="13"/>
  <c r="CR108" i="13"/>
  <c r="Q109" i="13"/>
  <c r="R109" i="13"/>
  <c r="T109" i="13"/>
  <c r="W109" i="13"/>
  <c r="X109" i="13"/>
  <c r="Z109" i="13"/>
  <c r="AC109" i="13"/>
  <c r="AD109" i="13"/>
  <c r="AF109" i="13"/>
  <c r="AH109" i="13"/>
  <c r="AJ109" i="13"/>
  <c r="AL109" i="13"/>
  <c r="AN109" i="13"/>
  <c r="AQ109" i="13"/>
  <c r="AU109" i="13"/>
  <c r="D109" i="13"/>
  <c r="AZ109" i="13"/>
  <c r="BB109" i="13"/>
  <c r="BC109" i="13"/>
  <c r="BF109" i="13"/>
  <c r="BH109" i="13"/>
  <c r="BI109" i="13"/>
  <c r="BL109" i="13"/>
  <c r="BN109" i="13"/>
  <c r="H109" i="13"/>
  <c r="CL109" i="13"/>
  <c r="CN109" i="13"/>
  <c r="E109" i="13"/>
  <c r="CQ109" i="13"/>
  <c r="CS109" i="13"/>
  <c r="I109" i="13"/>
  <c r="M109" i="13"/>
  <c r="P112" i="13"/>
  <c r="R112" i="13"/>
  <c r="S112" i="13"/>
  <c r="U112" i="13"/>
  <c r="V112" i="13"/>
  <c r="Y112" i="13"/>
  <c r="AA112" i="13"/>
  <c r="AB112" i="13"/>
  <c r="AE112" i="13"/>
  <c r="AG112" i="13"/>
  <c r="AI112" i="13"/>
  <c r="AK112" i="13"/>
  <c r="AM112" i="13"/>
  <c r="AO112" i="13"/>
  <c r="AS112" i="13"/>
  <c r="AW112" i="13"/>
  <c r="BA112" i="13"/>
  <c r="BD112" i="13"/>
  <c r="BG112" i="13"/>
  <c r="BH112" i="13"/>
  <c r="BJ112" i="13"/>
  <c r="BM112" i="13"/>
  <c r="BN112" i="13"/>
  <c r="H112" i="13"/>
  <c r="CK112" i="13"/>
  <c r="CM112" i="13"/>
  <c r="CO112" i="13"/>
  <c r="CR112" i="13"/>
  <c r="Q113" i="13"/>
  <c r="R113" i="13"/>
  <c r="T113" i="13"/>
  <c r="U113" i="13"/>
  <c r="W113" i="13"/>
  <c r="X113" i="13"/>
  <c r="Z113" i="13"/>
  <c r="AC113" i="13"/>
  <c r="AF113" i="13"/>
  <c r="AH113" i="13"/>
  <c r="AJ113" i="13"/>
  <c r="AL113" i="13"/>
  <c r="AN113" i="13"/>
  <c r="AQ113" i="13"/>
  <c r="AU113" i="13"/>
  <c r="D113" i="13"/>
  <c r="AZ113" i="13"/>
  <c r="BB113" i="13"/>
  <c r="BC113" i="13"/>
  <c r="BF113" i="13"/>
  <c r="BH113" i="13"/>
  <c r="BI113" i="13"/>
  <c r="BL113" i="13"/>
  <c r="BN113" i="13"/>
  <c r="H113" i="13"/>
  <c r="L113" i="13"/>
  <c r="CL113" i="13"/>
  <c r="CN113" i="13"/>
  <c r="E113" i="13"/>
  <c r="CQ113" i="13"/>
  <c r="CS113" i="13"/>
  <c r="I113" i="13"/>
  <c r="P116" i="13"/>
  <c r="R116" i="13"/>
  <c r="S116" i="13"/>
  <c r="U116" i="13"/>
  <c r="V116" i="13"/>
  <c r="X116" i="13"/>
  <c r="Y116" i="13"/>
  <c r="AA116" i="13"/>
  <c r="AB116" i="13"/>
  <c r="AE116" i="13"/>
  <c r="AG116" i="13"/>
  <c r="AI116" i="13"/>
  <c r="AK116" i="13"/>
  <c r="AM116" i="13"/>
  <c r="C116" i="13"/>
  <c r="AO116" i="13"/>
  <c r="AS116" i="13"/>
  <c r="AW116" i="13"/>
  <c r="BA116" i="13"/>
  <c r="BD116" i="13"/>
  <c r="BG116" i="13"/>
  <c r="BH116" i="13"/>
  <c r="BJ116" i="13"/>
  <c r="BK116" i="13"/>
  <c r="BM116" i="13"/>
  <c r="BN116" i="13"/>
  <c r="H116" i="13"/>
  <c r="CK116" i="13"/>
  <c r="CM116" i="13"/>
  <c r="CO116" i="13"/>
  <c r="CR116" i="13"/>
  <c r="Q117" i="13"/>
  <c r="R117" i="13"/>
  <c r="T117" i="13"/>
  <c r="W117" i="13"/>
  <c r="X117" i="13"/>
  <c r="Z117" i="13"/>
  <c r="AC117" i="13"/>
  <c r="AD117" i="13"/>
  <c r="AF117" i="13"/>
  <c r="AH117" i="13"/>
  <c r="AJ117" i="13"/>
  <c r="AL117" i="13"/>
  <c r="AN117" i="13"/>
  <c r="AQ117" i="13"/>
  <c r="AU117" i="13"/>
  <c r="D117" i="13"/>
  <c r="AZ117" i="13"/>
  <c r="BB117" i="13"/>
  <c r="BC117" i="13"/>
  <c r="BF117" i="13"/>
  <c r="BH117" i="13"/>
  <c r="BI117" i="13"/>
  <c r="BL117" i="13"/>
  <c r="BN117" i="13"/>
  <c r="H117" i="13"/>
  <c r="CL117" i="13"/>
  <c r="CN117" i="13"/>
  <c r="E117" i="13"/>
  <c r="CQ117" i="13"/>
  <c r="CS117" i="13"/>
  <c r="I117" i="13"/>
  <c r="M117" i="13"/>
  <c r="CT123" i="13"/>
  <c r="CR123" i="13"/>
  <c r="CS123" i="13"/>
  <c r="I123" i="13"/>
  <c r="CO123" i="13"/>
  <c r="CM123" i="13"/>
  <c r="CK123" i="13"/>
  <c r="BM123" i="13"/>
  <c r="BJ123" i="13"/>
  <c r="BK123" i="13"/>
  <c r="BG123" i="13"/>
  <c r="BD123" i="13"/>
  <c r="BE123" i="13"/>
  <c r="BA123" i="13"/>
  <c r="AW123" i="13"/>
  <c r="AS123" i="13"/>
  <c r="AO123" i="13"/>
  <c r="AM123" i="13"/>
  <c r="AK123" i="13"/>
  <c r="AI123" i="13"/>
  <c r="AG123" i="13"/>
  <c r="AE123" i="13"/>
  <c r="AB123" i="13"/>
  <c r="Y123" i="13"/>
  <c r="V123" i="13"/>
  <c r="S123" i="13"/>
  <c r="U123" i="13"/>
  <c r="P123" i="13"/>
  <c r="Q123" i="13"/>
  <c r="W123" i="13"/>
  <c r="AC123" i="13"/>
  <c r="AH123" i="13"/>
  <c r="AL123" i="13"/>
  <c r="AQ123" i="13"/>
  <c r="AZ123" i="13"/>
  <c r="BF123" i="13"/>
  <c r="BH123" i="13"/>
  <c r="BL123" i="13"/>
  <c r="BN123" i="13"/>
  <c r="H123" i="13"/>
  <c r="CN123" i="13"/>
  <c r="E123" i="13"/>
  <c r="CU126" i="13"/>
  <c r="CS126" i="13"/>
  <c r="CQ126" i="13"/>
  <c r="CT126" i="13"/>
  <c r="I126" i="13"/>
  <c r="CN126" i="13"/>
  <c r="CL126" i="13"/>
  <c r="H126" i="13"/>
  <c r="BL126" i="13"/>
  <c r="BI126" i="13"/>
  <c r="BK126" i="13"/>
  <c r="BF126" i="13"/>
  <c r="BC126" i="13"/>
  <c r="AZ126" i="13"/>
  <c r="AU126" i="13"/>
  <c r="AQ126" i="13"/>
  <c r="AN126" i="13"/>
  <c r="AL126" i="13"/>
  <c r="AJ126" i="13"/>
  <c r="AH126" i="13"/>
  <c r="AF126" i="13"/>
  <c r="AC126" i="13"/>
  <c r="Z126" i="13"/>
  <c r="W126" i="13"/>
  <c r="T126" i="13"/>
  <c r="Q126" i="13"/>
  <c r="R126" i="13"/>
  <c r="S126" i="13"/>
  <c r="Y126" i="13"/>
  <c r="AE126" i="13"/>
  <c r="AI126" i="13"/>
  <c r="AM126" i="13"/>
  <c r="C126" i="13"/>
  <c r="AS126" i="13"/>
  <c r="BA126" i="13"/>
  <c r="BB126" i="13"/>
  <c r="BG126" i="13"/>
  <c r="BM126" i="13"/>
  <c r="CK126" i="13"/>
  <c r="CO126" i="13"/>
  <c r="E126" i="13"/>
  <c r="CT131" i="13"/>
  <c r="CR131" i="13"/>
  <c r="CS131" i="13"/>
  <c r="I131" i="13"/>
  <c r="CO131" i="13"/>
  <c r="CM131" i="13"/>
  <c r="CK131" i="13"/>
  <c r="BM131" i="13"/>
  <c r="BJ131" i="13"/>
  <c r="BK131" i="13"/>
  <c r="BG131" i="13"/>
  <c r="BD131" i="13"/>
  <c r="BE131" i="13"/>
  <c r="BA131" i="13"/>
  <c r="AW131" i="13"/>
  <c r="AS131" i="13"/>
  <c r="AO131" i="13"/>
  <c r="AM131" i="13"/>
  <c r="AK131" i="13"/>
  <c r="AI131" i="13"/>
  <c r="AG131" i="13"/>
  <c r="AE131" i="13"/>
  <c r="AB131" i="13"/>
  <c r="Y131" i="13"/>
  <c r="V131" i="13"/>
  <c r="S131" i="13"/>
  <c r="U131" i="13"/>
  <c r="P131" i="13"/>
  <c r="Q131" i="13"/>
  <c r="R131" i="13"/>
  <c r="W131" i="13"/>
  <c r="AC131" i="13"/>
  <c r="AH131" i="13"/>
  <c r="AL131" i="13"/>
  <c r="AQ131" i="13"/>
  <c r="AZ131" i="13"/>
  <c r="BF131" i="13"/>
  <c r="BH131" i="13"/>
  <c r="BL131" i="13"/>
  <c r="BN131" i="13"/>
  <c r="H131" i="13"/>
  <c r="CN131" i="13"/>
  <c r="E131" i="13"/>
  <c r="CU134" i="13"/>
  <c r="CS134" i="13"/>
  <c r="CQ134" i="13"/>
  <c r="CN134" i="13"/>
  <c r="CL134" i="13"/>
  <c r="H134" i="13"/>
  <c r="BL134" i="13"/>
  <c r="BI134" i="13"/>
  <c r="BK134" i="13"/>
  <c r="BF134" i="13"/>
  <c r="BC134" i="13"/>
  <c r="AZ134" i="13"/>
  <c r="AU134" i="13"/>
  <c r="AQ134" i="13"/>
  <c r="AN134" i="13"/>
  <c r="AL134" i="13"/>
  <c r="AJ134" i="13"/>
  <c r="AH134" i="13"/>
  <c r="AF134" i="13"/>
  <c r="AC134" i="13"/>
  <c r="Z134" i="13"/>
  <c r="W134" i="13"/>
  <c r="T134" i="13"/>
  <c r="Q134" i="13"/>
  <c r="R134" i="13"/>
  <c r="S134" i="13"/>
  <c r="Y134" i="13"/>
  <c r="AE134" i="13"/>
  <c r="AI134" i="13"/>
  <c r="AM134" i="13"/>
  <c r="AS134" i="13"/>
  <c r="BA134" i="13"/>
  <c r="BB134" i="13"/>
  <c r="BG134" i="13"/>
  <c r="BM134" i="13"/>
  <c r="CK134" i="13"/>
  <c r="CO134" i="13"/>
  <c r="E134" i="13"/>
  <c r="CT134" i="13"/>
  <c r="P120" i="13"/>
  <c r="R120" i="13"/>
  <c r="S120" i="13"/>
  <c r="U120" i="13"/>
  <c r="V120" i="13"/>
  <c r="X120" i="13"/>
  <c r="Y120" i="13"/>
  <c r="AA120" i="13"/>
  <c r="AB120" i="13"/>
  <c r="AE120" i="13"/>
  <c r="AG120" i="13"/>
  <c r="AI120" i="13"/>
  <c r="AK120" i="13"/>
  <c r="AM120" i="13"/>
  <c r="AO120" i="13"/>
  <c r="AS120" i="13"/>
  <c r="AW120" i="13"/>
  <c r="BA120" i="13"/>
  <c r="BD120" i="13"/>
  <c r="BG120" i="13"/>
  <c r="BH120" i="13"/>
  <c r="BJ120" i="13"/>
  <c r="BK120" i="13"/>
  <c r="BM120" i="13"/>
  <c r="BN120" i="13"/>
  <c r="H120" i="13"/>
  <c r="CK120" i="13"/>
  <c r="CM120" i="13"/>
  <c r="CO120" i="13"/>
  <c r="CR120" i="13"/>
  <c r="Q121" i="13"/>
  <c r="R121" i="13"/>
  <c r="T121" i="13"/>
  <c r="U121" i="13"/>
  <c r="W121" i="13"/>
  <c r="X121" i="13"/>
  <c r="Z121" i="13"/>
  <c r="AC121" i="13"/>
  <c r="AD121" i="13"/>
  <c r="AF121" i="13"/>
  <c r="AH121" i="13"/>
  <c r="AJ121" i="13"/>
  <c r="AL121" i="13"/>
  <c r="AN121" i="13"/>
  <c r="AQ121" i="13"/>
  <c r="AU121" i="13"/>
  <c r="D121" i="13"/>
  <c r="AZ121" i="13"/>
  <c r="BB121" i="13"/>
  <c r="BC121" i="13"/>
  <c r="BF121" i="13"/>
  <c r="BH121" i="13"/>
  <c r="BI121" i="13"/>
  <c r="BL121" i="13"/>
  <c r="BN121" i="13"/>
  <c r="H121" i="13"/>
  <c r="L121" i="13"/>
  <c r="CL121" i="13"/>
  <c r="CN121" i="13"/>
  <c r="CQ121" i="13"/>
  <c r="CS121" i="13"/>
  <c r="I121" i="13"/>
  <c r="P124" i="13"/>
  <c r="R124" i="13"/>
  <c r="S124" i="13"/>
  <c r="V124" i="13"/>
  <c r="X124" i="13"/>
  <c r="Y124" i="13"/>
  <c r="AA124" i="13"/>
  <c r="AB124" i="13"/>
  <c r="AE124" i="13"/>
  <c r="AG124" i="13"/>
  <c r="AI124" i="13"/>
  <c r="AK124" i="13"/>
  <c r="AM124" i="13"/>
  <c r="AO124" i="13"/>
  <c r="AS124" i="13"/>
  <c r="AW124" i="13"/>
  <c r="BA124" i="13"/>
  <c r="BD124" i="13"/>
  <c r="BG124" i="13"/>
  <c r="BH124" i="13"/>
  <c r="BJ124" i="13"/>
  <c r="BK124" i="13"/>
  <c r="BM124" i="13"/>
  <c r="BN124" i="13"/>
  <c r="H124" i="13"/>
  <c r="CK124" i="13"/>
  <c r="CM124" i="13"/>
  <c r="CO124" i="13"/>
  <c r="CR124" i="13"/>
  <c r="Q125" i="13"/>
  <c r="R125" i="13"/>
  <c r="T125" i="13"/>
  <c r="U125" i="13"/>
  <c r="W125" i="13"/>
  <c r="X125" i="13"/>
  <c r="Z125" i="13"/>
  <c r="AC125" i="13"/>
  <c r="AD125" i="13"/>
  <c r="AF125" i="13"/>
  <c r="AH125" i="13"/>
  <c r="AJ125" i="13"/>
  <c r="AL125" i="13"/>
  <c r="AN125" i="13"/>
  <c r="C125" i="13"/>
  <c r="AQ125" i="13"/>
  <c r="AU125" i="13"/>
  <c r="AZ125" i="13"/>
  <c r="BB125" i="13"/>
  <c r="BC125" i="13"/>
  <c r="BE125" i="13"/>
  <c r="BF125" i="13"/>
  <c r="BH125" i="13"/>
  <c r="BI125" i="13"/>
  <c r="BL125" i="13"/>
  <c r="BN125" i="13"/>
  <c r="CL125" i="13"/>
  <c r="CN125" i="13"/>
  <c r="E125" i="13"/>
  <c r="CQ125" i="13"/>
  <c r="CS125" i="13"/>
  <c r="I125" i="13"/>
  <c r="P128" i="13"/>
  <c r="R128" i="13"/>
  <c r="S128" i="13"/>
  <c r="U128" i="13"/>
  <c r="V128" i="13"/>
  <c r="X128" i="13"/>
  <c r="Y128" i="13"/>
  <c r="AA128" i="13"/>
  <c r="AB128" i="13"/>
  <c r="AE128" i="13"/>
  <c r="AG128" i="13"/>
  <c r="AI128" i="13"/>
  <c r="AK128" i="13"/>
  <c r="AM128" i="13"/>
  <c r="C128" i="13"/>
  <c r="AO128" i="13"/>
  <c r="AS128" i="13"/>
  <c r="AW128" i="13"/>
  <c r="BA128" i="13"/>
  <c r="BD128" i="13"/>
  <c r="BG128" i="13"/>
  <c r="BH128" i="13"/>
  <c r="BJ128" i="13"/>
  <c r="BK128" i="13"/>
  <c r="BM128" i="13"/>
  <c r="BN128" i="13"/>
  <c r="CK128" i="13"/>
  <c r="CM128" i="13"/>
  <c r="CO128" i="13"/>
  <c r="CR128" i="13"/>
  <c r="Q129" i="13"/>
  <c r="R129" i="13"/>
  <c r="T129" i="13"/>
  <c r="U129" i="13"/>
  <c r="W129" i="13"/>
  <c r="X129" i="13"/>
  <c r="Z129" i="13"/>
  <c r="AC129" i="13"/>
  <c r="AD129" i="13"/>
  <c r="AF129" i="13"/>
  <c r="AH129" i="13"/>
  <c r="AJ129" i="13"/>
  <c r="AL129" i="13"/>
  <c r="AN129" i="13"/>
  <c r="AQ129" i="13"/>
  <c r="AU129" i="13"/>
  <c r="D129" i="13"/>
  <c r="AZ129" i="13"/>
  <c r="BB129" i="13"/>
  <c r="BC129" i="13"/>
  <c r="BE129" i="13"/>
  <c r="BF129" i="13"/>
  <c r="BH129" i="13"/>
  <c r="BI129" i="13"/>
  <c r="BL129" i="13"/>
  <c r="BN129" i="13"/>
  <c r="CL129" i="13"/>
  <c r="CN129" i="13"/>
  <c r="E129" i="13"/>
  <c r="CQ129" i="13"/>
  <c r="CS129" i="13"/>
  <c r="I129" i="13"/>
  <c r="M129" i="13"/>
  <c r="P132" i="13"/>
  <c r="R132" i="13"/>
  <c r="S132" i="13"/>
  <c r="U132" i="13"/>
  <c r="V132" i="13"/>
  <c r="X132" i="13"/>
  <c r="Y132" i="13"/>
  <c r="AA132" i="13"/>
  <c r="AB132" i="13"/>
  <c r="AE132" i="13"/>
  <c r="AG132" i="13"/>
  <c r="AI132" i="13"/>
  <c r="AK132" i="13"/>
  <c r="AM132" i="13"/>
  <c r="C132" i="13"/>
  <c r="AO132" i="13"/>
  <c r="AS132" i="13"/>
  <c r="AW132" i="13"/>
  <c r="BA132" i="13"/>
  <c r="BB132" i="13"/>
  <c r="BD132" i="13"/>
  <c r="BG132" i="13"/>
  <c r="BH132" i="13"/>
  <c r="BJ132" i="13"/>
  <c r="BK132" i="13"/>
  <c r="BM132" i="13"/>
  <c r="BN132" i="13"/>
  <c r="CK132" i="13"/>
  <c r="CM132" i="13"/>
  <c r="CO132" i="13"/>
  <c r="CR132" i="13"/>
  <c r="Q133" i="13"/>
  <c r="R133" i="13"/>
  <c r="T133" i="13"/>
  <c r="U133" i="13"/>
  <c r="W133" i="13"/>
  <c r="X133" i="13"/>
  <c r="Z133" i="13"/>
  <c r="AC133" i="13"/>
  <c r="AD133" i="13"/>
  <c r="AF133" i="13"/>
  <c r="AH133" i="13"/>
  <c r="AJ133" i="13"/>
  <c r="AL133" i="13"/>
  <c r="AN133" i="13"/>
  <c r="AQ133" i="13"/>
  <c r="AU133" i="13"/>
  <c r="AZ133" i="13"/>
  <c r="BB133" i="13"/>
  <c r="BC133" i="13"/>
  <c r="BE133" i="13"/>
  <c r="BF133" i="13"/>
  <c r="BH133" i="13"/>
  <c r="BI133" i="13"/>
  <c r="BL133" i="13"/>
  <c r="BN133" i="13"/>
  <c r="H133" i="13"/>
  <c r="CL133" i="13"/>
  <c r="CN133" i="13"/>
  <c r="CQ133" i="13"/>
  <c r="CS133" i="13"/>
  <c r="I133" i="13"/>
  <c r="P136" i="13"/>
  <c r="R136" i="13"/>
  <c r="S136" i="13"/>
  <c r="U136" i="13"/>
  <c r="V136" i="13"/>
  <c r="X136" i="13"/>
  <c r="Y136" i="13"/>
  <c r="AA136" i="13"/>
  <c r="AB136" i="13"/>
  <c r="AE136" i="13"/>
  <c r="AG136" i="13"/>
  <c r="AI136" i="13"/>
  <c r="AK136" i="13"/>
  <c r="AM136" i="13"/>
  <c r="AO136" i="13"/>
  <c r="AS136" i="13"/>
  <c r="AW136" i="13"/>
  <c r="BA136" i="13"/>
  <c r="BD136" i="13"/>
  <c r="BG136" i="13"/>
  <c r="BH136" i="13"/>
  <c r="BJ136" i="13"/>
  <c r="BK136" i="13"/>
  <c r="BM136" i="13"/>
  <c r="BN136" i="13"/>
  <c r="H136" i="13"/>
  <c r="CK136" i="13"/>
  <c r="CM136" i="13"/>
  <c r="CO136" i="13"/>
  <c r="CR136" i="13"/>
  <c r="CU137" i="13"/>
  <c r="CS137" i="13"/>
  <c r="CQ137" i="13"/>
  <c r="CT137" i="13"/>
  <c r="I137" i="13"/>
  <c r="CN137" i="13"/>
  <c r="CL137" i="13"/>
  <c r="BL137" i="13"/>
  <c r="BI137" i="13"/>
  <c r="BK137" i="13"/>
  <c r="BF137" i="13"/>
  <c r="Q137" i="13"/>
  <c r="R137" i="13"/>
  <c r="T137" i="13"/>
  <c r="U137" i="13"/>
  <c r="W137" i="13"/>
  <c r="X137" i="13"/>
  <c r="Z137" i="13"/>
  <c r="AC137" i="13"/>
  <c r="AF137" i="13"/>
  <c r="AH137" i="13"/>
  <c r="AJ137" i="13"/>
  <c r="AL137" i="13"/>
  <c r="AN137" i="13"/>
  <c r="AQ137" i="13"/>
  <c r="AU137" i="13"/>
  <c r="D137" i="13"/>
  <c r="AZ137" i="13"/>
  <c r="BB137" i="13"/>
  <c r="BC137" i="13"/>
  <c r="BE137" i="13"/>
  <c r="BG137" i="13"/>
  <c r="BM137" i="13"/>
  <c r="H137" i="13"/>
  <c r="L137" i="13"/>
  <c r="CK137" i="13"/>
  <c r="CO137" i="13"/>
  <c r="CT143" i="13"/>
  <c r="CR143" i="13"/>
  <c r="CO143" i="13"/>
  <c r="CM143" i="13"/>
  <c r="CK143" i="13"/>
  <c r="CN143" i="13"/>
  <c r="E143" i="13"/>
  <c r="BM143" i="13"/>
  <c r="BJ143" i="13"/>
  <c r="BK143" i="13"/>
  <c r="BG143" i="13"/>
  <c r="BD143" i="13"/>
  <c r="BA143" i="13"/>
  <c r="AW143" i="13"/>
  <c r="AS143" i="13"/>
  <c r="AO143" i="13"/>
  <c r="AM143" i="13"/>
  <c r="AK143" i="13"/>
  <c r="AI143" i="13"/>
  <c r="AG143" i="13"/>
  <c r="AE143" i="13"/>
  <c r="AH143" i="13"/>
  <c r="AL143" i="13"/>
  <c r="C143" i="13"/>
  <c r="AB143" i="13"/>
  <c r="Y143" i="13"/>
  <c r="AA143" i="13"/>
  <c r="V143" i="13"/>
  <c r="S143" i="13"/>
  <c r="U143" i="13"/>
  <c r="P143" i="13"/>
  <c r="Q143" i="13"/>
  <c r="W143" i="13"/>
  <c r="AC143" i="13"/>
  <c r="AQ143" i="13"/>
  <c r="AZ143" i="13"/>
  <c r="BB143" i="13"/>
  <c r="BF143" i="13"/>
  <c r="BL143" i="13"/>
  <c r="BN143" i="13"/>
  <c r="CS143" i="13"/>
  <c r="I143" i="13"/>
  <c r="CT147" i="13"/>
  <c r="CR147" i="13"/>
  <c r="CO147" i="13"/>
  <c r="CM147" i="13"/>
  <c r="CK147" i="13"/>
  <c r="CS147" i="13"/>
  <c r="CN147" i="13"/>
  <c r="BM147" i="13"/>
  <c r="BJ147" i="13"/>
  <c r="BK147" i="13"/>
  <c r="BG147" i="13"/>
  <c r="BD147" i="13"/>
  <c r="BA147" i="13"/>
  <c r="AW147" i="13"/>
  <c r="AS147" i="13"/>
  <c r="AO147" i="13"/>
  <c r="AM147" i="13"/>
  <c r="AK147" i="13"/>
  <c r="AI147" i="13"/>
  <c r="AG147" i="13"/>
  <c r="AE147" i="13"/>
  <c r="AB147" i="13"/>
  <c r="Y147" i="13"/>
  <c r="AA147" i="13"/>
  <c r="V147" i="13"/>
  <c r="S147" i="13"/>
  <c r="P147" i="13"/>
  <c r="Q147" i="13"/>
  <c r="W147" i="13"/>
  <c r="AC147" i="13"/>
  <c r="AH147" i="13"/>
  <c r="AL147" i="13"/>
  <c r="AQ147" i="13"/>
  <c r="AZ147" i="13"/>
  <c r="BB147" i="13"/>
  <c r="BF147" i="13"/>
  <c r="BL147" i="13"/>
  <c r="BN147" i="13"/>
  <c r="CL147" i="13"/>
  <c r="E147" i="13"/>
  <c r="CU147" i="13"/>
  <c r="P139" i="13"/>
  <c r="R139" i="13"/>
  <c r="S139" i="13"/>
  <c r="V139" i="13"/>
  <c r="X139" i="13"/>
  <c r="Y139" i="13"/>
  <c r="AA139" i="13"/>
  <c r="AB139" i="13"/>
  <c r="AD139" i="13"/>
  <c r="AE139" i="13"/>
  <c r="AG139" i="13"/>
  <c r="AI139" i="13"/>
  <c r="AK139" i="13"/>
  <c r="AM139" i="13"/>
  <c r="AO139" i="13"/>
  <c r="AS139" i="13"/>
  <c r="AW139" i="13"/>
  <c r="BA139" i="13"/>
  <c r="BD139" i="13"/>
  <c r="BE139" i="13"/>
  <c r="BG139" i="13"/>
  <c r="BH139" i="13"/>
  <c r="BJ139" i="13"/>
  <c r="BK139" i="13"/>
  <c r="BM139" i="13"/>
  <c r="BN139" i="13"/>
  <c r="H139" i="13"/>
  <c r="CK139" i="13"/>
  <c r="CM139" i="13"/>
  <c r="CO139" i="13"/>
  <c r="E139" i="13"/>
  <c r="CR139" i="13"/>
  <c r="I139" i="13"/>
  <c r="Q140" i="13"/>
  <c r="T140" i="13"/>
  <c r="U140" i="13"/>
  <c r="W140" i="13"/>
  <c r="X140" i="13"/>
  <c r="Z140" i="13"/>
  <c r="AA140" i="13"/>
  <c r="AC140" i="13"/>
  <c r="AD140" i="13"/>
  <c r="AF140" i="13"/>
  <c r="AH140" i="13"/>
  <c r="AJ140" i="13"/>
  <c r="AL140" i="13"/>
  <c r="AN140" i="13"/>
  <c r="AQ140" i="13"/>
  <c r="AU140" i="13"/>
  <c r="AZ140" i="13"/>
  <c r="BB140" i="13"/>
  <c r="BC140" i="13"/>
  <c r="BE140" i="13"/>
  <c r="BF140" i="13"/>
  <c r="BH140" i="13"/>
  <c r="BI140" i="13"/>
  <c r="BK140" i="13"/>
  <c r="BL140" i="13"/>
  <c r="BN140" i="13"/>
  <c r="CL140" i="13"/>
  <c r="CN140" i="13"/>
  <c r="E140" i="13"/>
  <c r="CQ140" i="13"/>
  <c r="CS140" i="13"/>
  <c r="I140" i="13"/>
  <c r="Q142" i="13"/>
  <c r="R142" i="13"/>
  <c r="T142" i="13"/>
  <c r="U142" i="13"/>
  <c r="W142" i="13"/>
  <c r="X142" i="13"/>
  <c r="Z142" i="13"/>
  <c r="AC142" i="13"/>
  <c r="AF142" i="13"/>
  <c r="AH142" i="13"/>
  <c r="AJ142" i="13"/>
  <c r="AL142" i="13"/>
  <c r="AN142" i="13"/>
  <c r="AQ142" i="13"/>
  <c r="AU142" i="13"/>
  <c r="AZ142" i="13"/>
  <c r="BB142" i="13"/>
  <c r="BC142" i="13"/>
  <c r="BE142" i="13"/>
  <c r="BF142" i="13"/>
  <c r="BH142" i="13"/>
  <c r="BI142" i="13"/>
  <c r="BL142" i="13"/>
  <c r="BN142" i="13"/>
  <c r="CL142" i="13"/>
  <c r="CN142" i="13"/>
  <c r="E142" i="13"/>
  <c r="CQ142" i="13"/>
  <c r="CS142" i="13"/>
  <c r="I142" i="13"/>
  <c r="P144" i="13"/>
  <c r="R144" i="13"/>
  <c r="S144" i="13"/>
  <c r="U144" i="13"/>
  <c r="V144" i="13"/>
  <c r="X144" i="13"/>
  <c r="Y144" i="13"/>
  <c r="AA144" i="13"/>
  <c r="AB144" i="13"/>
  <c r="AD144" i="13"/>
  <c r="AE144" i="13"/>
  <c r="AG144" i="13"/>
  <c r="AI144" i="13"/>
  <c r="AK144" i="13"/>
  <c r="AM144" i="13"/>
  <c r="AO144" i="13"/>
  <c r="AS144" i="13"/>
  <c r="AW144" i="13"/>
  <c r="BA144" i="13"/>
  <c r="BB144" i="13"/>
  <c r="BD144" i="13"/>
  <c r="BG144" i="13"/>
  <c r="BH144" i="13"/>
  <c r="BJ144" i="13"/>
  <c r="BK144" i="13"/>
  <c r="BM144" i="13"/>
  <c r="BN144" i="13"/>
  <c r="H144" i="13"/>
  <c r="CK144" i="13"/>
  <c r="CM144" i="13"/>
  <c r="CO144" i="13"/>
  <c r="CR144" i="13"/>
  <c r="P145" i="13"/>
  <c r="R145" i="13"/>
  <c r="S145" i="13"/>
  <c r="V145" i="13"/>
  <c r="X145" i="13"/>
  <c r="Y145" i="13"/>
  <c r="AA145" i="13"/>
  <c r="AB145" i="13"/>
  <c r="AD145" i="13"/>
  <c r="AE145" i="13"/>
  <c r="AG145" i="13"/>
  <c r="AI145" i="13"/>
  <c r="AK145" i="13"/>
  <c r="AM145" i="13"/>
  <c r="AO145" i="13"/>
  <c r="AS145" i="13"/>
  <c r="AW145" i="13"/>
  <c r="BA145" i="13"/>
  <c r="BD145" i="13"/>
  <c r="BE145" i="13"/>
  <c r="BG145" i="13"/>
  <c r="BH145" i="13"/>
  <c r="BJ145" i="13"/>
  <c r="BK145" i="13"/>
  <c r="BM145" i="13"/>
  <c r="BN145" i="13"/>
  <c r="CK145" i="13"/>
  <c r="CM145" i="13"/>
  <c r="CO145" i="13"/>
  <c r="CR145" i="13"/>
  <c r="Q146" i="13"/>
  <c r="R146" i="13"/>
  <c r="T146" i="13"/>
  <c r="U146" i="13"/>
  <c r="W146" i="13"/>
  <c r="X146" i="13"/>
  <c r="Z146" i="13"/>
  <c r="AA146" i="13"/>
  <c r="AC146" i="13"/>
  <c r="AF146" i="13"/>
  <c r="AH146" i="13"/>
  <c r="AJ146" i="13"/>
  <c r="AL146" i="13"/>
  <c r="AN146" i="13"/>
  <c r="AQ146" i="13"/>
  <c r="AU146" i="13"/>
  <c r="AZ146" i="13"/>
  <c r="BC146" i="13"/>
  <c r="BE146" i="13"/>
  <c r="BF146" i="13"/>
  <c r="BH146" i="13"/>
  <c r="BI146" i="13"/>
  <c r="BK146" i="13"/>
  <c r="BL146" i="13"/>
  <c r="BN146" i="13"/>
  <c r="CL146" i="13"/>
  <c r="CN146" i="13"/>
  <c r="E146" i="13"/>
  <c r="CQ146" i="13"/>
  <c r="CS146" i="13"/>
  <c r="I146" i="13"/>
  <c r="CU150" i="13"/>
  <c r="CS150" i="13"/>
  <c r="CQ150" i="13"/>
  <c r="CT150" i="13"/>
  <c r="I150" i="13"/>
  <c r="CN150" i="13"/>
  <c r="CL150" i="13"/>
  <c r="H150" i="13"/>
  <c r="BL150" i="13"/>
  <c r="BI150" i="13"/>
  <c r="BK150" i="13"/>
  <c r="BF150" i="13"/>
  <c r="BC150" i="13"/>
  <c r="BE150" i="13"/>
  <c r="AZ150" i="13"/>
  <c r="AU150" i="13"/>
  <c r="AQ150" i="13"/>
  <c r="AS150" i="13"/>
  <c r="D150" i="13"/>
  <c r="AN150" i="13"/>
  <c r="AL150" i="13"/>
  <c r="AJ150" i="13"/>
  <c r="AH150" i="13"/>
  <c r="AF150" i="13"/>
  <c r="AC150" i="13"/>
  <c r="AD150" i="13"/>
  <c r="Z150" i="13"/>
  <c r="Y150" i="13"/>
  <c r="AA150" i="13"/>
  <c r="W150" i="13"/>
  <c r="X150" i="13"/>
  <c r="T150" i="13"/>
  <c r="Q150" i="13"/>
  <c r="R150" i="13"/>
  <c r="S150" i="13"/>
  <c r="AE150" i="13"/>
  <c r="AI150" i="13"/>
  <c r="AM150" i="13"/>
  <c r="BA150" i="13"/>
  <c r="BB150" i="13"/>
  <c r="BG150" i="13"/>
  <c r="BM150" i="13"/>
  <c r="CK150" i="13"/>
  <c r="CO150" i="13"/>
  <c r="E150" i="13"/>
  <c r="P148" i="13"/>
  <c r="R148" i="13"/>
  <c r="S148" i="13"/>
  <c r="U148" i="13"/>
  <c r="V148" i="13"/>
  <c r="X148" i="13"/>
  <c r="Y148" i="13"/>
  <c r="AA148" i="13"/>
  <c r="AB148" i="13"/>
  <c r="AD148" i="13"/>
  <c r="AE148" i="13"/>
  <c r="AG148" i="13"/>
  <c r="AI148" i="13"/>
  <c r="AK148" i="13"/>
  <c r="AM148" i="13"/>
  <c r="AO148" i="13"/>
  <c r="AS148" i="13"/>
  <c r="AW148" i="13"/>
  <c r="BA148" i="13"/>
  <c r="BB148" i="13"/>
  <c r="BD148" i="13"/>
  <c r="BE148" i="13"/>
  <c r="BG148" i="13"/>
  <c r="BH148" i="13"/>
  <c r="BJ148" i="13"/>
  <c r="BM148" i="13"/>
  <c r="BN148" i="13"/>
  <c r="H148" i="13"/>
  <c r="CK148" i="13"/>
  <c r="CM148" i="13"/>
  <c r="CO148" i="13"/>
  <c r="CR148" i="13"/>
  <c r="Q149" i="13"/>
  <c r="R149" i="13"/>
  <c r="T149" i="13"/>
  <c r="W149" i="13"/>
  <c r="X149" i="13"/>
  <c r="Z149" i="13"/>
  <c r="AA149" i="13"/>
  <c r="AC149" i="13"/>
  <c r="AF149" i="13"/>
  <c r="AH149" i="13"/>
  <c r="AJ149" i="13"/>
  <c r="AL149" i="13"/>
  <c r="AN149" i="13"/>
  <c r="AQ149" i="13"/>
  <c r="AU149" i="13"/>
  <c r="D149" i="13"/>
  <c r="AZ149" i="13"/>
  <c r="BB149" i="13"/>
  <c r="BC149" i="13"/>
  <c r="BF149" i="13"/>
  <c r="BH149" i="13"/>
  <c r="BI149" i="13"/>
  <c r="BK149" i="13"/>
  <c r="BL149" i="13"/>
  <c r="BN149" i="13"/>
  <c r="CL149" i="13"/>
  <c r="CN149" i="13"/>
  <c r="E149" i="13"/>
  <c r="CQ149" i="13"/>
  <c r="CS149" i="13"/>
  <c r="I149" i="13"/>
  <c r="B105" i="13"/>
  <c r="B87" i="13"/>
  <c r="R8" i="13"/>
  <c r="U22" i="13"/>
  <c r="BE23" i="13"/>
  <c r="U24" i="13"/>
  <c r="AA30" i="13"/>
  <c r="BB30" i="13"/>
  <c r="U32" i="13"/>
  <c r="U33" i="13"/>
  <c r="BE33" i="13"/>
  <c r="BK36" i="13"/>
  <c r="AA37" i="13"/>
  <c r="BK37" i="13"/>
  <c r="BK38" i="13"/>
  <c r="BK39" i="13"/>
  <c r="U40" i="13"/>
  <c r="BB40" i="13"/>
  <c r="U41" i="13"/>
  <c r="BB41" i="13"/>
  <c r="BK44" i="13"/>
  <c r="U45" i="13"/>
  <c r="AA46" i="13"/>
  <c r="BK46" i="13"/>
  <c r="BK47" i="13"/>
  <c r="U49" i="13"/>
  <c r="BK51" i="13"/>
  <c r="BN51" i="13"/>
  <c r="BN52" i="13"/>
  <c r="U8" i="13"/>
  <c r="BK8" i="13"/>
  <c r="U11" i="13"/>
  <c r="BK11" i="13"/>
  <c r="AA12" i="13"/>
  <c r="BE12" i="13"/>
  <c r="U14" i="13"/>
  <c r="BK14" i="13"/>
  <c r="U16" i="13"/>
  <c r="BK16" i="13"/>
  <c r="U17" i="13"/>
  <c r="BK17" i="13"/>
  <c r="U18" i="13"/>
  <c r="BK18" i="13"/>
  <c r="U20" i="13"/>
  <c r="BK20" i="13"/>
  <c r="BK21" i="13"/>
  <c r="BE22" i="13"/>
  <c r="U23" i="13"/>
  <c r="BK23" i="13"/>
  <c r="BE24" i="13"/>
  <c r="BE25" i="13"/>
  <c r="BE26" i="13"/>
  <c r="AA28" i="13"/>
  <c r="BE28" i="13"/>
  <c r="AA29" i="13"/>
  <c r="R55" i="13"/>
  <c r="BH56" i="13"/>
  <c r="R86" i="13"/>
  <c r="B90" i="13"/>
  <c r="BK92" i="13"/>
  <c r="U93" i="13"/>
  <c r="BK94" i="13"/>
  <c r="X97" i="13"/>
  <c r="AD99" i="13"/>
  <c r="BN101" i="13"/>
  <c r="R102" i="13"/>
  <c r="BH102" i="13"/>
  <c r="BH103" i="13"/>
  <c r="X104" i="13"/>
  <c r="BN105" i="13"/>
  <c r="X106" i="13"/>
  <c r="BN107" i="13"/>
  <c r="X108" i="13"/>
  <c r="BH110" i="13"/>
  <c r="BN111" i="13"/>
  <c r="X112" i="13"/>
  <c r="BH114" i="13"/>
  <c r="BN115" i="13"/>
  <c r="U53" i="13"/>
  <c r="BE53" i="13"/>
  <c r="BE54" i="13"/>
  <c r="U55" i="13"/>
  <c r="AD55" i="13"/>
  <c r="BE55" i="13"/>
  <c r="U56" i="13"/>
  <c r="BE56" i="13"/>
  <c r="BE57" i="13"/>
  <c r="BK58" i="13"/>
  <c r="U59" i="13"/>
  <c r="AD59" i="13"/>
  <c r="AA60" i="13"/>
  <c r="BK60" i="13"/>
  <c r="AD61" i="13"/>
  <c r="AA62" i="13"/>
  <c r="BK62" i="13"/>
  <c r="BK63" i="13"/>
  <c r="BE64" i="13"/>
  <c r="AA65" i="13"/>
  <c r="U66" i="13"/>
  <c r="BK68" i="13"/>
  <c r="U69" i="13"/>
  <c r="U70" i="13"/>
  <c r="BK70" i="13"/>
  <c r="BE71" i="13"/>
  <c r="AA72" i="13"/>
  <c r="BE72" i="13"/>
  <c r="AA73" i="13"/>
  <c r="U74" i="13"/>
  <c r="BK74" i="13"/>
  <c r="BK75" i="13"/>
  <c r="AA76" i="13"/>
  <c r="BK76" i="13"/>
  <c r="AA77" i="13"/>
  <c r="AA78" i="13"/>
  <c r="BK78" i="13"/>
  <c r="BK79" i="13"/>
  <c r="U80" i="13"/>
  <c r="AA84" i="13"/>
  <c r="AA85" i="13"/>
  <c r="BB85" i="13"/>
  <c r="BK86" i="13"/>
  <c r="AA87" i="13"/>
  <c r="BK87" i="13"/>
  <c r="BK88" i="13"/>
  <c r="D89" i="13"/>
  <c r="L89" i="13"/>
  <c r="BK90" i="13"/>
  <c r="BK91" i="13"/>
  <c r="U92" i="13"/>
  <c r="C94" i="13"/>
  <c r="C101" i="13"/>
  <c r="BE96" i="13"/>
  <c r="BK97" i="13"/>
  <c r="AA99" i="13"/>
  <c r="H99" i="13"/>
  <c r="B100" i="13"/>
  <c r="U101" i="13"/>
  <c r="BK101" i="13"/>
  <c r="BE102" i="13"/>
  <c r="AA103" i="13"/>
  <c r="BE103" i="13"/>
  <c r="BK104" i="13"/>
  <c r="U105" i="13"/>
  <c r="AA107" i="13"/>
  <c r="AA109" i="13"/>
  <c r="BK109" i="13"/>
  <c r="U110" i="13"/>
  <c r="AA111" i="13"/>
  <c r="BK111" i="13"/>
  <c r="AD112" i="13"/>
  <c r="AA113" i="13"/>
  <c r="BK113" i="13"/>
  <c r="U114" i="13"/>
  <c r="AD114" i="13"/>
  <c r="AA115" i="13"/>
  <c r="AD116" i="13"/>
  <c r="AA117" i="13"/>
  <c r="BK117" i="13"/>
  <c r="U118" i="13"/>
  <c r="AD118" i="13"/>
  <c r="BK119" i="13"/>
  <c r="AD120" i="13"/>
  <c r="AA121" i="13"/>
  <c r="BK121" i="13"/>
  <c r="U122" i="13"/>
  <c r="AA123" i="13"/>
  <c r="U124" i="13"/>
  <c r="AD124" i="13"/>
  <c r="BE124" i="13"/>
  <c r="X126" i="13"/>
  <c r="R127" i="13"/>
  <c r="X130" i="13"/>
  <c r="X134" i="13"/>
  <c r="AA125" i="13"/>
  <c r="BK125" i="13"/>
  <c r="BE126" i="13"/>
  <c r="BK127" i="13"/>
  <c r="BE128" i="13"/>
  <c r="AA129" i="13"/>
  <c r="BK129" i="13"/>
  <c r="U130" i="13"/>
  <c r="AA131" i="13"/>
  <c r="AD132" i="13"/>
  <c r="BE132" i="13"/>
  <c r="AA133" i="13"/>
  <c r="BK133" i="13"/>
  <c r="U134" i="13"/>
  <c r="AD134" i="13"/>
  <c r="BE134" i="13"/>
  <c r="BK135" i="13"/>
  <c r="AD136" i="13"/>
  <c r="BE136" i="13"/>
  <c r="AA137" i="13"/>
  <c r="AA138" i="13"/>
  <c r="BE138" i="13"/>
  <c r="U139" i="13"/>
  <c r="R140" i="13"/>
  <c r="AA141" i="13"/>
  <c r="BE141" i="13"/>
  <c r="AA142" i="13"/>
  <c r="BK142" i="13"/>
  <c r="BE143" i="13"/>
  <c r="BE144" i="13"/>
  <c r="U145" i="13"/>
  <c r="I145" i="13"/>
  <c r="AD146" i="13"/>
  <c r="U147" i="13"/>
  <c r="BE147" i="13"/>
  <c r="D148" i="13"/>
  <c r="L148" i="13"/>
  <c r="BK148" i="13"/>
  <c r="BE149" i="13"/>
  <c r="H102" i="13"/>
  <c r="H110" i="13"/>
  <c r="H114" i="13"/>
  <c r="H118" i="13"/>
  <c r="H122" i="13"/>
  <c r="H128" i="13"/>
  <c r="H132" i="13"/>
  <c r="H138" i="13"/>
  <c r="H101" i="13"/>
  <c r="H111" i="13"/>
  <c r="H115" i="13"/>
  <c r="H119" i="13"/>
  <c r="H125" i="13"/>
  <c r="H129" i="13"/>
  <c r="H135" i="13"/>
  <c r="BB80" i="13"/>
  <c r="BB136" i="13"/>
  <c r="BB9" i="13"/>
  <c r="BB11" i="13"/>
  <c r="BB13" i="13"/>
  <c r="BB17" i="13"/>
  <c r="BB21" i="13"/>
  <c r="BB23" i="13"/>
  <c r="BB25" i="13"/>
  <c r="BB29" i="13"/>
  <c r="BB32" i="13"/>
  <c r="BB37" i="13"/>
  <c r="BB38" i="13"/>
  <c r="BB39" i="13"/>
  <c r="BB42" i="13"/>
  <c r="BB43" i="13"/>
  <c r="BB46" i="13"/>
  <c r="BB52" i="13"/>
  <c r="BB56" i="13"/>
  <c r="BB57" i="13"/>
  <c r="BB60" i="13"/>
  <c r="BB64" i="13"/>
  <c r="BB70" i="13"/>
  <c r="BB74" i="13"/>
  <c r="BB75" i="13"/>
  <c r="BB79" i="13"/>
  <c r="BB89" i="13"/>
  <c r="BB92" i="13"/>
  <c r="BB95" i="13"/>
  <c r="BB97" i="13"/>
  <c r="BB99" i="13"/>
  <c r="BB103" i="13"/>
  <c r="BB105" i="13"/>
  <c r="BB107" i="13"/>
  <c r="BB111" i="13"/>
  <c r="BB115" i="13"/>
  <c r="BB123" i="13"/>
  <c r="BB127" i="13"/>
  <c r="BB131" i="13"/>
  <c r="BB139" i="13"/>
  <c r="BB146" i="13"/>
  <c r="BB81" i="13"/>
  <c r="BB87" i="13"/>
  <c r="BB90" i="13"/>
  <c r="BB96" i="13"/>
  <c r="BB100" i="13"/>
  <c r="BB108" i="13"/>
  <c r="BB110" i="13"/>
  <c r="BB112" i="13"/>
  <c r="BB116" i="13"/>
  <c r="BB120" i="13"/>
  <c r="BB124" i="13"/>
  <c r="BB130" i="13"/>
  <c r="BB145" i="13"/>
  <c r="E96" i="13"/>
  <c r="E106" i="13"/>
  <c r="E114" i="13"/>
  <c r="E130" i="13"/>
  <c r="E93" i="13"/>
  <c r="E102" i="13"/>
  <c r="I147" i="13"/>
  <c r="E141" i="13"/>
  <c r="I148" i="13"/>
  <c r="E88" i="13"/>
  <c r="E101" i="13"/>
  <c r="I144" i="13"/>
  <c r="I110" i="13"/>
  <c r="I112" i="13"/>
  <c r="I115" i="13"/>
  <c r="I116" i="13"/>
  <c r="I118" i="13"/>
  <c r="I120" i="13"/>
  <c r="I124" i="13"/>
  <c r="I127" i="13"/>
  <c r="M127" i="13"/>
  <c r="I128" i="13"/>
  <c r="I130" i="13"/>
  <c r="I132" i="13"/>
  <c r="I134" i="13"/>
  <c r="I136" i="13"/>
  <c r="E91" i="13"/>
  <c r="AD92" i="13"/>
  <c r="AD108" i="13"/>
  <c r="B109" i="13"/>
  <c r="B113" i="13"/>
  <c r="B117" i="13"/>
  <c r="B121" i="13"/>
  <c r="B125" i="13"/>
  <c r="B135" i="13"/>
  <c r="AA9" i="13"/>
  <c r="AA11" i="13"/>
  <c r="AA14" i="13"/>
  <c r="AA15" i="13"/>
  <c r="AA18" i="13"/>
  <c r="AA19" i="13"/>
  <c r="AA22" i="13"/>
  <c r="AA23" i="13"/>
  <c r="AA26" i="13"/>
  <c r="AA27" i="13"/>
  <c r="AA40" i="13"/>
  <c r="AA48" i="13"/>
  <c r="AA90" i="13"/>
  <c r="AA97" i="13"/>
  <c r="AA100" i="13"/>
  <c r="AA105" i="13"/>
  <c r="AA39" i="13"/>
  <c r="AA47" i="13"/>
  <c r="AA52" i="13"/>
  <c r="AA96" i="13"/>
  <c r="AA104" i="13"/>
  <c r="C147" i="13"/>
  <c r="F95" i="13"/>
  <c r="F88" i="13"/>
  <c r="U37" i="13"/>
  <c r="B91" i="13"/>
  <c r="B106" i="13"/>
  <c r="U149" i="13"/>
  <c r="F96" i="13"/>
  <c r="BB26" i="13"/>
  <c r="BB28" i="13"/>
  <c r="BB33" i="13"/>
  <c r="BB35" i="13"/>
  <c r="BB48" i="13"/>
  <c r="BB49" i="13"/>
  <c r="BB50" i="13"/>
  <c r="BB51" i="13"/>
  <c r="BB61" i="13"/>
  <c r="BB66" i="13"/>
  <c r="BB77" i="13"/>
  <c r="BB82" i="13"/>
  <c r="BB27" i="13"/>
  <c r="F92" i="13"/>
  <c r="F98" i="13"/>
  <c r="F101" i="13"/>
  <c r="F109" i="13"/>
  <c r="F111" i="13"/>
  <c r="F114" i="13"/>
  <c r="F117" i="13"/>
  <c r="F119" i="13"/>
  <c r="F122" i="13"/>
  <c r="BE9" i="13"/>
  <c r="BE11" i="13"/>
  <c r="BE13" i="13"/>
  <c r="BE15" i="13"/>
  <c r="BE17" i="13"/>
  <c r="BE19" i="13"/>
  <c r="BE30" i="13"/>
  <c r="BE32" i="13"/>
  <c r="BE29" i="13"/>
  <c r="BE37" i="13"/>
  <c r="BE38" i="13"/>
  <c r="BE39" i="13"/>
  <c r="BE40" i="13"/>
  <c r="BE41" i="13"/>
  <c r="BE43" i="13"/>
  <c r="BE44" i="13"/>
  <c r="BE45" i="13"/>
  <c r="BE46" i="13"/>
  <c r="BE47" i="13"/>
  <c r="BE60" i="13"/>
  <c r="BE68" i="13"/>
  <c r="BE75" i="13"/>
  <c r="BE84" i="13"/>
  <c r="BE86" i="13"/>
  <c r="BE91" i="13"/>
  <c r="BE93" i="13"/>
  <c r="BE99" i="13"/>
  <c r="BE109" i="13"/>
  <c r="BE113" i="13"/>
  <c r="BE117" i="13"/>
  <c r="BE121" i="13"/>
  <c r="BE85" i="13"/>
  <c r="BE87" i="13"/>
  <c r="BE92" i="13"/>
  <c r="BE100" i="13"/>
  <c r="BE106" i="13"/>
  <c r="BE108" i="13"/>
  <c r="BE112" i="13"/>
  <c r="BE116" i="13"/>
  <c r="BE120" i="13"/>
  <c r="F123" i="13"/>
  <c r="F127" i="13"/>
  <c r="F130" i="13"/>
  <c r="F133" i="13"/>
  <c r="F137" i="13"/>
  <c r="F139" i="13"/>
  <c r="F143" i="13"/>
  <c r="C110" i="13"/>
  <c r="C112" i="13"/>
  <c r="C115" i="13"/>
  <c r="C118" i="13"/>
  <c r="C120" i="13"/>
  <c r="C124" i="13"/>
  <c r="C127" i="13"/>
  <c r="C130" i="13"/>
  <c r="C134" i="13"/>
  <c r="C136" i="13"/>
  <c r="C141" i="13"/>
  <c r="C146" i="13"/>
  <c r="I88" i="13"/>
  <c r="I92" i="13"/>
  <c r="I95" i="13"/>
  <c r="I98" i="13"/>
  <c r="I100" i="13"/>
  <c r="I102" i="13"/>
  <c r="I104" i="13"/>
  <c r="I106" i="13"/>
  <c r="I108" i="13"/>
  <c r="L117" i="13"/>
  <c r="L100" i="13"/>
  <c r="M90" i="13"/>
  <c r="L101" i="13"/>
  <c r="E136" i="13"/>
  <c r="C133" i="13"/>
  <c r="F128" i="13"/>
  <c r="C121" i="13"/>
  <c r="E120" i="13"/>
  <c r="C131" i="13"/>
  <c r="M131" i="13"/>
  <c r="M123" i="13"/>
  <c r="C117" i="13"/>
  <c r="E116" i="13"/>
  <c r="F116" i="13"/>
  <c r="C113" i="13"/>
  <c r="F112" i="13"/>
  <c r="E108" i="13"/>
  <c r="F108" i="13"/>
  <c r="C108" i="13"/>
  <c r="D107" i="13"/>
  <c r="L107" i="13"/>
  <c r="E104" i="13"/>
  <c r="F104" i="13"/>
  <c r="F100" i="13"/>
  <c r="C100" i="13"/>
  <c r="C97" i="13"/>
  <c r="M93" i="13"/>
  <c r="C93" i="13"/>
  <c r="F87" i="13"/>
  <c r="U9" i="13"/>
  <c r="BK43" i="13"/>
  <c r="BK48" i="13"/>
  <c r="F150" i="13"/>
  <c r="F141" i="13"/>
  <c r="F138" i="13"/>
  <c r="F135" i="13"/>
  <c r="F131" i="13"/>
  <c r="F129" i="13"/>
  <c r="F125" i="13"/>
  <c r="BE110" i="13"/>
  <c r="BE115" i="13"/>
  <c r="F121" i="13"/>
  <c r="F118" i="13"/>
  <c r="F113" i="13"/>
  <c r="F107" i="13"/>
  <c r="F93" i="13"/>
  <c r="F91" i="13"/>
  <c r="BB78" i="13"/>
  <c r="BB62" i="13"/>
  <c r="BB36" i="13"/>
  <c r="F102" i="13"/>
  <c r="F94" i="13"/>
  <c r="U29" i="13"/>
  <c r="F105" i="13"/>
  <c r="B133" i="13"/>
  <c r="B93" i="13"/>
  <c r="BB128" i="13"/>
  <c r="BB104" i="13"/>
  <c r="U97" i="13"/>
  <c r="B104" i="13"/>
  <c r="U21" i="13"/>
  <c r="B89" i="13"/>
  <c r="L99" i="13"/>
  <c r="C150" i="13"/>
  <c r="C144" i="13"/>
  <c r="C142" i="13"/>
  <c r="C140" i="13"/>
  <c r="C137" i="13"/>
  <c r="F136" i="13"/>
  <c r="E132" i="13"/>
  <c r="F132" i="13"/>
  <c r="L129" i="13"/>
  <c r="C129" i="13"/>
  <c r="E128" i="13"/>
  <c r="E124" i="13"/>
  <c r="F124" i="13"/>
  <c r="F120" i="13"/>
  <c r="B134" i="13"/>
  <c r="U126" i="13"/>
  <c r="C123" i="13"/>
  <c r="E112" i="13"/>
  <c r="L109" i="13"/>
  <c r="C109" i="13"/>
  <c r="C106" i="13"/>
  <c r="M103" i="13"/>
  <c r="D103" i="13"/>
  <c r="C102" i="13"/>
  <c r="M97" i="13"/>
  <c r="C89" i="13"/>
  <c r="R72" i="13"/>
  <c r="AD33" i="13"/>
  <c r="U19" i="13"/>
  <c r="U15" i="13"/>
  <c r="B141" i="13"/>
  <c r="BK35" i="13"/>
  <c r="U27" i="13"/>
  <c r="DV149" i="13"/>
  <c r="DV147" i="13"/>
  <c r="DV145" i="13"/>
  <c r="DV143" i="13"/>
  <c r="DV141" i="13"/>
  <c r="DV139" i="13"/>
  <c r="DV137" i="13"/>
  <c r="DV135" i="13"/>
  <c r="DV133" i="13"/>
  <c r="DV111" i="13"/>
  <c r="DV106" i="13"/>
  <c r="DV91" i="13"/>
  <c r="DV89" i="13"/>
  <c r="DV85" i="13"/>
  <c r="DV109" i="13"/>
  <c r="DV107" i="13"/>
  <c r="DV105" i="13"/>
  <c r="DV103" i="13"/>
  <c r="DV99" i="13"/>
  <c r="DV97" i="13"/>
  <c r="DV93" i="13"/>
  <c r="U117" i="13"/>
  <c r="BK112" i="13"/>
  <c r="U109" i="13"/>
  <c r="BK108" i="13"/>
  <c r="R108" i="13"/>
  <c r="AD104" i="13"/>
  <c r="R104" i="13"/>
  <c r="X102" i="13"/>
  <c r="U100" i="13"/>
  <c r="BH97" i="13"/>
  <c r="BH89" i="13"/>
  <c r="BN135" i="13"/>
  <c r="BN119" i="13"/>
  <c r="R118" i="13"/>
  <c r="X114" i="13"/>
  <c r="R101" i="13"/>
  <c r="BK96" i="13"/>
  <c r="AD80" i="13"/>
  <c r="BH74" i="13"/>
  <c r="U72" i="13"/>
  <c r="BH70" i="13"/>
  <c r="BH69" i="13"/>
  <c r="AA69" i="13"/>
  <c r="BH64" i="13"/>
  <c r="X57" i="13"/>
  <c r="AA56" i="13"/>
  <c r="U46" i="13"/>
  <c r="BH42" i="13"/>
  <c r="BN41" i="13"/>
  <c r="BN34" i="13"/>
  <c r="BH33" i="13"/>
  <c r="AA33" i="13"/>
  <c r="BK25" i="13"/>
  <c r="BK19" i="13"/>
  <c r="BK15" i="13"/>
  <c r="X15" i="13"/>
  <c r="X13" i="13"/>
  <c r="BN90" i="13"/>
  <c r="BN79" i="13"/>
  <c r="U77" i="13"/>
  <c r="U75" i="13"/>
  <c r="U65" i="13"/>
  <c r="R62" i="13"/>
  <c r="X61" i="13"/>
  <c r="R58" i="13"/>
  <c r="BH51" i="13"/>
  <c r="BH43" i="13"/>
  <c r="BN43" i="13"/>
  <c r="AA24" i="13"/>
  <c r="BK12" i="13"/>
  <c r="DV131" i="13"/>
  <c r="DV129" i="13"/>
  <c r="DV127" i="13"/>
  <c r="DV125" i="13"/>
  <c r="DV123" i="13"/>
  <c r="DV121" i="13"/>
  <c r="DV119" i="13"/>
  <c r="DV117" i="13"/>
  <c r="DV115" i="13"/>
  <c r="DV113" i="13"/>
  <c r="DV110" i="13"/>
  <c r="DV108" i="13"/>
  <c r="DV102" i="13"/>
  <c r="DV100" i="13"/>
  <c r="DV98" i="13"/>
  <c r="DV94" i="13"/>
  <c r="DV87" i="13"/>
  <c r="DV148" i="13"/>
  <c r="DV146" i="13"/>
  <c r="DV144" i="13"/>
  <c r="DV142" i="13"/>
  <c r="DV140" i="13"/>
  <c r="DV138" i="13"/>
  <c r="DV136" i="13"/>
  <c r="DV134" i="13"/>
  <c r="DV132" i="13"/>
  <c r="DV130" i="13"/>
  <c r="DV128" i="13"/>
  <c r="DV126" i="13"/>
  <c r="DV124" i="13"/>
  <c r="DV122" i="13"/>
  <c r="DV120" i="13"/>
  <c r="DV118" i="13"/>
  <c r="DV116" i="13"/>
  <c r="DV114" i="13"/>
  <c r="DV112" i="13"/>
  <c r="DV101" i="13"/>
  <c r="DV95" i="13"/>
  <c r="DV92" i="13"/>
  <c r="DV90" i="13"/>
  <c r="DV88" i="13"/>
  <c r="DV86" i="13"/>
  <c r="M125" i="13"/>
  <c r="M113" i="13"/>
  <c r="L103" i="13"/>
  <c r="M114" i="13"/>
  <c r="L150" i="13"/>
  <c r="B131" i="13"/>
  <c r="B99" i="13"/>
  <c r="J99" i="13"/>
  <c r="AD149" i="13"/>
  <c r="B146" i="13"/>
  <c r="AD126" i="13"/>
  <c r="AD100" i="13"/>
  <c r="B114" i="13"/>
  <c r="HA81" i="13"/>
  <c r="IC81" i="13"/>
  <c r="HA79" i="13"/>
  <c r="IC79" i="13"/>
  <c r="IC77" i="13"/>
  <c r="IC75" i="13"/>
  <c r="HA73" i="13"/>
  <c r="IC73" i="13"/>
  <c r="HA71" i="13"/>
  <c r="IC71" i="13"/>
  <c r="HA69" i="13"/>
  <c r="IC69" i="13"/>
  <c r="IC65" i="13"/>
  <c r="IC63" i="13"/>
  <c r="HA61" i="13"/>
  <c r="IC61" i="13"/>
  <c r="HA59" i="13"/>
  <c r="IC59" i="13"/>
  <c r="IC57" i="13"/>
  <c r="HA55" i="13"/>
  <c r="IC55" i="13"/>
  <c r="HA53" i="13"/>
  <c r="IC53" i="13"/>
  <c r="HA51" i="13"/>
  <c r="IC51" i="13"/>
  <c r="IC49" i="13"/>
  <c r="HA47" i="13"/>
  <c r="IC47" i="13"/>
  <c r="HA45" i="13"/>
  <c r="IC45" i="13"/>
  <c r="HA43" i="13"/>
  <c r="HA41" i="13"/>
  <c r="IC35" i="13"/>
  <c r="HA33" i="13"/>
  <c r="IC33" i="13"/>
  <c r="IC31" i="13"/>
  <c r="HA29" i="13"/>
  <c r="IC29" i="13"/>
  <c r="HA27" i="13"/>
  <c r="IC27" i="13"/>
  <c r="IC25" i="13"/>
  <c r="IC23" i="13"/>
  <c r="IC21" i="13"/>
  <c r="IC19" i="13"/>
  <c r="HA16" i="13"/>
  <c r="HA14" i="13"/>
  <c r="HA12" i="13"/>
  <c r="IC80" i="13"/>
  <c r="IC78" i="13"/>
  <c r="IC76" i="13"/>
  <c r="IC74" i="13"/>
  <c r="IC72" i="13"/>
  <c r="IC70" i="13"/>
  <c r="IC68" i="13"/>
  <c r="IC66" i="13"/>
  <c r="IC64" i="13"/>
  <c r="IC62" i="13"/>
  <c r="IC60" i="13"/>
  <c r="IC58" i="13"/>
  <c r="IC54" i="13"/>
  <c r="IC52" i="13"/>
  <c r="IC50" i="13"/>
  <c r="IC48" i="13"/>
  <c r="IC46" i="13"/>
  <c r="HA44" i="13"/>
  <c r="HA42" i="13"/>
  <c r="HA40" i="13"/>
  <c r="HA38" i="13"/>
  <c r="HA36" i="13"/>
  <c r="HA34" i="13"/>
  <c r="HA32" i="13"/>
  <c r="HA30" i="13"/>
  <c r="HA28" i="13"/>
  <c r="HA26" i="13"/>
  <c r="HA24" i="13"/>
  <c r="HA22" i="13"/>
  <c r="HA20" i="13"/>
  <c r="HA18" i="13"/>
  <c r="HA15" i="13"/>
  <c r="IC15" i="13"/>
  <c r="IC11" i="13"/>
  <c r="IC9" i="13"/>
  <c r="M150" i="13"/>
  <c r="M130" i="13"/>
  <c r="B123" i="13"/>
  <c r="F145" i="13"/>
  <c r="F134" i="13"/>
  <c r="F126" i="13"/>
  <c r="B126" i="13"/>
  <c r="J126" i="13"/>
  <c r="G126" i="13"/>
  <c r="K126" i="13"/>
  <c r="D126" i="13"/>
  <c r="L126" i="13"/>
  <c r="M126" i="13"/>
  <c r="N126" i="13"/>
  <c r="F106" i="13"/>
  <c r="F89" i="13"/>
  <c r="F148" i="13"/>
  <c r="F97" i="13"/>
  <c r="B129" i="13"/>
  <c r="J129" i="13"/>
  <c r="B107" i="13"/>
  <c r="B136" i="13"/>
  <c r="B132" i="13"/>
  <c r="B128" i="13"/>
  <c r="B124" i="13"/>
  <c r="B120" i="13"/>
  <c r="J120" i="13"/>
  <c r="B116" i="13"/>
  <c r="B112" i="13"/>
  <c r="J112" i="13"/>
  <c r="B108" i="13"/>
  <c r="AD130" i="13"/>
  <c r="B118" i="13"/>
  <c r="B96" i="13"/>
  <c r="AD141" i="13"/>
  <c r="B94" i="13"/>
  <c r="J94" i="13"/>
  <c r="B92" i="13"/>
  <c r="AD54" i="13"/>
  <c r="AD98" i="13"/>
  <c r="B95" i="13"/>
  <c r="AD79" i="13"/>
  <c r="AD78" i="13"/>
  <c r="AD76" i="13"/>
  <c r="AD71" i="13"/>
  <c r="BN60" i="13"/>
  <c r="BN48" i="13"/>
  <c r="AD45" i="13"/>
  <c r="X39" i="13"/>
  <c r="R30" i="13"/>
  <c r="AD40" i="13"/>
  <c r="BH32" i="13"/>
  <c r="R22" i="13"/>
  <c r="R17" i="13"/>
  <c r="AD17" i="13"/>
  <c r="R11" i="13"/>
  <c r="AD11" i="13"/>
  <c r="BE8" i="13"/>
  <c r="B142" i="13"/>
  <c r="HA77" i="13"/>
  <c r="HA75" i="13"/>
  <c r="HA65" i="13"/>
  <c r="HA63" i="13"/>
  <c r="HA57" i="13"/>
  <c r="HA49" i="13"/>
  <c r="IC43" i="13"/>
  <c r="IC41" i="13"/>
  <c r="HA39" i="13"/>
  <c r="IC39" i="13"/>
  <c r="HA37" i="13"/>
  <c r="IC37" i="13"/>
  <c r="HA35" i="13"/>
  <c r="HA31" i="13"/>
  <c r="HA25" i="13"/>
  <c r="HA23" i="13"/>
  <c r="HA21" i="13"/>
  <c r="HA19" i="13"/>
  <c r="IC16" i="13"/>
  <c r="IC14" i="13"/>
  <c r="IC12" i="13"/>
  <c r="HA8" i="13"/>
  <c r="IC8" i="13"/>
  <c r="HA78" i="13"/>
  <c r="HA74" i="13"/>
  <c r="IC56" i="13"/>
  <c r="IC44" i="13"/>
  <c r="IC42" i="13"/>
  <c r="IC40" i="13"/>
  <c r="IC38" i="13"/>
  <c r="IC36" i="13"/>
  <c r="IC34" i="13"/>
  <c r="IC32" i="13"/>
  <c r="IC30" i="13"/>
  <c r="IC28" i="13"/>
  <c r="IC26" i="13"/>
  <c r="IC24" i="13"/>
  <c r="IC22" i="13"/>
  <c r="IC20" i="13"/>
  <c r="IC18" i="13"/>
  <c r="HA17" i="13"/>
  <c r="IC17" i="13"/>
  <c r="HA13" i="13"/>
  <c r="IC13" i="13"/>
  <c r="HA11" i="13"/>
  <c r="B103" i="13"/>
  <c r="B127" i="13"/>
  <c r="B110" i="13"/>
  <c r="J110" i="13"/>
  <c r="AD115" i="13"/>
  <c r="AD128" i="13"/>
  <c r="DV15" i="13"/>
  <c r="DV51" i="13"/>
  <c r="DV32" i="13"/>
  <c r="DV34" i="13"/>
  <c r="DV31" i="13"/>
  <c r="DV58" i="13"/>
  <c r="DV41" i="13"/>
  <c r="DV33" i="13"/>
  <c r="DV26" i="13"/>
  <c r="DV17" i="13"/>
  <c r="B130" i="13"/>
  <c r="J130" i="13"/>
  <c r="B102" i="13"/>
  <c r="B101" i="13"/>
  <c r="J101" i="13"/>
  <c r="AD142" i="13"/>
  <c r="AD137" i="13"/>
  <c r="AD113" i="13"/>
  <c r="AD87" i="13"/>
  <c r="AD84" i="13"/>
  <c r="AD135" i="13"/>
  <c r="AD119" i="13"/>
  <c r="AD20" i="13"/>
  <c r="AD44" i="13"/>
  <c r="AD36" i="13"/>
  <c r="AD73" i="13"/>
  <c r="J141" i="13"/>
  <c r="J100" i="13"/>
  <c r="J87" i="13"/>
  <c r="J104" i="13"/>
  <c r="J90" i="13"/>
  <c r="AD147" i="13"/>
  <c r="M106" i="13"/>
  <c r="M102" i="13"/>
  <c r="M100" i="13"/>
  <c r="J103" i="13"/>
  <c r="M134" i="13"/>
  <c r="M118" i="13"/>
  <c r="M110" i="13"/>
  <c r="L97" i="13"/>
  <c r="M149" i="13"/>
  <c r="E148" i="13"/>
  <c r="C148" i="13"/>
  <c r="C145" i="13"/>
  <c r="B144" i="13"/>
  <c r="M142" i="13"/>
  <c r="M140" i="13"/>
  <c r="C139" i="13"/>
  <c r="F147" i="13"/>
  <c r="B147" i="13"/>
  <c r="M143" i="13"/>
  <c r="H143" i="13"/>
  <c r="E133" i="13"/>
  <c r="M133" i="13"/>
  <c r="D133" i="13"/>
  <c r="L133" i="13"/>
  <c r="D87" i="13"/>
  <c r="BK141" i="13"/>
  <c r="BE135" i="13"/>
  <c r="AD90" i="13"/>
  <c r="BE90" i="13"/>
  <c r="AD82" i="13"/>
  <c r="BH65" i="13"/>
  <c r="BN44" i="13"/>
  <c r="BN36" i="13"/>
  <c r="BE35" i="13"/>
  <c r="E115" i="13"/>
  <c r="M115" i="13"/>
  <c r="DV62" i="13"/>
  <c r="R123" i="13"/>
  <c r="R111" i="13"/>
  <c r="R48" i="13"/>
  <c r="R43" i="13"/>
  <c r="R35" i="13"/>
  <c r="R122" i="13"/>
  <c r="R90" i="13"/>
  <c r="R65" i="13"/>
  <c r="DV74" i="13"/>
  <c r="DV72" i="13"/>
  <c r="DV70" i="13"/>
  <c r="DV68" i="13"/>
  <c r="DV48" i="13"/>
  <c r="DV40" i="13"/>
  <c r="DV38" i="13"/>
  <c r="DV30" i="13"/>
  <c r="DV27" i="13"/>
  <c r="DV16" i="13"/>
  <c r="DV66" i="13"/>
  <c r="DV54" i="13"/>
  <c r="DV29" i="13"/>
  <c r="DV13" i="13"/>
  <c r="DV12" i="13"/>
  <c r="J96" i="13"/>
  <c r="J89" i="13"/>
  <c r="J105" i="13"/>
  <c r="B137" i="13"/>
  <c r="J137" i="13"/>
  <c r="J135" i="13"/>
  <c r="J133" i="13"/>
  <c r="J131" i="13"/>
  <c r="J127" i="13"/>
  <c r="J125" i="13"/>
  <c r="J123" i="13"/>
  <c r="J121" i="13"/>
  <c r="J119" i="13"/>
  <c r="J117" i="13"/>
  <c r="J115" i="13"/>
  <c r="J113" i="13"/>
  <c r="J111" i="13"/>
  <c r="J109" i="13"/>
  <c r="J107" i="13"/>
  <c r="J93" i="13"/>
  <c r="R47" i="13"/>
  <c r="R38" i="13"/>
  <c r="DV19" i="13"/>
  <c r="DV18" i="13"/>
  <c r="DV35" i="13"/>
  <c r="DV50" i="13"/>
  <c r="DV8" i="13"/>
  <c r="U150" i="13"/>
  <c r="G139" i="13"/>
  <c r="G134" i="13"/>
  <c r="G105" i="13"/>
  <c r="C88" i="13"/>
  <c r="BH95" i="13"/>
  <c r="BN94" i="13"/>
  <c r="BE79" i="13"/>
  <c r="R77" i="13"/>
  <c r="BE77" i="13"/>
  <c r="R75" i="13"/>
  <c r="BN28" i="13"/>
  <c r="AA17" i="13"/>
  <c r="BB8" i="13"/>
  <c r="DV53" i="13"/>
  <c r="DV21" i="13"/>
  <c r="DV65" i="13"/>
  <c r="DV57" i="13"/>
  <c r="DV79" i="13"/>
  <c r="DV77" i="13"/>
  <c r="DV75" i="13"/>
  <c r="DV69" i="13"/>
  <c r="DV45" i="13"/>
  <c r="DV44" i="13"/>
  <c r="DV39" i="13"/>
  <c r="DV37" i="13"/>
  <c r="DV36" i="13"/>
  <c r="DV23" i="13"/>
  <c r="DV20" i="13"/>
  <c r="DV14" i="13"/>
  <c r="DV11" i="13"/>
  <c r="DV9" i="13"/>
  <c r="K134" i="13"/>
  <c r="J134" i="13"/>
  <c r="D134" i="13"/>
  <c r="L134" i="13"/>
  <c r="N134" i="13"/>
  <c r="M101" i="13"/>
  <c r="M99" i="13"/>
  <c r="M95" i="13"/>
  <c r="M88" i="13"/>
  <c r="F146" i="13"/>
  <c r="J146" i="13"/>
  <c r="F144" i="13"/>
  <c r="J144" i="13"/>
  <c r="F142" i="13"/>
  <c r="J142" i="13"/>
  <c r="F140" i="13"/>
  <c r="J136" i="13"/>
  <c r="J132" i="13"/>
  <c r="J128" i="13"/>
  <c r="J124" i="13"/>
  <c r="J122" i="13"/>
  <c r="J118" i="13"/>
  <c r="J116" i="13"/>
  <c r="J114" i="13"/>
  <c r="J108" i="13"/>
  <c r="J92" i="13"/>
  <c r="F149" i="13"/>
  <c r="J102" i="13"/>
  <c r="J97" i="13"/>
  <c r="B148" i="13"/>
  <c r="B145" i="13"/>
  <c r="G148" i="13"/>
  <c r="K148" i="13"/>
  <c r="D146" i="13"/>
  <c r="H145" i="13"/>
  <c r="G144" i="13"/>
  <c r="K144" i="13"/>
  <c r="D140" i="13"/>
  <c r="B140" i="13"/>
  <c r="G147" i="13"/>
  <c r="K147" i="13"/>
  <c r="BH143" i="13"/>
  <c r="G143" i="13"/>
  <c r="K143" i="13"/>
  <c r="AA134" i="13"/>
  <c r="AD131" i="13"/>
  <c r="AA126" i="13"/>
  <c r="E107" i="13"/>
  <c r="M107" i="13"/>
  <c r="C107" i="13"/>
  <c r="E105" i="13"/>
  <c r="M105" i="13"/>
  <c r="G104" i="13"/>
  <c r="K104" i="13"/>
  <c r="G100" i="13"/>
  <c r="K100" i="13"/>
  <c r="N100" i="13"/>
  <c r="R130" i="13"/>
  <c r="G88" i="13"/>
  <c r="BH141" i="13"/>
  <c r="E135" i="13"/>
  <c r="M135" i="13"/>
  <c r="AA122" i="13"/>
  <c r="E119" i="13"/>
  <c r="M119" i="13"/>
  <c r="BN118" i="13"/>
  <c r="AA110" i="13"/>
  <c r="BH63" i="13"/>
  <c r="R63" i="13"/>
  <c r="AA61" i="13"/>
  <c r="BN61" i="13"/>
  <c r="AA59" i="13"/>
  <c r="BN59" i="13"/>
  <c r="BH54" i="13"/>
  <c r="R54" i="13"/>
  <c r="AD52" i="13"/>
  <c r="AD51" i="13"/>
  <c r="BH12" i="13"/>
  <c r="R12" i="13"/>
  <c r="AD12" i="13"/>
  <c r="R98" i="13"/>
  <c r="DV80" i="13"/>
  <c r="DV78" i="13"/>
  <c r="DV76" i="13"/>
  <c r="DV64" i="13"/>
  <c r="DV63" i="13"/>
  <c r="DV60" i="13"/>
  <c r="DV59" i="13"/>
  <c r="DV56" i="13"/>
  <c r="DV52" i="13"/>
  <c r="DV46" i="13"/>
  <c r="DV42" i="13"/>
  <c r="DV28" i="13"/>
  <c r="DV25" i="13"/>
  <c r="DV24" i="13"/>
  <c r="DV22" i="13"/>
  <c r="DV73" i="13"/>
  <c r="DV61" i="13"/>
  <c r="DV47" i="13"/>
  <c r="DV81" i="13"/>
  <c r="DV71" i="13"/>
  <c r="DV43" i="13"/>
  <c r="DV55" i="13"/>
  <c r="DV49" i="13"/>
  <c r="H149" i="13"/>
  <c r="L149" i="13"/>
  <c r="C149" i="13"/>
  <c r="M147" i="13"/>
  <c r="B149" i="13"/>
  <c r="J149" i="13"/>
  <c r="B150" i="13"/>
  <c r="J150" i="13"/>
  <c r="G149" i="13"/>
  <c r="BH150" i="13"/>
  <c r="BN150" i="13"/>
  <c r="G146" i="13"/>
  <c r="K146" i="13"/>
  <c r="G145" i="13"/>
  <c r="D145" i="13"/>
  <c r="L145" i="13"/>
  <c r="E144" i="13"/>
  <c r="M144" i="13"/>
  <c r="H142" i="13"/>
  <c r="D142" i="13"/>
  <c r="G140" i="13"/>
  <c r="K140" i="13"/>
  <c r="D139" i="13"/>
  <c r="L139" i="13"/>
  <c r="B139" i="13"/>
  <c r="J139" i="13"/>
  <c r="H147" i="13"/>
  <c r="BH147" i="13"/>
  <c r="R147" i="13"/>
  <c r="X147" i="13"/>
  <c r="D147" i="13"/>
  <c r="L147" i="13"/>
  <c r="R143" i="13"/>
  <c r="B143" i="13"/>
  <c r="J143" i="13"/>
  <c r="X143" i="13"/>
  <c r="AD143" i="13"/>
  <c r="D143" i="13"/>
  <c r="BH137" i="13"/>
  <c r="BN137" i="13"/>
  <c r="E137" i="13"/>
  <c r="M137" i="13"/>
  <c r="G136" i="13"/>
  <c r="K136" i="13"/>
  <c r="D136" i="13"/>
  <c r="L136" i="13"/>
  <c r="G133" i="13"/>
  <c r="K133" i="13"/>
  <c r="G132" i="13"/>
  <c r="K132" i="13"/>
  <c r="D132" i="13"/>
  <c r="L132" i="13"/>
  <c r="G129" i="13"/>
  <c r="K129" i="13"/>
  <c r="G128" i="13"/>
  <c r="K128" i="13"/>
  <c r="D128" i="13"/>
  <c r="L128" i="13"/>
  <c r="G125" i="13"/>
  <c r="K125" i="13"/>
  <c r="G124" i="13"/>
  <c r="K124" i="13"/>
  <c r="D124" i="13"/>
  <c r="L124" i="13"/>
  <c r="G121" i="13"/>
  <c r="K121" i="13"/>
  <c r="G120" i="13"/>
  <c r="K120" i="13"/>
  <c r="D120" i="13"/>
  <c r="L120" i="13"/>
  <c r="BH134" i="13"/>
  <c r="BN134" i="13"/>
  <c r="X131" i="13"/>
  <c r="D131" i="13"/>
  <c r="L131" i="13"/>
  <c r="G131" i="13"/>
  <c r="K131" i="13"/>
  <c r="X123" i="13"/>
  <c r="D123" i="13"/>
  <c r="L123" i="13"/>
  <c r="G123" i="13"/>
  <c r="K123" i="13"/>
  <c r="G107" i="13"/>
  <c r="H104" i="13"/>
  <c r="G103" i="13"/>
  <c r="G97" i="13"/>
  <c r="K97" i="13"/>
  <c r="H93" i="13"/>
  <c r="L93" i="13"/>
  <c r="E89" i="13"/>
  <c r="M89" i="13"/>
  <c r="G89" i="13"/>
  <c r="K89" i="13"/>
  <c r="H87" i="13"/>
  <c r="D130" i="13"/>
  <c r="L130" i="13"/>
  <c r="G130" i="13"/>
  <c r="K130" i="13"/>
  <c r="BH130" i="13"/>
  <c r="BE127" i="13"/>
  <c r="G127" i="13"/>
  <c r="K127" i="13"/>
  <c r="U127" i="13"/>
  <c r="AA114" i="13"/>
  <c r="D114" i="13"/>
  <c r="L114" i="13"/>
  <c r="BN114" i="13"/>
  <c r="AD111" i="13"/>
  <c r="U99" i="13"/>
  <c r="H96" i="13"/>
  <c r="R96" i="13"/>
  <c r="X96" i="13"/>
  <c r="AD96" i="13"/>
  <c r="D96" i="13"/>
  <c r="L96" i="13"/>
  <c r="G96" i="13"/>
  <c r="K96" i="13"/>
  <c r="BH91" i="13"/>
  <c r="BN91" i="13"/>
  <c r="BH88" i="13"/>
  <c r="R88" i="13"/>
  <c r="B88" i="13"/>
  <c r="J88" i="13"/>
  <c r="X88" i="13"/>
  <c r="AD88" i="13"/>
  <c r="D88" i="13"/>
  <c r="L88" i="13"/>
  <c r="BH85" i="13"/>
  <c r="R85" i="13"/>
  <c r="X85" i="13"/>
  <c r="AD85" i="13"/>
  <c r="R84" i="13"/>
  <c r="AA80" i="13"/>
  <c r="R141" i="13"/>
  <c r="X141" i="13"/>
  <c r="D141" i="13"/>
  <c r="L141" i="13"/>
  <c r="G141" i="13"/>
  <c r="K141" i="13"/>
  <c r="G138" i="13"/>
  <c r="K138" i="13"/>
  <c r="U138" i="13"/>
  <c r="R135" i="13"/>
  <c r="X135" i="13"/>
  <c r="D135" i="13"/>
  <c r="L135" i="13"/>
  <c r="BK122" i="13"/>
  <c r="R119" i="13"/>
  <c r="X119" i="13"/>
  <c r="D119" i="13"/>
  <c r="L119" i="13"/>
  <c r="G118" i="13"/>
  <c r="K118" i="13"/>
  <c r="D118" i="13"/>
  <c r="L118" i="13"/>
  <c r="BH118" i="13"/>
  <c r="D110" i="13"/>
  <c r="L110" i="13"/>
  <c r="G110" i="13"/>
  <c r="K110" i="13"/>
  <c r="X92" i="13"/>
  <c r="D92" i="13"/>
  <c r="L92" i="13"/>
  <c r="C90" i="13"/>
  <c r="G90" i="13"/>
  <c r="R66" i="13"/>
  <c r="X65" i="13"/>
  <c r="X63" i="13"/>
  <c r="BH61" i="13"/>
  <c r="BH59" i="13"/>
  <c r="X54" i="13"/>
  <c r="BH44" i="13"/>
  <c r="BH36" i="13"/>
  <c r="R115" i="13"/>
  <c r="X115" i="13"/>
  <c r="D115" i="13"/>
  <c r="L115" i="13"/>
  <c r="G150" i="13"/>
  <c r="K150" i="13"/>
  <c r="H146" i="13"/>
  <c r="L146" i="13"/>
  <c r="E145" i="13"/>
  <c r="M145" i="13"/>
  <c r="D144" i="13"/>
  <c r="L144" i="13"/>
  <c r="G142" i="13"/>
  <c r="K142" i="13"/>
  <c r="H140" i="13"/>
  <c r="G137" i="13"/>
  <c r="K137" i="13"/>
  <c r="D125" i="13"/>
  <c r="L125" i="13"/>
  <c r="E121" i="13"/>
  <c r="M121" i="13"/>
  <c r="BH126" i="13"/>
  <c r="BN126" i="13"/>
  <c r="AD123" i="13"/>
  <c r="G117" i="13"/>
  <c r="K117" i="13"/>
  <c r="N117" i="13"/>
  <c r="G116" i="13"/>
  <c r="K116" i="13"/>
  <c r="D116" i="13"/>
  <c r="L116" i="13"/>
  <c r="G113" i="13"/>
  <c r="K113" i="13"/>
  <c r="G112" i="13"/>
  <c r="K112" i="13"/>
  <c r="D112" i="13"/>
  <c r="L112" i="13"/>
  <c r="G109" i="13"/>
  <c r="K109" i="13"/>
  <c r="N109" i="13"/>
  <c r="G108" i="13"/>
  <c r="K108" i="13"/>
  <c r="D108" i="13"/>
  <c r="L108" i="13"/>
  <c r="G106" i="13"/>
  <c r="K106" i="13"/>
  <c r="D106" i="13"/>
  <c r="L106" i="13"/>
  <c r="C105" i="13"/>
  <c r="D104" i="13"/>
  <c r="C103" i="13"/>
  <c r="G102" i="13"/>
  <c r="K102" i="13"/>
  <c r="D102" i="13"/>
  <c r="L102" i="13"/>
  <c r="G93" i="13"/>
  <c r="K93" i="13"/>
  <c r="G87" i="13"/>
  <c r="C87" i="13"/>
  <c r="BK130" i="13"/>
  <c r="X127" i="13"/>
  <c r="D127" i="13"/>
  <c r="L127" i="13"/>
  <c r="G114" i="13"/>
  <c r="K114" i="13"/>
  <c r="X111" i="13"/>
  <c r="D111" i="13"/>
  <c r="L111" i="13"/>
  <c r="G111" i="13"/>
  <c r="K111" i="13"/>
  <c r="G101" i="13"/>
  <c r="K101" i="13"/>
  <c r="G99" i="13"/>
  <c r="K99" i="13"/>
  <c r="G91" i="13"/>
  <c r="K91" i="13"/>
  <c r="N80" i="13"/>
  <c r="N66" i="13"/>
  <c r="N53" i="13"/>
  <c r="N46" i="13"/>
  <c r="N19" i="13"/>
  <c r="N13" i="13"/>
  <c r="N9" i="13"/>
  <c r="U141" i="13"/>
  <c r="R138" i="13"/>
  <c r="B138" i="13"/>
  <c r="J138" i="13"/>
  <c r="X138" i="13"/>
  <c r="AD138" i="13"/>
  <c r="D138" i="13"/>
  <c r="L138" i="13"/>
  <c r="I138" i="13"/>
  <c r="M138" i="13"/>
  <c r="G135" i="13"/>
  <c r="K135" i="13"/>
  <c r="U135" i="13"/>
  <c r="D122" i="13"/>
  <c r="L122" i="13"/>
  <c r="G122" i="13"/>
  <c r="K122" i="13"/>
  <c r="N122" i="13"/>
  <c r="BH122" i="13"/>
  <c r="BN122" i="13"/>
  <c r="G119" i="13"/>
  <c r="K119" i="13"/>
  <c r="U119" i="13"/>
  <c r="AA118" i="13"/>
  <c r="BK118" i="13"/>
  <c r="R110" i="13"/>
  <c r="BK110" i="13"/>
  <c r="C98" i="13"/>
  <c r="G92" i="13"/>
  <c r="K92" i="13"/>
  <c r="E92" i="13"/>
  <c r="M92" i="13"/>
  <c r="AA92" i="13"/>
  <c r="D90" i="13"/>
  <c r="L90" i="13"/>
  <c r="BH90" i="13"/>
  <c r="BH82" i="13"/>
  <c r="AD65" i="13"/>
  <c r="AD63" i="13"/>
  <c r="N61" i="13"/>
  <c r="BH52" i="13"/>
  <c r="R52" i="13"/>
  <c r="X52" i="13"/>
  <c r="R51" i="13"/>
  <c r="BE51" i="13"/>
  <c r="BH49" i="13"/>
  <c r="R49" i="13"/>
  <c r="X49" i="13"/>
  <c r="N44" i="13"/>
  <c r="AD43" i="13"/>
  <c r="AD35" i="13"/>
  <c r="BH27" i="13"/>
  <c r="BN27" i="13"/>
  <c r="BH24" i="13"/>
  <c r="R24" i="13"/>
  <c r="X24" i="13"/>
  <c r="AD24" i="13"/>
  <c r="N21" i="13"/>
  <c r="X12" i="13"/>
  <c r="AA21" i="13"/>
  <c r="BH21" i="13"/>
  <c r="BN21" i="13"/>
  <c r="BH18" i="13"/>
  <c r="R18" i="13"/>
  <c r="X18" i="13"/>
  <c r="AD18" i="13"/>
  <c r="G115" i="13"/>
  <c r="K115" i="13"/>
  <c r="U115" i="13"/>
  <c r="D98" i="13"/>
  <c r="G98" i="13"/>
  <c r="BH98" i="13"/>
  <c r="BN98" i="13"/>
  <c r="R95" i="13"/>
  <c r="AD95" i="13"/>
  <c r="BK95" i="13"/>
  <c r="G95" i="13"/>
  <c r="K95" i="13"/>
  <c r="E94" i="13"/>
  <c r="M94" i="13"/>
  <c r="BE94" i="13"/>
  <c r="G94" i="13"/>
  <c r="K94" i="13"/>
  <c r="R79" i="13"/>
  <c r="X79" i="13"/>
  <c r="R78" i="13"/>
  <c r="BE78" i="13"/>
  <c r="BH77" i="13"/>
  <c r="BN77" i="13"/>
  <c r="R76" i="13"/>
  <c r="BE76" i="13"/>
  <c r="AD75" i="13"/>
  <c r="BH75" i="13"/>
  <c r="BN75" i="13"/>
  <c r="BH73" i="13"/>
  <c r="R73" i="13"/>
  <c r="X73" i="13"/>
  <c r="BH71" i="13"/>
  <c r="R71" i="13"/>
  <c r="X71" i="13"/>
  <c r="AD62" i="13"/>
  <c r="BH62" i="13"/>
  <c r="BN62" i="13"/>
  <c r="N60" i="13"/>
  <c r="AD58" i="13"/>
  <c r="BH58" i="13"/>
  <c r="BN58" i="13"/>
  <c r="BE48" i="13"/>
  <c r="AD47" i="13"/>
  <c r="BH47" i="13"/>
  <c r="BN47" i="13"/>
  <c r="AA45" i="13"/>
  <c r="BH37" i="13"/>
  <c r="BN37" i="13"/>
  <c r="AD39" i="13"/>
  <c r="BH39" i="13"/>
  <c r="BN39" i="13"/>
  <c r="AD38" i="13"/>
  <c r="BH38" i="13"/>
  <c r="BN38" i="13"/>
  <c r="AA32" i="13"/>
  <c r="BH30" i="13"/>
  <c r="BN30" i="13"/>
  <c r="U28" i="13"/>
  <c r="N17" i="13"/>
  <c r="BH23" i="13"/>
  <c r="BN23" i="13"/>
  <c r="BB22" i="13"/>
  <c r="BH22" i="13"/>
  <c r="BN22" i="13"/>
  <c r="BH11" i="13"/>
  <c r="BN11" i="13"/>
  <c r="X8" i="13"/>
  <c r="AD8" i="13"/>
  <c r="H98" i="13"/>
  <c r="BK98" i="13"/>
  <c r="BN95" i="13"/>
  <c r="D94" i="13"/>
  <c r="H94" i="13"/>
  <c r="L94" i="13"/>
  <c r="AD94" i="13"/>
  <c r="BH94" i="13"/>
  <c r="U79" i="13"/>
  <c r="BH78" i="13"/>
  <c r="BN78" i="13"/>
  <c r="N77" i="13"/>
  <c r="BH76" i="13"/>
  <c r="BN76" i="13"/>
  <c r="U73" i="13"/>
  <c r="AA71" i="13"/>
  <c r="BE62" i="13"/>
  <c r="AD60" i="13"/>
  <c r="BH60" i="13"/>
  <c r="BE58" i="13"/>
  <c r="N58" i="13"/>
  <c r="AD48" i="13"/>
  <c r="BH48" i="13"/>
  <c r="BH45" i="13"/>
  <c r="R45" i="13"/>
  <c r="X45" i="13"/>
  <c r="X37" i="13"/>
  <c r="BH40" i="13"/>
  <c r="R40" i="13"/>
  <c r="X40" i="13"/>
  <c r="X38" i="13"/>
  <c r="N38" i="13"/>
  <c r="R37" i="13"/>
  <c r="R32" i="13"/>
  <c r="X32" i="13"/>
  <c r="AD32" i="13"/>
  <c r="X30" i="13"/>
  <c r="BK30" i="13"/>
  <c r="X28" i="13"/>
  <c r="BH17" i="13"/>
  <c r="R23" i="13"/>
  <c r="AD23" i="13"/>
  <c r="N23" i="13"/>
  <c r="BK22" i="13"/>
  <c r="N11" i="13"/>
  <c r="AA8" i="13"/>
  <c r="M141" i="13"/>
  <c r="M146" i="13"/>
  <c r="M91" i="13"/>
  <c r="M108" i="13"/>
  <c r="M104" i="13"/>
  <c r="M98" i="13"/>
  <c r="M96" i="13"/>
  <c r="M87" i="13"/>
  <c r="M136" i="13"/>
  <c r="M132" i="13"/>
  <c r="M128" i="13"/>
  <c r="M124" i="13"/>
  <c r="M120" i="13"/>
  <c r="M116" i="13"/>
  <c r="M112" i="13"/>
  <c r="M148" i="13"/>
  <c r="M139" i="13"/>
  <c r="J106" i="13"/>
  <c r="J98" i="13"/>
  <c r="N26" i="13"/>
  <c r="J91" i="13"/>
  <c r="J95" i="13"/>
  <c r="N45" i="13"/>
  <c r="N32" i="13"/>
  <c r="N68" i="13"/>
  <c r="N99" i="13"/>
  <c r="N114" i="13"/>
  <c r="K105" i="13"/>
  <c r="K145" i="13"/>
  <c r="J145" i="13"/>
  <c r="J148" i="13"/>
  <c r="J147" i="13"/>
  <c r="N33" i="13"/>
  <c r="N41" i="13"/>
  <c r="N56" i="13"/>
  <c r="N69" i="13"/>
  <c r="N101" i="13"/>
  <c r="K103" i="13"/>
  <c r="N103" i="13"/>
  <c r="N113" i="13"/>
  <c r="L140" i="13"/>
  <c r="N43" i="13"/>
  <c r="K90" i="13"/>
  <c r="N90" i="13"/>
  <c r="N70" i="13"/>
  <c r="N130" i="13"/>
  <c r="L87" i="13"/>
  <c r="N97" i="13"/>
  <c r="N123" i="13"/>
  <c r="N129" i="13"/>
  <c r="N115" i="13"/>
  <c r="N72" i="13"/>
  <c r="N28" i="13"/>
  <c r="N36" i="13"/>
  <c r="N59" i="13"/>
  <c r="N25" i="13"/>
  <c r="N64" i="13"/>
  <c r="N93" i="13"/>
  <c r="L104" i="13"/>
  <c r="N137" i="13"/>
  <c r="N27" i="13"/>
  <c r="N63" i="13"/>
  <c r="K107" i="13"/>
  <c r="N107" i="13"/>
  <c r="N133" i="13"/>
  <c r="L143" i="13"/>
  <c r="N143" i="13"/>
  <c r="N105" i="13"/>
  <c r="N147" i="13"/>
  <c r="K139" i="13"/>
  <c r="N148" i="13"/>
  <c r="N104" i="13"/>
  <c r="N79" i="13"/>
  <c r="N31" i="13"/>
  <c r="N54" i="13"/>
  <c r="N92" i="13"/>
  <c r="N119" i="13"/>
  <c r="N135" i="13"/>
  <c r="N14" i="13"/>
  <c r="N55" i="13"/>
  <c r="N111" i="13"/>
  <c r="N102" i="13"/>
  <c r="N65" i="13"/>
  <c r="N110" i="13"/>
  <c r="N118" i="13"/>
  <c r="N141" i="13"/>
  <c r="N29" i="13"/>
  <c r="N85" i="13"/>
  <c r="N127" i="13"/>
  <c r="N89" i="13"/>
  <c r="N131" i="13"/>
  <c r="N125" i="13"/>
  <c r="N139" i="13"/>
  <c r="N146" i="13"/>
  <c r="J140" i="13"/>
  <c r="N140" i="13"/>
  <c r="N8" i="13"/>
  <c r="N48" i="13"/>
  <c r="N94" i="13"/>
  <c r="N73" i="13"/>
  <c r="N138" i="13"/>
  <c r="N71" i="13"/>
  <c r="N16" i="13"/>
  <c r="N34" i="13"/>
  <c r="N42" i="13"/>
  <c r="N50" i="13"/>
  <c r="N121" i="13"/>
  <c r="N132" i="13"/>
  <c r="N144" i="13"/>
  <c r="N145" i="13"/>
  <c r="K88" i="13"/>
  <c r="N88" i="13"/>
  <c r="N57" i="13"/>
  <c r="N75" i="13"/>
  <c r="N150" i="13"/>
  <c r="N95" i="13"/>
  <c r="N112" i="13"/>
  <c r="N120" i="13"/>
  <c r="N128" i="13"/>
  <c r="N136" i="13"/>
  <c r="N81" i="13"/>
  <c r="N86" i="13"/>
  <c r="N108" i="13"/>
  <c r="N62" i="13"/>
  <c r="N40" i="13"/>
  <c r="L98" i="13"/>
  <c r="N30" i="13"/>
  <c r="N51" i="13"/>
  <c r="N24" i="13"/>
  <c r="N37" i="13"/>
  <c r="N49" i="13"/>
  <c r="N76" i="13"/>
  <c r="N91" i="13"/>
  <c r="N106" i="13"/>
  <c r="N116" i="13"/>
  <c r="N124" i="13"/>
  <c r="N96" i="13"/>
  <c r="N22" i="13"/>
  <c r="N12" i="13"/>
  <c r="K98" i="13"/>
  <c r="N20" i="13"/>
  <c r="K87" i="13"/>
  <c r="N87" i="13"/>
  <c r="N18" i="13"/>
  <c r="N47" i="13"/>
  <c r="N52" i="13"/>
  <c r="N78" i="13"/>
  <c r="N74" i="13"/>
  <c r="L142" i="13"/>
  <c r="N142" i="13"/>
  <c r="K149" i="13"/>
  <c r="N149" i="13"/>
  <c r="N35" i="13"/>
  <c r="N98" i="13"/>
  <c r="N39" i="13"/>
</calcChain>
</file>

<file path=xl/comments1.xml><?xml version="1.0" encoding="utf-8"?>
<comments xmlns="http://schemas.openxmlformats.org/spreadsheetml/2006/main">
  <authors>
    <author>Esposito Didier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Esposito Didier
</t>
        </r>
        <r>
          <rPr>
            <b/>
            <sz val="16"/>
            <color indexed="81"/>
            <rFont val="Tahoma"/>
            <family val="2"/>
          </rPr>
          <t xml:space="preserve">Pour effectuer une recherche
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Esposito Didier</author>
    <author>Auteur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Esposito Didier
</t>
        </r>
        <r>
          <rPr>
            <b/>
            <sz val="16"/>
            <color indexed="81"/>
            <rFont val="Tahoma"/>
            <family val="2"/>
          </rPr>
          <t xml:space="preserve">Pour effectuer une recherche
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0" authorId="1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4
</t>
        </r>
      </text>
    </comment>
  </commentList>
</comments>
</file>

<file path=xl/comments3.xml><?xml version="1.0" encoding="utf-8"?>
<comments xmlns="http://schemas.openxmlformats.org/spreadsheetml/2006/main">
  <authors>
    <author>Esposito Didier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Esposito Didier
</t>
        </r>
        <r>
          <rPr>
            <b/>
            <sz val="16"/>
            <color indexed="81"/>
            <rFont val="Tahoma"/>
            <family val="2"/>
          </rPr>
          <t xml:space="preserve">Pour effectuer une recherche
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Esposito Didier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Esposito Didier
</t>
        </r>
        <r>
          <rPr>
            <b/>
            <sz val="16"/>
            <color indexed="81"/>
            <rFont val="Tahoma"/>
            <family val="2"/>
          </rPr>
          <t xml:space="preserve">Pour effectuer une recherche
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3" authorId="0" shapeId="0">
      <text>
        <r>
          <rPr>
            <b/>
            <sz val="24"/>
            <color indexed="81"/>
            <rFont val="Tahoma"/>
            <family val="2"/>
          </rPr>
          <t>13h à 16 h</t>
        </r>
      </text>
    </comment>
  </commentList>
</comments>
</file>

<file path=xl/comments5.xml><?xml version="1.0" encoding="utf-8"?>
<comments xmlns="http://schemas.openxmlformats.org/spreadsheetml/2006/main">
  <authors>
    <author>Esposito Didier</author>
  </authors>
  <commentList>
    <comment ref="P2" authorId="0" shapeId="0">
      <text>
        <r>
          <rPr>
            <b/>
            <sz val="9"/>
            <color indexed="81"/>
            <rFont val="Tahoma"/>
            <family val="2"/>
          </rPr>
          <t>Sasir simplement la date
Ex :  22/01</t>
        </r>
      </text>
    </comment>
    <comment ref="O5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" authorId="0" shapeId="0">
      <text>
        <r>
          <rPr>
            <b/>
            <sz val="9"/>
            <color indexed="81"/>
            <rFont val="Tahoma"/>
            <family val="2"/>
          </rPr>
          <t>Sasir simplement la date
Ex :  22/01</t>
        </r>
      </text>
    </comment>
    <comment ref="I15" authorId="0" shapeId="0">
      <text>
        <r>
          <rPr>
            <b/>
            <sz val="9"/>
            <color indexed="81"/>
            <rFont val="Tahoma"/>
            <family val="2"/>
          </rPr>
          <t>définir la période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9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9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3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3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7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7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1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1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5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5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8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Esposito Didier</author>
  </authors>
  <commentList>
    <comment ref="P2" authorId="0" shapeId="0">
      <text>
        <r>
          <rPr>
            <b/>
            <sz val="9"/>
            <color indexed="81"/>
            <rFont val="Tahoma"/>
            <family val="2"/>
          </rPr>
          <t>Sasir simplement la date
Ex :  22/01</t>
        </r>
      </text>
    </comment>
    <comment ref="O5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" authorId="0" shapeId="0">
      <text>
        <r>
          <rPr>
            <b/>
            <sz val="9"/>
            <color indexed="81"/>
            <rFont val="Tahoma"/>
            <family val="2"/>
          </rPr>
          <t>Sasir simplement la date
Ex :  22/01</t>
        </r>
      </text>
    </comment>
    <comment ref="I15" authorId="0" shapeId="0">
      <text>
        <r>
          <rPr>
            <b/>
            <sz val="9"/>
            <color indexed="81"/>
            <rFont val="Tahoma"/>
            <family val="2"/>
          </rPr>
          <t>définir la période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9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9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3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3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7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7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1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1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5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5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8" authorId="0" shapeId="0">
      <text>
        <r>
          <rPr>
            <b/>
            <sz val="9"/>
            <color indexed="81"/>
            <rFont val="Tahoma"/>
            <family val="2"/>
          </rPr>
          <t>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<sst xmlns="http://schemas.openxmlformats.org/spreadsheetml/2006/main" count="1343" uniqueCount="328">
  <si>
    <t>MATIN</t>
  </si>
  <si>
    <t>SES</t>
  </si>
  <si>
    <t>SES SPE</t>
  </si>
  <si>
    <t>MANGO</t>
  </si>
  <si>
    <t>SNAUWAERT</t>
  </si>
  <si>
    <t>BORGES</t>
  </si>
  <si>
    <t>DUMANT</t>
  </si>
  <si>
    <t>GUERIN</t>
  </si>
  <si>
    <t>PINOIT</t>
  </si>
  <si>
    <t>HAKEM</t>
  </si>
  <si>
    <t>PRIN</t>
  </si>
  <si>
    <t>BARRES</t>
  </si>
  <si>
    <t>FARROUJI</t>
  </si>
  <si>
    <t>DI LAURO</t>
  </si>
  <si>
    <t>SELLOUM</t>
  </si>
  <si>
    <t>GHANEM</t>
  </si>
  <si>
    <t>NICOLAS</t>
  </si>
  <si>
    <t>PARSY</t>
  </si>
  <si>
    <t>MACHADO</t>
  </si>
  <si>
    <t>MANAGT</t>
  </si>
  <si>
    <t>AVS</t>
  </si>
  <si>
    <t>TT</t>
  </si>
  <si>
    <t>MARTIAL</t>
  </si>
  <si>
    <t>BELLAZI</t>
  </si>
  <si>
    <t>FAYARD</t>
  </si>
  <si>
    <t>PSE</t>
  </si>
  <si>
    <t>PIOGER</t>
  </si>
  <si>
    <t>LE COCGUIC</t>
  </si>
  <si>
    <t>SANZ</t>
  </si>
  <si>
    <t>LOUNES</t>
  </si>
  <si>
    <t>MEFTAH</t>
  </si>
  <si>
    <t>POIREE</t>
  </si>
  <si>
    <t>MONTANDON</t>
  </si>
  <si>
    <t>WAZANA</t>
  </si>
  <si>
    <t>ECO DR</t>
  </si>
  <si>
    <t>APRES-MIDI</t>
  </si>
  <si>
    <t>MOLLE</t>
  </si>
  <si>
    <t>BOUDHRIOUA</t>
  </si>
  <si>
    <t>BLANC</t>
  </si>
  <si>
    <t>JACQUET</t>
  </si>
  <si>
    <t>DUCROT</t>
  </si>
  <si>
    <t>COLAS</t>
  </si>
  <si>
    <t>ALCOUFFE</t>
  </si>
  <si>
    <t>GAUDY</t>
  </si>
  <si>
    <t>SANCHEZ</t>
  </si>
  <si>
    <t>OCULI</t>
  </si>
  <si>
    <t>BENGUELLAZ</t>
  </si>
  <si>
    <t>ATIG</t>
  </si>
  <si>
    <t>CAHUT</t>
  </si>
  <si>
    <t>GRELET</t>
  </si>
  <si>
    <t>FATMI</t>
  </si>
  <si>
    <t>HALL</t>
  </si>
  <si>
    <t>Rez de Chaussée</t>
  </si>
  <si>
    <t>REZAC</t>
  </si>
  <si>
    <t>PIVERT</t>
  </si>
  <si>
    <t>CRESPO</t>
  </si>
  <si>
    <t>DESMONS</t>
  </si>
  <si>
    <t>BELLEMARE</t>
  </si>
  <si>
    <t>TAILLARD</t>
  </si>
  <si>
    <t>PRADEL</t>
  </si>
  <si>
    <t>LE</t>
  </si>
  <si>
    <t>VIBERT</t>
  </si>
  <si>
    <t>LETTRES</t>
  </si>
  <si>
    <t>EL OUARDI</t>
  </si>
  <si>
    <t>SILVARES</t>
  </si>
  <si>
    <t>MATHS</t>
  </si>
  <si>
    <t>BOUILLET</t>
  </si>
  <si>
    <t>MASSALSKY</t>
  </si>
  <si>
    <t>TAYOL</t>
  </si>
  <si>
    <t>DUVAL</t>
  </si>
  <si>
    <t>DOUAI</t>
  </si>
  <si>
    <t>TOURTOIS</t>
  </si>
  <si>
    <t>VIVIES</t>
  </si>
  <si>
    <t>COSTANTINI</t>
  </si>
  <si>
    <t>TOHOURI</t>
  </si>
  <si>
    <t>EP PRO</t>
  </si>
  <si>
    <t>RICKLIN</t>
  </si>
  <si>
    <t>CASANOVA</t>
  </si>
  <si>
    <t>JOLLY</t>
  </si>
  <si>
    <t>ROUSSET</t>
  </si>
  <si>
    <t>SVT</t>
  </si>
  <si>
    <t>HDA</t>
  </si>
  <si>
    <t>CIAV</t>
  </si>
  <si>
    <t>EDROIT</t>
  </si>
  <si>
    <t>SG</t>
  </si>
  <si>
    <t>SALLES</t>
  </si>
  <si>
    <t>TPE</t>
  </si>
  <si>
    <t>EPS</t>
  </si>
  <si>
    <t>TT AVS</t>
  </si>
  <si>
    <t>BELKHIR / DIONE</t>
  </si>
  <si>
    <t xml:space="preserve">CHERVIER </t>
  </si>
  <si>
    <t>EL FARROUJ</t>
  </si>
  <si>
    <t>FARRELY</t>
  </si>
  <si>
    <t>LALLIER-GIROT</t>
  </si>
  <si>
    <t>LECUNF</t>
  </si>
  <si>
    <t>MUNOZ CAZIEUX</t>
  </si>
  <si>
    <t>OULD SLIMANE</t>
  </si>
  <si>
    <t>OUVRIER</t>
  </si>
  <si>
    <t>SAADI</t>
  </si>
  <si>
    <t>WEYERMAN</t>
  </si>
  <si>
    <t>COULOIRS</t>
  </si>
  <si>
    <t>A</t>
  </si>
  <si>
    <t>B</t>
  </si>
  <si>
    <t>C</t>
  </si>
  <si>
    <t>Horaires</t>
  </si>
  <si>
    <t>APRÈS-MIDI</t>
  </si>
  <si>
    <t>RÉSERVE</t>
  </si>
  <si>
    <t>8h00 - 12h00</t>
  </si>
  <si>
    <t>13h00 - 17h00</t>
  </si>
  <si>
    <t>SURVEILLANTS</t>
  </si>
  <si>
    <t xml:space="preserve">COULOIRS   </t>
  </si>
  <si>
    <t>CLASSES</t>
  </si>
  <si>
    <t>D10</t>
  </si>
  <si>
    <t>C + D10</t>
  </si>
  <si>
    <t>Secteur</t>
  </si>
  <si>
    <t>FRANÇAIS</t>
  </si>
  <si>
    <t>PHILOSOPHIE</t>
  </si>
  <si>
    <t>BIOLOGIE</t>
  </si>
  <si>
    <t>ARTS</t>
  </si>
  <si>
    <t>ÉCOLOGIE</t>
  </si>
  <si>
    <t>HISTOIRE - GÉO</t>
  </si>
  <si>
    <t>LANGUES  V1</t>
  </si>
  <si>
    <t>LANGUES  V2</t>
  </si>
  <si>
    <t>LITTÉRATURE     PHILOSOPHIE</t>
  </si>
  <si>
    <t>BIOLOGIE     ÉCOLOGIE</t>
  </si>
  <si>
    <t>PHYSIQUE              CHIMIE</t>
  </si>
  <si>
    <t>PHYSIQUE</t>
  </si>
  <si>
    <t>APÈS-MIDI</t>
  </si>
  <si>
    <t>CLASSE</t>
  </si>
  <si>
    <t>COULOIR</t>
  </si>
  <si>
    <t>PROFESSEURS</t>
  </si>
  <si>
    <t>TOTAL HEURES</t>
  </si>
  <si>
    <t>Quotité</t>
  </si>
  <si>
    <t xml:space="preserve">MATIN  </t>
  </si>
  <si>
    <t>AM</t>
  </si>
  <si>
    <t>18 + 3</t>
  </si>
  <si>
    <t>1/3 Temps</t>
  </si>
  <si>
    <t>Intervention Police</t>
  </si>
  <si>
    <t>LUNDI</t>
  </si>
  <si>
    <t>MARDI</t>
  </si>
  <si>
    <t>MERCREDI</t>
  </si>
  <si>
    <t>JEUDI</t>
  </si>
  <si>
    <t>VENDREDI</t>
  </si>
  <si>
    <t>NB d'élèves</t>
  </si>
  <si>
    <t>TT AESH</t>
  </si>
  <si>
    <t>ULIS</t>
  </si>
  <si>
    <t>C01</t>
  </si>
  <si>
    <t>C07</t>
  </si>
  <si>
    <t>C07 B</t>
  </si>
  <si>
    <t>C04</t>
  </si>
  <si>
    <t>C02</t>
  </si>
  <si>
    <t>C08</t>
  </si>
  <si>
    <t>Nb de surveillants de salle</t>
  </si>
  <si>
    <t>lundi</t>
  </si>
  <si>
    <t>mardi</t>
  </si>
  <si>
    <t>mercredii</t>
  </si>
  <si>
    <t>jeudi</t>
  </si>
  <si>
    <t>vendredi</t>
  </si>
  <si>
    <t>mercredi</t>
  </si>
  <si>
    <t>Surveillance du Général</t>
  </si>
  <si>
    <t>Réserve/Couloir</t>
  </si>
  <si>
    <t>RÉPARTITION SALLES ELEVES TT SEMAINE EXAMENS BLANCS</t>
  </si>
  <si>
    <t>TOTAL</t>
  </si>
  <si>
    <t>Du Lundi au Vendredi</t>
  </si>
  <si>
    <t>ENS SC</t>
  </si>
  <si>
    <t>POLICE</t>
  </si>
  <si>
    <t>SECRÉTARIAT</t>
  </si>
  <si>
    <t>Les professeurs doivent se présenter au secrétariat Bac 15 minutes avant les épreuves afin de récupérer leur prochette.</t>
  </si>
  <si>
    <t>1° Étage</t>
  </si>
  <si>
    <t>7h45 -12h30</t>
  </si>
  <si>
    <t>13h30 -17h30</t>
  </si>
  <si>
    <t>MATIÈRES</t>
  </si>
  <si>
    <t>JOURS</t>
  </si>
  <si>
    <t>Cher(e) collègue,</t>
  </si>
  <si>
    <t xml:space="preserve">2019 / </t>
  </si>
  <si>
    <t xml:space="preserve">2020 / </t>
  </si>
  <si>
    <t xml:space="preserve">2021 / </t>
  </si>
  <si>
    <t xml:space="preserve">2022 / </t>
  </si>
  <si>
    <t xml:space="preserve">2023 / </t>
  </si>
  <si>
    <t xml:space="preserve">2024 / </t>
  </si>
  <si>
    <t xml:space="preserve">2025 / </t>
  </si>
  <si>
    <t xml:space="preserve">2026 / </t>
  </si>
  <si>
    <t xml:space="preserve">2027 / </t>
  </si>
  <si>
    <t xml:space="preserve">2028 / </t>
  </si>
  <si>
    <t xml:space="preserve">2029 / </t>
  </si>
  <si>
    <t xml:space="preserve">2030 / </t>
  </si>
  <si>
    <t xml:space="preserve">2031 / </t>
  </si>
  <si>
    <t xml:space="preserve">2032 / </t>
  </si>
  <si>
    <t xml:space="preserve">2033 / </t>
  </si>
  <si>
    <t xml:space="preserve">2034 / </t>
  </si>
  <si>
    <t xml:space="preserve">2035 / </t>
  </si>
  <si>
    <t xml:space="preserve">2036 / </t>
  </si>
  <si>
    <t xml:space="preserve">2037 / </t>
  </si>
  <si>
    <t xml:space="preserve">2038 / </t>
  </si>
  <si>
    <t xml:space="preserve">2039 / </t>
  </si>
  <si>
    <t xml:space="preserve">2040 / </t>
  </si>
  <si>
    <t xml:space="preserve">2041 / </t>
  </si>
  <si>
    <t xml:space="preserve">2042 / </t>
  </si>
  <si>
    <t xml:space="preserve">2043 / </t>
  </si>
  <si>
    <t xml:space="preserve">2044 / </t>
  </si>
  <si>
    <t xml:space="preserve">2045 / </t>
  </si>
  <si>
    <t xml:space="preserve">2046 / </t>
  </si>
  <si>
    <t xml:space="preserve">2047 / </t>
  </si>
  <si>
    <t xml:space="preserve">2048 / </t>
  </si>
  <si>
    <t xml:space="preserve">2049 / </t>
  </si>
  <si>
    <t xml:space="preserve">2050 / </t>
  </si>
  <si>
    <t>Classe</t>
  </si>
  <si>
    <t>Réserve</t>
  </si>
  <si>
    <t>Hall</t>
  </si>
  <si>
    <t>Secrétariat</t>
  </si>
  <si>
    <t>Merci de votre précieuse collaboration.</t>
  </si>
  <si>
    <t>Matin</t>
  </si>
  <si>
    <t>Après-midi</t>
  </si>
  <si>
    <t>La Proviseure</t>
  </si>
  <si>
    <t>A   M.</t>
  </si>
  <si>
    <t>A   Mme.</t>
  </si>
  <si>
    <t xml:space="preserve">Vous êtes tenu(e) de vous présenter au secrétariat (SR2) </t>
  </si>
  <si>
    <t>du Lundi 18 fevrier 2019 au Vendredi 22 février 2019.</t>
  </si>
  <si>
    <t>Vous trouverez ci-joint vos créneauxde surveillances pour le Bac blanc qui aura lieu :</t>
  </si>
  <si>
    <t>15 mn avant le début des épreuves</t>
  </si>
  <si>
    <r>
      <t xml:space="preserve">Les professeurs doivent se présenter au secrétariat Bac </t>
    </r>
    <r>
      <rPr>
        <u/>
        <sz val="36"/>
        <color theme="1"/>
        <rFont val="Arial Black"/>
        <family val="2"/>
      </rPr>
      <t>15 minutes avant les épreuves</t>
    </r>
    <r>
      <rPr>
        <sz val="36"/>
        <color theme="1"/>
        <rFont val="Arial Black"/>
        <family val="2"/>
      </rPr>
      <t xml:space="preserve"> afin de récupérer leur prochette.</t>
    </r>
  </si>
  <si>
    <t>MATIN &amp; APRÈS-MIDI                                                            DE TOUTE LA SEMAINE</t>
  </si>
  <si>
    <t>Objet :</t>
  </si>
  <si>
    <t>Créteil, le</t>
  </si>
  <si>
    <r>
      <rPr>
        <b/>
        <sz val="11"/>
        <color theme="1"/>
        <rFont val="Calibri"/>
        <family val="2"/>
        <scheme val="minor"/>
      </rPr>
      <t xml:space="preserve">TT </t>
    </r>
    <r>
      <rPr>
        <sz val="11"/>
        <color theme="1"/>
        <rFont val="Calibri"/>
        <family val="2"/>
        <scheme val="minor"/>
      </rPr>
      <t xml:space="preserve">signifie surveillance des élèves à besoins particuliers (avec ou sans AVS), </t>
    </r>
  </si>
  <si>
    <t>PROFS</t>
  </si>
  <si>
    <t xml:space="preserve">     Surveillances du baccalauréat  2042    -</t>
  </si>
  <si>
    <t>Convocation</t>
  </si>
  <si>
    <t>Le Proviseur</t>
  </si>
  <si>
    <t>pour : émarger &amp; retirer votre pochette (consignes, sujets, PV)</t>
  </si>
  <si>
    <t>les horaires sont variées, ils vous seront communiqués au fur et à mesure.</t>
  </si>
  <si>
    <t>1er</t>
  </si>
  <si>
    <t>RDC</t>
  </si>
  <si>
    <t>MODIFICATION                 DES HORAIRES</t>
  </si>
  <si>
    <t xml:space="preserve"> Surveillances du baccalauréat blanc 2019  -</t>
  </si>
  <si>
    <t xml:space="preserve">     Surveillances du baccalauréat  2019      -</t>
  </si>
  <si>
    <t xml:space="preserve">     Surveillances du baccalauréat  2020      -</t>
  </si>
  <si>
    <t xml:space="preserve">     Surveillances du baccalauréat  2021      -</t>
  </si>
  <si>
    <t xml:space="preserve">     Surveillances du baccalauréat  2022      -</t>
  </si>
  <si>
    <t xml:space="preserve">     Surveillances du baccalauréat  2023      -</t>
  </si>
  <si>
    <t xml:space="preserve">     Surveillances du baccalauréat  2024      -</t>
  </si>
  <si>
    <t xml:space="preserve">     Surveillances du baccalauréat  2025      -</t>
  </si>
  <si>
    <t xml:space="preserve">     Surveillances du baccalauréat  2026      -</t>
  </si>
  <si>
    <t xml:space="preserve">     Surveillances du baccalauréat  2027      -</t>
  </si>
  <si>
    <t xml:space="preserve">     Surveillances du baccalauréat  2028      -</t>
  </si>
  <si>
    <t xml:space="preserve">     Surveillances du baccalauréat  2029      -</t>
  </si>
  <si>
    <t xml:space="preserve">     Surveillances du baccalauréat  2030      -</t>
  </si>
  <si>
    <t xml:space="preserve">     Surveillances du baccalauréat  2031      -</t>
  </si>
  <si>
    <t xml:space="preserve">     Surveillances du baccalauréat  2032      -</t>
  </si>
  <si>
    <t xml:space="preserve">     Surveillances du baccalauréat  2033      -</t>
  </si>
  <si>
    <t xml:space="preserve">     Surveillances du baccalauréat  2034      -</t>
  </si>
  <si>
    <t xml:space="preserve">     Surveillances du baccalauréat  2035      -</t>
  </si>
  <si>
    <t xml:space="preserve">     Surveillances du baccalauréat  2036      -</t>
  </si>
  <si>
    <t xml:space="preserve">     Surveillances du baccalauréat  2037      -</t>
  </si>
  <si>
    <t xml:space="preserve">     Surveillances du baccalauréat  2038      -</t>
  </si>
  <si>
    <t xml:space="preserve">     Surveillances du baccalauréat  2039      -</t>
  </si>
  <si>
    <t xml:space="preserve">     Surveillances du baccalauréat  2040      -</t>
  </si>
  <si>
    <t xml:space="preserve">     Surveillances du baccalauréat  2041      -</t>
  </si>
  <si>
    <t xml:space="preserve">     Surveillances du baccalauréat  2043      -</t>
  </si>
  <si>
    <t xml:space="preserve">     Surveillances du baccalauréat  2044      -</t>
  </si>
  <si>
    <t xml:space="preserve">     Surveillances du baccalauréat  2045      -</t>
  </si>
  <si>
    <t xml:space="preserve">     Surveillances du baccalauréat  2046      -</t>
  </si>
  <si>
    <t xml:space="preserve">     Surveillances du baccalauréat  2047      -</t>
  </si>
  <si>
    <t xml:space="preserve">     Surveillances du baccalauréat  2048      -</t>
  </si>
  <si>
    <t xml:space="preserve">     Surveillances du baccalauréat  2049      -</t>
  </si>
  <si>
    <t xml:space="preserve">     Surveillances du baccalauréat  2050      -</t>
  </si>
  <si>
    <t xml:space="preserve"> Surveillances du baccalauréat blanc 2020  -</t>
  </si>
  <si>
    <t xml:space="preserve"> Surveillances du baccalauréat blanc 2021  -</t>
  </si>
  <si>
    <t xml:space="preserve"> Surveillances du baccalauréat blanc 2022  -</t>
  </si>
  <si>
    <t xml:space="preserve"> Surveillances du baccalauréat blanc 2023  -</t>
  </si>
  <si>
    <t xml:space="preserve"> Surveillances du baccalauréat blanc 2024  -</t>
  </si>
  <si>
    <t xml:space="preserve"> Surveillances du baccalauréat blanc 2025  -</t>
  </si>
  <si>
    <t xml:space="preserve"> Surveillances du baccalauréat blanc 2026  -</t>
  </si>
  <si>
    <t xml:space="preserve"> Surveillances du baccalauréat blanc 2027  -</t>
  </si>
  <si>
    <t xml:space="preserve"> Surveillances du baccalauréat blanc 2028  -</t>
  </si>
  <si>
    <t xml:space="preserve"> Surveillances du baccalauréat blanc 2029  -</t>
  </si>
  <si>
    <t xml:space="preserve"> Surveillances du baccalauréat blanc 2030  -</t>
  </si>
  <si>
    <t xml:space="preserve"> Surveillances du baccalauréat blanc 2031  -</t>
  </si>
  <si>
    <t xml:space="preserve"> Surveillances du baccalauréat blanc 2032  -</t>
  </si>
  <si>
    <t xml:space="preserve"> Surveillances du baccalauréat blanc 2033  -</t>
  </si>
  <si>
    <t xml:space="preserve"> Surveillances du baccalauréat blanc 2034  -</t>
  </si>
  <si>
    <t xml:space="preserve"> Surveillances du baccalauréat blanc 2035  -</t>
  </si>
  <si>
    <t xml:space="preserve"> Surveillances du baccalauréat blanc 2036  -</t>
  </si>
  <si>
    <t xml:space="preserve"> Surveillances du baccalauréat blanc 2037  -</t>
  </si>
  <si>
    <t xml:space="preserve"> Surveillances du baccalauréat blanc 2038  -</t>
  </si>
  <si>
    <t xml:space="preserve"> Surveillances du baccalauréat blanc 2039  -</t>
  </si>
  <si>
    <t xml:space="preserve"> Surveillances du baccalauréat blanc 2040  -</t>
  </si>
  <si>
    <t xml:space="preserve"> Surveillances du baccalauréat blanc 2041  - </t>
  </si>
  <si>
    <t xml:space="preserve"> Surveillances du baccalauréat blanc 2042  -</t>
  </si>
  <si>
    <t xml:space="preserve"> Surveillances du baccalauréat blanc 2043  -</t>
  </si>
  <si>
    <t xml:space="preserve"> Surveillances du baccalauréat blanc 2044  -</t>
  </si>
  <si>
    <t xml:space="preserve"> Surveillances du baccalauréat blanc 2045  - </t>
  </si>
  <si>
    <t xml:space="preserve"> Surveillances du baccalauréat blanc 2046  -</t>
  </si>
  <si>
    <t xml:space="preserve"> Surveillances du baccalauréat blanc 2047  -</t>
  </si>
  <si>
    <t xml:space="preserve"> Surveillances du baccalauréat blanc 2048  -</t>
  </si>
  <si>
    <t xml:space="preserve"> Surveillances du baccalauréat blanc 2049  -</t>
  </si>
  <si>
    <t xml:space="preserve"> Surveillances du baccalauréat blanc 2050  -</t>
  </si>
  <si>
    <t>Couloir -  Rez de Chaussée</t>
  </si>
  <si>
    <t>Couloir - 1er étage</t>
  </si>
  <si>
    <t>2 sessions</t>
  </si>
  <si>
    <t xml:space="preserve">  </t>
  </si>
  <si>
    <t>matin</t>
  </si>
  <si>
    <t>rdc</t>
  </si>
  <si>
    <t>apres -midi</t>
  </si>
  <si>
    <t>classes</t>
  </si>
  <si>
    <t>apres-midi</t>
  </si>
  <si>
    <t>COUL MATIN</t>
  </si>
  <si>
    <t>COUL APRES</t>
  </si>
  <si>
    <t>reserve</t>
  </si>
  <si>
    <t>hall</t>
  </si>
  <si>
    <r>
      <rPr>
        <b/>
        <sz val="10"/>
        <rFont val="Calibri"/>
        <family val="2"/>
        <scheme val="minor"/>
      </rPr>
      <t xml:space="preserve">DU LUNDI AU VENDREDI   </t>
    </r>
    <r>
      <rPr>
        <b/>
        <sz val="12"/>
        <rFont val="Calibri"/>
        <family val="2"/>
        <scheme val="minor"/>
      </rPr>
      <t xml:space="preserve">                APRÈS-MIDI</t>
    </r>
  </si>
  <si>
    <r>
      <rPr>
        <b/>
        <sz val="10"/>
        <rFont val="Calibri"/>
        <family val="2"/>
        <scheme val="minor"/>
      </rPr>
      <t xml:space="preserve">DU LUNDI AU VENDREDI </t>
    </r>
    <r>
      <rPr>
        <b/>
        <sz val="12"/>
        <rFont val="Calibri"/>
        <family val="2"/>
        <scheme val="minor"/>
      </rPr>
      <t xml:space="preserve">                   MATIN</t>
    </r>
  </si>
  <si>
    <t>NOMBRE D'HEURES ÉFFECTUÉES POUR LA SEMAINE</t>
  </si>
  <si>
    <t>couloirS</t>
  </si>
  <si>
    <t>A-Midi</t>
  </si>
  <si>
    <t>du lundi au vendredi</t>
  </si>
  <si>
    <t>=$Z19=$AB7</t>
  </si>
  <si>
    <t xml:space="preserve"> </t>
  </si>
  <si>
    <t xml:space="preserve"> =ESTTEXTE(B5)   MFC SI TEXTE   B5 LE DEBUT DE LA FEUILLE
</t>
  </si>
  <si>
    <t xml:space="preserve">Matin             A-M              </t>
  </si>
  <si>
    <t>COULOURS</t>
  </si>
  <si>
    <t>matin couloirS</t>
  </si>
  <si>
    <r>
      <t xml:space="preserve">         COULOIRS </t>
    </r>
    <r>
      <rPr>
        <b/>
        <sz val="11"/>
        <color theme="0"/>
        <rFont val="Calibri"/>
        <family val="2"/>
        <scheme val="minor"/>
      </rPr>
      <t/>
    </r>
  </si>
  <si>
    <t>COULOIRS &amp; RÉSERVES</t>
  </si>
  <si>
    <t>§</t>
  </si>
  <si>
    <t>ESPOSITO</t>
  </si>
  <si>
    <t>WEYERMA</t>
  </si>
  <si>
    <t>Même si je change le nom de cette ligne cela ne fonction plus alors que les formules sont les mêmes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</si>
</sst>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h:mm;@"/>
    <numFmt numFmtId="165" formatCode="hh:mm;@"/>
    <numFmt numFmtId="166" formatCode="[$-F800]dddd\,\ mmmm\ dd\,\ yyyy"/>
    <numFmt numFmtId="167" formatCode="dddd\ d\ mmmm"/>
    <numFmt numFmtId="168" formatCode="dd/mm/yyyy\ \-\ h:mm"/>
    <numFmt numFmtId="169" formatCode="dddd\ dd\ mmmm\ "/>
    <numFmt numFmtId="170" formatCode="&quot;Du&quot;\ d\ mmmm\ yyyy;@"/>
    <numFmt numFmtId="172" formatCode="&quot;Du&quot;\ dddd\ dd\ mmm\ yyyy\ &quot;  au&quot;"/>
    <numFmt numFmtId="173" formatCode="[h]:mm;@"/>
    <numFmt numFmtId="174" formatCode="[h]:mm"/>
  </numFmts>
  <fonts count="1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36"/>
      <color theme="1"/>
      <name val="Arial"/>
      <family val="2"/>
    </font>
    <font>
      <sz val="36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2"/>
      <name val="Arial Black"/>
      <family val="2"/>
    </font>
    <font>
      <b/>
      <sz val="18"/>
      <color indexed="8"/>
      <name val="Arial"/>
      <family val="2"/>
    </font>
    <font>
      <b/>
      <sz val="14"/>
      <color theme="1"/>
      <name val="Arial"/>
      <family val="2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6"/>
      <name val="Arial"/>
      <family val="2"/>
    </font>
    <font>
      <b/>
      <sz val="16"/>
      <color theme="0"/>
      <name val="Arial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indexed="81"/>
      <name val="Tahoma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36"/>
      <name val="Arial"/>
      <family val="2"/>
    </font>
    <font>
      <b/>
      <sz val="10"/>
      <color theme="0"/>
      <name val="Arial"/>
      <family val="2"/>
    </font>
    <font>
      <b/>
      <sz val="12"/>
      <color theme="1"/>
      <name val="Calibri"/>
      <family val="2"/>
      <scheme val="minor"/>
    </font>
    <font>
      <sz val="36"/>
      <color theme="1"/>
      <name val="Arial Black"/>
      <family val="2"/>
    </font>
    <font>
      <sz val="18"/>
      <color indexed="8"/>
      <name val="Calibri"/>
      <family val="2"/>
      <scheme val="minor"/>
    </font>
    <font>
      <b/>
      <sz val="14"/>
      <color indexed="8"/>
      <name val="Arial"/>
      <family val="2"/>
    </font>
    <font>
      <b/>
      <sz val="16"/>
      <color indexed="8"/>
      <name val="Arial"/>
      <family val="2"/>
    </font>
    <font>
      <sz val="16"/>
      <color indexed="8"/>
      <name val="Arial"/>
      <family val="2"/>
    </font>
    <font>
      <b/>
      <sz val="20"/>
      <color theme="1"/>
      <name val="Arial"/>
      <family val="2"/>
    </font>
    <font>
      <b/>
      <sz val="22"/>
      <color theme="0"/>
      <name val="Arial"/>
      <family val="2"/>
    </font>
    <font>
      <sz val="22"/>
      <color theme="0"/>
      <name val="Arial"/>
      <family val="2"/>
    </font>
    <font>
      <b/>
      <sz val="22"/>
      <name val="Arial"/>
      <family val="2"/>
    </font>
    <font>
      <b/>
      <sz val="18"/>
      <name val="Arial"/>
      <family val="2"/>
    </font>
    <font>
      <b/>
      <sz val="18"/>
      <color rgb="FFFF0000"/>
      <name val="Arial"/>
      <family val="2"/>
    </font>
    <font>
      <b/>
      <sz val="20"/>
      <name val="Arial"/>
      <family val="2"/>
    </font>
    <font>
      <b/>
      <sz val="36"/>
      <color rgb="FFFF0000"/>
      <name val="Arial"/>
      <family val="2"/>
    </font>
    <font>
      <b/>
      <sz val="36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2"/>
      <color theme="1"/>
      <name val="Arial"/>
      <family val="2"/>
    </font>
    <font>
      <sz val="18"/>
      <color theme="1"/>
      <name val="Arial"/>
      <family val="2"/>
    </font>
    <font>
      <sz val="22"/>
      <color theme="1"/>
      <name val="Arial"/>
      <family val="2"/>
    </font>
    <font>
      <b/>
      <sz val="18"/>
      <color rgb="FFC00000"/>
      <name val="Arial"/>
      <family val="2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indexed="8"/>
      <name val="Arial"/>
      <family val="2"/>
    </font>
    <font>
      <b/>
      <sz val="30"/>
      <color indexed="8"/>
      <name val="Arial"/>
      <family val="2"/>
    </font>
    <font>
      <sz val="30"/>
      <color theme="1"/>
      <name val="Calibri"/>
      <family val="2"/>
      <scheme val="minor"/>
    </font>
    <font>
      <b/>
      <sz val="30"/>
      <color theme="1"/>
      <name val="Arial"/>
      <family val="2"/>
    </font>
    <font>
      <b/>
      <sz val="44"/>
      <color theme="1"/>
      <name val="Arial Black"/>
      <family val="2"/>
    </font>
    <font>
      <sz val="44"/>
      <color theme="1"/>
      <name val="Arial Black"/>
      <family val="2"/>
    </font>
    <font>
      <sz val="44"/>
      <color theme="1"/>
      <name val="Arial"/>
      <family val="2"/>
    </font>
    <font>
      <b/>
      <sz val="20"/>
      <color theme="1"/>
      <name val="Arial Black"/>
      <family val="2"/>
    </font>
    <font>
      <sz val="20"/>
      <color theme="1"/>
      <name val="Arial Black"/>
      <family val="2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20"/>
      <color theme="1"/>
      <name val="Wingdings"/>
      <charset val="2"/>
    </font>
    <font>
      <b/>
      <sz val="14"/>
      <color theme="1"/>
      <name val="Felix Titling"/>
      <family val="5"/>
    </font>
    <font>
      <b/>
      <sz val="28"/>
      <name val="Calibri"/>
      <family val="2"/>
      <scheme val="minor"/>
    </font>
    <font>
      <b/>
      <sz val="28"/>
      <color theme="1"/>
      <name val="Calibri"/>
      <family val="2"/>
      <scheme val="minor"/>
    </font>
    <font>
      <u/>
      <sz val="36"/>
      <color theme="1"/>
      <name val="Arial Black"/>
      <family val="2"/>
    </font>
    <font>
      <b/>
      <sz val="10"/>
      <name val="Arial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0"/>
      <color theme="2" tint="-0.749992370372631"/>
      <name val="Arial"/>
      <family val="2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8"/>
      <name val="Arial Black"/>
      <family val="2"/>
    </font>
    <font>
      <b/>
      <sz val="11"/>
      <color theme="0"/>
      <name val="Calibri"/>
      <family val="2"/>
      <scheme val="minor"/>
    </font>
    <font>
      <b/>
      <sz val="24"/>
      <name val="Calibri"/>
      <family val="2"/>
      <scheme val="minor"/>
    </font>
    <font>
      <sz val="24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FF0000"/>
      <name val="Arial Black"/>
      <family val="2"/>
    </font>
    <font>
      <sz val="18"/>
      <color theme="0"/>
      <name val="Arial Black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0" tint="-0.1499984740745262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0"/>
      <color rgb="FF0033CC"/>
      <name val="Arial Black"/>
      <family val="2"/>
    </font>
    <font>
      <b/>
      <sz val="10"/>
      <color rgb="FF0033CC"/>
      <name val="Felix Titling"/>
      <family val="5"/>
    </font>
    <font>
      <b/>
      <sz val="20"/>
      <color theme="0"/>
      <name val="Arial"/>
      <family val="2"/>
    </font>
    <font>
      <sz val="20"/>
      <color theme="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24"/>
      <color indexed="81"/>
      <name val="Tahoma"/>
      <family val="2"/>
    </font>
  </fonts>
  <fills count="5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5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FF00"/>
        </stop>
        <stop position="1">
          <color theme="0"/>
        </stop>
      </gradientFill>
    </fill>
    <fill>
      <gradientFill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auto="1"/>
      </patternFill>
    </fill>
    <fill>
      <patternFill patternType="solid">
        <fgColor theme="5" tint="0.59999389629810485"/>
        <bgColor auto="1"/>
      </patternFill>
    </fill>
    <fill>
      <patternFill patternType="solid">
        <fgColor theme="4" tint="0.59999389629810485"/>
        <bgColor auto="1"/>
      </patternFill>
    </fill>
    <fill>
      <patternFill patternType="solid">
        <fgColor theme="7" tint="0.39997558519241921"/>
        <bgColor auto="1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6993C"/>
        <bgColor indexed="64"/>
      </patternFill>
    </fill>
    <fill>
      <patternFill patternType="solid">
        <fgColor theme="9" tint="0.59999389629810485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auto="1"/>
      </patternFill>
    </fill>
    <fill>
      <patternFill patternType="solid">
        <fgColor rgb="FFFFCCFF"/>
        <bgColor indexed="64"/>
      </patternFill>
    </fill>
    <fill>
      <patternFill patternType="solid">
        <fgColor theme="5" tint="0.39997558519241921"/>
        <bgColor auto="1"/>
      </patternFill>
    </fill>
    <fill>
      <patternFill patternType="solid">
        <fgColor theme="4" tint="0.79998168889431442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9FFCC"/>
        <bgColor auto="1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66"/>
        <bgColor indexed="64"/>
      </patternFill>
    </fill>
    <fill>
      <gradientFill degree="90">
        <stop position="0">
          <color theme="9"/>
        </stop>
        <stop position="1">
          <color rgb="FFFFFF66"/>
        </stop>
      </gradientFill>
    </fill>
  </fills>
  <borders count="20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theme="0" tint="-0.24994659260841701"/>
      </top>
      <bottom style="medium">
        <color indexed="64"/>
      </bottom>
      <diagonal/>
    </border>
    <border>
      <left/>
      <right/>
      <top style="hair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theme="0" tint="-0.24994659260841701"/>
      </top>
      <bottom style="medium">
        <color indexed="64"/>
      </bottom>
      <diagonal/>
    </border>
    <border>
      <left style="thin">
        <color indexed="64"/>
      </left>
      <right/>
      <top style="hair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theme="0" tint="-0.24994659260841701"/>
      </top>
      <bottom/>
      <diagonal/>
    </border>
    <border>
      <left/>
      <right/>
      <top style="hair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/>
      <bottom style="hair">
        <color theme="0" tint="-0.24994659260841701"/>
      </bottom>
      <diagonal/>
    </border>
    <border>
      <left/>
      <right/>
      <top/>
      <bottom style="hair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theme="0" tint="-0.24994659260841701"/>
      </bottom>
      <diagonal/>
    </border>
    <border>
      <left/>
      <right/>
      <top style="medium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thin">
        <color indexed="64"/>
      </left>
      <right/>
      <top style="medium">
        <color indexed="64"/>
      </top>
      <bottom style="dotted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dotted">
        <color theme="0" tint="-0.24994659260841701"/>
      </top>
      <bottom style="medium">
        <color indexed="64"/>
      </bottom>
      <diagonal/>
    </border>
    <border>
      <left/>
      <right/>
      <top style="dotted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theme="0" tint="-0.24994659260841701"/>
      </top>
      <bottom style="medium">
        <color indexed="64"/>
      </bottom>
      <diagonal/>
    </border>
    <border>
      <left style="thin">
        <color indexed="64"/>
      </left>
      <right/>
      <top style="dotted">
        <color theme="0" tint="-0.24994659260841701"/>
      </top>
      <bottom style="medium">
        <color indexed="64"/>
      </bottom>
      <diagonal/>
    </border>
    <border>
      <left/>
      <right style="medium">
        <color indexed="64"/>
      </right>
      <top style="dotted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dotted">
        <color theme="0" tint="-0.24994659260841701"/>
      </top>
      <bottom style="dotted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dotted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dotted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theme="0" tint="-0.24994659260841701"/>
      </bottom>
      <diagonal/>
    </border>
    <border>
      <left/>
      <right/>
      <top/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dotted">
        <color theme="0" tint="-0.24994659260841701"/>
      </bottom>
      <diagonal/>
    </border>
    <border>
      <left style="thin">
        <color indexed="64"/>
      </left>
      <right/>
      <top/>
      <bottom style="dotted">
        <color theme="0" tint="-0.24994659260841701"/>
      </bottom>
      <diagonal/>
    </border>
    <border>
      <left/>
      <right style="medium">
        <color indexed="64"/>
      </right>
      <top/>
      <bottom style="dotted">
        <color theme="0" tint="-0.24994659260841701"/>
      </bottom>
      <diagonal/>
    </border>
    <border>
      <left/>
      <right style="thin">
        <color indexed="64"/>
      </right>
      <top/>
      <bottom style="dotted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dotted">
        <color theme="0" tint="-0.24994659260841701"/>
      </top>
      <bottom style="thin">
        <color indexed="64"/>
      </bottom>
      <diagonal/>
    </border>
    <border>
      <left/>
      <right/>
      <top style="dotted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theme="0" tint="-0.24994659260841701"/>
      </top>
      <bottom style="thin">
        <color indexed="64"/>
      </bottom>
      <diagonal/>
    </border>
    <border>
      <left style="thin">
        <color indexed="64"/>
      </left>
      <right/>
      <top style="dotted">
        <color theme="0" tint="-0.24994659260841701"/>
      </top>
      <bottom style="thin">
        <color indexed="64"/>
      </bottom>
      <diagonal/>
    </border>
    <border>
      <left/>
      <right style="medium">
        <color indexed="64"/>
      </right>
      <top style="dotted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 style="dotted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dotted">
        <color theme="0" tint="-0.2499465926084170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theme="0" tint="-0.24994659260841701"/>
      </bottom>
      <diagonal/>
    </border>
    <border>
      <left style="thin">
        <color indexed="64"/>
      </left>
      <right/>
      <top/>
      <bottom style="hair">
        <color theme="0" tint="-0.24994659260841701"/>
      </bottom>
      <diagonal/>
    </border>
    <border>
      <left/>
      <right style="thin">
        <color indexed="64"/>
      </right>
      <top/>
      <bottom style="hair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dotted">
        <color theme="0" tint="-0.24994659260841701"/>
      </top>
      <bottom/>
      <diagonal/>
    </border>
    <border>
      <left/>
      <right/>
      <top style="dotted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dotted">
        <color theme="0" tint="-0.24994659260841701"/>
      </top>
      <bottom/>
      <diagonal/>
    </border>
    <border>
      <left style="thin">
        <color indexed="64"/>
      </left>
      <right/>
      <top style="dotted">
        <color theme="0" tint="-0.24994659260841701"/>
      </top>
      <bottom/>
      <diagonal/>
    </border>
    <border>
      <left/>
      <right style="thin">
        <color indexed="64"/>
      </right>
      <top style="dotted">
        <color theme="0" tint="-0.24994659260841701"/>
      </top>
      <bottom/>
      <diagonal/>
    </border>
    <border>
      <left/>
      <right style="medium">
        <color indexed="64"/>
      </right>
      <top style="dotted">
        <color theme="0" tint="-0.2499465926084170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theme="0" tint="-0.24994659260841701"/>
      </bottom>
      <diagonal/>
    </border>
    <border>
      <left/>
      <right/>
      <top style="thin">
        <color indexed="64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dotted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dotted">
        <color theme="0" tint="-0.24994659260841701"/>
      </bottom>
      <diagonal/>
    </border>
    <border>
      <left/>
      <right style="medium">
        <color indexed="64"/>
      </right>
      <top style="thin">
        <color indexed="64"/>
      </top>
      <bottom style="dotted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hair">
        <color theme="0" tint="-0.24994659260841701"/>
      </top>
      <bottom/>
      <diagonal/>
    </border>
    <border>
      <left style="thin">
        <color indexed="64"/>
      </left>
      <right/>
      <top style="hair">
        <color theme="0" tint="-0.24994659260841701"/>
      </top>
      <bottom/>
      <diagonal/>
    </border>
    <border>
      <left/>
      <right style="thin">
        <color indexed="64"/>
      </right>
      <top style="hair">
        <color theme="0" tint="-0.24994659260841701"/>
      </top>
      <bottom/>
      <diagonal/>
    </border>
    <border>
      <left style="thin">
        <color indexed="64"/>
      </left>
      <right style="medium">
        <color indexed="64"/>
      </right>
      <top style="dotted">
        <color theme="0" tint="-0.2499465926084170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theme="0" tint="-0.24994659260841701"/>
      </bottom>
      <diagonal/>
    </border>
    <border>
      <left style="medium">
        <color indexed="64"/>
      </left>
      <right/>
      <top style="medium">
        <color indexed="64"/>
      </top>
      <bottom style="dotted">
        <color theme="0" tint="-0.24994659260841701"/>
      </bottom>
      <diagonal/>
    </border>
    <border>
      <left style="medium">
        <color indexed="64"/>
      </left>
      <right/>
      <top style="dotted">
        <color theme="0" tint="-0.24994659260841701"/>
      </top>
      <bottom/>
      <diagonal/>
    </border>
    <border>
      <left style="medium">
        <color indexed="64"/>
      </left>
      <right/>
      <top/>
      <bottom style="dotted">
        <color theme="0" tint="-0.24994659260841701"/>
      </bottom>
      <diagonal/>
    </border>
    <border>
      <left style="medium">
        <color indexed="64"/>
      </left>
      <right/>
      <top style="dotted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 style="dotted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2" fillId="0" borderId="0" applyNumberFormat="0" applyFill="0" applyBorder="0" applyAlignment="0" applyProtection="0"/>
  </cellStyleXfs>
  <cellXfs count="1432">
    <xf numFmtId="0" fontId="0" fillId="0" borderId="0" xfId="0"/>
    <xf numFmtId="0" fontId="4" fillId="0" borderId="0" xfId="0" applyFont="1" applyFill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textRotation="255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164" fontId="4" fillId="0" borderId="0" xfId="0" applyNumberFormat="1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4" borderId="7" xfId="0" applyFill="1" applyBorder="1" applyAlignment="1">
      <alignment horizontal="center"/>
    </xf>
    <xf numFmtId="0" fontId="4" fillId="4" borderId="28" xfId="0" applyFont="1" applyFill="1" applyBorder="1" applyAlignment="1">
      <alignment horizontal="center" vertical="center"/>
    </xf>
    <xf numFmtId="0" fontId="0" fillId="4" borderId="28" xfId="0" applyFill="1" applyBorder="1" applyAlignment="1">
      <alignment horizontal="center"/>
    </xf>
    <xf numFmtId="49" fontId="4" fillId="4" borderId="7" xfId="0" applyNumberFormat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4" fillId="0" borderId="0" xfId="0" applyFont="1"/>
    <xf numFmtId="164" fontId="14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4" fillId="0" borderId="0" xfId="0" applyFont="1"/>
    <xf numFmtId="166" fontId="14" fillId="0" borderId="0" xfId="0" applyNumberFormat="1" applyFont="1"/>
    <xf numFmtId="0" fontId="1" fillId="4" borderId="11" xfId="0" applyFont="1" applyFill="1" applyBorder="1" applyAlignment="1"/>
    <xf numFmtId="0" fontId="1" fillId="14" borderId="11" xfId="0" applyFont="1" applyFill="1" applyBorder="1" applyAlignment="1">
      <alignment vertical="center" wrapText="1"/>
    </xf>
    <xf numFmtId="0" fontId="17" fillId="14" borderId="11" xfId="0" applyFont="1" applyFill="1" applyBorder="1" applyAlignment="1">
      <alignment vertical="center" wrapText="1"/>
    </xf>
    <xf numFmtId="0" fontId="22" fillId="4" borderId="11" xfId="0" applyFont="1" applyFill="1" applyBorder="1"/>
    <xf numFmtId="0" fontId="23" fillId="0" borderId="11" xfId="0" applyFont="1" applyBorder="1"/>
    <xf numFmtId="0" fontId="23" fillId="2" borderId="11" xfId="0" applyFont="1" applyFill="1" applyBorder="1"/>
    <xf numFmtId="0" fontId="0" fillId="0" borderId="0" xfId="0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right"/>
    </xf>
    <xf numFmtId="0" fontId="0" fillId="4" borderId="0" xfId="0" applyFill="1"/>
    <xf numFmtId="0" fontId="0" fillId="4" borderId="74" xfId="0" applyFill="1" applyBorder="1" applyAlignment="1">
      <alignment horizontal="center"/>
    </xf>
    <xf numFmtId="0" fontId="0" fillId="4" borderId="75" xfId="0" applyFill="1" applyBorder="1" applyAlignment="1">
      <alignment horizontal="center"/>
    </xf>
    <xf numFmtId="0" fontId="0" fillId="4" borderId="73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26" fillId="0" borderId="41" xfId="0" applyFont="1" applyBorder="1" applyAlignment="1">
      <alignment horizontal="center"/>
    </xf>
    <xf numFmtId="0" fontId="27" fillId="0" borderId="41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0" borderId="84" xfId="0" applyBorder="1" applyAlignment="1">
      <alignment horizontal="center"/>
    </xf>
    <xf numFmtId="0" fontId="0" fillId="0" borderId="85" xfId="0" applyBorder="1" applyAlignment="1">
      <alignment horizontal="center"/>
    </xf>
    <xf numFmtId="0" fontId="1" fillId="0" borderId="41" xfId="0" applyFont="1" applyBorder="1" applyAlignment="1">
      <alignment horizontal="center" vertical="center"/>
    </xf>
    <xf numFmtId="0" fontId="0" fillId="0" borderId="40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 applyAlignment="1"/>
    <xf numFmtId="0" fontId="1" fillId="0" borderId="68" xfId="0" applyFont="1" applyBorder="1" applyAlignment="1">
      <alignment horizontal="center"/>
    </xf>
    <xf numFmtId="0" fontId="1" fillId="0" borderId="69" xfId="0" applyFont="1" applyBorder="1" applyAlignment="1">
      <alignment horizontal="center"/>
    </xf>
    <xf numFmtId="0" fontId="1" fillId="0" borderId="70" xfId="0" applyFont="1" applyBorder="1" applyAlignment="1">
      <alignment horizontal="center"/>
    </xf>
    <xf numFmtId="0" fontId="1" fillId="0" borderId="71" xfId="0" applyFont="1" applyBorder="1" applyAlignment="1">
      <alignment horizontal="center"/>
    </xf>
    <xf numFmtId="0" fontId="0" fillId="0" borderId="43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5" borderId="62" xfId="0" applyFont="1" applyFill="1" applyBorder="1" applyAlignment="1">
      <alignment horizontal="center"/>
    </xf>
    <xf numFmtId="0" fontId="1" fillId="17" borderId="66" xfId="0" applyFont="1" applyFill="1" applyBorder="1" applyAlignment="1">
      <alignment horizontal="center"/>
    </xf>
    <xf numFmtId="0" fontId="1" fillId="20" borderId="67" xfId="0" applyFont="1" applyFill="1" applyBorder="1" applyAlignment="1">
      <alignment horizontal="center"/>
    </xf>
    <xf numFmtId="0" fontId="1" fillId="17" borderId="65" xfId="0" applyFont="1" applyFill="1" applyBorder="1" applyAlignment="1">
      <alignment horizontal="center"/>
    </xf>
    <xf numFmtId="0" fontId="0" fillId="0" borderId="61" xfId="0" applyBorder="1"/>
    <xf numFmtId="0" fontId="1" fillId="21" borderId="26" xfId="0" applyFont="1" applyFill="1" applyBorder="1" applyAlignment="1">
      <alignment horizontal="center"/>
    </xf>
    <xf numFmtId="0" fontId="0" fillId="21" borderId="66" xfId="0" applyFill="1" applyBorder="1" applyAlignment="1">
      <alignment horizontal="center"/>
    </xf>
    <xf numFmtId="0" fontId="0" fillId="21" borderId="67" xfId="0" applyFill="1" applyBorder="1" applyAlignment="1">
      <alignment horizontal="center"/>
    </xf>
    <xf numFmtId="0" fontId="0" fillId="21" borderId="65" xfId="0" applyFill="1" applyBorder="1" applyAlignment="1">
      <alignment horizontal="center"/>
    </xf>
    <xf numFmtId="0" fontId="1" fillId="0" borderId="67" xfId="0" applyFont="1" applyBorder="1" applyAlignment="1">
      <alignment horizontal="center"/>
    </xf>
    <xf numFmtId="0" fontId="0" fillId="0" borderId="65" xfId="0" applyBorder="1" applyAlignment="1">
      <alignment horizontal="center"/>
    </xf>
    <xf numFmtId="0" fontId="0" fillId="22" borderId="66" xfId="0" applyFill="1" applyBorder="1" applyAlignment="1">
      <alignment horizontal="center"/>
    </xf>
    <xf numFmtId="0" fontId="0" fillId="22" borderId="67" xfId="0" applyFill="1" applyBorder="1" applyAlignment="1">
      <alignment horizontal="center"/>
    </xf>
    <xf numFmtId="0" fontId="0" fillId="0" borderId="66" xfId="0" applyBorder="1" applyAlignment="1">
      <alignment horizontal="center" vertical="center"/>
    </xf>
    <xf numFmtId="0" fontId="1" fillId="21" borderId="67" xfId="0" applyFont="1" applyFill="1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22" borderId="63" xfId="0" applyFill="1" applyBorder="1" applyAlignment="1">
      <alignment horizontal="center"/>
    </xf>
    <xf numFmtId="0" fontId="0" fillId="22" borderId="27" xfId="0" applyFill="1" applyBorder="1" applyAlignment="1">
      <alignment horizontal="center"/>
    </xf>
    <xf numFmtId="0" fontId="0" fillId="0" borderId="23" xfId="0" applyBorder="1"/>
    <xf numFmtId="0" fontId="0" fillId="0" borderId="89" xfId="0" applyBorder="1"/>
    <xf numFmtId="0" fontId="0" fillId="0" borderId="1" xfId="0" applyBorder="1"/>
    <xf numFmtId="0" fontId="0" fillId="0" borderId="13" xfId="0" applyBorder="1" applyAlignment="1">
      <alignment horizontal="center"/>
    </xf>
    <xf numFmtId="0" fontId="0" fillId="4" borderId="76" xfId="0" applyFill="1" applyBorder="1" applyAlignment="1">
      <alignment horizontal="center"/>
    </xf>
    <xf numFmtId="0" fontId="1" fillId="0" borderId="6" xfId="0" applyFont="1" applyBorder="1"/>
    <xf numFmtId="0" fontId="1" fillId="0" borderId="0" xfId="0" applyFont="1"/>
    <xf numFmtId="0" fontId="29" fillId="0" borderId="15" xfId="0" applyFont="1" applyBorder="1"/>
    <xf numFmtId="0" fontId="1" fillId="23" borderId="40" xfId="0" applyFont="1" applyFill="1" applyBorder="1"/>
    <xf numFmtId="0" fontId="1" fillId="23" borderId="41" xfId="0" applyFont="1" applyFill="1" applyBorder="1"/>
    <xf numFmtId="0" fontId="0" fillId="0" borderId="40" xfId="0" applyFill="1" applyBorder="1" applyProtection="1">
      <protection locked="0"/>
    </xf>
    <xf numFmtId="0" fontId="0" fillId="18" borderId="48" xfId="0" applyFill="1" applyBorder="1" applyAlignment="1" applyProtection="1">
      <alignment horizontal="center"/>
      <protection locked="0"/>
    </xf>
    <xf numFmtId="0" fontId="0" fillId="0" borderId="36" xfId="0" applyBorder="1" applyAlignment="1" applyProtection="1">
      <protection locked="0"/>
    </xf>
    <xf numFmtId="0" fontId="0" fillId="0" borderId="48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51" xfId="0" applyBorder="1" applyAlignment="1" applyProtection="1">
      <alignment horizontal="center"/>
      <protection locked="0"/>
    </xf>
    <xf numFmtId="0" fontId="0" fillId="0" borderId="36" xfId="0" applyFill="1" applyBorder="1" applyAlignment="1" applyProtection="1">
      <alignment horizontal="center"/>
      <protection locked="0"/>
    </xf>
    <xf numFmtId="0" fontId="0" fillId="4" borderId="51" xfId="0" applyFill="1" applyBorder="1" applyAlignment="1" applyProtection="1">
      <alignment horizontal="center"/>
      <protection locked="0"/>
    </xf>
    <xf numFmtId="0" fontId="0" fillId="0" borderId="41" xfId="0" applyFill="1" applyBorder="1" applyProtection="1">
      <protection locked="0"/>
    </xf>
    <xf numFmtId="0" fontId="0" fillId="0" borderId="52" xfId="0" applyBorder="1" applyAlignment="1" applyProtection="1">
      <alignment horizontal="center"/>
      <protection locked="0"/>
    </xf>
    <xf numFmtId="0" fontId="0" fillId="4" borderId="54" xfId="0" applyFill="1" applyBorder="1" applyAlignment="1" applyProtection="1">
      <alignment horizontal="center"/>
      <protection locked="0"/>
    </xf>
    <xf numFmtId="0" fontId="0" fillId="0" borderId="54" xfId="0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center"/>
      <protection locked="0"/>
    </xf>
    <xf numFmtId="0" fontId="0" fillId="0" borderId="87" xfId="0" applyBorder="1" applyAlignment="1" applyProtection="1">
      <alignment horizontal="center"/>
      <protection locked="0"/>
    </xf>
    <xf numFmtId="0" fontId="0" fillId="4" borderId="73" xfId="0" applyFill="1" applyBorder="1" applyAlignment="1" applyProtection="1">
      <alignment horizontal="center"/>
      <protection locked="0"/>
    </xf>
    <xf numFmtId="0" fontId="0" fillId="0" borderId="75" xfId="0" applyBorder="1" applyAlignment="1" applyProtection="1">
      <alignment horizontal="center"/>
      <protection locked="0"/>
    </xf>
    <xf numFmtId="0" fontId="0" fillId="0" borderId="73" xfId="0" applyBorder="1" applyAlignment="1" applyProtection="1">
      <alignment horizontal="center"/>
      <protection locked="0"/>
    </xf>
    <xf numFmtId="0" fontId="0" fillId="19" borderId="78" xfId="0" applyFill="1" applyBorder="1" applyAlignment="1" applyProtection="1">
      <alignment horizontal="center"/>
      <protection locked="0"/>
    </xf>
    <xf numFmtId="0" fontId="0" fillId="0" borderId="80" xfId="0" applyBorder="1" applyAlignment="1" applyProtection="1">
      <alignment horizontal="center"/>
      <protection locked="0"/>
    </xf>
    <xf numFmtId="0" fontId="0" fillId="4" borderId="75" xfId="0" applyFill="1" applyBorder="1" applyAlignment="1" applyProtection="1">
      <alignment horizontal="center"/>
      <protection locked="0"/>
    </xf>
    <xf numFmtId="0" fontId="0" fillId="0" borderId="78" xfId="0" applyBorder="1" applyAlignment="1" applyProtection="1">
      <alignment horizontal="center"/>
      <protection locked="0"/>
    </xf>
    <xf numFmtId="0" fontId="0" fillId="18" borderId="80" xfId="0" applyFill="1" applyBorder="1" applyAlignment="1" applyProtection="1">
      <alignment horizontal="center"/>
      <protection locked="0"/>
    </xf>
    <xf numFmtId="0" fontId="0" fillId="19" borderId="73" xfId="0" applyFill="1" applyBorder="1" applyAlignment="1" applyProtection="1">
      <alignment horizontal="center"/>
      <protection locked="0"/>
    </xf>
    <xf numFmtId="0" fontId="0" fillId="18" borderId="75" xfId="0" applyFill="1" applyBorder="1" applyAlignment="1" applyProtection="1">
      <alignment horizontal="center"/>
      <protection locked="0"/>
    </xf>
    <xf numFmtId="0" fontId="0" fillId="0" borderId="73" xfId="0" applyFill="1" applyBorder="1" applyAlignment="1" applyProtection="1">
      <alignment horizontal="center"/>
      <protection locked="0"/>
    </xf>
    <xf numFmtId="0" fontId="0" fillId="18" borderId="78" xfId="0" applyFill="1" applyBorder="1" applyAlignment="1" applyProtection="1">
      <alignment horizontal="center"/>
      <protection locked="0"/>
    </xf>
    <xf numFmtId="0" fontId="0" fillId="0" borderId="73" xfId="0" applyBorder="1" applyProtection="1">
      <protection locked="0"/>
    </xf>
    <xf numFmtId="0" fontId="0" fillId="17" borderId="75" xfId="0" applyFill="1" applyBorder="1" applyAlignment="1" applyProtection="1">
      <alignment horizontal="center"/>
      <protection locked="0"/>
    </xf>
    <xf numFmtId="0" fontId="0" fillId="18" borderId="73" xfId="0" applyFill="1" applyBorder="1" applyAlignment="1" applyProtection="1">
      <alignment horizontal="center"/>
      <protection locked="0"/>
    </xf>
    <xf numFmtId="0" fontId="0" fillId="2" borderId="75" xfId="0" applyFill="1" applyBorder="1" applyAlignment="1" applyProtection="1">
      <alignment horizontal="center"/>
      <protection locked="0"/>
    </xf>
    <xf numFmtId="0" fontId="0" fillId="16" borderId="78" xfId="0" applyFill="1" applyBorder="1" applyAlignment="1" applyProtection="1">
      <alignment horizontal="center"/>
      <protection locked="0"/>
    </xf>
    <xf numFmtId="0" fontId="0" fillId="19" borderId="75" xfId="0" applyFill="1" applyBorder="1" applyAlignment="1" applyProtection="1">
      <alignment horizontal="center"/>
      <protection locked="0"/>
    </xf>
    <xf numFmtId="0" fontId="0" fillId="9" borderId="75" xfId="0" applyFill="1" applyBorder="1" applyAlignment="1" applyProtection="1">
      <alignment horizontal="center"/>
      <protection locked="0"/>
    </xf>
    <xf numFmtId="0" fontId="0" fillId="9" borderId="73" xfId="0" applyFill="1" applyBorder="1" applyAlignment="1" applyProtection="1">
      <alignment horizontal="center"/>
      <protection locked="0"/>
    </xf>
    <xf numFmtId="0" fontId="0" fillId="16" borderId="75" xfId="0" applyFill="1" applyBorder="1" applyAlignment="1" applyProtection="1">
      <alignment horizontal="center"/>
      <protection locked="0"/>
    </xf>
    <xf numFmtId="0" fontId="0" fillId="17" borderId="78" xfId="0" applyFill="1" applyBorder="1" applyAlignment="1" applyProtection="1">
      <alignment horizontal="center"/>
      <protection locked="0"/>
    </xf>
    <xf numFmtId="0" fontId="0" fillId="6" borderId="80" xfId="0" applyFill="1" applyBorder="1" applyAlignment="1" applyProtection="1">
      <alignment horizontal="center"/>
      <protection locked="0"/>
    </xf>
    <xf numFmtId="0" fontId="0" fillId="6" borderId="75" xfId="0" applyFill="1" applyBorder="1" applyAlignment="1" applyProtection="1">
      <alignment horizontal="center"/>
      <protection locked="0"/>
    </xf>
    <xf numFmtId="0" fontId="0" fillId="4" borderId="80" xfId="0" applyFill="1" applyBorder="1" applyAlignment="1" applyProtection="1">
      <alignment horizontal="center"/>
      <protection locked="0"/>
    </xf>
    <xf numFmtId="0" fontId="0" fillId="4" borderId="78" xfId="0" applyFill="1" applyBorder="1" applyAlignment="1" applyProtection="1">
      <alignment horizontal="center"/>
      <protection locked="0"/>
    </xf>
    <xf numFmtId="0" fontId="0" fillId="0" borderId="80" xfId="0" applyFill="1" applyBorder="1" applyAlignment="1" applyProtection="1">
      <alignment horizontal="center"/>
      <protection locked="0"/>
    </xf>
    <xf numFmtId="0" fontId="0" fillId="16" borderId="73" xfId="0" applyFill="1" applyBorder="1" applyAlignment="1" applyProtection="1">
      <alignment horizontal="center"/>
      <protection locked="0"/>
    </xf>
    <xf numFmtId="0" fontId="0" fillId="17" borderId="80" xfId="0" applyFill="1" applyBorder="1" applyAlignment="1" applyProtection="1">
      <alignment horizontal="center"/>
      <protection locked="0"/>
    </xf>
    <xf numFmtId="0" fontId="0" fillId="6" borderId="73" xfId="0" applyFill="1" applyBorder="1" applyAlignment="1" applyProtection="1">
      <alignment horizontal="center"/>
      <protection locked="0"/>
    </xf>
    <xf numFmtId="0" fontId="14" fillId="0" borderId="41" xfId="0" applyFont="1" applyFill="1" applyBorder="1" applyProtection="1">
      <protection locked="0"/>
    </xf>
    <xf numFmtId="0" fontId="0" fillId="0" borderId="73" xfId="0" applyBorder="1" applyAlignment="1" applyProtection="1">
      <protection locked="0"/>
    </xf>
    <xf numFmtId="0" fontId="0" fillId="0" borderId="75" xfId="0" applyBorder="1" applyProtection="1">
      <protection locked="0"/>
    </xf>
    <xf numFmtId="0" fontId="0" fillId="4" borderId="75" xfId="0" applyFill="1" applyBorder="1" applyAlignment="1" applyProtection="1">
      <protection locked="0"/>
    </xf>
    <xf numFmtId="0" fontId="0" fillId="0" borderId="78" xfId="0" applyBorder="1" applyAlignment="1" applyProtection="1">
      <protection locked="0"/>
    </xf>
    <xf numFmtId="0" fontId="0" fillId="0" borderId="80" xfId="0" applyBorder="1" applyAlignment="1" applyProtection="1">
      <protection locked="0"/>
    </xf>
    <xf numFmtId="0" fontId="0" fillId="19" borderId="75" xfId="0" applyFill="1" applyBorder="1" applyAlignment="1" applyProtection="1">
      <protection locked="0"/>
    </xf>
    <xf numFmtId="0" fontId="0" fillId="0" borderId="80" xfId="0" applyBorder="1" applyProtection="1">
      <protection locked="0"/>
    </xf>
    <xf numFmtId="0" fontId="0" fillId="4" borderId="73" xfId="0" applyFill="1" applyBorder="1" applyAlignment="1" applyProtection="1">
      <protection locked="0"/>
    </xf>
    <xf numFmtId="0" fontId="0" fillId="0" borderId="75" xfId="0" applyBorder="1" applyAlignment="1" applyProtection="1">
      <protection locked="0"/>
    </xf>
    <xf numFmtId="0" fontId="0" fillId="4" borderId="78" xfId="0" applyFill="1" applyBorder="1" applyAlignment="1" applyProtection="1">
      <protection locked="0"/>
    </xf>
    <xf numFmtId="0" fontId="0" fillId="19" borderId="73" xfId="0" applyFill="1" applyBorder="1" applyAlignment="1" applyProtection="1">
      <protection locked="0"/>
    </xf>
    <xf numFmtId="0" fontId="0" fillId="18" borderId="73" xfId="0" applyFill="1" applyBorder="1" applyAlignment="1" applyProtection="1">
      <protection locked="0"/>
    </xf>
    <xf numFmtId="0" fontId="0" fillId="19" borderId="78" xfId="0" applyFill="1" applyBorder="1" applyAlignment="1" applyProtection="1">
      <protection locked="0"/>
    </xf>
    <xf numFmtId="0" fontId="0" fillId="19" borderId="80" xfId="0" applyFill="1" applyBorder="1" applyAlignment="1" applyProtection="1">
      <protection locked="0"/>
    </xf>
    <xf numFmtId="0" fontId="0" fillId="18" borderId="78" xfId="0" applyFill="1" applyBorder="1" applyAlignment="1" applyProtection="1">
      <protection locked="0"/>
    </xf>
    <xf numFmtId="0" fontId="0" fillId="2" borderId="73" xfId="0" applyFill="1" applyBorder="1" applyAlignment="1" applyProtection="1">
      <alignment horizontal="center"/>
      <protection locked="0"/>
    </xf>
    <xf numFmtId="0" fontId="0" fillId="9" borderId="78" xfId="0" applyFill="1" applyBorder="1" applyAlignment="1" applyProtection="1">
      <alignment horizontal="center"/>
      <protection locked="0"/>
    </xf>
    <xf numFmtId="0" fontId="0" fillId="0" borderId="78" xfId="0" applyBorder="1" applyProtection="1">
      <protection locked="0"/>
    </xf>
    <xf numFmtId="0" fontId="0" fillId="19" borderId="73" xfId="0" applyFill="1" applyBorder="1" applyProtection="1">
      <protection locked="0"/>
    </xf>
    <xf numFmtId="0" fontId="0" fillId="18" borderId="78" xfId="0" applyFill="1" applyBorder="1" applyProtection="1">
      <protection locked="0"/>
    </xf>
    <xf numFmtId="0" fontId="0" fillId="9" borderId="80" xfId="0" applyFill="1" applyBorder="1" applyAlignment="1" applyProtection="1">
      <alignment horizontal="center"/>
      <protection locked="0"/>
    </xf>
    <xf numFmtId="0" fontId="0" fillId="6" borderId="78" xfId="0" applyFill="1" applyBorder="1" applyAlignment="1" applyProtection="1">
      <alignment horizontal="center"/>
      <protection locked="0"/>
    </xf>
    <xf numFmtId="0" fontId="0" fillId="19" borderId="75" xfId="0" applyFill="1" applyBorder="1" applyProtection="1">
      <protection locked="0"/>
    </xf>
    <xf numFmtId="0" fontId="0" fillId="18" borderId="73" xfId="0" applyFill="1" applyBorder="1" applyProtection="1">
      <protection locked="0"/>
    </xf>
    <xf numFmtId="0" fontId="0" fillId="19" borderId="80" xfId="0" applyFill="1" applyBorder="1" applyAlignment="1" applyProtection="1">
      <alignment horizontal="center"/>
      <protection locked="0"/>
    </xf>
    <xf numFmtId="0" fontId="0" fillId="18" borderId="75" xfId="0" applyFill="1" applyBorder="1" applyProtection="1">
      <protection locked="0"/>
    </xf>
    <xf numFmtId="0" fontId="0" fillId="0" borderId="78" xfId="0" applyFill="1" applyBorder="1" applyAlignment="1" applyProtection="1">
      <alignment horizontal="center"/>
      <protection locked="0"/>
    </xf>
    <xf numFmtId="0" fontId="0" fillId="18" borderId="80" xfId="0" applyFill="1" applyBorder="1" applyProtection="1">
      <protection locked="0"/>
    </xf>
    <xf numFmtId="0" fontId="0" fillId="4" borderId="80" xfId="0" applyFill="1" applyBorder="1" applyProtection="1">
      <protection locked="0"/>
    </xf>
    <xf numFmtId="0" fontId="0" fillId="0" borderId="77" xfId="0" applyBorder="1" applyProtection="1">
      <protection locked="0"/>
    </xf>
    <xf numFmtId="0" fontId="1" fillId="0" borderId="77" xfId="0" applyFont="1" applyBorder="1" applyAlignment="1" applyProtection="1">
      <alignment horizontal="center" vertical="center"/>
      <protection locked="0"/>
    </xf>
    <xf numFmtId="0" fontId="1" fillId="0" borderId="73" xfId="0" applyFont="1" applyBorder="1" applyAlignment="1" applyProtection="1">
      <alignment horizontal="center"/>
      <protection locked="0"/>
    </xf>
    <xf numFmtId="0" fontId="1" fillId="0" borderId="75" xfId="0" applyFont="1" applyBorder="1" applyAlignment="1" applyProtection="1">
      <alignment horizontal="center"/>
      <protection locked="0"/>
    </xf>
    <xf numFmtId="0" fontId="1" fillId="0" borderId="78" xfId="0" applyFont="1" applyBorder="1" applyAlignment="1" applyProtection="1">
      <alignment horizontal="center"/>
      <protection locked="0"/>
    </xf>
    <xf numFmtId="0" fontId="1" fillId="0" borderId="80" xfId="0" applyFont="1" applyBorder="1" applyAlignment="1" applyProtection="1">
      <alignment horizontal="center"/>
      <protection locked="0"/>
    </xf>
    <xf numFmtId="0" fontId="0" fillId="0" borderId="38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79" xfId="0" applyBorder="1" applyProtection="1">
      <protection locked="0"/>
    </xf>
    <xf numFmtId="0" fontId="0" fillId="0" borderId="81" xfId="0" applyBorder="1" applyProtection="1">
      <protection locked="0"/>
    </xf>
    <xf numFmtId="0" fontId="0" fillId="4" borderId="83" xfId="0" applyFill="1" applyBorder="1" applyAlignment="1" applyProtection="1">
      <alignment horizontal="center"/>
      <protection locked="0"/>
    </xf>
    <xf numFmtId="0" fontId="1" fillId="4" borderId="0" xfId="0" applyFont="1" applyFill="1" applyBorder="1" applyAlignment="1" applyProtection="1">
      <alignment horizontal="center" vertical="center"/>
      <protection locked="0"/>
    </xf>
    <xf numFmtId="0" fontId="0" fillId="4" borderId="43" xfId="0" applyFill="1" applyBorder="1" applyAlignment="1" applyProtection="1">
      <alignment horizontal="center"/>
      <protection locked="0"/>
    </xf>
    <xf numFmtId="0" fontId="0" fillId="4" borderId="0" xfId="0" applyFill="1" applyBorder="1" applyAlignment="1" applyProtection="1">
      <alignment horizontal="right"/>
      <protection locked="0"/>
    </xf>
    <xf numFmtId="0" fontId="0" fillId="4" borderId="41" xfId="0" applyFill="1" applyBorder="1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0" fontId="0" fillId="4" borderId="72" xfId="0" applyFill="1" applyBorder="1" applyAlignment="1" applyProtection="1">
      <alignment horizontal="center"/>
      <protection locked="0"/>
    </xf>
    <xf numFmtId="0" fontId="0" fillId="4" borderId="72" xfId="0" applyFill="1" applyBorder="1" applyAlignment="1" applyProtection="1">
      <protection locked="0"/>
    </xf>
    <xf numFmtId="0" fontId="1" fillId="4" borderId="41" xfId="0" applyFont="1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/>
      <protection locked="0"/>
    </xf>
    <xf numFmtId="0" fontId="1" fillId="4" borderId="41" xfId="0" applyFont="1" applyFill="1" applyBorder="1"/>
    <xf numFmtId="0" fontId="0" fillId="4" borderId="34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1" fillId="0" borderId="11" xfId="0" applyFont="1" applyBorder="1"/>
    <xf numFmtId="0" fontId="0" fillId="0" borderId="11" xfId="0" applyBorder="1" applyAlignment="1">
      <alignment horizontal="center"/>
    </xf>
    <xf numFmtId="0" fontId="10" fillId="4" borderId="11" xfId="0" applyFont="1" applyFill="1" applyBorder="1" applyAlignment="1">
      <alignment horizontal="center" vertical="center" textRotation="255"/>
    </xf>
    <xf numFmtId="0" fontId="10" fillId="4" borderId="11" xfId="0" applyFont="1" applyFill="1" applyBorder="1" applyAlignment="1">
      <alignment horizontal="center" vertical="center"/>
    </xf>
    <xf numFmtId="0" fontId="0" fillId="0" borderId="0" xfId="0" applyBorder="1"/>
    <xf numFmtId="0" fontId="0" fillId="4" borderId="0" xfId="0" applyFill="1" applyBorder="1"/>
    <xf numFmtId="0" fontId="23" fillId="0" borderId="0" xfId="0" applyFont="1" applyBorder="1"/>
    <xf numFmtId="0" fontId="23" fillId="4" borderId="11" xfId="0" applyFont="1" applyFill="1" applyBorder="1"/>
    <xf numFmtId="0" fontId="1" fillId="23" borderId="42" xfId="0" applyFont="1" applyFill="1" applyBorder="1"/>
    <xf numFmtId="0" fontId="1" fillId="23" borderId="56" xfId="0" applyFont="1" applyFill="1" applyBorder="1"/>
    <xf numFmtId="0" fontId="1" fillId="4" borderId="42" xfId="0" applyFont="1" applyFill="1" applyBorder="1"/>
    <xf numFmtId="0" fontId="1" fillId="4" borderId="56" xfId="0" applyFont="1" applyFill="1" applyBorder="1"/>
    <xf numFmtId="0" fontId="1" fillId="4" borderId="38" xfId="0" applyFont="1" applyFill="1" applyBorder="1"/>
    <xf numFmtId="0" fontId="23" fillId="0" borderId="91" xfId="0" applyFont="1" applyBorder="1"/>
    <xf numFmtId="0" fontId="0" fillId="25" borderId="53" xfId="0" applyFill="1" applyBorder="1" applyAlignment="1">
      <alignment horizontal="center"/>
    </xf>
    <xf numFmtId="0" fontId="0" fillId="25" borderId="90" xfId="0" applyFill="1" applyBorder="1" applyAlignment="1">
      <alignment horizontal="center"/>
    </xf>
    <xf numFmtId="0" fontId="0" fillId="25" borderId="55" xfId="0" applyFill="1" applyBorder="1" applyAlignment="1">
      <alignment horizontal="center"/>
    </xf>
    <xf numFmtId="0" fontId="0" fillId="25" borderId="73" xfId="0" applyFill="1" applyBorder="1" applyAlignment="1">
      <alignment horizontal="center"/>
    </xf>
    <xf numFmtId="0" fontId="0" fillId="25" borderId="74" xfId="0" applyFill="1" applyBorder="1" applyAlignment="1">
      <alignment horizontal="center"/>
    </xf>
    <xf numFmtId="0" fontId="0" fillId="25" borderId="75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13" fillId="26" borderId="43" xfId="0" applyFont="1" applyFill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4" fillId="0" borderId="0" xfId="0" applyFont="1" applyAlignment="1">
      <alignment horizontal="center" vertical="top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24" borderId="10" xfId="0" applyFont="1" applyFill="1" applyBorder="1" applyAlignment="1">
      <alignment horizontal="center"/>
    </xf>
    <xf numFmtId="0" fontId="6" fillId="24" borderId="14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24" borderId="18" xfId="0" applyFont="1" applyFill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90" xfId="0" applyFont="1" applyBorder="1" applyAlignment="1">
      <alignment horizontal="center"/>
    </xf>
    <xf numFmtId="0" fontId="0" fillId="23" borderId="53" xfId="0" applyFont="1" applyFill="1" applyBorder="1" applyAlignment="1">
      <alignment horizontal="center"/>
    </xf>
    <xf numFmtId="0" fontId="0" fillId="23" borderId="90" xfId="0" applyFont="1" applyFill="1" applyBorder="1" applyAlignment="1">
      <alignment horizontal="center"/>
    </xf>
    <xf numFmtId="0" fontId="0" fillId="23" borderId="55" xfId="0" applyFont="1" applyFill="1" applyBorder="1" applyAlignment="1">
      <alignment horizontal="center"/>
    </xf>
    <xf numFmtId="0" fontId="0" fillId="23" borderId="73" xfId="0" applyFont="1" applyFill="1" applyBorder="1" applyAlignment="1">
      <alignment horizontal="center"/>
    </xf>
    <xf numFmtId="0" fontId="0" fillId="0" borderId="74" xfId="0" applyFont="1" applyBorder="1" applyAlignment="1">
      <alignment horizontal="center"/>
    </xf>
    <xf numFmtId="0" fontId="0" fillId="23" borderId="74" xfId="0" applyFont="1" applyFill="1" applyBorder="1" applyAlignment="1">
      <alignment horizontal="center"/>
    </xf>
    <xf numFmtId="0" fontId="0" fillId="23" borderId="75" xfId="0" applyFont="1" applyFill="1" applyBorder="1" applyAlignment="1">
      <alignment horizontal="center"/>
    </xf>
    <xf numFmtId="0" fontId="0" fillId="25" borderId="53" xfId="0" applyFont="1" applyFill="1" applyBorder="1" applyAlignment="1">
      <alignment horizontal="center"/>
    </xf>
    <xf numFmtId="0" fontId="0" fillId="25" borderId="90" xfId="0" applyFont="1" applyFill="1" applyBorder="1" applyAlignment="1">
      <alignment horizontal="center"/>
    </xf>
    <xf numFmtId="0" fontId="0" fillId="25" borderId="55" xfId="0" applyFont="1" applyFill="1" applyBorder="1" applyAlignment="1">
      <alignment horizontal="center"/>
    </xf>
    <xf numFmtId="0" fontId="0" fillId="4" borderId="73" xfId="0" applyFont="1" applyFill="1" applyBorder="1" applyAlignment="1">
      <alignment horizontal="center"/>
    </xf>
    <xf numFmtId="0" fontId="0" fillId="4" borderId="74" xfId="0" applyFont="1" applyFill="1" applyBorder="1" applyAlignment="1">
      <alignment horizontal="center"/>
    </xf>
    <xf numFmtId="0" fontId="0" fillId="4" borderId="75" xfId="0" applyFont="1" applyFill="1" applyBorder="1" applyAlignment="1">
      <alignment horizontal="center"/>
    </xf>
    <xf numFmtId="0" fontId="0" fillId="25" borderId="73" xfId="0" applyFont="1" applyFill="1" applyBorder="1" applyAlignment="1">
      <alignment horizontal="center"/>
    </xf>
    <xf numFmtId="0" fontId="0" fillId="25" borderId="74" xfId="0" applyFont="1" applyFill="1" applyBorder="1" applyAlignment="1">
      <alignment horizontal="center"/>
    </xf>
    <xf numFmtId="0" fontId="0" fillId="25" borderId="75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4" borderId="33" xfId="0" applyFont="1" applyFill="1" applyBorder="1" applyAlignment="1">
      <alignment horizontal="center"/>
    </xf>
    <xf numFmtId="0" fontId="0" fillId="4" borderId="32" xfId="0" applyFont="1" applyFill="1" applyBorder="1" applyAlignment="1">
      <alignment horizontal="center"/>
    </xf>
    <xf numFmtId="0" fontId="0" fillId="4" borderId="39" xfId="0" applyFont="1" applyFill="1" applyBorder="1" applyAlignment="1">
      <alignment horizontal="center"/>
    </xf>
    <xf numFmtId="0" fontId="0" fillId="4" borderId="34" xfId="0" applyFont="1" applyFill="1" applyBorder="1" applyAlignment="1">
      <alignment horizontal="center"/>
    </xf>
    <xf numFmtId="0" fontId="0" fillId="4" borderId="76" xfId="0" applyFont="1" applyFill="1" applyBorder="1" applyAlignment="1">
      <alignment horizontal="center"/>
    </xf>
    <xf numFmtId="0" fontId="0" fillId="4" borderId="30" xfId="0" applyFont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0" fontId="4" fillId="0" borderId="0" xfId="0" applyFont="1" applyAlignment="1">
      <alignment horizontal="center" vertical="center" shrinkToFit="1"/>
    </xf>
    <xf numFmtId="0" fontId="18" fillId="4" borderId="57" xfId="0" applyFont="1" applyFill="1" applyBorder="1" applyAlignment="1" applyProtection="1">
      <alignment horizontal="center" vertical="center" shrinkToFit="1"/>
      <protection locked="0"/>
    </xf>
    <xf numFmtId="0" fontId="18" fillId="4" borderId="59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>
      <alignment horizontal="center" vertical="center"/>
    </xf>
    <xf numFmtId="0" fontId="18" fillId="4" borderId="96" xfId="0" applyFont="1" applyFill="1" applyBorder="1" applyAlignment="1" applyProtection="1">
      <alignment horizontal="center" vertical="center" shrinkToFit="1"/>
      <protection locked="0"/>
    </xf>
    <xf numFmtId="0" fontId="18" fillId="4" borderId="98" xfId="0" applyFont="1" applyFill="1" applyBorder="1" applyAlignment="1" applyProtection="1">
      <alignment horizontal="center" vertical="center" shrinkToFit="1"/>
      <protection locked="0"/>
    </xf>
    <xf numFmtId="0" fontId="18" fillId="4" borderId="101" xfId="0" applyFont="1" applyFill="1" applyBorder="1" applyAlignment="1" applyProtection="1">
      <alignment horizontal="center" vertical="center" shrinkToFit="1"/>
      <protection locked="0"/>
    </xf>
    <xf numFmtId="0" fontId="18" fillId="4" borderId="103" xfId="0" applyFont="1" applyFill="1" applyBorder="1" applyAlignment="1" applyProtection="1">
      <alignment horizontal="center" vertical="center" shrinkToFit="1"/>
      <protection locked="0"/>
    </xf>
    <xf numFmtId="0" fontId="18" fillId="4" borderId="105" xfId="0" applyFont="1" applyFill="1" applyBorder="1" applyAlignment="1" applyProtection="1">
      <alignment horizontal="center" vertical="center" shrinkToFit="1"/>
      <protection locked="0"/>
    </xf>
    <xf numFmtId="0" fontId="18" fillId="4" borderId="100" xfId="0" applyFont="1" applyFill="1" applyBorder="1" applyAlignment="1" applyProtection="1">
      <alignment horizontal="center" vertical="center" shrinkToFit="1"/>
      <protection locked="0"/>
    </xf>
    <xf numFmtId="0" fontId="34" fillId="4" borderId="103" xfId="0" applyFont="1" applyFill="1" applyBorder="1" applyAlignment="1" applyProtection="1">
      <alignment horizontal="center" vertical="center" shrinkToFit="1"/>
      <protection locked="0"/>
    </xf>
    <xf numFmtId="0" fontId="34" fillId="4" borderId="104" xfId="0" applyFont="1" applyFill="1" applyBorder="1" applyAlignment="1" applyProtection="1">
      <alignment horizontal="center" vertical="center" shrinkToFit="1"/>
      <protection locked="0"/>
    </xf>
    <xf numFmtId="0" fontId="34" fillId="4" borderId="105" xfId="0" applyFont="1" applyFill="1" applyBorder="1" applyAlignment="1" applyProtection="1">
      <alignment horizontal="center" vertical="center" shrinkToFit="1"/>
      <protection locked="0"/>
    </xf>
    <xf numFmtId="0" fontId="18" fillId="4" borderId="109" xfId="0" applyFont="1" applyFill="1" applyBorder="1" applyAlignment="1" applyProtection="1">
      <alignment horizontal="center" vertical="center" shrinkToFit="1"/>
      <protection locked="0"/>
    </xf>
    <xf numFmtId="0" fontId="20" fillId="4" borderId="96" xfId="0" applyFont="1" applyFill="1" applyBorder="1" applyAlignment="1" applyProtection="1">
      <alignment horizontal="center" vertical="center" shrinkToFit="1"/>
      <protection locked="0"/>
    </xf>
    <xf numFmtId="0" fontId="20" fillId="4" borderId="98" xfId="0" applyFont="1" applyFill="1" applyBorder="1" applyAlignment="1" applyProtection="1">
      <alignment horizontal="center" vertical="center" shrinkToFit="1"/>
      <protection locked="0"/>
    </xf>
    <xf numFmtId="0" fontId="20" fillId="4" borderId="100" xfId="0" applyFont="1" applyFill="1" applyBorder="1" applyAlignment="1" applyProtection="1">
      <alignment horizontal="center" vertical="center" shrinkToFit="1"/>
      <protection locked="0"/>
    </xf>
    <xf numFmtId="0" fontId="18" fillId="4" borderId="112" xfId="0" applyFont="1" applyFill="1" applyBorder="1" applyAlignment="1" applyProtection="1">
      <alignment horizontal="center" vertical="center" shrinkToFit="1"/>
      <protection locked="0"/>
    </xf>
    <xf numFmtId="0" fontId="18" fillId="4" borderId="114" xfId="0" applyFont="1" applyFill="1" applyBorder="1" applyAlignment="1" applyProtection="1">
      <alignment horizontal="center" vertical="center" shrinkToFit="1"/>
      <protection locked="0"/>
    </xf>
    <xf numFmtId="0" fontId="34" fillId="4" borderId="114" xfId="0" applyFont="1" applyFill="1" applyBorder="1" applyAlignment="1" applyProtection="1">
      <alignment horizontal="center" vertical="center" shrinkToFit="1"/>
      <protection locked="0"/>
    </xf>
    <xf numFmtId="0" fontId="34" fillId="4" borderId="116" xfId="0" applyFont="1" applyFill="1" applyBorder="1" applyAlignment="1" applyProtection="1">
      <alignment horizontal="center" vertical="center" shrinkToFit="1"/>
      <protection locked="0"/>
    </xf>
    <xf numFmtId="0" fontId="20" fillId="4" borderId="118" xfId="0" applyFont="1" applyFill="1" applyBorder="1" applyAlignment="1" applyProtection="1">
      <alignment horizontal="center" vertical="center" shrinkToFit="1"/>
      <protection locked="0"/>
    </xf>
    <xf numFmtId="0" fontId="20" fillId="4" borderId="120" xfId="0" applyFont="1" applyFill="1" applyBorder="1" applyAlignment="1" applyProtection="1">
      <alignment horizontal="center" vertical="center" shrinkToFit="1"/>
      <protection locked="0"/>
    </xf>
    <xf numFmtId="0" fontId="20" fillId="4" borderId="122" xfId="0" applyFont="1" applyFill="1" applyBorder="1" applyAlignment="1" applyProtection="1">
      <alignment horizontal="center" vertical="center" shrinkToFit="1"/>
      <protection locked="0"/>
    </xf>
    <xf numFmtId="0" fontId="18" fillId="4" borderId="117" xfId="0" applyFont="1" applyFill="1" applyBorder="1" applyAlignment="1" applyProtection="1">
      <alignment horizontal="center" vertical="center" shrinkToFit="1"/>
      <protection locked="0"/>
    </xf>
    <xf numFmtId="0" fontId="18" fillId="4" borderId="116" xfId="0" applyFont="1" applyFill="1" applyBorder="1" applyAlignment="1" applyProtection="1">
      <alignment horizontal="center" vertical="center" shrinkToFit="1"/>
      <protection locked="0"/>
    </xf>
    <xf numFmtId="0" fontId="18" fillId="4" borderId="120" xfId="0" applyFont="1" applyFill="1" applyBorder="1" applyAlignment="1" applyProtection="1">
      <alignment horizontal="center" vertical="center" shrinkToFit="1"/>
      <protection locked="0"/>
    </xf>
    <xf numFmtId="0" fontId="18" fillId="4" borderId="122" xfId="0" applyFont="1" applyFill="1" applyBorder="1" applyAlignment="1" applyProtection="1">
      <alignment horizontal="center" vertical="center" shrinkToFit="1"/>
      <protection locked="0"/>
    </xf>
    <xf numFmtId="0" fontId="18" fillId="4" borderId="118" xfId="0" applyFont="1" applyFill="1" applyBorder="1" applyAlignment="1" applyProtection="1">
      <alignment horizontal="center" vertical="center" shrinkToFit="1"/>
      <protection locked="0"/>
    </xf>
    <xf numFmtId="0" fontId="18" fillId="4" borderId="131" xfId="0" applyFont="1" applyFill="1" applyBorder="1" applyAlignment="1" applyProtection="1">
      <alignment horizontal="center" vertical="center" shrinkToFit="1"/>
      <protection locked="0"/>
    </xf>
    <xf numFmtId="0" fontId="18" fillId="4" borderId="133" xfId="0" applyFont="1" applyFill="1" applyBorder="1" applyAlignment="1" applyProtection="1">
      <alignment horizontal="center" vertical="center" shrinkToFit="1"/>
      <protection locked="0"/>
    </xf>
    <xf numFmtId="0" fontId="18" fillId="4" borderId="134" xfId="0" applyFont="1" applyFill="1" applyBorder="1" applyAlignment="1" applyProtection="1">
      <alignment horizontal="center" vertical="center" shrinkToFit="1"/>
      <protection locked="0"/>
    </xf>
    <xf numFmtId="0" fontId="18" fillId="4" borderId="129" xfId="0" applyFont="1" applyFill="1" applyBorder="1" applyAlignment="1" applyProtection="1">
      <alignment horizontal="center" vertical="center" shrinkToFit="1"/>
      <protection locked="0"/>
    </xf>
    <xf numFmtId="0" fontId="21" fillId="4" borderId="117" xfId="0" applyFont="1" applyFill="1" applyBorder="1" applyAlignment="1" applyProtection="1">
      <alignment horizontal="center" vertical="center" shrinkToFit="1"/>
      <protection locked="0"/>
    </xf>
    <xf numFmtId="0" fontId="21" fillId="4" borderId="114" xfId="0" applyFont="1" applyFill="1" applyBorder="1" applyAlignment="1" applyProtection="1">
      <alignment horizontal="center" vertical="center" shrinkToFit="1"/>
      <protection locked="0"/>
    </xf>
    <xf numFmtId="0" fontId="18" fillId="4" borderId="137" xfId="0" applyFont="1" applyFill="1" applyBorder="1" applyAlignment="1" applyProtection="1">
      <alignment horizontal="center" vertical="center" shrinkToFit="1"/>
      <protection locked="0"/>
    </xf>
    <xf numFmtId="0" fontId="18" fillId="4" borderId="140" xfId="0" applyFont="1" applyFill="1" applyBorder="1" applyAlignment="1" applyProtection="1">
      <alignment horizontal="center" vertical="center" shrinkToFit="1"/>
      <protection locked="0"/>
    </xf>
    <xf numFmtId="0" fontId="21" fillId="4" borderId="123" xfId="0" applyFont="1" applyFill="1" applyBorder="1" applyAlignment="1" applyProtection="1">
      <alignment horizontal="center" vertical="center" shrinkToFit="1"/>
      <protection locked="0"/>
    </xf>
    <xf numFmtId="0" fontId="21" fillId="4" borderId="120" xfId="0" applyFont="1" applyFill="1" applyBorder="1" applyAlignment="1" applyProtection="1">
      <alignment horizontal="center" vertical="center" shrinkToFit="1"/>
      <protection locked="0"/>
    </xf>
    <xf numFmtId="0" fontId="18" fillId="4" borderId="135" xfId="0" applyFont="1" applyFill="1" applyBorder="1" applyAlignment="1" applyProtection="1">
      <alignment horizontal="center" vertical="center" shrinkToFit="1"/>
      <protection locked="0"/>
    </xf>
    <xf numFmtId="0" fontId="21" fillId="4" borderId="136" xfId="0" applyFont="1" applyFill="1" applyBorder="1" applyAlignment="1" applyProtection="1">
      <alignment horizontal="center" vertical="center" shrinkToFit="1"/>
      <protection locked="0"/>
    </xf>
    <xf numFmtId="0" fontId="21" fillId="4" borderId="138" xfId="0" applyFont="1" applyFill="1" applyBorder="1" applyAlignment="1" applyProtection="1">
      <alignment horizontal="center" vertical="center" shrinkToFit="1"/>
      <protection locked="0"/>
    </xf>
    <xf numFmtId="0" fontId="21" fillId="4" borderId="119" xfId="0" applyFont="1" applyFill="1" applyBorder="1" applyAlignment="1" applyProtection="1">
      <alignment horizontal="center" vertical="center" shrinkToFit="1"/>
      <protection locked="0"/>
    </xf>
    <xf numFmtId="0" fontId="21" fillId="4" borderId="121" xfId="0" applyFont="1" applyFill="1" applyBorder="1" applyAlignment="1" applyProtection="1">
      <alignment horizontal="center" vertical="center" shrinkToFit="1"/>
      <protection locked="0"/>
    </xf>
    <xf numFmtId="0" fontId="21" fillId="4" borderId="137" xfId="0" applyFont="1" applyFill="1" applyBorder="1" applyAlignment="1" applyProtection="1">
      <alignment horizontal="center" vertical="center" shrinkToFit="1"/>
      <protection locked="0"/>
    </xf>
    <xf numFmtId="0" fontId="21" fillId="4" borderId="139" xfId="0" applyFont="1" applyFill="1" applyBorder="1" applyAlignment="1" applyProtection="1">
      <alignment horizontal="center" vertical="center" shrinkToFit="1"/>
      <protection locked="0"/>
    </xf>
    <xf numFmtId="0" fontId="34" fillId="4" borderId="131" xfId="0" applyFont="1" applyFill="1" applyBorder="1" applyAlignment="1" applyProtection="1">
      <alignment horizontal="center" vertical="center" shrinkToFit="1"/>
      <protection locked="0"/>
    </xf>
    <xf numFmtId="0" fontId="34" fillId="4" borderId="120" xfId="0" applyFont="1" applyFill="1" applyBorder="1" applyAlignment="1" applyProtection="1">
      <alignment horizontal="center" vertical="center" shrinkToFit="1"/>
      <protection locked="0"/>
    </xf>
    <xf numFmtId="0" fontId="34" fillId="4" borderId="137" xfId="0" applyFont="1" applyFill="1" applyBorder="1" applyAlignment="1" applyProtection="1">
      <alignment horizontal="center" vertical="center" shrinkToFit="1"/>
      <protection locked="0"/>
    </xf>
    <xf numFmtId="0" fontId="34" fillId="4" borderId="118" xfId="0" applyFont="1" applyFill="1" applyBorder="1" applyAlignment="1" applyProtection="1">
      <alignment horizontal="center" vertical="center" shrinkToFit="1"/>
      <protection locked="0"/>
    </xf>
    <xf numFmtId="0" fontId="34" fillId="4" borderId="134" xfId="0" applyFont="1" applyFill="1" applyBorder="1" applyAlignment="1" applyProtection="1">
      <alignment horizontal="center" vertical="center" shrinkToFit="1"/>
      <protection locked="0"/>
    </xf>
    <xf numFmtId="0" fontId="34" fillId="4" borderId="115" xfId="0" applyFont="1" applyFill="1" applyBorder="1" applyAlignment="1" applyProtection="1">
      <alignment horizontal="center" vertical="center" shrinkToFit="1"/>
      <protection locked="0"/>
    </xf>
    <xf numFmtId="0" fontId="34" fillId="4" borderId="112" xfId="0" applyFont="1" applyFill="1" applyBorder="1" applyAlignment="1" applyProtection="1">
      <alignment horizontal="center" vertical="center" shrinkToFit="1"/>
      <protection locked="0"/>
    </xf>
    <xf numFmtId="0" fontId="34" fillId="4" borderId="113" xfId="0" applyFont="1" applyFill="1" applyBorder="1" applyAlignment="1" applyProtection="1">
      <alignment horizontal="center" vertical="center" shrinkToFit="1"/>
      <protection locked="0"/>
    </xf>
    <xf numFmtId="0" fontId="34" fillId="4" borderId="140" xfId="0" applyFont="1" applyFill="1" applyBorder="1" applyAlignment="1" applyProtection="1">
      <alignment horizontal="center" vertical="center" shrinkToFit="1"/>
      <protection locked="0"/>
    </xf>
    <xf numFmtId="0" fontId="34" fillId="4" borderId="122" xfId="0" applyFont="1" applyFill="1" applyBorder="1" applyAlignment="1" applyProtection="1">
      <alignment horizontal="center" vertical="center" shrinkToFit="1"/>
      <protection locked="0"/>
    </xf>
    <xf numFmtId="0" fontId="34" fillId="4" borderId="135" xfId="0" applyFont="1" applyFill="1" applyBorder="1" applyAlignment="1" applyProtection="1">
      <alignment horizontal="center" vertical="center" shrinkToFit="1"/>
      <protection locked="0"/>
    </xf>
    <xf numFmtId="0" fontId="34" fillId="4" borderId="136" xfId="0" applyFont="1" applyFill="1" applyBorder="1" applyAlignment="1" applyProtection="1">
      <alignment horizontal="center" vertical="center" shrinkToFit="1"/>
      <protection locked="0"/>
    </xf>
    <xf numFmtId="0" fontId="34" fillId="4" borderId="119" xfId="0" applyFont="1" applyFill="1" applyBorder="1" applyAlignment="1" applyProtection="1">
      <alignment horizontal="center" vertical="center" shrinkToFit="1"/>
      <protection locked="0"/>
    </xf>
    <xf numFmtId="165" fontId="4" fillId="0" borderId="17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34" fillId="4" borderId="123" xfId="0" applyFont="1" applyFill="1" applyBorder="1" applyAlignment="1" applyProtection="1">
      <alignment horizontal="center" vertical="center" shrinkToFit="1"/>
      <protection locked="0"/>
    </xf>
    <xf numFmtId="0" fontId="34" fillId="4" borderId="150" xfId="0" applyFont="1" applyFill="1" applyBorder="1" applyAlignment="1" applyProtection="1">
      <alignment horizontal="center" vertical="center" shrinkToFit="1"/>
      <protection locked="0"/>
    </xf>
    <xf numFmtId="0" fontId="18" fillId="4" borderId="110" xfId="0" applyFont="1" applyFill="1" applyBorder="1" applyAlignment="1" applyProtection="1">
      <alignment horizontal="center" vertical="center" shrinkToFit="1"/>
      <protection locked="0"/>
    </xf>
    <xf numFmtId="0" fontId="18" fillId="4" borderId="125" xfId="0" applyFont="1" applyFill="1" applyBorder="1" applyAlignment="1" applyProtection="1">
      <alignment horizontal="center" vertical="center" shrinkToFit="1"/>
      <protection locked="0"/>
    </xf>
    <xf numFmtId="0" fontId="18" fillId="4" borderId="124" xfId="0" applyFont="1" applyFill="1" applyBorder="1" applyAlignment="1" applyProtection="1">
      <alignment horizontal="center" vertical="center" shrinkToFit="1"/>
      <protection locked="0"/>
    </xf>
    <xf numFmtId="0" fontId="18" fillId="4" borderId="144" xfId="0" applyFont="1" applyFill="1" applyBorder="1" applyAlignment="1" applyProtection="1">
      <alignment horizontal="center" vertical="center" shrinkToFit="1"/>
      <protection locked="0"/>
    </xf>
    <xf numFmtId="0" fontId="18" fillId="4" borderId="145" xfId="0" applyFont="1" applyFill="1" applyBorder="1" applyAlignment="1" applyProtection="1">
      <alignment horizontal="center" vertical="center" shrinkToFit="1"/>
      <protection locked="0"/>
    </xf>
    <xf numFmtId="0" fontId="18" fillId="4" borderId="111" xfId="0" applyFont="1" applyFill="1" applyBorder="1" applyAlignment="1" applyProtection="1">
      <alignment horizontal="center" vertical="center" shrinkToFit="1"/>
      <protection locked="0"/>
    </xf>
    <xf numFmtId="0" fontId="18" fillId="4" borderId="126" xfId="0" applyFont="1" applyFill="1" applyBorder="1" applyAlignment="1" applyProtection="1">
      <alignment horizontal="center" vertical="center" shrinkToFit="1"/>
      <protection locked="0"/>
    </xf>
    <xf numFmtId="0" fontId="18" fillId="4" borderId="94" xfId="0" applyFont="1" applyFill="1" applyBorder="1" applyAlignment="1" applyProtection="1">
      <alignment horizontal="center" vertical="center" shrinkToFit="1"/>
      <protection locked="0"/>
    </xf>
    <xf numFmtId="0" fontId="18" fillId="29" borderId="24" xfId="0" applyFont="1" applyFill="1" applyBorder="1" applyAlignment="1" applyProtection="1">
      <alignment horizontal="center" vertical="center" wrapText="1"/>
      <protection locked="0"/>
    </xf>
    <xf numFmtId="0" fontId="18" fillId="29" borderId="27" xfId="0" applyFont="1" applyFill="1" applyBorder="1" applyAlignment="1" applyProtection="1">
      <alignment horizontal="center" vertical="center" wrapText="1"/>
      <protection locked="0"/>
    </xf>
    <xf numFmtId="0" fontId="19" fillId="0" borderId="0" xfId="0" applyFont="1"/>
    <xf numFmtId="0" fontId="19" fillId="0" borderId="0" xfId="0" applyFont="1" applyAlignment="1">
      <alignment horizontal="left"/>
    </xf>
    <xf numFmtId="0" fontId="20" fillId="29" borderId="24" xfId="0" applyFont="1" applyFill="1" applyBorder="1" applyAlignment="1" applyProtection="1">
      <alignment horizontal="center" vertical="center" wrapText="1"/>
      <protection locked="0"/>
    </xf>
    <xf numFmtId="0" fontId="18" fillId="0" borderId="0" xfId="0" applyFont="1"/>
    <xf numFmtId="0" fontId="18" fillId="4" borderId="119" xfId="0" applyFont="1" applyFill="1" applyBorder="1" applyAlignment="1" applyProtection="1">
      <alignment horizontal="center" vertical="center" shrinkToFit="1"/>
      <protection locked="0"/>
    </xf>
    <xf numFmtId="0" fontId="18" fillId="4" borderId="113" xfId="0" applyFont="1" applyFill="1" applyBorder="1" applyAlignment="1" applyProtection="1">
      <alignment horizontal="center" vertical="center" shrinkToFit="1"/>
      <protection locked="0"/>
    </xf>
    <xf numFmtId="0" fontId="18" fillId="4" borderId="136" xfId="0" applyFont="1" applyFill="1" applyBorder="1" applyAlignment="1" applyProtection="1">
      <alignment horizontal="center" vertical="center" shrinkToFit="1"/>
      <protection locked="0"/>
    </xf>
    <xf numFmtId="0" fontId="18" fillId="4" borderId="102" xfId="0" applyFont="1" applyFill="1" applyBorder="1" applyAlignment="1" applyProtection="1">
      <alignment horizontal="center" vertical="center" shrinkToFit="1"/>
      <protection locked="0"/>
    </xf>
    <xf numFmtId="0" fontId="18" fillId="4" borderId="97" xfId="0" applyFont="1" applyFill="1" applyBorder="1" applyAlignment="1" applyProtection="1">
      <alignment horizontal="center" vertical="center" shrinkToFit="1"/>
      <protection locked="0"/>
    </xf>
    <xf numFmtId="0" fontId="34" fillId="9" borderId="2" xfId="0" applyFont="1" applyFill="1" applyBorder="1" applyAlignment="1" applyProtection="1">
      <alignment horizontal="center" vertical="center" wrapText="1" shrinkToFit="1"/>
      <protection locked="0"/>
    </xf>
    <xf numFmtId="0" fontId="18" fillId="7" borderId="16" xfId="0" applyFont="1" applyFill="1" applyBorder="1" applyAlignment="1" applyProtection="1">
      <alignment horizontal="center" vertical="center" wrapText="1" shrinkToFit="1"/>
      <protection locked="0"/>
    </xf>
    <xf numFmtId="0" fontId="34" fillId="9" borderId="47" xfId="0" applyFont="1" applyFill="1" applyBorder="1" applyAlignment="1" applyProtection="1">
      <alignment horizontal="center" vertical="center" wrapText="1" shrinkToFit="1"/>
      <protection locked="0"/>
    </xf>
    <xf numFmtId="0" fontId="18" fillId="7" borderId="45" xfId="0" applyFont="1" applyFill="1" applyBorder="1" applyAlignment="1" applyProtection="1">
      <alignment horizontal="center" vertical="center" wrapText="1" shrinkToFit="1"/>
      <protection locked="0"/>
    </xf>
    <xf numFmtId="0" fontId="34" fillId="9" borderId="20" xfId="0" applyFont="1" applyFill="1" applyBorder="1" applyAlignment="1" applyProtection="1">
      <alignment horizontal="center" vertical="center" wrapText="1" shrinkToFit="1"/>
      <protection locked="0"/>
    </xf>
    <xf numFmtId="0" fontId="18" fillId="7" borderId="15" xfId="0" applyFont="1" applyFill="1" applyBorder="1" applyAlignment="1" applyProtection="1">
      <alignment horizontal="center" vertical="center" wrapText="1" shrinkToFit="1"/>
      <protection locked="0"/>
    </xf>
    <xf numFmtId="0" fontId="34" fillId="5" borderId="6" xfId="0" applyFont="1" applyFill="1" applyBorder="1" applyAlignment="1" applyProtection="1">
      <alignment horizontal="center" vertical="center" wrapText="1" shrinkToFit="1"/>
      <protection locked="0"/>
    </xf>
    <xf numFmtId="0" fontId="34" fillId="8" borderId="2" xfId="0" applyFont="1" applyFill="1" applyBorder="1" applyAlignment="1" applyProtection="1">
      <alignment horizontal="center" vertical="center" wrapText="1" shrinkToFit="1"/>
      <protection locked="0"/>
    </xf>
    <xf numFmtId="0" fontId="34" fillId="5" borderId="45" xfId="0" applyFont="1" applyFill="1" applyBorder="1" applyAlignment="1" applyProtection="1">
      <alignment horizontal="center" vertical="center" wrapText="1" shrinkToFit="1"/>
      <protection locked="0"/>
    </xf>
    <xf numFmtId="0" fontId="34" fillId="8" borderId="47" xfId="0" applyFont="1" applyFill="1" applyBorder="1" applyAlignment="1" applyProtection="1">
      <alignment horizontal="center" vertical="center" wrapText="1" shrinkToFit="1"/>
      <protection locked="0"/>
    </xf>
    <xf numFmtId="0" fontId="34" fillId="5" borderId="15" xfId="0" applyFont="1" applyFill="1" applyBorder="1" applyAlignment="1" applyProtection="1">
      <alignment horizontal="center" vertical="center" wrapText="1" shrinkToFit="1"/>
      <protection locked="0"/>
    </xf>
    <xf numFmtId="0" fontId="34" fillId="8" borderId="20" xfId="0" applyFont="1" applyFill="1" applyBorder="1" applyAlignment="1" applyProtection="1">
      <alignment horizontal="center" vertical="center" wrapText="1" shrinkToFit="1"/>
      <protection locked="0"/>
    </xf>
    <xf numFmtId="0" fontId="34" fillId="26" borderId="31" xfId="0" applyFont="1" applyFill="1" applyBorder="1" applyAlignment="1" applyProtection="1">
      <alignment horizontal="center" vertical="center"/>
      <protection locked="0"/>
    </xf>
    <xf numFmtId="0" fontId="18" fillId="8" borderId="106" xfId="0" applyFont="1" applyFill="1" applyBorder="1" applyAlignment="1">
      <alignment horizontal="center" vertical="top"/>
    </xf>
    <xf numFmtId="0" fontId="18" fillId="8" borderId="107" xfId="0" applyFont="1" applyFill="1" applyBorder="1" applyAlignment="1">
      <alignment horizontal="center" vertical="top"/>
    </xf>
    <xf numFmtId="0" fontId="18" fillId="8" borderId="108" xfId="0" applyFont="1" applyFill="1" applyBorder="1" applyAlignment="1">
      <alignment horizontal="center" vertical="top"/>
    </xf>
    <xf numFmtId="0" fontId="18" fillId="8" borderId="106" xfId="0" applyFont="1" applyFill="1" applyBorder="1" applyAlignment="1">
      <alignment horizontal="center" vertical="center" shrinkToFit="1"/>
    </xf>
    <xf numFmtId="0" fontId="18" fillId="8" borderId="107" xfId="0" applyFont="1" applyFill="1" applyBorder="1" applyAlignment="1">
      <alignment horizontal="center" vertical="center" shrinkToFit="1"/>
    </xf>
    <xf numFmtId="0" fontId="18" fillId="8" borderId="108" xfId="0" applyFont="1" applyFill="1" applyBorder="1" applyAlignment="1">
      <alignment horizontal="center" vertical="center" shrinkToFit="1"/>
    </xf>
    <xf numFmtId="0" fontId="18" fillId="26" borderId="31" xfId="0" applyFont="1" applyFill="1" applyBorder="1" applyAlignment="1" applyProtection="1">
      <alignment horizontal="center" vertical="center"/>
      <protection locked="0"/>
    </xf>
    <xf numFmtId="49" fontId="4" fillId="4" borderId="153" xfId="0" applyNumberFormat="1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33" fillId="38" borderId="16" xfId="0" applyFont="1" applyFill="1" applyBorder="1" applyAlignment="1">
      <alignment horizontal="center" vertical="center"/>
    </xf>
    <xf numFmtId="0" fontId="34" fillId="38" borderId="6" xfId="0" applyFont="1" applyFill="1" applyBorder="1" applyAlignment="1" applyProtection="1">
      <alignment horizontal="center" vertical="center" wrapText="1" shrinkToFit="1"/>
      <protection locked="0"/>
    </xf>
    <xf numFmtId="0" fontId="34" fillId="38" borderId="45" xfId="0" applyFont="1" applyFill="1" applyBorder="1" applyAlignment="1" applyProtection="1">
      <alignment horizontal="center" vertical="center" wrapText="1" shrinkToFit="1"/>
      <protection locked="0"/>
    </xf>
    <xf numFmtId="0" fontId="34" fillId="38" borderId="15" xfId="0" applyFont="1" applyFill="1" applyBorder="1" applyAlignment="1" applyProtection="1">
      <alignment horizontal="center" vertical="center" wrapText="1" shrinkToFit="1"/>
      <protection locked="0"/>
    </xf>
    <xf numFmtId="0" fontId="13" fillId="38" borderId="43" xfId="0" applyFont="1" applyFill="1" applyBorder="1" applyAlignment="1">
      <alignment horizontal="center" vertical="center"/>
    </xf>
    <xf numFmtId="0" fontId="18" fillId="38" borderId="31" xfId="0" applyFont="1" applyFill="1" applyBorder="1" applyAlignment="1" applyProtection="1">
      <alignment horizontal="center" vertical="center"/>
      <protection locked="0"/>
    </xf>
    <xf numFmtId="0" fontId="34" fillId="38" borderId="31" xfId="0" applyFont="1" applyFill="1" applyBorder="1" applyAlignment="1" applyProtection="1">
      <alignment horizontal="center" vertical="center"/>
      <protection locked="0"/>
    </xf>
    <xf numFmtId="0" fontId="12" fillId="27" borderId="6" xfId="0" applyFont="1" applyFill="1" applyBorder="1" applyAlignment="1">
      <alignment horizontal="center" vertical="center"/>
    </xf>
    <xf numFmtId="0" fontId="18" fillId="27" borderId="31" xfId="0" applyFont="1" applyFill="1" applyBorder="1" applyAlignment="1" applyProtection="1">
      <alignment horizontal="center" vertical="center"/>
      <protection locked="0"/>
    </xf>
    <xf numFmtId="0" fontId="39" fillId="34" borderId="23" xfId="0" applyFont="1" applyFill="1" applyBorder="1" applyAlignment="1">
      <alignment horizontal="center" vertical="center"/>
    </xf>
    <xf numFmtId="0" fontId="39" fillId="34" borderId="4" xfId="0" applyFont="1" applyFill="1" applyBorder="1" applyAlignment="1">
      <alignment horizontal="center" vertical="center"/>
    </xf>
    <xf numFmtId="0" fontId="39" fillId="12" borderId="4" xfId="0" applyFont="1" applyFill="1" applyBorder="1" applyAlignment="1">
      <alignment horizontal="center" vertical="center"/>
    </xf>
    <xf numFmtId="0" fontId="39" fillId="12" borderId="5" xfId="0" applyFont="1" applyFill="1" applyBorder="1" applyAlignment="1">
      <alignment horizontal="center" vertical="center"/>
    </xf>
    <xf numFmtId="0" fontId="39" fillId="12" borderId="22" xfId="0" applyFont="1" applyFill="1" applyBorder="1" applyAlignment="1">
      <alignment horizontal="center" vertical="center"/>
    </xf>
    <xf numFmtId="0" fontId="39" fillId="32" borderId="4" xfId="0" applyFont="1" applyFill="1" applyBorder="1" applyAlignment="1">
      <alignment horizontal="center" vertical="center"/>
    </xf>
    <xf numFmtId="0" fontId="39" fillId="32" borderId="5" xfId="0" applyFont="1" applyFill="1" applyBorder="1" applyAlignment="1">
      <alignment horizontal="center" vertical="center"/>
    </xf>
    <xf numFmtId="0" fontId="39" fillId="32" borderId="22" xfId="0" applyFont="1" applyFill="1" applyBorder="1" applyAlignment="1">
      <alignment horizontal="center" vertical="center"/>
    </xf>
    <xf numFmtId="0" fontId="39" fillId="32" borderId="21" xfId="0" applyFont="1" applyFill="1" applyBorder="1" applyAlignment="1">
      <alignment horizontal="center" vertical="center"/>
    </xf>
    <xf numFmtId="0" fontId="48" fillId="0" borderId="0" xfId="0" applyFont="1" applyAlignment="1">
      <alignment horizontal="left"/>
    </xf>
    <xf numFmtId="0" fontId="48" fillId="0" borderId="0" xfId="0" applyFont="1"/>
    <xf numFmtId="0" fontId="39" fillId="35" borderId="9" xfId="0" applyFont="1" applyFill="1" applyBorder="1" applyAlignment="1">
      <alignment horizontal="center" vertical="center"/>
    </xf>
    <xf numFmtId="0" fontId="39" fillId="35" borderId="3" xfId="0" applyFont="1" applyFill="1" applyBorder="1" applyAlignment="1">
      <alignment horizontal="center" vertical="center"/>
    </xf>
    <xf numFmtId="0" fontId="39" fillId="35" borderId="25" xfId="0" applyFont="1" applyFill="1" applyBorder="1" applyAlignment="1">
      <alignment horizontal="center" vertical="center"/>
    </xf>
    <xf numFmtId="0" fontId="46" fillId="35" borderId="25" xfId="0" applyFont="1" applyFill="1" applyBorder="1" applyAlignment="1">
      <alignment horizontal="center" vertical="center"/>
    </xf>
    <xf numFmtId="0" fontId="39" fillId="36" borderId="25" xfId="0" applyFont="1" applyFill="1" applyBorder="1" applyAlignment="1">
      <alignment horizontal="center" vertical="center"/>
    </xf>
    <xf numFmtId="0" fontId="46" fillId="36" borderId="25" xfId="0" applyFont="1" applyFill="1" applyBorder="1" applyAlignment="1">
      <alignment horizontal="center" vertical="center"/>
    </xf>
    <xf numFmtId="0" fontId="39" fillId="36" borderId="26" xfId="0" applyFont="1" applyFill="1" applyBorder="1" applyAlignment="1">
      <alignment horizontal="center" vertical="center"/>
    </xf>
    <xf numFmtId="0" fontId="46" fillId="0" borderId="0" xfId="0" applyFont="1"/>
    <xf numFmtId="0" fontId="46" fillId="0" borderId="0" xfId="0" applyFont="1" applyAlignment="1">
      <alignment horizontal="left"/>
    </xf>
    <xf numFmtId="0" fontId="9" fillId="28" borderId="61" xfId="0" applyFont="1" applyFill="1" applyBorder="1" applyAlignment="1" applyProtection="1">
      <alignment horizontal="center" vertical="center" shrinkToFit="1"/>
      <protection locked="0"/>
    </xf>
    <xf numFmtId="0" fontId="9" fillId="28" borderId="25" xfId="0" applyFont="1" applyFill="1" applyBorder="1" applyAlignment="1" applyProtection="1">
      <alignment horizontal="center" vertical="center" shrinkToFit="1"/>
      <protection locked="0"/>
    </xf>
    <xf numFmtId="0" fontId="9" fillId="28" borderId="26" xfId="0" applyFont="1" applyFill="1" applyBorder="1" applyAlignment="1" applyProtection="1">
      <alignment horizontal="center" vertical="center" shrinkToFit="1"/>
      <protection locked="0"/>
    </xf>
    <xf numFmtId="0" fontId="47" fillId="0" borderId="0" xfId="0" applyFont="1" applyAlignment="1">
      <alignment shrinkToFit="1"/>
    </xf>
    <xf numFmtId="0" fontId="47" fillId="0" borderId="0" xfId="0" applyFont="1" applyAlignment="1">
      <alignment horizontal="left" shrinkToFit="1"/>
    </xf>
    <xf numFmtId="0" fontId="40" fillId="28" borderId="25" xfId="0" applyFont="1" applyFill="1" applyBorder="1" applyAlignment="1" applyProtection="1">
      <alignment horizontal="center" vertical="center" shrinkToFit="1"/>
      <protection locked="0"/>
    </xf>
    <xf numFmtId="0" fontId="41" fillId="28" borderId="25" xfId="0" applyFont="1" applyFill="1" applyBorder="1" applyAlignment="1" applyProtection="1">
      <alignment horizontal="center" vertical="center" shrinkToFit="1"/>
      <protection locked="0"/>
    </xf>
    <xf numFmtId="0" fontId="49" fillId="28" borderId="25" xfId="0" applyFont="1" applyFill="1" applyBorder="1" applyAlignment="1" applyProtection="1">
      <alignment horizontal="center" vertical="center" shrinkToFit="1"/>
      <protection locked="0"/>
    </xf>
    <xf numFmtId="0" fontId="9" fillId="0" borderId="0" xfId="0" applyFont="1" applyAlignment="1">
      <alignment shrinkToFit="1"/>
    </xf>
    <xf numFmtId="0" fontId="40" fillId="28" borderId="26" xfId="0" applyFont="1" applyFill="1" applyBorder="1" applyAlignment="1" applyProtection="1">
      <alignment horizontal="center" vertical="center" shrinkToFit="1"/>
      <protection locked="0"/>
    </xf>
    <xf numFmtId="0" fontId="39" fillId="23" borderId="23" xfId="0" applyFont="1" applyFill="1" applyBorder="1" applyAlignment="1">
      <alignment horizontal="center" vertical="center"/>
    </xf>
    <xf numFmtId="0" fontId="39" fillId="23" borderId="4" xfId="0" applyFont="1" applyFill="1" applyBorder="1" applyAlignment="1">
      <alignment horizontal="center" vertical="center"/>
    </xf>
    <xf numFmtId="0" fontId="58" fillId="0" borderId="7" xfId="0" applyFont="1" applyFill="1" applyBorder="1" applyAlignment="1">
      <alignment horizontal="center" vertical="center"/>
    </xf>
    <xf numFmtId="0" fontId="58" fillId="0" borderId="0" xfId="0" applyFont="1" applyFill="1" applyAlignment="1">
      <alignment horizontal="center" vertical="center"/>
    </xf>
    <xf numFmtId="165" fontId="19" fillId="38" borderId="110" xfId="0" applyNumberFormat="1" applyFont="1" applyFill="1" applyBorder="1" applyAlignment="1">
      <alignment horizontal="center" vertical="center"/>
    </xf>
    <xf numFmtId="165" fontId="19" fillId="38" borderId="147" xfId="0" applyNumberFormat="1" applyFont="1" applyFill="1" applyBorder="1" applyAlignment="1">
      <alignment horizontal="center" vertical="center"/>
    </xf>
    <xf numFmtId="165" fontId="19" fillId="38" borderId="145" xfId="0" applyNumberFormat="1" applyFont="1" applyFill="1" applyBorder="1" applyAlignment="1">
      <alignment horizontal="center" vertical="center"/>
    </xf>
    <xf numFmtId="165" fontId="19" fillId="38" borderId="118" xfId="0" applyNumberFormat="1" applyFont="1" applyFill="1" applyBorder="1" applyAlignment="1">
      <alignment horizontal="center" vertical="center"/>
    </xf>
    <xf numFmtId="165" fontId="19" fillId="38" borderId="124" xfId="0" applyNumberFormat="1" applyFont="1" applyFill="1" applyBorder="1" applyAlignment="1">
      <alignment horizontal="center" vertical="center"/>
    </xf>
    <xf numFmtId="165" fontId="19" fillId="38" borderId="149" xfId="0" applyNumberFormat="1" applyFont="1" applyFill="1" applyBorder="1" applyAlignment="1">
      <alignment horizontal="center" vertical="center"/>
    </xf>
    <xf numFmtId="165" fontId="19" fillId="38" borderId="110" xfId="0" applyNumberFormat="1" applyFont="1" applyFill="1" applyBorder="1" applyAlignment="1">
      <alignment horizontal="center" vertical="center" shrinkToFit="1"/>
    </xf>
    <xf numFmtId="165" fontId="19" fillId="38" borderId="147" xfId="0" applyNumberFormat="1" applyFont="1" applyFill="1" applyBorder="1" applyAlignment="1">
      <alignment horizontal="center" vertical="center" shrinkToFit="1"/>
    </xf>
    <xf numFmtId="165" fontId="19" fillId="38" borderId="145" xfId="0" applyNumberFormat="1" applyFont="1" applyFill="1" applyBorder="1" applyAlignment="1">
      <alignment horizontal="center" vertical="center" shrinkToFit="1"/>
    </xf>
    <xf numFmtId="165" fontId="19" fillId="38" borderId="118" xfId="0" applyNumberFormat="1" applyFont="1" applyFill="1" applyBorder="1" applyAlignment="1">
      <alignment horizontal="center" vertical="center" shrinkToFit="1"/>
    </xf>
    <xf numFmtId="165" fontId="19" fillId="38" borderId="124" xfId="0" applyNumberFormat="1" applyFont="1" applyFill="1" applyBorder="1" applyAlignment="1">
      <alignment horizontal="center" vertical="center" shrinkToFit="1"/>
    </xf>
    <xf numFmtId="165" fontId="19" fillId="38" borderId="149" xfId="0" applyNumberFormat="1" applyFont="1" applyFill="1" applyBorder="1" applyAlignment="1">
      <alignment horizontal="center" vertical="center" shrinkToFit="1"/>
    </xf>
    <xf numFmtId="165" fontId="19" fillId="38" borderId="129" xfId="0" applyNumberFormat="1" applyFont="1" applyFill="1" applyBorder="1" applyAlignment="1">
      <alignment horizontal="center" vertical="center"/>
    </xf>
    <xf numFmtId="165" fontId="19" fillId="41" borderId="110" xfId="0" applyNumberFormat="1" applyFont="1" applyFill="1" applyBorder="1" applyAlignment="1">
      <alignment horizontal="center" vertical="center"/>
    </xf>
    <xf numFmtId="165" fontId="19" fillId="41" borderId="118" xfId="0" applyNumberFormat="1" applyFont="1" applyFill="1" applyBorder="1" applyAlignment="1">
      <alignment horizontal="center" vertical="center"/>
    </xf>
    <xf numFmtId="165" fontId="19" fillId="41" borderId="145" xfId="0" applyNumberFormat="1" applyFont="1" applyFill="1" applyBorder="1" applyAlignment="1">
      <alignment horizontal="center" vertical="center"/>
    </xf>
    <xf numFmtId="165" fontId="19" fillId="41" borderId="124" xfId="0" applyNumberFormat="1" applyFont="1" applyFill="1" applyBorder="1" applyAlignment="1">
      <alignment horizontal="center" vertical="center"/>
    </xf>
    <xf numFmtId="165" fontId="19" fillId="41" borderId="101" xfId="0" applyNumberFormat="1" applyFont="1" applyFill="1" applyBorder="1" applyAlignment="1">
      <alignment horizontal="center" vertical="center"/>
    </xf>
    <xf numFmtId="165" fontId="19" fillId="41" borderId="110" xfId="0" applyNumberFormat="1" applyFont="1" applyFill="1" applyBorder="1" applyAlignment="1">
      <alignment horizontal="center" vertical="center" shrinkToFit="1"/>
    </xf>
    <xf numFmtId="165" fontId="19" fillId="41" borderId="118" xfId="0" applyNumberFormat="1" applyFont="1" applyFill="1" applyBorder="1" applyAlignment="1">
      <alignment horizontal="center" vertical="center" shrinkToFit="1"/>
    </xf>
    <xf numFmtId="165" fontId="19" fillId="41" borderId="145" xfId="0" applyNumberFormat="1" applyFont="1" applyFill="1" applyBorder="1" applyAlignment="1">
      <alignment horizontal="center" vertical="center" shrinkToFit="1"/>
    </xf>
    <xf numFmtId="165" fontId="19" fillId="41" borderId="124" xfId="0" applyNumberFormat="1" applyFont="1" applyFill="1" applyBorder="1" applyAlignment="1">
      <alignment horizontal="center" vertical="center" shrinkToFit="1"/>
    </xf>
    <xf numFmtId="165" fontId="19" fillId="41" borderId="101" xfId="0" applyNumberFormat="1" applyFont="1" applyFill="1" applyBorder="1" applyAlignment="1">
      <alignment horizontal="center" vertical="center" shrinkToFit="1"/>
    </xf>
    <xf numFmtId="165" fontId="19" fillId="41" borderId="129" xfId="0" applyNumberFormat="1" applyFont="1" applyFill="1" applyBorder="1" applyAlignment="1">
      <alignment horizontal="center" vertical="center" shrinkToFit="1"/>
    </xf>
    <xf numFmtId="165" fontId="19" fillId="41" borderId="129" xfId="0" applyNumberFormat="1" applyFont="1" applyFill="1" applyBorder="1" applyAlignment="1">
      <alignment horizontal="center" vertical="center"/>
    </xf>
    <xf numFmtId="165" fontId="18" fillId="38" borderId="146" xfId="0" applyNumberFormat="1" applyFont="1" applyFill="1" applyBorder="1" applyAlignment="1">
      <alignment horizontal="center" vertical="center"/>
    </xf>
    <xf numFmtId="165" fontId="18" fillId="38" borderId="135" xfId="0" applyNumberFormat="1" applyFont="1" applyFill="1" applyBorder="1" applyAlignment="1">
      <alignment horizontal="center" vertical="center"/>
    </xf>
    <xf numFmtId="165" fontId="18" fillId="38" borderId="148" xfId="0" applyNumberFormat="1" applyFont="1" applyFill="1" applyBorder="1" applyAlignment="1">
      <alignment horizontal="center" vertical="center"/>
    </xf>
    <xf numFmtId="165" fontId="18" fillId="38" borderId="96" xfId="0" applyNumberFormat="1" applyFont="1" applyFill="1" applyBorder="1" applyAlignment="1">
      <alignment horizontal="center" vertical="center"/>
    </xf>
    <xf numFmtId="165" fontId="18" fillId="38" borderId="112" xfId="0" applyNumberFormat="1" applyFont="1" applyFill="1" applyBorder="1" applyAlignment="1">
      <alignment horizontal="center" vertical="center"/>
    </xf>
    <xf numFmtId="165" fontId="18" fillId="41" borderId="96" xfId="0" applyNumberFormat="1" applyFont="1" applyFill="1" applyBorder="1" applyAlignment="1">
      <alignment horizontal="center" vertical="center"/>
    </xf>
    <xf numFmtId="165" fontId="18" fillId="41" borderId="135" xfId="0" applyNumberFormat="1" applyFont="1" applyFill="1" applyBorder="1" applyAlignment="1">
      <alignment horizontal="center" vertical="center"/>
    </xf>
    <xf numFmtId="165" fontId="18" fillId="41" borderId="112" xfId="0" applyNumberFormat="1" applyFont="1" applyFill="1" applyBorder="1" applyAlignment="1">
      <alignment horizontal="center" vertical="center"/>
    </xf>
    <xf numFmtId="165" fontId="18" fillId="41" borderId="96" xfId="0" applyNumberFormat="1" applyFont="1" applyFill="1" applyBorder="1" applyAlignment="1">
      <alignment horizontal="center" vertical="center" shrinkToFit="1"/>
    </xf>
    <xf numFmtId="165" fontId="18" fillId="41" borderId="135" xfId="0" applyNumberFormat="1" applyFont="1" applyFill="1" applyBorder="1" applyAlignment="1">
      <alignment horizontal="center" vertical="center" shrinkToFit="1"/>
    </xf>
    <xf numFmtId="165" fontId="18" fillId="41" borderId="112" xfId="0" applyNumberFormat="1" applyFont="1" applyFill="1" applyBorder="1" applyAlignment="1">
      <alignment horizontal="center" vertical="center" shrinkToFit="1"/>
    </xf>
    <xf numFmtId="165" fontId="18" fillId="38" borderId="146" xfId="0" applyNumberFormat="1" applyFont="1" applyFill="1" applyBorder="1" applyAlignment="1">
      <alignment horizontal="center" vertical="center" shrinkToFit="1"/>
    </xf>
    <xf numFmtId="165" fontId="18" fillId="38" borderId="135" xfId="0" applyNumberFormat="1" applyFont="1" applyFill="1" applyBorder="1" applyAlignment="1">
      <alignment horizontal="center" vertical="center" shrinkToFit="1"/>
    </xf>
    <xf numFmtId="165" fontId="18" fillId="38" borderId="148" xfId="0" applyNumberFormat="1" applyFont="1" applyFill="1" applyBorder="1" applyAlignment="1">
      <alignment horizontal="center" vertical="center" shrinkToFit="1"/>
    </xf>
    <xf numFmtId="166" fontId="0" fillId="0" borderId="0" xfId="0" applyNumberFormat="1" applyAlignment="1">
      <alignment horizontal="center"/>
    </xf>
    <xf numFmtId="165" fontId="18" fillId="38" borderId="125" xfId="0" applyNumberFormat="1" applyFont="1" applyFill="1" applyBorder="1" applyAlignment="1">
      <alignment horizontal="center" vertical="center"/>
    </xf>
    <xf numFmtId="165" fontId="18" fillId="38" borderId="144" xfId="0" applyNumberFormat="1" applyFont="1" applyFill="1" applyBorder="1" applyAlignment="1">
      <alignment horizontal="center" vertical="center"/>
    </xf>
    <xf numFmtId="165" fontId="18" fillId="38" borderId="111" xfId="0" applyNumberFormat="1" applyFont="1" applyFill="1" applyBorder="1" applyAlignment="1">
      <alignment horizontal="center" vertical="center"/>
    </xf>
    <xf numFmtId="165" fontId="18" fillId="41" borderId="125" xfId="0" applyNumberFormat="1" applyFont="1" applyFill="1" applyBorder="1" applyAlignment="1">
      <alignment horizontal="center" vertical="center"/>
    </xf>
    <xf numFmtId="165" fontId="18" fillId="41" borderId="111" xfId="0" applyNumberFormat="1" applyFont="1" applyFill="1" applyBorder="1" applyAlignment="1">
      <alignment horizontal="center" vertical="center"/>
    </xf>
    <xf numFmtId="165" fontId="18" fillId="41" borderId="144" xfId="0" applyNumberFormat="1" applyFont="1" applyFill="1" applyBorder="1" applyAlignment="1">
      <alignment horizontal="center" vertical="center" shrinkToFit="1"/>
    </xf>
    <xf numFmtId="165" fontId="18" fillId="41" borderId="125" xfId="0" applyNumberFormat="1" applyFont="1" applyFill="1" applyBorder="1" applyAlignment="1">
      <alignment horizontal="center" vertical="center" shrinkToFit="1"/>
    </xf>
    <xf numFmtId="165" fontId="18" fillId="41" borderId="111" xfId="0" applyNumberFormat="1" applyFont="1" applyFill="1" applyBorder="1" applyAlignment="1">
      <alignment horizontal="center" vertical="center" shrinkToFit="1"/>
    </xf>
    <xf numFmtId="0" fontId="0" fillId="4" borderId="156" xfId="0" applyFont="1" applyFill="1" applyBorder="1" applyAlignment="1">
      <alignment horizontal="center"/>
    </xf>
    <xf numFmtId="0" fontId="0" fillId="4" borderId="13" xfId="0" applyFont="1" applyFill="1" applyBorder="1" applyAlignment="1">
      <alignment horizontal="center"/>
    </xf>
    <xf numFmtId="0" fontId="0" fillId="4" borderId="157" xfId="0" applyFont="1" applyFill="1" applyBorder="1" applyAlignment="1">
      <alignment horizontal="center"/>
    </xf>
    <xf numFmtId="165" fontId="62" fillId="4" borderId="0" xfId="0" applyNumberFormat="1" applyFont="1" applyFill="1" applyBorder="1" applyAlignment="1">
      <alignment horizontal="center" vertical="center"/>
    </xf>
    <xf numFmtId="165" fontId="63" fillId="4" borderId="0" xfId="0" applyNumberFormat="1" applyFont="1" applyFill="1" applyBorder="1" applyAlignment="1">
      <alignment horizontal="center" vertical="center"/>
    </xf>
    <xf numFmtId="0" fontId="61" fillId="0" borderId="0" xfId="0" applyFont="1" applyAlignment="1">
      <alignment horizontal="center"/>
    </xf>
    <xf numFmtId="0" fontId="61" fillId="0" borderId="0" xfId="0" applyFont="1" applyBorder="1" applyAlignment="1">
      <alignment horizontal="center"/>
    </xf>
    <xf numFmtId="0" fontId="61" fillId="4" borderId="156" xfId="0" applyFont="1" applyFill="1" applyBorder="1" applyAlignment="1">
      <alignment horizontal="center"/>
    </xf>
    <xf numFmtId="0" fontId="61" fillId="4" borderId="13" xfId="0" applyFont="1" applyFill="1" applyBorder="1" applyAlignment="1">
      <alignment horizontal="center"/>
    </xf>
    <xf numFmtId="0" fontId="61" fillId="4" borderId="157" xfId="0" applyFont="1" applyFill="1" applyBorder="1" applyAlignment="1">
      <alignment horizontal="center"/>
    </xf>
    <xf numFmtId="0" fontId="61" fillId="4" borderId="0" xfId="0" applyFont="1" applyFill="1" applyAlignment="1">
      <alignment horizontal="center"/>
    </xf>
    <xf numFmtId="0" fontId="1" fillId="0" borderId="0" xfId="0" applyFont="1" applyBorder="1"/>
    <xf numFmtId="0" fontId="6" fillId="0" borderId="0" xfId="0" applyNumberFormat="1" applyFont="1" applyBorder="1" applyAlignment="1">
      <alignment horizontal="center"/>
    </xf>
    <xf numFmtId="0" fontId="68" fillId="0" borderId="0" xfId="0" applyFont="1" applyAlignment="1">
      <alignment horizontal="center"/>
    </xf>
    <xf numFmtId="0" fontId="61" fillId="4" borderId="0" xfId="0" applyFont="1" applyFill="1" applyBorder="1" applyAlignment="1">
      <alignment horizontal="center"/>
    </xf>
    <xf numFmtId="0" fontId="0" fillId="25" borderId="13" xfId="0" applyFont="1" applyFill="1" applyBorder="1" applyAlignment="1">
      <alignment horizontal="center"/>
    </xf>
    <xf numFmtId="0" fontId="0" fillId="23" borderId="13" xfId="0" applyFont="1" applyFill="1" applyBorder="1" applyAlignment="1">
      <alignment horizontal="center"/>
    </xf>
    <xf numFmtId="0" fontId="0" fillId="0" borderId="0" xfId="0" applyBorder="1" applyAlignment="1">
      <alignment horizontal="left" vertical="top" wrapText="1"/>
    </xf>
    <xf numFmtId="0" fontId="0" fillId="0" borderId="0" xfId="0" applyBorder="1" applyAlignment="1"/>
    <xf numFmtId="0" fontId="0" fillId="0" borderId="0" xfId="0" applyNumberForma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26" fillId="0" borderId="0" xfId="0" applyFont="1" applyAlignment="1">
      <alignment horizontal="center"/>
    </xf>
    <xf numFmtId="0" fontId="26" fillId="0" borderId="0" xfId="0" applyFont="1" applyBorder="1" applyAlignment="1">
      <alignment horizontal="center"/>
    </xf>
    <xf numFmtId="0" fontId="26" fillId="4" borderId="0" xfId="0" applyFont="1" applyFill="1" applyAlignment="1">
      <alignment horizontal="center"/>
    </xf>
    <xf numFmtId="0" fontId="26" fillId="4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0" fontId="0" fillId="4" borderId="52" xfId="0" applyFill="1" applyBorder="1" applyAlignment="1">
      <alignment horizontal="center"/>
    </xf>
    <xf numFmtId="0" fontId="0" fillId="4" borderId="165" xfId="0" applyFill="1" applyBorder="1" applyAlignment="1">
      <alignment horizontal="center"/>
    </xf>
    <xf numFmtId="0" fontId="0" fillId="4" borderId="54" xfId="0" applyFill="1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26" fillId="0" borderId="0" xfId="0" applyFont="1"/>
    <xf numFmtId="0" fontId="65" fillId="4" borderId="0" xfId="0" applyFont="1" applyFill="1" applyBorder="1"/>
    <xf numFmtId="0" fontId="64" fillId="4" borderId="0" xfId="0" applyFont="1" applyFill="1" applyBorder="1"/>
    <xf numFmtId="0" fontId="61" fillId="4" borderId="0" xfId="0" applyFont="1" applyFill="1"/>
    <xf numFmtId="0" fontId="0" fillId="7" borderId="74" xfId="0" applyFont="1" applyFill="1" applyBorder="1" applyAlignment="1">
      <alignment horizontal="center"/>
    </xf>
    <xf numFmtId="0" fontId="0" fillId="44" borderId="75" xfId="0" applyFont="1" applyFill="1" applyBorder="1" applyAlignment="1">
      <alignment horizontal="center"/>
    </xf>
    <xf numFmtId="0" fontId="0" fillId="23" borderId="48" xfId="0" applyFont="1" applyFill="1" applyBorder="1" applyAlignment="1">
      <alignment horizontal="center"/>
    </xf>
    <xf numFmtId="0" fontId="0" fillId="8" borderId="166" xfId="0" applyFont="1" applyFill="1" applyBorder="1" applyAlignment="1">
      <alignment horizontal="center"/>
    </xf>
    <xf numFmtId="0" fontId="0" fillId="7" borderId="166" xfId="0" applyFont="1" applyFill="1" applyBorder="1" applyAlignment="1">
      <alignment horizontal="center"/>
    </xf>
    <xf numFmtId="0" fontId="0" fillId="44" borderId="36" xfId="0" applyFont="1" applyFill="1" applyBorder="1" applyAlignment="1">
      <alignment horizontal="center"/>
    </xf>
    <xf numFmtId="0" fontId="0" fillId="8" borderId="74" xfId="0" applyFont="1" applyFill="1" applyBorder="1" applyAlignment="1">
      <alignment horizontal="center"/>
    </xf>
    <xf numFmtId="0" fontId="0" fillId="44" borderId="2" xfId="0" applyFont="1" applyFill="1" applyBorder="1" applyAlignment="1">
      <alignment horizontal="center"/>
    </xf>
    <xf numFmtId="0" fontId="0" fillId="0" borderId="73" xfId="0" applyFont="1" applyBorder="1" applyAlignment="1">
      <alignment horizontal="center"/>
    </xf>
    <xf numFmtId="0" fontId="1" fillId="23" borderId="40" xfId="0" applyFont="1" applyFill="1" applyBorder="1" applyAlignment="1">
      <alignment horizontal="center"/>
    </xf>
    <xf numFmtId="0" fontId="1" fillId="4" borderId="41" xfId="0" applyFont="1" applyFill="1" applyBorder="1" applyAlignment="1">
      <alignment horizontal="center"/>
    </xf>
    <xf numFmtId="0" fontId="1" fillId="23" borderId="41" xfId="0" applyFont="1" applyFill="1" applyBorder="1" applyAlignment="1">
      <alignment horizontal="center"/>
    </xf>
    <xf numFmtId="0" fontId="1" fillId="4" borderId="31" xfId="0" applyFont="1" applyFill="1" applyBorder="1" applyAlignment="1">
      <alignment horizontal="center"/>
    </xf>
    <xf numFmtId="0" fontId="0" fillId="24" borderId="10" xfId="0" applyFont="1" applyFill="1" applyBorder="1"/>
    <xf numFmtId="0" fontId="0" fillId="8" borderId="3" xfId="0" applyFont="1" applyFill="1" applyBorder="1"/>
    <xf numFmtId="0" fontId="6" fillId="8" borderId="13" xfId="0" applyFont="1" applyFill="1" applyBorder="1" applyAlignment="1">
      <alignment horizontal="center"/>
    </xf>
    <xf numFmtId="0" fontId="0" fillId="8" borderId="157" xfId="0" applyFont="1" applyFill="1" applyBorder="1" applyAlignment="1">
      <alignment horizontal="center"/>
    </xf>
    <xf numFmtId="0" fontId="6" fillId="44" borderId="19" xfId="0" applyFont="1" applyFill="1" applyBorder="1" applyAlignment="1">
      <alignment horizontal="center"/>
    </xf>
    <xf numFmtId="0" fontId="0" fillId="44" borderId="20" xfId="0" applyFont="1" applyFill="1" applyBorder="1" applyAlignment="1">
      <alignment horizontal="center"/>
    </xf>
    <xf numFmtId="0" fontId="0" fillId="7" borderId="3" xfId="0" applyFont="1" applyFill="1" applyBorder="1"/>
    <xf numFmtId="0" fontId="6" fillId="7" borderId="13" xfId="0" applyFont="1" applyFill="1" applyBorder="1" applyAlignment="1">
      <alignment horizontal="center"/>
    </xf>
    <xf numFmtId="0" fontId="0" fillId="7" borderId="157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0" fontId="0" fillId="8" borderId="3" xfId="0" applyFont="1" applyFill="1" applyBorder="1" applyAlignment="1">
      <alignment horizontal="center"/>
    </xf>
    <xf numFmtId="0" fontId="61" fillId="4" borderId="0" xfId="0" applyFont="1" applyFill="1" applyAlignment="1">
      <alignment horizontal="left"/>
    </xf>
    <xf numFmtId="0" fontId="61" fillId="4" borderId="0" xfId="0" applyFont="1" applyFill="1" applyBorder="1"/>
    <xf numFmtId="0" fontId="76" fillId="0" borderId="0" xfId="0" applyFont="1"/>
    <xf numFmtId="0" fontId="77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0" fontId="61" fillId="0" borderId="0" xfId="0" applyFont="1" applyAlignment="1" applyProtection="1">
      <alignment horizontal="left"/>
      <protection locked="0"/>
    </xf>
    <xf numFmtId="0" fontId="30" fillId="42" borderId="62" xfId="0" applyFont="1" applyFill="1" applyBorder="1"/>
    <xf numFmtId="0" fontId="1" fillId="17" borderId="171" xfId="0" applyFont="1" applyFill="1" applyBorder="1"/>
    <xf numFmtId="0" fontId="1" fillId="8" borderId="152" xfId="0" applyFont="1" applyFill="1" applyBorder="1"/>
    <xf numFmtId="20" fontId="0" fillId="0" borderId="0" xfId="0" applyNumberFormat="1" applyFont="1" applyAlignment="1">
      <alignment horizontal="center"/>
    </xf>
    <xf numFmtId="0" fontId="1" fillId="44" borderId="89" xfId="0" applyFont="1" applyFill="1" applyBorder="1" applyAlignment="1">
      <alignment horizontal="center"/>
    </xf>
    <xf numFmtId="0" fontId="0" fillId="44" borderId="172" xfId="0" applyNumberFormat="1" applyFill="1" applyBorder="1" applyAlignment="1">
      <alignment horizontal="center"/>
    </xf>
    <xf numFmtId="0" fontId="0" fillId="44" borderId="173" xfId="0" applyNumberFormat="1" applyFill="1" applyBorder="1" applyAlignment="1">
      <alignment horizontal="center"/>
    </xf>
    <xf numFmtId="0" fontId="6" fillId="44" borderId="172" xfId="0" applyNumberFormat="1" applyFont="1" applyFill="1" applyBorder="1" applyAlignment="1">
      <alignment horizontal="center"/>
    </xf>
    <xf numFmtId="0" fontId="6" fillId="44" borderId="173" xfId="0" applyNumberFormat="1" applyFont="1" applyFill="1" applyBorder="1" applyAlignment="1">
      <alignment horizontal="center"/>
    </xf>
    <xf numFmtId="0" fontId="80" fillId="4" borderId="0" xfId="0" applyFont="1" applyFill="1" applyBorder="1" applyAlignment="1" applyProtection="1">
      <alignment horizontal="left" vertical="center" shrinkToFit="1"/>
      <protection locked="0"/>
    </xf>
    <xf numFmtId="0" fontId="79" fillId="0" borderId="7" xfId="0" applyFont="1" applyBorder="1" applyAlignment="1" applyProtection="1">
      <alignment horizontal="left" shrinkToFit="1"/>
      <protection locked="0"/>
    </xf>
    <xf numFmtId="0" fontId="79" fillId="0" borderId="0" xfId="0" applyFont="1" applyBorder="1" applyAlignment="1" applyProtection="1">
      <alignment horizontal="left" shrinkToFit="1"/>
      <protection locked="0"/>
    </xf>
    <xf numFmtId="20" fontId="1" fillId="0" borderId="0" xfId="0" applyNumberFormat="1" applyFont="1" applyAlignment="1">
      <alignment horizontal="center"/>
    </xf>
    <xf numFmtId="0" fontId="0" fillId="23" borderId="76" xfId="0" applyFont="1" applyFill="1" applyBorder="1" applyAlignment="1">
      <alignment horizontal="center"/>
    </xf>
    <xf numFmtId="0" fontId="0" fillId="0" borderId="75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23" borderId="34" xfId="0" applyFont="1" applyFill="1" applyBorder="1" applyAlignment="1">
      <alignment horizontal="center"/>
    </xf>
    <xf numFmtId="0" fontId="0" fillId="0" borderId="76" xfId="0" applyFont="1" applyBorder="1" applyAlignment="1">
      <alignment horizontal="center"/>
    </xf>
    <xf numFmtId="0" fontId="0" fillId="4" borderId="90" xfId="0" applyFill="1" applyBorder="1" applyAlignment="1">
      <alignment horizontal="center"/>
    </xf>
    <xf numFmtId="0" fontId="0" fillId="25" borderId="34" xfId="0" applyFill="1" applyBorder="1" applyAlignment="1">
      <alignment horizontal="center"/>
    </xf>
    <xf numFmtId="0" fontId="0" fillId="25" borderId="76" xfId="0" applyFill="1" applyBorder="1" applyAlignment="1">
      <alignment horizontal="center"/>
    </xf>
    <xf numFmtId="0" fontId="26" fillId="0" borderId="0" xfId="0" applyFont="1" applyBorder="1"/>
    <xf numFmtId="0" fontId="26" fillId="0" borderId="0" xfId="0" quotePrefix="1" applyFont="1" applyBorder="1" applyAlignment="1">
      <alignment horizontal="left"/>
    </xf>
    <xf numFmtId="0" fontId="26" fillId="0" borderId="0" xfId="0" applyFont="1" applyBorder="1" applyAlignment="1">
      <alignment horizontal="left"/>
    </xf>
    <xf numFmtId="20" fontId="0" fillId="0" borderId="0" xfId="0" applyNumberFormat="1" applyAlignment="1">
      <alignment horizontal="center"/>
    </xf>
    <xf numFmtId="0" fontId="61" fillId="0" borderId="0" xfId="0" applyFont="1" applyAlignment="1" applyProtection="1">
      <alignment horizontal="left"/>
    </xf>
    <xf numFmtId="0" fontId="14" fillId="4" borderId="0" xfId="0" applyFont="1" applyFill="1" applyAlignment="1" applyProtection="1">
      <alignment horizontal="left"/>
      <protection locked="0"/>
    </xf>
    <xf numFmtId="0" fontId="36" fillId="38" borderId="6" xfId="0" applyFont="1" applyFill="1" applyBorder="1" applyAlignment="1" applyProtection="1">
      <alignment horizontal="center" vertical="center" shrinkToFit="1"/>
      <protection locked="0"/>
    </xf>
    <xf numFmtId="0" fontId="36" fillId="38" borderId="45" xfId="0" applyFont="1" applyFill="1" applyBorder="1" applyAlignment="1" applyProtection="1">
      <alignment horizontal="center" vertical="center" shrinkToFit="1"/>
      <protection locked="0"/>
    </xf>
    <xf numFmtId="0" fontId="36" fillId="38" borderId="15" xfId="0" applyFont="1" applyFill="1" applyBorder="1" applyAlignment="1" applyProtection="1">
      <alignment horizontal="center" vertical="center" shrinkToFit="1"/>
      <protection locked="0"/>
    </xf>
    <xf numFmtId="0" fontId="14" fillId="0" borderId="0" xfId="0" applyFont="1" applyAlignment="1">
      <alignment horizontal="center" vertical="center" shrinkToFit="1"/>
    </xf>
    <xf numFmtId="0" fontId="26" fillId="4" borderId="0" xfId="0" applyFont="1" applyFill="1"/>
    <xf numFmtId="0" fontId="0" fillId="4" borderId="0" xfId="0" applyFill="1" applyAlignment="1">
      <alignment horizontal="left"/>
    </xf>
    <xf numFmtId="0" fontId="61" fillId="0" borderId="0" xfId="0" applyFont="1" applyAlignment="1">
      <alignment horizontal="left"/>
    </xf>
    <xf numFmtId="165" fontId="18" fillId="38" borderId="144" xfId="0" applyNumberFormat="1" applyFont="1" applyFill="1" applyBorder="1" applyAlignment="1">
      <alignment horizontal="center" vertical="center" shrinkToFit="1"/>
    </xf>
    <xf numFmtId="165" fontId="18" fillId="38" borderId="125" xfId="0" applyNumberFormat="1" applyFont="1" applyFill="1" applyBorder="1" applyAlignment="1">
      <alignment horizontal="center" vertical="center" shrinkToFit="1"/>
    </xf>
    <xf numFmtId="165" fontId="18" fillId="38" borderId="111" xfId="0" applyNumberFormat="1" applyFont="1" applyFill="1" applyBorder="1" applyAlignment="1">
      <alignment horizontal="center" vertical="center" shrinkToFit="1"/>
    </xf>
    <xf numFmtId="165" fontId="34" fillId="38" borderId="144" xfId="0" applyNumberFormat="1" applyFont="1" applyFill="1" applyBorder="1" applyAlignment="1">
      <alignment horizontal="center" vertical="center"/>
    </xf>
    <xf numFmtId="165" fontId="34" fillId="38" borderId="125" xfId="0" applyNumberFormat="1" applyFont="1" applyFill="1" applyBorder="1" applyAlignment="1">
      <alignment horizontal="center" vertical="center"/>
    </xf>
    <xf numFmtId="165" fontId="34" fillId="38" borderId="111" xfId="0" applyNumberFormat="1" applyFont="1" applyFill="1" applyBorder="1" applyAlignment="1">
      <alignment horizontal="center" vertical="center"/>
    </xf>
    <xf numFmtId="165" fontId="34" fillId="41" borderId="125" xfId="0" applyNumberFormat="1" applyFont="1" applyFill="1" applyBorder="1" applyAlignment="1">
      <alignment horizontal="center" vertical="center"/>
    </xf>
    <xf numFmtId="165" fontId="34" fillId="41" borderId="111" xfId="0" applyNumberFormat="1" applyFont="1" applyFill="1" applyBorder="1" applyAlignment="1">
      <alignment horizontal="center" vertical="center"/>
    </xf>
    <xf numFmtId="165" fontId="18" fillId="41" borderId="144" xfId="0" applyNumberFormat="1" applyFont="1" applyFill="1" applyBorder="1" applyAlignment="1">
      <alignment horizontal="center" vertical="center"/>
    </xf>
    <xf numFmtId="165" fontId="34" fillId="41" borderId="144" xfId="0" applyNumberFormat="1" applyFont="1" applyFill="1" applyBorder="1" applyAlignment="1">
      <alignment horizontal="center" vertical="center"/>
    </xf>
    <xf numFmtId="0" fontId="64" fillId="0" borderId="0" xfId="0" applyFont="1"/>
    <xf numFmtId="0" fontId="89" fillId="0" borderId="0" xfId="0" applyFont="1"/>
    <xf numFmtId="0" fontId="87" fillId="0" borderId="0" xfId="0" applyFont="1" applyAlignment="1">
      <alignment vertical="center"/>
    </xf>
    <xf numFmtId="164" fontId="64" fillId="0" borderId="0" xfId="0" applyNumberFormat="1" applyFont="1"/>
    <xf numFmtId="164" fontId="86" fillId="4" borderId="0" xfId="0" applyNumberFormat="1" applyFont="1" applyFill="1" applyAlignment="1">
      <alignment horizontal="center"/>
    </xf>
    <xf numFmtId="0" fontId="64" fillId="4" borderId="0" xfId="0" applyFont="1" applyFill="1" applyAlignment="1">
      <alignment horizontal="center" vertical="center"/>
    </xf>
    <xf numFmtId="165" fontId="35" fillId="38" borderId="46" xfId="0" applyNumberFormat="1" applyFont="1" applyFill="1" applyBorder="1" applyAlignment="1" applyProtection="1">
      <alignment horizontal="center" vertical="center"/>
      <protection locked="0"/>
    </xf>
    <xf numFmtId="165" fontId="35" fillId="38" borderId="18" xfId="0" applyNumberFormat="1" applyFont="1" applyFill="1" applyBorder="1" applyAlignment="1" applyProtection="1">
      <alignment horizontal="center" vertical="center"/>
      <protection locked="0"/>
    </xf>
    <xf numFmtId="165" fontId="35" fillId="38" borderId="1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/>
    <xf numFmtId="164" fontId="0" fillId="4" borderId="0" xfId="0" applyNumberFormat="1" applyFill="1"/>
    <xf numFmtId="164" fontId="86" fillId="4" borderId="0" xfId="0" applyNumberFormat="1" applyFont="1" applyFill="1"/>
    <xf numFmtId="164" fontId="86" fillId="4" borderId="0" xfId="0" applyNumberFormat="1" applyFont="1" applyFill="1" applyBorder="1" applyAlignment="1">
      <alignment horizontal="center"/>
    </xf>
    <xf numFmtId="164" fontId="86" fillId="4" borderId="0" xfId="0" applyNumberFormat="1" applyFont="1" applyFill="1" applyAlignment="1">
      <alignment horizontal="left"/>
    </xf>
    <xf numFmtId="164" fontId="64" fillId="0" borderId="0" xfId="0" applyNumberFormat="1" applyFont="1" applyAlignment="1">
      <alignment horizontal="center"/>
    </xf>
    <xf numFmtId="0" fontId="0" fillId="4" borderId="0" xfId="0" applyFill="1" applyAlignment="1">
      <alignment horizontal="right"/>
    </xf>
    <xf numFmtId="0" fontId="1" fillId="4" borderId="0" xfId="0" applyFont="1" applyFill="1"/>
    <xf numFmtId="164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164" fontId="1" fillId="4" borderId="0" xfId="0" applyNumberFormat="1" applyFont="1" applyFill="1"/>
    <xf numFmtId="164" fontId="1" fillId="5" borderId="0" xfId="0" applyNumberFormat="1" applyFont="1" applyFill="1"/>
    <xf numFmtId="165" fontId="0" fillId="0" borderId="0" xfId="0" applyNumberFormat="1" applyBorder="1" applyAlignment="1">
      <alignment horizontal="center"/>
    </xf>
    <xf numFmtId="0" fontId="91" fillId="0" borderId="0" xfId="0" applyFont="1" applyAlignment="1">
      <alignment horizontal="center" vertical="center"/>
    </xf>
    <xf numFmtId="164" fontId="0" fillId="0" borderId="19" xfId="0" applyNumberFormat="1" applyBorder="1"/>
    <xf numFmtId="0" fontId="1" fillId="17" borderId="63" xfId="0" applyFont="1" applyFill="1" applyBorder="1" applyAlignment="1">
      <alignment horizontal="center"/>
    </xf>
    <xf numFmtId="165" fontId="35" fillId="38" borderId="46" xfId="0" applyNumberFormat="1" applyFont="1" applyFill="1" applyBorder="1" applyAlignment="1" applyProtection="1">
      <alignment horizontal="center" vertical="center"/>
      <protection locked="0"/>
    </xf>
    <xf numFmtId="165" fontId="35" fillId="38" borderId="18" xfId="0" applyNumberFormat="1" applyFont="1" applyFill="1" applyBorder="1" applyAlignment="1" applyProtection="1">
      <alignment horizontal="center" vertical="center"/>
      <protection locked="0"/>
    </xf>
    <xf numFmtId="165" fontId="35" fillId="38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64" fillId="0" borderId="0" xfId="0" applyFont="1" applyAlignment="1">
      <alignment horizontal="center" vertical="center"/>
    </xf>
    <xf numFmtId="20" fontId="35" fillId="38" borderId="2" xfId="0" applyNumberFormat="1" applyFont="1" applyFill="1" applyBorder="1" applyAlignment="1" applyProtection="1">
      <alignment horizontal="center" vertical="center"/>
      <protection locked="0"/>
    </xf>
    <xf numFmtId="20" fontId="35" fillId="38" borderId="47" xfId="0" applyNumberFormat="1" applyFont="1" applyFill="1" applyBorder="1" applyAlignment="1" applyProtection="1">
      <alignment horizontal="center" vertical="center"/>
      <protection locked="0"/>
    </xf>
    <xf numFmtId="20" fontId="35" fillId="38" borderId="20" xfId="0" applyNumberFormat="1" applyFont="1" applyFill="1" applyBorder="1" applyAlignment="1" applyProtection="1">
      <alignment horizontal="center" vertical="center"/>
      <protection locked="0"/>
    </xf>
    <xf numFmtId="0" fontId="52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left"/>
    </xf>
    <xf numFmtId="0" fontId="14" fillId="4" borderId="0" xfId="0" applyFont="1" applyFill="1" applyBorder="1"/>
    <xf numFmtId="0" fontId="1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33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 applyProtection="1">
      <alignment horizontal="center" vertical="center"/>
      <protection locked="0"/>
    </xf>
    <xf numFmtId="0" fontId="36" fillId="4" borderId="0" xfId="0" applyFont="1" applyFill="1" applyBorder="1" applyAlignment="1" applyProtection="1">
      <alignment horizontal="center" vertical="center" shrinkToFit="1"/>
      <protection locked="0"/>
    </xf>
    <xf numFmtId="0" fontId="24" fillId="4" borderId="0" xfId="0" applyFont="1" applyFill="1" applyBorder="1" applyAlignment="1" applyProtection="1">
      <alignment horizontal="center" vertical="center"/>
      <protection locked="0"/>
    </xf>
    <xf numFmtId="0" fontId="34" fillId="4" borderId="0" xfId="0" applyFont="1" applyFill="1" applyBorder="1" applyAlignment="1" applyProtection="1">
      <alignment horizontal="center" vertical="center" wrapText="1" shrinkToFit="1"/>
      <protection locked="0"/>
    </xf>
    <xf numFmtId="0" fontId="18" fillId="4" borderId="0" xfId="0" applyFont="1" applyFill="1" applyBorder="1" applyAlignment="1" applyProtection="1">
      <alignment horizontal="center" vertical="center" wrapText="1" shrinkToFit="1"/>
      <protection locked="0"/>
    </xf>
    <xf numFmtId="0" fontId="0" fillId="0" borderId="0" xfId="0" applyNumberFormat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Alignment="1" applyProtection="1">
      <protection locked="0"/>
    </xf>
    <xf numFmtId="0" fontId="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165" fontId="35" fillId="5" borderId="10" xfId="0" applyNumberFormat="1" applyFont="1" applyFill="1" applyBorder="1" applyAlignment="1" applyProtection="1">
      <alignment horizontal="center" vertical="center"/>
      <protection locked="0"/>
    </xf>
    <xf numFmtId="20" fontId="35" fillId="5" borderId="2" xfId="0" applyNumberFormat="1" applyFont="1" applyFill="1" applyBorder="1" applyAlignment="1" applyProtection="1">
      <alignment horizontal="center" vertical="center"/>
      <protection locked="0"/>
    </xf>
    <xf numFmtId="165" fontId="35" fillId="5" borderId="46" xfId="0" applyNumberFormat="1" applyFont="1" applyFill="1" applyBorder="1" applyAlignment="1" applyProtection="1">
      <alignment horizontal="center" vertical="center"/>
      <protection locked="0"/>
    </xf>
    <xf numFmtId="20" fontId="35" fillId="5" borderId="47" xfId="0" applyNumberFormat="1" applyFont="1" applyFill="1" applyBorder="1" applyAlignment="1" applyProtection="1">
      <alignment horizontal="center" vertical="center"/>
      <protection locked="0"/>
    </xf>
    <xf numFmtId="165" fontId="35" fillId="5" borderId="18" xfId="0" applyNumberFormat="1" applyFont="1" applyFill="1" applyBorder="1" applyAlignment="1" applyProtection="1">
      <alignment horizontal="center" vertical="center"/>
      <protection locked="0"/>
    </xf>
    <xf numFmtId="20" fontId="35" fillId="5" borderId="20" xfId="0" applyNumberFormat="1" applyFont="1" applyFill="1" applyBorder="1" applyAlignment="1" applyProtection="1">
      <alignment horizontal="center" vertical="center"/>
      <protection locked="0"/>
    </xf>
    <xf numFmtId="0" fontId="0" fillId="4" borderId="55" xfId="0" applyFill="1" applyBorder="1" applyAlignment="1">
      <alignment horizontal="center"/>
    </xf>
    <xf numFmtId="0" fontId="0" fillId="25" borderId="30" xfId="0" applyFill="1" applyBorder="1" applyAlignment="1">
      <alignment horizontal="center"/>
    </xf>
    <xf numFmtId="164" fontId="0" fillId="0" borderId="14" xfId="0" applyNumberFormat="1" applyBorder="1"/>
    <xf numFmtId="164" fontId="0" fillId="0" borderId="0" xfId="0" applyNumberFormat="1" applyBorder="1"/>
    <xf numFmtId="0" fontId="0" fillId="0" borderId="14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164" fontId="0" fillId="0" borderId="14" xfId="0" applyNumberFormat="1" applyBorder="1" applyAlignment="1"/>
    <xf numFmtId="164" fontId="0" fillId="5" borderId="0" xfId="0" applyNumberFormat="1" applyFill="1" applyBorder="1" applyAlignment="1"/>
    <xf numFmtId="0" fontId="0" fillId="5" borderId="19" xfId="0" applyFill="1" applyBorder="1" applyAlignment="1"/>
    <xf numFmtId="164" fontId="0" fillId="5" borderId="0" xfId="0" applyNumberFormat="1" applyFill="1" applyBorder="1"/>
    <xf numFmtId="164" fontId="0" fillId="5" borderId="19" xfId="0" applyNumberFormat="1" applyFill="1" applyBorder="1"/>
    <xf numFmtId="164" fontId="0" fillId="4" borderId="0" xfId="0" applyNumberFormat="1" applyFill="1" applyBorder="1"/>
    <xf numFmtId="164" fontId="0" fillId="0" borderId="18" xfId="0" applyNumberFormat="1" applyBorder="1"/>
    <xf numFmtId="164" fontId="0" fillId="0" borderId="17" xfId="0" applyNumberFormat="1" applyBorder="1"/>
    <xf numFmtId="0" fontId="24" fillId="4" borderId="0" xfId="0" applyFont="1" applyFill="1" applyBorder="1" applyAlignment="1">
      <alignment horizontal="center" vertical="center"/>
    </xf>
    <xf numFmtId="0" fontId="36" fillId="4" borderId="0" xfId="0" applyFont="1" applyFill="1" applyBorder="1" applyAlignment="1" applyProtection="1">
      <alignment horizontal="center" vertical="center"/>
      <protection locked="0"/>
    </xf>
    <xf numFmtId="0" fontId="32" fillId="4" borderId="0" xfId="0" applyFont="1" applyFill="1" applyBorder="1" applyAlignment="1" applyProtection="1">
      <alignment horizontal="center" vertical="center"/>
      <protection locked="0"/>
    </xf>
    <xf numFmtId="0" fontId="34" fillId="4" borderId="0" xfId="0" applyFont="1" applyFill="1" applyBorder="1" applyAlignment="1" applyProtection="1">
      <alignment horizontal="center" vertical="center"/>
      <protection locked="0"/>
    </xf>
    <xf numFmtId="164" fontId="14" fillId="4" borderId="0" xfId="0" applyNumberFormat="1" applyFont="1" applyFill="1" applyBorder="1" applyAlignment="1">
      <alignment horizontal="center"/>
    </xf>
    <xf numFmtId="0" fontId="14" fillId="4" borderId="0" xfId="0" applyFont="1" applyFill="1" applyBorder="1" applyAlignment="1"/>
    <xf numFmtId="164" fontId="0" fillId="5" borderId="17" xfId="0" applyNumberFormat="1" applyFill="1" applyBorder="1"/>
    <xf numFmtId="164" fontId="0" fillId="5" borderId="20" xfId="0" applyNumberFormat="1" applyFill="1" applyBorder="1"/>
    <xf numFmtId="164" fontId="0" fillId="0" borderId="10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5" borderId="10" xfId="0" applyNumberFormat="1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5" borderId="19" xfId="0" applyNumberFormat="1" applyFill="1" applyBorder="1" applyAlignment="1">
      <alignment horizontal="center" vertical="center"/>
    </xf>
    <xf numFmtId="164" fontId="0" fillId="5" borderId="18" xfId="0" applyNumberFormat="1" applyFill="1" applyBorder="1" applyAlignment="1">
      <alignment horizontal="center" vertical="center"/>
    </xf>
    <xf numFmtId="164" fontId="0" fillId="5" borderId="20" xfId="0" applyNumberFormat="1" applyFill="1" applyBorder="1" applyAlignment="1">
      <alignment horizontal="center" vertical="center"/>
    </xf>
    <xf numFmtId="164" fontId="0" fillId="0" borderId="77" xfId="0" applyNumberFormat="1" applyBorder="1" applyAlignment="1">
      <alignment horizontal="center" vertical="center"/>
    </xf>
    <xf numFmtId="164" fontId="0" fillId="0" borderId="180" xfId="0" applyNumberFormat="1" applyBorder="1" applyAlignment="1">
      <alignment horizontal="center" vertical="center"/>
    </xf>
    <xf numFmtId="164" fontId="0" fillId="5" borderId="77" xfId="0" applyNumberFormat="1" applyFill="1" applyBorder="1" applyAlignment="1">
      <alignment horizontal="center" vertical="center"/>
    </xf>
    <xf numFmtId="164" fontId="0" fillId="5" borderId="181" xfId="0" applyNumberFormat="1" applyFill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4" fontId="0" fillId="0" borderId="182" xfId="0" applyNumberFormat="1" applyBorder="1" applyAlignment="1">
      <alignment horizontal="center" vertical="center"/>
    </xf>
    <xf numFmtId="164" fontId="0" fillId="5" borderId="38" xfId="0" applyNumberFormat="1" applyFill="1" applyBorder="1" applyAlignment="1">
      <alignment horizontal="center" vertical="center"/>
    </xf>
    <xf numFmtId="164" fontId="0" fillId="5" borderId="183" xfId="0" applyNumberFormat="1" applyFill="1" applyBorder="1" applyAlignment="1">
      <alignment horizontal="center" vertical="center"/>
    </xf>
    <xf numFmtId="164" fontId="0" fillId="0" borderId="56" xfId="0" applyNumberFormat="1" applyBorder="1" applyAlignment="1">
      <alignment horizontal="center" vertical="center"/>
    </xf>
    <xf numFmtId="164" fontId="0" fillId="0" borderId="184" xfId="0" applyNumberFormat="1" applyBorder="1" applyAlignment="1">
      <alignment horizontal="center" vertical="center"/>
    </xf>
    <xf numFmtId="164" fontId="0" fillId="5" borderId="56" xfId="0" applyNumberFormat="1" applyFill="1" applyBorder="1" applyAlignment="1">
      <alignment horizontal="center" vertical="center"/>
    </xf>
    <xf numFmtId="164" fontId="0" fillId="5" borderId="185" xfId="0" applyNumberForma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4" borderId="7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/>
    </xf>
    <xf numFmtId="164" fontId="0" fillId="4" borderId="0" xfId="0" applyNumberFormat="1" applyFill="1" applyBorder="1" applyAlignment="1">
      <alignment horizontal="right"/>
    </xf>
    <xf numFmtId="0" fontId="89" fillId="0" borderId="0" xfId="0" applyFont="1" applyAlignment="1">
      <alignment horizontal="center"/>
    </xf>
    <xf numFmtId="165" fontId="89" fillId="0" borderId="0" xfId="0" applyNumberFormat="1" applyFont="1" applyAlignment="1">
      <alignment horizontal="center"/>
    </xf>
    <xf numFmtId="165" fontId="89" fillId="0" borderId="11" xfId="0" applyNumberFormat="1" applyFont="1" applyBorder="1" applyAlignment="1">
      <alignment horizontal="center"/>
    </xf>
    <xf numFmtId="165" fontId="89" fillId="0" borderId="25" xfId="0" applyNumberFormat="1" applyFont="1" applyBorder="1" applyAlignment="1">
      <alignment horizontal="center"/>
    </xf>
    <xf numFmtId="165" fontId="89" fillId="0" borderId="26" xfId="0" applyNumberFormat="1" applyFont="1" applyBorder="1" applyAlignment="1">
      <alignment horizontal="center"/>
    </xf>
    <xf numFmtId="165" fontId="89" fillId="0" borderId="67" xfId="0" applyNumberFormat="1" applyFont="1" applyBorder="1" applyAlignment="1">
      <alignment horizontal="center"/>
    </xf>
    <xf numFmtId="165" fontId="89" fillId="0" borderId="0" xfId="0" applyNumberFormat="1" applyFont="1" applyBorder="1" applyAlignment="1">
      <alignment horizontal="center"/>
    </xf>
    <xf numFmtId="165" fontId="89" fillId="0" borderId="19" xfId="0" applyNumberFormat="1" applyFont="1" applyBorder="1" applyAlignment="1">
      <alignment horizontal="center"/>
    </xf>
    <xf numFmtId="165" fontId="89" fillId="0" borderId="24" xfId="0" applyNumberFormat="1" applyFont="1" applyBorder="1" applyAlignment="1">
      <alignment horizontal="center"/>
    </xf>
    <xf numFmtId="165" fontId="89" fillId="0" borderId="27" xfId="0" applyNumberFormat="1" applyFont="1" applyBorder="1" applyAlignment="1">
      <alignment horizontal="center"/>
    </xf>
    <xf numFmtId="165" fontId="89" fillId="17" borderId="6" xfId="0" applyNumberFormat="1" applyFont="1" applyFill="1" applyBorder="1" applyAlignment="1">
      <alignment horizontal="center"/>
    </xf>
    <xf numFmtId="0" fontId="89" fillId="0" borderId="16" xfId="0" applyFont="1" applyBorder="1" applyAlignment="1">
      <alignment horizontal="center"/>
    </xf>
    <xf numFmtId="165" fontId="89" fillId="5" borderId="16" xfId="0" applyNumberFormat="1" applyFont="1" applyFill="1" applyBorder="1" applyAlignment="1">
      <alignment horizontal="center"/>
    </xf>
    <xf numFmtId="165" fontId="89" fillId="5" borderId="15" xfId="0" applyNumberFormat="1" applyFont="1" applyFill="1" applyBorder="1" applyAlignment="1">
      <alignment horizontal="center"/>
    </xf>
    <xf numFmtId="165" fontId="89" fillId="0" borderId="8" xfId="0" applyNumberFormat="1" applyFont="1" applyBorder="1" applyAlignment="1">
      <alignment horizontal="center"/>
    </xf>
    <xf numFmtId="0" fontId="92" fillId="0" borderId="0" xfId="0" applyFont="1" applyAlignment="1"/>
    <xf numFmtId="0" fontId="0" fillId="5" borderId="27" xfId="0" applyFont="1" applyFill="1" applyBorder="1" applyAlignment="1">
      <alignment horizontal="center"/>
    </xf>
    <xf numFmtId="0" fontId="1" fillId="5" borderId="50" xfId="0" applyFont="1" applyFill="1" applyBorder="1" applyAlignment="1">
      <alignment horizontal="center"/>
    </xf>
    <xf numFmtId="0" fontId="0" fillId="5" borderId="50" xfId="0" applyFont="1" applyFill="1" applyBorder="1" applyAlignment="1">
      <alignment horizontal="center"/>
    </xf>
    <xf numFmtId="0" fontId="0" fillId="17" borderId="63" xfId="0" applyFont="1" applyFill="1" applyBorder="1" applyAlignment="1">
      <alignment horizontal="center"/>
    </xf>
    <xf numFmtId="164" fontId="1" fillId="0" borderId="48" xfId="0" applyNumberFormat="1" applyFont="1" applyFill="1" applyBorder="1" applyAlignment="1">
      <alignment horizontal="center"/>
    </xf>
    <xf numFmtId="164" fontId="1" fillId="0" borderId="36" xfId="0" applyNumberFormat="1" applyFont="1" applyFill="1" applyBorder="1" applyAlignment="1">
      <alignment horizontal="center"/>
    </xf>
    <xf numFmtId="164" fontId="1" fillId="0" borderId="73" xfId="0" applyNumberFormat="1" applyFont="1" applyFill="1" applyBorder="1" applyAlignment="1">
      <alignment horizontal="center"/>
    </xf>
    <xf numFmtId="164" fontId="1" fillId="0" borderId="75" xfId="0" applyNumberFormat="1" applyFont="1" applyFill="1" applyBorder="1" applyAlignment="1">
      <alignment horizontal="center"/>
    </xf>
    <xf numFmtId="0" fontId="87" fillId="5" borderId="53" xfId="0" applyFont="1" applyFill="1" applyBorder="1"/>
    <xf numFmtId="165" fontId="64" fillId="5" borderId="55" xfId="0" applyNumberFormat="1" applyFont="1" applyFill="1" applyBorder="1" applyAlignment="1">
      <alignment horizontal="center"/>
    </xf>
    <xf numFmtId="0" fontId="87" fillId="5" borderId="73" xfId="0" applyFont="1" applyFill="1" applyBorder="1"/>
    <xf numFmtId="165" fontId="64" fillId="5" borderId="75" xfId="0" applyNumberFormat="1" applyFont="1" applyFill="1" applyBorder="1" applyAlignment="1">
      <alignment horizontal="center"/>
    </xf>
    <xf numFmtId="0" fontId="87" fillId="5" borderId="34" xfId="0" applyFont="1" applyFill="1" applyBorder="1"/>
    <xf numFmtId="165" fontId="64" fillId="5" borderId="30" xfId="0" applyNumberFormat="1" applyFont="1" applyFill="1" applyBorder="1" applyAlignment="1">
      <alignment horizontal="center"/>
    </xf>
    <xf numFmtId="0" fontId="87" fillId="17" borderId="53" xfId="0" applyFont="1" applyFill="1" applyBorder="1"/>
    <xf numFmtId="165" fontId="64" fillId="17" borderId="55" xfId="0" applyNumberFormat="1" applyFont="1" applyFill="1" applyBorder="1" applyAlignment="1">
      <alignment horizontal="center"/>
    </xf>
    <xf numFmtId="0" fontId="87" fillId="17" borderId="73" xfId="0" applyFont="1" applyFill="1" applyBorder="1"/>
    <xf numFmtId="165" fontId="64" fillId="17" borderId="75" xfId="0" applyNumberFormat="1" applyFont="1" applyFill="1" applyBorder="1" applyAlignment="1">
      <alignment horizontal="center"/>
    </xf>
    <xf numFmtId="0" fontId="87" fillId="17" borderId="34" xfId="0" applyFont="1" applyFill="1" applyBorder="1"/>
    <xf numFmtId="165" fontId="64" fillId="17" borderId="30" xfId="0" applyNumberFormat="1" applyFont="1" applyFill="1" applyBorder="1" applyAlignment="1">
      <alignment horizontal="center"/>
    </xf>
    <xf numFmtId="173" fontId="1" fillId="0" borderId="174" xfId="0" applyNumberFormat="1" applyFont="1" applyFill="1" applyBorder="1" applyAlignment="1">
      <alignment horizontal="center"/>
    </xf>
    <xf numFmtId="173" fontId="1" fillId="0" borderId="77" xfId="0" applyNumberFormat="1" applyFont="1" applyFill="1" applyBorder="1" applyAlignment="1">
      <alignment horizontal="center"/>
    </xf>
    <xf numFmtId="0" fontId="1" fillId="0" borderId="40" xfId="0" applyFont="1" applyFill="1" applyBorder="1"/>
    <xf numFmtId="0" fontId="1" fillId="0" borderId="41" xfId="0" applyFont="1" applyFill="1" applyBorder="1"/>
    <xf numFmtId="0" fontId="61" fillId="0" borderId="11" xfId="0" quotePrefix="1" applyFont="1" applyBorder="1" applyAlignment="1">
      <alignment horizontal="center"/>
    </xf>
    <xf numFmtId="0" fontId="0" fillId="0" borderId="0" xfId="0" quotePrefix="1" applyAlignment="1"/>
    <xf numFmtId="0" fontId="0" fillId="0" borderId="11" xfId="0" applyBorder="1" applyAlignment="1" applyProtection="1">
      <alignment horizontal="center"/>
      <protection locked="0"/>
    </xf>
    <xf numFmtId="0" fontId="26" fillId="0" borderId="0" xfId="0" applyFont="1" applyBorder="1" applyAlignment="1" applyProtection="1">
      <alignment horizontal="center"/>
      <protection locked="0"/>
    </xf>
    <xf numFmtId="0" fontId="26" fillId="0" borderId="0" xfId="0" applyFont="1" applyBorder="1" applyProtection="1">
      <protection locked="0"/>
    </xf>
    <xf numFmtId="0" fontId="26" fillId="0" borderId="0" xfId="0" applyFont="1" applyProtection="1">
      <protection locked="0"/>
    </xf>
    <xf numFmtId="0" fontId="6" fillId="0" borderId="0" xfId="0" applyNumberFormat="1" applyFont="1" applyBorder="1" applyAlignment="1" applyProtection="1">
      <alignment horizontal="center"/>
      <protection locked="0"/>
    </xf>
    <xf numFmtId="0" fontId="26" fillId="0" borderId="11" xfId="0" applyFont="1" applyBorder="1" applyProtection="1">
      <protection locked="0"/>
    </xf>
    <xf numFmtId="0" fontId="1" fillId="23" borderId="1" xfId="0" applyFont="1" applyFill="1" applyBorder="1" applyAlignment="1">
      <alignment horizontal="center"/>
    </xf>
    <xf numFmtId="0" fontId="1" fillId="23" borderId="89" xfId="0" applyFont="1" applyFill="1" applyBorder="1" applyAlignment="1">
      <alignment horizontal="center"/>
    </xf>
    <xf numFmtId="0" fontId="82" fillId="46" borderId="8" xfId="0" applyFont="1" applyFill="1" applyBorder="1" applyAlignment="1">
      <alignment horizontal="center"/>
    </xf>
    <xf numFmtId="0" fontId="0" fillId="0" borderId="28" xfId="0" applyBorder="1"/>
    <xf numFmtId="0" fontId="0" fillId="0" borderId="28" xfId="0" applyBorder="1" applyAlignment="1">
      <alignment horizontal="center"/>
    </xf>
    <xf numFmtId="0" fontId="64" fillId="0" borderId="0" xfId="0" applyFont="1" applyAlignment="1">
      <alignment horizontal="center"/>
    </xf>
    <xf numFmtId="0" fontId="26" fillId="0" borderId="10" xfId="0" applyFont="1" applyBorder="1" applyAlignment="1">
      <alignment horizontal="center"/>
    </xf>
    <xf numFmtId="0" fontId="26" fillId="0" borderId="7" xfId="0" applyFont="1" applyBorder="1" applyAlignment="1">
      <alignment horizontal="center"/>
    </xf>
    <xf numFmtId="165" fontId="64" fillId="0" borderId="11" xfId="0" applyNumberFormat="1" applyFont="1" applyBorder="1" applyAlignment="1">
      <alignment horizontal="center"/>
    </xf>
    <xf numFmtId="0" fontId="89" fillId="0" borderId="7" xfId="0" applyFont="1" applyBorder="1" applyAlignment="1">
      <alignment horizontal="center"/>
    </xf>
    <xf numFmtId="0" fontId="26" fillId="0" borderId="14" xfId="0" applyFont="1" applyBorder="1" applyAlignment="1">
      <alignment horizontal="center"/>
    </xf>
    <xf numFmtId="0" fontId="89" fillId="0" borderId="0" xfId="0" applyFont="1" applyBorder="1" applyAlignment="1">
      <alignment horizontal="center"/>
    </xf>
    <xf numFmtId="0" fontId="64" fillId="0" borderId="0" xfId="0" applyFont="1" applyBorder="1" applyAlignment="1">
      <alignment horizontal="center"/>
    </xf>
    <xf numFmtId="0" fontId="26" fillId="0" borderId="18" xfId="0" applyFont="1" applyBorder="1" applyAlignment="1">
      <alignment horizontal="center"/>
    </xf>
    <xf numFmtId="0" fontId="26" fillId="0" borderId="17" xfId="0" applyFont="1" applyBorder="1" applyAlignment="1">
      <alignment horizontal="center"/>
    </xf>
    <xf numFmtId="0" fontId="89" fillId="0" borderId="17" xfId="0" applyFont="1" applyBorder="1" applyAlignment="1">
      <alignment horizontal="center"/>
    </xf>
    <xf numFmtId="0" fontId="0" fillId="0" borderId="61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26" fillId="0" borderId="8" xfId="0" applyFont="1" applyBorder="1" applyAlignment="1" applyProtection="1">
      <alignment horizontal="center"/>
      <protection locked="0"/>
    </xf>
    <xf numFmtId="0" fontId="0" fillId="0" borderId="153" xfId="0" applyBorder="1" applyAlignment="1" applyProtection="1">
      <alignment horizontal="center"/>
      <protection locked="0"/>
    </xf>
    <xf numFmtId="0" fontId="26" fillId="0" borderId="160" xfId="0" applyFont="1" applyBorder="1" applyProtection="1">
      <protection locked="0"/>
    </xf>
    <xf numFmtId="0" fontId="26" fillId="0" borderId="6" xfId="0" applyFont="1" applyBorder="1" applyAlignment="1" applyProtection="1">
      <alignment horizontal="center"/>
      <protection locked="0"/>
    </xf>
    <xf numFmtId="0" fontId="6" fillId="0" borderId="11" xfId="0" applyNumberFormat="1" applyFont="1" applyBorder="1" applyAlignment="1" applyProtection="1">
      <alignment horizontal="center"/>
      <protection locked="0"/>
    </xf>
    <xf numFmtId="0" fontId="26" fillId="0" borderId="11" xfId="0" applyFont="1" applyBorder="1" applyAlignment="1" applyProtection="1">
      <alignment horizontal="center"/>
      <protection locked="0"/>
    </xf>
    <xf numFmtId="0" fontId="26" fillId="0" borderId="155" xfId="0" applyFont="1" applyBorder="1" applyProtection="1">
      <protection locked="0"/>
    </xf>
    <xf numFmtId="0" fontId="1" fillId="8" borderId="11" xfId="0" applyFont="1" applyFill="1" applyBorder="1" applyAlignment="1" applyProtection="1">
      <alignment horizontal="center"/>
      <protection locked="0"/>
    </xf>
    <xf numFmtId="0" fontId="1" fillId="8" borderId="11" xfId="0" applyFont="1" applyFill="1" applyBorder="1" applyAlignment="1">
      <alignment horizontal="center"/>
    </xf>
    <xf numFmtId="173" fontId="1" fillId="30" borderId="77" xfId="0" applyNumberFormat="1" applyFont="1" applyFill="1" applyBorder="1" applyAlignment="1">
      <alignment horizontal="center"/>
    </xf>
    <xf numFmtId="173" fontId="1" fillId="30" borderId="38" xfId="0" applyNumberFormat="1" applyFont="1" applyFill="1" applyBorder="1" applyAlignment="1">
      <alignment horizontal="center"/>
    </xf>
    <xf numFmtId="0" fontId="1" fillId="0" borderId="43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5" fillId="17" borderId="191" xfId="0" applyNumberFormat="1" applyFont="1" applyFill="1" applyBorder="1" applyAlignment="1">
      <alignment horizontal="center"/>
    </xf>
    <xf numFmtId="0" fontId="5" fillId="8" borderId="152" xfId="0" applyNumberFormat="1" applyFont="1" applyFill="1" applyBorder="1" applyAlignment="1">
      <alignment horizontal="center"/>
    </xf>
    <xf numFmtId="0" fontId="1" fillId="17" borderId="191" xfId="0" applyNumberFormat="1" applyFont="1" applyFill="1" applyBorder="1" applyAlignment="1">
      <alignment horizontal="center"/>
    </xf>
    <xf numFmtId="0" fontId="1" fillId="8" borderId="152" xfId="0" applyNumberFormat="1" applyFont="1" applyFill="1" applyBorder="1" applyAlignment="1">
      <alignment horizontal="center"/>
    </xf>
    <xf numFmtId="0" fontId="1" fillId="7" borderId="189" xfId="0" applyNumberFormat="1" applyFont="1" applyFill="1" applyBorder="1" applyAlignment="1">
      <alignment horizontal="center"/>
    </xf>
    <xf numFmtId="0" fontId="1" fillId="7" borderId="190" xfId="0" applyNumberFormat="1" applyFont="1" applyFill="1" applyBorder="1" applyAlignment="1">
      <alignment horizontal="center"/>
    </xf>
    <xf numFmtId="0" fontId="5" fillId="7" borderId="189" xfId="0" applyNumberFormat="1" applyFont="1" applyFill="1" applyBorder="1" applyAlignment="1">
      <alignment horizontal="center"/>
    </xf>
    <xf numFmtId="0" fontId="5" fillId="7" borderId="190" xfId="0" applyNumberFormat="1" applyFont="1" applyFill="1" applyBorder="1" applyAlignment="1">
      <alignment horizontal="center"/>
    </xf>
    <xf numFmtId="0" fontId="96" fillId="17" borderId="187" xfId="0" applyNumberFormat="1" applyFont="1" applyFill="1" applyBorder="1" applyAlignment="1">
      <alignment horizontal="left" vertical="center" indent="1"/>
    </xf>
    <xf numFmtId="0" fontId="96" fillId="17" borderId="172" xfId="0" applyNumberFormat="1" applyFont="1" applyFill="1" applyBorder="1" applyAlignment="1">
      <alignment horizontal="left" vertical="center" indent="1"/>
    </xf>
    <xf numFmtId="0" fontId="96" fillId="17" borderId="189" xfId="0" applyNumberFormat="1" applyFont="1" applyFill="1" applyBorder="1" applyAlignment="1">
      <alignment horizontal="left" vertical="center" indent="1"/>
    </xf>
    <xf numFmtId="0" fontId="96" fillId="8" borderId="188" xfId="0" applyNumberFormat="1" applyFont="1" applyFill="1" applyBorder="1" applyAlignment="1">
      <alignment horizontal="right" vertical="center" indent="1"/>
    </xf>
    <xf numFmtId="0" fontId="96" fillId="8" borderId="173" xfId="0" applyNumberFormat="1" applyFont="1" applyFill="1" applyBorder="1" applyAlignment="1">
      <alignment horizontal="right" vertical="center" indent="1"/>
    </xf>
    <xf numFmtId="0" fontId="96" fillId="8" borderId="190" xfId="0" applyNumberFormat="1" applyFont="1" applyFill="1" applyBorder="1" applyAlignment="1">
      <alignment horizontal="right" vertical="center" indent="1"/>
    </xf>
    <xf numFmtId="0" fontId="0" fillId="4" borderId="0" xfId="0" applyFont="1" applyFill="1"/>
    <xf numFmtId="164" fontId="0" fillId="4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/>
    </xf>
    <xf numFmtId="0" fontId="0" fillId="0" borderId="17" xfId="0" applyBorder="1" applyAlignment="1">
      <alignment horizontal="center" vertical="center"/>
    </xf>
    <xf numFmtId="164" fontId="0" fillId="0" borderId="192" xfId="0" applyNumberFormat="1" applyBorder="1" applyAlignment="1">
      <alignment horizontal="center" vertical="center"/>
    </xf>
    <xf numFmtId="164" fontId="0" fillId="0" borderId="179" xfId="0" applyNumberFormat="1" applyBorder="1" applyAlignment="1">
      <alignment horizontal="center" vertical="center"/>
    </xf>
    <xf numFmtId="164" fontId="0" fillId="5" borderId="192" xfId="0" applyNumberFormat="1" applyFill="1" applyBorder="1" applyAlignment="1">
      <alignment horizontal="center" vertical="center"/>
    </xf>
    <xf numFmtId="164" fontId="0" fillId="5" borderId="193" xfId="0" applyNumberFormat="1" applyFill="1" applyBorder="1" applyAlignment="1">
      <alignment horizontal="center" vertical="center"/>
    </xf>
    <xf numFmtId="164" fontId="0" fillId="4" borderId="0" xfId="0" applyNumberFormat="1" applyFill="1" applyAlignment="1">
      <alignment horizontal="left"/>
    </xf>
    <xf numFmtId="0" fontId="0" fillId="4" borderId="0" xfId="0" applyFill="1" applyBorder="1" applyAlignment="1">
      <alignment horizontal="left"/>
    </xf>
    <xf numFmtId="0" fontId="1" fillId="0" borderId="16" xfId="0" applyNumberFormat="1" applyFont="1" applyFill="1" applyBorder="1" applyAlignment="1">
      <alignment horizontal="center"/>
    </xf>
    <xf numFmtId="0" fontId="1" fillId="0" borderId="192" xfId="0" applyNumberFormat="1" applyFont="1" applyFill="1" applyBorder="1" applyAlignment="1">
      <alignment horizontal="center"/>
    </xf>
    <xf numFmtId="0" fontId="1" fillId="0" borderId="43" xfId="0" applyNumberFormat="1" applyFont="1" applyFill="1" applyBorder="1" applyAlignment="1" applyProtection="1">
      <alignment horizontal="center"/>
      <protection locked="0"/>
    </xf>
    <xf numFmtId="0" fontId="1" fillId="0" borderId="41" xfId="0" applyNumberFormat="1" applyFont="1" applyFill="1" applyBorder="1" applyAlignment="1" applyProtection="1">
      <alignment horizontal="center"/>
      <protection locked="0"/>
    </xf>
    <xf numFmtId="164" fontId="0" fillId="0" borderId="48" xfId="0" applyNumberFormat="1" applyFill="1" applyBorder="1" applyAlignment="1" applyProtection="1">
      <alignment horizontal="center"/>
      <protection locked="0"/>
    </xf>
    <xf numFmtId="164" fontId="0" fillId="0" borderId="51" xfId="0" applyNumberFormat="1" applyFill="1" applyBorder="1" applyAlignment="1" applyProtection="1">
      <alignment horizontal="center"/>
      <protection locked="0"/>
    </xf>
    <xf numFmtId="164" fontId="0" fillId="0" borderId="36" xfId="0" applyNumberFormat="1" applyFill="1" applyBorder="1" applyAlignment="1" applyProtection="1">
      <alignment horizontal="center"/>
      <protection locked="0"/>
    </xf>
    <xf numFmtId="164" fontId="0" fillId="0" borderId="51" xfId="0" applyNumberFormat="1" applyFill="1" applyBorder="1" applyProtection="1">
      <protection locked="0"/>
    </xf>
    <xf numFmtId="164" fontId="0" fillId="0" borderId="36" xfId="0" applyNumberFormat="1" applyFill="1" applyBorder="1" applyProtection="1">
      <protection locked="0"/>
    </xf>
    <xf numFmtId="164" fontId="0" fillId="17" borderId="73" xfId="0" applyNumberFormat="1" applyFill="1" applyBorder="1" applyAlignment="1" applyProtection="1">
      <alignment horizontal="center"/>
      <protection locked="0"/>
    </xf>
    <xf numFmtId="164" fontId="0" fillId="5" borderId="80" xfId="0" applyNumberFormat="1" applyFill="1" applyBorder="1" applyAlignment="1" applyProtection="1">
      <alignment horizontal="center"/>
      <protection locked="0"/>
    </xf>
    <xf numFmtId="164" fontId="0" fillId="5" borderId="75" xfId="0" applyNumberFormat="1" applyFill="1" applyBorder="1" applyAlignment="1" applyProtection="1">
      <alignment horizontal="center"/>
      <protection locked="0"/>
    </xf>
    <xf numFmtId="164" fontId="0" fillId="5" borderId="80" xfId="0" applyNumberFormat="1" applyFill="1" applyBorder="1" applyProtection="1">
      <protection locked="0"/>
    </xf>
    <xf numFmtId="164" fontId="0" fillId="5" borderId="75" xfId="0" applyNumberFormat="1" applyFill="1" applyBorder="1" applyProtection="1">
      <protection locked="0"/>
    </xf>
    <xf numFmtId="164" fontId="0" fillId="0" borderId="73" xfId="0" applyNumberFormat="1" applyFill="1" applyBorder="1" applyAlignment="1" applyProtection="1">
      <alignment horizontal="center"/>
      <protection locked="0"/>
    </xf>
    <xf numFmtId="164" fontId="0" fillId="0" borderId="80" xfId="0" applyNumberFormat="1" applyFill="1" applyBorder="1" applyAlignment="1" applyProtection="1">
      <alignment horizontal="center"/>
      <protection locked="0"/>
    </xf>
    <xf numFmtId="164" fontId="0" fillId="0" borderId="75" xfId="0" applyNumberFormat="1" applyFill="1" applyBorder="1" applyAlignment="1" applyProtection="1">
      <alignment horizontal="center"/>
      <protection locked="0"/>
    </xf>
    <xf numFmtId="164" fontId="0" fillId="0" borderId="80" xfId="0" applyNumberFormat="1" applyFill="1" applyBorder="1" applyProtection="1">
      <protection locked="0"/>
    </xf>
    <xf numFmtId="164" fontId="0" fillId="0" borderId="75" xfId="0" applyNumberFormat="1" applyFill="1" applyBorder="1" applyProtection="1">
      <protection locked="0"/>
    </xf>
    <xf numFmtId="164" fontId="0" fillId="17" borderId="34" xfId="0" applyNumberFormat="1" applyFill="1" applyBorder="1" applyAlignment="1" applyProtection="1">
      <alignment horizontal="center"/>
      <protection locked="0"/>
    </xf>
    <xf numFmtId="164" fontId="0" fillId="5" borderId="81" xfId="0" applyNumberFormat="1" applyFill="1" applyBorder="1" applyAlignment="1" applyProtection="1">
      <alignment horizontal="center"/>
      <protection locked="0"/>
    </xf>
    <xf numFmtId="164" fontId="0" fillId="5" borderId="30" xfId="0" applyNumberFormat="1" applyFill="1" applyBorder="1" applyAlignment="1" applyProtection="1">
      <alignment horizontal="center"/>
      <protection locked="0"/>
    </xf>
    <xf numFmtId="164" fontId="0" fillId="5" borderId="81" xfId="0" applyNumberFormat="1" applyFill="1" applyBorder="1" applyProtection="1">
      <protection locked="0"/>
    </xf>
    <xf numFmtId="164" fontId="0" fillId="5" borderId="30" xfId="0" applyNumberFormat="1" applyFill="1" applyBorder="1" applyProtection="1">
      <protection locked="0"/>
    </xf>
    <xf numFmtId="0" fontId="1" fillId="49" borderId="41" xfId="0" applyFont="1" applyFill="1" applyBorder="1"/>
    <xf numFmtId="164" fontId="1" fillId="49" borderId="73" xfId="0" applyNumberFormat="1" applyFont="1" applyFill="1" applyBorder="1" applyAlignment="1">
      <alignment horizontal="center"/>
    </xf>
    <xf numFmtId="164" fontId="1" fillId="49" borderId="75" xfId="0" applyNumberFormat="1" applyFont="1" applyFill="1" applyBorder="1" applyAlignment="1">
      <alignment horizontal="center"/>
    </xf>
    <xf numFmtId="0" fontId="1" fillId="49" borderId="31" xfId="0" applyFont="1" applyFill="1" applyBorder="1"/>
    <xf numFmtId="164" fontId="1" fillId="49" borderId="34" xfId="0" applyNumberFormat="1" applyFont="1" applyFill="1" applyBorder="1" applyAlignment="1">
      <alignment horizontal="center"/>
    </xf>
    <xf numFmtId="164" fontId="1" fillId="49" borderId="30" xfId="0" applyNumberFormat="1" applyFont="1" applyFill="1" applyBorder="1" applyAlignment="1">
      <alignment horizontal="center"/>
    </xf>
    <xf numFmtId="165" fontId="89" fillId="17" borderId="7" xfId="0" applyNumberFormat="1" applyFont="1" applyFill="1" applyBorder="1" applyAlignment="1">
      <alignment horizontal="center"/>
    </xf>
    <xf numFmtId="165" fontId="89" fillId="43" borderId="7" xfId="0" applyNumberFormat="1" applyFont="1" applyFill="1" applyBorder="1" applyAlignment="1">
      <alignment horizontal="center"/>
    </xf>
    <xf numFmtId="165" fontId="89" fillId="43" borderId="2" xfId="0" applyNumberFormat="1" applyFont="1" applyFill="1" applyBorder="1" applyAlignment="1">
      <alignment horizontal="center"/>
    </xf>
    <xf numFmtId="165" fontId="89" fillId="4" borderId="0" xfId="0" applyNumberFormat="1" applyFont="1" applyFill="1" applyBorder="1" applyAlignment="1">
      <alignment horizontal="center"/>
    </xf>
    <xf numFmtId="0" fontId="89" fillId="0" borderId="19" xfId="0" applyFont="1" applyBorder="1" applyAlignment="1">
      <alignment horizontal="center"/>
    </xf>
    <xf numFmtId="165" fontId="89" fillId="5" borderId="17" xfId="0" applyNumberFormat="1" applyFont="1" applyFill="1" applyBorder="1" applyAlignment="1">
      <alignment horizontal="center"/>
    </xf>
    <xf numFmtId="0" fontId="89" fillId="0" borderId="20" xfId="0" applyFont="1" applyBorder="1" applyAlignment="1">
      <alignment horizontal="center"/>
    </xf>
    <xf numFmtId="165" fontId="64" fillId="5" borderId="15" xfId="0" applyNumberFormat="1" applyFont="1" applyFill="1" applyBorder="1" applyAlignment="1">
      <alignment horizontal="center"/>
    </xf>
    <xf numFmtId="165" fontId="64" fillId="47" borderId="15" xfId="0" applyNumberFormat="1" applyFont="1" applyFill="1" applyBorder="1" applyAlignment="1">
      <alignment horizontal="center"/>
    </xf>
    <xf numFmtId="165" fontId="89" fillId="0" borderId="21" xfId="0" applyNumberFormat="1" applyFont="1" applyBorder="1" applyAlignment="1">
      <alignment horizontal="center"/>
    </xf>
    <xf numFmtId="0" fontId="89" fillId="0" borderId="6" xfId="0" applyFont="1" applyBorder="1" applyAlignment="1">
      <alignment horizontal="center"/>
    </xf>
    <xf numFmtId="0" fontId="89" fillId="0" borderId="2" xfId="0" applyFont="1" applyBorder="1" applyAlignment="1">
      <alignment horizontal="center"/>
    </xf>
    <xf numFmtId="165" fontId="89" fillId="5" borderId="19" xfId="0" applyNumberFormat="1" applyFont="1" applyFill="1" applyBorder="1" applyAlignment="1">
      <alignment horizontal="center"/>
    </xf>
    <xf numFmtId="165" fontId="89" fillId="5" borderId="20" xfId="0" applyNumberFormat="1" applyFont="1" applyFill="1" applyBorder="1" applyAlignment="1">
      <alignment horizontal="center"/>
    </xf>
    <xf numFmtId="165" fontId="64" fillId="0" borderId="25" xfId="0" applyNumberFormat="1" applyFont="1" applyBorder="1" applyAlignment="1">
      <alignment horizontal="center"/>
    </xf>
    <xf numFmtId="165" fontId="64" fillId="0" borderId="26" xfId="0" applyNumberFormat="1" applyFont="1" applyBorder="1" applyAlignment="1">
      <alignment horizontal="center"/>
    </xf>
    <xf numFmtId="165" fontId="64" fillId="0" borderId="67" xfId="0" applyNumberFormat="1" applyFont="1" applyBorder="1" applyAlignment="1">
      <alignment horizontal="center"/>
    </xf>
    <xf numFmtId="0" fontId="64" fillId="0" borderId="19" xfId="0" applyFont="1" applyBorder="1" applyAlignment="1">
      <alignment horizontal="center"/>
    </xf>
    <xf numFmtId="165" fontId="64" fillId="0" borderId="24" xfId="0" applyNumberFormat="1" applyFont="1" applyBorder="1" applyAlignment="1">
      <alignment horizontal="center"/>
    </xf>
    <xf numFmtId="165" fontId="64" fillId="0" borderId="27" xfId="0" applyNumberFormat="1" applyFont="1" applyBorder="1" applyAlignment="1">
      <alignment horizontal="center"/>
    </xf>
    <xf numFmtId="0" fontId="64" fillId="4" borderId="10" xfId="0" applyFont="1" applyFill="1" applyBorder="1" applyAlignment="1">
      <alignment horizontal="center" vertical="center"/>
    </xf>
    <xf numFmtId="0" fontId="64" fillId="4" borderId="7" xfId="0" applyFont="1" applyFill="1" applyBorder="1" applyAlignment="1">
      <alignment horizontal="center" vertical="center"/>
    </xf>
    <xf numFmtId="0" fontId="64" fillId="4" borderId="2" xfId="0" applyFont="1" applyFill="1" applyBorder="1" applyAlignment="1">
      <alignment horizontal="center" vertical="center"/>
    </xf>
    <xf numFmtId="164" fontId="64" fillId="4" borderId="0" xfId="0" applyNumberFormat="1" applyFont="1" applyFill="1" applyBorder="1" applyAlignment="1">
      <alignment horizontal="center" vertical="center"/>
    </xf>
    <xf numFmtId="164" fontId="64" fillId="4" borderId="19" xfId="0" applyNumberFormat="1" applyFont="1" applyFill="1" applyBorder="1" applyAlignment="1">
      <alignment horizontal="center" vertical="center"/>
    </xf>
    <xf numFmtId="0" fontId="90" fillId="4" borderId="14" xfId="0" applyFont="1" applyFill="1" applyBorder="1" applyAlignment="1">
      <alignment horizontal="center"/>
    </xf>
    <xf numFmtId="0" fontId="90" fillId="4" borderId="0" xfId="0" applyFont="1" applyFill="1" applyBorder="1" applyAlignment="1">
      <alignment horizontal="center"/>
    </xf>
    <xf numFmtId="0" fontId="90" fillId="4" borderId="19" xfId="0" applyFont="1" applyFill="1" applyBorder="1" applyAlignment="1">
      <alignment horizontal="center"/>
    </xf>
    <xf numFmtId="0" fontId="64" fillId="4" borderId="14" xfId="0" applyFont="1" applyFill="1" applyBorder="1" applyAlignment="1">
      <alignment horizontal="center" vertical="center"/>
    </xf>
    <xf numFmtId="0" fontId="64" fillId="4" borderId="0" xfId="0" applyFont="1" applyFill="1" applyBorder="1" applyAlignment="1">
      <alignment horizontal="center" vertical="center"/>
    </xf>
    <xf numFmtId="0" fontId="64" fillId="4" borderId="19" xfId="0" applyFont="1" applyFill="1" applyBorder="1" applyAlignment="1">
      <alignment horizontal="center" vertical="center"/>
    </xf>
    <xf numFmtId="164" fontId="64" fillId="0" borderId="18" xfId="0" applyNumberFormat="1" applyFont="1" applyBorder="1" applyAlignment="1">
      <alignment horizontal="center"/>
    </xf>
    <xf numFmtId="164" fontId="64" fillId="0" borderId="17" xfId="0" applyNumberFormat="1" applyFont="1" applyBorder="1" applyAlignment="1">
      <alignment horizontal="center"/>
    </xf>
    <xf numFmtId="164" fontId="64" fillId="0" borderId="20" xfId="0" applyNumberFormat="1" applyFont="1" applyBorder="1" applyAlignment="1">
      <alignment horizontal="center"/>
    </xf>
    <xf numFmtId="0" fontId="10" fillId="2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left" vertical="center"/>
    </xf>
    <xf numFmtId="0" fontId="0" fillId="0" borderId="28" xfId="0" applyBorder="1" applyAlignment="1">
      <alignment vertical="center"/>
    </xf>
    <xf numFmtId="0" fontId="20" fillId="4" borderId="97" xfId="0" applyFont="1" applyFill="1" applyBorder="1" applyAlignment="1" applyProtection="1">
      <alignment horizontal="center" vertical="center" shrinkToFit="1"/>
      <protection locked="0"/>
    </xf>
    <xf numFmtId="0" fontId="18" fillId="4" borderId="132" xfId="0" applyFont="1" applyFill="1" applyBorder="1" applyAlignment="1" applyProtection="1">
      <alignment horizontal="center" vertical="center" shrinkToFit="1"/>
      <protection locked="0"/>
    </xf>
    <xf numFmtId="0" fontId="18" fillId="4" borderId="130" xfId="0" applyFont="1" applyFill="1" applyBorder="1" applyAlignment="1" applyProtection="1">
      <alignment horizontal="center" vertical="center" shrinkToFit="1"/>
      <protection locked="0"/>
    </xf>
    <xf numFmtId="0" fontId="18" fillId="4" borderId="138" xfId="0" applyFont="1" applyFill="1" applyBorder="1" applyAlignment="1" applyProtection="1">
      <alignment horizontal="center" vertical="center" shrinkToFit="1"/>
      <protection locked="0"/>
    </xf>
    <xf numFmtId="0" fontId="18" fillId="4" borderId="136" xfId="0" applyFont="1" applyFill="1" applyBorder="1" applyAlignment="1" applyProtection="1">
      <alignment horizontal="center" vertical="center" shrinkToFit="1"/>
      <protection locked="0"/>
    </xf>
    <xf numFmtId="0" fontId="18" fillId="4" borderId="121" xfId="0" applyFont="1" applyFill="1" applyBorder="1" applyAlignment="1" applyProtection="1">
      <alignment horizontal="center" vertical="center" shrinkToFit="1"/>
      <protection locked="0"/>
    </xf>
    <xf numFmtId="0" fontId="18" fillId="4" borderId="119" xfId="0" applyFont="1" applyFill="1" applyBorder="1" applyAlignment="1" applyProtection="1">
      <alignment horizontal="center" vertical="center" shrinkToFit="1"/>
      <protection locked="0"/>
    </xf>
    <xf numFmtId="0" fontId="18" fillId="4" borderId="115" xfId="0" applyFont="1" applyFill="1" applyBorder="1" applyAlignment="1" applyProtection="1">
      <alignment horizontal="center" vertical="center" shrinkToFit="1"/>
      <protection locked="0"/>
    </xf>
    <xf numFmtId="0" fontId="18" fillId="4" borderId="113" xfId="0" applyFont="1" applyFill="1" applyBorder="1" applyAlignment="1" applyProtection="1">
      <alignment horizontal="center" vertical="center" shrinkToFit="1"/>
      <protection locked="0"/>
    </xf>
    <xf numFmtId="0" fontId="18" fillId="4" borderId="95" xfId="0" applyFont="1" applyFill="1" applyBorder="1" applyAlignment="1" applyProtection="1">
      <alignment horizontal="center" vertical="center" shrinkToFit="1"/>
      <protection locked="0"/>
    </xf>
    <xf numFmtId="0" fontId="18" fillId="4" borderId="58" xfId="0" applyFont="1" applyFill="1" applyBorder="1" applyAlignment="1" applyProtection="1">
      <alignment horizontal="center" vertical="center" shrinkToFit="1"/>
      <protection locked="0"/>
    </xf>
    <xf numFmtId="0" fontId="20" fillId="4" borderId="119" xfId="0" applyFont="1" applyFill="1" applyBorder="1" applyAlignment="1" applyProtection="1">
      <alignment horizontal="center" vertical="center" shrinkToFit="1"/>
      <protection locked="0"/>
    </xf>
    <xf numFmtId="0" fontId="18" fillId="4" borderId="104" xfId="0" applyFont="1" applyFill="1" applyBorder="1" applyAlignment="1" applyProtection="1">
      <alignment horizontal="center" vertical="center" shrinkToFit="1"/>
      <protection locked="0"/>
    </xf>
    <xf numFmtId="0" fontId="18" fillId="4" borderId="102" xfId="0" applyFont="1" applyFill="1" applyBorder="1" applyAlignment="1" applyProtection="1">
      <alignment horizontal="center" vertical="center" shrinkToFit="1"/>
      <protection locked="0"/>
    </xf>
    <xf numFmtId="0" fontId="18" fillId="4" borderId="97" xfId="0" applyFont="1" applyFill="1" applyBorder="1" applyAlignment="1" applyProtection="1">
      <alignment horizontal="center" vertical="center" shrinkToFit="1"/>
      <protection locked="0"/>
    </xf>
    <xf numFmtId="0" fontId="20" fillId="4" borderId="109" xfId="0" applyFont="1" applyFill="1" applyBorder="1" applyAlignment="1" applyProtection="1">
      <alignment horizontal="center" vertical="center" shrinkToFit="1"/>
      <protection locked="0"/>
    </xf>
    <xf numFmtId="0" fontId="20" fillId="4" borderId="123" xfId="0" applyFont="1" applyFill="1" applyBorder="1" applyAlignment="1" applyProtection="1">
      <alignment horizontal="center" vertical="center" shrinkToFit="1"/>
      <protection locked="0"/>
    </xf>
    <xf numFmtId="0" fontId="18" fillId="4" borderId="139" xfId="0" applyFont="1" applyFill="1" applyBorder="1" applyAlignment="1" applyProtection="1">
      <alignment horizontal="center" vertical="center" shrinkToFit="1"/>
      <protection locked="0"/>
    </xf>
    <xf numFmtId="0" fontId="18" fillId="4" borderId="150" xfId="0" applyFont="1" applyFill="1" applyBorder="1" applyAlignment="1" applyProtection="1">
      <alignment horizontal="center" vertical="center" shrinkToFit="1"/>
      <protection locked="0"/>
    </xf>
    <xf numFmtId="0" fontId="18" fillId="4" borderId="123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protection locked="0"/>
    </xf>
    <xf numFmtId="0" fontId="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97" fillId="0" borderId="0" xfId="0" applyFont="1" applyBorder="1" applyAlignment="1">
      <alignment horizontal="center"/>
    </xf>
    <xf numFmtId="0" fontId="4" fillId="5" borderId="38" xfId="0" applyFont="1" applyFill="1" applyBorder="1"/>
    <xf numFmtId="0" fontId="99" fillId="5" borderId="182" xfId="0" applyFont="1" applyFill="1" applyBorder="1" applyAlignment="1">
      <alignment horizontal="center"/>
    </xf>
    <xf numFmtId="0" fontId="99" fillId="5" borderId="79" xfId="0" applyFont="1" applyFill="1" applyBorder="1" applyAlignment="1">
      <alignment horizontal="left"/>
    </xf>
    <xf numFmtId="0" fontId="95" fillId="17" borderId="186" xfId="0" applyFont="1" applyFill="1" applyBorder="1"/>
    <xf numFmtId="0" fontId="1" fillId="17" borderId="194" xfId="0" applyFont="1" applyFill="1" applyBorder="1" applyAlignment="1">
      <alignment horizontal="center"/>
    </xf>
    <xf numFmtId="0" fontId="1" fillId="17" borderId="29" xfId="0" applyFont="1" applyFill="1" applyBorder="1" applyAlignment="1">
      <alignment horizontal="center"/>
    </xf>
    <xf numFmtId="0" fontId="95" fillId="6" borderId="174" xfId="0" applyFont="1" applyFill="1" applyBorder="1" applyAlignment="1">
      <alignment horizontal="left"/>
    </xf>
    <xf numFmtId="0" fontId="1" fillId="6" borderId="195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95" fillId="50" borderId="18" xfId="0" applyFont="1" applyFill="1" applyBorder="1" applyAlignment="1">
      <alignment horizontal="left"/>
    </xf>
    <xf numFmtId="0" fontId="0" fillId="50" borderId="17" xfId="0" applyFill="1" applyBorder="1" applyAlignment="1">
      <alignment horizontal="center"/>
    </xf>
    <xf numFmtId="0" fontId="0" fillId="50" borderId="196" xfId="0" applyFill="1" applyBorder="1" applyAlignment="1">
      <alignment horizontal="center"/>
    </xf>
    <xf numFmtId="0" fontId="95" fillId="6" borderId="198" xfId="0" applyFont="1" applyFill="1" applyBorder="1"/>
    <xf numFmtId="0" fontId="1" fillId="6" borderId="164" xfId="0" applyFont="1" applyFill="1" applyBorder="1" applyAlignment="1">
      <alignment horizontal="center"/>
    </xf>
    <xf numFmtId="0" fontId="1" fillId="6" borderId="162" xfId="0" applyFont="1" applyFill="1" applyBorder="1" applyAlignment="1">
      <alignment horizontal="center"/>
    </xf>
    <xf numFmtId="0" fontId="100" fillId="23" borderId="21" xfId="0" applyFont="1" applyFill="1" applyBorder="1" applyAlignment="1">
      <alignment horizontal="center" vertical="center"/>
    </xf>
    <xf numFmtId="0" fontId="101" fillId="23" borderId="1" xfId="0" applyFont="1" applyFill="1" applyBorder="1" applyAlignment="1"/>
    <xf numFmtId="0" fontId="95" fillId="51" borderId="6" xfId="0" applyFont="1" applyFill="1" applyBorder="1" applyAlignment="1">
      <alignment horizontal="center" vertical="center"/>
    </xf>
    <xf numFmtId="0" fontId="95" fillId="2" borderId="15" xfId="0" applyFont="1" applyFill="1" applyBorder="1" applyAlignment="1">
      <alignment horizontal="center" vertical="center"/>
    </xf>
    <xf numFmtId="0" fontId="107" fillId="4" borderId="153" xfId="0" applyFont="1" applyFill="1" applyBorder="1"/>
    <xf numFmtId="0" fontId="26" fillId="4" borderId="154" xfId="0" applyFont="1" applyFill="1" applyBorder="1" applyAlignment="1">
      <alignment horizontal="center"/>
    </xf>
    <xf numFmtId="0" fontId="1" fillId="30" borderId="192" xfId="0" applyNumberFormat="1" applyFont="1" applyFill="1" applyBorder="1" applyAlignment="1">
      <alignment horizontal="center"/>
    </xf>
    <xf numFmtId="0" fontId="1" fillId="30" borderId="16" xfId="0" applyNumberFormat="1" applyFont="1" applyFill="1" applyBorder="1" applyAlignment="1">
      <alignment horizontal="center"/>
    </xf>
    <xf numFmtId="0" fontId="1" fillId="30" borderId="43" xfId="0" applyNumberFormat="1" applyFont="1" applyFill="1" applyBorder="1" applyAlignment="1">
      <alignment horizontal="center"/>
    </xf>
    <xf numFmtId="0" fontId="1" fillId="30" borderId="41" xfId="0" applyNumberFormat="1" applyFont="1" applyFill="1" applyBorder="1" applyAlignment="1" applyProtection="1">
      <alignment horizontal="center"/>
      <protection locked="0"/>
    </xf>
    <xf numFmtId="0" fontId="1" fillId="30" borderId="31" xfId="0" applyNumberFormat="1" applyFont="1" applyFill="1" applyBorder="1" applyAlignment="1" applyProtection="1">
      <alignment horizontal="center"/>
      <protection locked="0"/>
    </xf>
    <xf numFmtId="0" fontId="1" fillId="0" borderId="77" xfId="0" applyNumberFormat="1" applyFont="1" applyFill="1" applyBorder="1" applyAlignment="1">
      <alignment horizontal="center"/>
    </xf>
    <xf numFmtId="0" fontId="1" fillId="0" borderId="41" xfId="0" applyNumberFormat="1" applyFont="1" applyFill="1" applyBorder="1" applyAlignment="1">
      <alignment horizontal="center"/>
    </xf>
    <xf numFmtId="0" fontId="1" fillId="30" borderId="77" xfId="0" applyNumberFormat="1" applyFont="1" applyFill="1" applyBorder="1" applyAlignment="1">
      <alignment horizontal="center"/>
    </xf>
    <xf numFmtId="0" fontId="1" fillId="30" borderId="41" xfId="0" applyNumberFormat="1" applyFont="1" applyFill="1" applyBorder="1" applyAlignment="1">
      <alignment horizontal="center"/>
    </xf>
    <xf numFmtId="0" fontId="1" fillId="30" borderId="38" xfId="0" applyNumberFormat="1" applyFont="1" applyFill="1" applyBorder="1" applyAlignment="1">
      <alignment horizontal="center"/>
    </xf>
    <xf numFmtId="0" fontId="1" fillId="30" borderId="31" xfId="0" applyNumberFormat="1" applyFont="1" applyFill="1" applyBorder="1" applyAlignment="1">
      <alignment horizontal="center"/>
    </xf>
    <xf numFmtId="164" fontId="0" fillId="0" borderId="10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Font="1" applyBorder="1" applyAlignment="1">
      <alignment horizontal="center"/>
    </xf>
    <xf numFmtId="0" fontId="0" fillId="0" borderId="85" xfId="0" applyFont="1" applyBorder="1" applyAlignment="1">
      <alignment horizontal="center"/>
    </xf>
    <xf numFmtId="0" fontId="0" fillId="0" borderId="84" xfId="0" applyFont="1" applyBorder="1" applyAlignment="1">
      <alignment horizontal="center"/>
    </xf>
    <xf numFmtId="0" fontId="1" fillId="24" borderId="1" xfId="0" applyFont="1" applyFill="1" applyBorder="1" applyAlignment="1">
      <alignment horizontal="center"/>
    </xf>
    <xf numFmtId="0" fontId="1" fillId="24" borderId="28" xfId="0" applyFont="1" applyFill="1" applyBorder="1" applyAlignment="1">
      <alignment horizontal="center"/>
    </xf>
    <xf numFmtId="0" fontId="1" fillId="24" borderId="21" xfId="0" applyFont="1" applyFill="1" applyBorder="1" applyAlignment="1">
      <alignment horizontal="center"/>
    </xf>
    <xf numFmtId="0" fontId="7" fillId="17" borderId="10" xfId="0" applyFont="1" applyFill="1" applyBorder="1" applyAlignment="1">
      <alignment horizontal="center" vertical="center"/>
    </xf>
    <xf numFmtId="0" fontId="8" fillId="17" borderId="7" xfId="0" applyFont="1" applyFill="1" applyBorder="1" applyAlignment="1">
      <alignment horizontal="center" vertical="center"/>
    </xf>
    <xf numFmtId="0" fontId="8" fillId="17" borderId="2" xfId="0" applyFont="1" applyFill="1" applyBorder="1" applyAlignment="1">
      <alignment horizontal="center" vertical="center"/>
    </xf>
    <xf numFmtId="0" fontId="8" fillId="17" borderId="14" xfId="0" applyFont="1" applyFill="1" applyBorder="1" applyAlignment="1">
      <alignment horizontal="center" vertical="center"/>
    </xf>
    <xf numFmtId="0" fontId="8" fillId="17" borderId="0" xfId="0" applyFont="1" applyFill="1" applyBorder="1" applyAlignment="1">
      <alignment horizontal="center" vertical="center"/>
    </xf>
    <xf numFmtId="0" fontId="8" fillId="17" borderId="19" xfId="0" applyFont="1" applyFill="1" applyBorder="1" applyAlignment="1">
      <alignment horizontal="center" vertical="center"/>
    </xf>
    <xf numFmtId="0" fontId="8" fillId="17" borderId="18" xfId="0" applyFont="1" applyFill="1" applyBorder="1" applyAlignment="1">
      <alignment horizontal="center" vertical="center"/>
    </xf>
    <xf numFmtId="0" fontId="8" fillId="17" borderId="17" xfId="0" applyFont="1" applyFill="1" applyBorder="1" applyAlignment="1">
      <alignment horizontal="center" vertical="center"/>
    </xf>
    <xf numFmtId="0" fontId="8" fillId="17" borderId="20" xfId="0" applyFont="1" applyFill="1" applyBorder="1" applyAlignment="1">
      <alignment horizontal="center" vertical="center"/>
    </xf>
    <xf numFmtId="0" fontId="0" fillId="0" borderId="174" xfId="0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1" xfId="0" applyFont="1" applyBorder="1" applyAlignment="1">
      <alignment horizontal="center"/>
    </xf>
    <xf numFmtId="0" fontId="0" fillId="0" borderId="166" xfId="0" applyFont="1" applyBorder="1" applyAlignment="1">
      <alignment horizontal="center"/>
    </xf>
    <xf numFmtId="0" fontId="0" fillId="0" borderId="36" xfId="0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1" fillId="5" borderId="28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5" fillId="38" borderId="14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5" fillId="26" borderId="14" xfId="0" applyFont="1" applyFill="1" applyBorder="1" applyAlignment="1">
      <alignment horizontal="center" vertical="center"/>
    </xf>
    <xf numFmtId="0" fontId="70" fillId="39" borderId="10" xfId="0" applyFont="1" applyFill="1" applyBorder="1" applyAlignment="1">
      <alignment horizontal="center" vertical="center"/>
    </xf>
    <xf numFmtId="0" fontId="71" fillId="39" borderId="7" xfId="0" applyFont="1" applyFill="1" applyBorder="1" applyAlignment="1">
      <alignment horizontal="center"/>
    </xf>
    <xf numFmtId="0" fontId="0" fillId="39" borderId="7" xfId="0" applyFill="1" applyBorder="1" applyAlignment="1">
      <alignment horizontal="center"/>
    </xf>
    <xf numFmtId="0" fontId="0" fillId="39" borderId="2" xfId="0" applyFill="1" applyBorder="1" applyAlignment="1">
      <alignment horizontal="center"/>
    </xf>
    <xf numFmtId="0" fontId="71" fillId="39" borderId="14" xfId="0" applyFont="1" applyFill="1" applyBorder="1" applyAlignment="1">
      <alignment horizontal="center" vertical="center"/>
    </xf>
    <xf numFmtId="0" fontId="71" fillId="39" borderId="0" xfId="0" applyFont="1" applyFill="1" applyBorder="1" applyAlignment="1">
      <alignment horizontal="center"/>
    </xf>
    <xf numFmtId="0" fontId="0" fillId="39" borderId="0" xfId="0" applyFill="1" applyBorder="1" applyAlignment="1">
      <alignment horizontal="center"/>
    </xf>
    <xf numFmtId="0" fontId="0" fillId="39" borderId="19" xfId="0" applyFill="1" applyBorder="1" applyAlignment="1">
      <alignment horizontal="center"/>
    </xf>
    <xf numFmtId="0" fontId="71" fillId="39" borderId="18" xfId="0" applyFont="1" applyFill="1" applyBorder="1" applyAlignment="1">
      <alignment horizontal="center" vertical="center"/>
    </xf>
    <xf numFmtId="0" fontId="71" fillId="39" borderId="17" xfId="0" applyFont="1" applyFill="1" applyBorder="1" applyAlignment="1">
      <alignment horizontal="center"/>
    </xf>
    <xf numFmtId="0" fontId="0" fillId="39" borderId="17" xfId="0" applyFill="1" applyBorder="1" applyAlignment="1">
      <alignment horizontal="center"/>
    </xf>
    <xf numFmtId="0" fontId="0" fillId="39" borderId="20" xfId="0" applyFill="1" applyBorder="1" applyAlignment="1">
      <alignment horizontal="center"/>
    </xf>
    <xf numFmtId="0" fontId="73" fillId="8" borderId="1" xfId="0" applyFont="1" applyFill="1" applyBorder="1" applyAlignment="1">
      <alignment horizontal="center"/>
    </xf>
    <xf numFmtId="0" fontId="1" fillId="8" borderId="28" xfId="0" applyFont="1" applyFill="1" applyBorder="1" applyAlignment="1">
      <alignment horizontal="center"/>
    </xf>
    <xf numFmtId="168" fontId="0" fillId="0" borderId="6" xfId="0" applyNumberFormat="1" applyFont="1" applyBorder="1" applyAlignment="1">
      <alignment horizontal="center" vertical="center"/>
    </xf>
    <xf numFmtId="0" fontId="0" fillId="0" borderId="15" xfId="0" applyFont="1" applyBorder="1" applyAlignment="1">
      <alignment vertical="center"/>
    </xf>
    <xf numFmtId="0" fontId="28" fillId="5" borderId="10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/>
    </xf>
    <xf numFmtId="0" fontId="1" fillId="7" borderId="28" xfId="0" applyFont="1" applyFill="1" applyBorder="1" applyAlignment="1">
      <alignment horizontal="center"/>
    </xf>
    <xf numFmtId="0" fontId="1" fillId="7" borderId="21" xfId="0" applyFont="1" applyFill="1" applyBorder="1" applyAlignment="1">
      <alignment horizontal="center"/>
    </xf>
    <xf numFmtId="0" fontId="1" fillId="24" borderId="14" xfId="0" applyFont="1" applyFill="1" applyBorder="1" applyAlignment="1">
      <alignment horizontal="center"/>
    </xf>
    <xf numFmtId="0" fontId="1" fillId="24" borderId="0" xfId="0" applyFont="1" applyFill="1" applyBorder="1" applyAlignment="1">
      <alignment horizontal="center"/>
    </xf>
    <xf numFmtId="0" fontId="1" fillId="24" borderId="19" xfId="0" applyFont="1" applyFill="1" applyBorder="1" applyAlignment="1">
      <alignment horizontal="center"/>
    </xf>
    <xf numFmtId="0" fontId="73" fillId="7" borderId="1" xfId="0" applyFont="1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3" borderId="18" xfId="0" applyFont="1" applyFill="1" applyBorder="1" applyAlignment="1">
      <alignment horizontal="center"/>
    </xf>
    <xf numFmtId="0" fontId="5" fillId="3" borderId="17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9" borderId="167" xfId="0" applyFont="1" applyFill="1" applyBorder="1" applyAlignment="1">
      <alignment horizontal="center"/>
    </xf>
    <xf numFmtId="0" fontId="0" fillId="9" borderId="3" xfId="0" applyFont="1" applyFill="1" applyBorder="1" applyAlignment="1">
      <alignment horizontal="center"/>
    </xf>
    <xf numFmtId="0" fontId="0" fillId="0" borderId="168" xfId="0" applyBorder="1" applyAlignment="1">
      <alignment horizontal="center"/>
    </xf>
    <xf numFmtId="0" fontId="5" fillId="9" borderId="169" xfId="0" applyFont="1" applyFill="1" applyBorder="1" applyAlignment="1">
      <alignment horizontal="center"/>
    </xf>
    <xf numFmtId="0" fontId="5" fillId="9" borderId="157" xfId="0" applyFont="1" applyFill="1" applyBorder="1" applyAlignment="1">
      <alignment horizontal="center"/>
    </xf>
    <xf numFmtId="0" fontId="0" fillId="0" borderId="170" xfId="0" applyBorder="1" applyAlignment="1">
      <alignment horizontal="center"/>
    </xf>
    <xf numFmtId="0" fontId="1" fillId="35" borderId="10" xfId="0" applyFont="1" applyFill="1" applyBorder="1" applyAlignment="1">
      <alignment horizontal="center" wrapText="1"/>
    </xf>
    <xf numFmtId="0" fontId="1" fillId="35" borderId="7" xfId="0" applyFont="1" applyFill="1" applyBorder="1" applyAlignment="1">
      <alignment horizontal="center" wrapText="1"/>
    </xf>
    <xf numFmtId="0" fontId="0" fillId="35" borderId="2" xfId="0" applyFill="1" applyBorder="1" applyAlignment="1"/>
    <xf numFmtId="0" fontId="0" fillId="35" borderId="18" xfId="0" applyFont="1" applyFill="1" applyBorder="1" applyAlignment="1">
      <alignment wrapText="1"/>
    </xf>
    <xf numFmtId="0" fontId="0" fillId="35" borderId="17" xfId="0" applyFont="1" applyFill="1" applyBorder="1" applyAlignment="1">
      <alignment wrapText="1"/>
    </xf>
    <xf numFmtId="0" fontId="0" fillId="35" borderId="20" xfId="0" applyFill="1" applyBorder="1" applyAlignment="1"/>
    <xf numFmtId="0" fontId="74" fillId="4" borderId="6" xfId="0" applyFont="1" applyFill="1" applyBorder="1" applyAlignment="1">
      <alignment horizontal="center" vertical="center"/>
    </xf>
    <xf numFmtId="0" fontId="75" fillId="4" borderId="16" xfId="0" applyFont="1" applyFill="1" applyBorder="1" applyAlignment="1">
      <alignment vertical="center"/>
    </xf>
    <xf numFmtId="0" fontId="75" fillId="4" borderId="15" xfId="0" applyFont="1" applyFill="1" applyBorder="1" applyAlignment="1">
      <alignment vertical="center"/>
    </xf>
    <xf numFmtId="0" fontId="18" fillId="4" borderId="138" xfId="0" applyFont="1" applyFill="1" applyBorder="1" applyAlignment="1" applyProtection="1">
      <alignment horizontal="center" vertical="center" shrinkToFit="1"/>
      <protection locked="0"/>
    </xf>
    <xf numFmtId="0" fontId="18" fillId="4" borderId="136" xfId="0" applyFont="1" applyFill="1" applyBorder="1" applyAlignment="1" applyProtection="1">
      <alignment horizontal="center" vertical="center" shrinkToFit="1"/>
      <protection locked="0"/>
    </xf>
    <xf numFmtId="0" fontId="43" fillId="28" borderId="16" xfId="0" quotePrefix="1" applyFont="1" applyFill="1" applyBorder="1" applyAlignment="1">
      <alignment horizontal="center" vertical="center" shrinkToFit="1"/>
    </xf>
    <xf numFmtId="0" fontId="43" fillId="28" borderId="15" xfId="0" applyFont="1" applyFill="1" applyBorder="1" applyAlignment="1">
      <alignment horizontal="center" vertical="center" shrinkToFit="1"/>
    </xf>
    <xf numFmtId="0" fontId="18" fillId="4" borderId="121" xfId="0" applyFont="1" applyFill="1" applyBorder="1" applyAlignment="1" applyProtection="1">
      <alignment horizontal="center" vertical="center" shrinkToFit="1"/>
      <protection locked="0"/>
    </xf>
    <xf numFmtId="0" fontId="18" fillId="4" borderId="119" xfId="0" applyFont="1" applyFill="1" applyBorder="1" applyAlignment="1" applyProtection="1">
      <alignment horizontal="center" vertical="center" shrinkToFit="1"/>
      <protection locked="0"/>
    </xf>
    <xf numFmtId="0" fontId="18" fillId="4" borderId="115" xfId="0" applyFont="1" applyFill="1" applyBorder="1" applyAlignment="1" applyProtection="1">
      <alignment horizontal="center" vertical="center" shrinkToFit="1"/>
      <protection locked="0"/>
    </xf>
    <xf numFmtId="0" fontId="18" fillId="4" borderId="113" xfId="0" applyFont="1" applyFill="1" applyBorder="1" applyAlignment="1" applyProtection="1">
      <alignment horizontal="center" vertical="center" shrinkToFit="1"/>
      <protection locked="0"/>
    </xf>
    <xf numFmtId="0" fontId="18" fillId="4" borderId="104" xfId="0" applyFont="1" applyFill="1" applyBorder="1" applyAlignment="1" applyProtection="1">
      <alignment horizontal="center" vertical="center" shrinkToFit="1"/>
      <protection locked="0"/>
    </xf>
    <xf numFmtId="0" fontId="18" fillId="4" borderId="102" xfId="0" applyFont="1" applyFill="1" applyBorder="1" applyAlignment="1" applyProtection="1">
      <alignment horizontal="center" vertical="center" shrinkToFit="1"/>
      <protection locked="0"/>
    </xf>
    <xf numFmtId="0" fontId="39" fillId="35" borderId="5" xfId="0" applyFont="1" applyFill="1" applyBorder="1" applyAlignment="1">
      <alignment horizontal="center" vertical="center"/>
    </xf>
    <xf numFmtId="0" fontId="48" fillId="35" borderId="22" xfId="0" applyFont="1" applyFill="1" applyBorder="1" applyAlignment="1">
      <alignment horizontal="center" vertical="center"/>
    </xf>
    <xf numFmtId="0" fontId="81" fillId="40" borderId="151" xfId="0" applyFont="1" applyFill="1" applyBorder="1" applyAlignment="1">
      <alignment horizontal="center" vertical="center"/>
    </xf>
    <xf numFmtId="0" fontId="24" fillId="40" borderId="45" xfId="0" applyFont="1" applyFill="1" applyBorder="1" applyAlignment="1">
      <alignment horizontal="center" vertical="center"/>
    </xf>
    <xf numFmtId="0" fontId="18" fillId="29" borderId="50" xfId="0" applyFont="1" applyFill="1" applyBorder="1" applyAlignment="1" applyProtection="1">
      <alignment horizontal="center" vertical="center"/>
      <protection locked="0"/>
    </xf>
    <xf numFmtId="0" fontId="19" fillId="30" borderId="35" xfId="0" applyFont="1" applyFill="1" applyBorder="1" applyAlignment="1" applyProtection="1">
      <alignment horizontal="center" vertical="center"/>
      <protection locked="0"/>
    </xf>
    <xf numFmtId="0" fontId="42" fillId="26" borderId="6" xfId="0" applyFont="1" applyFill="1" applyBorder="1" applyAlignment="1">
      <alignment horizontal="center" vertical="center" wrapText="1"/>
    </xf>
    <xf numFmtId="0" fontId="36" fillId="26" borderId="16" xfId="0" applyFont="1" applyFill="1" applyBorder="1" applyAlignment="1">
      <alignment horizontal="center"/>
    </xf>
    <xf numFmtId="0" fontId="36" fillId="26" borderId="15" xfId="0" applyFont="1" applyFill="1" applyBorder="1" applyAlignment="1">
      <alignment horizontal="center"/>
    </xf>
    <xf numFmtId="0" fontId="42" fillId="27" borderId="6" xfId="0" applyFont="1" applyFill="1" applyBorder="1" applyAlignment="1">
      <alignment horizontal="center" vertical="center"/>
    </xf>
    <xf numFmtId="0" fontId="42" fillId="27" borderId="16" xfId="0" applyFont="1" applyFill="1" applyBorder="1" applyAlignment="1">
      <alignment horizontal="center" vertical="center"/>
    </xf>
    <xf numFmtId="0" fontId="36" fillId="27" borderId="15" xfId="0" applyFont="1" applyFill="1" applyBorder="1" applyAlignment="1">
      <alignment horizontal="center"/>
    </xf>
    <xf numFmtId="0" fontId="42" fillId="28" borderId="6" xfId="0" applyFont="1" applyFill="1" applyBorder="1" applyAlignment="1">
      <alignment horizontal="center" vertical="center"/>
    </xf>
    <xf numFmtId="0" fontId="42" fillId="28" borderId="16" xfId="0" applyFont="1" applyFill="1" applyBorder="1" applyAlignment="1">
      <alignment horizontal="center" vertical="center"/>
    </xf>
    <xf numFmtId="0" fontId="36" fillId="28" borderId="15" xfId="0" applyFont="1" applyFill="1" applyBorder="1" applyAlignment="1">
      <alignment horizontal="center"/>
    </xf>
    <xf numFmtId="0" fontId="28" fillId="40" borderId="45" xfId="0" quotePrefix="1" applyFont="1" applyFill="1" applyBorder="1" applyAlignment="1">
      <alignment horizontal="center" vertical="center"/>
    </xf>
    <xf numFmtId="0" fontId="28" fillId="40" borderId="152" xfId="0" applyFont="1" applyFill="1" applyBorder="1" applyAlignment="1">
      <alignment horizontal="center" vertical="center"/>
    </xf>
    <xf numFmtId="0" fontId="43" fillId="40" borderId="45" xfId="0" applyFont="1" applyFill="1" applyBorder="1" applyAlignment="1">
      <alignment horizontal="center" vertical="center"/>
    </xf>
    <xf numFmtId="0" fontId="43" fillId="40" borderId="152" xfId="0" applyFont="1" applyFill="1" applyBorder="1" applyAlignment="1">
      <alignment horizontal="center" vertical="center"/>
    </xf>
    <xf numFmtId="0" fontId="59" fillId="31" borderId="151" xfId="0" applyFont="1" applyFill="1" applyBorder="1" applyAlignment="1">
      <alignment horizontal="center" vertical="center" shrinkToFit="1"/>
    </xf>
    <xf numFmtId="0" fontId="60" fillId="31" borderId="45" xfId="0" applyFont="1" applyFill="1" applyBorder="1" applyAlignment="1">
      <alignment horizontal="center" vertical="center" shrinkToFit="1"/>
    </xf>
    <xf numFmtId="0" fontId="59" fillId="26" borderId="151" xfId="0" applyFont="1" applyFill="1" applyBorder="1" applyAlignment="1">
      <alignment horizontal="center" vertical="center" shrinkToFit="1"/>
    </xf>
    <xf numFmtId="0" fontId="60" fillId="26" borderId="45" xfId="0" applyFont="1" applyFill="1" applyBorder="1" applyAlignment="1">
      <alignment horizontal="center" vertical="center" shrinkToFit="1"/>
    </xf>
    <xf numFmtId="0" fontId="28" fillId="31" borderId="45" xfId="0" applyFont="1" applyFill="1" applyBorder="1" applyAlignment="1">
      <alignment horizontal="center" vertical="center"/>
    </xf>
    <xf numFmtId="0" fontId="28" fillId="31" borderId="152" xfId="0" applyFont="1" applyFill="1" applyBorder="1" applyAlignment="1">
      <alignment horizontal="center" vertical="center"/>
    </xf>
    <xf numFmtId="0" fontId="28" fillId="26" borderId="45" xfId="0" quotePrefix="1" applyFont="1" applyFill="1" applyBorder="1" applyAlignment="1">
      <alignment horizontal="center" vertical="center"/>
    </xf>
    <xf numFmtId="0" fontId="28" fillId="26" borderId="152" xfId="0" applyFont="1" applyFill="1" applyBorder="1" applyAlignment="1">
      <alignment horizontal="center" vertical="center"/>
    </xf>
    <xf numFmtId="0" fontId="43" fillId="27" borderId="19" xfId="0" applyFont="1" applyFill="1" applyBorder="1" applyAlignment="1">
      <alignment horizontal="center" vertical="center"/>
    </xf>
    <xf numFmtId="0" fontId="43" fillId="27" borderId="15" xfId="0" applyFont="1" applyFill="1" applyBorder="1" applyAlignment="1">
      <alignment horizontal="center" vertical="center"/>
    </xf>
    <xf numFmtId="0" fontId="43" fillId="28" borderId="16" xfId="0" quotePrefix="1" applyFont="1" applyFill="1" applyBorder="1" applyAlignment="1">
      <alignment horizontal="center" vertical="center"/>
    </xf>
    <xf numFmtId="0" fontId="43" fillId="28" borderId="15" xfId="0" applyFont="1" applyFill="1" applyBorder="1" applyAlignment="1">
      <alignment horizontal="center" vertical="center"/>
    </xf>
    <xf numFmtId="166" fontId="103" fillId="11" borderId="7" xfId="1" applyNumberFormat="1" applyFont="1" applyFill="1" applyBorder="1" applyAlignment="1" applyProtection="1">
      <alignment horizontal="left" vertical="center"/>
      <protection locked="0"/>
    </xf>
    <xf numFmtId="0" fontId="103" fillId="0" borderId="7" xfId="1" applyFont="1" applyBorder="1" applyAlignment="1" applyProtection="1">
      <alignment horizontal="left" vertical="center"/>
      <protection locked="0"/>
    </xf>
    <xf numFmtId="0" fontId="103" fillId="0" borderId="2" xfId="1" applyFont="1" applyBorder="1" applyAlignment="1" applyProtection="1">
      <alignment horizontal="left" vertical="center"/>
      <protection locked="0"/>
    </xf>
    <xf numFmtId="0" fontId="103" fillId="0" borderId="17" xfId="1" applyFont="1" applyBorder="1" applyAlignment="1" applyProtection="1">
      <alignment horizontal="left" vertical="center"/>
      <protection locked="0"/>
    </xf>
    <xf numFmtId="0" fontId="103" fillId="0" borderId="20" xfId="1" applyFont="1" applyBorder="1" applyAlignment="1" applyProtection="1">
      <alignment horizontal="left" vertical="center"/>
      <protection locked="0"/>
    </xf>
    <xf numFmtId="0" fontId="70" fillId="10" borderId="10" xfId="0" applyFont="1" applyFill="1" applyBorder="1" applyAlignment="1">
      <alignment horizontal="center" vertical="center"/>
    </xf>
    <xf numFmtId="0" fontId="70" fillId="10" borderId="7" xfId="0" applyFont="1" applyFill="1" applyBorder="1" applyAlignment="1">
      <alignment horizontal="center" vertical="center"/>
    </xf>
    <xf numFmtId="0" fontId="70" fillId="10" borderId="2" xfId="0" applyFont="1" applyFill="1" applyBorder="1" applyAlignment="1">
      <alignment horizontal="center" vertical="center"/>
    </xf>
    <xf numFmtId="0" fontId="70" fillId="10" borderId="18" xfId="0" applyFont="1" applyFill="1" applyBorder="1" applyAlignment="1">
      <alignment horizontal="center" vertical="center"/>
    </xf>
    <xf numFmtId="0" fontId="70" fillId="10" borderId="17" xfId="0" applyFont="1" applyFill="1" applyBorder="1" applyAlignment="1">
      <alignment horizontal="center" vertical="center"/>
    </xf>
    <xf numFmtId="0" fontId="70" fillId="10" borderId="20" xfId="0" applyFont="1" applyFill="1" applyBorder="1" applyAlignment="1">
      <alignment horizontal="center" vertical="center"/>
    </xf>
    <xf numFmtId="0" fontId="9" fillId="28" borderId="29" xfId="0" applyFont="1" applyFill="1" applyBorder="1" applyAlignment="1">
      <alignment horizontal="center" vertical="center" shrinkToFit="1"/>
    </xf>
    <xf numFmtId="0" fontId="9" fillId="28" borderId="49" xfId="0" applyFont="1" applyFill="1" applyBorder="1" applyAlignment="1">
      <alignment horizontal="center" vertical="center" shrinkToFit="1"/>
    </xf>
    <xf numFmtId="0" fontId="18" fillId="29" borderId="35" xfId="0" applyFont="1" applyFill="1" applyBorder="1" applyAlignment="1">
      <alignment horizontal="center" vertical="center"/>
    </xf>
    <xf numFmtId="0" fontId="18" fillId="29" borderId="50" xfId="0" applyFont="1" applyFill="1" applyBorder="1" applyAlignment="1">
      <alignment horizontal="center" vertical="center"/>
    </xf>
    <xf numFmtId="0" fontId="9" fillId="28" borderId="49" xfId="0" applyFont="1" applyFill="1" applyBorder="1" applyAlignment="1" applyProtection="1">
      <alignment horizontal="center" vertical="center" shrinkToFit="1"/>
      <protection locked="0"/>
    </xf>
    <xf numFmtId="0" fontId="47" fillId="17" borderId="29" xfId="0" applyFont="1" applyFill="1" applyBorder="1" applyAlignment="1">
      <alignment horizontal="center" vertical="center" shrinkToFit="1"/>
    </xf>
    <xf numFmtId="0" fontId="20" fillId="4" borderId="121" xfId="0" applyFont="1" applyFill="1" applyBorder="1" applyAlignment="1" applyProtection="1">
      <alignment horizontal="center" vertical="center" shrinkToFit="1"/>
      <protection locked="0"/>
    </xf>
    <xf numFmtId="0" fontId="20" fillId="4" borderId="119" xfId="0" applyFont="1" applyFill="1" applyBorder="1" applyAlignment="1" applyProtection="1">
      <alignment horizontal="center" vertical="center" shrinkToFit="1"/>
      <protection locked="0"/>
    </xf>
    <xf numFmtId="0" fontId="19" fillId="29" borderId="35" xfId="0" applyFont="1" applyFill="1" applyBorder="1" applyAlignment="1" applyProtection="1">
      <alignment horizontal="center" vertical="center"/>
      <protection locked="0"/>
    </xf>
    <xf numFmtId="0" fontId="11" fillId="40" borderId="151" xfId="0" applyFont="1" applyFill="1" applyBorder="1" applyAlignment="1">
      <alignment horizontal="center" vertical="center" shrinkToFit="1"/>
    </xf>
    <xf numFmtId="0" fontId="50" fillId="40" borderId="45" xfId="0" applyFont="1" applyFill="1" applyBorder="1" applyAlignment="1">
      <alignment horizontal="center" vertical="center" shrinkToFit="1"/>
    </xf>
    <xf numFmtId="0" fontId="28" fillId="40" borderId="45" xfId="0" quotePrefix="1" applyFont="1" applyFill="1" applyBorder="1" applyAlignment="1">
      <alignment horizontal="center" vertical="center" shrinkToFit="1"/>
    </xf>
    <xf numFmtId="0" fontId="28" fillId="40" borderId="152" xfId="0" applyFont="1" applyFill="1" applyBorder="1" applyAlignment="1">
      <alignment horizontal="center" vertical="center" shrinkToFit="1"/>
    </xf>
    <xf numFmtId="0" fontId="43" fillId="40" borderId="45" xfId="0" applyFont="1" applyFill="1" applyBorder="1" applyAlignment="1">
      <alignment horizontal="center" vertical="center" shrinkToFit="1"/>
    </xf>
    <xf numFmtId="0" fontId="43" fillId="40" borderId="152" xfId="0" applyFont="1" applyFill="1" applyBorder="1" applyAlignment="1">
      <alignment horizontal="center" vertical="center" shrinkToFit="1"/>
    </xf>
    <xf numFmtId="0" fontId="37" fillId="33" borderId="28" xfId="0" applyFont="1" applyFill="1" applyBorder="1" applyAlignment="1">
      <alignment horizontal="center" vertical="center"/>
    </xf>
    <xf numFmtId="0" fontId="38" fillId="33" borderId="21" xfId="0" applyFont="1" applyFill="1" applyBorder="1" applyAlignment="1">
      <alignment horizontal="center" vertical="center"/>
    </xf>
    <xf numFmtId="164" fontId="33" fillId="38" borderId="1" xfId="0" applyNumberFormat="1" applyFont="1" applyFill="1" applyBorder="1" applyAlignment="1">
      <alignment horizontal="center" vertical="center"/>
    </xf>
    <xf numFmtId="0" fontId="33" fillId="38" borderId="28" xfId="0" applyFont="1" applyFill="1" applyBorder="1" applyAlignment="1">
      <alignment horizontal="center" vertical="center"/>
    </xf>
    <xf numFmtId="0" fontId="28" fillId="31" borderId="45" xfId="0" applyFont="1" applyFill="1" applyBorder="1" applyAlignment="1">
      <alignment horizontal="center" vertical="center" shrinkToFit="1"/>
    </xf>
    <xf numFmtId="0" fontId="28" fillId="31" borderId="152" xfId="0" applyFont="1" applyFill="1" applyBorder="1" applyAlignment="1">
      <alignment horizontal="center" vertical="center" shrinkToFit="1"/>
    </xf>
    <xf numFmtId="0" fontId="28" fillId="26" borderId="45" xfId="0" quotePrefix="1" applyFont="1" applyFill="1" applyBorder="1" applyAlignment="1">
      <alignment horizontal="center" vertical="center" shrinkToFit="1"/>
    </xf>
    <xf numFmtId="0" fontId="28" fillId="26" borderId="152" xfId="0" applyFont="1" applyFill="1" applyBorder="1" applyAlignment="1">
      <alignment horizontal="center" vertical="center" shrinkToFit="1"/>
    </xf>
    <xf numFmtId="0" fontId="55" fillId="37" borderId="10" xfId="0" applyFont="1" applyFill="1" applyBorder="1" applyAlignment="1">
      <alignment horizontal="center" vertical="center"/>
    </xf>
    <xf numFmtId="0" fontId="54" fillId="38" borderId="2" xfId="0" applyFont="1" applyFill="1" applyBorder="1" applyAlignment="1">
      <alignment horizontal="center" vertical="center"/>
    </xf>
    <xf numFmtId="0" fontId="54" fillId="38" borderId="18" xfId="0" applyFont="1" applyFill="1" applyBorder="1" applyAlignment="1">
      <alignment horizontal="center" vertical="center"/>
    </xf>
    <xf numFmtId="0" fontId="54" fillId="38" borderId="20" xfId="0" applyFont="1" applyFill="1" applyBorder="1" applyAlignment="1">
      <alignment horizontal="center" vertical="center"/>
    </xf>
    <xf numFmtId="0" fontId="43" fillId="27" borderId="19" xfId="0" applyFont="1" applyFill="1" applyBorder="1" applyAlignment="1">
      <alignment horizontal="center" vertical="center" shrinkToFit="1"/>
    </xf>
    <xf numFmtId="0" fontId="43" fillId="27" borderId="15" xfId="0" applyFont="1" applyFill="1" applyBorder="1" applyAlignment="1">
      <alignment horizontal="center" vertical="center" shrinkToFit="1"/>
    </xf>
    <xf numFmtId="0" fontId="7" fillId="37" borderId="1" xfId="0" applyFont="1" applyFill="1" applyBorder="1" applyAlignment="1">
      <alignment horizontal="center" vertical="center"/>
    </xf>
    <xf numFmtId="0" fontId="8" fillId="38" borderId="28" xfId="0" applyFont="1" applyFill="1" applyBorder="1" applyAlignment="1">
      <alignment horizontal="center" vertical="center"/>
    </xf>
    <xf numFmtId="0" fontId="8" fillId="38" borderId="21" xfId="0" applyFont="1" applyFill="1" applyBorder="1" applyAlignment="1">
      <alignment horizontal="center" vertical="center"/>
    </xf>
    <xf numFmtId="164" fontId="33" fillId="5" borderId="1" xfId="0" applyNumberFormat="1" applyFont="1" applyFill="1" applyBorder="1" applyAlignment="1">
      <alignment horizontal="center" vertical="center"/>
    </xf>
    <xf numFmtId="0" fontId="33" fillId="5" borderId="28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 wrapText="1"/>
    </xf>
    <xf numFmtId="0" fontId="24" fillId="4" borderId="0" xfId="0" applyFont="1" applyFill="1" applyBorder="1" applyAlignment="1">
      <alignment horizontal="center" vertical="center" wrapText="1"/>
    </xf>
    <xf numFmtId="0" fontId="12" fillId="38" borderId="6" xfId="0" applyFont="1" applyFill="1" applyBorder="1" applyAlignment="1">
      <alignment horizontal="center" vertical="center" wrapText="1"/>
    </xf>
    <xf numFmtId="0" fontId="24" fillId="38" borderId="15" xfId="0" applyFont="1" applyFill="1" applyBorder="1" applyAlignment="1">
      <alignment horizontal="center" vertical="center" wrapText="1"/>
    </xf>
    <xf numFmtId="0" fontId="31" fillId="38" borderId="10" xfId="0" applyFont="1" applyFill="1" applyBorder="1" applyAlignment="1">
      <alignment horizontal="center" vertical="center" wrapText="1"/>
    </xf>
    <xf numFmtId="0" fontId="8" fillId="38" borderId="7" xfId="0" applyFont="1" applyFill="1" applyBorder="1" applyAlignment="1">
      <alignment horizontal="center"/>
    </xf>
    <xf numFmtId="0" fontId="8" fillId="38" borderId="2" xfId="0" applyFont="1" applyFill="1" applyBorder="1" applyAlignment="1">
      <alignment horizontal="center"/>
    </xf>
    <xf numFmtId="0" fontId="8" fillId="38" borderId="14" xfId="0" applyFont="1" applyFill="1" applyBorder="1" applyAlignment="1">
      <alignment horizontal="center"/>
    </xf>
    <xf numFmtId="0" fontId="8" fillId="38" borderId="0" xfId="0" applyFont="1" applyFill="1" applyBorder="1" applyAlignment="1">
      <alignment horizontal="center"/>
    </xf>
    <xf numFmtId="0" fontId="8" fillId="38" borderId="19" xfId="0" applyFont="1" applyFill="1" applyBorder="1" applyAlignment="1">
      <alignment horizontal="center"/>
    </xf>
    <xf numFmtId="0" fontId="8" fillId="38" borderId="18" xfId="0" applyFont="1" applyFill="1" applyBorder="1" applyAlignment="1">
      <alignment horizontal="center"/>
    </xf>
    <xf numFmtId="0" fontId="8" fillId="38" borderId="17" xfId="0" applyFont="1" applyFill="1" applyBorder="1" applyAlignment="1">
      <alignment horizontal="center"/>
    </xf>
    <xf numFmtId="0" fontId="8" fillId="38" borderId="20" xfId="0" applyFont="1" applyFill="1" applyBorder="1" applyAlignment="1">
      <alignment horizontal="center"/>
    </xf>
    <xf numFmtId="0" fontId="53" fillId="39" borderId="10" xfId="0" applyFont="1" applyFill="1" applyBorder="1" applyAlignment="1">
      <alignment horizontal="center" vertical="center"/>
    </xf>
    <xf numFmtId="0" fontId="54" fillId="39" borderId="2" xfId="0" applyFont="1" applyFill="1" applyBorder="1" applyAlignment="1">
      <alignment horizontal="center" vertical="center"/>
    </xf>
    <xf numFmtId="0" fontId="54" fillId="39" borderId="18" xfId="0" applyFont="1" applyFill="1" applyBorder="1" applyAlignment="1">
      <alignment horizontal="center" vertical="center"/>
    </xf>
    <xf numFmtId="0" fontId="54" fillId="39" borderId="2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2" fillId="38" borderId="1" xfId="0" applyFont="1" applyFill="1" applyBorder="1" applyAlignment="1">
      <alignment horizontal="center" vertical="center"/>
    </xf>
    <xf numFmtId="0" fontId="0" fillId="38" borderId="28" xfId="0" applyFill="1" applyBorder="1" applyAlignment="1">
      <alignment horizontal="center" vertical="center"/>
    </xf>
    <xf numFmtId="0" fontId="56" fillId="13" borderId="6" xfId="0" applyFont="1" applyFill="1" applyBorder="1" applyAlignment="1">
      <alignment horizontal="center" vertical="center" textRotation="255"/>
    </xf>
    <xf numFmtId="0" fontId="57" fillId="13" borderId="16" xfId="0" applyFont="1" applyFill="1" applyBorder="1" applyAlignment="1">
      <alignment horizontal="center" vertical="center"/>
    </xf>
    <xf numFmtId="0" fontId="57" fillId="13" borderId="15" xfId="0" applyFont="1" applyFill="1" applyBorder="1" applyAlignment="1">
      <alignment horizontal="center" vertical="center"/>
    </xf>
    <xf numFmtId="0" fontId="9" fillId="28" borderId="25" xfId="0" applyFont="1" applyFill="1" applyBorder="1" applyAlignment="1">
      <alignment horizontal="center" vertical="center" shrinkToFit="1"/>
    </xf>
    <xf numFmtId="0" fontId="18" fillId="29" borderId="70" xfId="0" applyFont="1" applyFill="1" applyBorder="1" applyAlignment="1">
      <alignment horizontal="center" vertical="center"/>
    </xf>
    <xf numFmtId="0" fontId="18" fillId="29" borderId="69" xfId="0" applyFont="1" applyFill="1" applyBorder="1" applyAlignment="1">
      <alignment horizontal="center" vertical="center"/>
    </xf>
    <xf numFmtId="0" fontId="39" fillId="23" borderId="5" xfId="0" applyFont="1" applyFill="1" applyBorder="1" applyAlignment="1">
      <alignment horizontal="center" vertical="center"/>
    </xf>
    <xf numFmtId="0" fontId="48" fillId="23" borderId="22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 wrapText="1"/>
    </xf>
    <xf numFmtId="0" fontId="24" fillId="9" borderId="20" xfId="0" applyFont="1" applyFill="1" applyBorder="1" applyAlignment="1">
      <alignment horizontal="center" vertical="center" wrapText="1"/>
    </xf>
    <xf numFmtId="0" fontId="18" fillId="4" borderId="127" xfId="0" applyFont="1" applyFill="1" applyBorder="1" applyAlignment="1" applyProtection="1">
      <alignment horizontal="center" vertical="center" shrinkToFit="1"/>
      <protection locked="0"/>
    </xf>
    <xf numFmtId="0" fontId="18" fillId="4" borderId="95" xfId="0" applyFont="1" applyFill="1" applyBorder="1" applyAlignment="1" applyProtection="1">
      <alignment horizontal="center" vertical="center" shrinkToFit="1"/>
      <protection locked="0"/>
    </xf>
    <xf numFmtId="0" fontId="18" fillId="4" borderId="60" xfId="0" applyFont="1" applyFill="1" applyBorder="1" applyAlignment="1" applyProtection="1">
      <alignment horizontal="center" vertical="center" shrinkToFit="1"/>
      <protection locked="0"/>
    </xf>
    <xf numFmtId="0" fontId="18" fillId="4" borderId="58" xfId="0" applyFont="1" applyFill="1" applyBorder="1" applyAlignment="1" applyProtection="1">
      <alignment horizontal="center" vertical="center" shrinkToFit="1"/>
      <protection locked="0"/>
    </xf>
    <xf numFmtId="0" fontId="52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52" fillId="32" borderId="1" xfId="0" applyFont="1" applyFill="1" applyBorder="1" applyAlignment="1">
      <alignment horizontal="center" vertical="center"/>
    </xf>
    <xf numFmtId="0" fontId="8" fillId="5" borderId="28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 wrapText="1"/>
    </xf>
    <xf numFmtId="0" fontId="24" fillId="5" borderId="15" xfId="0" applyFont="1" applyFill="1" applyBorder="1" applyAlignment="1">
      <alignment horizontal="center" vertical="center" wrapText="1"/>
    </xf>
    <xf numFmtId="0" fontId="12" fillId="8" borderId="2" xfId="0" applyFont="1" applyFill="1" applyBorder="1" applyAlignment="1">
      <alignment horizontal="center" vertical="center" wrapText="1"/>
    </xf>
    <xf numFmtId="0" fontId="24" fillId="8" borderId="20" xfId="0" applyFont="1" applyFill="1" applyBorder="1" applyAlignment="1">
      <alignment horizontal="center" vertical="center" wrapText="1"/>
    </xf>
    <xf numFmtId="0" fontId="56" fillId="15" borderId="6" xfId="0" applyFont="1" applyFill="1" applyBorder="1" applyAlignment="1">
      <alignment horizontal="center" vertical="center" textRotation="255"/>
    </xf>
    <xf numFmtId="0" fontId="57" fillId="15" borderId="16" xfId="0" applyFont="1" applyFill="1" applyBorder="1" applyAlignment="1">
      <alignment horizontal="center" vertical="center"/>
    </xf>
    <xf numFmtId="0" fontId="57" fillId="15" borderId="15" xfId="0" applyFont="1" applyFill="1" applyBorder="1" applyAlignment="1">
      <alignment horizontal="center" vertical="center"/>
    </xf>
    <xf numFmtId="0" fontId="18" fillId="29" borderId="24" xfId="0" applyFont="1" applyFill="1" applyBorder="1" applyAlignment="1">
      <alignment horizontal="center" vertical="center"/>
    </xf>
    <xf numFmtId="0" fontId="39" fillId="34" borderId="5" xfId="0" applyFont="1" applyFill="1" applyBorder="1" applyAlignment="1">
      <alignment horizontal="center" vertical="center"/>
    </xf>
    <xf numFmtId="0" fontId="47" fillId="28" borderId="29" xfId="0" applyFont="1" applyFill="1" applyBorder="1" applyAlignment="1">
      <alignment horizontal="center" vertical="center" shrinkToFit="1"/>
    </xf>
    <xf numFmtId="0" fontId="20" fillId="4" borderId="99" xfId="0" applyFont="1" applyFill="1" applyBorder="1" applyAlignment="1" applyProtection="1">
      <alignment horizontal="center" vertical="center" shrinkToFit="1"/>
      <protection locked="0"/>
    </xf>
    <xf numFmtId="0" fontId="20" fillId="4" borderId="97" xfId="0" applyFont="1" applyFill="1" applyBorder="1" applyAlignment="1" applyProtection="1">
      <alignment horizontal="center" vertical="center" shrinkToFit="1"/>
      <protection locked="0"/>
    </xf>
    <xf numFmtId="0" fontId="12" fillId="5" borderId="1" xfId="0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horizontal="center" vertical="center"/>
    </xf>
    <xf numFmtId="0" fontId="18" fillId="4" borderId="132" xfId="0" applyFont="1" applyFill="1" applyBorder="1" applyAlignment="1" applyProtection="1">
      <alignment horizontal="center" vertical="center" shrinkToFit="1"/>
      <protection locked="0"/>
    </xf>
    <xf numFmtId="0" fontId="18" fillId="4" borderId="130" xfId="0" applyFont="1" applyFill="1" applyBorder="1" applyAlignment="1" applyProtection="1">
      <alignment horizontal="center" vertical="center" shrinkToFit="1"/>
      <protection locked="0"/>
    </xf>
    <xf numFmtId="166" fontId="103" fillId="11" borderId="7" xfId="1" applyNumberFormat="1" applyFont="1" applyFill="1" applyBorder="1" applyAlignment="1">
      <alignment horizontal="left" vertical="center"/>
    </xf>
    <xf numFmtId="0" fontId="103" fillId="0" borderId="7" xfId="1" applyFont="1" applyBorder="1" applyAlignment="1">
      <alignment horizontal="left" vertical="center"/>
    </xf>
    <xf numFmtId="0" fontId="103" fillId="0" borderId="2" xfId="1" applyFont="1" applyBorder="1" applyAlignment="1">
      <alignment horizontal="left" vertical="center"/>
    </xf>
    <xf numFmtId="0" fontId="103" fillId="0" borderId="17" xfId="1" applyFont="1" applyBorder="1" applyAlignment="1">
      <alignment horizontal="left" vertical="center"/>
    </xf>
    <xf numFmtId="0" fontId="103" fillId="0" borderId="20" xfId="1" applyFont="1" applyBorder="1" applyAlignment="1">
      <alignment horizontal="left" vertical="center"/>
    </xf>
    <xf numFmtId="0" fontId="44" fillId="28" borderId="16" xfId="0" quotePrefix="1" applyFont="1" applyFill="1" applyBorder="1" applyAlignment="1">
      <alignment horizontal="center" vertical="center"/>
    </xf>
    <xf numFmtId="0" fontId="44" fillId="28" borderId="15" xfId="0" applyFont="1" applyFill="1" applyBorder="1" applyAlignment="1">
      <alignment horizontal="center" vertical="center"/>
    </xf>
    <xf numFmtId="0" fontId="11" fillId="40" borderId="151" xfId="0" applyFont="1" applyFill="1" applyBorder="1" applyAlignment="1">
      <alignment horizontal="center" vertical="center"/>
    </xf>
    <xf numFmtId="0" fontId="50" fillId="40" borderId="45" xfId="0" applyFont="1" applyFill="1" applyBorder="1" applyAlignment="1">
      <alignment horizontal="center" vertical="center"/>
    </xf>
    <xf numFmtId="0" fontId="46" fillId="23" borderId="22" xfId="0" applyFont="1" applyFill="1" applyBorder="1" applyAlignment="1">
      <alignment horizontal="center" vertical="center"/>
    </xf>
    <xf numFmtId="0" fontId="0" fillId="40" borderId="45" xfId="0" applyFill="1" applyBorder="1" applyAlignment="1">
      <alignment horizontal="center" vertical="center"/>
    </xf>
    <xf numFmtId="0" fontId="44" fillId="27" borderId="19" xfId="0" applyFont="1" applyFill="1" applyBorder="1" applyAlignment="1">
      <alignment horizontal="center" vertical="center"/>
    </xf>
    <xf numFmtId="0" fontId="44" fillId="27" borderId="15" xfId="0" applyFont="1" applyFill="1" applyBorder="1" applyAlignment="1">
      <alignment horizontal="center" vertical="center"/>
    </xf>
    <xf numFmtId="0" fontId="45" fillId="40" borderId="45" xfId="0" quotePrefix="1" applyFont="1" applyFill="1" applyBorder="1" applyAlignment="1">
      <alignment horizontal="center" vertical="center"/>
    </xf>
    <xf numFmtId="0" fontId="45" fillId="40" borderId="152" xfId="0" applyFont="1" applyFill="1" applyBorder="1" applyAlignment="1">
      <alignment horizontal="center" vertical="center"/>
    </xf>
    <xf numFmtId="0" fontId="44" fillId="40" borderId="45" xfId="0" applyFont="1" applyFill="1" applyBorder="1" applyAlignment="1">
      <alignment horizontal="center" vertical="center"/>
    </xf>
    <xf numFmtId="0" fontId="44" fillId="40" borderId="152" xfId="0" applyFont="1" applyFill="1" applyBorder="1" applyAlignment="1">
      <alignment horizontal="center" vertical="center"/>
    </xf>
    <xf numFmtId="0" fontId="59" fillId="31" borderId="151" xfId="0" applyFont="1" applyFill="1" applyBorder="1" applyAlignment="1">
      <alignment horizontal="center" vertical="center"/>
    </xf>
    <xf numFmtId="0" fontId="51" fillId="31" borderId="45" xfId="0" applyFont="1" applyFill="1" applyBorder="1" applyAlignment="1">
      <alignment horizontal="center" vertical="center"/>
    </xf>
    <xf numFmtId="0" fontId="59" fillId="26" borderId="151" xfId="0" applyFont="1" applyFill="1" applyBorder="1" applyAlignment="1">
      <alignment horizontal="center" vertical="center"/>
    </xf>
    <xf numFmtId="0" fontId="51" fillId="26" borderId="45" xfId="0" applyFont="1" applyFill="1" applyBorder="1" applyAlignment="1">
      <alignment horizontal="center" vertical="center"/>
    </xf>
    <xf numFmtId="0" fontId="45" fillId="31" borderId="45" xfId="0" applyFont="1" applyFill="1" applyBorder="1" applyAlignment="1">
      <alignment horizontal="center" vertical="center"/>
    </xf>
    <xf numFmtId="0" fontId="45" fillId="31" borderId="152" xfId="0" applyFont="1" applyFill="1" applyBorder="1" applyAlignment="1">
      <alignment horizontal="center" vertical="center"/>
    </xf>
    <xf numFmtId="0" fontId="45" fillId="26" borderId="45" xfId="0" quotePrefix="1" applyFont="1" applyFill="1" applyBorder="1" applyAlignment="1">
      <alignment horizontal="center" vertical="center"/>
    </xf>
    <xf numFmtId="0" fontId="45" fillId="26" borderId="152" xfId="0" applyFont="1" applyFill="1" applyBorder="1" applyAlignment="1">
      <alignment horizontal="center" vertical="center"/>
    </xf>
    <xf numFmtId="0" fontId="9" fillId="28" borderId="29" xfId="0" applyFont="1" applyFill="1" applyBorder="1" applyAlignment="1" applyProtection="1">
      <alignment horizontal="center" vertical="center" shrinkToFit="1"/>
      <protection locked="0"/>
    </xf>
    <xf numFmtId="0" fontId="18" fillId="4" borderId="99" xfId="0" applyFont="1" applyFill="1" applyBorder="1" applyAlignment="1" applyProtection="1">
      <alignment horizontal="center" vertical="center" shrinkToFit="1"/>
      <protection locked="0"/>
    </xf>
    <xf numFmtId="0" fontId="18" fillId="4" borderId="97" xfId="0" applyFont="1" applyFill="1" applyBorder="1" applyAlignment="1" applyProtection="1">
      <alignment horizontal="center" vertical="center" shrinkToFit="1"/>
      <protection locked="0"/>
    </xf>
    <xf numFmtId="0" fontId="54" fillId="37" borderId="2" xfId="0" applyFont="1" applyFill="1" applyBorder="1" applyAlignment="1">
      <alignment horizontal="center" vertical="center"/>
    </xf>
    <xf numFmtId="0" fontId="54" fillId="37" borderId="18" xfId="0" applyFont="1" applyFill="1" applyBorder="1" applyAlignment="1">
      <alignment horizontal="center" vertical="center"/>
    </xf>
    <xf numFmtId="0" fontId="54" fillId="37" borderId="20" xfId="0" applyFont="1" applyFill="1" applyBorder="1" applyAlignment="1">
      <alignment horizontal="center" vertical="center"/>
    </xf>
    <xf numFmtId="0" fontId="37" fillId="33" borderId="2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18" fillId="4" borderId="123" xfId="0" applyFont="1" applyFill="1" applyBorder="1" applyAlignment="1" applyProtection="1">
      <alignment horizontal="center" vertical="center" shrinkToFit="1"/>
      <protection locked="0"/>
    </xf>
    <xf numFmtId="0" fontId="18" fillId="4" borderId="139" xfId="0" applyFont="1" applyFill="1" applyBorder="1" applyAlignment="1" applyProtection="1">
      <alignment horizontal="center" vertical="center" shrinkToFit="1"/>
      <protection locked="0"/>
    </xf>
    <xf numFmtId="0" fontId="20" fillId="4" borderId="109" xfId="0" applyFont="1" applyFill="1" applyBorder="1" applyAlignment="1" applyProtection="1">
      <alignment horizontal="center" vertical="center" shrinkToFit="1"/>
      <protection locked="0"/>
    </xf>
    <xf numFmtId="0" fontId="20" fillId="4" borderId="123" xfId="0" applyFont="1" applyFill="1" applyBorder="1" applyAlignment="1" applyProtection="1">
      <alignment horizontal="center" vertical="center" shrinkToFit="1"/>
      <protection locked="0"/>
    </xf>
    <xf numFmtId="0" fontId="18" fillId="4" borderId="150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protection locked="0"/>
    </xf>
    <xf numFmtId="0" fontId="0" fillId="0" borderId="7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158" xfId="0" applyBorder="1" applyAlignment="1">
      <alignment horizontal="center"/>
    </xf>
    <xf numFmtId="0" fontId="0" fillId="0" borderId="159" xfId="0" applyBorder="1" applyAlignment="1">
      <alignment horizontal="center"/>
    </xf>
    <xf numFmtId="0" fontId="0" fillId="0" borderId="160" xfId="0" applyBorder="1" applyAlignment="1">
      <alignment horizontal="center"/>
    </xf>
    <xf numFmtId="0" fontId="1" fillId="0" borderId="0" xfId="0" applyFont="1" applyAlignment="1" applyProtection="1">
      <alignment horizontal="left"/>
      <protection locked="0"/>
    </xf>
    <xf numFmtId="0" fontId="1" fillId="0" borderId="0" xfId="0" applyFont="1" applyAlignment="1" applyProtection="1">
      <protection locked="0"/>
    </xf>
    <xf numFmtId="0" fontId="0" fillId="0" borderId="0" xfId="0" applyAlignment="1">
      <alignment horizontal="left"/>
    </xf>
    <xf numFmtId="0" fontId="0" fillId="0" borderId="0" xfId="0" applyAlignment="1"/>
    <xf numFmtId="165" fontId="17" fillId="4" borderId="179" xfId="0" applyNumberFormat="1" applyFont="1" applyFill="1" applyBorder="1" applyAlignment="1" applyProtection="1">
      <alignment horizontal="center"/>
    </xf>
    <xf numFmtId="0" fontId="26" fillId="4" borderId="44" xfId="0" applyFont="1" applyFill="1" applyBorder="1" applyAlignment="1" applyProtection="1">
      <alignment horizontal="center"/>
    </xf>
    <xf numFmtId="0" fontId="17" fillId="4" borderId="163" xfId="0" applyFont="1" applyFill="1" applyBorder="1" applyAlignment="1" applyProtection="1">
      <alignment horizontal="center"/>
      <protection locked="0"/>
    </xf>
    <xf numFmtId="0" fontId="17" fillId="4" borderId="164" xfId="0" applyFont="1" applyFill="1" applyBorder="1" applyAlignment="1" applyProtection="1">
      <alignment horizontal="center"/>
      <protection locked="0"/>
    </xf>
    <xf numFmtId="0" fontId="17" fillId="4" borderId="162" xfId="0" applyFont="1" applyFill="1" applyBorder="1" applyAlignment="1" applyProtection="1">
      <alignment horizontal="center"/>
      <protection locked="0"/>
    </xf>
    <xf numFmtId="0" fontId="30" fillId="0" borderId="71" xfId="0" applyNumberFormat="1" applyFont="1" applyBorder="1" applyAlignment="1">
      <alignment horizontal="center"/>
    </xf>
    <xf numFmtId="0" fontId="30" fillId="0" borderId="12" xfId="0" applyFont="1" applyBorder="1" applyAlignment="1">
      <alignment horizontal="center"/>
    </xf>
    <xf numFmtId="0" fontId="30" fillId="0" borderId="70" xfId="0" applyFont="1" applyBorder="1" applyAlignment="1">
      <alignment horizontal="center"/>
    </xf>
    <xf numFmtId="0" fontId="67" fillId="0" borderId="161" xfId="0" applyFont="1" applyBorder="1" applyAlignment="1">
      <alignment horizontal="center"/>
    </xf>
    <xf numFmtId="0" fontId="67" fillId="0" borderId="0" xfId="0" applyFont="1" applyBorder="1" applyAlignment="1">
      <alignment horizontal="center"/>
    </xf>
    <xf numFmtId="0" fontId="67" fillId="0" borderId="72" xfId="0" applyFont="1" applyBorder="1" applyAlignment="1">
      <alignment horizontal="center"/>
    </xf>
    <xf numFmtId="0" fontId="30" fillId="0" borderId="158" xfId="0" applyFont="1" applyBorder="1" applyAlignment="1">
      <alignment horizontal="center"/>
    </xf>
    <xf numFmtId="0" fontId="30" fillId="0" borderId="159" xfId="0" applyFont="1" applyBorder="1" applyAlignment="1">
      <alignment horizontal="center"/>
    </xf>
    <xf numFmtId="0" fontId="30" fillId="0" borderId="160" xfId="0" applyFont="1" applyBorder="1" applyAlignment="1">
      <alignment horizontal="center"/>
    </xf>
    <xf numFmtId="165" fontId="17" fillId="4" borderId="161" xfId="0" applyNumberFormat="1" applyFont="1" applyFill="1" applyBorder="1" applyAlignment="1" applyProtection="1">
      <alignment horizontal="right"/>
    </xf>
    <xf numFmtId="0" fontId="26" fillId="4" borderId="0" xfId="0" applyFont="1" applyFill="1" applyBorder="1" applyAlignment="1" applyProtection="1">
      <alignment horizontal="right"/>
    </xf>
    <xf numFmtId="165" fontId="17" fillId="4" borderId="12" xfId="0" applyNumberFormat="1" applyFont="1" applyFill="1" applyBorder="1" applyAlignment="1" applyProtection="1">
      <alignment horizontal="left" indent="2"/>
      <protection locked="0"/>
    </xf>
    <xf numFmtId="0" fontId="26" fillId="4" borderId="70" xfId="0" applyFont="1" applyFill="1" applyBorder="1" applyAlignment="1" applyProtection="1">
      <alignment horizontal="left" indent="2"/>
      <protection locked="0"/>
    </xf>
    <xf numFmtId="165" fontId="17" fillId="4" borderId="0" xfId="0" applyNumberFormat="1" applyFont="1" applyFill="1" applyBorder="1" applyAlignment="1" applyProtection="1">
      <alignment horizontal="right"/>
    </xf>
    <xf numFmtId="165" fontId="17" fillId="4" borderId="0" xfId="0" applyNumberFormat="1" applyFont="1" applyFill="1" applyBorder="1" applyAlignment="1" applyProtection="1">
      <alignment horizontal="left" indent="2"/>
      <protection locked="0"/>
    </xf>
    <xf numFmtId="0" fontId="26" fillId="4" borderId="72" xfId="0" applyFont="1" applyFill="1" applyBorder="1" applyAlignment="1" applyProtection="1">
      <alignment horizontal="left" indent="2"/>
      <protection locked="0"/>
    </xf>
    <xf numFmtId="0" fontId="26" fillId="4" borderId="161" xfId="0" applyFont="1" applyFill="1" applyBorder="1" applyAlignment="1" applyProtection="1">
      <alignment horizontal="center"/>
    </xf>
    <xf numFmtId="0" fontId="26" fillId="4" borderId="0" xfId="0" applyFont="1" applyFill="1" applyBorder="1" applyAlignment="1" applyProtection="1">
      <alignment horizontal="center"/>
    </xf>
    <xf numFmtId="0" fontId="26" fillId="4" borderId="72" xfId="0" applyFont="1" applyFill="1" applyBorder="1" applyAlignment="1" applyProtection="1">
      <alignment horizontal="center"/>
    </xf>
    <xf numFmtId="0" fontId="94" fillId="0" borderId="10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0" fontId="30" fillId="0" borderId="17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174" fontId="83" fillId="23" borderId="10" xfId="0" applyNumberFormat="1" applyFont="1" applyFill="1" applyBorder="1" applyAlignment="1">
      <alignment horizontal="center" vertical="center"/>
    </xf>
    <xf numFmtId="174" fontId="93" fillId="23" borderId="7" xfId="0" applyNumberFormat="1" applyFont="1" applyFill="1" applyBorder="1" applyAlignment="1">
      <alignment horizontal="center" vertical="center"/>
    </xf>
    <xf numFmtId="174" fontId="93" fillId="23" borderId="2" xfId="0" applyNumberFormat="1" applyFont="1" applyFill="1" applyBorder="1" applyAlignment="1">
      <alignment horizontal="center" vertical="center"/>
    </xf>
    <xf numFmtId="174" fontId="93" fillId="23" borderId="14" xfId="0" applyNumberFormat="1" applyFont="1" applyFill="1" applyBorder="1" applyAlignment="1">
      <alignment horizontal="center" vertical="center"/>
    </xf>
    <xf numFmtId="174" fontId="93" fillId="23" borderId="0" xfId="0" applyNumberFormat="1" applyFont="1" applyFill="1" applyBorder="1" applyAlignment="1">
      <alignment horizontal="center" vertical="center"/>
    </xf>
    <xf numFmtId="174" fontId="93" fillId="23" borderId="19" xfId="0" applyNumberFormat="1" applyFont="1" applyFill="1" applyBorder="1" applyAlignment="1">
      <alignment horizontal="center" vertical="center"/>
    </xf>
    <xf numFmtId="174" fontId="93" fillId="23" borderId="18" xfId="0" applyNumberFormat="1" applyFont="1" applyFill="1" applyBorder="1" applyAlignment="1">
      <alignment horizontal="center" vertical="center"/>
    </xf>
    <xf numFmtId="174" fontId="93" fillId="23" borderId="17" xfId="0" applyNumberFormat="1" applyFont="1" applyFill="1" applyBorder="1" applyAlignment="1">
      <alignment horizontal="center" vertical="center"/>
    </xf>
    <xf numFmtId="174" fontId="93" fillId="23" borderId="20" xfId="0" applyNumberFormat="1" applyFont="1" applyFill="1" applyBorder="1" applyAlignment="1">
      <alignment horizontal="center" vertical="center"/>
    </xf>
    <xf numFmtId="165" fontId="17" fillId="4" borderId="71" xfId="0" applyNumberFormat="1" applyFont="1" applyFill="1" applyBorder="1" applyAlignment="1" applyProtection="1">
      <alignment horizontal="right"/>
    </xf>
    <xf numFmtId="0" fontId="26" fillId="4" borderId="12" xfId="0" applyFont="1" applyFill="1" applyBorder="1" applyAlignment="1" applyProtection="1">
      <alignment horizontal="right"/>
    </xf>
    <xf numFmtId="165" fontId="17" fillId="4" borderId="12" xfId="0" applyNumberFormat="1" applyFont="1" applyFill="1" applyBorder="1" applyAlignment="1" applyProtection="1">
      <alignment horizontal="right"/>
    </xf>
    <xf numFmtId="0" fontId="94" fillId="0" borderId="0" xfId="0" applyFont="1" applyAlignment="1">
      <alignment horizontal="center" wrapText="1"/>
    </xf>
    <xf numFmtId="0" fontId="30" fillId="0" borderId="0" xfId="0" applyFont="1" applyAlignment="1">
      <alignment horizontal="center" wrapText="1"/>
    </xf>
    <xf numFmtId="165" fontId="91" fillId="0" borderId="10" xfId="0" applyNumberFormat="1" applyFont="1" applyBorder="1" applyAlignment="1">
      <alignment horizontal="center" vertical="center"/>
    </xf>
    <xf numFmtId="165" fontId="92" fillId="0" borderId="2" xfId="0" applyNumberFormat="1" applyFont="1" applyBorder="1" applyAlignment="1">
      <alignment horizontal="center" vertical="center"/>
    </xf>
    <xf numFmtId="165" fontId="92" fillId="0" borderId="18" xfId="0" applyNumberFormat="1" applyFont="1" applyBorder="1" applyAlignment="1">
      <alignment horizontal="center" vertical="center"/>
    </xf>
    <xf numFmtId="165" fontId="92" fillId="0" borderId="20" xfId="0" applyNumberFormat="1" applyFont="1" applyBorder="1" applyAlignment="1">
      <alignment horizontal="center" vertical="center"/>
    </xf>
    <xf numFmtId="0" fontId="92" fillId="0" borderId="2" xfId="0" applyFont="1" applyBorder="1" applyAlignment="1">
      <alignment horizontal="center" vertical="center"/>
    </xf>
    <xf numFmtId="0" fontId="92" fillId="0" borderId="18" xfId="0" applyFont="1" applyBorder="1" applyAlignment="1">
      <alignment horizontal="center" vertical="center"/>
    </xf>
    <xf numFmtId="0" fontId="92" fillId="0" borderId="2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20" fontId="87" fillId="5" borderId="75" xfId="0" applyNumberFormat="1" applyFont="1" applyFill="1" applyBorder="1" applyAlignment="1" applyProtection="1">
      <alignment horizontal="center" vertical="center"/>
      <protection locked="0"/>
    </xf>
    <xf numFmtId="0" fontId="88" fillId="5" borderId="30" xfId="0" applyFont="1" applyFill="1" applyBorder="1" applyAlignment="1" applyProtection="1">
      <alignment vertical="center"/>
      <protection locked="0"/>
    </xf>
    <xf numFmtId="0" fontId="78" fillId="43" borderId="10" xfId="0" applyFont="1" applyFill="1" applyBorder="1" applyAlignment="1" applyProtection="1">
      <alignment horizontal="left" vertical="center" shrinkToFit="1"/>
    </xf>
    <xf numFmtId="0" fontId="0" fillId="0" borderId="7" xfId="0" applyBorder="1" applyAlignment="1" applyProtection="1"/>
    <xf numFmtId="0" fontId="0" fillId="0" borderId="2" xfId="0" applyBorder="1" applyAlignment="1" applyProtection="1"/>
    <xf numFmtId="0" fontId="0" fillId="0" borderId="14" xfId="0" applyBorder="1" applyAlignment="1" applyProtection="1"/>
    <xf numFmtId="0" fontId="0" fillId="0" borderId="0" xfId="0" applyBorder="1" applyAlignment="1" applyProtection="1"/>
    <xf numFmtId="0" fontId="0" fillId="0" borderId="19" xfId="0" applyBorder="1" applyAlignment="1" applyProtection="1"/>
    <xf numFmtId="0" fontId="0" fillId="0" borderId="18" xfId="0" applyBorder="1" applyAlignment="1" applyProtection="1"/>
    <xf numFmtId="0" fontId="0" fillId="0" borderId="17" xfId="0" applyBorder="1" applyAlignment="1" applyProtection="1"/>
    <xf numFmtId="0" fontId="0" fillId="0" borderId="20" xfId="0" applyBorder="1" applyAlignment="1" applyProtection="1"/>
    <xf numFmtId="166" fontId="0" fillId="0" borderId="0" xfId="0" applyNumberFormat="1" applyBorder="1" applyAlignment="1" applyProtection="1">
      <alignment horizontal="left"/>
      <protection locked="0"/>
    </xf>
    <xf numFmtId="0" fontId="91" fillId="17" borderId="10" xfId="0" applyFont="1" applyFill="1" applyBorder="1" applyAlignment="1">
      <alignment horizontal="center" vertical="center"/>
    </xf>
    <xf numFmtId="0" fontId="0" fillId="17" borderId="2" xfId="0" applyFill="1" applyBorder="1" applyAlignment="1"/>
    <xf numFmtId="0" fontId="0" fillId="17" borderId="177" xfId="0" applyFill="1" applyBorder="1" applyAlignment="1"/>
    <xf numFmtId="0" fontId="0" fillId="17" borderId="178" xfId="0" applyFill="1" applyBorder="1" applyAlignment="1"/>
    <xf numFmtId="0" fontId="91" fillId="5" borderId="10" xfId="0" applyFont="1" applyFill="1" applyBorder="1" applyAlignment="1">
      <alignment horizontal="center" vertical="center"/>
    </xf>
    <xf numFmtId="0" fontId="0" fillId="5" borderId="2" xfId="0" applyFill="1" applyBorder="1" applyAlignment="1"/>
    <xf numFmtId="0" fontId="0" fillId="5" borderId="177" xfId="0" applyFill="1" applyBorder="1" applyAlignment="1"/>
    <xf numFmtId="0" fontId="0" fillId="5" borderId="178" xfId="0" applyFill="1" applyBorder="1" applyAlignment="1"/>
    <xf numFmtId="0" fontId="1" fillId="0" borderId="1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69" fillId="17" borderId="153" xfId="0" applyFont="1" applyFill="1" applyBorder="1" applyAlignment="1">
      <alignment horizontal="center" vertical="center"/>
    </xf>
    <xf numFmtId="0" fontId="69" fillId="17" borderId="154" xfId="0" applyFont="1" applyFill="1" applyBorder="1" applyAlignment="1">
      <alignment horizontal="center" vertical="center"/>
    </xf>
    <xf numFmtId="0" fontId="69" fillId="17" borderId="15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70" fontId="1" fillId="0" borderId="0" xfId="0" applyNumberFormat="1" applyFont="1" applyAlignment="1" applyProtection="1">
      <alignment horizontal="left"/>
      <protection locked="0"/>
    </xf>
    <xf numFmtId="20" fontId="87" fillId="5" borderId="73" xfId="0" applyNumberFormat="1" applyFont="1" applyFill="1" applyBorder="1" applyAlignment="1" applyProtection="1">
      <alignment horizontal="center" vertical="center"/>
      <protection locked="0"/>
    </xf>
    <xf numFmtId="0" fontId="88" fillId="5" borderId="34" xfId="0" applyFont="1" applyFill="1" applyBorder="1" applyAlignment="1" applyProtection="1">
      <alignment vertical="center"/>
      <protection locked="0"/>
    </xf>
    <xf numFmtId="165" fontId="17" fillId="4" borderId="87" xfId="0" applyNumberFormat="1" applyFont="1" applyFill="1" applyBorder="1" applyAlignment="1" applyProtection="1">
      <alignment horizontal="right"/>
    </xf>
    <xf numFmtId="0" fontId="26" fillId="4" borderId="179" xfId="0" applyFont="1" applyFill="1" applyBorder="1" applyAlignment="1" applyProtection="1">
      <alignment horizontal="right"/>
    </xf>
    <xf numFmtId="0" fontId="87" fillId="5" borderId="53" xfId="0" applyFont="1" applyFill="1" applyBorder="1" applyAlignment="1">
      <alignment horizontal="center"/>
    </xf>
    <xf numFmtId="0" fontId="88" fillId="5" borderId="55" xfId="0" applyFont="1" applyFill="1" applyBorder="1" applyAlignment="1"/>
    <xf numFmtId="0" fontId="66" fillId="0" borderId="0" xfId="0" applyFont="1" applyAlignment="1">
      <alignment horizontal="left" indent="4"/>
    </xf>
    <xf numFmtId="0" fontId="0" fillId="0" borderId="0" xfId="0" applyAlignment="1">
      <alignment horizontal="left" indent="4"/>
    </xf>
    <xf numFmtId="20" fontId="87" fillId="17" borderId="73" xfId="0" applyNumberFormat="1" applyFont="1" applyFill="1" applyBorder="1" applyAlignment="1" applyProtection="1">
      <alignment horizontal="center" vertical="center"/>
      <protection locked="0"/>
    </xf>
    <xf numFmtId="0" fontId="89" fillId="17" borderId="175" xfId="0" applyFont="1" applyFill="1" applyBorder="1" applyAlignment="1" applyProtection="1">
      <alignment vertical="center"/>
      <protection locked="0"/>
    </xf>
    <xf numFmtId="20" fontId="87" fillId="17" borderId="75" xfId="0" applyNumberFormat="1" applyFont="1" applyFill="1" applyBorder="1" applyAlignment="1" applyProtection="1">
      <alignment horizontal="center" vertical="center"/>
      <protection locked="0"/>
    </xf>
    <xf numFmtId="0" fontId="89" fillId="17" borderId="176" xfId="0" applyFont="1" applyFill="1" applyBorder="1" applyAlignment="1" applyProtection="1">
      <alignment vertical="center"/>
      <protection locked="0"/>
    </xf>
    <xf numFmtId="20" fontId="73" fillId="17" borderId="73" xfId="0" applyNumberFormat="1" applyFont="1" applyFill="1" applyBorder="1" applyAlignment="1" applyProtection="1">
      <alignment horizontal="center" vertical="center"/>
      <protection locked="0"/>
    </xf>
    <xf numFmtId="0" fontId="88" fillId="17" borderId="175" xfId="0" applyFont="1" applyFill="1" applyBorder="1" applyAlignment="1" applyProtection="1">
      <alignment horizontal="center" vertical="center"/>
      <protection locked="0"/>
    </xf>
    <xf numFmtId="0" fontId="88" fillId="17" borderId="176" xfId="0" applyFont="1" applyFill="1" applyBorder="1" applyAlignment="1" applyProtection="1">
      <alignment horizontal="center" vertical="center"/>
      <protection locked="0"/>
    </xf>
    <xf numFmtId="0" fontId="66" fillId="0" borderId="0" xfId="0" applyFont="1" applyAlignment="1">
      <alignment horizontal="left" indent="6"/>
    </xf>
    <xf numFmtId="0" fontId="0" fillId="0" borderId="0" xfId="0" applyAlignment="1">
      <alignment horizontal="left" indent="6"/>
    </xf>
    <xf numFmtId="0" fontId="0" fillId="0" borderId="0" xfId="0" applyFont="1" applyAlignment="1">
      <alignment horizontal="left"/>
    </xf>
    <xf numFmtId="0" fontId="0" fillId="0" borderId="0" xfId="0" applyFont="1" applyAlignment="1"/>
    <xf numFmtId="0" fontId="83" fillId="45" borderId="0" xfId="0" applyFont="1" applyFill="1" applyBorder="1" applyAlignment="1">
      <alignment horizontal="center" vertical="center"/>
    </xf>
    <xf numFmtId="0" fontId="84" fillId="45" borderId="0" xfId="0" applyFont="1" applyFill="1" applyBorder="1" applyAlignment="1">
      <alignment vertical="center"/>
    </xf>
    <xf numFmtId="0" fontId="87" fillId="17" borderId="10" xfId="0" applyFont="1" applyFill="1" applyBorder="1" applyAlignment="1">
      <alignment horizontal="center" vertical="center" wrapText="1"/>
    </xf>
    <xf numFmtId="0" fontId="88" fillId="17" borderId="2" xfId="0" applyFont="1" applyFill="1" applyBorder="1" applyAlignment="1">
      <alignment horizontal="center" vertical="center" wrapText="1"/>
    </xf>
    <xf numFmtId="0" fontId="88" fillId="17" borderId="14" xfId="0" applyFont="1" applyFill="1" applyBorder="1" applyAlignment="1">
      <alignment horizontal="center" vertical="center" wrapText="1"/>
    </xf>
    <xf numFmtId="0" fontId="88" fillId="17" borderId="19" xfId="0" applyFont="1" applyFill="1" applyBorder="1" applyAlignment="1">
      <alignment horizontal="center" vertical="center" wrapText="1"/>
    </xf>
    <xf numFmtId="0" fontId="89" fillId="0" borderId="14" xfId="0" applyFont="1" applyBorder="1" applyAlignment="1">
      <alignment vertical="center"/>
    </xf>
    <xf numFmtId="0" fontId="89" fillId="0" borderId="19" xfId="0" applyFont="1" applyBorder="1" applyAlignment="1">
      <alignment vertical="center"/>
    </xf>
    <xf numFmtId="0" fontId="89" fillId="0" borderId="177" xfId="0" applyFont="1" applyBorder="1" applyAlignment="1">
      <alignment vertical="center"/>
    </xf>
    <xf numFmtId="0" fontId="89" fillId="0" borderId="178" xfId="0" applyFont="1" applyBorder="1" applyAlignment="1">
      <alignment vertical="center"/>
    </xf>
    <xf numFmtId="166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85" fillId="4" borderId="0" xfId="0" applyFont="1" applyFill="1" applyBorder="1" applyAlignment="1" applyProtection="1">
      <alignment horizontal="left" vertical="center" shrinkToFit="1"/>
    </xf>
    <xf numFmtId="0" fontId="87" fillId="17" borderId="53" xfId="0" applyFont="1" applyFill="1" applyBorder="1" applyAlignment="1">
      <alignment horizontal="center"/>
    </xf>
    <xf numFmtId="0" fontId="88" fillId="17" borderId="55" xfId="0" applyFont="1" applyFill="1" applyBorder="1" applyAlignment="1"/>
    <xf numFmtId="0" fontId="64" fillId="17" borderId="53" xfId="0" applyFont="1" applyFill="1" applyBorder="1" applyAlignment="1">
      <alignment horizontal="center"/>
    </xf>
    <xf numFmtId="0" fontId="89" fillId="17" borderId="55" xfId="0" applyFont="1" applyFill="1" applyBorder="1" applyAlignment="1"/>
    <xf numFmtId="0" fontId="66" fillId="0" borderId="0" xfId="0" applyFont="1" applyBorder="1" applyAlignment="1">
      <alignment horizontal="left" vertical="top" wrapText="1" indent="5"/>
    </xf>
    <xf numFmtId="0" fontId="0" fillId="0" borderId="0" xfId="0" applyAlignment="1">
      <alignment horizontal="left" indent="5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left" vertical="top"/>
    </xf>
    <xf numFmtId="0" fontId="87" fillId="7" borderId="14" xfId="0" applyFont="1" applyFill="1" applyBorder="1" applyAlignment="1">
      <alignment horizontal="center" vertical="center"/>
    </xf>
    <xf numFmtId="0" fontId="87" fillId="7" borderId="19" xfId="0" applyFont="1" applyFill="1" applyBorder="1" applyAlignment="1">
      <alignment vertical="center"/>
    </xf>
    <xf numFmtId="0" fontId="88" fillId="19" borderId="14" xfId="0" applyFont="1" applyFill="1" applyBorder="1" applyAlignment="1">
      <alignment horizontal="center" vertical="center"/>
    </xf>
    <xf numFmtId="0" fontId="88" fillId="19" borderId="19" xfId="0" applyFont="1" applyFill="1" applyBorder="1" applyAlignment="1">
      <alignment vertical="center"/>
    </xf>
    <xf numFmtId="0" fontId="108" fillId="4" borderId="154" xfId="0" applyFont="1" applyFill="1" applyBorder="1" applyAlignment="1">
      <alignment horizontal="center"/>
    </xf>
    <xf numFmtId="0" fontId="108" fillId="4" borderId="155" xfId="0" applyFont="1" applyFill="1" applyBorder="1" applyAlignment="1">
      <alignment horizontal="center"/>
    </xf>
    <xf numFmtId="0" fontId="2" fillId="17" borderId="25" xfId="0" applyFont="1" applyFill="1" applyBorder="1" applyAlignment="1">
      <alignment horizontal="center"/>
    </xf>
    <xf numFmtId="0" fontId="2" fillId="17" borderId="26" xfId="0" applyFont="1" applyFill="1" applyBorder="1" applyAlignment="1">
      <alignment horizontal="center"/>
    </xf>
    <xf numFmtId="0" fontId="98" fillId="5" borderId="76" xfId="0" applyFont="1" applyFill="1" applyBorder="1" applyAlignment="1">
      <alignment horizontal="center"/>
    </xf>
    <xf numFmtId="0" fontId="98" fillId="5" borderId="30" xfId="0" applyFont="1" applyFill="1" applyBorder="1" applyAlignment="1">
      <alignment horizontal="center"/>
    </xf>
    <xf numFmtId="0" fontId="2" fillId="6" borderId="51" xfId="0" applyFont="1" applyFill="1" applyBorder="1" applyAlignment="1">
      <alignment horizontal="center"/>
    </xf>
    <xf numFmtId="0" fontId="2" fillId="6" borderId="83" xfId="0" applyFont="1" applyFill="1" applyBorder="1" applyAlignment="1">
      <alignment horizontal="center"/>
    </xf>
    <xf numFmtId="0" fontId="98" fillId="50" borderId="197" xfId="0" applyFont="1" applyFill="1" applyBorder="1" applyAlignment="1">
      <alignment horizontal="center"/>
    </xf>
    <xf numFmtId="0" fontId="98" fillId="50" borderId="20" xfId="0" applyFont="1" applyFill="1" applyBorder="1" applyAlignment="1">
      <alignment horizontal="center"/>
    </xf>
    <xf numFmtId="0" fontId="2" fillId="6" borderId="199" xfId="0" applyFont="1" applyFill="1" applyBorder="1" applyAlignment="1">
      <alignment horizontal="center"/>
    </xf>
    <xf numFmtId="0" fontId="2" fillId="6" borderId="176" xfId="0" applyFont="1" applyFill="1" applyBorder="1" applyAlignment="1">
      <alignment horizontal="center"/>
    </xf>
    <xf numFmtId="169" fontId="104" fillId="0" borderId="161" xfId="1" applyNumberFormat="1" applyFont="1" applyBorder="1" applyAlignment="1">
      <alignment horizontal="left" vertical="center"/>
    </xf>
    <xf numFmtId="169" fontId="104" fillId="0" borderId="0" xfId="1" applyNumberFormat="1" applyFont="1" applyBorder="1" applyAlignment="1">
      <alignment horizontal="left"/>
    </xf>
    <xf numFmtId="169" fontId="104" fillId="0" borderId="161" xfId="1" applyNumberFormat="1" applyFont="1" applyBorder="1" applyAlignment="1">
      <alignment horizontal="left"/>
    </xf>
    <xf numFmtId="169" fontId="104" fillId="0" borderId="158" xfId="1" applyNumberFormat="1" applyFont="1" applyBorder="1" applyAlignment="1">
      <alignment horizontal="left"/>
    </xf>
    <xf numFmtId="169" fontId="104" fillId="0" borderId="159" xfId="1" applyNumberFormat="1" applyFont="1" applyBorder="1" applyAlignment="1">
      <alignment horizontal="left"/>
    </xf>
    <xf numFmtId="169" fontId="104" fillId="0" borderId="71" xfId="1" applyNumberFormat="1" applyFont="1" applyBorder="1" applyAlignment="1">
      <alignment horizontal="left" vertical="center"/>
    </xf>
    <xf numFmtId="169" fontId="104" fillId="0" borderId="12" xfId="1" applyNumberFormat="1" applyFont="1" applyBorder="1" applyAlignment="1">
      <alignment horizontal="left"/>
    </xf>
    <xf numFmtId="0" fontId="95" fillId="0" borderId="6" xfId="0" applyFont="1" applyBorder="1" applyAlignment="1">
      <alignment horizontal="left" vertical="center"/>
    </xf>
    <xf numFmtId="0" fontId="95" fillId="0" borderId="15" xfId="0" applyFont="1" applyBorder="1" applyAlignment="1">
      <alignment horizontal="left" vertical="center"/>
    </xf>
    <xf numFmtId="172" fontId="88" fillId="0" borderId="186" xfId="0" applyNumberFormat="1" applyFont="1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105" fillId="33" borderId="40" xfId="0" applyFont="1" applyFill="1" applyBorder="1" applyAlignment="1">
      <alignment horizontal="center" vertical="center"/>
    </xf>
    <xf numFmtId="0" fontId="106" fillId="33" borderId="31" xfId="0" applyFont="1" applyFill="1" applyBorder="1" applyAlignment="1">
      <alignment horizontal="center" vertical="center"/>
    </xf>
    <xf numFmtId="0" fontId="95" fillId="0" borderId="42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6" fontId="95" fillId="0" borderId="6" xfId="0" applyNumberFormat="1" applyFont="1" applyBorder="1" applyAlignment="1">
      <alignment horizontal="center" vertical="center"/>
    </xf>
    <xf numFmtId="166" fontId="95" fillId="9" borderId="6" xfId="0" applyNumberFormat="1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/>
    </xf>
    <xf numFmtId="166" fontId="95" fillId="48" borderId="6" xfId="0" applyNumberFormat="1" applyFont="1" applyFill="1" applyBorder="1" applyAlignment="1">
      <alignment horizontal="center" vertical="center"/>
    </xf>
    <xf numFmtId="0" fontId="4" fillId="48" borderId="15" xfId="0" applyFont="1" applyFill="1" applyBorder="1" applyAlignment="1">
      <alignment horizontal="center"/>
    </xf>
    <xf numFmtId="166" fontId="1" fillId="9" borderId="62" xfId="0" applyNumberFormat="1" applyFont="1" applyFill="1" applyBorder="1" applyAlignment="1">
      <alignment horizontal="center" vertical="center"/>
    </xf>
    <xf numFmtId="0" fontId="0" fillId="9" borderId="186" xfId="0" applyFill="1" applyBorder="1" applyAlignment="1">
      <alignment horizontal="center" vertical="center"/>
    </xf>
    <xf numFmtId="166" fontId="1" fillId="8" borderId="62" xfId="0" applyNumberFormat="1" applyFont="1" applyFill="1" applyBorder="1" applyAlignment="1">
      <alignment horizontal="center" vertical="center"/>
    </xf>
    <xf numFmtId="0" fontId="0" fillId="8" borderId="62" xfId="0" applyFill="1" applyBorder="1" applyAlignment="1">
      <alignment horizontal="center" vertical="center"/>
    </xf>
    <xf numFmtId="166" fontId="1" fillId="2" borderId="62" xfId="0" applyNumberFormat="1" applyFont="1" applyFill="1" applyBorder="1" applyAlignment="1">
      <alignment horizontal="center" vertical="center"/>
    </xf>
    <xf numFmtId="0" fontId="0" fillId="2" borderId="186" xfId="0" applyFill="1" applyBorder="1" applyAlignment="1">
      <alignment horizontal="center" vertical="center"/>
    </xf>
    <xf numFmtId="166" fontId="1" fillId="48" borderId="62" xfId="0" applyNumberFormat="1" applyFont="1" applyFill="1" applyBorder="1" applyAlignment="1">
      <alignment horizontal="center" vertical="center"/>
    </xf>
    <xf numFmtId="0" fontId="0" fillId="48" borderId="62" xfId="0" applyFill="1" applyBorder="1" applyAlignment="1">
      <alignment horizontal="center" vertical="center"/>
    </xf>
    <xf numFmtId="166" fontId="95" fillId="0" borderId="10" xfId="0" applyNumberFormat="1" applyFont="1" applyBorder="1" applyAlignment="1">
      <alignment horizontal="center" vertical="center"/>
    </xf>
    <xf numFmtId="0" fontId="95" fillId="0" borderId="18" xfId="0" applyFont="1" applyBorder="1" applyAlignment="1">
      <alignment horizontal="center"/>
    </xf>
    <xf numFmtId="167" fontId="30" fillId="0" borderId="61" xfId="0" applyNumberFormat="1" applyFont="1" applyBorder="1" applyAlignment="1">
      <alignment horizontal="center" vertical="center"/>
    </xf>
    <xf numFmtId="167" fontId="30" fillId="0" borderId="26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1" fillId="0" borderId="14" xfId="0" applyFont="1" applyBorder="1" applyAlignment="1">
      <alignment horizontal="left" vertical="center"/>
    </xf>
    <xf numFmtId="167" fontId="30" fillId="0" borderId="61" xfId="0" applyNumberFormat="1" applyFont="1" applyBorder="1" applyAlignment="1" applyProtection="1">
      <alignment horizontal="center" vertical="center"/>
      <protection locked="0"/>
    </xf>
    <xf numFmtId="167" fontId="30" fillId="0" borderId="26" xfId="0" applyNumberFormat="1" applyFont="1" applyBorder="1" applyAlignment="1" applyProtection="1">
      <alignment horizontal="center" vertical="center"/>
      <protection locked="0"/>
    </xf>
    <xf numFmtId="0" fontId="0" fillId="2" borderId="6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4" borderId="82" xfId="0" applyFont="1" applyFill="1" applyBorder="1" applyAlignment="1">
      <alignment horizontal="center" vertical="center"/>
    </xf>
    <xf numFmtId="0" fontId="1" fillId="4" borderId="86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63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89" xfId="0" applyFont="1" applyBorder="1" applyAlignment="1">
      <alignment horizontal="center"/>
    </xf>
    <xf numFmtId="0" fontId="1" fillId="0" borderId="28" xfId="0" applyFont="1" applyBorder="1" applyAlignment="1">
      <alignment horizontal="center" vertical="center"/>
    </xf>
    <xf numFmtId="0" fontId="1" fillId="5" borderId="61" xfId="0" applyFont="1" applyFill="1" applyBorder="1" applyAlignment="1">
      <alignment horizontal="center"/>
    </xf>
    <xf numFmtId="0" fontId="1" fillId="5" borderId="26" xfId="0" applyFont="1" applyFill="1" applyBorder="1" applyAlignment="1">
      <alignment horizontal="center"/>
    </xf>
    <xf numFmtId="0" fontId="1" fillId="0" borderId="68" xfId="0" applyFont="1" applyBorder="1" applyAlignment="1">
      <alignment horizontal="center" vertical="center"/>
    </xf>
    <xf numFmtId="0" fontId="1" fillId="0" borderId="84" xfId="0" applyFont="1" applyBorder="1" applyAlignment="1">
      <alignment horizontal="center" vertical="center"/>
    </xf>
    <xf numFmtId="0" fontId="1" fillId="0" borderId="88" xfId="0" applyFont="1" applyBorder="1" applyAlignment="1">
      <alignment horizontal="center" vertical="center"/>
    </xf>
    <xf numFmtId="0" fontId="21" fillId="4" borderId="113" xfId="0" applyFont="1" applyFill="1" applyBorder="1" applyAlignment="1" applyProtection="1">
      <alignment horizontal="center" vertical="center" shrinkToFit="1"/>
      <protection locked="0"/>
    </xf>
    <xf numFmtId="0" fontId="21" fillId="4" borderId="115" xfId="0" applyFont="1" applyFill="1" applyBorder="1" applyAlignment="1" applyProtection="1">
      <alignment horizontal="center" vertical="center" shrinkToFit="1"/>
      <protection locked="0"/>
    </xf>
    <xf numFmtId="0" fontId="21" fillId="4" borderId="130" xfId="0" applyFont="1" applyFill="1" applyBorder="1" applyAlignment="1" applyProtection="1">
      <alignment horizontal="center" vertical="center" shrinkToFit="1"/>
      <protection locked="0"/>
    </xf>
    <xf numFmtId="0" fontId="21" fillId="4" borderId="132" xfId="0" applyFont="1" applyFill="1" applyBorder="1" applyAlignment="1" applyProtection="1">
      <alignment horizontal="center" vertical="center" shrinkToFit="1"/>
      <protection locked="0"/>
    </xf>
    <xf numFmtId="0" fontId="21" fillId="4" borderId="133" xfId="0" applyFont="1" applyFill="1" applyBorder="1" applyAlignment="1" applyProtection="1">
      <alignment horizontal="center" vertical="center" shrinkToFit="1"/>
      <protection locked="0"/>
    </xf>
    <xf numFmtId="0" fontId="21" fillId="4" borderId="131" xfId="0" applyFont="1" applyFill="1" applyBorder="1" applyAlignment="1" applyProtection="1">
      <alignment horizontal="center" vertical="center" shrinkToFit="1"/>
      <protection locked="0"/>
    </xf>
    <xf numFmtId="0" fontId="34" fillId="4" borderId="130" xfId="0" applyFont="1" applyFill="1" applyBorder="1" applyAlignment="1" applyProtection="1">
      <alignment horizontal="center" vertical="center" shrinkToFit="1"/>
      <protection locked="0"/>
    </xf>
    <xf numFmtId="0" fontId="34" fillId="4" borderId="129" xfId="0" applyFont="1" applyFill="1" applyBorder="1" applyAlignment="1" applyProtection="1">
      <alignment horizontal="center" vertical="center" shrinkToFit="1"/>
      <protection locked="0"/>
    </xf>
    <xf numFmtId="0" fontId="34" fillId="4" borderId="98" xfId="0" applyFont="1" applyFill="1" applyBorder="1" applyAlignment="1" applyProtection="1">
      <alignment horizontal="center" vertical="center" shrinkToFit="1"/>
      <protection locked="0"/>
    </xf>
    <xf numFmtId="0" fontId="34" fillId="4" borderId="109" xfId="0" applyFont="1" applyFill="1" applyBorder="1" applyAlignment="1" applyProtection="1">
      <alignment horizontal="center" vertical="center" shrinkToFit="1"/>
      <protection locked="0"/>
    </xf>
    <xf numFmtId="0" fontId="34" fillId="4" borderId="117" xfId="0" applyFont="1" applyFill="1" applyBorder="1" applyAlignment="1" applyProtection="1">
      <alignment horizontal="center" vertical="center" shrinkToFit="1"/>
      <protection locked="0"/>
    </xf>
    <xf numFmtId="0" fontId="34" fillId="4" borderId="133" xfId="0" applyFont="1" applyFill="1" applyBorder="1" applyAlignment="1" applyProtection="1">
      <alignment horizontal="center" vertical="center" shrinkToFit="1"/>
      <protection locked="0"/>
    </xf>
    <xf numFmtId="0" fontId="34" fillId="4" borderId="139" xfId="0" applyFont="1" applyFill="1" applyBorder="1" applyAlignment="1" applyProtection="1">
      <alignment horizontal="center" vertical="center" shrinkToFit="1"/>
      <protection locked="0"/>
    </xf>
    <xf numFmtId="0" fontId="20" fillId="4" borderId="137" xfId="0" applyFont="1" applyFill="1" applyBorder="1" applyAlignment="1" applyProtection="1">
      <alignment horizontal="center" vertical="center" shrinkToFit="1"/>
      <protection locked="0"/>
    </xf>
    <xf numFmtId="0" fontId="18" fillId="4" borderId="128" xfId="0" applyFont="1" applyFill="1" applyBorder="1" applyAlignment="1" applyProtection="1">
      <alignment horizontal="center" vertical="center" shrinkToFit="1"/>
      <protection locked="0"/>
    </xf>
    <xf numFmtId="0" fontId="18" fillId="4" borderId="141" xfId="0" applyFont="1" applyFill="1" applyBorder="1" applyAlignment="1" applyProtection="1">
      <alignment horizontal="center" vertical="center" shrinkToFit="1"/>
      <protection locked="0"/>
    </xf>
    <xf numFmtId="0" fontId="18" fillId="4" borderId="93" xfId="0" applyFont="1" applyFill="1" applyBorder="1" applyAlignment="1" applyProtection="1">
      <alignment horizontal="center" vertical="center" shrinkToFit="1"/>
      <protection locked="0"/>
    </xf>
    <xf numFmtId="0" fontId="18" fillId="4" borderId="92" xfId="0" applyFont="1" applyFill="1" applyBorder="1" applyAlignment="1" applyProtection="1">
      <alignment horizontal="center" vertical="center" shrinkToFit="1"/>
      <protection locked="0"/>
    </xf>
    <xf numFmtId="0" fontId="18" fillId="4" borderId="142" xfId="0" applyFont="1" applyFill="1" applyBorder="1" applyAlignment="1" applyProtection="1">
      <alignment horizontal="center" vertical="center" shrinkToFit="1"/>
      <protection locked="0"/>
    </xf>
    <xf numFmtId="0" fontId="18" fillId="4" borderId="143" xfId="0" applyFont="1" applyFill="1" applyBorder="1" applyAlignment="1" applyProtection="1">
      <alignment horizontal="center" vertical="center" shrinkToFit="1"/>
      <protection locked="0"/>
    </xf>
    <xf numFmtId="0" fontId="21" fillId="4" borderId="98" xfId="0" applyFont="1" applyFill="1" applyBorder="1" applyAlignment="1" applyProtection="1">
      <alignment horizontal="center" vertical="center" shrinkToFit="1"/>
      <protection locked="0"/>
    </xf>
    <xf numFmtId="0" fontId="18" fillId="4" borderId="123" xfId="0" applyFont="1" applyFill="1" applyBorder="1" applyAlignment="1">
      <alignment horizontal="center" vertical="center" shrinkToFit="1"/>
    </xf>
    <xf numFmtId="0" fontId="0" fillId="0" borderId="123" xfId="0" applyBorder="1" applyAlignment="1">
      <alignment horizontal="center" vertical="center" shrinkToFit="1"/>
    </xf>
    <xf numFmtId="0" fontId="17" fillId="45" borderId="0" xfId="0" applyFont="1" applyFill="1"/>
    <xf numFmtId="0" fontId="1" fillId="2" borderId="41" xfId="0" applyFont="1" applyFill="1" applyBorder="1"/>
    <xf numFmtId="0" fontId="0" fillId="2" borderId="73" xfId="0" applyFont="1" applyFill="1" applyBorder="1" applyAlignment="1">
      <alignment horizontal="center"/>
    </xf>
    <xf numFmtId="0" fontId="0" fillId="2" borderId="74" xfId="0" applyFont="1" applyFill="1" applyBorder="1" applyAlignment="1">
      <alignment horizontal="center"/>
    </xf>
    <xf numFmtId="0" fontId="0" fillId="2" borderId="75" xfId="0" applyFont="1" applyFill="1" applyBorder="1" applyAlignment="1">
      <alignment horizontal="center"/>
    </xf>
    <xf numFmtId="0" fontId="1" fillId="2" borderId="41" xfId="0" applyFont="1" applyFill="1" applyBorder="1" applyAlignment="1">
      <alignment horizontal="center"/>
    </xf>
    <xf numFmtId="0" fontId="61" fillId="2" borderId="0" xfId="0" applyFont="1" applyFill="1"/>
    <xf numFmtId="0" fontId="0" fillId="2" borderId="13" xfId="0" applyFont="1" applyFill="1" applyBorder="1" applyAlignment="1">
      <alignment horizontal="center"/>
    </xf>
    <xf numFmtId="0" fontId="61" fillId="2" borderId="13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73" xfId="0" applyFill="1" applyBorder="1" applyAlignment="1">
      <alignment horizontal="center"/>
    </xf>
    <xf numFmtId="0" fontId="0" fillId="2" borderId="74" xfId="0" applyFill="1" applyBorder="1" applyAlignment="1">
      <alignment horizontal="center"/>
    </xf>
    <xf numFmtId="0" fontId="0" fillId="2" borderId="75" xfId="0" applyFill="1" applyBorder="1" applyAlignment="1">
      <alignment horizontal="center"/>
    </xf>
    <xf numFmtId="0" fontId="26" fillId="2" borderId="0" xfId="0" applyFont="1" applyFill="1" applyAlignment="1">
      <alignment horizontal="center"/>
    </xf>
    <xf numFmtId="0" fontId="0" fillId="2" borderId="0" xfId="0" applyFill="1" applyAlignment="1">
      <alignment horizontal="left"/>
    </xf>
    <xf numFmtId="164" fontId="86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86" fillId="2" borderId="0" xfId="0" applyNumberFormat="1" applyFont="1" applyFill="1" applyAlignment="1">
      <alignment horizontal="left"/>
    </xf>
    <xf numFmtId="0" fontId="0" fillId="2" borderId="0" xfId="0" applyFill="1"/>
    <xf numFmtId="0" fontId="0" fillId="2" borderId="0" xfId="0" applyFill="1" applyAlignment="1">
      <alignment horizontal="right"/>
    </xf>
    <xf numFmtId="164" fontId="0" fillId="2" borderId="0" xfId="0" applyNumberFormat="1" applyFill="1"/>
    <xf numFmtId="164" fontId="0" fillId="2" borderId="0" xfId="0" applyNumberFormat="1" applyFill="1" applyAlignment="1">
      <alignment horizontal="left"/>
    </xf>
    <xf numFmtId="164" fontId="0" fillId="2" borderId="14" xfId="0" applyNumberFormat="1" applyFill="1" applyBorder="1"/>
    <xf numFmtId="164" fontId="0" fillId="2" borderId="0" xfId="0" applyNumberFormat="1" applyFill="1" applyBorder="1"/>
    <xf numFmtId="164" fontId="0" fillId="2" borderId="19" xfId="0" applyNumberFormat="1" applyFill="1" applyBorder="1"/>
    <xf numFmtId="164" fontId="0" fillId="2" borderId="0" xfId="0" applyNumberFormat="1" applyFill="1" applyBorder="1" applyAlignment="1">
      <alignment horizontal="right"/>
    </xf>
    <xf numFmtId="164" fontId="0" fillId="2" borderId="14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164" fontId="0" fillId="2" borderId="77" xfId="0" applyNumberFormat="1" applyFill="1" applyBorder="1" applyAlignment="1">
      <alignment horizontal="center" vertical="center"/>
    </xf>
    <xf numFmtId="164" fontId="0" fillId="2" borderId="180" xfId="0" applyNumberFormat="1" applyFill="1" applyBorder="1" applyAlignment="1">
      <alignment horizontal="center" vertical="center"/>
    </xf>
    <xf numFmtId="164" fontId="0" fillId="2" borderId="181" xfId="0" applyNumberFormat="1" applyFill="1" applyBorder="1" applyAlignment="1">
      <alignment horizontal="center" vertical="center"/>
    </xf>
    <xf numFmtId="164" fontId="0" fillId="2" borderId="56" xfId="0" applyNumberFormat="1" applyFill="1" applyBorder="1" applyAlignment="1">
      <alignment horizontal="center" vertical="center"/>
    </xf>
    <xf numFmtId="164" fontId="0" fillId="2" borderId="184" xfId="0" applyNumberFormat="1" applyFill="1" applyBorder="1" applyAlignment="1">
      <alignment horizontal="center" vertical="center"/>
    </xf>
    <xf numFmtId="164" fontId="0" fillId="2" borderId="185" xfId="0" applyNumberFormat="1" applyFill="1" applyBorder="1" applyAlignment="1">
      <alignment horizontal="center" vertical="center"/>
    </xf>
    <xf numFmtId="165" fontId="89" fillId="2" borderId="11" xfId="0" applyNumberFormat="1" applyFont="1" applyFill="1" applyBorder="1" applyAlignment="1">
      <alignment horizontal="center"/>
    </xf>
    <xf numFmtId="165" fontId="64" fillId="2" borderId="11" xfId="0" applyNumberFormat="1" applyFont="1" applyFill="1" applyBorder="1" applyAlignment="1">
      <alignment horizontal="center"/>
    </xf>
    <xf numFmtId="164" fontId="86" fillId="8" borderId="0" xfId="0" applyNumberFormat="1" applyFont="1" applyFill="1" applyAlignment="1">
      <alignment horizontal="center"/>
    </xf>
    <xf numFmtId="164" fontId="1" fillId="8" borderId="0" xfId="0" applyNumberFormat="1" applyFont="1" applyFill="1" applyAlignment="1">
      <alignment horizontal="center"/>
    </xf>
    <xf numFmtId="0" fontId="26" fillId="0" borderId="11" xfId="0" applyFont="1" applyBorder="1" applyAlignment="1">
      <alignment horizontal="center"/>
    </xf>
    <xf numFmtId="0" fontId="26" fillId="2" borderId="11" xfId="0" applyFont="1" applyFill="1" applyBorder="1" applyAlignment="1">
      <alignment horizontal="center"/>
    </xf>
    <xf numFmtId="164" fontId="64" fillId="2" borderId="14" xfId="0" applyNumberFormat="1" applyFont="1" applyFill="1" applyBorder="1" applyAlignment="1">
      <alignment horizontal="center" vertical="center"/>
    </xf>
    <xf numFmtId="173" fontId="1" fillId="30" borderId="56" xfId="0" applyNumberFormat="1" applyFont="1" applyFill="1" applyBorder="1" applyAlignment="1">
      <alignment horizontal="center"/>
    </xf>
    <xf numFmtId="0" fontId="1" fillId="30" borderId="14" xfId="0" applyNumberFormat="1" applyFont="1" applyFill="1" applyBorder="1" applyAlignment="1">
      <alignment horizontal="center"/>
    </xf>
    <xf numFmtId="0" fontId="1" fillId="30" borderId="42" xfId="0" applyNumberFormat="1" applyFont="1" applyFill="1" applyBorder="1" applyAlignment="1" applyProtection="1">
      <alignment horizontal="center"/>
      <protection locked="0"/>
    </xf>
    <xf numFmtId="0" fontId="22" fillId="2" borderId="11" xfId="0" applyFont="1" applyFill="1" applyBorder="1"/>
  </cellXfs>
  <cellStyles count="2">
    <cellStyle name="Lien hypertexte" xfId="1" builtinId="8"/>
    <cellStyle name="Normal" xfId="0" builtinId="0"/>
  </cellStyles>
  <dxfs count="175"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ill>
        <patternFill patternType="gray0625">
          <bgColor rgb="FFFFFF66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rgb="FF61A1D5"/>
      </font>
    </dxf>
    <dxf>
      <font>
        <color rgb="FF61A1D5"/>
      </font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color rgb="FF61A1D5"/>
      </font>
    </dxf>
    <dxf>
      <font>
        <color rgb="FF61A1D5"/>
      </font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color rgb="FF61A1D5"/>
      </font>
    </dxf>
    <dxf>
      <font>
        <color rgb="FF61A1D5"/>
      </font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ont>
        <color rgb="FF61A1D5"/>
      </font>
    </dxf>
    <dxf>
      <font>
        <color rgb="FF61A1D5"/>
      </font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ont>
        <color rgb="FF61A1D5"/>
      </font>
    </dxf>
    <dxf>
      <font>
        <color rgb="FF61A1D5"/>
      </font>
    </dxf>
    <dxf>
      <font>
        <b/>
        <i val="0"/>
        <color auto="1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FF66"/>
      <color rgb="FF0033CC"/>
      <color rgb="FF0066FF"/>
      <color rgb="FFFFCC00"/>
      <color rgb="FF00FF00"/>
      <color rgb="FFFFFF99"/>
      <color rgb="FF00FFFF"/>
      <color rgb="FF66FFCC"/>
      <color rgb="FF66FF66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X$5" max="30000" page="10" val="76"/>
</file>

<file path=xl/ctrlProps/ctrlProp2.xml><?xml version="1.0" encoding="utf-8"?>
<formControlPr xmlns="http://schemas.microsoft.com/office/spreadsheetml/2009/9/main" objectType="Spin" dx="16" fmlaLink="$X$5" max="30000" page="10" val="76"/>
</file>

<file path=xl/ctrlProps/ctrlProp3.xml><?xml version="1.0" encoding="utf-8"?>
<formControlPr xmlns="http://schemas.microsoft.com/office/spreadsheetml/2009/9/main" objectType="CheckBox" fmlaLink="$Z$35" lockText="1" noThreeD="1"/>
</file>

<file path=xl/ctrlProps/ctrlProp4.xml><?xml version="1.0" encoding="utf-8"?>
<formControlPr xmlns="http://schemas.microsoft.com/office/spreadsheetml/2009/9/main" objectType="CheckBox" fmlaLink="$AB$35" lockText="1" noThreeD="1"/>
</file>

<file path=xl/ctrlProps/ctrlProp5.xml><?xml version="1.0" encoding="utf-8"?>
<formControlPr xmlns="http://schemas.microsoft.com/office/spreadsheetml/2009/9/main" objectType="CheckBox" fmlaLink="$AB$31" lockText="1" noThreeD="1"/>
</file>

<file path=xl/ctrlProps/ctrlProp6.xml><?xml version="1.0" encoding="utf-8"?>
<formControlPr xmlns="http://schemas.microsoft.com/office/spreadsheetml/2009/9/main" objectType="CheckBox" fmlaLink="$Z$31" lockText="1" noThreeD="1"/>
</file>

<file path=xl/ctrlProps/ctrlProp7.xml><?xml version="1.0" encoding="utf-8"?>
<formControlPr xmlns="http://schemas.microsoft.com/office/spreadsheetml/2009/9/main" objectType="CheckBox" fmlaLink="$Z$27" lockText="1" noThreeD="1"/>
</file>

<file path=xl/ctrlProps/ctrlProp8.xml><?xml version="1.0" encoding="utf-8"?>
<formControlPr xmlns="http://schemas.microsoft.com/office/spreadsheetml/2009/9/main" objectType="CheckBox" fmlaLink="$AB$27" lockText="1" noThreeD="1"/>
</file>

<file path=xl/ctrlProps/ctrlProp9.xml><?xml version="1.0" encoding="utf-8"?>
<formControlPr xmlns="http://schemas.microsoft.com/office/spreadsheetml/2009/9/main" objectType="CheckBox" fmlaLink="$Z$23" lockText="1" noThreeD="1"/>
</file>

<file path=xl/ctrlProps/ctrlProp10.xml><?xml version="1.0" encoding="utf-8"?>
<formControlPr xmlns="http://schemas.microsoft.com/office/spreadsheetml/2009/9/main" objectType="CheckBox" fmlaLink="$AB$23" lockText="1" noThreeD="1"/>
</file>

<file path=xl/ctrlProps/ctrlProp11.xml><?xml version="1.0" encoding="utf-8"?>
<formControlPr xmlns="http://schemas.microsoft.com/office/spreadsheetml/2009/9/main" objectType="CheckBox" fmlaLink="$Z$19" lockText="1" noThreeD="1"/>
</file>

<file path=xl/ctrlProps/ctrlProp12.xml><?xml version="1.0" encoding="utf-8"?>
<formControlPr xmlns="http://schemas.microsoft.com/office/spreadsheetml/2009/9/main" objectType="CheckBox" fmlaLink="$AB$19" lockText="1" noThreeD="1"/>
</file>

<file path=xl/ctrlProps/ctrlProp13.xml><?xml version="1.0" encoding="utf-8"?>
<formControlPr xmlns="http://schemas.microsoft.com/office/spreadsheetml/2009/9/main" objectType="Spin" dx="16" fmlaLink="$X$5" max="30000" page="10" val="77"/>
</file>

<file path=xl/ctrlProps/ctrlProp14.xml><?xml version="1.0" encoding="utf-8"?>
<formControlPr xmlns="http://schemas.microsoft.com/office/spreadsheetml/2009/9/main" objectType="Spin" dx="16" fmlaLink="$X$5" max="30000" page="10" val="77"/>
</file>

<file path=xl/ctrlProps/ctrlProp15.xml><?xml version="1.0" encoding="utf-8"?>
<formControlPr xmlns="http://schemas.microsoft.com/office/spreadsheetml/2009/9/main" objectType="CheckBox" fmlaLink="$Z$19" lockText="1" noThreeD="1"/>
</file>

<file path=xl/ctrlProps/ctrlProp16.xml><?xml version="1.0" encoding="utf-8"?>
<formControlPr xmlns="http://schemas.microsoft.com/office/spreadsheetml/2009/9/main" objectType="CheckBox" fmlaLink="$Z$23" lockText="1" noThreeD="1"/>
</file>

<file path=xl/ctrlProps/ctrlProp17.xml><?xml version="1.0" encoding="utf-8"?>
<formControlPr xmlns="http://schemas.microsoft.com/office/spreadsheetml/2009/9/main" objectType="CheckBox" fmlaLink="$Z$27" lockText="1" noThreeD="1"/>
</file>

<file path=xl/ctrlProps/ctrlProp18.xml><?xml version="1.0" encoding="utf-8"?>
<formControlPr xmlns="http://schemas.microsoft.com/office/spreadsheetml/2009/9/main" objectType="CheckBox" fmlaLink="$Z$31" lockText="1" noThreeD="1"/>
</file>

<file path=xl/ctrlProps/ctrlProp19.xml><?xml version="1.0" encoding="utf-8"?>
<formControlPr xmlns="http://schemas.microsoft.com/office/spreadsheetml/2009/9/main" objectType="CheckBox" fmlaLink="$AB$19" lockText="1" noThreeD="1"/>
</file>

<file path=xl/ctrlProps/ctrlProp20.xml><?xml version="1.0" encoding="utf-8"?>
<formControlPr xmlns="http://schemas.microsoft.com/office/spreadsheetml/2009/9/main" objectType="CheckBox" fmlaLink="$AB$23" lockText="1" noThreeD="1"/>
</file>

<file path=xl/ctrlProps/ctrlProp21.xml><?xml version="1.0" encoding="utf-8"?>
<formControlPr xmlns="http://schemas.microsoft.com/office/spreadsheetml/2009/9/main" objectType="CheckBox" fmlaLink="$AB$27" lockText="1" noThreeD="1"/>
</file>

<file path=xl/ctrlProps/ctrlProp22.xml><?xml version="1.0" encoding="utf-8"?>
<formControlPr xmlns="http://schemas.microsoft.com/office/spreadsheetml/2009/9/main" objectType="CheckBox" fmlaLink="$AB$31" lockText="1" noThreeD="1"/>
</file>

<file path=xl/ctrlProps/ctrlProp23.xml><?xml version="1.0" encoding="utf-8"?>
<formControlPr xmlns="http://schemas.microsoft.com/office/spreadsheetml/2009/9/main" objectType="CheckBox" fmlaLink="$Z$35" lockText="1" noThreeD="1"/>
</file>

<file path=xl/ctrlProps/ctrlProp24.xml><?xml version="1.0" encoding="utf-8"?>
<formControlPr xmlns="http://schemas.microsoft.com/office/spreadsheetml/2009/9/main" objectType="CheckBox" fmlaLink="$AB$35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20052</xdr:colOff>
      <xdr:row>7</xdr:row>
      <xdr:rowOff>348914</xdr:rowOff>
    </xdr:from>
    <xdr:ext cx="895350" cy="657225"/>
    <xdr:sp macro="" textlink="$W$2">
      <xdr:nvSpPr>
        <xdr:cNvPr id="3" name="Rectangle 2"/>
        <xdr:cNvSpPr/>
      </xdr:nvSpPr>
      <xdr:spPr>
        <a:xfrm>
          <a:off x="20052" y="1587164"/>
          <a:ext cx="895350" cy="657225"/>
        </a:xfrm>
        <a:prstGeom prst="rect">
          <a:avLst/>
        </a:prstGeom>
        <a:ln w="19050">
          <a:solidFill>
            <a:schemeClr val="tx1"/>
          </a:solidFill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150E7DF8-95D1-418A-8309-D143EA0CB3E0}" type="TxLink">
            <a:rPr kumimoji="0" lang="en-US" sz="4400" b="1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Calibri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2</a:t>
          </a:fld>
          <a:endParaRPr kumimoji="0" lang="fr-FR" sz="44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2314575</xdr:colOff>
          <xdr:row>4</xdr:row>
          <xdr:rowOff>28575</xdr:rowOff>
        </xdr:from>
        <xdr:to>
          <xdr:col>27</xdr:col>
          <xdr:colOff>0</xdr:colOff>
          <xdr:row>4</xdr:row>
          <xdr:rowOff>590550</xdr:rowOff>
        </xdr:to>
        <xdr:sp macro="" textlink="">
          <xdr:nvSpPr>
            <xdr:cNvPr id="43009" name="Spinner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157692</xdr:colOff>
          <xdr:row>11</xdr:row>
          <xdr:rowOff>9525</xdr:rowOff>
        </xdr:from>
        <xdr:to>
          <xdr:col>5</xdr:col>
          <xdr:colOff>614892</xdr:colOff>
          <xdr:row>14</xdr:row>
          <xdr:rowOff>171450</xdr:rowOff>
        </xdr:to>
        <xdr:sp macro="" textlink="">
          <xdr:nvSpPr>
            <xdr:cNvPr id="43010" name="Spinner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18</xdr:row>
          <xdr:rowOff>161925</xdr:rowOff>
        </xdr:from>
        <xdr:to>
          <xdr:col>21</xdr:col>
          <xdr:colOff>304800</xdr:colOff>
          <xdr:row>20</xdr:row>
          <xdr:rowOff>19050</xdr:rowOff>
        </xdr:to>
        <xdr:sp macro="" textlink="">
          <xdr:nvSpPr>
            <xdr:cNvPr id="43011" name="Check Box 3" descr="ok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285750</xdr:colOff>
          <xdr:row>22</xdr:row>
          <xdr:rowOff>152400</xdr:rowOff>
        </xdr:from>
        <xdr:to>
          <xdr:col>21</xdr:col>
          <xdr:colOff>314325</xdr:colOff>
          <xdr:row>24</xdr:row>
          <xdr:rowOff>19050</xdr:rowOff>
        </xdr:to>
        <xdr:sp macro="" textlink="">
          <xdr:nvSpPr>
            <xdr:cNvPr id="43012" name="Check Box 4" descr="ok" hidden="1">
              <a:extLst>
                <a:ext uri="{63B3BB69-23CF-44E3-9099-C40C66FF867C}">
                  <a14:compatExt spid="_x0000_s430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26</xdr:row>
          <xdr:rowOff>152400</xdr:rowOff>
        </xdr:from>
        <xdr:to>
          <xdr:col>21</xdr:col>
          <xdr:colOff>304800</xdr:colOff>
          <xdr:row>28</xdr:row>
          <xdr:rowOff>19050</xdr:rowOff>
        </xdr:to>
        <xdr:sp macro="" textlink="">
          <xdr:nvSpPr>
            <xdr:cNvPr id="43013" name="Check Box 5" descr="ok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30</xdr:row>
          <xdr:rowOff>152400</xdr:rowOff>
        </xdr:from>
        <xdr:to>
          <xdr:col>21</xdr:col>
          <xdr:colOff>304800</xdr:colOff>
          <xdr:row>32</xdr:row>
          <xdr:rowOff>19050</xdr:rowOff>
        </xdr:to>
        <xdr:sp macro="" textlink="">
          <xdr:nvSpPr>
            <xdr:cNvPr id="43014" name="Check Box 6" descr="ok" hidden="1">
              <a:extLst>
                <a:ext uri="{63B3BB69-23CF-44E3-9099-C40C66FF867C}">
                  <a14:compatExt spid="_x0000_s430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866775</xdr:colOff>
          <xdr:row>18</xdr:row>
          <xdr:rowOff>142875</xdr:rowOff>
        </xdr:from>
        <xdr:to>
          <xdr:col>22</xdr:col>
          <xdr:colOff>152400</xdr:colOff>
          <xdr:row>20</xdr:row>
          <xdr:rowOff>9525</xdr:rowOff>
        </xdr:to>
        <xdr:sp macro="" textlink="">
          <xdr:nvSpPr>
            <xdr:cNvPr id="43015" name="Check Box 7" descr="ok" hidden="1">
              <a:extLst>
                <a:ext uri="{63B3BB69-23CF-44E3-9099-C40C66FF867C}">
                  <a14:compatExt spid="_x0000_s430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876300</xdr:colOff>
          <xdr:row>22</xdr:row>
          <xdr:rowOff>152400</xdr:rowOff>
        </xdr:from>
        <xdr:to>
          <xdr:col>22</xdr:col>
          <xdr:colOff>152400</xdr:colOff>
          <xdr:row>24</xdr:row>
          <xdr:rowOff>19050</xdr:rowOff>
        </xdr:to>
        <xdr:sp macro="" textlink="">
          <xdr:nvSpPr>
            <xdr:cNvPr id="43016" name="Check Box 8" descr="ok" hidden="1">
              <a:extLst>
                <a:ext uri="{63B3BB69-23CF-44E3-9099-C40C66FF867C}">
                  <a14:compatExt spid="_x0000_s430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876300</xdr:colOff>
          <xdr:row>26</xdr:row>
          <xdr:rowOff>152400</xdr:rowOff>
        </xdr:from>
        <xdr:to>
          <xdr:col>22</xdr:col>
          <xdr:colOff>152400</xdr:colOff>
          <xdr:row>28</xdr:row>
          <xdr:rowOff>19050</xdr:rowOff>
        </xdr:to>
        <xdr:sp macro="" textlink="">
          <xdr:nvSpPr>
            <xdr:cNvPr id="43017" name="Check Box 9" descr="ok" hidden="1">
              <a:extLst>
                <a:ext uri="{63B3BB69-23CF-44E3-9099-C40C66FF867C}">
                  <a14:compatExt spid="_x0000_s430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857250</xdr:colOff>
          <xdr:row>30</xdr:row>
          <xdr:rowOff>152400</xdr:rowOff>
        </xdr:from>
        <xdr:to>
          <xdr:col>22</xdr:col>
          <xdr:colOff>133350</xdr:colOff>
          <xdr:row>32</xdr:row>
          <xdr:rowOff>19050</xdr:rowOff>
        </xdr:to>
        <xdr:sp macro="" textlink="">
          <xdr:nvSpPr>
            <xdr:cNvPr id="43018" name="Check Box 10" descr="ok" hidden="1">
              <a:extLst>
                <a:ext uri="{63B3BB69-23CF-44E3-9099-C40C66FF867C}">
                  <a14:compatExt spid="_x0000_s430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34</xdr:row>
          <xdr:rowOff>152400</xdr:rowOff>
        </xdr:from>
        <xdr:to>
          <xdr:col>21</xdr:col>
          <xdr:colOff>304800</xdr:colOff>
          <xdr:row>36</xdr:row>
          <xdr:rowOff>19050</xdr:rowOff>
        </xdr:to>
        <xdr:sp macro="" textlink="">
          <xdr:nvSpPr>
            <xdr:cNvPr id="43019" name="Check Box 11" descr="ok" hidden="1">
              <a:extLst>
                <a:ext uri="{63B3BB69-23CF-44E3-9099-C40C66FF867C}">
                  <a14:compatExt spid="_x0000_s430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866775</xdr:colOff>
          <xdr:row>34</xdr:row>
          <xdr:rowOff>152400</xdr:rowOff>
        </xdr:from>
        <xdr:to>
          <xdr:col>22</xdr:col>
          <xdr:colOff>142875</xdr:colOff>
          <xdr:row>36</xdr:row>
          <xdr:rowOff>19050</xdr:rowOff>
        </xdr:to>
        <xdr:sp macro="" textlink="">
          <xdr:nvSpPr>
            <xdr:cNvPr id="43020" name="Check Box 12" descr="ok" hidden="1">
              <a:extLst>
                <a:ext uri="{63B3BB69-23CF-44E3-9099-C40C66FF867C}">
                  <a14:compatExt spid="_x0000_s430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oneCellAnchor>
    <xdr:from>
      <xdr:col>11</xdr:col>
      <xdr:colOff>19049</xdr:colOff>
      <xdr:row>18</xdr:row>
      <xdr:rowOff>152401</xdr:rowOff>
    </xdr:from>
    <xdr:ext cx="390525" cy="247650"/>
    <xdr:sp macro="" textlink="$AA$19">
      <xdr:nvSpPr>
        <xdr:cNvPr id="16" name="Rectangle 15"/>
        <xdr:cNvSpPr/>
      </xdr:nvSpPr>
      <xdr:spPr>
        <a:xfrm>
          <a:off x="6238874" y="3895726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68F61C4B-4800-47DD-B372-9925DF201A51}" type="TxLink">
            <a:rPr kumimoji="0" lang="en-US" sz="1000" b="1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15</xdr:col>
      <xdr:colOff>9524</xdr:colOff>
      <xdr:row>18</xdr:row>
      <xdr:rowOff>142876</xdr:rowOff>
    </xdr:from>
    <xdr:ext cx="390525" cy="247650"/>
    <xdr:sp macro="" textlink="$AA$20">
      <xdr:nvSpPr>
        <xdr:cNvPr id="17" name="Rectangle 16"/>
        <xdr:cNvSpPr/>
      </xdr:nvSpPr>
      <xdr:spPr>
        <a:xfrm>
          <a:off x="7962899" y="3886201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87030034-B8C6-47EA-9CFD-DB6E65585673}" type="TxLink">
            <a:rPr kumimoji="0" lang="en-US" sz="1000" b="1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11</xdr:col>
      <xdr:colOff>0</xdr:colOff>
      <xdr:row>22</xdr:row>
      <xdr:rowOff>152400</xdr:rowOff>
    </xdr:from>
    <xdr:ext cx="390525" cy="247650"/>
    <xdr:sp macro="" textlink="$AA$23">
      <xdr:nvSpPr>
        <xdr:cNvPr id="18" name="Rectangle 17"/>
        <xdr:cNvSpPr/>
      </xdr:nvSpPr>
      <xdr:spPr>
        <a:xfrm>
          <a:off x="6219825" y="4619625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6A3E5467-C048-42C8-BD59-5359E778D5AB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14</xdr:col>
      <xdr:colOff>571500</xdr:colOff>
      <xdr:row>22</xdr:row>
      <xdr:rowOff>142875</xdr:rowOff>
    </xdr:from>
    <xdr:ext cx="390525" cy="247650"/>
    <xdr:sp macro="" textlink="$AA$24">
      <xdr:nvSpPr>
        <xdr:cNvPr id="19" name="Rectangle 18"/>
        <xdr:cNvSpPr/>
      </xdr:nvSpPr>
      <xdr:spPr>
        <a:xfrm>
          <a:off x="7943850" y="4610100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86DF07FD-D5C3-439D-9465-00D7243E59AA}" type="TxLink">
            <a:rPr kumimoji="0" lang="en-US" sz="11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11</xdr:col>
      <xdr:colOff>0</xdr:colOff>
      <xdr:row>26</xdr:row>
      <xdr:rowOff>142875</xdr:rowOff>
    </xdr:from>
    <xdr:ext cx="390525" cy="247650"/>
    <xdr:sp macro="" textlink="$AA$27">
      <xdr:nvSpPr>
        <xdr:cNvPr id="20" name="Rectangle 19"/>
        <xdr:cNvSpPr/>
      </xdr:nvSpPr>
      <xdr:spPr>
        <a:xfrm>
          <a:off x="6219825" y="5334000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2E408A3B-6A03-424C-A292-E5D145B64208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14</xdr:col>
      <xdr:colOff>571500</xdr:colOff>
      <xdr:row>26</xdr:row>
      <xdr:rowOff>133350</xdr:rowOff>
    </xdr:from>
    <xdr:ext cx="390525" cy="247650"/>
    <xdr:sp macro="" textlink="$AA$28">
      <xdr:nvSpPr>
        <xdr:cNvPr id="21" name="Rectangle 20"/>
        <xdr:cNvSpPr/>
      </xdr:nvSpPr>
      <xdr:spPr>
        <a:xfrm>
          <a:off x="7943850" y="5324475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17ADCAD8-DE4B-47EC-B29B-E1BEC9C1C6B7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11</xdr:col>
      <xdr:colOff>0</xdr:colOff>
      <xdr:row>30</xdr:row>
      <xdr:rowOff>152400</xdr:rowOff>
    </xdr:from>
    <xdr:ext cx="390525" cy="247650"/>
    <xdr:sp macro="" textlink="$AA$31">
      <xdr:nvSpPr>
        <xdr:cNvPr id="22" name="Rectangle 21"/>
        <xdr:cNvSpPr/>
      </xdr:nvSpPr>
      <xdr:spPr>
        <a:xfrm>
          <a:off x="6219825" y="6067425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157B7168-96BA-4D46-B6D3-621590F2CC70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14</xdr:col>
      <xdr:colOff>571500</xdr:colOff>
      <xdr:row>30</xdr:row>
      <xdr:rowOff>142875</xdr:rowOff>
    </xdr:from>
    <xdr:ext cx="390525" cy="247650"/>
    <xdr:sp macro="" textlink="$AA$32">
      <xdr:nvSpPr>
        <xdr:cNvPr id="23" name="Rectangle 22"/>
        <xdr:cNvSpPr/>
      </xdr:nvSpPr>
      <xdr:spPr>
        <a:xfrm>
          <a:off x="7943850" y="6057900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01F14A22-B0B4-41B2-AA66-83B083253126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11</xdr:col>
      <xdr:colOff>0</xdr:colOff>
      <xdr:row>34</xdr:row>
      <xdr:rowOff>142875</xdr:rowOff>
    </xdr:from>
    <xdr:ext cx="390525" cy="247650"/>
    <xdr:sp macro="" textlink="$AA$35">
      <xdr:nvSpPr>
        <xdr:cNvPr id="24" name="Rectangle 23"/>
        <xdr:cNvSpPr/>
      </xdr:nvSpPr>
      <xdr:spPr>
        <a:xfrm>
          <a:off x="6219825" y="6781800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AB317E62-E0D9-47D7-9147-61BC0A13A0C0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14</xdr:col>
      <xdr:colOff>571500</xdr:colOff>
      <xdr:row>34</xdr:row>
      <xdr:rowOff>133350</xdr:rowOff>
    </xdr:from>
    <xdr:ext cx="390525" cy="247650"/>
    <xdr:sp macro="" textlink="$AA$36">
      <xdr:nvSpPr>
        <xdr:cNvPr id="25" name="Rectangle 24"/>
        <xdr:cNvSpPr/>
      </xdr:nvSpPr>
      <xdr:spPr>
        <a:xfrm>
          <a:off x="7943850" y="6772275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C2FE0860-46D3-4850-88BD-7BEABE394D7E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20052</xdr:colOff>
      <xdr:row>7</xdr:row>
      <xdr:rowOff>348914</xdr:rowOff>
    </xdr:from>
    <xdr:ext cx="895350" cy="657225"/>
    <xdr:sp macro="" textlink="$W$2">
      <xdr:nvSpPr>
        <xdr:cNvPr id="2" name="Rectangle 1"/>
        <xdr:cNvSpPr/>
      </xdr:nvSpPr>
      <xdr:spPr>
        <a:xfrm>
          <a:off x="20052" y="1587164"/>
          <a:ext cx="895350" cy="657225"/>
        </a:xfrm>
        <a:prstGeom prst="rect">
          <a:avLst/>
        </a:prstGeom>
        <a:ln w="19050">
          <a:solidFill>
            <a:schemeClr val="tx1"/>
          </a:solidFill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150E7DF8-95D1-418A-8309-D143EA0CB3E0}" type="TxLink">
            <a:rPr kumimoji="0" lang="en-US" sz="4400" b="1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Calibri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#N/A</a:t>
          </a:fld>
          <a:endParaRPr kumimoji="0" lang="fr-FR" sz="44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2314575</xdr:colOff>
          <xdr:row>4</xdr:row>
          <xdr:rowOff>28575</xdr:rowOff>
        </xdr:from>
        <xdr:to>
          <xdr:col>27</xdr:col>
          <xdr:colOff>0</xdr:colOff>
          <xdr:row>4</xdr:row>
          <xdr:rowOff>590550</xdr:rowOff>
        </xdr:to>
        <xdr:sp macro="" textlink="">
          <xdr:nvSpPr>
            <xdr:cNvPr id="54273" name="Spinner 1" hidden="1">
              <a:extLst>
                <a:ext uri="{63B3BB69-23CF-44E3-9099-C40C66FF867C}">
                  <a14:compatExt spid="_x0000_s54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157692</xdr:colOff>
          <xdr:row>11</xdr:row>
          <xdr:rowOff>9525</xdr:rowOff>
        </xdr:from>
        <xdr:to>
          <xdr:col>5</xdr:col>
          <xdr:colOff>614892</xdr:colOff>
          <xdr:row>14</xdr:row>
          <xdr:rowOff>171450</xdr:rowOff>
        </xdr:to>
        <xdr:sp macro="" textlink="">
          <xdr:nvSpPr>
            <xdr:cNvPr id="54274" name="Spinner 2" hidden="1">
              <a:extLst>
                <a:ext uri="{63B3BB69-23CF-44E3-9099-C40C66FF867C}">
                  <a14:compatExt spid="_x0000_s54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18</xdr:row>
          <xdr:rowOff>161925</xdr:rowOff>
        </xdr:from>
        <xdr:to>
          <xdr:col>21</xdr:col>
          <xdr:colOff>304800</xdr:colOff>
          <xdr:row>20</xdr:row>
          <xdr:rowOff>19050</xdr:rowOff>
        </xdr:to>
        <xdr:sp macro="" textlink="">
          <xdr:nvSpPr>
            <xdr:cNvPr id="54275" name="Check Box 3" descr="ok" hidden="1">
              <a:extLst>
                <a:ext uri="{63B3BB69-23CF-44E3-9099-C40C66FF867C}">
                  <a14:compatExt spid="_x0000_s54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285750</xdr:colOff>
          <xdr:row>22</xdr:row>
          <xdr:rowOff>152400</xdr:rowOff>
        </xdr:from>
        <xdr:to>
          <xdr:col>21</xdr:col>
          <xdr:colOff>314325</xdr:colOff>
          <xdr:row>24</xdr:row>
          <xdr:rowOff>19050</xdr:rowOff>
        </xdr:to>
        <xdr:sp macro="" textlink="">
          <xdr:nvSpPr>
            <xdr:cNvPr id="54276" name="Check Box 4" descr="ok" hidden="1">
              <a:extLst>
                <a:ext uri="{63B3BB69-23CF-44E3-9099-C40C66FF867C}">
                  <a14:compatExt spid="_x0000_s54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26</xdr:row>
          <xdr:rowOff>152400</xdr:rowOff>
        </xdr:from>
        <xdr:to>
          <xdr:col>21</xdr:col>
          <xdr:colOff>304800</xdr:colOff>
          <xdr:row>28</xdr:row>
          <xdr:rowOff>19050</xdr:rowOff>
        </xdr:to>
        <xdr:sp macro="" textlink="">
          <xdr:nvSpPr>
            <xdr:cNvPr id="54277" name="Check Box 5" descr="ok" hidden="1">
              <a:extLst>
                <a:ext uri="{63B3BB69-23CF-44E3-9099-C40C66FF867C}">
                  <a14:compatExt spid="_x0000_s54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30</xdr:row>
          <xdr:rowOff>152400</xdr:rowOff>
        </xdr:from>
        <xdr:to>
          <xdr:col>21</xdr:col>
          <xdr:colOff>304800</xdr:colOff>
          <xdr:row>32</xdr:row>
          <xdr:rowOff>19050</xdr:rowOff>
        </xdr:to>
        <xdr:sp macro="" textlink="">
          <xdr:nvSpPr>
            <xdr:cNvPr id="54278" name="Check Box 6" descr="ok" hidden="1">
              <a:extLst>
                <a:ext uri="{63B3BB69-23CF-44E3-9099-C40C66FF867C}">
                  <a14:compatExt spid="_x0000_s54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866775</xdr:colOff>
          <xdr:row>18</xdr:row>
          <xdr:rowOff>142875</xdr:rowOff>
        </xdr:from>
        <xdr:to>
          <xdr:col>30</xdr:col>
          <xdr:colOff>152400</xdr:colOff>
          <xdr:row>20</xdr:row>
          <xdr:rowOff>9525</xdr:rowOff>
        </xdr:to>
        <xdr:sp macro="" textlink="">
          <xdr:nvSpPr>
            <xdr:cNvPr id="54279" name="Check Box 7" descr="ok" hidden="1">
              <a:extLst>
                <a:ext uri="{63B3BB69-23CF-44E3-9099-C40C66FF867C}">
                  <a14:compatExt spid="_x0000_s54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876300</xdr:colOff>
          <xdr:row>22</xdr:row>
          <xdr:rowOff>152400</xdr:rowOff>
        </xdr:from>
        <xdr:to>
          <xdr:col>30</xdr:col>
          <xdr:colOff>152400</xdr:colOff>
          <xdr:row>24</xdr:row>
          <xdr:rowOff>19050</xdr:rowOff>
        </xdr:to>
        <xdr:sp macro="" textlink="">
          <xdr:nvSpPr>
            <xdr:cNvPr id="54280" name="Check Box 8" descr="ok" hidden="1">
              <a:extLst>
                <a:ext uri="{63B3BB69-23CF-44E3-9099-C40C66FF867C}">
                  <a14:compatExt spid="_x0000_s54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876300</xdr:colOff>
          <xdr:row>26</xdr:row>
          <xdr:rowOff>152400</xdr:rowOff>
        </xdr:from>
        <xdr:to>
          <xdr:col>30</xdr:col>
          <xdr:colOff>152400</xdr:colOff>
          <xdr:row>28</xdr:row>
          <xdr:rowOff>19050</xdr:rowOff>
        </xdr:to>
        <xdr:sp macro="" textlink="">
          <xdr:nvSpPr>
            <xdr:cNvPr id="54281" name="Check Box 9" descr="ok" hidden="1">
              <a:extLst>
                <a:ext uri="{63B3BB69-23CF-44E3-9099-C40C66FF867C}">
                  <a14:compatExt spid="_x0000_s54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857250</xdr:colOff>
          <xdr:row>30</xdr:row>
          <xdr:rowOff>152400</xdr:rowOff>
        </xdr:from>
        <xdr:to>
          <xdr:col>30</xdr:col>
          <xdr:colOff>133350</xdr:colOff>
          <xdr:row>32</xdr:row>
          <xdr:rowOff>19050</xdr:rowOff>
        </xdr:to>
        <xdr:sp macro="" textlink="">
          <xdr:nvSpPr>
            <xdr:cNvPr id="54282" name="Check Box 10" descr="ok" hidden="1">
              <a:extLst>
                <a:ext uri="{63B3BB69-23CF-44E3-9099-C40C66FF867C}">
                  <a14:compatExt spid="_x0000_s54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34</xdr:row>
          <xdr:rowOff>152400</xdr:rowOff>
        </xdr:from>
        <xdr:to>
          <xdr:col>21</xdr:col>
          <xdr:colOff>304800</xdr:colOff>
          <xdr:row>36</xdr:row>
          <xdr:rowOff>19050</xdr:rowOff>
        </xdr:to>
        <xdr:sp macro="" textlink="">
          <xdr:nvSpPr>
            <xdr:cNvPr id="54283" name="Check Box 11" descr="ok" hidden="1">
              <a:extLst>
                <a:ext uri="{63B3BB69-23CF-44E3-9099-C40C66FF867C}">
                  <a14:compatExt spid="_x0000_s54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866775</xdr:colOff>
          <xdr:row>34</xdr:row>
          <xdr:rowOff>152400</xdr:rowOff>
        </xdr:from>
        <xdr:to>
          <xdr:col>30</xdr:col>
          <xdr:colOff>142875</xdr:colOff>
          <xdr:row>36</xdr:row>
          <xdr:rowOff>19050</xdr:rowOff>
        </xdr:to>
        <xdr:sp macro="" textlink="">
          <xdr:nvSpPr>
            <xdr:cNvPr id="54284" name="Check Box 12" descr="ok" hidden="1">
              <a:extLst>
                <a:ext uri="{63B3BB69-23CF-44E3-9099-C40C66FF867C}">
                  <a14:compatExt spid="_x0000_s54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oneCellAnchor>
    <xdr:from>
      <xdr:col>11</xdr:col>
      <xdr:colOff>19049</xdr:colOff>
      <xdr:row>18</xdr:row>
      <xdr:rowOff>152401</xdr:rowOff>
    </xdr:from>
    <xdr:ext cx="390525" cy="247650"/>
    <xdr:sp macro="" textlink="$AA$19">
      <xdr:nvSpPr>
        <xdr:cNvPr id="15" name="Rectangle 14"/>
        <xdr:cNvSpPr/>
      </xdr:nvSpPr>
      <xdr:spPr>
        <a:xfrm>
          <a:off x="6515099" y="3895726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68F61C4B-4800-47DD-B372-9925DF201A51}" type="TxLink">
            <a:rPr kumimoji="0" lang="en-US" sz="1000" b="1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15</xdr:col>
      <xdr:colOff>9524</xdr:colOff>
      <xdr:row>18</xdr:row>
      <xdr:rowOff>142876</xdr:rowOff>
    </xdr:from>
    <xdr:ext cx="390525" cy="247650"/>
    <xdr:sp macro="" textlink="$AA$20">
      <xdr:nvSpPr>
        <xdr:cNvPr id="16" name="Rectangle 15"/>
        <xdr:cNvSpPr/>
      </xdr:nvSpPr>
      <xdr:spPr>
        <a:xfrm>
          <a:off x="8239124" y="3886201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87030034-B8C6-47EA-9CFD-DB6E65585673}" type="TxLink">
            <a:rPr kumimoji="0" lang="en-US" sz="1000" b="1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11</xdr:col>
      <xdr:colOff>0</xdr:colOff>
      <xdr:row>22</xdr:row>
      <xdr:rowOff>152400</xdr:rowOff>
    </xdr:from>
    <xdr:ext cx="390525" cy="247650"/>
    <xdr:sp macro="" textlink="$AA$23">
      <xdr:nvSpPr>
        <xdr:cNvPr id="17" name="Rectangle 16"/>
        <xdr:cNvSpPr/>
      </xdr:nvSpPr>
      <xdr:spPr>
        <a:xfrm>
          <a:off x="6496050" y="4619625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6A3E5467-C048-42C8-BD59-5359E778D5AB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14</xdr:col>
      <xdr:colOff>571500</xdr:colOff>
      <xdr:row>22</xdr:row>
      <xdr:rowOff>142875</xdr:rowOff>
    </xdr:from>
    <xdr:ext cx="390525" cy="247650"/>
    <xdr:sp macro="" textlink="$AA$24">
      <xdr:nvSpPr>
        <xdr:cNvPr id="18" name="Rectangle 17"/>
        <xdr:cNvSpPr/>
      </xdr:nvSpPr>
      <xdr:spPr>
        <a:xfrm>
          <a:off x="8220075" y="4610100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86DF07FD-D5C3-439D-9465-00D7243E59AA}" type="TxLink">
            <a:rPr kumimoji="0" lang="en-US" sz="11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11</xdr:col>
      <xdr:colOff>0</xdr:colOff>
      <xdr:row>26</xdr:row>
      <xdr:rowOff>142875</xdr:rowOff>
    </xdr:from>
    <xdr:ext cx="390525" cy="247650"/>
    <xdr:sp macro="" textlink="$AA$27">
      <xdr:nvSpPr>
        <xdr:cNvPr id="19" name="Rectangle 18"/>
        <xdr:cNvSpPr/>
      </xdr:nvSpPr>
      <xdr:spPr>
        <a:xfrm>
          <a:off x="6496050" y="5334000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2E408A3B-6A03-424C-A292-E5D145B64208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14</xdr:col>
      <xdr:colOff>571500</xdr:colOff>
      <xdr:row>26</xdr:row>
      <xdr:rowOff>133350</xdr:rowOff>
    </xdr:from>
    <xdr:ext cx="390525" cy="247650"/>
    <xdr:sp macro="" textlink="$AA$28">
      <xdr:nvSpPr>
        <xdr:cNvPr id="20" name="Rectangle 19"/>
        <xdr:cNvSpPr/>
      </xdr:nvSpPr>
      <xdr:spPr>
        <a:xfrm>
          <a:off x="8220075" y="5324475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17ADCAD8-DE4B-47EC-B29B-E1BEC9C1C6B7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11</xdr:col>
      <xdr:colOff>0</xdr:colOff>
      <xdr:row>30</xdr:row>
      <xdr:rowOff>152400</xdr:rowOff>
    </xdr:from>
    <xdr:ext cx="390525" cy="247650"/>
    <xdr:sp macro="" textlink="$AA$31">
      <xdr:nvSpPr>
        <xdr:cNvPr id="21" name="Rectangle 20"/>
        <xdr:cNvSpPr/>
      </xdr:nvSpPr>
      <xdr:spPr>
        <a:xfrm>
          <a:off x="6496050" y="6067425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157B7168-96BA-4D46-B6D3-621590F2CC70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14</xdr:col>
      <xdr:colOff>571500</xdr:colOff>
      <xdr:row>30</xdr:row>
      <xdr:rowOff>142875</xdr:rowOff>
    </xdr:from>
    <xdr:ext cx="390525" cy="247650"/>
    <xdr:sp macro="" textlink="$AA$32">
      <xdr:nvSpPr>
        <xdr:cNvPr id="22" name="Rectangle 21"/>
        <xdr:cNvSpPr/>
      </xdr:nvSpPr>
      <xdr:spPr>
        <a:xfrm>
          <a:off x="8220075" y="6057900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01F14A22-B0B4-41B2-AA66-83B083253126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11</xdr:col>
      <xdr:colOff>0</xdr:colOff>
      <xdr:row>34</xdr:row>
      <xdr:rowOff>142875</xdr:rowOff>
    </xdr:from>
    <xdr:ext cx="390525" cy="247650"/>
    <xdr:sp macro="" textlink="$AA$35">
      <xdr:nvSpPr>
        <xdr:cNvPr id="23" name="Rectangle 22"/>
        <xdr:cNvSpPr/>
      </xdr:nvSpPr>
      <xdr:spPr>
        <a:xfrm>
          <a:off x="6496050" y="6781800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AB317E62-E0D9-47D7-9147-61BC0A13A0C0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  <xdr:oneCellAnchor>
    <xdr:from>
      <xdr:col>14</xdr:col>
      <xdr:colOff>571500</xdr:colOff>
      <xdr:row>34</xdr:row>
      <xdr:rowOff>133350</xdr:rowOff>
    </xdr:from>
    <xdr:ext cx="390525" cy="247650"/>
    <xdr:sp macro="" textlink="$AA$36">
      <xdr:nvSpPr>
        <xdr:cNvPr id="24" name="Rectangle 23"/>
        <xdr:cNvSpPr/>
      </xdr:nvSpPr>
      <xdr:spPr>
        <a:xfrm>
          <a:off x="8220075" y="6772275"/>
          <a:ext cx="390525" cy="247650"/>
        </a:xfrm>
        <a:prstGeom prst="rect">
          <a:avLst/>
        </a:prstGeom>
        <a:noFill/>
        <a:ln w="19050">
          <a:noFill/>
        </a:ln>
      </xdr:spPr>
      <xdr:style>
        <a:lnRef idx="0">
          <a:scrgbClr r="0" g="0" b="0"/>
        </a:lnRef>
        <a:fillRef idx="1003">
          <a:schemeClr val="lt1"/>
        </a:fillRef>
        <a:effectRef idx="0">
          <a:scrgbClr r="0" g="0" b="0"/>
        </a:effectRef>
        <a:fontRef idx="major"/>
      </xdr:style>
      <xdr:txBody>
        <a:bodyPr wrap="square" lIns="91440" tIns="45720" rIns="91440" bIns="4572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fld id="{C2FE0860-46D3-4850-88BD-7BEABE394D7E}" type="TxLink">
            <a:rPr kumimoji="0" lang="en-US" sz="1000" b="0" i="0" u="none" strike="noStrike" kern="0" cap="none" spc="0" normalizeH="0" baseline="0" noProof="0">
              <a:ln w="10541" cmpd="sng">
                <a:noFill/>
                <a:prstDash val="solid"/>
              </a:ln>
              <a:solidFill>
                <a:srgbClr val="000000"/>
              </a:solidFill>
              <a:effectLst/>
              <a:uLnTx/>
              <a:uFillTx/>
              <a:latin typeface="Arial Black" panose="020B0A04020102020204" pitchFamily="34" charset="0"/>
              <a:cs typeface="Arial"/>
            </a:rPr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t> </a:t>
          </a:fld>
          <a:endParaRPr kumimoji="0" lang="fr-FR" sz="1000" b="1" i="0" u="none" strike="noStrike" kern="0" cap="none" spc="0" normalizeH="0" baseline="0" noProof="0">
            <a:ln w="10541" cmpd="sng">
              <a:noFill/>
              <a:prstDash val="solid"/>
            </a:ln>
            <a:solidFill>
              <a:sysClr val="window" lastClr="FFFFFF"/>
            </a:solidFill>
            <a:effectLst/>
            <a:uLnTx/>
            <a:uFillTx/>
            <a:latin typeface="Arial Black" panose="020B0A04020102020204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omments" Target="../comments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13" Type="http://schemas.openxmlformats.org/officeDocument/2006/relationships/ctrlProp" Target="../ctrlProps/ctrlProp22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6.xml"/><Relationship Id="rId12" Type="http://schemas.openxmlformats.org/officeDocument/2006/relationships/ctrlProp" Target="../ctrlProps/ctrlProp21.xml"/><Relationship Id="rId2" Type="http://schemas.openxmlformats.org/officeDocument/2006/relationships/drawing" Target="../drawings/drawing2.xml"/><Relationship Id="rId16" Type="http://schemas.openxmlformats.org/officeDocument/2006/relationships/comments" Target="../comments6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5.xml"/><Relationship Id="rId11" Type="http://schemas.openxmlformats.org/officeDocument/2006/relationships/ctrlProp" Target="../ctrlProps/ctrlProp20.xml"/><Relationship Id="rId5" Type="http://schemas.openxmlformats.org/officeDocument/2006/relationships/ctrlProp" Target="../ctrlProps/ctrlProp14.xml"/><Relationship Id="rId15" Type="http://schemas.openxmlformats.org/officeDocument/2006/relationships/ctrlProp" Target="../ctrlProps/ctrlProp24.xml"/><Relationship Id="rId10" Type="http://schemas.openxmlformats.org/officeDocument/2006/relationships/ctrlProp" Target="../ctrlProps/ctrlProp19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14" Type="http://schemas.openxmlformats.org/officeDocument/2006/relationships/ctrlProp" Target="../ctrlProps/ctrlProp2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QS249"/>
  <sheetViews>
    <sheetView showGridLines="0" showZeros="0" zoomScale="80" zoomScaleNormal="80" workbookViewId="0">
      <pane xSplit="1" ySplit="6" topLeftCell="B58" activePane="bottomRight" state="frozen"/>
      <selection pane="topRight" activeCell="B1" sqref="B1"/>
      <selection pane="bottomLeft" activeCell="A7" sqref="A7"/>
      <selection pane="bottomRight" activeCell="A83" sqref="A83"/>
    </sheetView>
  </sheetViews>
  <sheetFormatPr baseColWidth="10" defaultRowHeight="15" x14ac:dyDescent="0.25"/>
  <cols>
    <col min="1" max="1" width="20" style="87" customWidth="1"/>
    <col min="2" max="9" width="10.5703125" style="214" customWidth="1"/>
    <col min="10" max="12" width="10.5703125" style="215" customWidth="1"/>
    <col min="13" max="13" width="10.5703125" style="214" customWidth="1"/>
    <col min="14" max="14" width="13.7109375" style="215" customWidth="1"/>
    <col min="15" max="15" width="4.28515625" style="480" customWidth="1"/>
    <col min="16" max="17" width="5.28515625" style="214" customWidth="1"/>
    <col min="18" max="18" width="0.28515625" style="214" customWidth="1"/>
    <col min="19" max="20" width="5.28515625" style="214" customWidth="1"/>
    <col min="21" max="21" width="0.28515625" style="214" customWidth="1"/>
    <col min="22" max="23" width="5.28515625" style="214" customWidth="1"/>
    <col min="24" max="24" width="0.28515625" style="214" customWidth="1"/>
    <col min="25" max="26" width="5.28515625" style="214" customWidth="1"/>
    <col min="27" max="27" width="0.28515625" style="214" customWidth="1"/>
    <col min="28" max="29" width="5.28515625" style="214" customWidth="1"/>
    <col min="30" max="30" width="3.7109375" style="448" customWidth="1"/>
    <col min="31" max="33" width="6.42578125" style="214" customWidth="1"/>
    <col min="34" max="34" width="6.42578125" style="218" customWidth="1"/>
    <col min="35" max="35" width="6.42578125" style="214" customWidth="1"/>
    <col min="36" max="36" width="6.42578125" style="218" customWidth="1"/>
    <col min="37" max="40" width="6.42578125" style="214" customWidth="1"/>
    <col min="41" max="41" width="8.7109375" style="214" customWidth="1"/>
    <col min="42" max="42" width="0.28515625" style="214" customWidth="1"/>
    <col min="43" max="43" width="8.7109375" style="214" customWidth="1"/>
    <col min="44" max="44" width="0.28515625" style="214" customWidth="1"/>
    <col min="45" max="45" width="8.7109375" style="214" customWidth="1"/>
    <col min="46" max="46" width="0.28515625" style="214" customWidth="1"/>
    <col min="47" max="47" width="8.7109375" style="214" customWidth="1"/>
    <col min="48" max="48" width="0.28515625" style="214" customWidth="1"/>
    <col min="49" max="49" width="8.7109375" style="214" customWidth="1"/>
    <col min="50" max="51" width="4.85546875" style="214" customWidth="1"/>
    <col min="52" max="53" width="5.28515625" style="214" customWidth="1"/>
    <col min="54" max="54" width="0.28515625" style="214" customWidth="1"/>
    <col min="55" max="56" width="5.28515625" style="214" customWidth="1"/>
    <col min="57" max="57" width="0.28515625" style="214" customWidth="1"/>
    <col min="58" max="59" width="5.28515625" style="214" customWidth="1"/>
    <col min="60" max="60" width="0.28515625" style="214" customWidth="1"/>
    <col min="61" max="62" width="5.28515625" style="214" customWidth="1"/>
    <col min="63" max="63" width="0.28515625" style="214" customWidth="1"/>
    <col min="64" max="65" width="5.28515625" style="214" customWidth="1"/>
    <col min="66" max="66" width="3.7109375" style="453" customWidth="1"/>
    <col min="67" max="76" width="5.28515625" style="10" customWidth="1"/>
    <col min="77" max="77" width="8.7109375" style="10" customWidth="1"/>
    <col min="78" max="78" width="0.28515625" style="10" customWidth="1"/>
    <col min="79" max="79" width="8.7109375" style="10" customWidth="1"/>
    <col min="80" max="80" width="0.28515625" style="10" customWidth="1"/>
    <col min="81" max="81" width="8.7109375" style="10" customWidth="1"/>
    <col min="82" max="82" width="0.28515625" style="10" customWidth="1"/>
    <col min="83" max="83" width="8.7109375" style="10" customWidth="1"/>
    <col min="84" max="84" width="0.28515625" style="10" customWidth="1"/>
    <col min="85" max="85" width="8.7109375" style="10" customWidth="1"/>
    <col min="86" max="87" width="2.140625" style="464" customWidth="1"/>
    <col min="88" max="88" width="3.7109375" style="464" customWidth="1"/>
    <col min="89" max="93" width="9.140625" style="464" customWidth="1"/>
    <col min="94" max="94" width="1" style="464" customWidth="1"/>
    <col min="95" max="95" width="9.28515625" style="464" customWidth="1"/>
    <col min="96" max="99" width="9.28515625" style="10" customWidth="1"/>
    <col min="100" max="100" width="18.28515625" style="543" customWidth="1"/>
    <col min="101" max="118" width="5.140625" style="559" customWidth="1"/>
    <col min="119" max="125" width="5.140625" style="566" customWidth="1"/>
    <col min="126" max="126" width="11.42578125" style="573"/>
    <col min="127" max="127" width="10.7109375" style="543" customWidth="1"/>
    <col min="128" max="152" width="6" style="40" customWidth="1"/>
    <col min="153" max="153" width="11.5703125" style="571" customWidth="1"/>
    <col min="154" max="154" width="6" style="40" customWidth="1"/>
    <col min="155" max="155" width="15.28515625" style="543" customWidth="1"/>
    <col min="156" max="180" width="5.140625" style="40" customWidth="1"/>
    <col min="181" max="181" width="11.42578125" style="571"/>
    <col min="182" max="182" width="11.42578125" style="40"/>
    <col min="183" max="183" width="17.85546875" style="570" customWidth="1"/>
    <col min="184" max="206" width="5.5703125" style="565" customWidth="1"/>
    <col min="207" max="207" width="7" style="565" customWidth="1"/>
    <col min="208" max="208" width="6.7109375" style="565" customWidth="1"/>
    <col min="209" max="209" width="11.42578125" style="574"/>
    <col min="210" max="210" width="11.42578125" style="565"/>
    <col min="211" max="211" width="18.42578125" style="772" customWidth="1"/>
    <col min="212" max="236" width="5.7109375" style="565" customWidth="1"/>
    <col min="237" max="237" width="11.42578125" style="574"/>
    <col min="238" max="240" width="11.42578125" style="564"/>
    <col min="241" max="241" width="19.28515625" style="772" customWidth="1"/>
    <col min="242" max="266" width="6" style="565" customWidth="1"/>
    <col min="267" max="267" width="11.42578125" style="574"/>
    <col min="268" max="268" width="11.42578125" style="564"/>
    <col min="269" max="269" width="16.42578125" style="772" customWidth="1"/>
    <col min="270" max="294" width="6.7109375" style="565" customWidth="1"/>
    <col min="295" max="295" width="11.42578125" style="574"/>
    <col min="296" max="296" width="11.42578125" style="564"/>
    <col min="297" max="297" width="16.85546875" style="565" customWidth="1"/>
    <col min="298" max="322" width="7" style="565" customWidth="1"/>
    <col min="323" max="323" width="11.42578125" style="574"/>
    <col min="324" max="324" width="11.42578125" style="564"/>
    <col min="325" max="325" width="17.7109375" style="565" customWidth="1"/>
    <col min="326" max="350" width="6.42578125" style="565" customWidth="1"/>
    <col min="351" max="351" width="11.42578125" style="574"/>
    <col min="352" max="353" width="11.42578125" style="564"/>
    <col min="354" max="354" width="16.85546875" style="565" customWidth="1"/>
    <col min="355" max="379" width="6.42578125" style="565" customWidth="1"/>
    <col min="380" max="380" width="11" style="574" customWidth="1"/>
    <col min="381" max="382" width="11.42578125" style="564"/>
    <col min="383" max="383" width="18.7109375" style="564" customWidth="1"/>
    <col min="384" max="403" width="9.42578125" style="564" customWidth="1"/>
    <col min="404" max="404" width="21.42578125" style="565" customWidth="1"/>
    <col min="405" max="424" width="11.42578125" style="640"/>
    <col min="425" max="461" width="11.42578125" style="564"/>
  </cols>
  <sheetData>
    <row r="1" spans="1:461" ht="15.75" thickBot="1" x14ac:dyDescent="0.3"/>
    <row r="2" spans="1:461" ht="15.75" thickBot="1" x14ac:dyDescent="0.3">
      <c r="A2" s="943">
        <f ca="1">NOW()</f>
        <v>43506.730685648145</v>
      </c>
      <c r="B2" s="967" t="s">
        <v>163</v>
      </c>
      <c r="C2" s="968"/>
      <c r="D2" s="968"/>
      <c r="E2" s="969"/>
      <c r="F2" s="961" t="s">
        <v>163</v>
      </c>
      <c r="G2" s="962"/>
      <c r="H2" s="962"/>
      <c r="I2" s="963"/>
      <c r="J2" s="973" t="s">
        <v>221</v>
      </c>
      <c r="K2" s="974"/>
      <c r="L2" s="974"/>
      <c r="M2" s="975"/>
      <c r="N2" s="979" t="s">
        <v>162</v>
      </c>
      <c r="P2" s="908" t="s">
        <v>0</v>
      </c>
      <c r="Q2" s="909"/>
      <c r="R2" s="909"/>
      <c r="S2" s="909"/>
      <c r="T2" s="909"/>
      <c r="U2" s="909"/>
      <c r="V2" s="909"/>
      <c r="W2" s="909"/>
      <c r="X2" s="909"/>
      <c r="Y2" s="909"/>
      <c r="Z2" s="909"/>
      <c r="AA2" s="909"/>
      <c r="AB2" s="909"/>
      <c r="AC2" s="909"/>
      <c r="AD2" s="909"/>
      <c r="AE2" s="909"/>
      <c r="AF2" s="909"/>
      <c r="AG2" s="909"/>
      <c r="AH2" s="909"/>
      <c r="AI2" s="909"/>
      <c r="AJ2" s="909"/>
      <c r="AK2" s="909"/>
      <c r="AL2" s="909"/>
      <c r="AM2" s="909"/>
      <c r="AN2" s="909"/>
      <c r="AO2" s="909"/>
      <c r="AP2" s="909"/>
      <c r="AQ2" s="909"/>
      <c r="AR2" s="909"/>
      <c r="AS2" s="909"/>
      <c r="AT2" s="909"/>
      <c r="AU2" s="909"/>
      <c r="AV2" s="909"/>
      <c r="AW2" s="910"/>
      <c r="AZ2" s="945" t="s">
        <v>105</v>
      </c>
      <c r="BA2" s="946"/>
      <c r="BB2" s="946"/>
      <c r="BC2" s="946"/>
      <c r="BD2" s="946"/>
      <c r="BE2" s="946"/>
      <c r="BF2" s="946"/>
      <c r="BG2" s="946"/>
      <c r="BH2" s="946"/>
      <c r="BI2" s="946"/>
      <c r="BJ2" s="946"/>
      <c r="BK2" s="946"/>
      <c r="BL2" s="946"/>
      <c r="BM2" s="946"/>
      <c r="BN2" s="946"/>
      <c r="BO2" s="946"/>
      <c r="BP2" s="946"/>
      <c r="BQ2" s="946"/>
      <c r="BR2" s="946"/>
      <c r="BS2" s="946"/>
      <c r="BT2" s="946"/>
      <c r="BU2" s="946"/>
      <c r="BV2" s="946"/>
      <c r="BW2" s="946"/>
      <c r="BX2" s="946"/>
      <c r="BY2" s="946"/>
      <c r="BZ2" s="946"/>
      <c r="CA2" s="946"/>
      <c r="CB2" s="946"/>
      <c r="CC2" s="946"/>
      <c r="CD2" s="946"/>
      <c r="CE2" s="946"/>
      <c r="CF2" s="946"/>
      <c r="CG2" s="947"/>
      <c r="CK2" s="929" t="s">
        <v>51</v>
      </c>
      <c r="CL2" s="930"/>
      <c r="CM2" s="931"/>
      <c r="CN2" s="931"/>
      <c r="CO2" s="931"/>
      <c r="CP2" s="931"/>
      <c r="CQ2" s="931"/>
      <c r="CR2" s="931"/>
      <c r="CS2" s="931"/>
      <c r="CT2" s="931"/>
      <c r="CU2" s="932"/>
    </row>
    <row r="3" spans="1:461" ht="15.75" thickBot="1" x14ac:dyDescent="0.3">
      <c r="A3" s="944"/>
      <c r="B3" s="970" t="s">
        <v>0</v>
      </c>
      <c r="C3" s="971"/>
      <c r="D3" s="971"/>
      <c r="E3" s="972"/>
      <c r="F3" s="964" t="s">
        <v>127</v>
      </c>
      <c r="G3" s="965"/>
      <c r="H3" s="965"/>
      <c r="I3" s="966"/>
      <c r="J3" s="976"/>
      <c r="K3" s="977"/>
      <c r="L3" s="977"/>
      <c r="M3" s="978"/>
      <c r="N3" s="980"/>
      <c r="O3" s="505"/>
      <c r="P3" s="911"/>
      <c r="Q3" s="912"/>
      <c r="R3" s="912"/>
      <c r="S3" s="912"/>
      <c r="T3" s="912"/>
      <c r="U3" s="912"/>
      <c r="V3" s="912"/>
      <c r="W3" s="912"/>
      <c r="X3" s="912"/>
      <c r="Y3" s="912"/>
      <c r="Z3" s="912"/>
      <c r="AA3" s="912"/>
      <c r="AB3" s="912"/>
      <c r="AC3" s="912"/>
      <c r="AD3" s="912"/>
      <c r="AE3" s="912"/>
      <c r="AF3" s="912"/>
      <c r="AG3" s="912"/>
      <c r="AH3" s="912"/>
      <c r="AI3" s="912"/>
      <c r="AJ3" s="912"/>
      <c r="AK3" s="912"/>
      <c r="AL3" s="912"/>
      <c r="AM3" s="912"/>
      <c r="AN3" s="912"/>
      <c r="AO3" s="912"/>
      <c r="AP3" s="912"/>
      <c r="AQ3" s="912"/>
      <c r="AR3" s="912"/>
      <c r="AS3" s="912"/>
      <c r="AT3" s="912"/>
      <c r="AU3" s="912"/>
      <c r="AV3" s="912"/>
      <c r="AW3" s="913"/>
      <c r="AZ3" s="948"/>
      <c r="BA3" s="949"/>
      <c r="BB3" s="949"/>
      <c r="BC3" s="949"/>
      <c r="BD3" s="949"/>
      <c r="BE3" s="949"/>
      <c r="BF3" s="949"/>
      <c r="BG3" s="949"/>
      <c r="BH3" s="949"/>
      <c r="BI3" s="949"/>
      <c r="BJ3" s="949"/>
      <c r="BK3" s="949"/>
      <c r="BL3" s="949"/>
      <c r="BM3" s="949"/>
      <c r="BN3" s="949"/>
      <c r="BO3" s="949"/>
      <c r="BP3" s="949"/>
      <c r="BQ3" s="949"/>
      <c r="BR3" s="949"/>
      <c r="BS3" s="949"/>
      <c r="BT3" s="949"/>
      <c r="BU3" s="949"/>
      <c r="BV3" s="949"/>
      <c r="BW3" s="949"/>
      <c r="BX3" s="949"/>
      <c r="BY3" s="949"/>
      <c r="BZ3" s="949"/>
      <c r="CA3" s="949"/>
      <c r="CB3" s="949"/>
      <c r="CC3" s="949"/>
      <c r="CD3" s="949"/>
      <c r="CE3" s="949"/>
      <c r="CF3" s="949"/>
      <c r="CG3" s="950"/>
      <c r="CH3" s="465"/>
      <c r="CK3" s="933"/>
      <c r="CL3" s="934"/>
      <c r="CM3" s="935"/>
      <c r="CN3" s="935"/>
      <c r="CO3" s="935"/>
      <c r="CP3" s="935"/>
      <c r="CQ3" s="935"/>
      <c r="CR3" s="935"/>
      <c r="CS3" s="935"/>
      <c r="CT3" s="935"/>
      <c r="CU3" s="936"/>
      <c r="CV3" s="773"/>
      <c r="CW3" s="567"/>
      <c r="CX3" s="567"/>
      <c r="CY3" s="567"/>
      <c r="CZ3" s="567"/>
      <c r="DA3" s="567"/>
      <c r="DB3" s="567"/>
      <c r="DC3" s="567"/>
      <c r="DD3" s="567"/>
      <c r="DE3" s="567"/>
      <c r="DF3" s="567"/>
      <c r="DG3" s="567"/>
      <c r="DH3" s="567"/>
      <c r="DI3" s="567"/>
      <c r="DJ3" s="567"/>
      <c r="DK3" s="567"/>
      <c r="DL3" s="567"/>
      <c r="DM3" s="567"/>
      <c r="DN3" s="567"/>
      <c r="DO3" s="568"/>
      <c r="NT3" s="899" t="s">
        <v>153</v>
      </c>
      <c r="NU3" s="900"/>
      <c r="NV3" s="900"/>
      <c r="NW3" s="901"/>
      <c r="NX3" s="899" t="s">
        <v>154</v>
      </c>
      <c r="NY3" s="900"/>
      <c r="NZ3" s="900"/>
      <c r="OA3" s="901"/>
      <c r="OB3" s="899" t="s">
        <v>158</v>
      </c>
      <c r="OC3" s="900"/>
      <c r="OD3" s="900"/>
      <c r="OE3" s="901"/>
      <c r="OF3" s="899" t="s">
        <v>156</v>
      </c>
      <c r="OG3" s="900"/>
      <c r="OH3" s="900"/>
      <c r="OI3" s="901"/>
      <c r="OJ3" s="899" t="s">
        <v>157</v>
      </c>
      <c r="OK3" s="900"/>
      <c r="OL3" s="900"/>
      <c r="OM3" s="901"/>
      <c r="ON3" s="667"/>
      <c r="OO3" s="899" t="s">
        <v>153</v>
      </c>
      <c r="OP3" s="900"/>
      <c r="OQ3" s="900"/>
      <c r="OR3" s="901"/>
      <c r="OS3" s="899" t="s">
        <v>154</v>
      </c>
      <c r="OT3" s="900"/>
      <c r="OU3" s="900"/>
      <c r="OV3" s="901"/>
      <c r="OW3" s="899" t="s">
        <v>158</v>
      </c>
      <c r="OX3" s="900"/>
      <c r="OY3" s="900"/>
      <c r="OZ3" s="901"/>
      <c r="PA3" s="899" t="s">
        <v>156</v>
      </c>
      <c r="PB3" s="900"/>
      <c r="PC3" s="900"/>
      <c r="PD3" s="901"/>
      <c r="PE3" s="899" t="s">
        <v>157</v>
      </c>
      <c r="PF3" s="900"/>
      <c r="PG3" s="900"/>
      <c r="PH3" s="901"/>
      <c r="PI3" s="640"/>
      <c r="PJ3" s="640"/>
      <c r="PK3" s="640"/>
      <c r="PL3" s="640"/>
      <c r="PM3" s="640"/>
      <c r="PN3" s="640"/>
      <c r="PO3" s="640"/>
      <c r="PP3" s="640"/>
      <c r="PQ3" s="640"/>
      <c r="PR3" s="640"/>
      <c r="PS3" s="640"/>
      <c r="PT3" s="640"/>
    </row>
    <row r="4" spans="1:461" ht="15.75" thickBot="1" x14ac:dyDescent="0.3">
      <c r="B4" s="216"/>
      <c r="C4" s="504"/>
      <c r="D4" s="503"/>
      <c r="E4" s="488"/>
      <c r="F4" s="216"/>
      <c r="G4" s="504"/>
      <c r="H4" s="503"/>
      <c r="I4" s="488"/>
      <c r="J4" s="494"/>
      <c r="K4" s="495"/>
      <c r="L4" s="500"/>
      <c r="M4" s="488"/>
      <c r="N4" s="980"/>
      <c r="P4" s="914"/>
      <c r="Q4" s="915"/>
      <c r="R4" s="915"/>
      <c r="S4" s="915"/>
      <c r="T4" s="915"/>
      <c r="U4" s="915"/>
      <c r="V4" s="915"/>
      <c r="W4" s="915"/>
      <c r="X4" s="915"/>
      <c r="Y4" s="915"/>
      <c r="Z4" s="915"/>
      <c r="AA4" s="915"/>
      <c r="AB4" s="915"/>
      <c r="AC4" s="915"/>
      <c r="AD4" s="915"/>
      <c r="AE4" s="915"/>
      <c r="AF4" s="915"/>
      <c r="AG4" s="915"/>
      <c r="AH4" s="915"/>
      <c r="AI4" s="915"/>
      <c r="AJ4" s="915"/>
      <c r="AK4" s="915"/>
      <c r="AL4" s="915"/>
      <c r="AM4" s="915"/>
      <c r="AN4" s="915"/>
      <c r="AO4" s="915"/>
      <c r="AP4" s="915"/>
      <c r="AQ4" s="915"/>
      <c r="AR4" s="915"/>
      <c r="AS4" s="915"/>
      <c r="AT4" s="915"/>
      <c r="AU4" s="915"/>
      <c r="AV4" s="915"/>
      <c r="AW4" s="916"/>
      <c r="AZ4" s="951"/>
      <c r="BA4" s="952"/>
      <c r="BB4" s="952"/>
      <c r="BC4" s="952"/>
      <c r="BD4" s="952"/>
      <c r="BE4" s="952"/>
      <c r="BF4" s="952"/>
      <c r="BG4" s="952"/>
      <c r="BH4" s="952"/>
      <c r="BI4" s="952"/>
      <c r="BJ4" s="952"/>
      <c r="BK4" s="952"/>
      <c r="BL4" s="952"/>
      <c r="BM4" s="952"/>
      <c r="BN4" s="952"/>
      <c r="BO4" s="952"/>
      <c r="BP4" s="952"/>
      <c r="BQ4" s="952"/>
      <c r="BR4" s="952"/>
      <c r="BS4" s="952"/>
      <c r="BT4" s="952"/>
      <c r="BU4" s="952"/>
      <c r="BV4" s="952"/>
      <c r="BW4" s="952"/>
      <c r="BX4" s="952"/>
      <c r="BY4" s="952"/>
      <c r="BZ4" s="952"/>
      <c r="CA4" s="952"/>
      <c r="CB4" s="952"/>
      <c r="CC4" s="952"/>
      <c r="CD4" s="952"/>
      <c r="CE4" s="952"/>
      <c r="CF4" s="952"/>
      <c r="CG4" s="953"/>
      <c r="CI4" s="467"/>
      <c r="CJ4" s="467"/>
      <c r="CK4" s="937"/>
      <c r="CL4" s="938"/>
      <c r="CM4" s="939"/>
      <c r="CN4" s="939"/>
      <c r="CO4" s="939"/>
      <c r="CP4" s="939"/>
      <c r="CQ4" s="939"/>
      <c r="CR4" s="939"/>
      <c r="CS4" s="939"/>
      <c r="CT4" s="939"/>
      <c r="CU4" s="940"/>
      <c r="NT4" s="617"/>
      <c r="NU4" s="618"/>
      <c r="NV4" s="618"/>
      <c r="NW4" s="578"/>
      <c r="NX4" s="617"/>
      <c r="NY4" s="618"/>
      <c r="NZ4" s="618"/>
      <c r="OA4" s="578"/>
      <c r="OB4" s="617"/>
      <c r="OC4" s="618"/>
      <c r="OD4" s="618"/>
      <c r="OE4" s="578"/>
      <c r="OF4" s="617"/>
      <c r="OG4" s="618"/>
      <c r="OH4" s="618"/>
      <c r="OI4" s="578"/>
      <c r="OJ4" s="618"/>
      <c r="OK4" s="618"/>
      <c r="OL4" s="618"/>
      <c r="OM4" s="578"/>
      <c r="ON4" s="627"/>
      <c r="OO4" s="641"/>
      <c r="OP4" s="642"/>
      <c r="OQ4" s="642"/>
      <c r="OR4" s="661"/>
      <c r="OS4" s="641"/>
      <c r="OT4" s="642"/>
      <c r="OU4" s="642"/>
      <c r="OV4" s="661"/>
      <c r="OW4" s="641"/>
      <c r="OX4" s="642"/>
      <c r="OY4" s="642"/>
      <c r="OZ4" s="661"/>
      <c r="PA4" s="641"/>
      <c r="PB4" s="642"/>
      <c r="PC4" s="642"/>
      <c r="PD4" s="661"/>
      <c r="PE4" s="641"/>
      <c r="PF4" s="642"/>
      <c r="PG4" s="642"/>
      <c r="PH4" s="661"/>
    </row>
    <row r="5" spans="1:461" ht="15.75" thickBot="1" x14ac:dyDescent="0.3">
      <c r="A5" s="86" t="s">
        <v>130</v>
      </c>
      <c r="B5" s="217" t="s">
        <v>128</v>
      </c>
      <c r="C5" s="496" t="s">
        <v>129</v>
      </c>
      <c r="D5" s="501" t="s">
        <v>106</v>
      </c>
      <c r="E5" s="498" t="s">
        <v>51</v>
      </c>
      <c r="F5" s="217" t="s">
        <v>128</v>
      </c>
      <c r="G5" s="496" t="s">
        <v>129</v>
      </c>
      <c r="H5" s="501" t="s">
        <v>106</v>
      </c>
      <c r="I5" s="498" t="s">
        <v>51</v>
      </c>
      <c r="J5" s="217" t="s">
        <v>128</v>
      </c>
      <c r="K5" s="496" t="s">
        <v>129</v>
      </c>
      <c r="L5" s="501" t="s">
        <v>106</v>
      </c>
      <c r="M5" s="498" t="s">
        <v>51</v>
      </c>
      <c r="N5" s="980"/>
      <c r="P5" s="905" t="s">
        <v>111</v>
      </c>
      <c r="Q5" s="906"/>
      <c r="R5" s="906"/>
      <c r="S5" s="906"/>
      <c r="T5" s="906"/>
      <c r="U5" s="906"/>
      <c r="V5" s="906"/>
      <c r="W5" s="906"/>
      <c r="X5" s="906"/>
      <c r="Y5" s="906"/>
      <c r="Z5" s="906"/>
      <c r="AA5" s="906"/>
      <c r="AB5" s="906"/>
      <c r="AC5" s="907"/>
      <c r="AE5" s="922" t="s">
        <v>129</v>
      </c>
      <c r="AF5" s="923"/>
      <c r="AG5" s="923"/>
      <c r="AH5" s="923"/>
      <c r="AI5" s="923"/>
      <c r="AJ5" s="923"/>
      <c r="AK5" s="923"/>
      <c r="AL5" s="923"/>
      <c r="AM5" s="923"/>
      <c r="AN5" s="924"/>
      <c r="AO5" s="954" t="s">
        <v>106</v>
      </c>
      <c r="AP5" s="955"/>
      <c r="AQ5" s="955"/>
      <c r="AR5" s="955"/>
      <c r="AS5" s="955"/>
      <c r="AT5" s="955"/>
      <c r="AU5" s="955"/>
      <c r="AV5" s="955"/>
      <c r="AW5" s="956"/>
      <c r="AZ5" s="957" t="s">
        <v>111</v>
      </c>
      <c r="BA5" s="958"/>
      <c r="BB5" s="958"/>
      <c r="BC5" s="958"/>
      <c r="BD5" s="958"/>
      <c r="BE5" s="958"/>
      <c r="BF5" s="958"/>
      <c r="BG5" s="958"/>
      <c r="BH5" s="958"/>
      <c r="BI5" s="958"/>
      <c r="BJ5" s="958"/>
      <c r="BK5" s="958"/>
      <c r="BL5" s="958"/>
      <c r="BM5" s="959"/>
      <c r="BO5" s="941" t="s">
        <v>129</v>
      </c>
      <c r="BP5" s="942"/>
      <c r="BQ5" s="942"/>
      <c r="BR5" s="942"/>
      <c r="BS5" s="942"/>
      <c r="BT5" s="942"/>
      <c r="BU5" s="942"/>
      <c r="BV5" s="942"/>
      <c r="BW5" s="942"/>
      <c r="BX5" s="924"/>
      <c r="BY5" s="960" t="s">
        <v>106</v>
      </c>
      <c r="BZ5" s="955"/>
      <c r="CA5" s="955"/>
      <c r="CB5" s="955"/>
      <c r="CC5" s="955"/>
      <c r="CD5" s="955"/>
      <c r="CE5" s="955"/>
      <c r="CF5" s="955"/>
      <c r="CG5" s="956"/>
      <c r="CI5" s="468"/>
      <c r="CJ5" s="468"/>
      <c r="CK5" s="925" t="s">
        <v>0</v>
      </c>
      <c r="CL5" s="926"/>
      <c r="CM5" s="926"/>
      <c r="CN5" s="926"/>
      <c r="CO5" s="927"/>
      <c r="CQ5" s="928" t="s">
        <v>105</v>
      </c>
      <c r="CR5" s="926"/>
      <c r="CS5" s="926"/>
      <c r="CT5" s="926"/>
      <c r="CU5" s="927"/>
      <c r="DO5" s="559"/>
      <c r="DP5" s="559"/>
      <c r="DQ5" s="559"/>
      <c r="DR5" s="559"/>
      <c r="DS5" s="559"/>
      <c r="DT5" s="559"/>
      <c r="DU5" s="559"/>
      <c r="NS5" s="766">
        <v>1</v>
      </c>
      <c r="NT5" s="619">
        <v>2</v>
      </c>
      <c r="NU5" s="620">
        <v>3</v>
      </c>
      <c r="NV5" s="620">
        <v>4</v>
      </c>
      <c r="NW5" s="621">
        <v>5</v>
      </c>
      <c r="NX5" s="619">
        <v>6</v>
      </c>
      <c r="NY5" s="620">
        <v>7</v>
      </c>
      <c r="NZ5" s="620">
        <v>8</v>
      </c>
      <c r="OA5" s="621">
        <v>9</v>
      </c>
      <c r="OB5" s="619">
        <v>10</v>
      </c>
      <c r="OC5" s="620">
        <v>11</v>
      </c>
      <c r="OD5" s="620">
        <v>12</v>
      </c>
      <c r="OE5" s="621">
        <v>13</v>
      </c>
      <c r="OF5" s="619">
        <v>14</v>
      </c>
      <c r="OG5" s="620">
        <v>15</v>
      </c>
      <c r="OH5" s="620">
        <v>16</v>
      </c>
      <c r="OI5" s="621">
        <v>17</v>
      </c>
      <c r="OJ5" s="620">
        <v>18</v>
      </c>
      <c r="OK5" s="620">
        <v>19</v>
      </c>
      <c r="OL5" s="620">
        <v>20</v>
      </c>
      <c r="OM5" s="621">
        <v>21</v>
      </c>
      <c r="ON5" s="668">
        <v>1</v>
      </c>
      <c r="OO5" s="662">
        <v>2</v>
      </c>
      <c r="OP5" s="663">
        <v>3</v>
      </c>
      <c r="OQ5" s="663">
        <v>4</v>
      </c>
      <c r="OR5" s="664">
        <v>5</v>
      </c>
      <c r="OS5" s="662">
        <v>6</v>
      </c>
      <c r="OT5" s="663">
        <v>7</v>
      </c>
      <c r="OU5" s="663">
        <v>8</v>
      </c>
      <c r="OV5" s="664">
        <v>9</v>
      </c>
      <c r="OW5" s="662">
        <v>10</v>
      </c>
      <c r="OX5" s="663">
        <v>11</v>
      </c>
      <c r="OY5" s="663">
        <v>12</v>
      </c>
      <c r="OZ5" s="664">
        <v>13</v>
      </c>
      <c r="PA5" s="662">
        <v>14</v>
      </c>
      <c r="PB5" s="663">
        <v>15</v>
      </c>
      <c r="PC5" s="663">
        <v>16</v>
      </c>
      <c r="PD5" s="664">
        <v>17</v>
      </c>
      <c r="PE5" s="662">
        <v>18</v>
      </c>
      <c r="PF5" s="663">
        <v>19</v>
      </c>
      <c r="PG5" s="663">
        <v>20</v>
      </c>
      <c r="PH5" s="664">
        <v>21</v>
      </c>
      <c r="PI5" s="602"/>
    </row>
    <row r="6" spans="1:461" ht="15.75" thickBot="1" x14ac:dyDescent="0.3">
      <c r="A6" s="88"/>
      <c r="B6" s="219"/>
      <c r="C6" s="497"/>
      <c r="D6" s="502"/>
      <c r="E6" s="499"/>
      <c r="F6" s="219"/>
      <c r="G6" s="497"/>
      <c r="H6" s="502"/>
      <c r="I6" s="499"/>
      <c r="J6" s="219"/>
      <c r="K6" s="497"/>
      <c r="L6" s="502"/>
      <c r="M6" s="499"/>
      <c r="N6" s="981"/>
      <c r="P6" s="904" t="s">
        <v>153</v>
      </c>
      <c r="Q6" s="902"/>
      <c r="R6" s="220"/>
      <c r="S6" s="902" t="s">
        <v>154</v>
      </c>
      <c r="T6" s="902"/>
      <c r="U6" s="220"/>
      <c r="V6" s="902" t="s">
        <v>155</v>
      </c>
      <c r="W6" s="902"/>
      <c r="X6" s="220"/>
      <c r="Y6" s="902" t="s">
        <v>156</v>
      </c>
      <c r="Z6" s="902"/>
      <c r="AA6" s="220"/>
      <c r="AB6" s="902" t="s">
        <v>157</v>
      </c>
      <c r="AC6" s="903"/>
      <c r="AD6" s="449"/>
      <c r="AE6" s="917" t="s">
        <v>153</v>
      </c>
      <c r="AF6" s="918"/>
      <c r="AG6" s="919" t="s">
        <v>154</v>
      </c>
      <c r="AH6" s="918"/>
      <c r="AI6" s="919" t="s">
        <v>158</v>
      </c>
      <c r="AJ6" s="918"/>
      <c r="AK6" s="919" t="s">
        <v>156</v>
      </c>
      <c r="AL6" s="918"/>
      <c r="AM6" s="920" t="s">
        <v>157</v>
      </c>
      <c r="AN6" s="921"/>
      <c r="AO6" s="734" t="s">
        <v>153</v>
      </c>
      <c r="AP6" s="735"/>
      <c r="AQ6" s="735" t="s">
        <v>154</v>
      </c>
      <c r="AR6" s="735"/>
      <c r="AS6" s="735" t="s">
        <v>158</v>
      </c>
      <c r="AT6" s="735"/>
      <c r="AU6" s="735" t="s">
        <v>156</v>
      </c>
      <c r="AV6" s="735"/>
      <c r="AW6" s="736" t="s">
        <v>157</v>
      </c>
      <c r="AX6" s="221"/>
      <c r="AY6" s="221"/>
      <c r="AZ6" s="904" t="s">
        <v>153</v>
      </c>
      <c r="BA6" s="902"/>
      <c r="BB6" s="220"/>
      <c r="BC6" s="902" t="s">
        <v>154</v>
      </c>
      <c r="BD6" s="902"/>
      <c r="BE6" s="220"/>
      <c r="BF6" s="902" t="s">
        <v>155</v>
      </c>
      <c r="BG6" s="902"/>
      <c r="BH6" s="220"/>
      <c r="BI6" s="902" t="s">
        <v>156</v>
      </c>
      <c r="BJ6" s="902"/>
      <c r="BK6" s="220"/>
      <c r="BL6" s="902" t="s">
        <v>157</v>
      </c>
      <c r="BM6" s="903"/>
      <c r="BN6" s="457"/>
      <c r="BO6" s="917" t="s">
        <v>153</v>
      </c>
      <c r="BP6" s="918"/>
      <c r="BQ6" s="919" t="s">
        <v>154</v>
      </c>
      <c r="BR6" s="918"/>
      <c r="BS6" s="919" t="s">
        <v>158</v>
      </c>
      <c r="BT6" s="918"/>
      <c r="BU6" s="919" t="s">
        <v>156</v>
      </c>
      <c r="BV6" s="918"/>
      <c r="BW6" s="920" t="s">
        <v>157</v>
      </c>
      <c r="BX6" s="921"/>
      <c r="BY6" s="49" t="s">
        <v>153</v>
      </c>
      <c r="BZ6" s="84"/>
      <c r="CA6" s="84" t="s">
        <v>154</v>
      </c>
      <c r="CB6" s="84"/>
      <c r="CC6" s="84" t="s">
        <v>158</v>
      </c>
      <c r="CD6" s="84"/>
      <c r="CE6" s="84" t="s">
        <v>156</v>
      </c>
      <c r="CF6" s="84"/>
      <c r="CG6" s="50" t="s">
        <v>157</v>
      </c>
      <c r="CI6" s="469"/>
      <c r="CJ6" s="469"/>
      <c r="CK6" s="474" t="s">
        <v>153</v>
      </c>
      <c r="CL6" s="475" t="s">
        <v>154</v>
      </c>
      <c r="CM6" s="475" t="s">
        <v>158</v>
      </c>
      <c r="CN6" s="475" t="s">
        <v>156</v>
      </c>
      <c r="CO6" s="476" t="s">
        <v>157</v>
      </c>
      <c r="CQ6" s="474" t="s">
        <v>153</v>
      </c>
      <c r="CR6" s="475" t="s">
        <v>154</v>
      </c>
      <c r="CS6" s="475" t="s">
        <v>158</v>
      </c>
      <c r="CT6" s="475" t="s">
        <v>156</v>
      </c>
      <c r="CU6" s="476" t="s">
        <v>157</v>
      </c>
      <c r="JG6" s="575"/>
      <c r="KI6" s="575"/>
      <c r="LK6" s="575"/>
      <c r="MM6" s="575"/>
      <c r="NP6" s="575"/>
      <c r="NS6" s="565" t="s">
        <v>321</v>
      </c>
      <c r="NT6" s="622" t="s">
        <v>302</v>
      </c>
      <c r="NU6" s="461" t="s">
        <v>231</v>
      </c>
      <c r="NV6" s="623" t="s">
        <v>302</v>
      </c>
      <c r="NW6" s="624" t="s">
        <v>231</v>
      </c>
      <c r="NX6" s="622" t="s">
        <v>302</v>
      </c>
      <c r="NY6" s="461" t="s">
        <v>231</v>
      </c>
      <c r="NZ6" s="623" t="s">
        <v>302</v>
      </c>
      <c r="OA6" s="624" t="s">
        <v>231</v>
      </c>
      <c r="OB6" s="622" t="s">
        <v>302</v>
      </c>
      <c r="OC6" s="461" t="s">
        <v>231</v>
      </c>
      <c r="OD6" s="623" t="s">
        <v>302</v>
      </c>
      <c r="OE6" s="624" t="s">
        <v>231</v>
      </c>
      <c r="OF6" s="622" t="s">
        <v>302</v>
      </c>
      <c r="OG6" s="461" t="s">
        <v>231</v>
      </c>
      <c r="OH6" s="623" t="s">
        <v>302</v>
      </c>
      <c r="OI6" s="624" t="s">
        <v>231</v>
      </c>
      <c r="OJ6" s="622" t="s">
        <v>302</v>
      </c>
      <c r="OK6" s="461" t="s">
        <v>231</v>
      </c>
      <c r="OL6" s="623" t="s">
        <v>302</v>
      </c>
      <c r="OM6" s="624" t="s">
        <v>231</v>
      </c>
      <c r="ON6" s="54"/>
      <c r="OO6" s="665" t="s">
        <v>302</v>
      </c>
      <c r="OP6" s="767" t="s">
        <v>231</v>
      </c>
      <c r="OQ6" s="623" t="s">
        <v>302</v>
      </c>
      <c r="OR6" s="624" t="s">
        <v>231</v>
      </c>
      <c r="OS6" s="665" t="s">
        <v>302</v>
      </c>
      <c r="OT6" s="767" t="s">
        <v>231</v>
      </c>
      <c r="OU6" s="623" t="s">
        <v>302</v>
      </c>
      <c r="OV6" s="624" t="s">
        <v>231</v>
      </c>
      <c r="OW6" s="665" t="s">
        <v>302</v>
      </c>
      <c r="OX6" s="767" t="s">
        <v>231</v>
      </c>
      <c r="OY6" s="623" t="s">
        <v>302</v>
      </c>
      <c r="OZ6" s="624" t="s">
        <v>231</v>
      </c>
      <c r="PA6" s="665" t="s">
        <v>302</v>
      </c>
      <c r="PB6" s="767" t="s">
        <v>231</v>
      </c>
      <c r="PC6" s="623" t="s">
        <v>302</v>
      </c>
      <c r="PD6" s="624" t="s">
        <v>231</v>
      </c>
      <c r="PE6" s="665" t="s">
        <v>302</v>
      </c>
      <c r="PF6" s="767" t="s">
        <v>231</v>
      </c>
      <c r="PG6" s="623" t="s">
        <v>302</v>
      </c>
      <c r="PH6" s="624" t="s">
        <v>231</v>
      </c>
    </row>
    <row r="7" spans="1:461" x14ac:dyDescent="0.25">
      <c r="A7" s="89" t="str">
        <f>'LISTE DES PROFS'!A2</f>
        <v>ALCOUFFE</v>
      </c>
      <c r="B7" s="226">
        <f>SUM(P7:Q7,S7:T7,V7:W7,Y7:Z7,AB7:AC7)</f>
        <v>0</v>
      </c>
      <c r="C7" s="487">
        <f>SUM(AE7:AN7)</f>
        <v>0</v>
      </c>
      <c r="D7" s="481">
        <f>SUM(AO7,AQ7,AS7,AU7,AW7)</f>
        <v>0</v>
      </c>
      <c r="E7" s="482">
        <f>SUM(CK7:CO7)</f>
        <v>0</v>
      </c>
      <c r="F7" s="483">
        <f>SUM(AZ7:BA7,BC7:BD7,BF7:BG7,BI7:BJ7,BL7:BM7)</f>
        <v>0</v>
      </c>
      <c r="G7" s="484">
        <f>SUM(BO7:BX7)</f>
        <v>0</v>
      </c>
      <c r="H7" s="485">
        <f>SUM(BY7:CG7)</f>
        <v>0</v>
      </c>
      <c r="I7" s="486">
        <f>SUM(CQ7:CU7)</f>
        <v>0</v>
      </c>
      <c r="J7" s="483">
        <f t="shared" ref="J7:J38" si="0">SUM(B7+F7)</f>
        <v>0</v>
      </c>
      <c r="K7" s="484">
        <f t="shared" ref="K7:K38" si="1">SUM(C7+G7)</f>
        <v>0</v>
      </c>
      <c r="L7" s="485">
        <f t="shared" ref="L7:L38" si="2">SUM(D7+H7)</f>
        <v>0</v>
      </c>
      <c r="M7" s="486">
        <f t="shared" ref="M7:M38" si="3">SUM(E7+I7)</f>
        <v>0</v>
      </c>
      <c r="N7" s="490">
        <f>SUM(J7:M7)</f>
        <v>0</v>
      </c>
      <c r="O7" s="480" t="s">
        <v>42</v>
      </c>
      <c r="P7" s="223">
        <f>COUNTIF(LUNDI!$D$6:$AB$15,A7)</f>
        <v>0</v>
      </c>
      <c r="Q7" s="224">
        <f>COUNTIF(LUNDI!$D$20:$Y$29,A7)</f>
        <v>0</v>
      </c>
      <c r="R7" s="443">
        <f t="shared" ref="R7:R70" si="4">P7+Q7</f>
        <v>0</v>
      </c>
      <c r="S7" s="224">
        <f>COUNTIF(MARDI!$D$6:$AB$15,A7)</f>
        <v>0</v>
      </c>
      <c r="T7" s="224">
        <f>COUNTIF(MARDI!$D$20:$Y$29,A7)</f>
        <v>0</v>
      </c>
      <c r="U7" s="443">
        <f t="shared" ref="U7:U70" si="5">S7+T7</f>
        <v>0</v>
      </c>
      <c r="V7" s="224">
        <f>COUNTIF(MERCREDI!$D$6:$AB$15,A7)</f>
        <v>0</v>
      </c>
      <c r="W7" s="224">
        <f>COUNTIF(MERCREDI!$D$20:$Y$29,A7)</f>
        <v>0</v>
      </c>
      <c r="X7" s="443">
        <f t="shared" ref="X7:X70" si="6">V7+W7</f>
        <v>0</v>
      </c>
      <c r="Y7" s="224">
        <f>COUNTIF(JEUDI!$D$6:$AB$15,A7)</f>
        <v>0</v>
      </c>
      <c r="Z7" s="224">
        <f>COUNTIF(JEUDI!$D$20:$Y$29,A7)</f>
        <v>0</v>
      </c>
      <c r="AA7" s="443">
        <f t="shared" ref="AA7:AA70" si="7">Y7+Z7</f>
        <v>0</v>
      </c>
      <c r="AB7" s="224">
        <f>COUNTIF(VENDREDI!$D$6:$AB$15,A7)</f>
        <v>0</v>
      </c>
      <c r="AC7" s="225">
        <f>COUNTIF(VENDREDI!$D$20:$Y$29,A7)</f>
        <v>0</v>
      </c>
      <c r="AD7" s="450">
        <f t="shared" ref="AD7:AD70" si="8">AB7+AC7</f>
        <v>0</v>
      </c>
      <c r="AE7" s="226">
        <f>COUNTIF(LUNDI!$D$63:$D$66,A7)</f>
        <v>0</v>
      </c>
      <c r="AF7" s="227">
        <f>COUNTIF(LUNDI!$E$63:$E$66,A7)</f>
        <v>0</v>
      </c>
      <c r="AG7" s="228">
        <f>COUNTIF(MARDI!$D$63:$D$66,A7)</f>
        <v>0</v>
      </c>
      <c r="AH7" s="234">
        <f>COUNTIF(MARDI!$E$63:$E$66,A7)</f>
        <v>0</v>
      </c>
      <c r="AI7" s="228">
        <f>COUNTIF(MERCREDI!$D$63:$D$66,A7)</f>
        <v>0</v>
      </c>
      <c r="AJ7" s="234">
        <f>COUNTIF(MERCREDI!$E$63:$E$66,A7)</f>
        <v>0</v>
      </c>
      <c r="AK7" s="228">
        <f>COUNTIF(JEUDI!$D$63:$D$66,A7)</f>
        <v>0</v>
      </c>
      <c r="AL7" s="227">
        <f>COUNTIF(JEUDI!$E$63:$E$66,A7)</f>
        <v>0</v>
      </c>
      <c r="AM7" s="228">
        <f>COUNTIF(VENDREDI!$D$63:$D$66,A7)</f>
        <v>0</v>
      </c>
      <c r="AN7" s="525">
        <f>COUNTIF(VENDREDI!$E$63:$E$66,A7)</f>
        <v>0</v>
      </c>
      <c r="AO7" s="223">
        <f>COUNTIF(LUNDI!$F$63:$F$66,A7)</f>
        <v>0</v>
      </c>
      <c r="AP7" s="222"/>
      <c r="AQ7" s="224">
        <f>COUNTIF(MARDI!$F$63:$F$66,A7)</f>
        <v>0</v>
      </c>
      <c r="AR7" s="222"/>
      <c r="AS7" s="224">
        <f>COUNTIF(MERCREDI!$F$63:$F$66,A7)</f>
        <v>0</v>
      </c>
      <c r="AT7" s="222"/>
      <c r="AU7" s="224">
        <f>COUNTIF(JEUDI!$F$63:$F$66,A7)</f>
        <v>0</v>
      </c>
      <c r="AV7" s="222"/>
      <c r="AW7" s="225">
        <f>COUNTIF(VENDREDI!$F$63:$F$66,A7)</f>
        <v>0</v>
      </c>
      <c r="AZ7" s="230">
        <f>COUNTIF(LUNDI!$D$35:$AB$44,A7)</f>
        <v>0</v>
      </c>
      <c r="BA7" s="231">
        <f>COUNTIF(LUNDI!$D$49:$Y$58,A7)</f>
        <v>0</v>
      </c>
      <c r="BB7" s="443">
        <f t="shared" ref="BB7:BB70" si="9">AZ7+BA7</f>
        <v>0</v>
      </c>
      <c r="BC7" s="231">
        <f>COUNTIF(MARDI!$D$35:$AB$44,A7)</f>
        <v>0</v>
      </c>
      <c r="BD7" s="231">
        <f>COUNTIF(MARDI!$D$49:$Y$58,A7)</f>
        <v>0</v>
      </c>
      <c r="BE7" s="443">
        <f t="shared" ref="BE7:BE70" si="10">BC7+BD7</f>
        <v>0</v>
      </c>
      <c r="BF7" s="231">
        <f>COUNTIF(MERCREDI!$D$35:$AB$44,A7)</f>
        <v>0</v>
      </c>
      <c r="BG7" s="231">
        <f>COUNTIF(MERCREDI!$D$49:$Y$58,A7)</f>
        <v>0</v>
      </c>
      <c r="BH7" s="443">
        <f t="shared" ref="BH7:BH70" si="11">BF7+BG7</f>
        <v>0</v>
      </c>
      <c r="BI7" s="231">
        <f>COUNTIF(JEUDI!$D$35:$AB$44,A7)</f>
        <v>0</v>
      </c>
      <c r="BJ7" s="231">
        <f>COUNTIF(JEUDI!$D$49:$Y$58,A7)</f>
        <v>0</v>
      </c>
      <c r="BK7" s="443">
        <f t="shared" ref="BK7:BK70" si="12">BI7+BJ7</f>
        <v>0</v>
      </c>
      <c r="BL7" s="231">
        <f>COUNTIF(VENDREDI!$D$35:$AB$44,A7)</f>
        <v>0</v>
      </c>
      <c r="BM7" s="232">
        <f>COUNTIF(VENDREDI!$D$49:$Y$58,A7)</f>
        <v>0</v>
      </c>
      <c r="BN7" s="450">
        <f t="shared" ref="BN7:BN70" si="13">BL7+BM7</f>
        <v>0</v>
      </c>
      <c r="BO7" s="204">
        <f>COUNTIF(LUNDI!$J$63:$J$66,A7)</f>
        <v>0</v>
      </c>
      <c r="BP7" s="529">
        <f>COUNTIF(LUNDI!$K$63:$K$66,A7)</f>
        <v>0</v>
      </c>
      <c r="BQ7" s="204">
        <f>COUNTIF(MARDI!$J$63:$J$66,A7)</f>
        <v>0</v>
      </c>
      <c r="BR7" s="529">
        <f>COUNTIF(MARDI!$K$63:$K$66,A7)</f>
        <v>0</v>
      </c>
      <c r="BS7" s="204">
        <f>COUNTIF(MERCREDI!$J$63:$J$66,A7)</f>
        <v>0</v>
      </c>
      <c r="BT7" s="529">
        <f>COUNTIF(MERCREDI!$K$63:$K$66,A7)</f>
        <v>0</v>
      </c>
      <c r="BU7" s="204">
        <f>COUNTIF(JEUDI!$J$63:$J$66,A7)</f>
        <v>0</v>
      </c>
      <c r="BV7" s="529">
        <f>COUNTIF(JEUDI!$K$63:$K$66,A7)</f>
        <v>0</v>
      </c>
      <c r="BW7" s="204">
        <f>COUNTIF(VENDREDI!$J$63:$J$66,A7)</f>
        <v>0</v>
      </c>
      <c r="BX7" s="615">
        <f>COUNTIF(VENDREDI!$K$63:$K$66,A7)</f>
        <v>0</v>
      </c>
      <c r="BY7" s="207">
        <f>COUNTIF(LUNDI!$L63:$L$66,A7)</f>
        <v>0</v>
      </c>
      <c r="BZ7" s="208"/>
      <c r="CA7" s="529">
        <f>COUNTIF(MARDI!$L$63:$L$66,A7)</f>
        <v>0</v>
      </c>
      <c r="CB7" s="205"/>
      <c r="CC7" s="205">
        <f>COUNTIF(MERCREDI!$L$63:$L$66,A7)</f>
        <v>0</v>
      </c>
      <c r="CD7" s="205"/>
      <c r="CE7" s="529">
        <f>COUNTIF(JEUDI!$L$63:$L$66,A7)</f>
        <v>0</v>
      </c>
      <c r="CF7" s="205"/>
      <c r="CG7" s="206">
        <f>COUNTIF(VENDREDI!$L$63:$L$66,A7)</f>
        <v>0</v>
      </c>
      <c r="CI7" s="467"/>
      <c r="CJ7" s="467"/>
      <c r="CK7" s="471">
        <f>COUNTIF(LUNDI!$O$64:$O$66,A7)</f>
        <v>0</v>
      </c>
      <c r="CL7" s="472">
        <f>COUNTIF(MARDI!$O$64:$O$66,A7)</f>
        <v>0</v>
      </c>
      <c r="CM7" s="472">
        <f>COUNTIF(MERCREDI!$O$64:$O$66,A7)</f>
        <v>0</v>
      </c>
      <c r="CN7" s="472">
        <f>COUNTIF(JEUDI!$O$64:$O$66,A7)</f>
        <v>0</v>
      </c>
      <c r="CO7" s="473">
        <f>COUNTIF(VENDREDI!$O$64:$O$66,A7)</f>
        <v>0</v>
      </c>
      <c r="CQ7" s="471">
        <f>COUNTIF(LUNDI!$P$64:$P$66,A7)</f>
        <v>0</v>
      </c>
      <c r="CR7" s="472">
        <f>COUNTIF(MARDI!$P$64:$P$66,A7)</f>
        <v>0</v>
      </c>
      <c r="CS7" s="472">
        <f>COUNTIF(MERCREDI!$P$64:$P$66,A7)</f>
        <v>0</v>
      </c>
      <c r="CT7" s="472">
        <f>COUNTIF(JEUDI!$P$64:$P$66,A7)</f>
        <v>0</v>
      </c>
      <c r="CU7" s="473">
        <f>COUNTIF(VENDREDI!$P$64:$P$66,A7)</f>
        <v>0</v>
      </c>
      <c r="CV7" s="543" t="str">
        <f>A7</f>
        <v>ALCOUFFE</v>
      </c>
      <c r="CW7" s="559" t="e">
        <f>INDEX(LUNDI!$B$6:$B$29,MATCH($A$7,LUNDI!D6:D29,0))</f>
        <v>#N/A</v>
      </c>
      <c r="CX7" s="559" t="e">
        <f>INDEX(LUNDI!$B$6:$B$29,MATCH($A$7,LUNDI!E6:E29,0))</f>
        <v>#N/A</v>
      </c>
      <c r="CY7" s="559" t="e">
        <f>INDEX(LUNDI!$B$6:$B$29,MATCH($A$7,LUNDI!F6:F29,0))</f>
        <v>#N/A</v>
      </c>
      <c r="CZ7" s="559" t="e">
        <f>INDEX(LUNDI!$B$6:$B$29,MATCH($A$7,LUNDI!G6:G29,0))</f>
        <v>#N/A</v>
      </c>
      <c r="DA7" s="559" t="e">
        <f>INDEX(LUNDI!$B$6:$B$29,MATCH($A$7,LUNDI!H6:H29,0))</f>
        <v>#N/A</v>
      </c>
      <c r="DB7" s="559" t="e">
        <f>INDEX(LUNDI!$B$6:$B$29,MATCH($A$7,LUNDI!I6:I29,0))</f>
        <v>#N/A</v>
      </c>
      <c r="DC7" s="559" t="e">
        <f>INDEX(LUNDI!$B$6:$B$29,MATCH($A$7,LUNDI!J6:J29,0))</f>
        <v>#N/A</v>
      </c>
      <c r="DD7" s="559" t="e">
        <f>INDEX(LUNDI!$B$6:$B$29,MATCH($A$7,LUNDI!K6:K29,0))</f>
        <v>#N/A</v>
      </c>
      <c r="DE7" s="559" t="e">
        <f>INDEX(LUNDI!$B$6:$B$29,MATCH($A$7,LUNDI!L6:L29,0))</f>
        <v>#N/A</v>
      </c>
      <c r="DF7" s="559" t="e">
        <f>INDEX(LUNDI!$B$6:$B$29,MATCH($A$7,LUNDI!M6:M29,0))</f>
        <v>#N/A</v>
      </c>
      <c r="DG7" s="559" t="e">
        <f>INDEX(LUNDI!$B$6:$B$29,MATCH($A$7,LUNDI!N6:N29,0))</f>
        <v>#N/A</v>
      </c>
      <c r="DH7" s="559" t="e">
        <f>INDEX(LUNDI!$B$6:$B$29,MATCH($A$7,LUNDI!O6:O29,0))</f>
        <v>#N/A</v>
      </c>
      <c r="DI7" s="559" t="e">
        <f>INDEX(LUNDI!$B$6:$B$29,MATCH($A$7,LUNDI!P6:P29,0))</f>
        <v>#N/A</v>
      </c>
      <c r="DJ7" s="559" t="e">
        <f>INDEX(LUNDI!$B$6:$B$29,MATCH($A$7,LUNDI!Q6:Q29,0))</f>
        <v>#N/A</v>
      </c>
      <c r="DK7" s="559" t="e">
        <f>INDEX(LUNDI!$B$6:$B$29,MATCH($A$7,LUNDI!R6:R29,0))</f>
        <v>#N/A</v>
      </c>
      <c r="DL7" s="559" t="e">
        <f>INDEX(LUNDI!$B$6:$B$29,MATCH($A$7,LUNDI!S6:S29,0))</f>
        <v>#N/A</v>
      </c>
      <c r="DM7" s="559" t="e">
        <f>INDEX(LUNDI!$B$6:$B$29,MATCH($A$7,LUNDI!T6:T29,0))</f>
        <v>#N/A</v>
      </c>
      <c r="DN7" s="559" t="e">
        <f>INDEX(LUNDI!$B$6:$B$29,MATCH($A$7,LUNDI!U6:U29,0))</f>
        <v>#N/A</v>
      </c>
      <c r="DO7" s="559" t="e">
        <f>INDEX(LUNDI!$B$6:$B$29,MATCH($A$7,LUNDI!V6:V29,0))</f>
        <v>#N/A</v>
      </c>
      <c r="DP7" s="559" t="e">
        <f>INDEX(LUNDI!$B$6:$B$29,MATCH($A$7,LUNDI!W6:W29,0))</f>
        <v>#N/A</v>
      </c>
      <c r="DQ7" s="559" t="e">
        <f>INDEX(LUNDI!$B$6:$B$29,MATCH($A$7,LUNDI!X6:X29,0))</f>
        <v>#N/A</v>
      </c>
      <c r="DR7" s="559" t="e">
        <f>INDEX(LUNDI!$B$6:$B$29,MATCH($A$7,LUNDI!Y6:Y29,0))</f>
        <v>#N/A</v>
      </c>
      <c r="DS7" s="559" t="e">
        <f>INDEX(LUNDI!$B$6:$B$29,MATCH($A$7,LUNDI!Z6:Z29,0))</f>
        <v>#N/A</v>
      </c>
      <c r="DT7" s="559" t="e">
        <f>INDEX(LUNDI!$B$6:$B$29,MATCH($A$7,LUNDI!AA6:AA29,0))</f>
        <v>#N/A</v>
      </c>
      <c r="DU7" s="559" t="e">
        <f>INDEX(LUNDI!$B$6:$B$29,MATCH($A$7,LUNDI!AB6:AB29,0))</f>
        <v>#N/A</v>
      </c>
      <c r="DV7" s="572">
        <f t="shared" ref="DV7:DV38" si="14">SUMIF(CW7:DU7,"&lt;&gt;#N/A")</f>
        <v>0</v>
      </c>
      <c r="DW7" s="543" t="str">
        <f t="shared" ref="DW7:DW38" si="15">A7</f>
        <v>ALCOUFFE</v>
      </c>
      <c r="DX7" s="559" t="e">
        <f>INDEX(MARDI!$B$6:$B$29,MATCH($A$7,MARDI!D6:D29,0))</f>
        <v>#N/A</v>
      </c>
      <c r="DY7" s="559" t="e">
        <f>INDEX(MARDI!$B$6:$B$29,MATCH($A$7,MARDI!E6:E29,0))</f>
        <v>#N/A</v>
      </c>
      <c r="DZ7" s="559" t="e">
        <f>INDEX(MARDI!$B$6:$B$29,MATCH($A$7,MARDI!F6:F29,0))</f>
        <v>#N/A</v>
      </c>
      <c r="EA7" s="559" t="e">
        <f>INDEX(MARDI!$B$6:$B$29,MATCH($A$7,MARDI!G6:G29,0))</f>
        <v>#N/A</v>
      </c>
      <c r="EB7" s="559" t="e">
        <f>INDEX(MARDI!$B$6:$B$29,MATCH($A$7,MARDI!H6:H29,0))</f>
        <v>#N/A</v>
      </c>
      <c r="EC7" s="559" t="e">
        <f>INDEX(MARDI!$B$6:$B$29,MATCH($A$7,MARDI!I6:I29,0))</f>
        <v>#N/A</v>
      </c>
      <c r="ED7" s="559" t="e">
        <f>INDEX(MARDI!$B$6:$B$29,MATCH($A$7,MARDI!J6:J29,0))</f>
        <v>#N/A</v>
      </c>
      <c r="EE7" s="559" t="e">
        <f>INDEX(MARDI!$B$6:$B$29,MATCH($A$7,MARDI!K6:K29,0))</f>
        <v>#N/A</v>
      </c>
      <c r="EF7" s="559" t="e">
        <f>INDEX(MARDI!$B$6:$B$29,MATCH($A$7,MARDI!L6:L29,0))</f>
        <v>#N/A</v>
      </c>
      <c r="EG7" s="559" t="e">
        <f>INDEX(MARDI!$B$6:$B$29,MATCH($A$7,MARDI!M6:M29,0))</f>
        <v>#N/A</v>
      </c>
      <c r="EH7" s="559" t="e">
        <f>INDEX(MARDI!$B$6:$B$29,MATCH($A$7,MARDI!N6:N29,0))</f>
        <v>#N/A</v>
      </c>
      <c r="EI7" s="559" t="e">
        <f>INDEX(MARDI!$B$6:$B$29,MATCH($A$7,MARDI!O6:O29,0))</f>
        <v>#N/A</v>
      </c>
      <c r="EJ7" s="559" t="e">
        <f>INDEX(MARDI!$B$6:$B$29,MATCH($A$7,MARDI!P6:P29,0))</f>
        <v>#N/A</v>
      </c>
      <c r="EK7" s="559" t="e">
        <f>INDEX(MARDI!$B$6:$B$29,MATCH($A$7,MARDI!Q6:Q29,0))</f>
        <v>#N/A</v>
      </c>
      <c r="EL7" s="559" t="e">
        <f>INDEX(MARDI!$B$6:$B$29,MATCH($A$7,MARDI!R6:R29,0))</f>
        <v>#N/A</v>
      </c>
      <c r="EM7" s="559" t="e">
        <f>INDEX(MARDI!$B$6:$B$29,MATCH($A$7,MARDI!S6:S29,0))</f>
        <v>#N/A</v>
      </c>
      <c r="EN7" s="559" t="e">
        <f>INDEX(MARDI!$B$6:$B$29,MATCH($A$7,MARDI!T6:T29,0))</f>
        <v>#N/A</v>
      </c>
      <c r="EO7" s="559" t="e">
        <f>INDEX(MARDI!$B$6:$B$29,MATCH($A$7,MARDI!U6:U29,0))</f>
        <v>#N/A</v>
      </c>
      <c r="EP7" s="559" t="e">
        <f>INDEX(MARDI!$B$6:$B$29,MATCH($A$7,MARDI!V6:V29,0))</f>
        <v>#N/A</v>
      </c>
      <c r="EQ7" s="559" t="e">
        <f>INDEX(MARDI!$B$6:$B$29,MATCH($A$7,MARDI!W6:W29,0))</f>
        <v>#N/A</v>
      </c>
      <c r="ER7" s="559" t="e">
        <f>INDEX(MARDI!$B$6:$B$29,MATCH($A$7,MARDI!X6:X29,0))</f>
        <v>#N/A</v>
      </c>
      <c r="ES7" s="559" t="e">
        <f>INDEX(MARDI!$B$6:$B$29,MATCH($A$7,MARDI!Y6:Y29,0))</f>
        <v>#N/A</v>
      </c>
      <c r="ET7" s="559" t="e">
        <f>INDEX(MARDI!$B$6:$B$29,MATCH($A$7,MARDI!Z6:Z29,0))</f>
        <v>#N/A</v>
      </c>
      <c r="EU7" s="559" t="e">
        <f>INDEX(MARDI!$B$6:$B$29,MATCH($A$7,MARDI!AA6:AA29,0))</f>
        <v>#N/A</v>
      </c>
      <c r="EV7" s="559" t="e">
        <f>INDEX(MARDI!$B$6:$B$29,MATCH($A$7,MARDI!AB6:AB29,0))</f>
        <v>#N/A</v>
      </c>
      <c r="EW7" s="572">
        <f t="shared" ref="EW7:EW38" si="16">SUMIF(DX7:EV7,"&lt;&gt;#N/A")</f>
        <v>0</v>
      </c>
      <c r="EX7" s="559"/>
      <c r="EY7" s="568" t="str">
        <f>A7</f>
        <v>ALCOUFFE</v>
      </c>
      <c r="EZ7" s="559" t="e">
        <f>INDEX(MERCREDI!$B$6:$B$29,MATCH($A$7,MERCREDI!D6:D29,0))</f>
        <v>#N/A</v>
      </c>
      <c r="FA7" s="559" t="e">
        <f>INDEX(MERCREDI!$B$6:$B$29,MATCH($A$7,MERCREDI!E6:E29,0))</f>
        <v>#N/A</v>
      </c>
      <c r="FB7" s="559" t="e">
        <f>INDEX(MERCREDI!$B$6:$B$29,MATCH($A$7,MERCREDI!F6:F29,0))</f>
        <v>#N/A</v>
      </c>
      <c r="FC7" s="559" t="e">
        <f>INDEX(MERCREDI!$B$6:$B$29,MATCH($A$7,MERCREDI!G6:G29,0))</f>
        <v>#N/A</v>
      </c>
      <c r="FD7" s="559" t="e">
        <f>INDEX(MERCREDI!$B$6:$B$29,MATCH($A$7,MERCREDI!H6:H29,0))</f>
        <v>#N/A</v>
      </c>
      <c r="FE7" s="559" t="e">
        <f>INDEX(MERCREDI!$B$6:$B$29,MATCH($A$7,MERCREDI!I6:I29,0))</f>
        <v>#N/A</v>
      </c>
      <c r="FF7" s="559" t="e">
        <f>INDEX(MERCREDI!$B$6:$B$29,MATCH($A$7,MERCREDI!J6:J29,0))</f>
        <v>#N/A</v>
      </c>
      <c r="FG7" s="559" t="e">
        <f>INDEX(MERCREDI!$B$6:$B$29,MATCH($A$7,MERCREDI!K6:K29,0))</f>
        <v>#N/A</v>
      </c>
      <c r="FH7" s="559" t="e">
        <f>INDEX(MERCREDI!$B$6:$B$29,MATCH($A$7,MERCREDI!L6:L29,0))</f>
        <v>#N/A</v>
      </c>
      <c r="FI7" s="559" t="e">
        <f>INDEX(MERCREDI!$B$6:$B$29,MATCH($A$7,MERCREDI!M6:M29,0))</f>
        <v>#N/A</v>
      </c>
      <c r="FJ7" s="559" t="e">
        <f>INDEX(MERCREDI!$B$6:$B$29,MATCH($A$7,MERCREDI!N6:N29,0))</f>
        <v>#N/A</v>
      </c>
      <c r="FK7" s="559" t="e">
        <f>INDEX(MERCREDI!$B$6:$B$29,MATCH($A$7,MERCREDI!O6:O29,0))</f>
        <v>#N/A</v>
      </c>
      <c r="FL7" s="559" t="e">
        <f>INDEX(MERCREDI!$B$6:$B$29,MATCH($A$7,MERCREDI!P6:P29,0))</f>
        <v>#N/A</v>
      </c>
      <c r="FM7" s="559" t="e">
        <f>INDEX(MERCREDI!$B$6:$B$29,MATCH($A$7,MERCREDI!Q6:Q29,0))</f>
        <v>#N/A</v>
      </c>
      <c r="FN7" s="559" t="e">
        <f>INDEX(MERCREDI!$B$6:$B$29,MATCH($A$7,MERCREDI!R6:R29,0))</f>
        <v>#N/A</v>
      </c>
      <c r="FO7" s="559" t="e">
        <f>INDEX(MERCREDI!$B$6:$B$29,MATCH($A$7,MERCREDI!S6:S29,0))</f>
        <v>#N/A</v>
      </c>
      <c r="FP7" s="559" t="e">
        <f>INDEX(MERCREDI!$B$6:$B$29,MATCH($A$7,MERCREDI!T6:T29,0))</f>
        <v>#N/A</v>
      </c>
      <c r="FQ7" s="559" t="e">
        <f>INDEX(MERCREDI!$B$6:$B$29,MATCH($A$7,MERCREDI!U6:U29,0))</f>
        <v>#N/A</v>
      </c>
      <c r="FR7" s="559" t="e">
        <f>INDEX(MERCREDI!$B$6:$B$29,MATCH($A$7,MERCREDI!V6:V29,0))</f>
        <v>#N/A</v>
      </c>
      <c r="FS7" s="559" t="e">
        <f>INDEX(MERCREDI!$B$6:$B$29,MATCH($A$7,MERCREDI!W6:W29,0))</f>
        <v>#N/A</v>
      </c>
      <c r="FT7" s="559" t="e">
        <f>INDEX(MERCREDI!$B$6:$B$29,MATCH($A$7,MERCREDI!X6:X29,0))</f>
        <v>#N/A</v>
      </c>
      <c r="FU7" s="559" t="e">
        <f>INDEX(MERCREDI!$B$6:$B$29,MATCH($A$7,MERCREDI!Y6:Y29,0))</f>
        <v>#N/A</v>
      </c>
      <c r="FV7" s="559" t="e">
        <f>INDEX(MERCREDI!$B$6:$B$29,MATCH($A$7,MERCREDI!Z6:Z29,0))</f>
        <v>#N/A</v>
      </c>
      <c r="FW7" s="559" t="e">
        <f>INDEX(MERCREDI!$B$6:$B$29,MATCH($A$7,MERCREDI!AA6:AA29,0))</f>
        <v>#N/A</v>
      </c>
      <c r="FX7" s="559" t="e">
        <f>INDEX(MERCREDI!$B$6:$B$29,MATCH($A$7,MERCREDI!AB6:AB29,0))</f>
        <v>#N/A</v>
      </c>
      <c r="FY7" s="572">
        <f>SUMIF(EZ7:FX7,"&lt;&gt;#N/A")</f>
        <v>0</v>
      </c>
      <c r="GA7" s="570" t="str">
        <f>A7</f>
        <v>ALCOUFFE</v>
      </c>
      <c r="GB7" s="565" t="e">
        <f>INDEX(JEUDI!$B$6:$B$29,MATCH($A$7,JEUDI!D6:D29,0))</f>
        <v>#N/A</v>
      </c>
      <c r="GC7" s="565" t="e">
        <f>INDEX(JEUDI!$B$6:$B$29,MATCH($A$7,JEUDI!E6:E29,0))</f>
        <v>#N/A</v>
      </c>
      <c r="GD7" s="565" t="e">
        <f>INDEX(JEUDI!$B$6:$B$29,MATCH($A$7,JEUDI!F6:F29,0))</f>
        <v>#N/A</v>
      </c>
      <c r="GE7" s="565" t="e">
        <f>INDEX(JEUDI!$B$6:$B$29,MATCH($A$7,JEUDI!G6:G29,0))</f>
        <v>#N/A</v>
      </c>
      <c r="GF7" s="565" t="e">
        <f>INDEX(JEUDI!$B$6:$B$29,MATCH($A$7,JEUDI!H6:H29,0))</f>
        <v>#N/A</v>
      </c>
      <c r="GG7" s="565" t="e">
        <f>INDEX(JEUDI!$B$6:$B$29,MATCH($A$7,JEUDI!I6:I29,0))</f>
        <v>#N/A</v>
      </c>
      <c r="GH7" s="565" t="e">
        <f>INDEX(JEUDI!$B$6:$B$29,MATCH($A$7,JEUDI!J6:J29,0))</f>
        <v>#N/A</v>
      </c>
      <c r="GI7" s="565" t="e">
        <f>INDEX(JEUDI!$B$6:$B$29,MATCH($A$7,JEUDI!K6:K29,0))</f>
        <v>#N/A</v>
      </c>
      <c r="GJ7" s="565" t="e">
        <f>INDEX(JEUDI!$B$6:$B$29,MATCH($A$7,JEUDI!L6:L29,0))</f>
        <v>#N/A</v>
      </c>
      <c r="GK7" s="565" t="e">
        <f>INDEX(JEUDI!$B$6:$B$29,MATCH($A$7,JEUDI!M6:M29,0))</f>
        <v>#N/A</v>
      </c>
      <c r="GL7" s="565" t="e">
        <f>INDEX(JEUDI!$B$6:$B$29,MATCH($A$7,JEUDI!N6:N29,0))</f>
        <v>#N/A</v>
      </c>
      <c r="GM7" s="565" t="e">
        <f>INDEX(JEUDI!$B$6:$B$29,MATCH($A$7,JEUDI!O6:O29,0))</f>
        <v>#N/A</v>
      </c>
      <c r="GN7" s="565" t="e">
        <f>INDEX(JEUDI!$B$6:$B$29,MATCH($A$7,JEUDI!P6:P29,0))</f>
        <v>#N/A</v>
      </c>
      <c r="GO7" s="565" t="e">
        <f>INDEX(JEUDI!$B$6:$B$29,MATCH($A$7,JEUDI!Q6:Q29,0))</f>
        <v>#N/A</v>
      </c>
      <c r="GP7" s="565" t="e">
        <f>INDEX(JEUDI!$B$6:$B$29,MATCH($A$7,JEUDI!R6:R29,0))</f>
        <v>#N/A</v>
      </c>
      <c r="GQ7" s="565" t="e">
        <f>INDEX(JEUDI!$B$6:$B$29,MATCH($A$7,JEUDI!S6:S29,0))</f>
        <v>#N/A</v>
      </c>
      <c r="GR7" s="565" t="e">
        <f>INDEX(JEUDI!$B$6:$B$29,MATCH($A$7,JEUDI!T6:T29,0))</f>
        <v>#N/A</v>
      </c>
      <c r="GS7" s="565" t="e">
        <f>INDEX(JEUDI!$B$6:$B$29,MATCH($A$7,JEUDI!U6:U29,0))</f>
        <v>#N/A</v>
      </c>
      <c r="GT7" s="565" t="e">
        <f>INDEX(JEUDI!$B$6:$B$29,MATCH($A$7,JEUDI!V6:V29,0))</f>
        <v>#N/A</v>
      </c>
      <c r="GU7" s="565" t="e">
        <f>INDEX(JEUDI!$B$6:$B$29,MATCH($A$7,JEUDI!W6:W29,0))</f>
        <v>#N/A</v>
      </c>
      <c r="GV7" s="565" t="e">
        <f>INDEX(JEUDI!$B$6:$B$29,MATCH($A$7,JEUDI!X6:X29,0))</f>
        <v>#N/A</v>
      </c>
      <c r="GW7" s="565" t="e">
        <f>INDEX(JEUDI!$B$6:$B$29,MATCH($A$7,JEUDI!Y6:Y29,0))</f>
        <v>#N/A</v>
      </c>
      <c r="GX7" s="565" t="e">
        <f>INDEX(JEUDI!$B$6:$B$29,MATCH($A$7,JEUDI!Z6:Z29,0))</f>
        <v>#N/A</v>
      </c>
      <c r="GY7" s="565" t="e">
        <f>INDEX(JEUDI!$B$6:$B$29,MATCH($A$7,JEUDI!AA6:AA29,0))</f>
        <v>#N/A</v>
      </c>
      <c r="GZ7" s="565" t="e">
        <f>INDEX(JEUDI!$B$6:$B$29,MATCH($A$7,JEUDI!AB6:AB29,0))</f>
        <v>#N/A</v>
      </c>
      <c r="HA7" s="572">
        <f>SUMIF(GB7:GZ7,"&lt;&gt;#N/A")</f>
        <v>0</v>
      </c>
      <c r="HC7" s="772" t="str">
        <f>A7</f>
        <v>ALCOUFFE</v>
      </c>
      <c r="HD7" s="565" t="e">
        <f>INDEX(VENDREDI!$B$6:$B$29,MATCH($A$7,VENDREDI!D6:D29,0))</f>
        <v>#N/A</v>
      </c>
      <c r="HE7" s="565" t="e">
        <f>INDEX(VENDREDI!$B$6:$B$29,MATCH($A$7,VENDREDI!E6:E29,0))</f>
        <v>#N/A</v>
      </c>
      <c r="HF7" s="565" t="e">
        <f>INDEX(VENDREDI!$B$6:$B$29,MATCH($A$7,VENDREDI!F6:F29,0))</f>
        <v>#N/A</v>
      </c>
      <c r="HG7" s="565" t="e">
        <f>INDEX(VENDREDI!$B$6:$B$29,MATCH($A$7,VENDREDI!G6:G29,0))</f>
        <v>#N/A</v>
      </c>
      <c r="HH7" s="565" t="e">
        <f>INDEX(VENDREDI!$B$6:$B$29,MATCH($A$7,VENDREDI!H6:H29,0))</f>
        <v>#N/A</v>
      </c>
      <c r="HI7" s="565" t="e">
        <f>INDEX(VENDREDI!$B$6:$B$29,MATCH($A$7,VENDREDI!I6:I29,0))</f>
        <v>#N/A</v>
      </c>
      <c r="HJ7" s="565" t="e">
        <f>INDEX(VENDREDI!$B$6:$B$29,MATCH($A$7,VENDREDI!J6:J29,0))</f>
        <v>#N/A</v>
      </c>
      <c r="HK7" s="565" t="e">
        <f>INDEX(VENDREDI!$B$6:$B$29,MATCH($A$7,VENDREDI!K6:K29,0))</f>
        <v>#N/A</v>
      </c>
      <c r="HL7" s="565" t="e">
        <f>INDEX(VENDREDI!$B$6:$B$29,MATCH($A$7,VENDREDI!L6:L29,0))</f>
        <v>#N/A</v>
      </c>
      <c r="HM7" s="565" t="e">
        <f>INDEX(VENDREDI!$B$6:$B$29,MATCH($A$7,VENDREDI!M6:M29,0))</f>
        <v>#N/A</v>
      </c>
      <c r="HN7" s="565" t="e">
        <f>INDEX(VENDREDI!$B$6:$B$29,MATCH($A$7,VENDREDI!N6:N29,0))</f>
        <v>#N/A</v>
      </c>
      <c r="HO7" s="565" t="e">
        <f>INDEX(VENDREDI!$B$6:$B$29,MATCH($A$7,VENDREDI!O6:O29,0))</f>
        <v>#N/A</v>
      </c>
      <c r="HP7" s="565" t="e">
        <f>INDEX(VENDREDI!$B$6:$B$29,MATCH($A$7,VENDREDI!P6:P29,0))</f>
        <v>#N/A</v>
      </c>
      <c r="HQ7" s="565" t="e">
        <f>INDEX(VENDREDI!$B$6:$B$29,MATCH($A$7,VENDREDI!Q6:Q29,0))</f>
        <v>#N/A</v>
      </c>
      <c r="HR7" s="565" t="e">
        <f>INDEX(VENDREDI!$B$6:$B$29,MATCH($A$7,VENDREDI!R6:R29,0))</f>
        <v>#N/A</v>
      </c>
      <c r="HS7" s="565" t="e">
        <f>INDEX(VENDREDI!$B$6:$B$29,MATCH($A$7,VENDREDI!S6:S29,0))</f>
        <v>#N/A</v>
      </c>
      <c r="HT7" s="565" t="e">
        <f>INDEX(VENDREDI!$B$6:$B$29,MATCH($A$7,VENDREDI!T6:T29,0))</f>
        <v>#N/A</v>
      </c>
      <c r="HU7" s="565" t="e">
        <f>INDEX(VENDREDI!$B$6:$B$29,MATCH($A$7,VENDREDI!U6:U29,0))</f>
        <v>#N/A</v>
      </c>
      <c r="HV7" s="565" t="e">
        <f>INDEX(VENDREDI!$B$6:$B$29,MATCH($A$7,VENDREDI!V6:V29,0))</f>
        <v>#N/A</v>
      </c>
      <c r="HW7" s="565" t="e">
        <f>INDEX(VENDREDI!$B$6:$B$29,MATCH($A$7,VENDREDI!W6:W29,0))</f>
        <v>#N/A</v>
      </c>
      <c r="HX7" s="565" t="e">
        <f>INDEX(VENDREDI!$B$6:$B$29,MATCH($A$7,VENDREDI!X6:X29,0))</f>
        <v>#N/A</v>
      </c>
      <c r="HY7" s="565" t="e">
        <f>INDEX(VENDREDI!$B$6:$B$29,MATCH($A$7,VENDREDI!Y6:Y29,0))</f>
        <v>#N/A</v>
      </c>
      <c r="HZ7" s="565" t="e">
        <f>INDEX(VENDREDI!$B$6:$B$29,MATCH($A$7,VENDREDI!Z6:Z29,0))</f>
        <v>#N/A</v>
      </c>
      <c r="IA7" s="565" t="e">
        <f>INDEX(VENDREDI!$B$6:$B$29,MATCH($A$7,VENDREDI!AA6:AA29,0))</f>
        <v>#N/A</v>
      </c>
      <c r="IB7" s="565" t="e">
        <f>INDEX(VENDREDI!$B$6:$B$29,MATCH($A$7,VENDREDI!AB6:AB29,0))</f>
        <v>#N/A</v>
      </c>
      <c r="IC7" s="572">
        <f>SUMIF(HD7:IB7,"&lt;&gt;#N/A")</f>
        <v>0</v>
      </c>
      <c r="IG7" s="772" t="str">
        <f>A7</f>
        <v>ALCOUFFE</v>
      </c>
      <c r="IH7" s="565" t="e">
        <f>INDEX(LUNDI!$B$35:$B$58,MATCH($A$7,LUNDI!D35:D58,0))</f>
        <v>#N/A</v>
      </c>
      <c r="II7" s="565" t="e">
        <f>INDEX(LUNDI!$B$35:$B$58,MATCH($A$7,LUNDI!E35:E58,0))</f>
        <v>#N/A</v>
      </c>
      <c r="IJ7" s="565" t="e">
        <f>INDEX(LUNDI!$B$35:$B$58,MATCH($A$7,LUNDI!F35:F58,0))</f>
        <v>#N/A</v>
      </c>
      <c r="IK7" s="565" t="e">
        <f>INDEX(LUNDI!$B$35:$B$58,MATCH($A$7,LUNDI!G35:G58,0))</f>
        <v>#N/A</v>
      </c>
      <c r="IL7" s="565" t="e">
        <f>INDEX(LUNDI!$B$35:$B$58,MATCH($A$7,LUNDI!H35:H58,0))</f>
        <v>#N/A</v>
      </c>
      <c r="IM7" s="565" t="e">
        <f>INDEX(LUNDI!$B$35:$B$58,MATCH($A$7,LUNDI!I35:I58,0))</f>
        <v>#N/A</v>
      </c>
      <c r="IN7" s="565" t="e">
        <f>INDEX(LUNDI!$B$35:$B$58,MATCH($A$7,LUNDI!J35:J58,0))</f>
        <v>#N/A</v>
      </c>
      <c r="IO7" s="565" t="e">
        <f>INDEX(LUNDI!$B$35:$B$58,MATCH($A$7,LUNDI!K35:K58,0))</f>
        <v>#N/A</v>
      </c>
      <c r="IP7" s="565" t="e">
        <f>INDEX(LUNDI!$B$35:$B$58,MATCH($A$7,LUNDI!L35:L58,0))</f>
        <v>#N/A</v>
      </c>
      <c r="IQ7" s="565" t="e">
        <f>INDEX(LUNDI!$B$35:$B$58,MATCH($A$7,LUNDI!M35:M58,0))</f>
        <v>#N/A</v>
      </c>
      <c r="IR7" s="565" t="e">
        <f>INDEX(LUNDI!$B$35:$B$58,MATCH($A$7,LUNDI!N35:N58,0))</f>
        <v>#N/A</v>
      </c>
      <c r="IS7" s="565" t="e">
        <f>INDEX(LUNDI!$B$35:$B$58,MATCH($A$7,LUNDI!O35:O58,0))</f>
        <v>#N/A</v>
      </c>
      <c r="IT7" s="565" t="e">
        <f>INDEX(LUNDI!$B$35:$B$58,MATCH($A$7,LUNDI!P35:P58,0))</f>
        <v>#N/A</v>
      </c>
      <c r="IU7" s="565" t="e">
        <f>INDEX(LUNDI!$B$35:$B$58,MATCH($A$7,LUNDI!Q35:Q58,0))</f>
        <v>#N/A</v>
      </c>
      <c r="IV7" s="565" t="e">
        <f>INDEX(LUNDI!$B$35:$B$58,MATCH($A$7,LUNDI!R35:R58,0))</f>
        <v>#N/A</v>
      </c>
      <c r="IW7" s="565" t="e">
        <f>INDEX(LUNDI!$B$35:$B$58,MATCH($A$7,LUNDI!S35:S58,0))</f>
        <v>#N/A</v>
      </c>
      <c r="IX7" s="565" t="e">
        <f>INDEX(LUNDI!$B$35:$B$58,MATCH($A$7,LUNDI!T35:T58,0))</f>
        <v>#N/A</v>
      </c>
      <c r="IY7" s="565" t="e">
        <f>INDEX(LUNDI!$B$35:$B$58,MATCH($A$7,LUNDI!U35:U58,0))</f>
        <v>#N/A</v>
      </c>
      <c r="IZ7" s="565" t="e">
        <f>INDEX(LUNDI!$B$35:$B$58,MATCH($A$7,LUNDI!V35:V58,0))</f>
        <v>#N/A</v>
      </c>
      <c r="JA7" s="565" t="e">
        <f>INDEX(LUNDI!$B$35:$B$58,MATCH($A$7,LUNDI!W35:W58,0))</f>
        <v>#N/A</v>
      </c>
      <c r="JB7" s="565" t="e">
        <f>INDEX(LUNDI!$B$35:$B$58,MATCH($A$7,LUNDI!X35:X58,0))</f>
        <v>#N/A</v>
      </c>
      <c r="JC7" s="565" t="e">
        <f>INDEX(LUNDI!$B$35:$B$58,MATCH($A$7,LUNDI!Y35:Y58,0))</f>
        <v>#N/A</v>
      </c>
      <c r="JD7" s="565" t="e">
        <f>INDEX(LUNDI!$B$35:$B$58,MATCH($A$7,LUNDI!Z35:Z58,0))</f>
        <v>#N/A</v>
      </c>
      <c r="JE7" s="565" t="e">
        <f>INDEX(LUNDI!$B$35:$B$58,MATCH($A$7,LUNDI!AA35:AA58,0))</f>
        <v>#N/A</v>
      </c>
      <c r="JF7" s="565" t="e">
        <f>INDEX(LUNDI!$B$35:$B$58,MATCH($A$7,LUNDI!AB35:AB58,0))</f>
        <v>#N/A</v>
      </c>
      <c r="JG7" s="572">
        <f>SUMIF(IH7:JF7,"&lt;&gt;#N/A")</f>
        <v>0</v>
      </c>
      <c r="JI7" s="772" t="str">
        <f>A7</f>
        <v>ALCOUFFE</v>
      </c>
      <c r="JJ7" s="565" t="e">
        <f>INDEX(MARDI!$B$35:$B$58,MATCH($A$7,MARDI!D35:D58,0))</f>
        <v>#N/A</v>
      </c>
      <c r="JK7" s="565" t="e">
        <f>INDEX(MARDI!$B$35:$B$58,MATCH($A$7,MARDI!E35:E58,0))</f>
        <v>#N/A</v>
      </c>
      <c r="JL7" s="565" t="e">
        <f>INDEX(MARDI!$B$35:$B$58,MATCH($A$7,MARDI!F35:F58,0))</f>
        <v>#N/A</v>
      </c>
      <c r="JM7" s="565" t="e">
        <f>INDEX(MARDI!$B$35:$B$58,MATCH($A$7,MARDI!G35:G58,0))</f>
        <v>#N/A</v>
      </c>
      <c r="JN7" s="565" t="e">
        <f>INDEX(MARDI!$B$35:$B$58,MATCH($A$7,MARDI!H35:H58,0))</f>
        <v>#N/A</v>
      </c>
      <c r="JO7" s="565" t="e">
        <f>INDEX(MARDI!$B$35:$B$58,MATCH($A$7,MARDI!I35:I58,0))</f>
        <v>#N/A</v>
      </c>
      <c r="JP7" s="565" t="e">
        <f>INDEX(MARDI!$B$35:$B$58,MATCH($A$7,MARDI!J35:J58,0))</f>
        <v>#N/A</v>
      </c>
      <c r="JQ7" s="565" t="e">
        <f>INDEX(MARDI!$B$35:$B$58,MATCH($A$7,MARDI!K35:K58,0))</f>
        <v>#N/A</v>
      </c>
      <c r="JR7" s="565" t="e">
        <f>INDEX(MARDI!$B$35:$B$58,MATCH($A$7,MARDI!L35:L58,0))</f>
        <v>#N/A</v>
      </c>
      <c r="JS7" s="565" t="e">
        <f>INDEX(MARDI!$B$35:$B$58,MATCH($A$7,MARDI!M35:M58,0))</f>
        <v>#N/A</v>
      </c>
      <c r="JT7" s="565" t="e">
        <f>INDEX(MARDI!$B$35:$B$58,MATCH($A$7,MARDI!N35:N58,0))</f>
        <v>#N/A</v>
      </c>
      <c r="JU7" s="565" t="e">
        <f>INDEX(MARDI!$B$35:$B$58,MATCH($A$7,MARDI!O35:O58,0))</f>
        <v>#N/A</v>
      </c>
      <c r="JV7" s="565" t="e">
        <f>INDEX(MARDI!$B$35:$B$58,MATCH($A$7,MARDI!P35:P58,0))</f>
        <v>#N/A</v>
      </c>
      <c r="JW7" s="565" t="e">
        <f>INDEX(MARDI!$B$35:$B$58,MATCH($A$7,MARDI!Q35:Q58,0))</f>
        <v>#N/A</v>
      </c>
      <c r="JX7" s="565" t="e">
        <f>INDEX(MARDI!$B$35:$B$58,MATCH($A$7,MARDI!R35:R58,0))</f>
        <v>#N/A</v>
      </c>
      <c r="JY7" s="565" t="e">
        <f>INDEX(MARDI!$B$35:$B$58,MATCH($A$7,MARDI!S35:S58,0))</f>
        <v>#N/A</v>
      </c>
      <c r="JZ7" s="565" t="e">
        <f>INDEX(MARDI!$B$35:$B$58,MATCH($A$7,MARDI!T35:T58,0))</f>
        <v>#N/A</v>
      </c>
      <c r="KA7" s="565" t="e">
        <f>INDEX(MARDI!$B$35:$B$58,MATCH($A$7,MARDI!U35:U58,0))</f>
        <v>#N/A</v>
      </c>
      <c r="KB7" s="565" t="e">
        <f>INDEX(MARDI!$B$35:$B$58,MATCH($A$7,MARDI!V35:V58,0))</f>
        <v>#N/A</v>
      </c>
      <c r="KC7" s="565" t="e">
        <f>INDEX(MARDI!$B$35:$B$58,MATCH($A$7,MARDI!W35:W58,0))</f>
        <v>#N/A</v>
      </c>
      <c r="KD7" s="565" t="e">
        <f>INDEX(MARDI!$B$35:$B$58,MATCH($A$7,MARDI!X35:X58,0))</f>
        <v>#N/A</v>
      </c>
      <c r="KE7" s="565" t="e">
        <f>INDEX(MARDI!$B$35:$B$58,MATCH($A$7,MARDI!Y35:Y58,0))</f>
        <v>#N/A</v>
      </c>
      <c r="KF7" s="565" t="e">
        <f>INDEX(MARDI!$B$35:$B$58,MATCH($A$7,MARDI!Z35:Z58,0))</f>
        <v>#N/A</v>
      </c>
      <c r="KG7" s="565" t="e">
        <f>INDEX(MARDI!$B$35:$B$58,MATCH($A$7,MARDI!AA35:AA58,0))</f>
        <v>#N/A</v>
      </c>
      <c r="KH7" s="565" t="e">
        <f>INDEX(MARDI!$B$35:$B$58,MATCH($A$7,MARDI!AB35:AB58,0))</f>
        <v>#N/A</v>
      </c>
      <c r="KI7" s="572">
        <f>SUMIF(JJ7:KH7,"&lt;&gt;#N/A")</f>
        <v>0</v>
      </c>
      <c r="KK7" s="565" t="str">
        <f>A7</f>
        <v>ALCOUFFE</v>
      </c>
      <c r="KL7" s="565" t="e">
        <f>INDEX(MERCREDI!$B$35:$B$58,MATCH($A$7,MERCREDI!D35:D58,0))</f>
        <v>#N/A</v>
      </c>
      <c r="KM7" s="565" t="e">
        <f>INDEX(MERCREDI!$B$35:$B$58,MATCH($A$7,MERCREDI!E35:E58,0))</f>
        <v>#N/A</v>
      </c>
      <c r="KN7" s="565" t="e">
        <f>INDEX(MERCREDI!$B$35:$B$58,MATCH($A$7,MERCREDI!F35:F58,0))</f>
        <v>#N/A</v>
      </c>
      <c r="KO7" s="565" t="e">
        <f>INDEX(MERCREDI!$B$35:$B$58,MATCH($A$7,MERCREDI!G35:G58,0))</f>
        <v>#N/A</v>
      </c>
      <c r="KP7" s="565" t="e">
        <f>INDEX(MERCREDI!$B$35:$B$58,MATCH($A$7,MERCREDI!H35:H58,0))</f>
        <v>#N/A</v>
      </c>
      <c r="KQ7" s="565" t="e">
        <f>INDEX(MERCREDI!$B$35:$B$58,MATCH($A$7,MERCREDI!I35:I58,0))</f>
        <v>#N/A</v>
      </c>
      <c r="KR7" s="565" t="e">
        <f>INDEX(MERCREDI!$B$35:$B$58,MATCH($A$7,MERCREDI!J35:J58,0))</f>
        <v>#N/A</v>
      </c>
      <c r="KS7" s="565" t="e">
        <f>INDEX(MERCREDI!$B$35:$B$58,MATCH($A$7,MERCREDI!K35:K58,0))</f>
        <v>#N/A</v>
      </c>
      <c r="KT7" s="565" t="e">
        <f>INDEX(MERCREDI!$B$35:$B$58,MATCH($A$7,MERCREDI!L35:L58,0))</f>
        <v>#N/A</v>
      </c>
      <c r="KU7" s="565" t="e">
        <f>INDEX(MERCREDI!$B$35:$B$58,MATCH($A$7,MERCREDI!M35:M58,0))</f>
        <v>#N/A</v>
      </c>
      <c r="KV7" s="565" t="e">
        <f>INDEX(MERCREDI!$B$35:$B$58,MATCH($A$7,MERCREDI!N35:N58,0))</f>
        <v>#N/A</v>
      </c>
      <c r="KW7" s="565" t="e">
        <f>INDEX(MERCREDI!$B$35:$B$58,MATCH($A$7,MERCREDI!O35:O58,0))</f>
        <v>#N/A</v>
      </c>
      <c r="KX7" s="565" t="e">
        <f>INDEX(MERCREDI!$B$35:$B$58,MATCH($A$7,MERCREDI!P35:P58,0))</f>
        <v>#N/A</v>
      </c>
      <c r="KY7" s="565" t="e">
        <f>INDEX(MERCREDI!$B$35:$B$58,MATCH($A$7,MERCREDI!Q35:Q58,0))</f>
        <v>#N/A</v>
      </c>
      <c r="KZ7" s="565" t="e">
        <f>INDEX(MERCREDI!$B$35:$B$58,MATCH($A$7,MERCREDI!R35:R58,0))</f>
        <v>#N/A</v>
      </c>
      <c r="LA7" s="565" t="e">
        <f>INDEX(MERCREDI!$B$35:$B$58,MATCH($A$7,MERCREDI!S35:S58,0))</f>
        <v>#N/A</v>
      </c>
      <c r="LB7" s="565" t="e">
        <f>INDEX(MERCREDI!$B$35:$B$58,MATCH($A$7,MERCREDI!T35:T58,0))</f>
        <v>#N/A</v>
      </c>
      <c r="LC7" s="565" t="e">
        <f>INDEX(MERCREDI!$B$35:$B$58,MATCH($A$7,MERCREDI!U35:U58,0))</f>
        <v>#N/A</v>
      </c>
      <c r="LD7" s="565" t="e">
        <f>INDEX(MERCREDI!$B$35:$B$58,MATCH($A$7,MERCREDI!V35:V58,0))</f>
        <v>#N/A</v>
      </c>
      <c r="LE7" s="565" t="e">
        <f>INDEX(MERCREDI!$B$35:$B$58,MATCH($A$7,MERCREDI!W35:W58,0))</f>
        <v>#N/A</v>
      </c>
      <c r="LF7" s="565" t="e">
        <f>INDEX(MERCREDI!$B$35:$B$58,MATCH($A$7,MERCREDI!X35:X58,0))</f>
        <v>#N/A</v>
      </c>
      <c r="LG7" s="565" t="e">
        <f>INDEX(MERCREDI!$B$35:$B$58,MATCH($A$7,MERCREDI!Y35:Y58,0))</f>
        <v>#N/A</v>
      </c>
      <c r="LH7" s="565" t="e">
        <f>INDEX(MERCREDI!$B$35:$B$58,MATCH($A$7,MERCREDI!Z35:Z58,0))</f>
        <v>#N/A</v>
      </c>
      <c r="LI7" s="565" t="e">
        <f>INDEX(MERCREDI!$B$35:$B$58,MATCH($A$7,MERCREDI!AA35:AA58,0))</f>
        <v>#N/A</v>
      </c>
      <c r="LJ7" s="565" t="e">
        <f>INDEX(MERCREDI!$B$35:$B$58,MATCH($A$7,MERCREDI!AB35:AB58,0))</f>
        <v>#N/A</v>
      </c>
      <c r="LK7" s="572">
        <f>SUMIF(KL7:LJ7,"&lt;&gt;#N/A")</f>
        <v>0</v>
      </c>
      <c r="LM7" s="565" t="str">
        <f>A7</f>
        <v>ALCOUFFE</v>
      </c>
      <c r="LN7" s="565" t="e">
        <f>INDEX(JEUDI!$B$35:$B$58,MATCH($A$7,JEUDI!D35:D58,0))</f>
        <v>#N/A</v>
      </c>
      <c r="LO7" s="565" t="e">
        <f>INDEX(JEUDI!$B$35:$B$58,MATCH($A$7,JEUDI!E35:E58,0))</f>
        <v>#N/A</v>
      </c>
      <c r="LP7" s="565" t="e">
        <f>INDEX(JEUDI!$B$35:$B$58,MATCH($A$7,JEUDI!F35:F58,0))</f>
        <v>#N/A</v>
      </c>
      <c r="LQ7" s="565" t="e">
        <f>INDEX(JEUDI!$B$35:$B$58,MATCH($A$7,JEUDI!G35:G58,0))</f>
        <v>#N/A</v>
      </c>
      <c r="LR7" s="565" t="e">
        <f>INDEX(JEUDI!$B$35:$B$58,MATCH($A$7,JEUDI!H35:H58,0))</f>
        <v>#N/A</v>
      </c>
      <c r="LS7" s="565" t="e">
        <f>INDEX(JEUDI!$B$35:$B$58,MATCH($A$7,JEUDI!I35:I58,0))</f>
        <v>#N/A</v>
      </c>
      <c r="LT7" s="565" t="e">
        <f>INDEX(JEUDI!$B$35:$B$58,MATCH($A$7,JEUDI!J35:J58,0))</f>
        <v>#N/A</v>
      </c>
      <c r="LU7" s="565" t="e">
        <f>INDEX(JEUDI!$B$35:$B$58,MATCH($A$7,JEUDI!K35:K58,0))</f>
        <v>#N/A</v>
      </c>
      <c r="LV7" s="565" t="e">
        <f>INDEX(JEUDI!$B$35:$B$58,MATCH($A$7,JEUDI!L35:L58,0))</f>
        <v>#N/A</v>
      </c>
      <c r="LW7" s="565" t="e">
        <f>INDEX(JEUDI!$B$35:$B$58,MATCH($A$7,JEUDI!M35:M58,0))</f>
        <v>#N/A</v>
      </c>
      <c r="LX7" s="565" t="e">
        <f>INDEX(JEUDI!$B$35:$B$58,MATCH($A$7,JEUDI!N35:N58,0))</f>
        <v>#N/A</v>
      </c>
      <c r="LY7" s="565" t="e">
        <f>INDEX(JEUDI!$B$35:$B$58,MATCH($A$7,JEUDI!O35:O58,0))</f>
        <v>#N/A</v>
      </c>
      <c r="LZ7" s="565" t="e">
        <f>INDEX(JEUDI!$B$35:$B$58,MATCH($A$7,JEUDI!P35:P58,0))</f>
        <v>#N/A</v>
      </c>
      <c r="MA7" s="565" t="e">
        <f>INDEX(JEUDI!$B$35:$B$58,MATCH($A$7,JEUDI!Q35:Q58,0))</f>
        <v>#N/A</v>
      </c>
      <c r="MB7" s="565" t="e">
        <f>INDEX(JEUDI!$B$35:$B$58,MATCH($A$7,JEUDI!R35:R58,0))</f>
        <v>#N/A</v>
      </c>
      <c r="MC7" s="565" t="e">
        <f>INDEX(JEUDI!$B$35:$B$58,MATCH($A$7,JEUDI!S35:S58,0))</f>
        <v>#N/A</v>
      </c>
      <c r="MD7" s="565" t="e">
        <f>INDEX(JEUDI!$B$35:$B$58,MATCH($A$7,JEUDI!T35:T58,0))</f>
        <v>#N/A</v>
      </c>
      <c r="ME7" s="565" t="e">
        <f>INDEX(JEUDI!$B$35:$B$58,MATCH($A$7,JEUDI!U35:U58,0))</f>
        <v>#N/A</v>
      </c>
      <c r="MF7" s="565" t="e">
        <f>INDEX(JEUDI!$B$35:$B$58,MATCH($A$7,JEUDI!V35:V58,0))</f>
        <v>#N/A</v>
      </c>
      <c r="MG7" s="565" t="e">
        <f>INDEX(JEUDI!$B$35:$B$58,MATCH($A$7,JEUDI!W35:W58,0))</f>
        <v>#N/A</v>
      </c>
      <c r="MH7" s="565" t="e">
        <f>INDEX(JEUDI!$B$35:$B$58,MATCH($A$7,JEUDI!X35:X58,0))</f>
        <v>#N/A</v>
      </c>
      <c r="MI7" s="565" t="e">
        <f>INDEX(JEUDI!$B$35:$B$58,MATCH($A$7,JEUDI!Y35:Y58,0))</f>
        <v>#N/A</v>
      </c>
      <c r="MJ7" s="565" t="e">
        <f>INDEX(JEUDI!$B$35:$B$58,MATCH($A$7,JEUDI!Z35:Z58,0))</f>
        <v>#N/A</v>
      </c>
      <c r="MK7" s="565" t="e">
        <f>INDEX(JEUDI!$B$35:$B$58,MATCH($A$7,JEUDI!AA35:AA58,0))</f>
        <v>#N/A</v>
      </c>
      <c r="ML7" s="565" t="e">
        <f>INDEX(JEUDI!$B$35:$B$58,MATCH($A$7,JEUDI!AB35:AB58,0))</f>
        <v>#N/A</v>
      </c>
      <c r="MM7" s="572">
        <f>SUMIF(LN7:ML7,"&lt;&gt;#N/A")</f>
        <v>0</v>
      </c>
      <c r="MP7" s="565" t="str">
        <f>A7</f>
        <v>ALCOUFFE</v>
      </c>
      <c r="MQ7" s="565" t="e">
        <f>INDEX(VENDREDI!$B$35:$B$58,MATCH($A$7,VENDREDI!D35:D58,0))</f>
        <v>#N/A</v>
      </c>
      <c r="MR7" s="565" t="e">
        <f>INDEX(VENDREDI!$B$35:$B$58,MATCH($A$7,VENDREDI!E35:E58,0))</f>
        <v>#N/A</v>
      </c>
      <c r="MS7" s="565" t="e">
        <f>INDEX(VENDREDI!$B$35:$B$58,MATCH($A$7,VENDREDI!F35:F58,0))</f>
        <v>#N/A</v>
      </c>
      <c r="MT7" s="565" t="e">
        <f>INDEX(VENDREDI!$B$35:$B$58,MATCH($A$7,VENDREDI!G35:G58,0))</f>
        <v>#N/A</v>
      </c>
      <c r="MU7" s="565" t="e">
        <f>INDEX(VENDREDI!$B$35:$B$58,MATCH($A$7,VENDREDI!H35:H58,0))</f>
        <v>#N/A</v>
      </c>
      <c r="MV7" s="565" t="e">
        <f>INDEX(VENDREDI!$B$35:$B$58,MATCH($A$7,VENDREDI!I35:I58,0))</f>
        <v>#N/A</v>
      </c>
      <c r="MW7" s="565" t="e">
        <f>INDEX(VENDREDI!$B$35:$B$58,MATCH($A$7,VENDREDI!J35:J58,0))</f>
        <v>#N/A</v>
      </c>
      <c r="MX7" s="565" t="e">
        <f>INDEX(VENDREDI!$B$35:$B$58,MATCH($A$7,VENDREDI!K35:K58,0))</f>
        <v>#N/A</v>
      </c>
      <c r="MY7" s="565" t="e">
        <f>INDEX(VENDREDI!$B$35:$B$58,MATCH($A$7,VENDREDI!L35:L58,0))</f>
        <v>#N/A</v>
      </c>
      <c r="MZ7" s="565" t="e">
        <f>INDEX(VENDREDI!$B$35:$B$58,MATCH($A$7,VENDREDI!M35:M58,0))</f>
        <v>#N/A</v>
      </c>
      <c r="NA7" s="565" t="e">
        <f>INDEX(VENDREDI!$B$35:$B$58,MATCH($A$7,VENDREDI!N35:N58,0))</f>
        <v>#N/A</v>
      </c>
      <c r="NB7" s="565" t="e">
        <f>INDEX(VENDREDI!$B$35:$B$58,MATCH($A$7,VENDREDI!O35:O58,0))</f>
        <v>#N/A</v>
      </c>
      <c r="NC7" s="565" t="e">
        <f>INDEX(VENDREDI!$B$35:$B$58,MATCH($A$7,VENDREDI!P35:P58,0))</f>
        <v>#N/A</v>
      </c>
      <c r="ND7" s="565" t="e">
        <f>INDEX(VENDREDI!$B$35:$B$58,MATCH($A$7,VENDREDI!Q35:Q58,0))</f>
        <v>#N/A</v>
      </c>
      <c r="NE7" s="565" t="e">
        <f>INDEX(VENDREDI!$B$35:$B$58,MATCH($A$7,VENDREDI!R35:R58,0))</f>
        <v>#N/A</v>
      </c>
      <c r="NF7" s="565" t="e">
        <f>INDEX(VENDREDI!$B$35:$B$58,MATCH($A$7,VENDREDI!S35:S58,0))</f>
        <v>#N/A</v>
      </c>
      <c r="NG7" s="565" t="e">
        <f>INDEX(VENDREDI!$B$35:$B$58,MATCH($A$7,VENDREDI!T35:T58,0))</f>
        <v>#N/A</v>
      </c>
      <c r="NH7" s="565" t="e">
        <f>INDEX(VENDREDI!$B$35:$B$58,MATCH($A$7,VENDREDI!U35:U58,0))</f>
        <v>#N/A</v>
      </c>
      <c r="NI7" s="565" t="e">
        <f>INDEX(VENDREDI!$B$35:$B$58,MATCH($A$7,VENDREDI!V35:V58,0))</f>
        <v>#N/A</v>
      </c>
      <c r="NJ7" s="565" t="e">
        <f>INDEX(VENDREDI!$B$35:$B$58,MATCH($A$7,VENDREDI!W35:W58,0))</f>
        <v>#N/A</v>
      </c>
      <c r="NK7" s="565" t="e">
        <f>INDEX(VENDREDI!$B$35:$B$58,MATCH($A$7,VENDREDI!X35:X58,0))</f>
        <v>#N/A</v>
      </c>
      <c r="NL7" s="565" t="e">
        <f>INDEX(VENDREDI!$B$35:$B$58,MATCH($A$7,VENDREDI!Y35:Y58,0))</f>
        <v>#N/A</v>
      </c>
      <c r="NM7" s="565" t="e">
        <f>INDEX(VENDREDI!$B$35:$B$58,MATCH($A$7,VENDREDI!Z35:Z58,0))</f>
        <v>#N/A</v>
      </c>
      <c r="NN7" s="565" t="e">
        <f>INDEX(VENDREDI!$B$35:$B$58,MATCH($A$7,VENDREDI!AA35:AA58,0))</f>
        <v>#N/A</v>
      </c>
      <c r="NO7" s="565" t="e">
        <f>INDEX(VENDREDI!$B$35:$B$58,MATCH($A$7,VENDREDI!AB35:AB58,0))</f>
        <v>#N/A</v>
      </c>
      <c r="NP7" s="572">
        <f>SUMIF(MQ7:NO7,"&lt;&gt;#N/A")</f>
        <v>0</v>
      </c>
      <c r="NS7" s="564" t="str">
        <f>A7</f>
        <v>ALCOUFFE</v>
      </c>
      <c r="NT7" s="617" t="e">
        <f>INDEX(LUNDI!$B$63:$B$66,MATCH(A7,LUNDI!$D$63:$D$66,0))</f>
        <v>#N/A</v>
      </c>
      <c r="NU7" s="618" t="e">
        <f>INDEX(LUNDI!$B$63:$B$66,MATCH(A7,LUNDI!$E$63:$E$66,0))</f>
        <v>#N/A</v>
      </c>
      <c r="NV7" s="625" t="e">
        <f>INDEX(LUNDI!$H$63:$H$66,MATCH(A7,LUNDI!$J$63:$J$66,0))</f>
        <v>#N/A</v>
      </c>
      <c r="NW7" s="626" t="e">
        <f>INDEX(LUNDI!$H$63:$H$66,MATCH(A7,LUNDI!$K$63:$K$66,0))</f>
        <v>#N/A</v>
      </c>
      <c r="NX7" s="617" t="e">
        <f>INDEX(MARDI!$B$63:$B$66,MATCH(A7,MARDI!$D$63:$D$66,0))</f>
        <v>#N/A</v>
      </c>
      <c r="NY7" s="618" t="e">
        <f>INDEX(MARDI!$B$63:$B$66,MATCH(A7,MARDI!$E$63:$E$66,0))</f>
        <v>#N/A</v>
      </c>
      <c r="NZ7" s="625" t="e">
        <f>INDEX(MARDI!$H$63:$H$66,MATCH(A7,MARDI!$J$63:$J$66,0))</f>
        <v>#N/A</v>
      </c>
      <c r="OA7" s="626" t="e">
        <f>INDEX(MARDI!$H$63:$H$66,MATCH(A7,MARDI!$K$63:$K$66,0))</f>
        <v>#N/A</v>
      </c>
      <c r="OB7" s="617" t="e">
        <f>INDEX(MERCREDI!$B$63:$B$66,MATCH(A7,MERCREDI!$D$63:$D$66,0))</f>
        <v>#N/A</v>
      </c>
      <c r="OC7" s="618" t="e">
        <f>INDEX(MERCREDI!$B$63:$B$66,MATCH(A7,MERCREDI!$E$63:$E$66,0))</f>
        <v>#N/A</v>
      </c>
      <c r="OD7" s="625" t="e">
        <f>INDEX(MERCREDI!$H$63:$H$66,MATCH(A7,MERCREDI!$J$63:$J$66,0))</f>
        <v>#N/A</v>
      </c>
      <c r="OE7" s="626" t="e">
        <f>INDEX(MERCREDI!$H$63:$H$66,MATCH(A7,MERCREDI!$K$63:$K$66,0))</f>
        <v>#N/A</v>
      </c>
      <c r="OF7" s="617" t="e">
        <f>INDEX(JEUDI!$B$63:$B$66,MATCH(A7,JEUDI!$D$63:$D$66,0))</f>
        <v>#N/A</v>
      </c>
      <c r="OG7" s="618" t="e">
        <f>INDEX(JEUDI!$B$63:$B$66,MATCH(A7,JEUDI!$E$63:$E$66,0))</f>
        <v>#N/A</v>
      </c>
      <c r="OH7" s="625" t="e">
        <f>INDEX(JEUDI!$H$63:$H$66,MATCH(A7,JEUDI!$J$63:$J$66,0))</f>
        <v>#N/A</v>
      </c>
      <c r="OI7" s="626" t="e">
        <f>INDEX(JEUDI!$H$63:$H$66,MATCH(A7,JEUDI!$K$63:$K$66,0))</f>
        <v>#N/A</v>
      </c>
      <c r="OJ7" s="617" t="e">
        <f>INDEX(VENDREDI!$B$63:$B$66,MATCH(A7,VENDREDI!$D$63:$D$66,0))</f>
        <v>#N/A</v>
      </c>
      <c r="OK7" s="618" t="e">
        <f>INDEX(VENDREDI!$B$63:$B$66,MATCH(A7,VENDREDI!$E$63:$E$66,0))</f>
        <v>#N/A</v>
      </c>
      <c r="OL7" s="625" t="e">
        <f>INDEX(VENDREDI!$H$63:$H$66,MATCH(A7,VENDREDI!$J$63:$J$66,0))</f>
        <v>#N/A</v>
      </c>
      <c r="OM7" s="626" t="e">
        <f>INDEX(VENDREDI!$H$63:$H$66,MATCH(A7,VENDREDI!$K$63:$K$66,0))</f>
        <v>#N/A</v>
      </c>
      <c r="ON7" s="669" t="str">
        <f>A7</f>
        <v>ALCOUFFE</v>
      </c>
      <c r="OO7" s="641" t="e">
        <f>INDEX(LUNDI!$C$63:$C$66,MATCH(A7,LUNDI!$D$63:$D$66,0))</f>
        <v>#N/A</v>
      </c>
      <c r="OP7" s="642" t="e">
        <f>INDEX(LUNDI!$C$63:$C$66,MATCH(A7,LUNDI!$E$63:$E$66,0))</f>
        <v>#N/A</v>
      </c>
      <c r="OQ7" s="645" t="e">
        <f>INDEX(LUNDI!$I$63:$I$66,MATCH(A7,LUNDI!$J$63:$J$66,0))</f>
        <v>#N/A</v>
      </c>
      <c r="OR7" s="646" t="e">
        <f>INDEX(LUNDI!$I$63:$I$66,MATCH(A7,LUNDI!$K$63:$K$66,0))</f>
        <v>#N/A</v>
      </c>
      <c r="OS7" s="768" t="e">
        <f>INDEX(MARDI!$C$63:$C$66,MATCH(A7,MARDI!$D$63:$D$66,0))</f>
        <v>#N/A</v>
      </c>
      <c r="OT7" s="769" t="e">
        <f>INDEX(MARDI!$C$63:$C$66,MATCH(A7,MARDI!$E$63:$E$66,0))</f>
        <v>#N/A</v>
      </c>
      <c r="OU7" s="770" t="e">
        <f>INDEX(MARDI!$I$63:$I$66,MATCH(A7,MARDI!$J$63:$J$66,0))</f>
        <v>#N/A</v>
      </c>
      <c r="OV7" s="771" t="e">
        <f>INDEX(MARDI!$I$63:$I$66,MATCH(A7,MARDI!$K$63:$K$66,0))</f>
        <v>#N/A</v>
      </c>
      <c r="OW7" s="638" t="e">
        <f>INDEX(MERCREDI!$C$63:$C$66,MATCH(A7,MERCREDI!$D$63:$D$66,0))</f>
        <v>#N/A</v>
      </c>
      <c r="OX7" s="639" t="e">
        <f>INDEX(MERCREDI!$C$63:$C$66,MATCH(A7,MERCREDI!$E$63:$E$66,0))</f>
        <v>#N/A</v>
      </c>
      <c r="OY7" s="643" t="e">
        <f>INDEX(MERCREDI!$I$63:$I$66,MATCH(A7,MERCREDI!$J$63:$J$66,0))</f>
        <v>#N/A</v>
      </c>
      <c r="OZ7" s="644" t="e">
        <f>INDEX(MERCREDI!$I$63:$I$66,MATCH(A7,MERCREDI!$K$63:$K$66,0))</f>
        <v>#N/A</v>
      </c>
      <c r="PA7" s="641" t="e">
        <f>INDEX(JEUDI!$C$63:$C$66,MATCH(A7,JEUDI!$D$63:$D$66,0))</f>
        <v>#N/A</v>
      </c>
      <c r="PB7" s="642" t="e">
        <f>INDEX(JEUDI!$C$63:$C$66,MATCH(A7,JEUDI!$E$63:$E$66,0))</f>
        <v>#N/A</v>
      </c>
      <c r="PC7" s="645" t="e">
        <f>INDEX(JEUDI!$I$63:$I$66,MATCH(A7,JEUDI!$J$63:$J$66,0))</f>
        <v>#N/A</v>
      </c>
      <c r="PD7" s="646" t="e">
        <f>INDEX(JEUDI!$I$63:$I$66,MATCH(A7,JEUDI!$K$63:$K$66,0))</f>
        <v>#N/A</v>
      </c>
      <c r="PE7" s="641" t="e">
        <f>INDEX(VENDREDI!$C$63:$C$66,MATCH(A7,VENDREDI!$D$63:$D$66,0))</f>
        <v>#N/A</v>
      </c>
      <c r="PF7" s="642" t="e">
        <f>INDEX(VENDREDI!$C$63:$C$66,MATCH(A7,VENDREDI!$E$63:$E$66,0))</f>
        <v>#N/A</v>
      </c>
      <c r="PG7" s="645" t="e">
        <f>INDEX(VENDREDI!$I$63:$I$66,MATCH(A7,VENDREDI!$J$63:$J$66,0))</f>
        <v>#N/A</v>
      </c>
      <c r="PH7" s="646" t="e">
        <f>INDEX(VENDREDI!$I$63:$I$66,MATCH(A7,VENDREDI!$K$63:$K$66,0))</f>
        <v>#N/A</v>
      </c>
    </row>
    <row r="8" spans="1:461" x14ac:dyDescent="0.25">
      <c r="A8" s="187" t="str">
        <f>'LISTE DES PROFS'!A3</f>
        <v>ATIG</v>
      </c>
      <c r="B8" s="233">
        <f t="shared" ref="B8:B71" si="17">SUM(P8:Q8,S8:T8,V8:W8,Y8:Z8,AB8:AC8)</f>
        <v>0</v>
      </c>
      <c r="C8" s="234">
        <f t="shared" ref="C8:C71" si="18">SUM(AE8:AN8)</f>
        <v>0</v>
      </c>
      <c r="D8" s="234">
        <f t="shared" ref="D8:D71" si="19">SUM(AO8,AQ8,AS8,AU8,AW8)</f>
        <v>0</v>
      </c>
      <c r="E8" s="235">
        <f t="shared" ref="E8:E71" si="20">SUM(CK8:CO8)</f>
        <v>0</v>
      </c>
      <c r="F8" s="233">
        <f t="shared" ref="F8:F71" si="21">SUM(AZ8:BA8,BC8:BD8,BF8:BG8,BI8:BJ8,BL8:BM8)</f>
        <v>0</v>
      </c>
      <c r="G8" s="234">
        <f t="shared" ref="G8:G71" si="22">SUM(BO8:BX8)</f>
        <v>0</v>
      </c>
      <c r="H8" s="227">
        <f t="shared" ref="H8:H71" si="23">SUM(BY8:CG8)</f>
        <v>0</v>
      </c>
      <c r="I8" s="235">
        <f t="shared" ref="I8:I71" si="24">SUM(CQ8:CU8)</f>
        <v>0</v>
      </c>
      <c r="J8" s="489">
        <f t="shared" si="0"/>
        <v>0</v>
      </c>
      <c r="K8" s="227">
        <f t="shared" si="1"/>
        <v>0</v>
      </c>
      <c r="L8" s="227">
        <f t="shared" si="2"/>
        <v>0</v>
      </c>
      <c r="M8" s="235">
        <f t="shared" si="3"/>
        <v>0</v>
      </c>
      <c r="N8" s="491">
        <f t="shared" ref="N8:N71" si="25">SUM(J8:M8)</f>
        <v>0</v>
      </c>
      <c r="O8" s="480" t="s">
        <v>47</v>
      </c>
      <c r="P8" s="233">
        <f>COUNTIF(LUNDI!$D$6:$AB$15,A8)</f>
        <v>0</v>
      </c>
      <c r="Q8" s="234">
        <f>COUNTIF(LUNDI!$D$20:$Y$29,A8)</f>
        <v>0</v>
      </c>
      <c r="R8" s="444">
        <f t="shared" si="4"/>
        <v>0</v>
      </c>
      <c r="S8" s="234">
        <f>COUNTIF(MARDI!$D$6:$AB$15,A8)</f>
        <v>0</v>
      </c>
      <c r="T8" s="234">
        <f>COUNTIF(MARDI!$D$20:$Y$29,A8)</f>
        <v>0</v>
      </c>
      <c r="U8" s="444">
        <f t="shared" si="5"/>
        <v>0</v>
      </c>
      <c r="V8" s="234">
        <f>COUNTIF(MERCREDI!$D$6:$AB$15,A8)</f>
        <v>0</v>
      </c>
      <c r="W8" s="234">
        <f>COUNTIF(MERCREDI!$D$20:$Y$29,A8)</f>
        <v>0</v>
      </c>
      <c r="X8" s="444">
        <f t="shared" si="6"/>
        <v>0</v>
      </c>
      <c r="Y8" s="234">
        <f>COUNTIF(JEUDI!$D$6:$AB$15,A8)</f>
        <v>0</v>
      </c>
      <c r="Z8" s="234">
        <f>COUNTIF(JEUDI!$D$20:$Y$29,A8)</f>
        <v>0</v>
      </c>
      <c r="AA8" s="444">
        <f t="shared" si="7"/>
        <v>0</v>
      </c>
      <c r="AB8" s="234">
        <f>COUNTIF(VENDREDI!$D$6:$AB$15,A8)</f>
        <v>0</v>
      </c>
      <c r="AC8" s="235">
        <f>COUNTIF(VENDREDI!$D$20:$Y$29,A8)</f>
        <v>0</v>
      </c>
      <c r="AD8" s="451">
        <f t="shared" si="8"/>
        <v>0</v>
      </c>
      <c r="AE8" s="226">
        <f>COUNTIF(LUNDI!$D$63:$D$66,A8)</f>
        <v>0</v>
      </c>
      <c r="AF8" s="227">
        <f>COUNTIF(LUNDI!$E$63:$E$66,A8)</f>
        <v>0</v>
      </c>
      <c r="AG8" s="228">
        <f>COUNTIF(MARDI!$D$63:$D$66,A8)</f>
        <v>0</v>
      </c>
      <c r="AH8" s="234">
        <f>COUNTIF(MARDI!$E$63:$E$66,A8)</f>
        <v>0</v>
      </c>
      <c r="AI8" s="228">
        <f>COUNTIF(MERCREDI!$D$63:$D$66,A8)</f>
        <v>0</v>
      </c>
      <c r="AJ8" s="234">
        <f>COUNTIF(MERCREDI!$E$63:$E$66,A8)</f>
        <v>0</v>
      </c>
      <c r="AK8" s="228">
        <f>COUNTIF(JEUDI!$D$63:$D$66,A8)</f>
        <v>0</v>
      </c>
      <c r="AL8" s="227">
        <f>COUNTIF(JEUDI!$E$63:$E$66,A8)</f>
        <v>0</v>
      </c>
      <c r="AM8" s="228">
        <f>COUNTIF(VENDREDI!$D$63:$D$66,A8)</f>
        <v>0</v>
      </c>
      <c r="AN8" s="525">
        <f>COUNTIF(VENDREDI!$E$63:$E$66,A8)</f>
        <v>0</v>
      </c>
      <c r="AO8" s="233">
        <f>COUNTIF(LUNDI!$F$63:$F$66,A8)</f>
        <v>0</v>
      </c>
      <c r="AP8" s="234"/>
      <c r="AQ8" s="234">
        <f>COUNTIF(MARDI!$F$63:$F$66,A8)</f>
        <v>0</v>
      </c>
      <c r="AR8" s="234"/>
      <c r="AS8" s="234">
        <f>COUNTIF(MERCREDI!$F$63:$F$66,A8)</f>
        <v>0</v>
      </c>
      <c r="AT8" s="234"/>
      <c r="AU8" s="234">
        <f>COUNTIF(JEUDI!$F$63:$F$66,A8)</f>
        <v>0</v>
      </c>
      <c r="AV8" s="234"/>
      <c r="AW8" s="235">
        <f>COUNTIF(VENDREDI!$F$63:$F$66,A8)</f>
        <v>0</v>
      </c>
      <c r="AX8" s="218"/>
      <c r="AY8" s="218"/>
      <c r="AZ8" s="233">
        <f>COUNTIF(LUNDI!$D$35:$AB$44,A8)</f>
        <v>0</v>
      </c>
      <c r="BA8" s="234">
        <f>COUNTIF(LUNDI!$D$49:$Y$58,A8)</f>
        <v>0</v>
      </c>
      <c r="BB8" s="444">
        <f t="shared" si="9"/>
        <v>0</v>
      </c>
      <c r="BC8" s="234">
        <f>COUNTIF(MARDI!$D$35:$AB$44,A8)</f>
        <v>0</v>
      </c>
      <c r="BD8" s="234">
        <f>COUNTIF(MARDI!$D$49:$Y$58,A8)</f>
        <v>0</v>
      </c>
      <c r="BE8" s="444">
        <f t="shared" si="10"/>
        <v>0</v>
      </c>
      <c r="BF8" s="234">
        <f>COUNTIF(MERCREDI!$D$35:$AB$44,A8)</f>
        <v>0</v>
      </c>
      <c r="BG8" s="234">
        <f>COUNTIF(MERCREDI!$D$49:$Y$58,A8)</f>
        <v>0</v>
      </c>
      <c r="BH8" s="444">
        <f t="shared" si="11"/>
        <v>0</v>
      </c>
      <c r="BI8" s="234">
        <f>COUNTIF(JEUDI!$D$35:$AB$44,A8)</f>
        <v>0</v>
      </c>
      <c r="BJ8" s="234">
        <f>COUNTIF(JEUDI!$D$49:$Y$58,A8)</f>
        <v>0</v>
      </c>
      <c r="BK8" s="444">
        <f t="shared" si="12"/>
        <v>0</v>
      </c>
      <c r="BL8" s="234">
        <f>COUNTIF(VENDREDI!$D$35:$AB$44,A8)</f>
        <v>0</v>
      </c>
      <c r="BM8" s="235">
        <f>COUNTIF(VENDREDI!$D$49:$Y$58,A8)</f>
        <v>0</v>
      </c>
      <c r="BN8" s="451">
        <f t="shared" si="13"/>
        <v>0</v>
      </c>
      <c r="BO8" s="207">
        <f>COUNTIF(LUNDI!$J$63:$J$66,A8)</f>
        <v>0</v>
      </c>
      <c r="BP8" s="41">
        <f>COUNTIF(LUNDI!$K$63:$K$66,A8)</f>
        <v>0</v>
      </c>
      <c r="BQ8" s="207">
        <f>COUNTIF(MARDI!$J$63:$J$66,A8)</f>
        <v>0</v>
      </c>
      <c r="BR8" s="41">
        <f>COUNTIF(MARDI!$K$63:$K$66,A8)</f>
        <v>0</v>
      </c>
      <c r="BS8" s="207">
        <f>COUNTIF(MERCREDI!$J$63:$J$66,A8)</f>
        <v>0</v>
      </c>
      <c r="BT8" s="41">
        <f>COUNTIF(MERCREDI!$K$63:$K$66,A8)</f>
        <v>0</v>
      </c>
      <c r="BU8" s="207">
        <f>COUNTIF(JEUDI!$J$63:$J$66,A8)</f>
        <v>0</v>
      </c>
      <c r="BV8" s="41">
        <f>COUNTIF(JEUDI!$K$63:$K$66,A8)</f>
        <v>0</v>
      </c>
      <c r="BW8" s="207">
        <f>COUNTIF(VENDREDI!$J$63:$J$66,A8)</f>
        <v>0</v>
      </c>
      <c r="BX8" s="42">
        <f>COUNTIF(VENDREDI!$K$63:$K$66,A8)</f>
        <v>0</v>
      </c>
      <c r="BY8" s="207">
        <f>COUNTIF(LUNDI!$L64:$L$66,A8)</f>
        <v>0</v>
      </c>
      <c r="BZ8" s="208"/>
      <c r="CA8" s="41">
        <f>COUNTIF(MARDI!$L$63:$L$66,A8)</f>
        <v>0</v>
      </c>
      <c r="CB8" s="208"/>
      <c r="CC8" s="208">
        <f>COUNTIF(MERCREDI!$L$63:$L$66,A8)</f>
        <v>0</v>
      </c>
      <c r="CD8" s="208"/>
      <c r="CE8" s="41">
        <f>COUNTIF(JEUDI!$L$63:$L$66,A8)</f>
        <v>0</v>
      </c>
      <c r="CF8" s="208"/>
      <c r="CG8" s="209">
        <f>COUNTIF(VENDREDI!$L$63:$L$66,A8)</f>
        <v>0</v>
      </c>
      <c r="CH8" s="466"/>
      <c r="CI8" s="466"/>
      <c r="CJ8" s="466"/>
      <c r="CK8" s="43">
        <f>COUNTIF(LUNDI!$O$64:$O$66,A8)</f>
        <v>0</v>
      </c>
      <c r="CL8" s="41">
        <f>COUNTIF(MARDI!$O$64:$O$66,A8)</f>
        <v>0</v>
      </c>
      <c r="CM8" s="41">
        <f>COUNTIF(MERCREDI!$O$64:$O$66,A8)</f>
        <v>0</v>
      </c>
      <c r="CN8" s="41">
        <f>COUNTIF(JEUDI!$O$64:$O$66,A8)</f>
        <v>0</v>
      </c>
      <c r="CO8" s="42">
        <f>COUNTIF(VENDREDI!$O$64:$O$66,A8)</f>
        <v>0</v>
      </c>
      <c r="CP8" s="466"/>
      <c r="CQ8" s="43">
        <f>COUNTIF(LUNDI!$P$64:$P$66,A8)</f>
        <v>0</v>
      </c>
      <c r="CR8" s="41">
        <f>COUNTIF(MARDI!$P$64:$P$66,A8)</f>
        <v>0</v>
      </c>
      <c r="CS8" s="41">
        <f>COUNTIF(MERCREDI!$P$64:$P$66,A8)</f>
        <v>0</v>
      </c>
      <c r="CT8" s="41">
        <f>COUNTIF(JEUDI!$P$64:$P$66,A8)</f>
        <v>0</v>
      </c>
      <c r="CU8" s="42">
        <f>COUNTIF(VENDREDI!$P$64:$P$66,A8)</f>
        <v>0</v>
      </c>
      <c r="CV8" s="543" t="str">
        <f t="shared" ref="CV8:CV71" si="26">A8</f>
        <v>ATIG</v>
      </c>
      <c r="CW8" s="559" t="e">
        <f>INDEX(LUNDI!$B$6:$B$29,MATCH($A$8,LUNDI!D6:D29,0))</f>
        <v>#N/A</v>
      </c>
      <c r="CX8" s="559" t="e">
        <f>INDEX(LUNDI!$B$6:$B$29,MATCH($A$8,LUNDI!E6:E29,0))</f>
        <v>#N/A</v>
      </c>
      <c r="CY8" s="559" t="e">
        <f>INDEX(LUNDI!$B$6:$B$29,MATCH($A$8,LUNDI!F6:F29,0))</f>
        <v>#N/A</v>
      </c>
      <c r="CZ8" s="559" t="e">
        <f>INDEX(LUNDI!$B$6:$B$29,MATCH($A$8,LUNDI!G6:G29,0))</f>
        <v>#N/A</v>
      </c>
      <c r="DA8" s="559" t="e">
        <f>INDEX(LUNDI!$B$6:$B$29,MATCH($A$8,LUNDI!H6:H29,0))</f>
        <v>#N/A</v>
      </c>
      <c r="DB8" s="559" t="e">
        <f>INDEX(LUNDI!$B$6:$B$29,MATCH($A$8,LUNDI!I6:I29,0))</f>
        <v>#N/A</v>
      </c>
      <c r="DC8" s="559" t="e">
        <f>INDEX(LUNDI!$B$6:$B$29,MATCH($A$8,LUNDI!J6:J29,0))</f>
        <v>#N/A</v>
      </c>
      <c r="DD8" s="559" t="e">
        <f>INDEX(LUNDI!$B$6:$B$29,MATCH($A$8,LUNDI!K6:K29,0))</f>
        <v>#N/A</v>
      </c>
      <c r="DE8" s="559" t="e">
        <f>INDEX(LUNDI!$B$6:$B$29,MATCH($A$8,LUNDI!L6:L29,0))</f>
        <v>#N/A</v>
      </c>
      <c r="DF8" s="559" t="e">
        <f>INDEX(LUNDI!$B$6:$B$29,MATCH($A$8,LUNDI!M6:M29,0))</f>
        <v>#N/A</v>
      </c>
      <c r="DG8" s="559" t="e">
        <f>INDEX(LUNDI!$B$6:$B$29,MATCH($A$8,LUNDI!N6:N29,0))</f>
        <v>#N/A</v>
      </c>
      <c r="DH8" s="559" t="e">
        <f>INDEX(LUNDI!$B$6:$B$29,MATCH($A$8,LUNDI!O6:O29,0))</f>
        <v>#N/A</v>
      </c>
      <c r="DI8" s="559" t="e">
        <f>INDEX(LUNDI!$B$6:$B$29,MATCH($A$8,LUNDI!P6:P29,0))</f>
        <v>#N/A</v>
      </c>
      <c r="DJ8" s="559" t="e">
        <f>INDEX(LUNDI!$B$6:$B$29,MATCH($A$8,LUNDI!Q6:Q29,0))</f>
        <v>#N/A</v>
      </c>
      <c r="DK8" s="559" t="e">
        <f>INDEX(LUNDI!$B$6:$B$29,MATCH($A$8,LUNDI!R6:R29,0))</f>
        <v>#N/A</v>
      </c>
      <c r="DL8" s="559" t="e">
        <f>INDEX(LUNDI!$B$6:$B$29,MATCH($A$8,LUNDI!S6:S29,0))</f>
        <v>#N/A</v>
      </c>
      <c r="DM8" s="559" t="e">
        <f>INDEX(LUNDI!$B$6:$B$29,MATCH($A$8,LUNDI!T6:T29,0))</f>
        <v>#N/A</v>
      </c>
      <c r="DN8" s="559" t="e">
        <f>INDEX(LUNDI!$B$6:$B$29,MATCH($A$8,LUNDI!U6:U29,0))</f>
        <v>#N/A</v>
      </c>
      <c r="DO8" s="559" t="e">
        <f>INDEX(LUNDI!$B$6:$B$29,MATCH($A$8,LUNDI!V6:V29,0))</f>
        <v>#N/A</v>
      </c>
      <c r="DP8" s="559" t="e">
        <f>INDEX(LUNDI!$B$6:$B$29,MATCH($A$8,LUNDI!W6:W29,0))</f>
        <v>#N/A</v>
      </c>
      <c r="DQ8" s="559" t="e">
        <f>INDEX(LUNDI!$B$6:$B$29,MATCH($A$8,LUNDI!X6:X29,0))</f>
        <v>#N/A</v>
      </c>
      <c r="DR8" s="559" t="e">
        <f>INDEX(LUNDI!$B$6:$B$29,MATCH($A$8,LUNDI!Y6:Y29,0))</f>
        <v>#N/A</v>
      </c>
      <c r="DS8" s="559" t="e">
        <f>INDEX(LUNDI!$B$6:$B$29,MATCH($A$8,LUNDI!Z6:Z29,0))</f>
        <v>#N/A</v>
      </c>
      <c r="DT8" s="559" t="e">
        <f>INDEX(LUNDI!$B$6:$B$29,MATCH($A$8,LUNDI!AA6:AA29,0))</f>
        <v>#N/A</v>
      </c>
      <c r="DU8" s="559" t="e">
        <f>INDEX(LUNDI!$B$6:$B$29,MATCH($A$8,LUNDI!AB6:AB29,0))</f>
        <v>#N/A</v>
      </c>
      <c r="DV8" s="572">
        <f t="shared" si="14"/>
        <v>0</v>
      </c>
      <c r="DW8" s="543" t="str">
        <f t="shared" si="15"/>
        <v>ATIG</v>
      </c>
      <c r="DX8" s="559" t="e">
        <f>INDEX(MARDI!$B$6:$B$29,MATCH($A$8,MARDI!D6:D29,0))</f>
        <v>#N/A</v>
      </c>
      <c r="DY8" s="559" t="e">
        <f>INDEX(MARDI!$B$6:$B$29,MATCH($A$8,MARDI!E6:E29,0))</f>
        <v>#N/A</v>
      </c>
      <c r="DZ8" s="559" t="e">
        <f>INDEX(MARDI!$B$6:$B$29,MATCH($A$8,MARDI!F6:F29,0))</f>
        <v>#N/A</v>
      </c>
      <c r="EA8" s="559" t="e">
        <f>INDEX(MARDI!$B$6:$B$29,MATCH($A$8,MARDI!G6:G29,0))</f>
        <v>#N/A</v>
      </c>
      <c r="EB8" s="559" t="e">
        <f>INDEX(MARDI!$B$6:$B$29,MATCH($A$8,MARDI!H6:H29,0))</f>
        <v>#N/A</v>
      </c>
      <c r="EC8" s="559" t="e">
        <f>INDEX(MARDI!$B$6:$B$29,MATCH($A$8,MARDI!I6:I29,0))</f>
        <v>#N/A</v>
      </c>
      <c r="ED8" s="559" t="e">
        <f>INDEX(MARDI!$B$6:$B$29,MATCH($A$8,MARDI!J6:J29,0))</f>
        <v>#N/A</v>
      </c>
      <c r="EE8" s="559" t="e">
        <f>INDEX(MARDI!$B$6:$B$29,MATCH($A$8,MARDI!K6:K29,0))</f>
        <v>#N/A</v>
      </c>
      <c r="EF8" s="559" t="e">
        <f>INDEX(MARDI!$B$6:$B$29,MATCH($A$8,MARDI!L6:L29,0))</f>
        <v>#N/A</v>
      </c>
      <c r="EG8" s="559" t="e">
        <f>INDEX(MARDI!$B$6:$B$29,MATCH($A$8,MARDI!M6:M29,0))</f>
        <v>#N/A</v>
      </c>
      <c r="EH8" s="559" t="e">
        <f>INDEX(MARDI!$B$6:$B$29,MATCH($A$8,MARDI!N6:N29,0))</f>
        <v>#N/A</v>
      </c>
      <c r="EI8" s="559" t="e">
        <f>INDEX(MARDI!$B$6:$B$29,MATCH($A$8,MARDI!O6:O29,0))</f>
        <v>#N/A</v>
      </c>
      <c r="EJ8" s="559" t="e">
        <f>INDEX(MARDI!$B$6:$B$29,MATCH($A$8,MARDI!P6:P29,0))</f>
        <v>#N/A</v>
      </c>
      <c r="EK8" s="559" t="e">
        <f>INDEX(MARDI!$B$6:$B$29,MATCH($A$8,MARDI!Q6:Q29,0))</f>
        <v>#N/A</v>
      </c>
      <c r="EL8" s="559" t="e">
        <f>INDEX(MARDI!$B$6:$B$29,MATCH($A$8,MARDI!R6:R29,0))</f>
        <v>#N/A</v>
      </c>
      <c r="EM8" s="559" t="e">
        <f>INDEX(MARDI!$B$6:$B$29,MATCH($A$8,MARDI!S6:S29,0))</f>
        <v>#N/A</v>
      </c>
      <c r="EN8" s="559" t="e">
        <f>INDEX(MARDI!$B$6:$B$29,MATCH($A$8,MARDI!T6:T29,0))</f>
        <v>#N/A</v>
      </c>
      <c r="EO8" s="559" t="e">
        <f>INDEX(MARDI!$B$6:$B$29,MATCH($A$8,MARDI!U6:U29,0))</f>
        <v>#N/A</v>
      </c>
      <c r="EP8" s="559" t="e">
        <f>INDEX(MARDI!$B$6:$B$29,MATCH($A$8,MARDI!V6:V29,0))</f>
        <v>#N/A</v>
      </c>
      <c r="EQ8" s="559" t="e">
        <f>INDEX(MARDI!$B$6:$B$29,MATCH($A$8,MARDI!W6:W29,0))</f>
        <v>#N/A</v>
      </c>
      <c r="ER8" s="559" t="e">
        <f>INDEX(MARDI!$B$6:$B$29,MATCH($A$8,MARDI!X6:X29,0))</f>
        <v>#N/A</v>
      </c>
      <c r="ES8" s="559" t="e">
        <f>INDEX(MARDI!$B$6:$B$29,MATCH($A$8,MARDI!Y6:Y29,0))</f>
        <v>#N/A</v>
      </c>
      <c r="ET8" s="559" t="e">
        <f>INDEX(MARDI!$B$6:$B$29,MATCH($A$8,MARDI!Z6:Z29,0))</f>
        <v>#N/A</v>
      </c>
      <c r="EU8" s="559" t="e">
        <f>INDEX(MARDI!$B$6:$B$29,MATCH($A$8,MARDI!AA6:AA29,0))</f>
        <v>#N/A</v>
      </c>
      <c r="EV8" s="559" t="e">
        <f>INDEX(MARDI!$B$6:$B$29,MATCH($A$8,MARDI!AB6:AB29,0))</f>
        <v>#N/A</v>
      </c>
      <c r="EW8" s="572">
        <f t="shared" si="16"/>
        <v>0</v>
      </c>
      <c r="EX8" s="559"/>
      <c r="EY8" s="568" t="str">
        <f t="shared" ref="EY8:EY71" si="27">A8</f>
        <v>ATIG</v>
      </c>
      <c r="EZ8" s="559" t="e">
        <f>INDEX(MERCREDI!$B$6:$B$29,MATCH($A$8,MERCREDI!D6:D29,0))</f>
        <v>#N/A</v>
      </c>
      <c r="FA8" s="559" t="e">
        <f>INDEX(MERCREDI!$B$6:$B$29,MATCH($A$8,MERCREDI!E6:E29,0))</f>
        <v>#N/A</v>
      </c>
      <c r="FB8" s="559" t="e">
        <f>INDEX(MERCREDI!$B$6:$B$29,MATCH($A$8,MERCREDI!F6:F29,0))</f>
        <v>#N/A</v>
      </c>
      <c r="FC8" s="559" t="e">
        <f>INDEX(MERCREDI!$B$6:$B$29,MATCH($A$8,MERCREDI!G6:G29,0))</f>
        <v>#N/A</v>
      </c>
      <c r="FD8" s="559" t="e">
        <f>INDEX(MERCREDI!$B$6:$B$29,MATCH($A$8,MERCREDI!H6:H29,0))</f>
        <v>#N/A</v>
      </c>
      <c r="FE8" s="559" t="e">
        <f>INDEX(MERCREDI!$B$6:$B$29,MATCH($A$8,MERCREDI!I6:I29,0))</f>
        <v>#N/A</v>
      </c>
      <c r="FF8" s="559" t="e">
        <f>INDEX(MERCREDI!$B$6:$B$29,MATCH($A$8,MERCREDI!J6:J29,0))</f>
        <v>#N/A</v>
      </c>
      <c r="FG8" s="559" t="e">
        <f>INDEX(MERCREDI!$B$6:$B$29,MATCH($A$8,MERCREDI!K6:K29,0))</f>
        <v>#N/A</v>
      </c>
      <c r="FH8" s="559" t="e">
        <f>INDEX(MERCREDI!$B$6:$B$29,MATCH($A$8,MERCREDI!L6:L29,0))</f>
        <v>#N/A</v>
      </c>
      <c r="FI8" s="559" t="e">
        <f>INDEX(MERCREDI!$B$6:$B$29,MATCH($A$8,MERCREDI!M6:M29,0))</f>
        <v>#N/A</v>
      </c>
      <c r="FJ8" s="559" t="e">
        <f>INDEX(MERCREDI!$B$6:$B$29,MATCH($A$8,MERCREDI!N6:N29,0))</f>
        <v>#N/A</v>
      </c>
      <c r="FK8" s="559" t="e">
        <f>INDEX(MERCREDI!$B$6:$B$29,MATCH($A$8,MERCREDI!O6:O29,0))</f>
        <v>#N/A</v>
      </c>
      <c r="FL8" s="559" t="e">
        <f>INDEX(MERCREDI!$B$6:$B$29,MATCH($A$8,MERCREDI!P6:P29,0))</f>
        <v>#N/A</v>
      </c>
      <c r="FM8" s="559" t="e">
        <f>INDEX(MERCREDI!$B$6:$B$29,MATCH($A$8,MERCREDI!Q6:Q29,0))</f>
        <v>#N/A</v>
      </c>
      <c r="FN8" s="559" t="e">
        <f>INDEX(MERCREDI!$B$6:$B$29,MATCH($A$8,MERCREDI!R6:R29,0))</f>
        <v>#N/A</v>
      </c>
      <c r="FO8" s="559" t="e">
        <f>INDEX(MERCREDI!$B$6:$B$29,MATCH($A$8,MERCREDI!S6:S29,0))</f>
        <v>#N/A</v>
      </c>
      <c r="FP8" s="559" t="e">
        <f>INDEX(MERCREDI!$B$6:$B$29,MATCH($A$8,MERCREDI!T6:T29,0))</f>
        <v>#N/A</v>
      </c>
      <c r="FQ8" s="559" t="e">
        <f>INDEX(MERCREDI!$B$6:$B$29,MATCH($A$8,MERCREDI!U6:U29,0))</f>
        <v>#N/A</v>
      </c>
      <c r="FR8" s="559" t="e">
        <f>INDEX(MERCREDI!$B$6:$B$29,MATCH($A$8,MERCREDI!V6:V29,0))</f>
        <v>#N/A</v>
      </c>
      <c r="FS8" s="559" t="e">
        <f>INDEX(MERCREDI!$B$6:$B$29,MATCH($A$8,MERCREDI!W6:W29,0))</f>
        <v>#N/A</v>
      </c>
      <c r="FT8" s="559" t="e">
        <f>INDEX(MERCREDI!$B$6:$B$29,MATCH($A$8,MERCREDI!X6:X29,0))</f>
        <v>#N/A</v>
      </c>
      <c r="FU8" s="559" t="e">
        <f>INDEX(MERCREDI!$B$6:$B$29,MATCH($A$8,MERCREDI!Y6:Y29,0))</f>
        <v>#N/A</v>
      </c>
      <c r="FV8" s="559" t="e">
        <f>INDEX(MERCREDI!$B$6:$B$29,MATCH($A$8,MERCREDI!Z6:Z29,0))</f>
        <v>#N/A</v>
      </c>
      <c r="FW8" s="559" t="e">
        <f>INDEX(MERCREDI!$B$6:$B$29,MATCH($A$8,MERCREDI!AA6:AA29,0))</f>
        <v>#N/A</v>
      </c>
      <c r="FX8" s="559" t="e">
        <f>INDEX(MERCREDI!$B$6:$B$29,MATCH($A$8,MERCREDI!AB6:AB29,0))</f>
        <v>#N/A</v>
      </c>
      <c r="FY8" s="572">
        <f t="shared" ref="FY8:FY71" si="28">SUMIF(EZ8:FX8,"&lt;&gt;#N/A")</f>
        <v>0</v>
      </c>
      <c r="GA8" s="570" t="str">
        <f t="shared" ref="GA8:GA71" si="29">A8</f>
        <v>ATIG</v>
      </c>
      <c r="GB8" s="565" t="e">
        <f>INDEX(JEUDI!$B$6:$B$29,MATCH($A$8,JEUDI!D6:D29,0))</f>
        <v>#N/A</v>
      </c>
      <c r="GC8" s="565" t="e">
        <f>INDEX(JEUDI!$B$6:$B$29,MATCH($A$8,JEUDI!E6:E29,0))</f>
        <v>#N/A</v>
      </c>
      <c r="GD8" s="565" t="e">
        <f>INDEX(JEUDI!$B$6:$B$29,MATCH($A$8,JEUDI!F6:F29,0))</f>
        <v>#N/A</v>
      </c>
      <c r="GE8" s="565" t="e">
        <f>INDEX(JEUDI!$B$6:$B$29,MATCH($A$8,JEUDI!G6:G29,0))</f>
        <v>#N/A</v>
      </c>
      <c r="GF8" s="565" t="e">
        <f>INDEX(JEUDI!$B$6:$B$29,MATCH($A$8,JEUDI!H6:H29,0))</f>
        <v>#N/A</v>
      </c>
      <c r="GG8" s="565" t="e">
        <f>INDEX(JEUDI!$B$6:$B$29,MATCH($A$8,JEUDI!I6:I29,0))</f>
        <v>#N/A</v>
      </c>
      <c r="GH8" s="565" t="e">
        <f>INDEX(JEUDI!$B$6:$B$29,MATCH($A$8,JEUDI!J6:J29,0))</f>
        <v>#N/A</v>
      </c>
      <c r="GI8" s="565" t="e">
        <f>INDEX(JEUDI!$B$6:$B$29,MATCH($A$8,JEUDI!K6:K29,0))</f>
        <v>#N/A</v>
      </c>
      <c r="GJ8" s="565" t="e">
        <f>INDEX(JEUDI!$B$6:$B$29,MATCH($A$8,JEUDI!L6:L29,0))</f>
        <v>#N/A</v>
      </c>
      <c r="GK8" s="565" t="e">
        <f>INDEX(JEUDI!$B$6:$B$29,MATCH($A$8,JEUDI!M6:M29,0))</f>
        <v>#N/A</v>
      </c>
      <c r="GL8" s="565" t="e">
        <f>INDEX(JEUDI!$B$6:$B$29,MATCH($A$8,JEUDI!N6:N29,0))</f>
        <v>#N/A</v>
      </c>
      <c r="GM8" s="565" t="e">
        <f>INDEX(JEUDI!$B$6:$B$29,MATCH($A$8,JEUDI!O6:O29,0))</f>
        <v>#N/A</v>
      </c>
      <c r="GN8" s="565" t="e">
        <f>INDEX(JEUDI!$B$6:$B$29,MATCH($A$8,JEUDI!P6:P29,0))</f>
        <v>#N/A</v>
      </c>
      <c r="GO8" s="565" t="e">
        <f>INDEX(JEUDI!$B$6:$B$29,MATCH($A$8,JEUDI!Q6:Q29,0))</f>
        <v>#N/A</v>
      </c>
      <c r="GP8" s="565" t="e">
        <f>INDEX(JEUDI!$B$6:$B$29,MATCH($A$8,JEUDI!R6:R29,0))</f>
        <v>#N/A</v>
      </c>
      <c r="GQ8" s="565" t="e">
        <f>INDEX(JEUDI!$B$6:$B$29,MATCH($A$8,JEUDI!S6:S29,0))</f>
        <v>#N/A</v>
      </c>
      <c r="GR8" s="565" t="e">
        <f>INDEX(JEUDI!$B$6:$B$29,MATCH($A$8,JEUDI!T6:T29,0))</f>
        <v>#N/A</v>
      </c>
      <c r="GS8" s="565" t="e">
        <f>INDEX(JEUDI!$B$6:$B$29,MATCH($A$8,JEUDI!U6:U29,0))</f>
        <v>#N/A</v>
      </c>
      <c r="GT8" s="565" t="e">
        <f>INDEX(JEUDI!$B$6:$B$29,MATCH($A$8,JEUDI!V6:V29,0))</f>
        <v>#N/A</v>
      </c>
      <c r="GU8" s="565" t="e">
        <f>INDEX(JEUDI!$B$6:$B$29,MATCH($A$8,JEUDI!W6:W29,0))</f>
        <v>#N/A</v>
      </c>
      <c r="GV8" s="565" t="e">
        <f>INDEX(JEUDI!$B$6:$B$29,MATCH($A$8,JEUDI!X6:X29,0))</f>
        <v>#N/A</v>
      </c>
      <c r="GW8" s="565" t="e">
        <f>INDEX(JEUDI!$B$6:$B$29,MATCH($A$8,JEUDI!Y6:Y29,0))</f>
        <v>#N/A</v>
      </c>
      <c r="GX8" s="565" t="e">
        <f>INDEX(JEUDI!$B$6:$B$29,MATCH($A$8,JEUDI!Z6:Z29,0))</f>
        <v>#N/A</v>
      </c>
      <c r="GY8" s="565" t="e">
        <f>INDEX(JEUDI!$B$6:$B$29,MATCH($A$8,JEUDI!AA6:AA29,0))</f>
        <v>#N/A</v>
      </c>
      <c r="GZ8" s="565" t="e">
        <f>INDEX(JEUDI!$B$6:$B$29,MATCH($A$8,JEUDI!AB6:AB29,0))</f>
        <v>#N/A</v>
      </c>
      <c r="HA8" s="572">
        <f t="shared" ref="HA8:HA71" si="30">SUMIF(GB8:GZ8,"&lt;&gt;#N/A")</f>
        <v>0</v>
      </c>
      <c r="HC8" s="772" t="str">
        <f t="shared" ref="HC8:HC71" si="31">A8</f>
        <v>ATIG</v>
      </c>
      <c r="HD8" s="565" t="e">
        <f>INDEX(VENDREDI!$B$6:$B$29,MATCH($A$8,VENDREDI!D6:D29,0))</f>
        <v>#N/A</v>
      </c>
      <c r="HE8" s="565" t="e">
        <f>INDEX(VENDREDI!$B$6:$B$29,MATCH($A$8,VENDREDI!E6:E29,0))</f>
        <v>#N/A</v>
      </c>
      <c r="HF8" s="565" t="e">
        <f>INDEX(VENDREDI!$B$6:$B$29,MATCH($A$8,VENDREDI!F6:F29,0))</f>
        <v>#N/A</v>
      </c>
      <c r="HG8" s="565" t="e">
        <f>INDEX(VENDREDI!$B$6:$B$29,MATCH($A$8,VENDREDI!G6:G29,0))</f>
        <v>#N/A</v>
      </c>
      <c r="HH8" s="565" t="e">
        <f>INDEX(VENDREDI!$B$6:$B$29,MATCH($A$8,VENDREDI!H6:H29,0))</f>
        <v>#N/A</v>
      </c>
      <c r="HI8" s="565" t="e">
        <f>INDEX(VENDREDI!$B$6:$B$29,MATCH($A$8,VENDREDI!I6:I29,0))</f>
        <v>#N/A</v>
      </c>
      <c r="HJ8" s="565" t="e">
        <f>INDEX(VENDREDI!$B$6:$B$29,MATCH($A$8,VENDREDI!J6:J29,0))</f>
        <v>#N/A</v>
      </c>
      <c r="HK8" s="565" t="e">
        <f>INDEX(VENDREDI!$B$6:$B$29,MATCH($A$8,VENDREDI!K6:K29,0))</f>
        <v>#N/A</v>
      </c>
      <c r="HL8" s="565" t="e">
        <f>INDEX(VENDREDI!$B$6:$B$29,MATCH($A$8,VENDREDI!L6:L29,0))</f>
        <v>#N/A</v>
      </c>
      <c r="HM8" s="565" t="e">
        <f>INDEX(VENDREDI!$B$6:$B$29,MATCH($A$8,VENDREDI!M6:M29,0))</f>
        <v>#N/A</v>
      </c>
      <c r="HN8" s="565" t="e">
        <f>INDEX(VENDREDI!$B$6:$B$29,MATCH($A$8,VENDREDI!N6:N29,0))</f>
        <v>#N/A</v>
      </c>
      <c r="HO8" s="565" t="e">
        <f>INDEX(VENDREDI!$B$6:$B$29,MATCH($A$8,VENDREDI!O6:O29,0))</f>
        <v>#N/A</v>
      </c>
      <c r="HP8" s="565" t="e">
        <f>INDEX(VENDREDI!$B$6:$B$29,MATCH($A$8,VENDREDI!P6:P29,0))</f>
        <v>#N/A</v>
      </c>
      <c r="HQ8" s="565" t="e">
        <f>INDEX(VENDREDI!$B$6:$B$29,MATCH($A$8,VENDREDI!Q6:Q29,0))</f>
        <v>#N/A</v>
      </c>
      <c r="HR8" s="565" t="e">
        <f>INDEX(VENDREDI!$B$6:$B$29,MATCH($A$8,VENDREDI!R6:R29,0))</f>
        <v>#N/A</v>
      </c>
      <c r="HS8" s="565" t="e">
        <f>INDEX(VENDREDI!$B$6:$B$29,MATCH($A$8,VENDREDI!S6:S29,0))</f>
        <v>#N/A</v>
      </c>
      <c r="HT8" s="565" t="e">
        <f>INDEX(VENDREDI!$B$6:$B$29,MATCH($A$8,VENDREDI!T6:T29,0))</f>
        <v>#N/A</v>
      </c>
      <c r="HU8" s="565" t="e">
        <f>INDEX(VENDREDI!$B$6:$B$29,MATCH($A$8,VENDREDI!U6:U29,0))</f>
        <v>#N/A</v>
      </c>
      <c r="HV8" s="565" t="e">
        <f>INDEX(VENDREDI!$B$6:$B$29,MATCH($A$8,VENDREDI!V6:V29,0))</f>
        <v>#N/A</v>
      </c>
      <c r="HW8" s="565" t="e">
        <f>INDEX(VENDREDI!$B$6:$B$29,MATCH($A$8,VENDREDI!W6:W29,0))</f>
        <v>#N/A</v>
      </c>
      <c r="HX8" s="565" t="e">
        <f>INDEX(VENDREDI!$B$6:$B$29,MATCH($A$8,VENDREDI!X6:X29,0))</f>
        <v>#N/A</v>
      </c>
      <c r="HY8" s="565" t="e">
        <f>INDEX(VENDREDI!$B$6:$B$29,MATCH($A$8,VENDREDI!Y6:Y29,0))</f>
        <v>#N/A</v>
      </c>
      <c r="HZ8" s="565" t="e">
        <f>INDEX(VENDREDI!$B$6:$B$29,MATCH($A$8,VENDREDI!Z6:Z29,0))</f>
        <v>#N/A</v>
      </c>
      <c r="IA8" s="565" t="e">
        <f>INDEX(VENDREDI!$B$6:$B$29,MATCH($A$8,VENDREDI!AA6:AA29,0))</f>
        <v>#N/A</v>
      </c>
      <c r="IB8" s="565" t="e">
        <f>INDEX(VENDREDI!$B$6:$B$29,MATCH($A$8,VENDREDI!AB6:AB29,0))</f>
        <v>#N/A</v>
      </c>
      <c r="IC8" s="572">
        <f t="shared" ref="IC8:IC71" si="32">SUMIF(HD8:IB8,"&lt;&gt;#N/A")</f>
        <v>0</v>
      </c>
      <c r="IG8" s="772" t="str">
        <f t="shared" ref="IG8:IG71" si="33">A8</f>
        <v>ATIG</v>
      </c>
      <c r="IH8" s="565" t="e">
        <f>INDEX(LUNDI!$B$35:$B$58,MATCH($A$8,LUNDI!D35:D58,0))</f>
        <v>#N/A</v>
      </c>
      <c r="II8" s="565" t="e">
        <f>INDEX(LUNDI!$B$35:$B$58,MATCH($A$8,LUNDI!E35:E58,0))</f>
        <v>#N/A</v>
      </c>
      <c r="IJ8" s="565" t="e">
        <f>INDEX(LUNDI!$B$35:$B$58,MATCH($A$8,LUNDI!F35:F58,0))</f>
        <v>#N/A</v>
      </c>
      <c r="IK8" s="565" t="e">
        <f>INDEX(LUNDI!$B$35:$B$58,MATCH($A$8,LUNDI!G35:G58,0))</f>
        <v>#N/A</v>
      </c>
      <c r="IL8" s="565" t="e">
        <f>INDEX(LUNDI!$B$35:$B$58,MATCH($A$8,LUNDI!H35:H58,0))</f>
        <v>#N/A</v>
      </c>
      <c r="IM8" s="565" t="e">
        <f>INDEX(LUNDI!$B$35:$B$58,MATCH($A$8,LUNDI!I35:I58,0))</f>
        <v>#N/A</v>
      </c>
      <c r="IN8" s="565" t="e">
        <f>INDEX(LUNDI!$B$35:$B$58,MATCH($A$8,LUNDI!J35:J58,0))</f>
        <v>#N/A</v>
      </c>
      <c r="IO8" s="565" t="e">
        <f>INDEX(LUNDI!$B$35:$B$58,MATCH($A$8,LUNDI!K35:K58,0))</f>
        <v>#N/A</v>
      </c>
      <c r="IP8" s="565" t="e">
        <f>INDEX(LUNDI!$B$35:$B$58,MATCH($A$8,LUNDI!L35:L58,0))</f>
        <v>#N/A</v>
      </c>
      <c r="IQ8" s="565" t="e">
        <f>INDEX(LUNDI!$B$35:$B$58,MATCH($A$8,LUNDI!M35:M58,0))</f>
        <v>#N/A</v>
      </c>
      <c r="IR8" s="565" t="e">
        <f>INDEX(LUNDI!$B$35:$B$58,MATCH($A$8,LUNDI!N35:N58,0))</f>
        <v>#N/A</v>
      </c>
      <c r="IS8" s="565" t="e">
        <f>INDEX(LUNDI!$B$35:$B$58,MATCH($A$8,LUNDI!O35:O58,0))</f>
        <v>#N/A</v>
      </c>
      <c r="IT8" s="565" t="e">
        <f>INDEX(LUNDI!$B$35:$B$58,MATCH($A$8,LUNDI!P35:P58,0))</f>
        <v>#N/A</v>
      </c>
      <c r="IU8" s="565" t="e">
        <f>INDEX(LUNDI!$B$35:$B$58,MATCH($A$8,LUNDI!Q35:Q58,0))</f>
        <v>#N/A</v>
      </c>
      <c r="IV8" s="565" t="e">
        <f>INDEX(LUNDI!$B$35:$B$58,MATCH($A$8,LUNDI!R35:R58,0))</f>
        <v>#N/A</v>
      </c>
      <c r="IW8" s="565" t="e">
        <f>INDEX(LUNDI!$B$35:$B$58,MATCH($A$8,LUNDI!S35:S58,0))</f>
        <v>#N/A</v>
      </c>
      <c r="IX8" s="565" t="e">
        <f>INDEX(LUNDI!$B$35:$B$58,MATCH($A$8,LUNDI!T35:T58,0))</f>
        <v>#N/A</v>
      </c>
      <c r="IY8" s="565" t="e">
        <f>INDEX(LUNDI!$B$35:$B$58,MATCH($A$8,LUNDI!U35:U58,0))</f>
        <v>#N/A</v>
      </c>
      <c r="IZ8" s="565" t="e">
        <f>INDEX(LUNDI!$B$35:$B$58,MATCH($A$8,LUNDI!V35:V58,0))</f>
        <v>#N/A</v>
      </c>
      <c r="JA8" s="565" t="e">
        <f>INDEX(LUNDI!$B$35:$B$58,MATCH($A$8,LUNDI!W35:W58,0))</f>
        <v>#N/A</v>
      </c>
      <c r="JB8" s="565" t="e">
        <f>INDEX(LUNDI!$B$35:$B$58,MATCH($A$8,LUNDI!X35:X58,0))</f>
        <v>#N/A</v>
      </c>
      <c r="JC8" s="565" t="e">
        <f>INDEX(LUNDI!$B$35:$B$58,MATCH($A$8,LUNDI!Y35:Y58,0))</f>
        <v>#N/A</v>
      </c>
      <c r="JD8" s="565" t="e">
        <f>INDEX(LUNDI!$B$35:$B$58,MATCH($A$8,LUNDI!Z35:Z58,0))</f>
        <v>#N/A</v>
      </c>
      <c r="JE8" s="565" t="e">
        <f>INDEX(LUNDI!$B$35:$B$58,MATCH($A$8,LUNDI!AA35:AA58,0))</f>
        <v>#N/A</v>
      </c>
      <c r="JF8" s="565" t="e">
        <f>INDEX(LUNDI!$B$35:$B$58,MATCH($A$8,LUNDI!AB35:AB58,0))</f>
        <v>#N/A</v>
      </c>
      <c r="JG8" s="572">
        <f t="shared" ref="JG8:JG71" si="34">SUMIF(IH8:JF8,"&lt;&gt;#N/A")</f>
        <v>0</v>
      </c>
      <c r="JI8" s="772" t="str">
        <f t="shared" ref="JI8:JI71" si="35">A8</f>
        <v>ATIG</v>
      </c>
      <c r="JJ8" s="565" t="e">
        <f>INDEX(MARDI!$B$35:$B$58,MATCH($A$8,MARDI!D35:D58,0))</f>
        <v>#N/A</v>
      </c>
      <c r="JK8" s="565" t="e">
        <f>INDEX(MARDI!$B$35:$B$58,MATCH($A$8,MARDI!E35:E58,0))</f>
        <v>#N/A</v>
      </c>
      <c r="JL8" s="565" t="e">
        <f>INDEX(MARDI!$B$35:$B$58,MATCH($A$8,MARDI!F35:F58,0))</f>
        <v>#N/A</v>
      </c>
      <c r="JM8" s="565" t="e">
        <f>INDEX(MARDI!$B$35:$B$58,MATCH($A$8,MARDI!G35:G58,0))</f>
        <v>#N/A</v>
      </c>
      <c r="JN8" s="565" t="e">
        <f>INDEX(MARDI!$B$35:$B$58,MATCH($A$8,MARDI!H35:H58,0))</f>
        <v>#N/A</v>
      </c>
      <c r="JO8" s="565" t="e">
        <f>INDEX(MARDI!$B$35:$B$58,MATCH($A$8,MARDI!I35:I58,0))</f>
        <v>#N/A</v>
      </c>
      <c r="JP8" s="565" t="e">
        <f>INDEX(MARDI!$B$35:$B$58,MATCH($A$8,MARDI!J35:J58,0))</f>
        <v>#N/A</v>
      </c>
      <c r="JQ8" s="565" t="e">
        <f>INDEX(MARDI!$B$35:$B$58,MATCH($A$8,MARDI!K35:K58,0))</f>
        <v>#N/A</v>
      </c>
      <c r="JR8" s="565" t="e">
        <f>INDEX(MARDI!$B$35:$B$58,MATCH($A$8,MARDI!L35:L58,0))</f>
        <v>#N/A</v>
      </c>
      <c r="JS8" s="565" t="e">
        <f>INDEX(MARDI!$B$35:$B$58,MATCH($A$8,MARDI!M35:M58,0))</f>
        <v>#N/A</v>
      </c>
      <c r="JT8" s="565" t="e">
        <f>INDEX(MARDI!$B$35:$B$58,MATCH($A$8,MARDI!N35:N58,0))</f>
        <v>#N/A</v>
      </c>
      <c r="JU8" s="565" t="e">
        <f>INDEX(MARDI!$B$35:$B$58,MATCH($A$8,MARDI!O35:O58,0))</f>
        <v>#N/A</v>
      </c>
      <c r="JV8" s="565" t="e">
        <f>INDEX(MARDI!$B$35:$B$58,MATCH($A$8,MARDI!P35:P58,0))</f>
        <v>#N/A</v>
      </c>
      <c r="JW8" s="565" t="e">
        <f>INDEX(MARDI!$B$35:$B$58,MATCH($A$8,MARDI!Q35:Q58,0))</f>
        <v>#N/A</v>
      </c>
      <c r="JX8" s="565" t="e">
        <f>INDEX(MARDI!$B$35:$B$58,MATCH($A$8,MARDI!R35:R58,0))</f>
        <v>#N/A</v>
      </c>
      <c r="JY8" s="565" t="e">
        <f>INDEX(MARDI!$B$35:$B$58,MATCH($A$8,MARDI!S35:S58,0))</f>
        <v>#N/A</v>
      </c>
      <c r="JZ8" s="565" t="e">
        <f>INDEX(MARDI!$B$35:$B$58,MATCH($A$8,MARDI!T35:T58,0))</f>
        <v>#N/A</v>
      </c>
      <c r="KA8" s="565" t="e">
        <f>INDEX(MARDI!$B$35:$B$58,MATCH($A$8,MARDI!U35:U58,0))</f>
        <v>#N/A</v>
      </c>
      <c r="KB8" s="565" t="e">
        <f>INDEX(MARDI!$B$35:$B$58,MATCH($A$8,MARDI!V35:V58,0))</f>
        <v>#N/A</v>
      </c>
      <c r="KC8" s="565" t="e">
        <f>INDEX(MARDI!$B$35:$B$58,MATCH($A$8,MARDI!W35:W58,0))</f>
        <v>#N/A</v>
      </c>
      <c r="KD8" s="565" t="e">
        <f>INDEX(MARDI!$B$35:$B$58,MATCH($A$8,MARDI!X35:X58,0))</f>
        <v>#N/A</v>
      </c>
      <c r="KE8" s="565" t="e">
        <f>INDEX(MARDI!$B$35:$B$58,MATCH($A$8,MARDI!Y35:Y58,0))</f>
        <v>#N/A</v>
      </c>
      <c r="KF8" s="565" t="e">
        <f>INDEX(MARDI!$B$35:$B$58,MATCH($A$8,MARDI!Z35:Z58,0))</f>
        <v>#N/A</v>
      </c>
      <c r="KG8" s="565" t="e">
        <f>INDEX(MARDI!$B$35:$B$58,MATCH($A$8,MARDI!AA35:AA58,0))</f>
        <v>#N/A</v>
      </c>
      <c r="KH8" s="565" t="e">
        <f>INDEX(MARDI!$B$35:$B$58,MATCH($A$8,MARDI!AB35:AB58,0))</f>
        <v>#N/A</v>
      </c>
      <c r="KI8" s="572">
        <f t="shared" ref="KI8:KI71" si="36">SUMIF(JJ8:KH8,"&lt;&gt;#N/A")</f>
        <v>0</v>
      </c>
      <c r="KK8" s="565" t="str">
        <f t="shared" ref="KK8:KK71" si="37">A8</f>
        <v>ATIG</v>
      </c>
      <c r="KL8" s="565" t="e">
        <f>INDEX(MERCREDI!$B$35:$B$58,MATCH($A$8,MERCREDI!D35:D58,0))</f>
        <v>#N/A</v>
      </c>
      <c r="KM8" s="565" t="e">
        <f>INDEX(MERCREDI!$B$35:$B$58,MATCH($A$8,MERCREDI!E35:E58,0))</f>
        <v>#N/A</v>
      </c>
      <c r="KN8" s="565" t="e">
        <f>INDEX(MERCREDI!$B$35:$B$58,MATCH($A$8,MERCREDI!F35:F58,0))</f>
        <v>#N/A</v>
      </c>
      <c r="KO8" s="565" t="e">
        <f>INDEX(MERCREDI!$B$35:$B$58,MATCH($A$8,MERCREDI!G35:G58,0))</f>
        <v>#N/A</v>
      </c>
      <c r="KP8" s="565" t="e">
        <f>INDEX(MERCREDI!$B$35:$B$58,MATCH($A$8,MERCREDI!H35:H58,0))</f>
        <v>#N/A</v>
      </c>
      <c r="KQ8" s="565" t="e">
        <f>INDEX(MERCREDI!$B$35:$B$58,MATCH($A$8,MERCREDI!I35:I58,0))</f>
        <v>#N/A</v>
      </c>
      <c r="KR8" s="565" t="e">
        <f>INDEX(MERCREDI!$B$35:$B$58,MATCH($A$8,MERCREDI!J35:J58,0))</f>
        <v>#N/A</v>
      </c>
      <c r="KS8" s="565" t="e">
        <f>INDEX(MERCREDI!$B$35:$B$58,MATCH($A$8,MERCREDI!K35:K58,0))</f>
        <v>#N/A</v>
      </c>
      <c r="KT8" s="565" t="e">
        <f>INDEX(MERCREDI!$B$35:$B$58,MATCH($A$8,MERCREDI!L35:L58,0))</f>
        <v>#N/A</v>
      </c>
      <c r="KU8" s="565" t="e">
        <f>INDEX(MERCREDI!$B$35:$B$58,MATCH($A$8,MERCREDI!M35:M58,0))</f>
        <v>#N/A</v>
      </c>
      <c r="KV8" s="565" t="e">
        <f>INDEX(MERCREDI!$B$35:$B$58,MATCH($A$8,MERCREDI!N35:N58,0))</f>
        <v>#N/A</v>
      </c>
      <c r="KW8" s="565" t="e">
        <f>INDEX(MERCREDI!$B$35:$B$58,MATCH($A$8,MERCREDI!O35:O58,0))</f>
        <v>#N/A</v>
      </c>
      <c r="KX8" s="565" t="e">
        <f>INDEX(MERCREDI!$B$35:$B$58,MATCH($A$8,MERCREDI!P35:P58,0))</f>
        <v>#N/A</v>
      </c>
      <c r="KY8" s="565" t="e">
        <f>INDEX(MERCREDI!$B$35:$B$58,MATCH($A$8,MERCREDI!Q35:Q58,0))</f>
        <v>#N/A</v>
      </c>
      <c r="KZ8" s="565" t="e">
        <f>INDEX(MERCREDI!$B$35:$B$58,MATCH($A$8,MERCREDI!R35:R58,0))</f>
        <v>#N/A</v>
      </c>
      <c r="LA8" s="565" t="e">
        <f>INDEX(MERCREDI!$B$35:$B$58,MATCH($A$8,MERCREDI!S35:S58,0))</f>
        <v>#N/A</v>
      </c>
      <c r="LB8" s="565" t="e">
        <f>INDEX(MERCREDI!$B$35:$B$58,MATCH($A$8,MERCREDI!T35:T58,0))</f>
        <v>#N/A</v>
      </c>
      <c r="LC8" s="565" t="e">
        <f>INDEX(MERCREDI!$B$35:$B$58,MATCH($A$8,MERCREDI!U35:U58,0))</f>
        <v>#N/A</v>
      </c>
      <c r="LD8" s="565" t="e">
        <f>INDEX(MERCREDI!$B$35:$B$58,MATCH($A$8,MERCREDI!V35:V58,0))</f>
        <v>#N/A</v>
      </c>
      <c r="LE8" s="565" t="e">
        <f>INDEX(MERCREDI!$B$35:$B$58,MATCH($A$8,MERCREDI!W35:W58,0))</f>
        <v>#N/A</v>
      </c>
      <c r="LF8" s="565" t="e">
        <f>INDEX(MERCREDI!$B$35:$B$58,MATCH($A$8,MERCREDI!X35:X58,0))</f>
        <v>#N/A</v>
      </c>
      <c r="LG8" s="565" t="e">
        <f>INDEX(MERCREDI!$B$35:$B$58,MATCH($A$8,MERCREDI!Y35:Y58,0))</f>
        <v>#N/A</v>
      </c>
      <c r="LH8" s="565" t="e">
        <f>INDEX(MERCREDI!$B$35:$B$58,MATCH($A$8,MERCREDI!Z35:Z58,0))</f>
        <v>#N/A</v>
      </c>
      <c r="LI8" s="565" t="e">
        <f>INDEX(MERCREDI!$B$35:$B$58,MATCH($A$8,MERCREDI!AA35:AA58,0))</f>
        <v>#N/A</v>
      </c>
      <c r="LJ8" s="565" t="e">
        <f>INDEX(MERCREDI!$B$35:$B$58,MATCH($A$8,MERCREDI!AB35:AB58,0))</f>
        <v>#N/A</v>
      </c>
      <c r="LK8" s="572">
        <f t="shared" ref="LK8:LK71" si="38">SUMIF(KL8:LJ8,"&lt;&gt;#N/A")</f>
        <v>0</v>
      </c>
      <c r="LM8" s="565" t="str">
        <f t="shared" ref="LM8:LM71" si="39">A8</f>
        <v>ATIG</v>
      </c>
      <c r="LN8" s="565" t="e">
        <f>INDEX(JEUDI!$B$35:$B$58,MATCH($A$8,JEUDI!D35:D58,0))</f>
        <v>#N/A</v>
      </c>
      <c r="LO8" s="565" t="e">
        <f>INDEX(JEUDI!$B$35:$B$58,MATCH($A$8,JEUDI!E35:E58,0))</f>
        <v>#N/A</v>
      </c>
      <c r="LP8" s="565" t="e">
        <f>INDEX(JEUDI!$B$35:$B$58,MATCH($A$8,JEUDI!F35:F58,0))</f>
        <v>#N/A</v>
      </c>
      <c r="LQ8" s="565" t="e">
        <f>INDEX(JEUDI!$B$35:$B$58,MATCH($A$8,JEUDI!G35:G58,0))</f>
        <v>#N/A</v>
      </c>
      <c r="LR8" s="565" t="e">
        <f>INDEX(JEUDI!$B$35:$B$58,MATCH($A$8,JEUDI!H35:H58,0))</f>
        <v>#N/A</v>
      </c>
      <c r="LS8" s="565" t="e">
        <f>INDEX(JEUDI!$B$35:$B$58,MATCH($A$8,JEUDI!I35:I58,0))</f>
        <v>#N/A</v>
      </c>
      <c r="LT8" s="565" t="e">
        <f>INDEX(JEUDI!$B$35:$B$58,MATCH($A$8,JEUDI!J35:J58,0))</f>
        <v>#N/A</v>
      </c>
      <c r="LU8" s="565" t="e">
        <f>INDEX(JEUDI!$B$35:$B$58,MATCH($A$8,JEUDI!K35:K58,0))</f>
        <v>#N/A</v>
      </c>
      <c r="LV8" s="565" t="e">
        <f>INDEX(JEUDI!$B$35:$B$58,MATCH($A$8,JEUDI!L35:L58,0))</f>
        <v>#N/A</v>
      </c>
      <c r="LW8" s="565" t="e">
        <f>INDEX(JEUDI!$B$35:$B$58,MATCH($A$8,JEUDI!M35:M58,0))</f>
        <v>#N/A</v>
      </c>
      <c r="LX8" s="565" t="e">
        <f>INDEX(JEUDI!$B$35:$B$58,MATCH($A$8,JEUDI!N35:N58,0))</f>
        <v>#N/A</v>
      </c>
      <c r="LY8" s="565" t="e">
        <f>INDEX(JEUDI!$B$35:$B$58,MATCH($A$8,JEUDI!O35:O58,0))</f>
        <v>#N/A</v>
      </c>
      <c r="LZ8" s="565" t="e">
        <f>INDEX(JEUDI!$B$35:$B$58,MATCH($A$8,JEUDI!P35:P58,0))</f>
        <v>#N/A</v>
      </c>
      <c r="MA8" s="565" t="e">
        <f>INDEX(JEUDI!$B$35:$B$58,MATCH($A$8,JEUDI!Q35:Q58,0))</f>
        <v>#N/A</v>
      </c>
      <c r="MB8" s="565" t="e">
        <f>INDEX(JEUDI!$B$35:$B$58,MATCH($A$8,JEUDI!R35:R58,0))</f>
        <v>#N/A</v>
      </c>
      <c r="MC8" s="565" t="e">
        <f>INDEX(JEUDI!$B$35:$B$58,MATCH($A$8,JEUDI!S35:S58,0))</f>
        <v>#N/A</v>
      </c>
      <c r="MD8" s="565" t="e">
        <f>INDEX(JEUDI!$B$35:$B$58,MATCH($A$8,JEUDI!T35:T58,0))</f>
        <v>#N/A</v>
      </c>
      <c r="ME8" s="565" t="e">
        <f>INDEX(JEUDI!$B$35:$B$58,MATCH($A$8,JEUDI!U35:U58,0))</f>
        <v>#N/A</v>
      </c>
      <c r="MF8" s="565" t="e">
        <f>INDEX(JEUDI!$B$35:$B$58,MATCH($A$8,JEUDI!V35:V58,0))</f>
        <v>#N/A</v>
      </c>
      <c r="MG8" s="565" t="e">
        <f>INDEX(JEUDI!$B$35:$B$58,MATCH($A$8,JEUDI!W35:W58,0))</f>
        <v>#N/A</v>
      </c>
      <c r="MH8" s="565" t="e">
        <f>INDEX(JEUDI!$B$35:$B$58,MATCH($A$8,JEUDI!X35:X58,0))</f>
        <v>#N/A</v>
      </c>
      <c r="MI8" s="565" t="e">
        <f>INDEX(JEUDI!$B$35:$B$58,MATCH($A$8,JEUDI!Y35:Y58,0))</f>
        <v>#N/A</v>
      </c>
      <c r="MJ8" s="565" t="e">
        <f>INDEX(JEUDI!$B$35:$B$58,MATCH($A$8,JEUDI!Z35:Z58,0))</f>
        <v>#N/A</v>
      </c>
      <c r="MK8" s="565" t="e">
        <f>INDEX(JEUDI!$B$35:$B$58,MATCH($A$8,JEUDI!AA35:AA58,0))</f>
        <v>#N/A</v>
      </c>
      <c r="ML8" s="565" t="e">
        <f>INDEX(JEUDI!$B$35:$B$58,MATCH($A$8,JEUDI!AB35:AB58,0))</f>
        <v>#N/A</v>
      </c>
      <c r="MM8" s="572">
        <f t="shared" ref="MM8:MM71" si="40">SUMIF(LN8:ML8,"&lt;&gt;#N/A")</f>
        <v>0</v>
      </c>
      <c r="MP8" s="565" t="str">
        <f t="shared" ref="MP8:MP71" si="41">A8</f>
        <v>ATIG</v>
      </c>
      <c r="MQ8" s="565" t="e">
        <f>INDEX(VENDREDI!$B$35:$B$58,MATCH($A$8,VENDREDI!D35:D58,0))</f>
        <v>#N/A</v>
      </c>
      <c r="MR8" s="565" t="e">
        <f>INDEX(VENDREDI!$B$35:$B$58,MATCH($A$8,VENDREDI!E35:E58,0))</f>
        <v>#N/A</v>
      </c>
      <c r="MS8" s="565" t="e">
        <f>INDEX(VENDREDI!$B$35:$B$58,MATCH($A$8,VENDREDI!F35:F58,0))</f>
        <v>#N/A</v>
      </c>
      <c r="MT8" s="565" t="e">
        <f>INDEX(VENDREDI!$B$35:$B$58,MATCH($A$8,VENDREDI!G35:G58,0))</f>
        <v>#N/A</v>
      </c>
      <c r="MU8" s="565" t="e">
        <f>INDEX(VENDREDI!$B$35:$B$58,MATCH($A$8,VENDREDI!H35:H58,0))</f>
        <v>#N/A</v>
      </c>
      <c r="MV8" s="565" t="e">
        <f>INDEX(VENDREDI!$B$35:$B$58,MATCH($A$8,VENDREDI!I35:I58,0))</f>
        <v>#N/A</v>
      </c>
      <c r="MW8" s="565" t="e">
        <f>INDEX(VENDREDI!$B$35:$B$58,MATCH($A$8,VENDREDI!J35:J58,0))</f>
        <v>#N/A</v>
      </c>
      <c r="MX8" s="565" t="e">
        <f>INDEX(VENDREDI!$B$35:$B$58,MATCH($A$8,VENDREDI!K35:K58,0))</f>
        <v>#N/A</v>
      </c>
      <c r="MY8" s="565" t="e">
        <f>INDEX(VENDREDI!$B$35:$B$58,MATCH($A$8,VENDREDI!L35:L58,0))</f>
        <v>#N/A</v>
      </c>
      <c r="MZ8" s="565" t="e">
        <f>INDEX(VENDREDI!$B$35:$B$58,MATCH($A$8,VENDREDI!M35:M58,0))</f>
        <v>#N/A</v>
      </c>
      <c r="NA8" s="565" t="e">
        <f>INDEX(VENDREDI!$B$35:$B$58,MATCH($A$8,VENDREDI!N35:N58,0))</f>
        <v>#N/A</v>
      </c>
      <c r="NB8" s="565" t="e">
        <f>INDEX(VENDREDI!$B$35:$B$58,MATCH($A$8,VENDREDI!O35:O58,0))</f>
        <v>#N/A</v>
      </c>
      <c r="NC8" s="565" t="e">
        <f>INDEX(VENDREDI!$B$35:$B$58,MATCH($A$8,VENDREDI!P35:P58,0))</f>
        <v>#N/A</v>
      </c>
      <c r="ND8" s="565" t="e">
        <f>INDEX(VENDREDI!$B$35:$B$58,MATCH($A$8,VENDREDI!Q35:Q58,0))</f>
        <v>#N/A</v>
      </c>
      <c r="NE8" s="565" t="e">
        <f>INDEX(VENDREDI!$B$35:$B$58,MATCH($A$8,VENDREDI!R35:R58,0))</f>
        <v>#N/A</v>
      </c>
      <c r="NF8" s="565" t="e">
        <f>INDEX(VENDREDI!$B$35:$B$58,MATCH($A$8,VENDREDI!S35:S58,0))</f>
        <v>#N/A</v>
      </c>
      <c r="NG8" s="565" t="e">
        <f>INDEX(VENDREDI!$B$35:$B$58,MATCH($A$8,VENDREDI!T35:T58,0))</f>
        <v>#N/A</v>
      </c>
      <c r="NH8" s="565" t="e">
        <f>INDEX(VENDREDI!$B$35:$B$58,MATCH($A$8,VENDREDI!U35:U58,0))</f>
        <v>#N/A</v>
      </c>
      <c r="NI8" s="565" t="e">
        <f>INDEX(VENDREDI!$B$35:$B$58,MATCH($A$8,VENDREDI!V35:V58,0))</f>
        <v>#N/A</v>
      </c>
      <c r="NJ8" s="565" t="e">
        <f>INDEX(VENDREDI!$B$35:$B$58,MATCH($A$8,VENDREDI!W35:W58,0))</f>
        <v>#N/A</v>
      </c>
      <c r="NK8" s="565" t="e">
        <f>INDEX(VENDREDI!$B$35:$B$58,MATCH($A$8,VENDREDI!X35:X58,0))</f>
        <v>#N/A</v>
      </c>
      <c r="NL8" s="565" t="e">
        <f>INDEX(VENDREDI!$B$35:$B$58,MATCH($A$8,VENDREDI!Y35:Y58,0))</f>
        <v>#N/A</v>
      </c>
      <c r="NM8" s="565" t="e">
        <f>INDEX(VENDREDI!$B$35:$B$58,MATCH($A$8,VENDREDI!Z35:Z58,0))</f>
        <v>#N/A</v>
      </c>
      <c r="NN8" s="565" t="e">
        <f>INDEX(VENDREDI!$B$35:$B$58,MATCH($A$8,VENDREDI!AA35:AA58,0))</f>
        <v>#N/A</v>
      </c>
      <c r="NO8" s="565" t="e">
        <f>INDEX(VENDREDI!$B$35:$B$58,MATCH($A$8,VENDREDI!AB35:AB58,0))</f>
        <v>#N/A</v>
      </c>
      <c r="NP8" s="572">
        <f t="shared" ref="NP8:NP71" si="42">SUMIF(MQ8:NO8,"&lt;&gt;#N/A")</f>
        <v>0</v>
      </c>
      <c r="NS8" s="564" t="str">
        <f t="shared" ref="NS8:NS71" si="43">A8</f>
        <v>ATIG</v>
      </c>
      <c r="NT8" s="617" t="e">
        <f>INDEX(LUNDI!$B$63:$B$66,MATCH(A8,LUNDI!$D$63:$D$66,0))</f>
        <v>#N/A</v>
      </c>
      <c r="NU8" s="618" t="e">
        <f>INDEX(LUNDI!$B$63:$B$66,MATCH(A8,LUNDI!$E$63:$E$66,0))</f>
        <v>#N/A</v>
      </c>
      <c r="NV8" s="625" t="e">
        <f>INDEX(LUNDI!$H$63:$H$66,MATCH(A8,LUNDI!$J$63:$J$66,0))</f>
        <v>#N/A</v>
      </c>
      <c r="NW8" s="626" t="e">
        <f>INDEX(LUNDI!$H$63:$H$66,MATCH($A$8,LUNDI!K63:K66,0))</f>
        <v>#N/A</v>
      </c>
      <c r="NX8" s="617" t="e">
        <f>INDEX(MARDI!$B$63:$B$66,MATCH(A8,MARDI!$D$63:$D$66,0))</f>
        <v>#N/A</v>
      </c>
      <c r="NY8" s="618" t="e">
        <f>INDEX(MARDI!$B$63:$B$66,MATCH(A8,MARDI!$E$63:$E$66,0))</f>
        <v>#N/A</v>
      </c>
      <c r="NZ8" s="625" t="e">
        <f>INDEX(MARDI!$H$63:$H$66,MATCH(A8,MARDI!$J$63:$J$66,0))</f>
        <v>#N/A</v>
      </c>
      <c r="OA8" s="626" t="e">
        <f>INDEX(MARDI!$H$63:$H$66,MATCH(A8,MARDI!$K$63:$K$66,0))</f>
        <v>#N/A</v>
      </c>
      <c r="OB8" s="617" t="e">
        <f>INDEX(MERCREDI!$B$63:$B$66,MATCH(A8,MERCREDI!$D$63:$D$66,0))</f>
        <v>#N/A</v>
      </c>
      <c r="OC8" s="618" t="e">
        <f>INDEX(MERCREDI!$B$63:$B$66,MATCH(A8,MERCREDI!$E$63:$E$66,0))</f>
        <v>#N/A</v>
      </c>
      <c r="OD8" s="625" t="e">
        <f>INDEX(MERCREDI!$H$63:$H$66,MATCH(A8,MERCREDI!$J$63:$J$66,0))</f>
        <v>#N/A</v>
      </c>
      <c r="OE8" s="626" t="e">
        <f>INDEX(MERCREDI!$H$63:$H$66,MATCH(A8,MERCREDI!$K$63:$K$66,0))</f>
        <v>#N/A</v>
      </c>
      <c r="OF8" s="617" t="e">
        <f>INDEX(JEUDI!$B$63:$B$66,MATCH(A8,JEUDI!$D$63:$D$66,0))</f>
        <v>#N/A</v>
      </c>
      <c r="OG8" s="618" t="e">
        <f>INDEX(JEUDI!$B$63:$B$66,MATCH(A8,JEUDI!$E$63:$E$66,0))</f>
        <v>#N/A</v>
      </c>
      <c r="OH8" s="625" t="e">
        <f>INDEX(JEUDI!$H$63:$H$66,MATCH(A8,JEUDI!$J$63:$J$66,0))</f>
        <v>#N/A</v>
      </c>
      <c r="OI8" s="626" t="e">
        <f>INDEX(JEUDI!$H$63:$H$66,MATCH(A8,JEUDI!$K$63:$K$66,0))</f>
        <v>#N/A</v>
      </c>
      <c r="OJ8" s="617" t="e">
        <f>INDEX(VENDREDI!$B$63:$B$66,MATCH(A8,VENDREDI!$D$63:$D$66,0))</f>
        <v>#N/A</v>
      </c>
      <c r="OK8" s="618" t="e">
        <f>INDEX(VENDREDI!$B$63:$B$66,MATCH(A8,VENDREDI!$E$63:$E$66,0))</f>
        <v>#N/A</v>
      </c>
      <c r="OL8" s="625" t="e">
        <f>INDEX(VENDREDI!$H$63:$H$66,MATCH(A8,VENDREDI!$J$63:$J$66,0))</f>
        <v>#N/A</v>
      </c>
      <c r="OM8" s="626" t="e">
        <f>INDEX(VENDREDI!$H$63:$H$66,MATCH(A8,VENDREDI!$K$63:$K$66,0))</f>
        <v>#N/A</v>
      </c>
      <c r="ON8" s="669" t="str">
        <f t="shared" ref="ON8:ON71" si="44">A8</f>
        <v>ATIG</v>
      </c>
      <c r="OO8" s="641" t="e">
        <f>INDEX(LUNDI!$C$63:$C$66,MATCH(A8,LUNDI!$D$63:$D$66,0))</f>
        <v>#N/A</v>
      </c>
      <c r="OP8" s="642" t="e">
        <f>INDEX(LUNDI!$C$63:$C$66,MATCH(A8,LUNDI!$E$63:$E$66,0))</f>
        <v>#N/A</v>
      </c>
      <c r="OQ8" s="645" t="e">
        <f>INDEX(LUNDI!$I$63:$I$66,MATCH(A8,LUNDI!$J$63:$J$66,0))</f>
        <v>#N/A</v>
      </c>
      <c r="OR8" s="646" t="e">
        <f>INDEX(LUNDI!$I$63:$I$66,MATCH(A8,LUNDI!$K$63:$K$66,0))</f>
        <v>#N/A</v>
      </c>
      <c r="OS8" s="649" t="e">
        <f>INDEX(MARDI!$C$63:$C$66,MATCH(A8,MARDI!$D$63:$D$66,0))</f>
        <v>#N/A</v>
      </c>
      <c r="OT8" s="650" t="e">
        <f>INDEX(MARDI!$C$63:$C$66,MATCH(A8,MARDI!$E$63:$E$66,0))</f>
        <v>#N/A</v>
      </c>
      <c r="OU8" s="651" t="e">
        <f>INDEX(MARDI!$I$63:$I$66,MATCH(A8,MARDI!$J$63:$J$66,0))</f>
        <v>#N/A</v>
      </c>
      <c r="OV8" s="652" t="e">
        <f>INDEX(MARDI!$I$63:$I$66,MATCH(A8,MARDI!$K$63:$K$66,0))</f>
        <v>#N/A</v>
      </c>
      <c r="OW8" s="657" t="e">
        <f>INDEX(MERCREDI!$C$63:$C$66,MATCH(A8,MERCREDI!$D$63:$D$66,0))</f>
        <v>#N/A</v>
      </c>
      <c r="OX8" s="658" t="e">
        <f>INDEX(MERCREDI!$C$63:$C$66,MATCH(A8,MERCREDI!$E$63:$E$66,0))</f>
        <v>#N/A</v>
      </c>
      <c r="OY8" s="659" t="e">
        <f>INDEX(MERCREDI!$I$63:$I$66,MATCH(A8,MERCREDI!$J$63:$J$66,0))</f>
        <v>#N/A</v>
      </c>
      <c r="OZ8" s="660" t="e">
        <f>INDEX(MERCREDI!$I$63:$I$66,MATCH(A8,MERCREDI!$K$63:$K$66,0))</f>
        <v>#N/A</v>
      </c>
      <c r="PA8" s="657" t="e">
        <f>INDEX(JEUDI!$C$63:$C$66,MATCH(A8,JEUDI!$D$63:$D$66,0))</f>
        <v>#N/A</v>
      </c>
      <c r="PB8" s="658" t="e">
        <f>INDEX(JEUDI!$C$63:$C$66,MATCH(A8,JEUDI!$E$63:$E$66,0))</f>
        <v>#N/A</v>
      </c>
      <c r="PC8" s="659" t="e">
        <f>INDEX(JEUDI!$I$63:$I$66,MATCH(A8,JEUDI!$J$63:$J$66,0))</f>
        <v>#N/A</v>
      </c>
      <c r="PD8" s="660" t="e">
        <f>INDEX(JEUDI!$I$63:$I$66,MATCH(A8,JEUDI!$K$63:$K$66,0))</f>
        <v>#N/A</v>
      </c>
      <c r="PE8" s="657" t="e">
        <f>INDEX(VENDREDI!$C$63:$C$66,MATCH(A8,VENDREDI!$D$63:$D$66,0))</f>
        <v>#N/A</v>
      </c>
      <c r="PF8" s="658" t="e">
        <f>INDEX(VENDREDI!$C$63:$C$66,MATCH(A8,VENDREDI!$E$63:$E$66,0))</f>
        <v>#N/A</v>
      </c>
      <c r="PG8" s="659" t="e">
        <f>INDEX(VENDREDI!$I$63:$I$66,MATCH(A8,VENDREDI!$J$63:$J$66,0))</f>
        <v>#N/A</v>
      </c>
      <c r="PH8" s="660" t="e">
        <f>INDEX(VENDREDI!$I$63:$I$66,MATCH(A8,VENDREDI!$K$63:$K$66,0))</f>
        <v>#N/A</v>
      </c>
    </row>
    <row r="9" spans="1:461" s="40" customFormat="1" x14ac:dyDescent="0.25">
      <c r="A9" s="90" t="str">
        <f>'LISTE DES PROFS'!A4</f>
        <v>BARRES</v>
      </c>
      <c r="B9" s="226">
        <f t="shared" si="17"/>
        <v>0</v>
      </c>
      <c r="C9" s="487">
        <f t="shared" si="18"/>
        <v>0</v>
      </c>
      <c r="D9" s="481">
        <f t="shared" si="19"/>
        <v>0</v>
      </c>
      <c r="E9" s="482">
        <f t="shared" si="20"/>
        <v>0</v>
      </c>
      <c r="F9" s="226">
        <f t="shared" si="21"/>
        <v>0</v>
      </c>
      <c r="G9" s="487">
        <f t="shared" si="22"/>
        <v>0</v>
      </c>
      <c r="H9" s="481">
        <f t="shared" si="23"/>
        <v>0</v>
      </c>
      <c r="I9" s="482">
        <f t="shared" si="24"/>
        <v>0</v>
      </c>
      <c r="J9" s="226">
        <f t="shared" si="0"/>
        <v>0</v>
      </c>
      <c r="K9" s="487">
        <f t="shared" si="1"/>
        <v>0</v>
      </c>
      <c r="L9" s="481">
        <f t="shared" si="2"/>
        <v>0</v>
      </c>
      <c r="M9" s="482">
        <f t="shared" si="3"/>
        <v>0</v>
      </c>
      <c r="N9" s="492">
        <f t="shared" si="25"/>
        <v>0</v>
      </c>
      <c r="O9" s="480" t="s">
        <v>11</v>
      </c>
      <c r="P9" s="226">
        <f>COUNTIF(LUNDI!$D$6:$AB$15,A9)</f>
        <v>0</v>
      </c>
      <c r="Q9" s="228">
        <f>COUNTIF(LUNDI!$D$20:$Y$29,A9)</f>
        <v>0</v>
      </c>
      <c r="R9" s="459">
        <f>P9+Q9</f>
        <v>0</v>
      </c>
      <c r="S9" s="228">
        <f>COUNTIF(MARDI!$D$6:$AB$15,A9)</f>
        <v>0</v>
      </c>
      <c r="T9" s="228">
        <f>COUNTIF(MARDI!$D$20:$Y$29,A9)</f>
        <v>0</v>
      </c>
      <c r="U9" s="459">
        <f>S9+T9</f>
        <v>0</v>
      </c>
      <c r="V9" s="228">
        <f>COUNTIF(MERCREDI!$D$6:$AB$15,A9)</f>
        <v>0</v>
      </c>
      <c r="W9" s="228">
        <f>COUNTIF(MERCREDI!$D$20:$Y$29,A9)</f>
        <v>0</v>
      </c>
      <c r="X9" s="459">
        <f>V9+W9</f>
        <v>0</v>
      </c>
      <c r="Y9" s="228">
        <f>COUNTIF(JEUDI!$D$6:$AB$15,A9)</f>
        <v>0</v>
      </c>
      <c r="Z9" s="228">
        <f>COUNTIF(JEUDI!$D$20:$Y$29,A9)</f>
        <v>0</v>
      </c>
      <c r="AA9" s="459">
        <f>Y9+Z9</f>
        <v>0</v>
      </c>
      <c r="AB9" s="228">
        <f>COUNTIF(VENDREDI!$D$6:$AB$15,A9)</f>
        <v>0</v>
      </c>
      <c r="AC9" s="229">
        <f>COUNTIF(VENDREDI!$D$20:$Y$29,A9)</f>
        <v>0</v>
      </c>
      <c r="AD9" s="451">
        <f>AB9+AC9</f>
        <v>0</v>
      </c>
      <c r="AE9" s="226">
        <f>COUNTIF(LUNDI!$D$63:$D$66,A9)</f>
        <v>0</v>
      </c>
      <c r="AF9" s="227">
        <f>COUNTIF(LUNDI!$E$63:$E$66,A9)</f>
        <v>0</v>
      </c>
      <c r="AG9" s="228">
        <f>COUNTIF(MARDI!$D$63:$D$66,A9)</f>
        <v>0</v>
      </c>
      <c r="AH9" s="234">
        <f>COUNTIF(MARDI!$E$63:$E$66,A9)</f>
        <v>0</v>
      </c>
      <c r="AI9" s="228">
        <f>COUNTIF(MERCREDI!$D$63:$D$66,A9)</f>
        <v>0</v>
      </c>
      <c r="AJ9" s="234">
        <f>COUNTIF(MERCREDI!$E$63:$E$66,A9)</f>
        <v>0</v>
      </c>
      <c r="AK9" s="228">
        <f>COUNTIF(JEUDI!$D$63:$D$66,A9)</f>
        <v>0</v>
      </c>
      <c r="AL9" s="227">
        <f>COUNTIF(JEUDI!$E$63:$E$66,A9)</f>
        <v>0</v>
      </c>
      <c r="AM9" s="228">
        <f>COUNTIF(VENDREDI!$D$63:$D$66,A9)</f>
        <v>0</v>
      </c>
      <c r="AN9" s="525">
        <f>COUNTIF(VENDREDI!$E$63:$E$66,A9)</f>
        <v>0</v>
      </c>
      <c r="AO9" s="226">
        <f>COUNTIF(LUNDI!$F$63:$F$66,A9)</f>
        <v>0</v>
      </c>
      <c r="AP9" s="228"/>
      <c r="AQ9" s="228">
        <f>COUNTIF(MARDI!$F$63:$F$66,A9)</f>
        <v>0</v>
      </c>
      <c r="AR9" s="228"/>
      <c r="AS9" s="228">
        <f>COUNTIF(MERCREDI!$F$63:$F$66,A9)</f>
        <v>0</v>
      </c>
      <c r="AT9" s="228"/>
      <c r="AU9" s="228">
        <f>COUNTIF(JEUDI!$F$63:$F$66,A9)</f>
        <v>0</v>
      </c>
      <c r="AV9" s="228"/>
      <c r="AW9" s="229">
        <f>COUNTIF(VENDREDI!$F$63:$F$66,A9)</f>
        <v>0</v>
      </c>
      <c r="AX9" s="218"/>
      <c r="AY9" s="218"/>
      <c r="AZ9" s="236">
        <f>COUNTIF(LUNDI!$D$35:$AB$44,A9)</f>
        <v>0</v>
      </c>
      <c r="BA9" s="237">
        <f>COUNTIF(LUNDI!$D$49:$Y$58,A9)</f>
        <v>0</v>
      </c>
      <c r="BB9" s="458">
        <f>AZ9+BA9</f>
        <v>0</v>
      </c>
      <c r="BC9" s="237">
        <f>COUNTIF(MARDI!$D$35:$AB$44,A9)</f>
        <v>0</v>
      </c>
      <c r="BD9" s="237">
        <f>COUNTIF(MARDI!$D$49:$Y$58,A9)</f>
        <v>0</v>
      </c>
      <c r="BE9" s="458">
        <f>BC9+BD9</f>
        <v>0</v>
      </c>
      <c r="BF9" s="237">
        <f>COUNTIF(MERCREDI!$D$35:$AB$44,A9)</f>
        <v>0</v>
      </c>
      <c r="BG9" s="237">
        <f>COUNTIF(MERCREDI!$D$49:$Y$58,A9)</f>
        <v>0</v>
      </c>
      <c r="BH9" s="458">
        <f>BF9+BG9</f>
        <v>0</v>
      </c>
      <c r="BI9" s="237">
        <f>COUNTIF(JEUDI!$D$35:$AB$44,A9)</f>
        <v>0</v>
      </c>
      <c r="BJ9" s="237">
        <f>COUNTIF(JEUDI!$D$49:$Y$58,A9)</f>
        <v>0</v>
      </c>
      <c r="BK9" s="458">
        <f>BI9+BJ9</f>
        <v>0</v>
      </c>
      <c r="BL9" s="237">
        <f>COUNTIF(VENDREDI!$D$35:$AB$44,A9)</f>
        <v>0</v>
      </c>
      <c r="BM9" s="238">
        <f>COUNTIF(VENDREDI!$D$49:$Y$58,A9)</f>
        <v>0</v>
      </c>
      <c r="BN9" s="451">
        <f>BL9+BM9</f>
        <v>0</v>
      </c>
      <c r="BO9" s="207">
        <f>COUNTIF(LUNDI!$J$63:$J$66,A9)</f>
        <v>0</v>
      </c>
      <c r="BP9" s="41">
        <f>COUNTIF(LUNDI!$K$63:$K$66,A9)</f>
        <v>0</v>
      </c>
      <c r="BQ9" s="207">
        <f>COUNTIF(MARDI!$J$63:$J$66,A9)</f>
        <v>0</v>
      </c>
      <c r="BR9" s="41">
        <f>COUNTIF(MARDI!$K$63:$K$66,A9)</f>
        <v>0</v>
      </c>
      <c r="BS9" s="207">
        <f>COUNTIF(MERCREDI!$J$63:$J$66,A9)</f>
        <v>0</v>
      </c>
      <c r="BT9" s="41">
        <f>COUNTIF(MERCREDI!$K$63:$K$66,A9)</f>
        <v>0</v>
      </c>
      <c r="BU9" s="207">
        <f>COUNTIF(JEUDI!$J$63:$J$66,A9)</f>
        <v>0</v>
      </c>
      <c r="BV9" s="41">
        <f>COUNTIF(JEUDI!$K$63:$K$66,A9)</f>
        <v>0</v>
      </c>
      <c r="BW9" s="207">
        <f>COUNTIF(VENDREDI!$J$63:$J$66,A9)</f>
        <v>0</v>
      </c>
      <c r="BX9" s="42">
        <f>COUNTIF(VENDREDI!$K$63:$K$66,A9)</f>
        <v>0</v>
      </c>
      <c r="BY9" s="207">
        <f>COUNTIF(LUNDI!$L65:$L$66,A9)</f>
        <v>0</v>
      </c>
      <c r="BZ9" s="208"/>
      <c r="CA9" s="41">
        <f>COUNTIF(MARDI!$L$63:$L$66,A9)</f>
        <v>0</v>
      </c>
      <c r="CB9" s="208"/>
      <c r="CC9" s="208">
        <f>COUNTIF(MERCREDI!$L$63:$L$66,A9)</f>
        <v>0</v>
      </c>
      <c r="CD9" s="208"/>
      <c r="CE9" s="41">
        <f>COUNTIF(JEUDI!$L$63:$L$66,A9)</f>
        <v>0</v>
      </c>
      <c r="CF9" s="208"/>
      <c r="CG9" s="209">
        <f>COUNTIF(VENDREDI!$L$63:$L$66,A9)</f>
        <v>0</v>
      </c>
      <c r="CH9" s="466"/>
      <c r="CI9" s="466"/>
      <c r="CJ9" s="466"/>
      <c r="CK9" s="43">
        <f>COUNTIF(LUNDI!$O$64:$O$66,A9)</f>
        <v>0</v>
      </c>
      <c r="CL9" s="41">
        <f>COUNTIF(MARDI!$O$64:$O$66,A9)</f>
        <v>0</v>
      </c>
      <c r="CM9" s="41">
        <f>COUNTIF(MERCREDI!$O$64:$O$66,A9)</f>
        <v>0</v>
      </c>
      <c r="CN9" s="41">
        <f>COUNTIF(JEUDI!$O$64:$O$66,A9)</f>
        <v>0</v>
      </c>
      <c r="CO9" s="42">
        <f>COUNTIF(VENDREDI!$O$64:$O$66,A9)</f>
        <v>0</v>
      </c>
      <c r="CP9" s="464"/>
      <c r="CQ9" s="43">
        <f>COUNTIF(LUNDI!$P$64:$P$66,A9)</f>
        <v>0</v>
      </c>
      <c r="CR9" s="41">
        <f>COUNTIF(MARDI!$P$64:$P$66,A9)</f>
        <v>0</v>
      </c>
      <c r="CS9" s="41">
        <f>COUNTIF(MERCREDI!$P$64:$P$66,A9)</f>
        <v>0</v>
      </c>
      <c r="CT9" s="41">
        <f>COUNTIF(JEUDI!$P$64:$P$66,A9)</f>
        <v>0</v>
      </c>
      <c r="CU9" s="42">
        <f>COUNTIF(VENDREDI!$P$64:$P$66,A9)</f>
        <v>0</v>
      </c>
      <c r="CV9" s="543" t="str">
        <f t="shared" si="26"/>
        <v>BARRES</v>
      </c>
      <c r="CW9" s="559" t="e">
        <f>INDEX(LUNDI!$B$6:$B$29,MATCH($A$9,LUNDI!D6:D29,0))</f>
        <v>#N/A</v>
      </c>
      <c r="CX9" s="559" t="e">
        <f>INDEX(LUNDI!$B$6:$B$29,MATCH($A$9,LUNDI!E6:E29,0))</f>
        <v>#N/A</v>
      </c>
      <c r="CY9" s="559" t="e">
        <f>INDEX(LUNDI!$B$6:$B$29,MATCH($A$9,LUNDI!F6:F29,0))</f>
        <v>#N/A</v>
      </c>
      <c r="CZ9" s="559" t="e">
        <f>INDEX(LUNDI!$B$6:$B$29,MATCH($A$9,LUNDI!G6:G29,0))</f>
        <v>#N/A</v>
      </c>
      <c r="DA9" s="559" t="e">
        <f>INDEX(LUNDI!$B$6:$B$29,MATCH($A$9,LUNDI!H6:H29,0))</f>
        <v>#N/A</v>
      </c>
      <c r="DB9" s="559" t="e">
        <f>INDEX(LUNDI!$B$6:$B$29,MATCH($A$9,LUNDI!I6:I29,0))</f>
        <v>#N/A</v>
      </c>
      <c r="DC9" s="559" t="e">
        <f>INDEX(LUNDI!$B$6:$B$29,MATCH($A$9,LUNDI!J6:J29,0))</f>
        <v>#N/A</v>
      </c>
      <c r="DD9" s="559" t="e">
        <f>INDEX(LUNDI!$B$6:$B$29,MATCH($A$9,LUNDI!K6:K29,0))</f>
        <v>#N/A</v>
      </c>
      <c r="DE9" s="559" t="e">
        <f>INDEX(LUNDI!$B$6:$B$29,MATCH($A$9,LUNDI!L6:L29,0))</f>
        <v>#N/A</v>
      </c>
      <c r="DF9" s="559" t="e">
        <f>INDEX(LUNDI!$B$6:$B$29,MATCH($A$9,LUNDI!M6:M29,0))</f>
        <v>#N/A</v>
      </c>
      <c r="DG9" s="559" t="e">
        <f>INDEX(LUNDI!$B$6:$B$29,MATCH($A$9,LUNDI!N6:N29,0))</f>
        <v>#N/A</v>
      </c>
      <c r="DH9" s="559" t="e">
        <f>INDEX(LUNDI!$B$6:$B$29,MATCH($A$9,LUNDI!O6:O29,0))</f>
        <v>#N/A</v>
      </c>
      <c r="DI9" s="559" t="e">
        <f>INDEX(LUNDI!$B$6:$B$29,MATCH($A$9,LUNDI!P6:P29,0))</f>
        <v>#N/A</v>
      </c>
      <c r="DJ9" s="559" t="e">
        <f>INDEX(LUNDI!$B$6:$B$29,MATCH($A$9,LUNDI!Q6:Q29,0))</f>
        <v>#N/A</v>
      </c>
      <c r="DK9" s="559" t="e">
        <f>INDEX(LUNDI!$B$6:$B$29,MATCH($A$9,LUNDI!R6:R29,0))</f>
        <v>#N/A</v>
      </c>
      <c r="DL9" s="559" t="e">
        <f>INDEX(LUNDI!$B$6:$B$29,MATCH($A$9,LUNDI!S6:S29,0))</f>
        <v>#N/A</v>
      </c>
      <c r="DM9" s="559" t="e">
        <f>INDEX(LUNDI!$B$6:$B$29,MATCH($A$9,LUNDI!T6:T29,0))</f>
        <v>#N/A</v>
      </c>
      <c r="DN9" s="559" t="e">
        <f>INDEX(LUNDI!$B$6:$B$29,MATCH($A$9,LUNDI!U6:U29,0))</f>
        <v>#N/A</v>
      </c>
      <c r="DO9" s="559" t="e">
        <f>INDEX(LUNDI!$B$6:$B$29,MATCH($A$9,LUNDI!V6:V29,0))</f>
        <v>#N/A</v>
      </c>
      <c r="DP9" s="559" t="e">
        <f>INDEX(LUNDI!$B$6:$B$29,MATCH($A$9,LUNDI!W6:W29,0))</f>
        <v>#N/A</v>
      </c>
      <c r="DQ9" s="559" t="e">
        <f>INDEX(LUNDI!$B$6:$B$29,MATCH($A$9,LUNDI!X6:X29,0))</f>
        <v>#N/A</v>
      </c>
      <c r="DR9" s="559" t="e">
        <f>INDEX(LUNDI!$B$6:$B$29,MATCH($A$9,LUNDI!Y6:Y29,0))</f>
        <v>#N/A</v>
      </c>
      <c r="DS9" s="559" t="e">
        <f>INDEX(LUNDI!$B$6:$B$29,MATCH($A$9,LUNDI!Z6:Z29,0))</f>
        <v>#N/A</v>
      </c>
      <c r="DT9" s="559" t="e">
        <f>INDEX(LUNDI!$B$6:$B$29,MATCH($A$9,LUNDI!AA6:AA29,0))</f>
        <v>#N/A</v>
      </c>
      <c r="DU9" s="559" t="e">
        <f>INDEX(LUNDI!$B$6:$B$29,MATCH($A$9,LUNDI!AB6:AB29,0))</f>
        <v>#N/A</v>
      </c>
      <c r="DV9" s="572">
        <f t="shared" si="14"/>
        <v>0</v>
      </c>
      <c r="DW9" s="543" t="str">
        <f t="shared" si="15"/>
        <v>BARRES</v>
      </c>
      <c r="DX9" s="559" t="e">
        <f>INDEX(MARDI!$B$6:$B$29,MATCH($A$9,MARDI!D6:D29,0))</f>
        <v>#N/A</v>
      </c>
      <c r="DY9" s="559" t="e">
        <f>INDEX(MARDI!$B$6:$B$29,MATCH($A$9,MARDI!E6:E29,0))</f>
        <v>#N/A</v>
      </c>
      <c r="DZ9" s="559" t="e">
        <f>INDEX(MARDI!$B$6:$B$29,MATCH($A$9,MARDI!F6:F29,0))</f>
        <v>#N/A</v>
      </c>
      <c r="EA9" s="559" t="e">
        <f>INDEX(MARDI!$B$6:$B$29,MATCH($A$9,MARDI!G6:G29,0))</f>
        <v>#N/A</v>
      </c>
      <c r="EB9" s="559" t="e">
        <f>INDEX(MARDI!$B$6:$B$29,MATCH($A$9,MARDI!H6:H29,0))</f>
        <v>#N/A</v>
      </c>
      <c r="EC9" s="559" t="e">
        <f>INDEX(MARDI!$B$6:$B$29,MATCH($A$9,MARDI!I6:I29,0))</f>
        <v>#N/A</v>
      </c>
      <c r="ED9" s="559" t="e">
        <f>INDEX(MARDI!$B$6:$B$29,MATCH($A$9,MARDI!J6:J29,0))</f>
        <v>#N/A</v>
      </c>
      <c r="EE9" s="559" t="e">
        <f>INDEX(MARDI!$B$6:$B$29,MATCH($A$9,MARDI!K6:K29,0))</f>
        <v>#N/A</v>
      </c>
      <c r="EF9" s="559" t="e">
        <f>INDEX(MARDI!$B$6:$B$29,MATCH($A$9,MARDI!L6:L29,0))</f>
        <v>#N/A</v>
      </c>
      <c r="EG9" s="559" t="e">
        <f>INDEX(MARDI!$B$6:$B$29,MATCH($A$9,MARDI!M6:M29,0))</f>
        <v>#N/A</v>
      </c>
      <c r="EH9" s="559" t="e">
        <f>INDEX(MARDI!$B$6:$B$29,MATCH($A$9,MARDI!N6:N29,0))</f>
        <v>#N/A</v>
      </c>
      <c r="EI9" s="559" t="e">
        <f>INDEX(MARDI!$B$6:$B$29,MATCH($A$9,MARDI!O6:O29,0))</f>
        <v>#N/A</v>
      </c>
      <c r="EJ9" s="559" t="e">
        <f>INDEX(MARDI!$B$6:$B$29,MATCH($A$9,MARDI!P6:P29,0))</f>
        <v>#N/A</v>
      </c>
      <c r="EK9" s="559" t="e">
        <f>INDEX(MARDI!$B$6:$B$29,MATCH($A$9,MARDI!Q6:Q29,0))</f>
        <v>#N/A</v>
      </c>
      <c r="EL9" s="559" t="e">
        <f>INDEX(MARDI!$B$6:$B$29,MATCH($A$9,MARDI!R6:R29,0))</f>
        <v>#N/A</v>
      </c>
      <c r="EM9" s="559" t="e">
        <f>INDEX(MARDI!$B$6:$B$29,MATCH($A$9,MARDI!S6:S29,0))</f>
        <v>#N/A</v>
      </c>
      <c r="EN9" s="559" t="e">
        <f>INDEX(MARDI!$B$6:$B$29,MATCH($A$9,MARDI!T6:T29,0))</f>
        <v>#N/A</v>
      </c>
      <c r="EO9" s="559" t="e">
        <f>INDEX(MARDI!$B$6:$B$29,MATCH($A$9,MARDI!U6:U29,0))</f>
        <v>#N/A</v>
      </c>
      <c r="EP9" s="559" t="e">
        <f>INDEX(MARDI!$B$6:$B$29,MATCH($A$9,MARDI!V6:V29,0))</f>
        <v>#N/A</v>
      </c>
      <c r="EQ9" s="559" t="e">
        <f>INDEX(MARDI!$B$6:$B$29,MATCH($A$9,MARDI!W6:W29,0))</f>
        <v>#N/A</v>
      </c>
      <c r="ER9" s="559" t="e">
        <f>INDEX(MARDI!$B$6:$B$29,MATCH($A$9,MARDI!X6:X29,0))</f>
        <v>#N/A</v>
      </c>
      <c r="ES9" s="559" t="e">
        <f>INDEX(MARDI!$B$6:$B$29,MATCH($A$9,MARDI!Y6:Y29,0))</f>
        <v>#N/A</v>
      </c>
      <c r="ET9" s="559" t="e">
        <f>INDEX(MARDI!$B$6:$B$29,MATCH($A$9,MARDI!Z6:Z29,0))</f>
        <v>#N/A</v>
      </c>
      <c r="EU9" s="559" t="e">
        <f>INDEX(MARDI!$B$6:$B$29,MATCH($A$9,MARDI!AA6:AA29,0))</f>
        <v>#N/A</v>
      </c>
      <c r="EV9" s="559" t="e">
        <f>INDEX(MARDI!$B$6:$B$29,MATCH($A$9,MARDI!AB6:AB29,0))</f>
        <v>#N/A</v>
      </c>
      <c r="EW9" s="572">
        <f t="shared" si="16"/>
        <v>0</v>
      </c>
      <c r="EX9" s="559"/>
      <c r="EY9" s="568" t="str">
        <f t="shared" si="27"/>
        <v>BARRES</v>
      </c>
      <c r="EZ9" s="559" t="e">
        <f>INDEX(MERCREDI!$B$6:$B$29,MATCH($A$9,MERCREDI!D6:D29,0))</f>
        <v>#N/A</v>
      </c>
      <c r="FA9" s="559" t="e">
        <f>INDEX(MERCREDI!$B$6:$B$29,MATCH($A$9,MERCREDI!E6:E29,0))</f>
        <v>#N/A</v>
      </c>
      <c r="FB9" s="559" t="e">
        <f>INDEX(MERCREDI!$B$6:$B$29,MATCH($A$9,MERCREDI!F6:F29,0))</f>
        <v>#N/A</v>
      </c>
      <c r="FC9" s="559" t="e">
        <f>INDEX(MERCREDI!$B$6:$B$29,MATCH($A$9,MERCREDI!G6:G29,0))</f>
        <v>#N/A</v>
      </c>
      <c r="FD9" s="559" t="e">
        <f>INDEX(MERCREDI!$B$6:$B$29,MATCH($A$9,MERCREDI!H6:H29,0))</f>
        <v>#N/A</v>
      </c>
      <c r="FE9" s="559" t="e">
        <f>INDEX(MERCREDI!$B$6:$B$29,MATCH($A$9,MERCREDI!I6:I29,0))</f>
        <v>#N/A</v>
      </c>
      <c r="FF9" s="559" t="e">
        <f>INDEX(MERCREDI!$B$6:$B$29,MATCH($A$9,MERCREDI!J6:J29,0))</f>
        <v>#N/A</v>
      </c>
      <c r="FG9" s="559" t="e">
        <f>INDEX(MERCREDI!$B$6:$B$29,MATCH($A$9,MERCREDI!K6:K29,0))</f>
        <v>#N/A</v>
      </c>
      <c r="FH9" s="559" t="e">
        <f>INDEX(MERCREDI!$B$6:$B$29,MATCH($A$9,MERCREDI!L6:L29,0))</f>
        <v>#N/A</v>
      </c>
      <c r="FI9" s="559" t="e">
        <f>INDEX(MERCREDI!$B$6:$B$29,MATCH($A$9,MERCREDI!M6:M29,0))</f>
        <v>#N/A</v>
      </c>
      <c r="FJ9" s="559" t="e">
        <f>INDEX(MERCREDI!$B$6:$B$29,MATCH($A$9,MERCREDI!N6:N29,0))</f>
        <v>#N/A</v>
      </c>
      <c r="FK9" s="559" t="e">
        <f>INDEX(MERCREDI!$B$6:$B$29,MATCH($A$9,MERCREDI!O6:O29,0))</f>
        <v>#N/A</v>
      </c>
      <c r="FL9" s="559" t="e">
        <f>INDEX(MERCREDI!$B$6:$B$29,MATCH($A$9,MERCREDI!P6:P29,0))</f>
        <v>#N/A</v>
      </c>
      <c r="FM9" s="559" t="e">
        <f>INDEX(MERCREDI!$B$6:$B$29,MATCH($A$9,MERCREDI!Q6:Q29,0))</f>
        <v>#N/A</v>
      </c>
      <c r="FN9" s="559" t="e">
        <f>INDEX(MERCREDI!$B$6:$B$29,MATCH($A$9,MERCREDI!R6:R29,0))</f>
        <v>#N/A</v>
      </c>
      <c r="FO9" s="559" t="e">
        <f>INDEX(MERCREDI!$B$6:$B$29,MATCH($A$9,MERCREDI!S6:S29,0))</f>
        <v>#N/A</v>
      </c>
      <c r="FP9" s="559" t="e">
        <f>INDEX(MERCREDI!$B$6:$B$29,MATCH($A$9,MERCREDI!T6:T29,0))</f>
        <v>#N/A</v>
      </c>
      <c r="FQ9" s="559" t="e">
        <f>INDEX(MERCREDI!$B$6:$B$29,MATCH($A$9,MERCREDI!U6:U29,0))</f>
        <v>#N/A</v>
      </c>
      <c r="FR9" s="559" t="e">
        <f>INDEX(MERCREDI!$B$6:$B$29,MATCH($A$9,MERCREDI!V6:V29,0))</f>
        <v>#N/A</v>
      </c>
      <c r="FS9" s="559" t="e">
        <f>INDEX(MERCREDI!$B$6:$B$29,MATCH($A$9,MERCREDI!W6:W29,0))</f>
        <v>#N/A</v>
      </c>
      <c r="FT9" s="559" t="e">
        <f>INDEX(MERCREDI!$B$6:$B$29,MATCH($A$9,MERCREDI!X6:X29,0))</f>
        <v>#N/A</v>
      </c>
      <c r="FU9" s="559" t="e">
        <f>INDEX(MERCREDI!$B$6:$B$29,MATCH($A$9,MERCREDI!Y6:Y29,0))</f>
        <v>#N/A</v>
      </c>
      <c r="FV9" s="559" t="e">
        <f>INDEX(MERCREDI!$B$6:$B$29,MATCH($A$9,MERCREDI!Z6:Z29,0))</f>
        <v>#N/A</v>
      </c>
      <c r="FW9" s="559" t="e">
        <f>INDEX(MERCREDI!$B$6:$B$29,MATCH($A$9,MERCREDI!AA6:AA29,0))</f>
        <v>#N/A</v>
      </c>
      <c r="FX9" s="559" t="e">
        <f>INDEX(MERCREDI!$B$6:$B$29,MATCH($A$9,MERCREDI!AB6:AB29,0))</f>
        <v>#N/A</v>
      </c>
      <c r="FY9" s="572">
        <f t="shared" si="28"/>
        <v>0</v>
      </c>
      <c r="GA9" s="570" t="str">
        <f t="shared" si="29"/>
        <v>BARRES</v>
      </c>
      <c r="GB9" s="565" t="e">
        <f>INDEX(JEUDI!$B$6:$B$29,MATCH($A$9,JEUDI!D6:D29,0))</f>
        <v>#N/A</v>
      </c>
      <c r="GC9" s="565" t="e">
        <f>INDEX(JEUDI!$B$6:$B$29,MATCH($A$9,JEUDI!E6:E29,0))</f>
        <v>#N/A</v>
      </c>
      <c r="GD9" s="565" t="e">
        <f>INDEX(JEUDI!$B$6:$B$29,MATCH($A$9,JEUDI!F6:F29,0))</f>
        <v>#N/A</v>
      </c>
      <c r="GE9" s="565" t="e">
        <f>INDEX(JEUDI!$B$6:$B$29,MATCH($A$9,JEUDI!G6:G29,0))</f>
        <v>#N/A</v>
      </c>
      <c r="GF9" s="565" t="e">
        <f>INDEX(JEUDI!$B$6:$B$29,MATCH($A$9,JEUDI!H6:H29,0))</f>
        <v>#N/A</v>
      </c>
      <c r="GG9" s="565" t="e">
        <f>INDEX(JEUDI!$B$6:$B$29,MATCH($A$9,JEUDI!I6:I29,0))</f>
        <v>#N/A</v>
      </c>
      <c r="GH9" s="565" t="e">
        <f>INDEX(JEUDI!$B$6:$B$29,MATCH($A$9,JEUDI!J6:J29,0))</f>
        <v>#N/A</v>
      </c>
      <c r="GI9" s="565" t="e">
        <f>INDEX(JEUDI!$B$6:$B$29,MATCH($A$9,JEUDI!K6:K29,0))</f>
        <v>#N/A</v>
      </c>
      <c r="GJ9" s="565" t="e">
        <f>INDEX(JEUDI!$B$6:$B$29,MATCH($A$9,JEUDI!L6:L29,0))</f>
        <v>#N/A</v>
      </c>
      <c r="GK9" s="565" t="e">
        <f>INDEX(JEUDI!$B$6:$B$29,MATCH($A$9,JEUDI!M6:M29,0))</f>
        <v>#N/A</v>
      </c>
      <c r="GL9" s="565" t="e">
        <f>INDEX(JEUDI!$B$6:$B$29,MATCH($A$9,JEUDI!N6:N29,0))</f>
        <v>#N/A</v>
      </c>
      <c r="GM9" s="565" t="e">
        <f>INDEX(JEUDI!$B$6:$B$29,MATCH($A$9,JEUDI!O6:O29,0))</f>
        <v>#N/A</v>
      </c>
      <c r="GN9" s="565" t="e">
        <f>INDEX(JEUDI!$B$6:$B$29,MATCH($A$9,JEUDI!P6:P29,0))</f>
        <v>#N/A</v>
      </c>
      <c r="GO9" s="565" t="e">
        <f>INDEX(JEUDI!$B$6:$B$29,MATCH($A$9,JEUDI!Q6:Q29,0))</f>
        <v>#N/A</v>
      </c>
      <c r="GP9" s="565" t="e">
        <f>INDEX(JEUDI!$B$6:$B$29,MATCH($A$9,JEUDI!R6:R29,0))</f>
        <v>#N/A</v>
      </c>
      <c r="GQ9" s="565" t="e">
        <f>INDEX(JEUDI!$B$6:$B$29,MATCH($A$9,JEUDI!S6:S29,0))</f>
        <v>#N/A</v>
      </c>
      <c r="GR9" s="565" t="e">
        <f>INDEX(JEUDI!$B$6:$B$29,MATCH($A$9,JEUDI!T6:T29,0))</f>
        <v>#N/A</v>
      </c>
      <c r="GS9" s="565" t="e">
        <f>INDEX(JEUDI!$B$6:$B$29,MATCH($A$9,JEUDI!U6:U29,0))</f>
        <v>#N/A</v>
      </c>
      <c r="GT9" s="565" t="e">
        <f>INDEX(JEUDI!$B$6:$B$29,MATCH($A$9,JEUDI!V6:V29,0))</f>
        <v>#N/A</v>
      </c>
      <c r="GU9" s="565" t="e">
        <f>INDEX(JEUDI!$B$6:$B$29,MATCH($A$9,JEUDI!W6:W29,0))</f>
        <v>#N/A</v>
      </c>
      <c r="GV9" s="565" t="e">
        <f>INDEX(JEUDI!$B$6:$B$29,MATCH($A$9,JEUDI!X6:X29,0))</f>
        <v>#N/A</v>
      </c>
      <c r="GW9" s="565" t="e">
        <f>INDEX(JEUDI!$B$6:$B$29,MATCH($A$9,JEUDI!Y6:Y29,0))</f>
        <v>#N/A</v>
      </c>
      <c r="GX9" s="565" t="e">
        <f>INDEX(JEUDI!$B$6:$B$29,MATCH($A$9,JEUDI!Z6:Z29,0))</f>
        <v>#N/A</v>
      </c>
      <c r="GY9" s="565" t="e">
        <f>INDEX(JEUDI!$B$6:$B$29,MATCH($A$9,JEUDI!AA6:AA29,0))</f>
        <v>#N/A</v>
      </c>
      <c r="GZ9" s="565" t="e">
        <f>INDEX(JEUDI!$B$6:$B$29,MATCH($A$9,JEUDI!AB6:AB29,0))</f>
        <v>#N/A</v>
      </c>
      <c r="HA9" s="572">
        <f t="shared" si="30"/>
        <v>0</v>
      </c>
      <c r="HB9" s="565"/>
      <c r="HC9" s="772" t="str">
        <f t="shared" si="31"/>
        <v>BARRES</v>
      </c>
      <c r="HD9" s="565" t="e">
        <f>INDEX(VENDREDI!$B$6:$B$29,MATCH($A$9,VENDREDI!D6:D29,0))</f>
        <v>#N/A</v>
      </c>
      <c r="HE9" s="565" t="e">
        <f>INDEX(VENDREDI!$B$6:$B$29,MATCH($A$9,VENDREDI!E6:E29,0))</f>
        <v>#N/A</v>
      </c>
      <c r="HF9" s="565" t="e">
        <f>INDEX(VENDREDI!$B$6:$B$29,MATCH($A$9,VENDREDI!F6:F29,0))</f>
        <v>#N/A</v>
      </c>
      <c r="HG9" s="565" t="e">
        <f>INDEX(VENDREDI!$B$6:$B$29,MATCH($A$9,VENDREDI!G6:G29,0))</f>
        <v>#N/A</v>
      </c>
      <c r="HH9" s="565" t="e">
        <f>INDEX(VENDREDI!$B$6:$B$29,MATCH($A$9,VENDREDI!H6:H29,0))</f>
        <v>#N/A</v>
      </c>
      <c r="HI9" s="565" t="e">
        <f>INDEX(VENDREDI!$B$6:$B$29,MATCH($A$9,VENDREDI!I6:I29,0))</f>
        <v>#N/A</v>
      </c>
      <c r="HJ9" s="565" t="e">
        <f>INDEX(VENDREDI!$B$6:$B$29,MATCH($A$9,VENDREDI!J6:J29,0))</f>
        <v>#N/A</v>
      </c>
      <c r="HK9" s="565" t="e">
        <f>INDEX(VENDREDI!$B$6:$B$29,MATCH($A$9,VENDREDI!K6:K29,0))</f>
        <v>#N/A</v>
      </c>
      <c r="HL9" s="565" t="e">
        <f>INDEX(VENDREDI!$B$6:$B$29,MATCH($A$9,VENDREDI!L6:L29,0))</f>
        <v>#N/A</v>
      </c>
      <c r="HM9" s="565" t="e">
        <f>INDEX(VENDREDI!$B$6:$B$29,MATCH($A$9,VENDREDI!M6:M29,0))</f>
        <v>#N/A</v>
      </c>
      <c r="HN9" s="565" t="e">
        <f>INDEX(VENDREDI!$B$6:$B$29,MATCH($A$9,VENDREDI!N6:N29,0))</f>
        <v>#N/A</v>
      </c>
      <c r="HO9" s="565" t="e">
        <f>INDEX(VENDREDI!$B$6:$B$29,MATCH($A$9,VENDREDI!O6:O29,0))</f>
        <v>#N/A</v>
      </c>
      <c r="HP9" s="565" t="e">
        <f>INDEX(VENDREDI!$B$6:$B$29,MATCH($A$9,VENDREDI!P6:P29,0))</f>
        <v>#N/A</v>
      </c>
      <c r="HQ9" s="565" t="e">
        <f>INDEX(VENDREDI!$B$6:$B$29,MATCH($A$9,VENDREDI!Q6:Q29,0))</f>
        <v>#N/A</v>
      </c>
      <c r="HR9" s="565" t="e">
        <f>INDEX(VENDREDI!$B$6:$B$29,MATCH($A$9,VENDREDI!R6:R29,0))</f>
        <v>#N/A</v>
      </c>
      <c r="HS9" s="565" t="e">
        <f>INDEX(VENDREDI!$B$6:$B$29,MATCH($A$9,VENDREDI!S6:S29,0))</f>
        <v>#N/A</v>
      </c>
      <c r="HT9" s="565" t="e">
        <f>INDEX(VENDREDI!$B$6:$B$29,MATCH($A$9,VENDREDI!T6:T29,0))</f>
        <v>#N/A</v>
      </c>
      <c r="HU9" s="565" t="e">
        <f>INDEX(VENDREDI!$B$6:$B$29,MATCH($A$9,VENDREDI!U6:U29,0))</f>
        <v>#N/A</v>
      </c>
      <c r="HV9" s="565" t="e">
        <f>INDEX(VENDREDI!$B$6:$B$29,MATCH($A$9,VENDREDI!V6:V29,0))</f>
        <v>#N/A</v>
      </c>
      <c r="HW9" s="565" t="e">
        <f>INDEX(VENDREDI!$B$6:$B$29,MATCH($A$9,VENDREDI!W6:W29,0))</f>
        <v>#N/A</v>
      </c>
      <c r="HX9" s="565" t="e">
        <f>INDEX(VENDREDI!$B$6:$B$29,MATCH($A$9,VENDREDI!X6:X29,0))</f>
        <v>#N/A</v>
      </c>
      <c r="HY9" s="565" t="e">
        <f>INDEX(VENDREDI!$B$6:$B$29,MATCH($A$9,VENDREDI!Y6:Y29,0))</f>
        <v>#N/A</v>
      </c>
      <c r="HZ9" s="565" t="e">
        <f>INDEX(VENDREDI!$B$6:$B$29,MATCH($A$9,VENDREDI!Z6:Z29,0))</f>
        <v>#N/A</v>
      </c>
      <c r="IA9" s="565" t="e">
        <f>INDEX(VENDREDI!$B$6:$B$29,MATCH($A$9,VENDREDI!AA6:AA29,0))</f>
        <v>#N/A</v>
      </c>
      <c r="IB9" s="565" t="e">
        <f>INDEX(VENDREDI!$B$6:$B$29,MATCH($A$9,VENDREDI!AB6:AB29,0))</f>
        <v>#N/A</v>
      </c>
      <c r="IC9" s="572">
        <f t="shared" si="32"/>
        <v>0</v>
      </c>
      <c r="ID9" s="565"/>
      <c r="IE9" s="565"/>
      <c r="IF9" s="565"/>
      <c r="IG9" s="772" t="str">
        <f t="shared" si="33"/>
        <v>BARRES</v>
      </c>
      <c r="IH9" s="565" t="e">
        <f>INDEX(LUNDI!$B$35:$B$58,MATCH($A$9,LUNDI!D35:D58,0))</f>
        <v>#N/A</v>
      </c>
      <c r="II9" s="565" t="e">
        <f>INDEX(LUNDI!$B$35:$B$58,MATCH($A$9,LUNDI!E35:E58,0))</f>
        <v>#N/A</v>
      </c>
      <c r="IJ9" s="565" t="e">
        <f>INDEX(LUNDI!$B$35:$B$58,MATCH($A$9,LUNDI!F35:F58,0))</f>
        <v>#N/A</v>
      </c>
      <c r="IK9" s="565" t="e">
        <f>INDEX(LUNDI!$B$35:$B$58,MATCH($A$9,LUNDI!G35:G58,0))</f>
        <v>#N/A</v>
      </c>
      <c r="IL9" s="565" t="e">
        <f>INDEX(LUNDI!$B$35:$B$58,MATCH($A$9,LUNDI!H35:H58,0))</f>
        <v>#N/A</v>
      </c>
      <c r="IM9" s="565" t="e">
        <f>INDEX(LUNDI!$B$35:$B$58,MATCH($A$9,LUNDI!I35:I58,0))</f>
        <v>#N/A</v>
      </c>
      <c r="IN9" s="565" t="e">
        <f>INDEX(LUNDI!$B$35:$B$58,MATCH($A$9,LUNDI!J35:J58,0))</f>
        <v>#N/A</v>
      </c>
      <c r="IO9" s="565" t="e">
        <f>INDEX(LUNDI!$B$35:$B$58,MATCH($A$9,LUNDI!K35:K58,0))</f>
        <v>#N/A</v>
      </c>
      <c r="IP9" s="565" t="e">
        <f>INDEX(LUNDI!$B$35:$B$58,MATCH($A$9,LUNDI!L35:L58,0))</f>
        <v>#N/A</v>
      </c>
      <c r="IQ9" s="565" t="e">
        <f>INDEX(LUNDI!$B$35:$B$58,MATCH($A$9,LUNDI!M35:M58,0))</f>
        <v>#N/A</v>
      </c>
      <c r="IR9" s="565" t="e">
        <f>INDEX(LUNDI!$B$35:$B$58,MATCH($A$9,LUNDI!N35:N58,0))</f>
        <v>#N/A</v>
      </c>
      <c r="IS9" s="565" t="e">
        <f>INDEX(LUNDI!$B$35:$B$58,MATCH($A$9,LUNDI!O35:O58,0))</f>
        <v>#N/A</v>
      </c>
      <c r="IT9" s="565" t="e">
        <f>INDEX(LUNDI!$B$35:$B$58,MATCH($A$9,LUNDI!P35:P58,0))</f>
        <v>#N/A</v>
      </c>
      <c r="IU9" s="565" t="e">
        <f>INDEX(LUNDI!$B$35:$B$58,MATCH($A$9,LUNDI!Q35:Q58,0))</f>
        <v>#N/A</v>
      </c>
      <c r="IV9" s="565" t="e">
        <f>INDEX(LUNDI!$B$35:$B$58,MATCH($A$9,LUNDI!R35:R58,0))</f>
        <v>#N/A</v>
      </c>
      <c r="IW9" s="565" t="e">
        <f>INDEX(LUNDI!$B$35:$B$58,MATCH($A$9,LUNDI!S35:S58,0))</f>
        <v>#N/A</v>
      </c>
      <c r="IX9" s="565" t="e">
        <f>INDEX(LUNDI!$B$35:$B$58,MATCH($A$9,LUNDI!T35:T58,0))</f>
        <v>#N/A</v>
      </c>
      <c r="IY9" s="565" t="e">
        <f>INDEX(LUNDI!$B$35:$B$58,MATCH($A$9,LUNDI!U35:U58,0))</f>
        <v>#N/A</v>
      </c>
      <c r="IZ9" s="565" t="e">
        <f>INDEX(LUNDI!$B$35:$B$58,MATCH($A$9,LUNDI!V35:V58,0))</f>
        <v>#N/A</v>
      </c>
      <c r="JA9" s="565" t="e">
        <f>INDEX(LUNDI!$B$35:$B$58,MATCH($A$9,LUNDI!W35:W58,0))</f>
        <v>#N/A</v>
      </c>
      <c r="JB9" s="565" t="e">
        <f>INDEX(LUNDI!$B$35:$B$58,MATCH($A$9,LUNDI!X35:X58,0))</f>
        <v>#N/A</v>
      </c>
      <c r="JC9" s="565" t="e">
        <f>INDEX(LUNDI!$B$35:$B$58,MATCH($A$9,LUNDI!Y35:Y58,0))</f>
        <v>#N/A</v>
      </c>
      <c r="JD9" s="565" t="e">
        <f>INDEX(LUNDI!$B$35:$B$58,MATCH($A$9,LUNDI!Z35:Z58,0))</f>
        <v>#N/A</v>
      </c>
      <c r="JE9" s="565" t="e">
        <f>INDEX(LUNDI!$B$35:$B$58,MATCH($A$9,LUNDI!AA35:AA58,0))</f>
        <v>#N/A</v>
      </c>
      <c r="JF9" s="565" t="e">
        <f>INDEX(LUNDI!$B$35:$B$58,MATCH($A$9,LUNDI!AB35:AB58,0))</f>
        <v>#N/A</v>
      </c>
      <c r="JG9" s="572">
        <f t="shared" si="34"/>
        <v>0</v>
      </c>
      <c r="JH9" s="565"/>
      <c r="JI9" s="772" t="str">
        <f t="shared" si="35"/>
        <v>BARRES</v>
      </c>
      <c r="JJ9" s="565" t="e">
        <f>INDEX(MARDI!$B$35:$B$58,MATCH($A$9,MARDI!D35:D58,0))</f>
        <v>#N/A</v>
      </c>
      <c r="JK9" s="565" t="e">
        <f>INDEX(MARDI!$B$35:$B$58,MATCH($A$9,MARDI!E35:E58,0))</f>
        <v>#N/A</v>
      </c>
      <c r="JL9" s="565" t="e">
        <f>INDEX(MARDI!$B$35:$B$58,MATCH($A$9,MARDI!F35:F58,0))</f>
        <v>#N/A</v>
      </c>
      <c r="JM9" s="565" t="e">
        <f>INDEX(MARDI!$B$35:$B$58,MATCH($A$9,MARDI!G35:G58,0))</f>
        <v>#N/A</v>
      </c>
      <c r="JN9" s="565" t="e">
        <f>INDEX(MARDI!$B$35:$B$58,MATCH($A$9,MARDI!H35:H58,0))</f>
        <v>#N/A</v>
      </c>
      <c r="JO9" s="565" t="e">
        <f>INDEX(MARDI!$B$35:$B$58,MATCH($A$9,MARDI!I35:I58,0))</f>
        <v>#N/A</v>
      </c>
      <c r="JP9" s="565" t="e">
        <f>INDEX(MARDI!$B$35:$B$58,MATCH($A$9,MARDI!J35:J58,0))</f>
        <v>#N/A</v>
      </c>
      <c r="JQ9" s="565" t="e">
        <f>INDEX(MARDI!$B$35:$B$58,MATCH($A$9,MARDI!K35:K58,0))</f>
        <v>#N/A</v>
      </c>
      <c r="JR9" s="565" t="e">
        <f>INDEX(MARDI!$B$35:$B$58,MATCH($A$9,MARDI!L35:L58,0))</f>
        <v>#N/A</v>
      </c>
      <c r="JS9" s="565" t="e">
        <f>INDEX(MARDI!$B$35:$B$58,MATCH($A$9,MARDI!M35:M58,0))</f>
        <v>#N/A</v>
      </c>
      <c r="JT9" s="565" t="e">
        <f>INDEX(MARDI!$B$35:$B$58,MATCH($A$9,MARDI!N35:N58,0))</f>
        <v>#N/A</v>
      </c>
      <c r="JU9" s="565" t="e">
        <f>INDEX(MARDI!$B$35:$B$58,MATCH($A$9,MARDI!O35:O58,0))</f>
        <v>#N/A</v>
      </c>
      <c r="JV9" s="565" t="e">
        <f>INDEX(MARDI!$B$35:$B$58,MATCH($A$9,MARDI!P35:P58,0))</f>
        <v>#N/A</v>
      </c>
      <c r="JW9" s="565" t="e">
        <f>INDEX(MARDI!$B$35:$B$58,MATCH($A$9,MARDI!Q35:Q58,0))</f>
        <v>#N/A</v>
      </c>
      <c r="JX9" s="565" t="e">
        <f>INDEX(MARDI!$B$35:$B$58,MATCH($A$9,MARDI!R35:R58,0))</f>
        <v>#N/A</v>
      </c>
      <c r="JY9" s="565" t="e">
        <f>INDEX(MARDI!$B$35:$B$58,MATCH($A$9,MARDI!S35:S58,0))</f>
        <v>#N/A</v>
      </c>
      <c r="JZ9" s="565" t="e">
        <f>INDEX(MARDI!$B$35:$B$58,MATCH($A$9,MARDI!T35:T58,0))</f>
        <v>#N/A</v>
      </c>
      <c r="KA9" s="565" t="e">
        <f>INDEX(MARDI!$B$35:$B$58,MATCH($A$9,MARDI!U35:U58,0))</f>
        <v>#N/A</v>
      </c>
      <c r="KB9" s="565" t="e">
        <f>INDEX(MARDI!$B$35:$B$58,MATCH($A$9,MARDI!V35:V58,0))</f>
        <v>#N/A</v>
      </c>
      <c r="KC9" s="565" t="e">
        <f>INDEX(MARDI!$B$35:$B$58,MATCH($A$9,MARDI!W35:W58,0))</f>
        <v>#N/A</v>
      </c>
      <c r="KD9" s="565" t="e">
        <f>INDEX(MARDI!$B$35:$B$58,MATCH($A$9,MARDI!X35:X58,0))</f>
        <v>#N/A</v>
      </c>
      <c r="KE9" s="565" t="e">
        <f>INDEX(MARDI!$B$35:$B$58,MATCH($A$9,MARDI!Y35:Y58,0))</f>
        <v>#N/A</v>
      </c>
      <c r="KF9" s="565" t="e">
        <f>INDEX(MARDI!$B$35:$B$58,MATCH($A$9,MARDI!Z35:Z58,0))</f>
        <v>#N/A</v>
      </c>
      <c r="KG9" s="565" t="e">
        <f>INDEX(MARDI!$B$35:$B$58,MATCH($A$9,MARDI!AA35:AA58,0))</f>
        <v>#N/A</v>
      </c>
      <c r="KH9" s="565" t="e">
        <f>INDEX(MARDI!$B$35:$B$58,MATCH($A$9,MARDI!AB35:AB58,0))</f>
        <v>#N/A</v>
      </c>
      <c r="KI9" s="572">
        <f t="shared" si="36"/>
        <v>0</v>
      </c>
      <c r="KJ9" s="565"/>
      <c r="KK9" s="565" t="str">
        <f t="shared" si="37"/>
        <v>BARRES</v>
      </c>
      <c r="KL9" s="565" t="e">
        <f>INDEX(MERCREDI!$B$35:$B$58,MATCH($A$9,MERCREDI!D35:D58,0))</f>
        <v>#N/A</v>
      </c>
      <c r="KM9" s="565" t="e">
        <f>INDEX(MERCREDI!$B$35:$B$58,MATCH($A$9,MERCREDI!E35:E58,0))</f>
        <v>#N/A</v>
      </c>
      <c r="KN9" s="565" t="e">
        <f>INDEX(MERCREDI!$B$35:$B$58,MATCH($A$9,MERCREDI!F35:F58,0))</f>
        <v>#N/A</v>
      </c>
      <c r="KO9" s="565" t="e">
        <f>INDEX(MERCREDI!$B$35:$B$58,MATCH($A$9,MERCREDI!G35:G58,0))</f>
        <v>#N/A</v>
      </c>
      <c r="KP9" s="565" t="e">
        <f>INDEX(MERCREDI!$B$35:$B$58,MATCH($A$9,MERCREDI!H35:H58,0))</f>
        <v>#N/A</v>
      </c>
      <c r="KQ9" s="565" t="e">
        <f>INDEX(MERCREDI!$B$35:$B$58,MATCH($A$9,MERCREDI!I35:I58,0))</f>
        <v>#N/A</v>
      </c>
      <c r="KR9" s="565" t="e">
        <f>INDEX(MERCREDI!$B$35:$B$58,MATCH($A$9,MERCREDI!J35:J58,0))</f>
        <v>#N/A</v>
      </c>
      <c r="KS9" s="565" t="e">
        <f>INDEX(MERCREDI!$B$35:$B$58,MATCH($A$9,MERCREDI!K35:K58,0))</f>
        <v>#N/A</v>
      </c>
      <c r="KT9" s="565" t="e">
        <f>INDEX(MERCREDI!$B$35:$B$58,MATCH($A$9,MERCREDI!L35:L58,0))</f>
        <v>#N/A</v>
      </c>
      <c r="KU9" s="565" t="e">
        <f>INDEX(MERCREDI!$B$35:$B$58,MATCH($A$9,MERCREDI!M35:M58,0))</f>
        <v>#N/A</v>
      </c>
      <c r="KV9" s="565" t="e">
        <f>INDEX(MERCREDI!$B$35:$B$58,MATCH($A$9,MERCREDI!N35:N58,0))</f>
        <v>#N/A</v>
      </c>
      <c r="KW9" s="565" t="e">
        <f>INDEX(MERCREDI!$B$35:$B$58,MATCH($A$9,MERCREDI!O35:O58,0))</f>
        <v>#N/A</v>
      </c>
      <c r="KX9" s="565" t="e">
        <f>INDEX(MERCREDI!$B$35:$B$58,MATCH($A$9,MERCREDI!P35:P58,0))</f>
        <v>#N/A</v>
      </c>
      <c r="KY9" s="565" t="e">
        <f>INDEX(MERCREDI!$B$35:$B$58,MATCH($A$9,MERCREDI!Q35:Q58,0))</f>
        <v>#N/A</v>
      </c>
      <c r="KZ9" s="565" t="e">
        <f>INDEX(MERCREDI!$B$35:$B$58,MATCH($A$9,MERCREDI!R35:R58,0))</f>
        <v>#N/A</v>
      </c>
      <c r="LA9" s="565" t="e">
        <f>INDEX(MERCREDI!$B$35:$B$58,MATCH($A$9,MERCREDI!S35:S58,0))</f>
        <v>#N/A</v>
      </c>
      <c r="LB9" s="565" t="e">
        <f>INDEX(MERCREDI!$B$35:$B$58,MATCH($A$9,MERCREDI!T35:T58,0))</f>
        <v>#N/A</v>
      </c>
      <c r="LC9" s="565" t="e">
        <f>INDEX(MERCREDI!$B$35:$B$58,MATCH($A$9,MERCREDI!U35:U58,0))</f>
        <v>#N/A</v>
      </c>
      <c r="LD9" s="565" t="e">
        <f>INDEX(MERCREDI!$B$35:$B$58,MATCH($A$9,MERCREDI!V35:V58,0))</f>
        <v>#N/A</v>
      </c>
      <c r="LE9" s="565" t="e">
        <f>INDEX(MERCREDI!$B$35:$B$58,MATCH($A$9,MERCREDI!W35:W58,0))</f>
        <v>#N/A</v>
      </c>
      <c r="LF9" s="565" t="e">
        <f>INDEX(MERCREDI!$B$35:$B$58,MATCH($A$9,MERCREDI!X35:X58,0))</f>
        <v>#N/A</v>
      </c>
      <c r="LG9" s="565" t="e">
        <f>INDEX(MERCREDI!$B$35:$B$58,MATCH($A$9,MERCREDI!Y35:Y58,0))</f>
        <v>#N/A</v>
      </c>
      <c r="LH9" s="565" t="e">
        <f>INDEX(MERCREDI!$B$35:$B$58,MATCH($A$9,MERCREDI!Z35:Z58,0))</f>
        <v>#N/A</v>
      </c>
      <c r="LI9" s="565" t="e">
        <f>INDEX(MERCREDI!$B$35:$B$58,MATCH($A$9,MERCREDI!AA35:AA58,0))</f>
        <v>#N/A</v>
      </c>
      <c r="LJ9" s="565" t="e">
        <f>INDEX(MERCREDI!$B$35:$B$58,MATCH($A$9,MERCREDI!AB35:AB58,0))</f>
        <v>#N/A</v>
      </c>
      <c r="LK9" s="572">
        <f t="shared" si="38"/>
        <v>0</v>
      </c>
      <c r="LL9" s="565"/>
      <c r="LM9" s="565" t="str">
        <f t="shared" si="39"/>
        <v>BARRES</v>
      </c>
      <c r="LN9" s="565" t="e">
        <f>INDEX(JEUDI!$B$35:$B$58,MATCH($A$9,JEUDI!D35:D58,0))</f>
        <v>#N/A</v>
      </c>
      <c r="LO9" s="565" t="e">
        <f>INDEX(JEUDI!$B$35:$B$58,MATCH($A$9,JEUDI!E35:E58,0))</f>
        <v>#N/A</v>
      </c>
      <c r="LP9" s="565" t="e">
        <f>INDEX(JEUDI!$B$35:$B$58,MATCH($A$9,JEUDI!F35:F58,0))</f>
        <v>#N/A</v>
      </c>
      <c r="LQ9" s="565" t="e">
        <f>INDEX(JEUDI!$B$35:$B$58,MATCH($A$9,JEUDI!G35:G58,0))</f>
        <v>#N/A</v>
      </c>
      <c r="LR9" s="565" t="e">
        <f>INDEX(JEUDI!$B$35:$B$58,MATCH($A$9,JEUDI!H35:H58,0))</f>
        <v>#N/A</v>
      </c>
      <c r="LS9" s="565" t="e">
        <f>INDEX(JEUDI!$B$35:$B$58,MATCH($A$9,JEUDI!I35:I58,0))</f>
        <v>#N/A</v>
      </c>
      <c r="LT9" s="565" t="e">
        <f>INDEX(JEUDI!$B$35:$B$58,MATCH($A$9,JEUDI!J35:J58,0))</f>
        <v>#N/A</v>
      </c>
      <c r="LU9" s="565" t="e">
        <f>INDEX(JEUDI!$B$35:$B$58,MATCH($A$9,JEUDI!K35:K58,0))</f>
        <v>#N/A</v>
      </c>
      <c r="LV9" s="565" t="e">
        <f>INDEX(JEUDI!$B$35:$B$58,MATCH($A$9,JEUDI!L35:L58,0))</f>
        <v>#N/A</v>
      </c>
      <c r="LW9" s="565" t="e">
        <f>INDEX(JEUDI!$B$35:$B$58,MATCH($A$9,JEUDI!M35:M58,0))</f>
        <v>#N/A</v>
      </c>
      <c r="LX9" s="565" t="e">
        <f>INDEX(JEUDI!$B$35:$B$58,MATCH($A$9,JEUDI!N35:N58,0))</f>
        <v>#N/A</v>
      </c>
      <c r="LY9" s="565" t="e">
        <f>INDEX(JEUDI!$B$35:$B$58,MATCH($A$9,JEUDI!O35:O58,0))</f>
        <v>#N/A</v>
      </c>
      <c r="LZ9" s="565" t="e">
        <f>INDEX(JEUDI!$B$35:$B$58,MATCH($A$9,JEUDI!P35:P58,0))</f>
        <v>#N/A</v>
      </c>
      <c r="MA9" s="565" t="e">
        <f>INDEX(JEUDI!$B$35:$B$58,MATCH($A$9,JEUDI!Q35:Q58,0))</f>
        <v>#N/A</v>
      </c>
      <c r="MB9" s="565" t="e">
        <f>INDEX(JEUDI!$B$35:$B$58,MATCH($A$9,JEUDI!R35:R58,0))</f>
        <v>#N/A</v>
      </c>
      <c r="MC9" s="565" t="e">
        <f>INDEX(JEUDI!$B$35:$B$58,MATCH($A$9,JEUDI!S35:S58,0))</f>
        <v>#N/A</v>
      </c>
      <c r="MD9" s="565" t="e">
        <f>INDEX(JEUDI!$B$35:$B$58,MATCH($A$9,JEUDI!T35:T58,0))</f>
        <v>#N/A</v>
      </c>
      <c r="ME9" s="565" t="e">
        <f>INDEX(JEUDI!$B$35:$B$58,MATCH($A$9,JEUDI!U35:U58,0))</f>
        <v>#N/A</v>
      </c>
      <c r="MF9" s="565" t="e">
        <f>INDEX(JEUDI!$B$35:$B$58,MATCH($A$9,JEUDI!V35:V58,0))</f>
        <v>#N/A</v>
      </c>
      <c r="MG9" s="565" t="e">
        <f>INDEX(JEUDI!$B$35:$B$58,MATCH($A$9,JEUDI!W35:W58,0))</f>
        <v>#N/A</v>
      </c>
      <c r="MH9" s="565" t="e">
        <f>INDEX(JEUDI!$B$35:$B$58,MATCH($A$9,JEUDI!X35:X58,0))</f>
        <v>#N/A</v>
      </c>
      <c r="MI9" s="565" t="e">
        <f>INDEX(JEUDI!$B$35:$B$58,MATCH($A$9,JEUDI!Y35:Y58,0))</f>
        <v>#N/A</v>
      </c>
      <c r="MJ9" s="565" t="e">
        <f>INDEX(JEUDI!$B$35:$B$58,MATCH($A$9,JEUDI!Z35:Z58,0))</f>
        <v>#N/A</v>
      </c>
      <c r="MK9" s="565" t="e">
        <f>INDEX(JEUDI!$B$35:$B$58,MATCH($A$9,JEUDI!AA35:AA58,0))</f>
        <v>#N/A</v>
      </c>
      <c r="ML9" s="565" t="e">
        <f>INDEX(JEUDI!$B$35:$B$58,MATCH($A$9,JEUDI!AB35:AB58,0))</f>
        <v>#N/A</v>
      </c>
      <c r="MM9" s="572">
        <f t="shared" si="40"/>
        <v>0</v>
      </c>
      <c r="MN9" s="565"/>
      <c r="MO9" s="565"/>
      <c r="MP9" s="565" t="str">
        <f t="shared" si="41"/>
        <v>BARRES</v>
      </c>
      <c r="MQ9" s="565" t="e">
        <f>INDEX(VENDREDI!$B$35:$B$58,MATCH($A$9,VENDREDI!D35:D58,0))</f>
        <v>#N/A</v>
      </c>
      <c r="MR9" s="565" t="e">
        <f>INDEX(VENDREDI!$B$35:$B$58,MATCH($A$9,VENDREDI!E35:E58,0))</f>
        <v>#N/A</v>
      </c>
      <c r="MS9" s="565" t="e">
        <f>INDEX(VENDREDI!$B$35:$B$58,MATCH($A$9,VENDREDI!F35:F58,0))</f>
        <v>#N/A</v>
      </c>
      <c r="MT9" s="565" t="e">
        <f>INDEX(VENDREDI!$B$35:$B$58,MATCH($A$9,VENDREDI!G35:G58,0))</f>
        <v>#N/A</v>
      </c>
      <c r="MU9" s="565" t="e">
        <f>INDEX(VENDREDI!$B$35:$B$58,MATCH($A$9,VENDREDI!H35:H58,0))</f>
        <v>#N/A</v>
      </c>
      <c r="MV9" s="565" t="e">
        <f>INDEX(VENDREDI!$B$35:$B$58,MATCH($A$9,VENDREDI!I35:I58,0))</f>
        <v>#N/A</v>
      </c>
      <c r="MW9" s="565" t="e">
        <f>INDEX(VENDREDI!$B$35:$B$58,MATCH($A$9,VENDREDI!J35:J58,0))</f>
        <v>#N/A</v>
      </c>
      <c r="MX9" s="565" t="e">
        <f>INDEX(VENDREDI!$B$35:$B$58,MATCH($A$9,VENDREDI!K35:K58,0))</f>
        <v>#N/A</v>
      </c>
      <c r="MY9" s="565" t="e">
        <f>INDEX(VENDREDI!$B$35:$B$58,MATCH($A$9,VENDREDI!L35:L58,0))</f>
        <v>#N/A</v>
      </c>
      <c r="MZ9" s="565" t="e">
        <f>INDEX(VENDREDI!$B$35:$B$58,MATCH($A$9,VENDREDI!M35:M58,0))</f>
        <v>#N/A</v>
      </c>
      <c r="NA9" s="565" t="e">
        <f>INDEX(VENDREDI!$B$35:$B$58,MATCH($A$9,VENDREDI!N35:N58,0))</f>
        <v>#N/A</v>
      </c>
      <c r="NB9" s="565" t="e">
        <f>INDEX(VENDREDI!$B$35:$B$58,MATCH($A$9,VENDREDI!O35:O58,0))</f>
        <v>#N/A</v>
      </c>
      <c r="NC9" s="565" t="e">
        <f>INDEX(VENDREDI!$B$35:$B$58,MATCH($A$9,VENDREDI!P35:P58,0))</f>
        <v>#N/A</v>
      </c>
      <c r="ND9" s="565" t="e">
        <f>INDEX(VENDREDI!$B$35:$B$58,MATCH($A$9,VENDREDI!Q35:Q58,0))</f>
        <v>#N/A</v>
      </c>
      <c r="NE9" s="565" t="e">
        <f>INDEX(VENDREDI!$B$35:$B$58,MATCH($A$9,VENDREDI!R35:R58,0))</f>
        <v>#N/A</v>
      </c>
      <c r="NF9" s="565" t="e">
        <f>INDEX(VENDREDI!$B$35:$B$58,MATCH($A$9,VENDREDI!S35:S58,0))</f>
        <v>#N/A</v>
      </c>
      <c r="NG9" s="565" t="e">
        <f>INDEX(VENDREDI!$B$35:$B$58,MATCH($A$9,VENDREDI!T35:T58,0))</f>
        <v>#N/A</v>
      </c>
      <c r="NH9" s="565" t="e">
        <f>INDEX(VENDREDI!$B$35:$B$58,MATCH($A$9,VENDREDI!U35:U58,0))</f>
        <v>#N/A</v>
      </c>
      <c r="NI9" s="565" t="e">
        <f>INDEX(VENDREDI!$B$35:$B$58,MATCH($A$9,VENDREDI!V35:V58,0))</f>
        <v>#N/A</v>
      </c>
      <c r="NJ9" s="565" t="e">
        <f>INDEX(VENDREDI!$B$35:$B$58,MATCH($A$9,VENDREDI!W35:W58,0))</f>
        <v>#N/A</v>
      </c>
      <c r="NK9" s="565" t="e">
        <f>INDEX(VENDREDI!$B$35:$B$58,MATCH($A$9,VENDREDI!X35:X58,0))</f>
        <v>#N/A</v>
      </c>
      <c r="NL9" s="565" t="e">
        <f>INDEX(VENDREDI!$B$35:$B$58,MATCH($A$9,VENDREDI!Y35:Y58,0))</f>
        <v>#N/A</v>
      </c>
      <c r="NM9" s="565" t="e">
        <f>INDEX(VENDREDI!$B$35:$B$58,MATCH($A$9,VENDREDI!Z35:Z58,0))</f>
        <v>#N/A</v>
      </c>
      <c r="NN9" s="565" t="e">
        <f>INDEX(VENDREDI!$B$35:$B$58,MATCH($A$9,VENDREDI!AA35:AA58,0))</f>
        <v>#N/A</v>
      </c>
      <c r="NO9" s="565" t="e">
        <f>INDEX(VENDREDI!$B$35:$B$58,MATCH($A$9,VENDREDI!AB35:AB58,0))</f>
        <v>#N/A</v>
      </c>
      <c r="NP9" s="572">
        <f t="shared" si="42"/>
        <v>0</v>
      </c>
      <c r="NQ9" s="565"/>
      <c r="NR9" s="565"/>
      <c r="NS9" s="564" t="str">
        <f t="shared" si="43"/>
        <v>BARRES</v>
      </c>
      <c r="NT9" s="617" t="e">
        <f>INDEX(LUNDI!$B$63:$B$66,MATCH(A9,LUNDI!$D$63:$D$66,0))</f>
        <v>#N/A</v>
      </c>
      <c r="NU9" s="618" t="e">
        <f>INDEX(LUNDI!$B$63:$B$66,MATCH(A9,LUNDI!$E$63:$E$66,0))</f>
        <v>#N/A</v>
      </c>
      <c r="NV9" s="625" t="e">
        <f>INDEX(LUNDI!$H$63:$H$66,MATCH(A9,LUNDI!$J$63:$J$66,0))</f>
        <v>#N/A</v>
      </c>
      <c r="NW9" s="626" t="e">
        <f>INDEX(LUNDI!$H$63:$H$66,MATCH($A$9,LUNDI!K63:K66,0))</f>
        <v>#N/A</v>
      </c>
      <c r="NX9" s="617" t="e">
        <f>INDEX(MARDI!$B$63:$B$66,MATCH(A9,MARDI!$D$63:$D$66,0))</f>
        <v>#N/A</v>
      </c>
      <c r="NY9" s="618" t="e">
        <f>INDEX(MARDI!$B$63:$B$66,MATCH(A9,MARDI!$E$63:$E$66,0))</f>
        <v>#N/A</v>
      </c>
      <c r="NZ9" s="625" t="e">
        <f>INDEX(MARDI!$H$63:$H$66,MATCH(A9,MARDI!$J$63:$J$66,0))</f>
        <v>#N/A</v>
      </c>
      <c r="OA9" s="626" t="e">
        <f>INDEX(MARDI!$H$63:$H$66,MATCH(A9,MARDI!$K$63:$K$66,0))</f>
        <v>#N/A</v>
      </c>
      <c r="OB9" s="617" t="e">
        <f>INDEX(MERCREDI!$B$63:$B$66,MATCH(A9,MERCREDI!$D$63:$D$66,0))</f>
        <v>#N/A</v>
      </c>
      <c r="OC9" s="618" t="e">
        <f>INDEX(MERCREDI!$B$63:$B$66,MATCH(A9,MERCREDI!$E$63:$E$66,0))</f>
        <v>#N/A</v>
      </c>
      <c r="OD9" s="625" t="e">
        <f>INDEX(MERCREDI!$H$63:$H$66,MATCH(A9,MERCREDI!$J$63:$J$66,0))</f>
        <v>#N/A</v>
      </c>
      <c r="OE9" s="626" t="e">
        <f>INDEX(MERCREDI!$H$63:$H$66,MATCH(A9,MERCREDI!$K$63:$K$66,0))</f>
        <v>#N/A</v>
      </c>
      <c r="OF9" s="617" t="e">
        <f>INDEX(JEUDI!$B$63:$B$66,MATCH(A9,JEUDI!$D$63:$D$66,0))</f>
        <v>#N/A</v>
      </c>
      <c r="OG9" s="618" t="e">
        <f>INDEX(JEUDI!$B$63:$B$66,MATCH(A9,JEUDI!$E$63:$E$66,0))</f>
        <v>#N/A</v>
      </c>
      <c r="OH9" s="625" t="e">
        <f>INDEX(JEUDI!$H$63:$H$66,MATCH(A9,JEUDI!$J$63:$J$66,0))</f>
        <v>#N/A</v>
      </c>
      <c r="OI9" s="626" t="e">
        <f>INDEX(JEUDI!$H$63:$H$66,MATCH(A9,JEUDI!$K$63:$K$66,0))</f>
        <v>#N/A</v>
      </c>
      <c r="OJ9" s="617" t="e">
        <f>INDEX(VENDREDI!$B$63:$B$66,MATCH(A9,VENDREDI!$D$63:$D$66,0))</f>
        <v>#N/A</v>
      </c>
      <c r="OK9" s="618" t="e">
        <f>INDEX(VENDREDI!$B$63:$B$66,MATCH(A9,VENDREDI!$E$63:$E$66,0))</f>
        <v>#N/A</v>
      </c>
      <c r="OL9" s="625" t="e">
        <f>INDEX(VENDREDI!$H$63:$H$66,MATCH(A9,VENDREDI!$J$63:$J$66,0))</f>
        <v>#N/A</v>
      </c>
      <c r="OM9" s="626" t="e">
        <f>INDEX(VENDREDI!$H$63:$H$66,MATCH(A9,VENDREDI!$K$63:$K$66,0))</f>
        <v>#N/A</v>
      </c>
      <c r="ON9" s="669" t="str">
        <f t="shared" si="44"/>
        <v>BARRES</v>
      </c>
      <c r="OO9" s="641" t="e">
        <f>INDEX(LUNDI!$C$63:$C$66,MATCH(A9,LUNDI!$D$63:$D$66,0))</f>
        <v>#N/A</v>
      </c>
      <c r="OP9" s="642" t="e">
        <f>INDEX(LUNDI!$C$63:$C$66,MATCH(A9,LUNDI!$E$63:$E$66,0))</f>
        <v>#N/A</v>
      </c>
      <c r="OQ9" s="645" t="e">
        <f>INDEX(LUNDI!$I$63:$I$66,MATCH(A9,LUNDI!$J$63:$J$66,0))</f>
        <v>#N/A</v>
      </c>
      <c r="OR9" s="646" t="e">
        <f>INDEX(LUNDI!$I$63:$I$66,MATCH(A9,LUNDI!$K$63:$K$66,0))</f>
        <v>#N/A</v>
      </c>
      <c r="OS9" s="649" t="e">
        <f>INDEX(MARDI!$C$63:$C$66,MATCH(A9,MARDI!$D$63:$D$66,0))</f>
        <v>#N/A</v>
      </c>
      <c r="OT9" s="650" t="e">
        <f>INDEX(MARDI!$C$63:$C$66,MATCH(A9,MARDI!$E$63:$E$66,0))</f>
        <v>#N/A</v>
      </c>
      <c r="OU9" s="651" t="e">
        <f>INDEX(MARDI!$I$63:$I$66,MATCH(A9,MARDI!$J$63:$J$66,0))</f>
        <v>#N/A</v>
      </c>
      <c r="OV9" s="652" t="e">
        <f>INDEX(MARDI!$I$63:$I$66,MATCH(A9,MARDI!$K$63:$K$66,0))</f>
        <v>#N/A</v>
      </c>
      <c r="OW9" s="657" t="e">
        <f>INDEX(MERCREDI!$C$63:$C$66,MATCH(A9,MERCREDI!$D$63:$D$66,0))</f>
        <v>#N/A</v>
      </c>
      <c r="OX9" s="658" t="e">
        <f>INDEX(MERCREDI!$C$63:$C$66,MATCH(A9,MERCREDI!$E$63:$E$66,0))</f>
        <v>#N/A</v>
      </c>
      <c r="OY9" s="659" t="e">
        <f>INDEX(MERCREDI!$I$63:$I$66,MATCH(A9,MERCREDI!$J$63:$J$66,0))</f>
        <v>#N/A</v>
      </c>
      <c r="OZ9" s="660" t="e">
        <f>INDEX(MERCREDI!$I$63:$I$66,MATCH(A9,MERCREDI!$K$63:$K$66,0))</f>
        <v>#N/A</v>
      </c>
      <c r="PA9" s="657" t="e">
        <f>INDEX(JEUDI!$C$63:$C$66,MATCH(A9,JEUDI!$D$63:$D$66,0))</f>
        <v>#N/A</v>
      </c>
      <c r="PB9" s="658" t="e">
        <f>INDEX(JEUDI!$C$63:$C$66,MATCH(A9,JEUDI!$E$63:$E$66,0))</f>
        <v>#N/A</v>
      </c>
      <c r="PC9" s="659" t="e">
        <f>INDEX(JEUDI!$I$63:$I$66,MATCH(A9,JEUDI!$J$63:$J$66,0))</f>
        <v>#N/A</v>
      </c>
      <c r="PD9" s="660" t="e">
        <f>INDEX(JEUDI!$I$63:$I$66,MATCH(A9,JEUDI!$K$63:$K$66,0))</f>
        <v>#N/A</v>
      </c>
      <c r="PE9" s="657" t="e">
        <f>INDEX(VENDREDI!$C$63:$C$66,MATCH(A9,VENDREDI!$D$63:$D$66,0))</f>
        <v>#N/A</v>
      </c>
      <c r="PF9" s="658" t="e">
        <f>INDEX(VENDREDI!$C$63:$C$66,MATCH(A9,VENDREDI!$E$63:$E$66,0))</f>
        <v>#N/A</v>
      </c>
      <c r="PG9" s="659" t="e">
        <f>INDEX(VENDREDI!$I$63:$I$66,MATCH(A9,VENDREDI!$J$63:$J$66,0))</f>
        <v>#N/A</v>
      </c>
      <c r="PH9" s="660" t="e">
        <f>INDEX(VENDREDI!$I$63:$I$66,MATCH(A9,VENDREDI!$K$63:$K$66,0))</f>
        <v>#N/A</v>
      </c>
      <c r="PI9" s="565"/>
      <c r="PJ9" s="565"/>
      <c r="PK9" s="565"/>
      <c r="PL9" s="565"/>
      <c r="PM9" s="565"/>
      <c r="PN9" s="565"/>
      <c r="PO9" s="565"/>
      <c r="PP9" s="565"/>
      <c r="PQ9" s="565"/>
      <c r="PR9" s="565"/>
      <c r="PS9" s="565"/>
      <c r="PT9" s="565"/>
      <c r="PU9" s="565"/>
      <c r="PV9" s="565"/>
      <c r="PW9" s="565"/>
      <c r="PX9" s="565"/>
      <c r="PY9" s="565"/>
      <c r="PZ9" s="565"/>
      <c r="QA9" s="565"/>
      <c r="QB9" s="565"/>
      <c r="QC9" s="565"/>
      <c r="QD9" s="565"/>
      <c r="QE9" s="565"/>
      <c r="QF9" s="565"/>
      <c r="QG9" s="565"/>
      <c r="QH9" s="565"/>
      <c r="QI9" s="565"/>
      <c r="QJ9" s="565"/>
      <c r="QK9" s="565"/>
      <c r="QL9" s="565"/>
      <c r="QM9" s="565"/>
      <c r="QN9" s="565"/>
      <c r="QO9" s="565"/>
      <c r="QP9" s="565"/>
      <c r="QQ9" s="565"/>
      <c r="QR9" s="565"/>
      <c r="QS9" s="565"/>
    </row>
    <row r="10" spans="1:461" x14ac:dyDescent="0.25">
      <c r="A10" s="187" t="str">
        <f>'LISTE DES PROFS'!A5</f>
        <v>BELKHIR / DIONE</v>
      </c>
      <c r="B10" s="233">
        <f t="shared" si="17"/>
        <v>0</v>
      </c>
      <c r="C10" s="234">
        <f t="shared" si="18"/>
        <v>0</v>
      </c>
      <c r="D10" s="234">
        <f t="shared" si="19"/>
        <v>0</v>
      </c>
      <c r="E10" s="235">
        <f t="shared" si="20"/>
        <v>0</v>
      </c>
      <c r="F10" s="233">
        <f t="shared" si="21"/>
        <v>0</v>
      </c>
      <c r="G10" s="234">
        <f t="shared" si="22"/>
        <v>0</v>
      </c>
      <c r="H10" s="227">
        <f t="shared" si="23"/>
        <v>0</v>
      </c>
      <c r="I10" s="235">
        <f t="shared" si="24"/>
        <v>0</v>
      </c>
      <c r="J10" s="489">
        <f t="shared" si="0"/>
        <v>0</v>
      </c>
      <c r="K10" s="227">
        <f t="shared" si="1"/>
        <v>0</v>
      </c>
      <c r="L10" s="227">
        <f t="shared" si="2"/>
        <v>0</v>
      </c>
      <c r="M10" s="235">
        <f t="shared" si="3"/>
        <v>0</v>
      </c>
      <c r="N10" s="491">
        <f t="shared" si="25"/>
        <v>0</v>
      </c>
      <c r="O10" s="480" t="s">
        <v>89</v>
      </c>
      <c r="P10" s="233">
        <f>COUNTIF(LUNDI!$D$6:$AB$15,A10)</f>
        <v>0</v>
      </c>
      <c r="Q10" s="234">
        <f>COUNTIF(LUNDI!$D$20:$Y$29,A10)</f>
        <v>0</v>
      </c>
      <c r="R10" s="444">
        <f t="shared" si="4"/>
        <v>0</v>
      </c>
      <c r="S10" s="234">
        <f>COUNTIF(MARDI!$D$6:$AB$15,A10)</f>
        <v>0</v>
      </c>
      <c r="T10" s="234">
        <f>COUNTIF(MARDI!$D$20:$Y$29,A10)</f>
        <v>0</v>
      </c>
      <c r="U10" s="444">
        <f t="shared" si="5"/>
        <v>0</v>
      </c>
      <c r="V10" s="234">
        <f>COUNTIF(MERCREDI!$D$6:$AB$15,A10)</f>
        <v>0</v>
      </c>
      <c r="W10" s="234">
        <f>COUNTIF(MERCREDI!$D$20:$Y$29,A10)</f>
        <v>0</v>
      </c>
      <c r="X10" s="444">
        <f t="shared" si="6"/>
        <v>0</v>
      </c>
      <c r="Y10" s="234">
        <f>COUNTIF(JEUDI!$D$6:$AB$15,A10)</f>
        <v>0</v>
      </c>
      <c r="Z10" s="234">
        <f>COUNTIF(JEUDI!$D$20:$Y$29,A10)</f>
        <v>0</v>
      </c>
      <c r="AA10" s="444">
        <f t="shared" si="7"/>
        <v>0</v>
      </c>
      <c r="AB10" s="234">
        <f>COUNTIF(VENDREDI!$D$6:$AB$15,A10)</f>
        <v>0</v>
      </c>
      <c r="AC10" s="235">
        <f>COUNTIF(VENDREDI!$D$20:$Y$29,A10)</f>
        <v>0</v>
      </c>
      <c r="AD10" s="451">
        <f t="shared" si="8"/>
        <v>0</v>
      </c>
      <c r="AE10" s="226">
        <f>COUNTIF(LUNDI!$D$63:$D$66,A10)</f>
        <v>0</v>
      </c>
      <c r="AF10" s="227">
        <f>COUNTIF(LUNDI!$E$63:$E$66,A10)</f>
        <v>0</v>
      </c>
      <c r="AG10" s="228">
        <f>COUNTIF(MARDI!$D$63:$D$66,A10)</f>
        <v>0</v>
      </c>
      <c r="AH10" s="234">
        <f>COUNTIF(MARDI!$E$63:$E$66,A10)</f>
        <v>0</v>
      </c>
      <c r="AI10" s="228">
        <f>COUNTIF(MERCREDI!$D$63:$D$66,A10)</f>
        <v>0</v>
      </c>
      <c r="AJ10" s="234">
        <f>COUNTIF(MERCREDI!$E$63:$E$66,A10)</f>
        <v>0</v>
      </c>
      <c r="AK10" s="228">
        <f>COUNTIF(JEUDI!$D$63:$D$66,A10)</f>
        <v>0</v>
      </c>
      <c r="AL10" s="227">
        <f>COUNTIF(JEUDI!$E$63:$E$66,A10)</f>
        <v>0</v>
      </c>
      <c r="AM10" s="228">
        <f>COUNTIF(VENDREDI!$D$63:$D$66,A10)</f>
        <v>0</v>
      </c>
      <c r="AN10" s="525">
        <f>COUNTIF(VENDREDI!$E$63:$E$66,A10)</f>
        <v>0</v>
      </c>
      <c r="AO10" s="233">
        <f>COUNTIF(LUNDI!$F$63:$F$66,A10)</f>
        <v>0</v>
      </c>
      <c r="AP10" s="234"/>
      <c r="AQ10" s="234">
        <f>COUNTIF(MARDI!$F$63:$F$66,A10)</f>
        <v>0</v>
      </c>
      <c r="AR10" s="234"/>
      <c r="AS10" s="234">
        <f>COUNTIF(MERCREDI!$F$63:$F$66,A10)</f>
        <v>0</v>
      </c>
      <c r="AT10" s="234"/>
      <c r="AU10" s="234">
        <f>COUNTIF(JEUDI!$F$63:$F$66,A10)</f>
        <v>0</v>
      </c>
      <c r="AV10" s="234"/>
      <c r="AW10" s="235">
        <f>COUNTIF(VENDREDI!$F$63:$F$66,A10)</f>
        <v>0</v>
      </c>
      <c r="AX10" s="218"/>
      <c r="AY10" s="218"/>
      <c r="AZ10" s="233">
        <f>COUNTIF(LUNDI!$D$35:$AB$44,A10)</f>
        <v>0</v>
      </c>
      <c r="BA10" s="234">
        <f>COUNTIF(LUNDI!$D$49:$Y$58,A10)</f>
        <v>0</v>
      </c>
      <c r="BB10" s="444">
        <f t="shared" si="9"/>
        <v>0</v>
      </c>
      <c r="BC10" s="234">
        <f>COUNTIF(MARDI!$D$35:$AB$44,A10)</f>
        <v>0</v>
      </c>
      <c r="BD10" s="234">
        <f>COUNTIF(MARDI!$D$49:$Y$58,A10)</f>
        <v>0</v>
      </c>
      <c r="BE10" s="444">
        <f t="shared" si="10"/>
        <v>0</v>
      </c>
      <c r="BF10" s="234">
        <f>COUNTIF(MERCREDI!$D$35:$AB$44,A10)</f>
        <v>0</v>
      </c>
      <c r="BG10" s="234">
        <f>COUNTIF(MERCREDI!$D$49:$Y$58,A10)</f>
        <v>0</v>
      </c>
      <c r="BH10" s="444">
        <f t="shared" si="11"/>
        <v>0</v>
      </c>
      <c r="BI10" s="234">
        <f>COUNTIF(JEUDI!$D$35:$AB$44,A10)</f>
        <v>0</v>
      </c>
      <c r="BJ10" s="234">
        <f>COUNTIF(JEUDI!$D$49:$Y$58,A10)</f>
        <v>0</v>
      </c>
      <c r="BK10" s="444">
        <f t="shared" si="12"/>
        <v>0</v>
      </c>
      <c r="BL10" s="234">
        <f>COUNTIF(VENDREDI!$D$35:$AB$44,A10)</f>
        <v>0</v>
      </c>
      <c r="BM10" s="235">
        <f>COUNTIF(VENDREDI!$D$49:$Y$58,A10)</f>
        <v>0</v>
      </c>
      <c r="BN10" s="451">
        <f t="shared" si="13"/>
        <v>0</v>
      </c>
      <c r="BO10" s="207">
        <f>COUNTIF(LUNDI!$J$63:$J$66,A10)</f>
        <v>0</v>
      </c>
      <c r="BP10" s="41">
        <f>COUNTIF(LUNDI!$K$63:$K$66,A10)</f>
        <v>0</v>
      </c>
      <c r="BQ10" s="207">
        <f>COUNTIF(MARDI!$J$63:$J$66,A10)</f>
        <v>0</v>
      </c>
      <c r="BR10" s="41">
        <f>COUNTIF(MARDI!$K$63:$K$66,A10)</f>
        <v>0</v>
      </c>
      <c r="BS10" s="207">
        <f>COUNTIF(MERCREDI!$J$63:$J$66,A10)</f>
        <v>0</v>
      </c>
      <c r="BT10" s="41">
        <f>COUNTIF(MERCREDI!$K$63:$K$66,A10)</f>
        <v>0</v>
      </c>
      <c r="BU10" s="207">
        <f>COUNTIF(JEUDI!$J$63:$J$66,A10)</f>
        <v>0</v>
      </c>
      <c r="BV10" s="41">
        <f>COUNTIF(JEUDI!$K$63:$K$66,A10)</f>
        <v>0</v>
      </c>
      <c r="BW10" s="207">
        <f>COUNTIF(VENDREDI!$J$63:$J$66,A10)</f>
        <v>0</v>
      </c>
      <c r="BX10" s="42">
        <f>COUNTIF(VENDREDI!$K$63:$K$66,A10)</f>
        <v>0</v>
      </c>
      <c r="BY10" s="207">
        <f>COUNTIF(LUNDI!$L66:$L$66,A10)</f>
        <v>0</v>
      </c>
      <c r="BZ10" s="208"/>
      <c r="CA10" s="41">
        <f>COUNTIF(MARDI!$L$63:$L$66,A10)</f>
        <v>0</v>
      </c>
      <c r="CB10" s="208"/>
      <c r="CC10" s="208">
        <f>COUNTIF(MERCREDI!$L$63:$L$66,A10)</f>
        <v>0</v>
      </c>
      <c r="CD10" s="208"/>
      <c r="CE10" s="41">
        <f>COUNTIF(JEUDI!$L$63:$L$66,A10)</f>
        <v>0</v>
      </c>
      <c r="CF10" s="208"/>
      <c r="CG10" s="209">
        <f>COUNTIF(VENDREDI!$L$63:$L$66,A10)</f>
        <v>0</v>
      </c>
      <c r="CH10" s="466"/>
      <c r="CK10" s="43">
        <f>COUNTIF(LUNDI!$O$64:$O$66,A10)</f>
        <v>0</v>
      </c>
      <c r="CL10" s="41">
        <f>COUNTIF(MARDI!$O$64:$O$66,A10)</f>
        <v>0</v>
      </c>
      <c r="CM10" s="41">
        <f>COUNTIF(MERCREDI!$O$64:$O$66,A10)</f>
        <v>0</v>
      </c>
      <c r="CN10" s="41">
        <f>COUNTIF(JEUDI!$O$64:$O$66,A10)</f>
        <v>0</v>
      </c>
      <c r="CO10" s="42">
        <f>COUNTIF(VENDREDI!$O$64:$O$66,A10)</f>
        <v>0</v>
      </c>
      <c r="CQ10" s="43">
        <f>COUNTIF(LUNDI!$P$64:$P$66,A10)</f>
        <v>0</v>
      </c>
      <c r="CR10" s="41">
        <f>COUNTIF(MARDI!$P$64:$P$66,A10)</f>
        <v>0</v>
      </c>
      <c r="CS10" s="41">
        <f>COUNTIF(MERCREDI!$P$64:$P$66,A10)</f>
        <v>0</v>
      </c>
      <c r="CT10" s="41">
        <f>COUNTIF(JEUDI!$P$64:$P$66,A10)</f>
        <v>0</v>
      </c>
      <c r="CU10" s="42">
        <f>COUNTIF(VENDREDI!$P$64:$P$66,A10)</f>
        <v>0</v>
      </c>
      <c r="CV10" s="543" t="str">
        <f t="shared" si="26"/>
        <v>BELKHIR / DIONE</v>
      </c>
      <c r="CW10" s="559" t="e">
        <f>INDEX(LUNDI!$B$6:$B$29,MATCH($A$10,LUNDI!D6:D29,0))</f>
        <v>#N/A</v>
      </c>
      <c r="CX10" s="559" t="e">
        <f>INDEX(LUNDI!$B$6:$B$29,MATCH($A$10,LUNDI!E6:E29,0))</f>
        <v>#N/A</v>
      </c>
      <c r="CY10" s="559" t="e">
        <f>INDEX(LUNDI!$B$6:$B$29,MATCH($A$10,LUNDI!F6:F29,0))</f>
        <v>#N/A</v>
      </c>
      <c r="CZ10" s="559" t="e">
        <f>INDEX(LUNDI!$B$6:$B$29,MATCH($A$10,LUNDI!G6:G29,0))</f>
        <v>#N/A</v>
      </c>
      <c r="DA10" s="559" t="e">
        <f>INDEX(LUNDI!$B$6:$B$29,MATCH($A$10,LUNDI!H6:H29,0))</f>
        <v>#N/A</v>
      </c>
      <c r="DB10" s="559" t="e">
        <f>INDEX(LUNDI!$B$6:$B$29,MATCH($A$10,LUNDI!I6:I29,0))</f>
        <v>#N/A</v>
      </c>
      <c r="DC10" s="559" t="e">
        <f>INDEX(LUNDI!$B$6:$B$29,MATCH($A$10,LUNDI!J6:J29,0))</f>
        <v>#N/A</v>
      </c>
      <c r="DD10" s="559" t="e">
        <f>INDEX(LUNDI!$B$6:$B$29,MATCH($A$10,LUNDI!K6:K29,0))</f>
        <v>#N/A</v>
      </c>
      <c r="DE10" s="559" t="e">
        <f>INDEX(LUNDI!$B$6:$B$29,MATCH($A$10,LUNDI!L6:L29,0))</f>
        <v>#N/A</v>
      </c>
      <c r="DF10" s="559" t="e">
        <f>INDEX(LUNDI!$B$6:$B$29,MATCH($A$10,LUNDI!M6:M29,0))</f>
        <v>#N/A</v>
      </c>
      <c r="DG10" s="559" t="e">
        <f>INDEX(LUNDI!$B$6:$B$29,MATCH($A$10,LUNDI!N6:N29,0))</f>
        <v>#N/A</v>
      </c>
      <c r="DH10" s="559" t="e">
        <f>INDEX(LUNDI!$B$6:$B$29,MATCH($A$10,LUNDI!O6:O29,0))</f>
        <v>#N/A</v>
      </c>
      <c r="DI10" s="559" t="e">
        <f>INDEX(LUNDI!$B$6:$B$29,MATCH($A$10,LUNDI!P6:P29,0))</f>
        <v>#N/A</v>
      </c>
      <c r="DJ10" s="559" t="e">
        <f>INDEX(LUNDI!$B$6:$B$29,MATCH($A$10,LUNDI!Q6:Q29,0))</f>
        <v>#N/A</v>
      </c>
      <c r="DK10" s="559" t="e">
        <f>INDEX(LUNDI!$B$6:$B$29,MATCH($A$10,LUNDI!R6:R29,0))</f>
        <v>#N/A</v>
      </c>
      <c r="DL10" s="559" t="e">
        <f>INDEX(LUNDI!$B$6:$B$29,MATCH($A$10,LUNDI!S6:S29,0))</f>
        <v>#N/A</v>
      </c>
      <c r="DM10" s="559" t="e">
        <f>INDEX(LUNDI!$B$6:$B$29,MATCH($A$10,LUNDI!T6:T29,0))</f>
        <v>#N/A</v>
      </c>
      <c r="DN10" s="559" t="e">
        <f>INDEX(LUNDI!$B$6:$B$29,MATCH($A$10,LUNDI!U6:U29,0))</f>
        <v>#N/A</v>
      </c>
      <c r="DO10" s="559" t="e">
        <f>INDEX(LUNDI!$B$6:$B$29,MATCH($A$10,LUNDI!V6:V29,0))</f>
        <v>#N/A</v>
      </c>
      <c r="DP10" s="559" t="e">
        <f>INDEX(LUNDI!$B$6:$B$29,MATCH($A$10,LUNDI!W6:W29,0))</f>
        <v>#N/A</v>
      </c>
      <c r="DQ10" s="559" t="e">
        <f>INDEX(LUNDI!$B$6:$B$29,MATCH($A$10,LUNDI!X6:X29,0))</f>
        <v>#N/A</v>
      </c>
      <c r="DR10" s="559" t="e">
        <f>INDEX(LUNDI!$B$6:$B$29,MATCH($A$10,LUNDI!Y6:Y29,0))</f>
        <v>#N/A</v>
      </c>
      <c r="DS10" s="559" t="e">
        <f>INDEX(LUNDI!$B$6:$B$29,MATCH($A$10,LUNDI!Z6:Z29,0))</f>
        <v>#N/A</v>
      </c>
      <c r="DT10" s="559" t="e">
        <f>INDEX(LUNDI!$B$6:$B$29,MATCH($A$10,LUNDI!AA6:AA29,0))</f>
        <v>#N/A</v>
      </c>
      <c r="DU10" s="559" t="e">
        <f>INDEX(LUNDI!$B$6:$B$29,MATCH($A$10,LUNDI!AB6:AB29,0))</f>
        <v>#N/A</v>
      </c>
      <c r="DV10" s="572">
        <f t="shared" si="14"/>
        <v>0</v>
      </c>
      <c r="DW10" s="543" t="str">
        <f t="shared" si="15"/>
        <v>BELKHIR / DIONE</v>
      </c>
      <c r="DX10" s="559" t="e">
        <f>INDEX(MARDI!$B$6:$B$29,MATCH($A$10,MARDI!D6:D29,0))</f>
        <v>#N/A</v>
      </c>
      <c r="DY10" s="559" t="e">
        <f>INDEX(MARDI!$B$6:$B$29,MATCH($A$10,MARDI!E6:E29,0))</f>
        <v>#N/A</v>
      </c>
      <c r="DZ10" s="559" t="e">
        <f>INDEX(MARDI!$B$6:$B$29,MATCH($A$10,MARDI!F6:F29,0))</f>
        <v>#N/A</v>
      </c>
      <c r="EA10" s="559" t="e">
        <f>INDEX(MARDI!$B$6:$B$29,MATCH($A$10,MARDI!G6:G29,0))</f>
        <v>#N/A</v>
      </c>
      <c r="EB10" s="559" t="e">
        <f>INDEX(MARDI!$B$6:$B$29,MATCH($A$10,MARDI!H6:H29,0))</f>
        <v>#N/A</v>
      </c>
      <c r="EC10" s="559" t="e">
        <f>INDEX(MARDI!$B$6:$B$29,MATCH($A$10,MARDI!I6:I29,0))</f>
        <v>#N/A</v>
      </c>
      <c r="ED10" s="559" t="e">
        <f>INDEX(MARDI!$B$6:$B$29,MATCH($A$10,MARDI!J6:J29,0))</f>
        <v>#N/A</v>
      </c>
      <c r="EE10" s="559" t="e">
        <f>INDEX(MARDI!$B$6:$B$29,MATCH($A$10,MARDI!K6:K29,0))</f>
        <v>#N/A</v>
      </c>
      <c r="EF10" s="559" t="e">
        <f>INDEX(MARDI!$B$6:$B$29,MATCH($A$10,MARDI!L6:L29,0))</f>
        <v>#N/A</v>
      </c>
      <c r="EG10" s="559" t="e">
        <f>INDEX(MARDI!$B$6:$B$29,MATCH($A$10,MARDI!M6:M29,0))</f>
        <v>#N/A</v>
      </c>
      <c r="EH10" s="559" t="e">
        <f>INDEX(MARDI!$B$6:$B$29,MATCH($A$10,MARDI!N6:N29,0))</f>
        <v>#N/A</v>
      </c>
      <c r="EI10" s="559" t="e">
        <f>INDEX(MARDI!$B$6:$B$29,MATCH($A$10,MARDI!O6:O29,0))</f>
        <v>#N/A</v>
      </c>
      <c r="EJ10" s="559" t="e">
        <f>INDEX(MARDI!$B$6:$B$29,MATCH($A$10,MARDI!P6:P29,0))</f>
        <v>#N/A</v>
      </c>
      <c r="EK10" s="559" t="e">
        <f>INDEX(MARDI!$B$6:$B$29,MATCH($A$10,MARDI!Q6:Q29,0))</f>
        <v>#N/A</v>
      </c>
      <c r="EL10" s="559" t="e">
        <f>INDEX(MARDI!$B$6:$B$29,MATCH($A$10,MARDI!R6:R29,0))</f>
        <v>#N/A</v>
      </c>
      <c r="EM10" s="559" t="e">
        <f>INDEX(MARDI!$B$6:$B$29,MATCH($A$10,MARDI!S6:S29,0))</f>
        <v>#N/A</v>
      </c>
      <c r="EN10" s="559" t="e">
        <f>INDEX(MARDI!$B$6:$B$29,MATCH($A$10,MARDI!T6:T29,0))</f>
        <v>#N/A</v>
      </c>
      <c r="EO10" s="559" t="e">
        <f>INDEX(MARDI!$B$6:$B$29,MATCH($A$10,MARDI!U6:U29,0))</f>
        <v>#N/A</v>
      </c>
      <c r="EP10" s="559" t="e">
        <f>INDEX(MARDI!$B$6:$B$29,MATCH($A$10,MARDI!V6:V29,0))</f>
        <v>#N/A</v>
      </c>
      <c r="EQ10" s="559" t="e">
        <f>INDEX(MARDI!$B$6:$B$29,MATCH($A$10,MARDI!W6:W29,0))</f>
        <v>#N/A</v>
      </c>
      <c r="ER10" s="559" t="e">
        <f>INDEX(MARDI!$B$6:$B$29,MATCH($A$10,MARDI!X6:X29,0))</f>
        <v>#N/A</v>
      </c>
      <c r="ES10" s="559" t="e">
        <f>INDEX(MARDI!$B$6:$B$29,MATCH($A$10,MARDI!Y6:Y29,0))</f>
        <v>#N/A</v>
      </c>
      <c r="ET10" s="559" t="e">
        <f>INDEX(MARDI!$B$6:$B$29,MATCH($A$10,MARDI!Z6:Z29,0))</f>
        <v>#N/A</v>
      </c>
      <c r="EU10" s="559" t="e">
        <f>INDEX(MARDI!$B$6:$B$29,MATCH($A$10,MARDI!AA6:AA29,0))</f>
        <v>#N/A</v>
      </c>
      <c r="EV10" s="559" t="e">
        <f>INDEX(MARDI!$B$6:$B$29,MATCH($A$10,MARDI!AB6:AB29,0))</f>
        <v>#N/A</v>
      </c>
      <c r="EW10" s="572">
        <f t="shared" si="16"/>
        <v>0</v>
      </c>
      <c r="EX10" s="559"/>
      <c r="EY10" s="568" t="str">
        <f t="shared" si="27"/>
        <v>BELKHIR / DIONE</v>
      </c>
      <c r="EZ10" s="559" t="e">
        <f>INDEX(MERCREDI!$B$6:$B$29,MATCH($A$10,MERCREDI!D6:D29,0))</f>
        <v>#N/A</v>
      </c>
      <c r="FA10" s="559" t="e">
        <f>INDEX(MERCREDI!$B$6:$B$29,MATCH($A$10,MERCREDI!E6:E29,0))</f>
        <v>#N/A</v>
      </c>
      <c r="FB10" s="559" t="e">
        <f>INDEX(MERCREDI!$B$6:$B$29,MATCH($A$10,MERCREDI!F6:F29,0))</f>
        <v>#N/A</v>
      </c>
      <c r="FC10" s="559" t="e">
        <f>INDEX(MERCREDI!$B$6:$B$29,MATCH($A$10,MERCREDI!G6:G29,0))</f>
        <v>#N/A</v>
      </c>
      <c r="FD10" s="559" t="e">
        <f>INDEX(MERCREDI!$B$6:$B$29,MATCH($A$10,MERCREDI!H6:H29,0))</f>
        <v>#N/A</v>
      </c>
      <c r="FE10" s="559" t="e">
        <f>INDEX(MERCREDI!$B$6:$B$29,MATCH($A$10,MERCREDI!I6:I29,0))</f>
        <v>#N/A</v>
      </c>
      <c r="FF10" s="559" t="e">
        <f>INDEX(MERCREDI!$B$6:$B$29,MATCH($A$10,MERCREDI!J6:J29,0))</f>
        <v>#N/A</v>
      </c>
      <c r="FG10" s="559" t="e">
        <f>INDEX(MERCREDI!$B$6:$B$29,MATCH($A$10,MERCREDI!K6:K29,0))</f>
        <v>#N/A</v>
      </c>
      <c r="FH10" s="559" t="e">
        <f>INDEX(MERCREDI!$B$6:$B$29,MATCH($A$10,MERCREDI!L6:L29,0))</f>
        <v>#N/A</v>
      </c>
      <c r="FI10" s="559" t="e">
        <f>INDEX(MERCREDI!$B$6:$B$29,MATCH($A$10,MERCREDI!M6:M29,0))</f>
        <v>#N/A</v>
      </c>
      <c r="FJ10" s="559" t="e">
        <f>INDEX(MERCREDI!$B$6:$B$29,MATCH($A$10,MERCREDI!N6:N29,0))</f>
        <v>#N/A</v>
      </c>
      <c r="FK10" s="559" t="e">
        <f>INDEX(MERCREDI!$B$6:$B$29,MATCH($A$10,MERCREDI!O6:O29,0))</f>
        <v>#N/A</v>
      </c>
      <c r="FL10" s="559" t="e">
        <f>INDEX(MERCREDI!$B$6:$B$29,MATCH($A$10,MERCREDI!P6:P29,0))</f>
        <v>#N/A</v>
      </c>
      <c r="FM10" s="559" t="e">
        <f>INDEX(MERCREDI!$B$6:$B$29,MATCH($A$10,MERCREDI!Q6:Q29,0))</f>
        <v>#N/A</v>
      </c>
      <c r="FN10" s="559" t="e">
        <f>INDEX(MERCREDI!$B$6:$B$29,MATCH($A$10,MERCREDI!R6:R29,0))</f>
        <v>#N/A</v>
      </c>
      <c r="FO10" s="559" t="e">
        <f>INDEX(MERCREDI!$B$6:$B$29,MATCH($A$10,MERCREDI!S6:S29,0))</f>
        <v>#N/A</v>
      </c>
      <c r="FP10" s="559" t="e">
        <f>INDEX(MERCREDI!$B$6:$B$29,MATCH($A$10,MERCREDI!T6:T29,0))</f>
        <v>#N/A</v>
      </c>
      <c r="FQ10" s="559" t="e">
        <f>INDEX(MERCREDI!$B$6:$B$29,MATCH($A$10,MERCREDI!U6:U29,0))</f>
        <v>#N/A</v>
      </c>
      <c r="FR10" s="559" t="e">
        <f>INDEX(MERCREDI!$B$6:$B$29,MATCH($A$10,MERCREDI!V6:V29,0))</f>
        <v>#N/A</v>
      </c>
      <c r="FS10" s="559" t="e">
        <f>INDEX(MERCREDI!$B$6:$B$29,MATCH($A$10,MERCREDI!W6:W29,0))</f>
        <v>#N/A</v>
      </c>
      <c r="FT10" s="559" t="e">
        <f>INDEX(MERCREDI!$B$6:$B$29,MATCH($A$10,MERCREDI!X6:X29,0))</f>
        <v>#N/A</v>
      </c>
      <c r="FU10" s="559" t="e">
        <f>INDEX(MERCREDI!$B$6:$B$29,MATCH($A$10,MERCREDI!Y6:Y29,0))</f>
        <v>#N/A</v>
      </c>
      <c r="FV10" s="559" t="e">
        <f>INDEX(MERCREDI!$B$6:$B$29,MATCH($A$10,MERCREDI!Z6:Z29,0))</f>
        <v>#N/A</v>
      </c>
      <c r="FW10" s="559" t="e">
        <f>INDEX(MERCREDI!$B$6:$B$29,MATCH($A$10,MERCREDI!AA6:AA29,0))</f>
        <v>#N/A</v>
      </c>
      <c r="FX10" s="559" t="e">
        <f>INDEX(MERCREDI!$B$6:$B$29,MATCH($A$10,MERCREDI!AB6:AB29,0))</f>
        <v>#N/A</v>
      </c>
      <c r="FY10" s="572">
        <f t="shared" si="28"/>
        <v>0</v>
      </c>
      <c r="GA10" s="570" t="str">
        <f t="shared" si="29"/>
        <v>BELKHIR / DIONE</v>
      </c>
      <c r="GB10" s="565" t="e">
        <f>INDEX(JEUDI!$B$6:$B$29,MATCH($A$10,JEUDI!D6:D29,0))</f>
        <v>#N/A</v>
      </c>
      <c r="GC10" s="565" t="e">
        <f>INDEX(JEUDI!$B$6:$B$29,MATCH($A$10,JEUDI!E6:E29,0))</f>
        <v>#N/A</v>
      </c>
      <c r="GD10" s="565" t="e">
        <f>INDEX(JEUDI!$B$6:$B$29,MATCH($A$10,JEUDI!F6:F29,0))</f>
        <v>#N/A</v>
      </c>
      <c r="GE10" s="565" t="e">
        <f>INDEX(JEUDI!$B$6:$B$29,MATCH($A$10,JEUDI!G6:G29,0))</f>
        <v>#N/A</v>
      </c>
      <c r="GF10" s="565" t="e">
        <f>INDEX(JEUDI!$B$6:$B$29,MATCH($A$10,JEUDI!H6:H29,0))</f>
        <v>#N/A</v>
      </c>
      <c r="GG10" s="565" t="e">
        <f>INDEX(JEUDI!$B$6:$B$29,MATCH($A$10,JEUDI!I6:I29,0))</f>
        <v>#N/A</v>
      </c>
      <c r="GH10" s="565" t="e">
        <f>INDEX(JEUDI!$B$6:$B$29,MATCH($A$10,JEUDI!J6:J29,0))</f>
        <v>#N/A</v>
      </c>
      <c r="GI10" s="565" t="e">
        <f>INDEX(JEUDI!$B$6:$B$29,MATCH($A$10,JEUDI!K6:K29,0))</f>
        <v>#N/A</v>
      </c>
      <c r="GJ10" s="565" t="e">
        <f>INDEX(JEUDI!$B$6:$B$29,MATCH($A$10,JEUDI!L6:L29,0))</f>
        <v>#N/A</v>
      </c>
      <c r="GK10" s="565" t="e">
        <f>INDEX(JEUDI!$B$6:$B$29,MATCH($A$10,JEUDI!M6:M29,0))</f>
        <v>#N/A</v>
      </c>
      <c r="GL10" s="565" t="e">
        <f>INDEX(JEUDI!$B$6:$B$29,MATCH($A$10,JEUDI!N6:N29,0))</f>
        <v>#N/A</v>
      </c>
      <c r="GM10" s="565" t="e">
        <f>INDEX(JEUDI!$B$6:$B$29,MATCH($A$10,JEUDI!O6:O29,0))</f>
        <v>#N/A</v>
      </c>
      <c r="GN10" s="565" t="e">
        <f>INDEX(JEUDI!$B$6:$B$29,MATCH($A$10,JEUDI!P6:P29,0))</f>
        <v>#N/A</v>
      </c>
      <c r="GO10" s="565" t="e">
        <f>INDEX(JEUDI!$B$6:$B$29,MATCH($A$10,JEUDI!Q6:Q29,0))</f>
        <v>#N/A</v>
      </c>
      <c r="GP10" s="565" t="e">
        <f>INDEX(JEUDI!$B$6:$B$29,MATCH($A$10,JEUDI!R6:R29,0))</f>
        <v>#N/A</v>
      </c>
      <c r="GQ10" s="565" t="e">
        <f>INDEX(JEUDI!$B$6:$B$29,MATCH($A$10,JEUDI!S6:S29,0))</f>
        <v>#N/A</v>
      </c>
      <c r="GR10" s="565" t="e">
        <f>INDEX(JEUDI!$B$6:$B$29,MATCH($A$10,JEUDI!T6:T29,0))</f>
        <v>#N/A</v>
      </c>
      <c r="GS10" s="565" t="e">
        <f>INDEX(JEUDI!$B$6:$B$29,MATCH($A$10,JEUDI!U6:U29,0))</f>
        <v>#N/A</v>
      </c>
      <c r="GT10" s="565" t="e">
        <f>INDEX(JEUDI!$B$6:$B$29,MATCH($A$10,JEUDI!V6:V29,0))</f>
        <v>#N/A</v>
      </c>
      <c r="GU10" s="565" t="e">
        <f>INDEX(JEUDI!$B$6:$B$29,MATCH($A$10,JEUDI!W6:W29,0))</f>
        <v>#N/A</v>
      </c>
      <c r="GV10" s="565" t="e">
        <f>INDEX(JEUDI!$B$6:$B$29,MATCH($A$10,JEUDI!X6:X29,0))</f>
        <v>#N/A</v>
      </c>
      <c r="GW10" s="565" t="e">
        <f>INDEX(JEUDI!$B$6:$B$29,MATCH($A$10,JEUDI!Y6:Y29,0))</f>
        <v>#N/A</v>
      </c>
      <c r="GX10" s="565" t="e">
        <f>INDEX(JEUDI!$B$6:$B$29,MATCH($A$10,JEUDI!Z6:Z29,0))</f>
        <v>#N/A</v>
      </c>
      <c r="GY10" s="565" t="e">
        <f>INDEX(JEUDI!$B$6:$B$29,MATCH($A$10,JEUDI!AA6:AA29,0))</f>
        <v>#N/A</v>
      </c>
      <c r="GZ10" s="565" t="e">
        <f>INDEX(JEUDI!$B$6:$B$29,MATCH($A$10,JEUDI!AB6:AB29,0))</f>
        <v>#N/A</v>
      </c>
      <c r="HA10" s="572">
        <f t="shared" si="30"/>
        <v>0</v>
      </c>
      <c r="HC10" s="772" t="str">
        <f t="shared" si="31"/>
        <v>BELKHIR / DIONE</v>
      </c>
      <c r="HD10" s="565" t="e">
        <f>INDEX(VENDREDI!$B$6:$B$29,MATCH($A$10,VENDREDI!D6:D29,0))</f>
        <v>#N/A</v>
      </c>
      <c r="HE10" s="565" t="e">
        <f>INDEX(VENDREDI!$B$6:$B$29,MATCH($A$10,VENDREDI!E6:E29,0))</f>
        <v>#N/A</v>
      </c>
      <c r="HF10" s="565" t="e">
        <f>INDEX(VENDREDI!$B$6:$B$29,MATCH($A$10,VENDREDI!F6:F29,0))</f>
        <v>#N/A</v>
      </c>
      <c r="HG10" s="565" t="e">
        <f>INDEX(VENDREDI!$B$6:$B$29,MATCH($A$10,VENDREDI!G6:G29,0))</f>
        <v>#N/A</v>
      </c>
      <c r="HH10" s="565" t="e">
        <f>INDEX(VENDREDI!$B$6:$B$29,MATCH($A$10,VENDREDI!H6:H29,0))</f>
        <v>#N/A</v>
      </c>
      <c r="HI10" s="565" t="e">
        <f>INDEX(VENDREDI!$B$6:$B$29,MATCH($A$10,VENDREDI!I6:I29,0))</f>
        <v>#N/A</v>
      </c>
      <c r="HJ10" s="565" t="e">
        <f>INDEX(VENDREDI!$B$6:$B$29,MATCH($A$10,VENDREDI!J6:J29,0))</f>
        <v>#N/A</v>
      </c>
      <c r="HK10" s="565" t="e">
        <f>INDEX(VENDREDI!$B$6:$B$29,MATCH($A$10,VENDREDI!K6:K29,0))</f>
        <v>#N/A</v>
      </c>
      <c r="HL10" s="565" t="e">
        <f>INDEX(VENDREDI!$B$6:$B$29,MATCH($A$10,VENDREDI!L6:L29,0))</f>
        <v>#N/A</v>
      </c>
      <c r="HM10" s="565" t="e">
        <f>INDEX(VENDREDI!$B$6:$B$29,MATCH($A$10,VENDREDI!M6:M29,0))</f>
        <v>#N/A</v>
      </c>
      <c r="HN10" s="565" t="e">
        <f>INDEX(VENDREDI!$B$6:$B$29,MATCH($A$10,VENDREDI!N6:N29,0))</f>
        <v>#N/A</v>
      </c>
      <c r="HO10" s="565" t="e">
        <f>INDEX(VENDREDI!$B$6:$B$29,MATCH($A$10,VENDREDI!O6:O29,0))</f>
        <v>#N/A</v>
      </c>
      <c r="HP10" s="565" t="e">
        <f>INDEX(VENDREDI!$B$6:$B$29,MATCH($A$10,VENDREDI!P6:P29,0))</f>
        <v>#N/A</v>
      </c>
      <c r="HQ10" s="565" t="e">
        <f>INDEX(VENDREDI!$B$6:$B$29,MATCH($A$10,VENDREDI!Q6:Q29,0))</f>
        <v>#N/A</v>
      </c>
      <c r="HR10" s="565" t="e">
        <f>INDEX(VENDREDI!$B$6:$B$29,MATCH($A$10,VENDREDI!R6:R29,0))</f>
        <v>#N/A</v>
      </c>
      <c r="HS10" s="565" t="e">
        <f>INDEX(VENDREDI!$B$6:$B$29,MATCH($A$10,VENDREDI!S6:S29,0))</f>
        <v>#N/A</v>
      </c>
      <c r="HT10" s="565" t="e">
        <f>INDEX(VENDREDI!$B$6:$B$29,MATCH($A$10,VENDREDI!T6:T29,0))</f>
        <v>#N/A</v>
      </c>
      <c r="HU10" s="565" t="e">
        <f>INDEX(VENDREDI!$B$6:$B$29,MATCH($A$10,VENDREDI!U6:U29,0))</f>
        <v>#N/A</v>
      </c>
      <c r="HV10" s="565" t="e">
        <f>INDEX(VENDREDI!$B$6:$B$29,MATCH($A$10,VENDREDI!V6:V29,0))</f>
        <v>#N/A</v>
      </c>
      <c r="HW10" s="565" t="e">
        <f>INDEX(VENDREDI!$B$6:$B$29,MATCH($A$10,VENDREDI!W6:W29,0))</f>
        <v>#N/A</v>
      </c>
      <c r="HX10" s="565" t="e">
        <f>INDEX(VENDREDI!$B$6:$B$29,MATCH($A$10,VENDREDI!X6:X29,0))</f>
        <v>#N/A</v>
      </c>
      <c r="HY10" s="565" t="e">
        <f>INDEX(VENDREDI!$B$6:$B$29,MATCH($A$10,VENDREDI!Y6:Y29,0))</f>
        <v>#N/A</v>
      </c>
      <c r="HZ10" s="565" t="e">
        <f>INDEX(VENDREDI!$B$6:$B$29,MATCH($A$10,VENDREDI!Z6:Z29,0))</f>
        <v>#N/A</v>
      </c>
      <c r="IA10" s="565" t="e">
        <f>INDEX(VENDREDI!$B$6:$B$29,MATCH($A$10,VENDREDI!AA6:AA29,0))</f>
        <v>#N/A</v>
      </c>
      <c r="IB10" s="565" t="e">
        <f>INDEX(VENDREDI!$B$6:$B$29,MATCH($A$10,VENDREDI!AB6:AB29,0))</f>
        <v>#N/A</v>
      </c>
      <c r="IC10" s="572">
        <f t="shared" si="32"/>
        <v>0</v>
      </c>
      <c r="IG10" s="772" t="str">
        <f t="shared" si="33"/>
        <v>BELKHIR / DIONE</v>
      </c>
      <c r="IH10" s="565" t="e">
        <f>INDEX(LUNDI!$B$35:$B$58,MATCH($A$10,LUNDI!D35:D58,0))</f>
        <v>#N/A</v>
      </c>
      <c r="II10" s="565" t="e">
        <f>INDEX(LUNDI!$B$35:$B$58,MATCH($A$10,LUNDI!E35:E58,0))</f>
        <v>#N/A</v>
      </c>
      <c r="IJ10" s="565" t="e">
        <f>INDEX(LUNDI!$B$35:$B$58,MATCH($A$10,LUNDI!F35:F58,0))</f>
        <v>#N/A</v>
      </c>
      <c r="IK10" s="565" t="e">
        <f>INDEX(LUNDI!$B$35:$B$58,MATCH($A$10,LUNDI!G35:G58,0))</f>
        <v>#N/A</v>
      </c>
      <c r="IL10" s="565" t="e">
        <f>INDEX(LUNDI!$B$35:$B$58,MATCH($A$10,LUNDI!H35:H58,0))</f>
        <v>#N/A</v>
      </c>
      <c r="IM10" s="565" t="e">
        <f>INDEX(LUNDI!$B$35:$B$58,MATCH($A$10,LUNDI!I35:I58,0))</f>
        <v>#N/A</v>
      </c>
      <c r="IN10" s="565" t="e">
        <f>INDEX(LUNDI!$B$35:$B$58,MATCH($A$10,LUNDI!J35:J58,0))</f>
        <v>#N/A</v>
      </c>
      <c r="IO10" s="565" t="e">
        <f>INDEX(LUNDI!$B$35:$B$58,MATCH($A$10,LUNDI!K35:K58,0))</f>
        <v>#N/A</v>
      </c>
      <c r="IP10" s="565" t="e">
        <f>INDEX(LUNDI!$B$35:$B$58,MATCH($A$10,LUNDI!L35:L58,0))</f>
        <v>#N/A</v>
      </c>
      <c r="IQ10" s="565" t="e">
        <f>INDEX(LUNDI!$B$35:$B$58,MATCH($A$10,LUNDI!M35:M58,0))</f>
        <v>#N/A</v>
      </c>
      <c r="IR10" s="565" t="e">
        <f>INDEX(LUNDI!$B$35:$B$58,MATCH($A$10,LUNDI!N35:N58,0))</f>
        <v>#N/A</v>
      </c>
      <c r="IS10" s="565" t="e">
        <f>INDEX(LUNDI!$B$35:$B$58,MATCH($A$10,LUNDI!O35:O58,0))</f>
        <v>#N/A</v>
      </c>
      <c r="IT10" s="565" t="e">
        <f>INDEX(LUNDI!$B$35:$B$58,MATCH($A$10,LUNDI!P35:P58,0))</f>
        <v>#N/A</v>
      </c>
      <c r="IU10" s="565" t="e">
        <f>INDEX(LUNDI!$B$35:$B$58,MATCH($A$10,LUNDI!Q35:Q58,0))</f>
        <v>#N/A</v>
      </c>
      <c r="IV10" s="565" t="e">
        <f>INDEX(LUNDI!$B$35:$B$58,MATCH($A$10,LUNDI!R35:R58,0))</f>
        <v>#N/A</v>
      </c>
      <c r="IW10" s="565" t="e">
        <f>INDEX(LUNDI!$B$35:$B$58,MATCH($A$10,LUNDI!S35:S58,0))</f>
        <v>#N/A</v>
      </c>
      <c r="IX10" s="565" t="e">
        <f>INDEX(LUNDI!$B$35:$B$58,MATCH($A$10,LUNDI!T35:T58,0))</f>
        <v>#N/A</v>
      </c>
      <c r="IY10" s="565" t="e">
        <f>INDEX(LUNDI!$B$35:$B$58,MATCH($A$10,LUNDI!U35:U58,0))</f>
        <v>#N/A</v>
      </c>
      <c r="IZ10" s="565" t="e">
        <f>INDEX(LUNDI!$B$35:$B$58,MATCH($A$10,LUNDI!V35:V58,0))</f>
        <v>#N/A</v>
      </c>
      <c r="JA10" s="565" t="e">
        <f>INDEX(LUNDI!$B$35:$B$58,MATCH($A$10,LUNDI!W35:W58,0))</f>
        <v>#N/A</v>
      </c>
      <c r="JB10" s="565" t="e">
        <f>INDEX(LUNDI!$B$35:$B$58,MATCH($A$10,LUNDI!X35:X58,0))</f>
        <v>#N/A</v>
      </c>
      <c r="JC10" s="565" t="e">
        <f>INDEX(LUNDI!$B$35:$B$58,MATCH($A$10,LUNDI!Y35:Y58,0))</f>
        <v>#N/A</v>
      </c>
      <c r="JD10" s="565" t="e">
        <f>INDEX(LUNDI!$B$35:$B$58,MATCH($A$10,LUNDI!Z35:Z58,0))</f>
        <v>#N/A</v>
      </c>
      <c r="JE10" s="565" t="e">
        <f>INDEX(LUNDI!$B$35:$B$58,MATCH($A$10,LUNDI!AA35:AA58,0))</f>
        <v>#N/A</v>
      </c>
      <c r="JF10" s="565" t="e">
        <f>INDEX(LUNDI!$B$35:$B$58,MATCH($A$10,LUNDI!AB35:AB58,0))</f>
        <v>#N/A</v>
      </c>
      <c r="JG10" s="572">
        <f t="shared" si="34"/>
        <v>0</v>
      </c>
      <c r="JI10" s="772" t="str">
        <f t="shared" si="35"/>
        <v>BELKHIR / DIONE</v>
      </c>
      <c r="JJ10" s="565" t="e">
        <f>INDEX(MARDI!$B$35:$B$58,MATCH($A$10,MARDI!D35:D58,0))</f>
        <v>#N/A</v>
      </c>
      <c r="JK10" s="565" t="e">
        <f>INDEX(MARDI!$B$35:$B$58,MATCH($A$10,MARDI!E35:E58,0))</f>
        <v>#N/A</v>
      </c>
      <c r="JL10" s="565" t="e">
        <f>INDEX(MARDI!$B$35:$B$58,MATCH($A$10,MARDI!F35:F58,0))</f>
        <v>#N/A</v>
      </c>
      <c r="JM10" s="565" t="e">
        <f>INDEX(MARDI!$B$35:$B$58,MATCH($A$10,MARDI!G35:G58,0))</f>
        <v>#N/A</v>
      </c>
      <c r="JN10" s="565" t="e">
        <f>INDEX(MARDI!$B$35:$B$58,MATCH($A$10,MARDI!H35:H58,0))</f>
        <v>#N/A</v>
      </c>
      <c r="JO10" s="565" t="e">
        <f>INDEX(MARDI!$B$35:$B$58,MATCH($A$10,MARDI!I35:I58,0))</f>
        <v>#N/A</v>
      </c>
      <c r="JP10" s="565" t="e">
        <f>INDEX(MARDI!$B$35:$B$58,MATCH($A$10,MARDI!J35:J58,0))</f>
        <v>#N/A</v>
      </c>
      <c r="JQ10" s="565" t="e">
        <f>INDEX(MARDI!$B$35:$B$58,MATCH($A$10,MARDI!K35:K58,0))</f>
        <v>#N/A</v>
      </c>
      <c r="JR10" s="565" t="e">
        <f>INDEX(MARDI!$B$35:$B$58,MATCH($A$10,MARDI!L35:L58,0))</f>
        <v>#N/A</v>
      </c>
      <c r="JS10" s="565" t="e">
        <f>INDEX(MARDI!$B$35:$B$58,MATCH($A$10,MARDI!M35:M58,0))</f>
        <v>#N/A</v>
      </c>
      <c r="JT10" s="565" t="e">
        <f>INDEX(MARDI!$B$35:$B$58,MATCH($A$10,MARDI!N35:N58,0))</f>
        <v>#N/A</v>
      </c>
      <c r="JU10" s="565" t="e">
        <f>INDEX(MARDI!$B$35:$B$58,MATCH($A$10,MARDI!O35:O58,0))</f>
        <v>#N/A</v>
      </c>
      <c r="JV10" s="565" t="e">
        <f>INDEX(MARDI!$B$35:$B$58,MATCH($A$10,MARDI!P35:P58,0))</f>
        <v>#N/A</v>
      </c>
      <c r="JW10" s="565" t="e">
        <f>INDEX(MARDI!$B$35:$B$58,MATCH($A$10,MARDI!Q35:Q58,0))</f>
        <v>#N/A</v>
      </c>
      <c r="JX10" s="565" t="e">
        <f>INDEX(MARDI!$B$35:$B$58,MATCH($A$10,MARDI!R35:R58,0))</f>
        <v>#N/A</v>
      </c>
      <c r="JY10" s="565" t="e">
        <f>INDEX(MARDI!$B$35:$B$58,MATCH($A$10,MARDI!S35:S58,0))</f>
        <v>#N/A</v>
      </c>
      <c r="JZ10" s="565" t="e">
        <f>INDEX(MARDI!$B$35:$B$58,MATCH($A$10,MARDI!T35:T58,0))</f>
        <v>#N/A</v>
      </c>
      <c r="KA10" s="565" t="e">
        <f>INDEX(MARDI!$B$35:$B$58,MATCH($A$10,MARDI!U35:U58,0))</f>
        <v>#N/A</v>
      </c>
      <c r="KB10" s="565" t="e">
        <f>INDEX(MARDI!$B$35:$B$58,MATCH($A$10,MARDI!V35:V58,0))</f>
        <v>#N/A</v>
      </c>
      <c r="KC10" s="565" t="e">
        <f>INDEX(MARDI!$B$35:$B$58,MATCH($A$10,MARDI!W35:W58,0))</f>
        <v>#N/A</v>
      </c>
      <c r="KD10" s="565" t="e">
        <f>INDEX(MARDI!$B$35:$B$58,MATCH($A$10,MARDI!X35:X58,0))</f>
        <v>#N/A</v>
      </c>
      <c r="KE10" s="565" t="e">
        <f>INDEX(MARDI!$B$35:$B$58,MATCH($A$10,MARDI!Y35:Y58,0))</f>
        <v>#N/A</v>
      </c>
      <c r="KF10" s="565" t="e">
        <f>INDEX(MARDI!$B$35:$B$58,MATCH($A$10,MARDI!Z35:Z58,0))</f>
        <v>#N/A</v>
      </c>
      <c r="KG10" s="565" t="e">
        <f>INDEX(MARDI!$B$35:$B$58,MATCH($A$10,MARDI!AA35:AA58,0))</f>
        <v>#N/A</v>
      </c>
      <c r="KH10" s="565" t="e">
        <f>INDEX(MARDI!$B$35:$B$58,MATCH($A$10,MARDI!AB35:AB58,0))</f>
        <v>#N/A</v>
      </c>
      <c r="KI10" s="572">
        <f t="shared" si="36"/>
        <v>0</v>
      </c>
      <c r="KK10" s="565" t="str">
        <f t="shared" si="37"/>
        <v>BELKHIR / DIONE</v>
      </c>
      <c r="KL10" s="565" t="e">
        <f>INDEX(MERCREDI!$B$35:$B$58,MATCH($A$10,MERCREDI!D35:D58,0))</f>
        <v>#N/A</v>
      </c>
      <c r="KM10" s="565" t="e">
        <f>INDEX(MERCREDI!$B$35:$B$58,MATCH($A$10,MERCREDI!E35:E58,0))</f>
        <v>#N/A</v>
      </c>
      <c r="KN10" s="565" t="e">
        <f>INDEX(MERCREDI!$B$35:$B$58,MATCH($A$10,MERCREDI!F35:F58,0))</f>
        <v>#N/A</v>
      </c>
      <c r="KO10" s="565" t="e">
        <f>INDEX(MERCREDI!$B$35:$B$58,MATCH($A$10,MERCREDI!G35:G58,0))</f>
        <v>#N/A</v>
      </c>
      <c r="KP10" s="565" t="e">
        <f>INDEX(MERCREDI!$B$35:$B$58,MATCH($A$10,MERCREDI!H35:H58,0))</f>
        <v>#N/A</v>
      </c>
      <c r="KQ10" s="565" t="e">
        <f>INDEX(MERCREDI!$B$35:$B$58,MATCH($A$10,MERCREDI!I35:I58,0))</f>
        <v>#N/A</v>
      </c>
      <c r="KR10" s="565" t="e">
        <f>INDEX(MERCREDI!$B$35:$B$58,MATCH($A$10,MERCREDI!J35:J58,0))</f>
        <v>#N/A</v>
      </c>
      <c r="KS10" s="565" t="e">
        <f>INDEX(MERCREDI!$B$35:$B$58,MATCH($A$10,MERCREDI!K35:K58,0))</f>
        <v>#N/A</v>
      </c>
      <c r="KT10" s="565" t="e">
        <f>INDEX(MERCREDI!$B$35:$B$58,MATCH($A$10,MERCREDI!L35:L58,0))</f>
        <v>#N/A</v>
      </c>
      <c r="KU10" s="565" t="e">
        <f>INDEX(MERCREDI!$B$35:$B$58,MATCH($A$10,MERCREDI!M35:M58,0))</f>
        <v>#N/A</v>
      </c>
      <c r="KV10" s="565" t="e">
        <f>INDEX(MERCREDI!$B$35:$B$58,MATCH($A$10,MERCREDI!N35:N58,0))</f>
        <v>#N/A</v>
      </c>
      <c r="KW10" s="565" t="e">
        <f>INDEX(MERCREDI!$B$35:$B$58,MATCH($A$10,MERCREDI!O35:O58,0))</f>
        <v>#N/A</v>
      </c>
      <c r="KX10" s="565" t="e">
        <f>INDEX(MERCREDI!$B$35:$B$58,MATCH($A$10,MERCREDI!P35:P58,0))</f>
        <v>#N/A</v>
      </c>
      <c r="KY10" s="565" t="e">
        <f>INDEX(MERCREDI!$B$35:$B$58,MATCH($A$10,MERCREDI!Q35:Q58,0))</f>
        <v>#N/A</v>
      </c>
      <c r="KZ10" s="565" t="e">
        <f>INDEX(MERCREDI!$B$35:$B$58,MATCH($A$10,MERCREDI!R35:R58,0))</f>
        <v>#N/A</v>
      </c>
      <c r="LA10" s="565" t="e">
        <f>INDEX(MERCREDI!$B$35:$B$58,MATCH($A$10,MERCREDI!S35:S58,0))</f>
        <v>#N/A</v>
      </c>
      <c r="LB10" s="565" t="e">
        <f>INDEX(MERCREDI!$B$35:$B$58,MATCH($A$10,MERCREDI!T35:T58,0))</f>
        <v>#N/A</v>
      </c>
      <c r="LC10" s="565" t="e">
        <f>INDEX(MERCREDI!$B$35:$B$58,MATCH($A$10,MERCREDI!U35:U58,0))</f>
        <v>#N/A</v>
      </c>
      <c r="LD10" s="565" t="e">
        <f>INDEX(MERCREDI!$B$35:$B$58,MATCH($A$10,MERCREDI!V35:V58,0))</f>
        <v>#N/A</v>
      </c>
      <c r="LE10" s="565" t="e">
        <f>INDEX(MERCREDI!$B$35:$B$58,MATCH($A$10,MERCREDI!W35:W58,0))</f>
        <v>#N/A</v>
      </c>
      <c r="LF10" s="565" t="e">
        <f>INDEX(MERCREDI!$B$35:$B$58,MATCH($A$10,MERCREDI!X35:X58,0))</f>
        <v>#N/A</v>
      </c>
      <c r="LG10" s="565" t="e">
        <f>INDEX(MERCREDI!$B$35:$B$58,MATCH($A$10,MERCREDI!Y35:Y58,0))</f>
        <v>#N/A</v>
      </c>
      <c r="LH10" s="565" t="e">
        <f>INDEX(MERCREDI!$B$35:$B$58,MATCH($A$10,MERCREDI!Z35:Z58,0))</f>
        <v>#N/A</v>
      </c>
      <c r="LI10" s="565" t="e">
        <f>INDEX(MERCREDI!$B$35:$B$58,MATCH($A$10,MERCREDI!AA35:AA58,0))</f>
        <v>#N/A</v>
      </c>
      <c r="LJ10" s="565" t="e">
        <f>INDEX(MERCREDI!$B$35:$B$58,MATCH($A$10,MERCREDI!AB35:AB58,0))</f>
        <v>#N/A</v>
      </c>
      <c r="LK10" s="572">
        <f t="shared" si="38"/>
        <v>0</v>
      </c>
      <c r="LM10" s="565" t="str">
        <f t="shared" si="39"/>
        <v>BELKHIR / DIONE</v>
      </c>
      <c r="LN10" s="565" t="e">
        <f>INDEX(JEUDI!$B$35:$B$58,MATCH($A$10,JEUDI!D35:D58,0))</f>
        <v>#N/A</v>
      </c>
      <c r="LO10" s="565" t="e">
        <f>INDEX(JEUDI!$B$35:$B$58,MATCH($A$10,JEUDI!E35:E58,0))</f>
        <v>#N/A</v>
      </c>
      <c r="LP10" s="565" t="e">
        <f>INDEX(JEUDI!$B$35:$B$58,MATCH($A$10,JEUDI!F35:F58,0))</f>
        <v>#N/A</v>
      </c>
      <c r="LQ10" s="565" t="e">
        <f>INDEX(JEUDI!$B$35:$B$58,MATCH($A$10,JEUDI!G35:G58,0))</f>
        <v>#N/A</v>
      </c>
      <c r="LR10" s="565" t="e">
        <f>INDEX(JEUDI!$B$35:$B$58,MATCH($A$10,JEUDI!H35:H58,0))</f>
        <v>#N/A</v>
      </c>
      <c r="LS10" s="565" t="e">
        <f>INDEX(JEUDI!$B$35:$B$58,MATCH($A$10,JEUDI!I35:I58,0))</f>
        <v>#N/A</v>
      </c>
      <c r="LT10" s="565" t="e">
        <f>INDEX(JEUDI!$B$35:$B$58,MATCH($A$10,JEUDI!J35:J58,0))</f>
        <v>#N/A</v>
      </c>
      <c r="LU10" s="565" t="e">
        <f>INDEX(JEUDI!$B$35:$B$58,MATCH($A$10,JEUDI!K35:K58,0))</f>
        <v>#N/A</v>
      </c>
      <c r="LV10" s="565" t="e">
        <f>INDEX(JEUDI!$B$35:$B$58,MATCH($A$10,JEUDI!L35:L58,0))</f>
        <v>#N/A</v>
      </c>
      <c r="LW10" s="565" t="e">
        <f>INDEX(JEUDI!$B$35:$B$58,MATCH($A$10,JEUDI!M35:M58,0))</f>
        <v>#N/A</v>
      </c>
      <c r="LX10" s="565" t="e">
        <f>INDEX(JEUDI!$B$35:$B$58,MATCH($A$10,JEUDI!N35:N58,0))</f>
        <v>#N/A</v>
      </c>
      <c r="LY10" s="565" t="e">
        <f>INDEX(JEUDI!$B$35:$B$58,MATCH($A$10,JEUDI!O35:O58,0))</f>
        <v>#N/A</v>
      </c>
      <c r="LZ10" s="565" t="e">
        <f>INDEX(JEUDI!$B$35:$B$58,MATCH($A$10,JEUDI!P35:P58,0))</f>
        <v>#N/A</v>
      </c>
      <c r="MA10" s="565" t="e">
        <f>INDEX(JEUDI!$B$35:$B$58,MATCH($A$10,JEUDI!Q35:Q58,0))</f>
        <v>#N/A</v>
      </c>
      <c r="MB10" s="565" t="e">
        <f>INDEX(JEUDI!$B$35:$B$58,MATCH($A$10,JEUDI!R35:R58,0))</f>
        <v>#N/A</v>
      </c>
      <c r="MC10" s="565" t="e">
        <f>INDEX(JEUDI!$B$35:$B$58,MATCH($A$10,JEUDI!S35:S58,0))</f>
        <v>#N/A</v>
      </c>
      <c r="MD10" s="565" t="e">
        <f>INDEX(JEUDI!$B$35:$B$58,MATCH($A$10,JEUDI!T35:T58,0))</f>
        <v>#N/A</v>
      </c>
      <c r="ME10" s="565" t="e">
        <f>INDEX(JEUDI!$B$35:$B$58,MATCH($A$10,JEUDI!U35:U58,0))</f>
        <v>#N/A</v>
      </c>
      <c r="MF10" s="565" t="e">
        <f>INDEX(JEUDI!$B$35:$B$58,MATCH($A$10,JEUDI!V35:V58,0))</f>
        <v>#N/A</v>
      </c>
      <c r="MG10" s="565" t="e">
        <f>INDEX(JEUDI!$B$35:$B$58,MATCH($A$10,JEUDI!W35:W58,0))</f>
        <v>#N/A</v>
      </c>
      <c r="MH10" s="565" t="e">
        <f>INDEX(JEUDI!$B$35:$B$58,MATCH($A$10,JEUDI!X35:X58,0))</f>
        <v>#N/A</v>
      </c>
      <c r="MI10" s="565" t="e">
        <f>INDEX(JEUDI!$B$35:$B$58,MATCH($A$10,JEUDI!Y35:Y58,0))</f>
        <v>#N/A</v>
      </c>
      <c r="MJ10" s="565" t="e">
        <f>INDEX(JEUDI!$B$35:$B$58,MATCH($A$10,JEUDI!Z35:Z58,0))</f>
        <v>#N/A</v>
      </c>
      <c r="MK10" s="565" t="e">
        <f>INDEX(JEUDI!$B$35:$B$58,MATCH($A$10,JEUDI!AA35:AA58,0))</f>
        <v>#N/A</v>
      </c>
      <c r="ML10" s="565" t="e">
        <f>INDEX(JEUDI!$B$35:$B$58,MATCH($A$10,JEUDI!AB35:AB58,0))</f>
        <v>#N/A</v>
      </c>
      <c r="MM10" s="572">
        <f t="shared" si="40"/>
        <v>0</v>
      </c>
      <c r="MP10" s="565" t="str">
        <f t="shared" si="41"/>
        <v>BELKHIR / DIONE</v>
      </c>
      <c r="MQ10" s="565" t="e">
        <f>INDEX(VENDREDI!$B$35:$B$58,MATCH($A$10,VENDREDI!D35:D58,0))</f>
        <v>#N/A</v>
      </c>
      <c r="MR10" s="565" t="e">
        <f>INDEX(VENDREDI!$B$35:$B$58,MATCH($A$10,VENDREDI!E35:E58,0))</f>
        <v>#N/A</v>
      </c>
      <c r="MS10" s="565" t="e">
        <f>INDEX(VENDREDI!$B$35:$B$58,MATCH($A$10,VENDREDI!F35:F58,0))</f>
        <v>#N/A</v>
      </c>
      <c r="MT10" s="565" t="e">
        <f>INDEX(VENDREDI!$B$35:$B$58,MATCH($A$10,VENDREDI!G35:G58,0))</f>
        <v>#N/A</v>
      </c>
      <c r="MU10" s="565" t="e">
        <f>INDEX(VENDREDI!$B$35:$B$58,MATCH($A$10,VENDREDI!H35:H58,0))</f>
        <v>#N/A</v>
      </c>
      <c r="MV10" s="565" t="e">
        <f>INDEX(VENDREDI!$B$35:$B$58,MATCH($A$10,VENDREDI!I35:I58,0))</f>
        <v>#N/A</v>
      </c>
      <c r="MW10" s="565" t="e">
        <f>INDEX(VENDREDI!$B$35:$B$58,MATCH($A$10,VENDREDI!J35:J58,0))</f>
        <v>#N/A</v>
      </c>
      <c r="MX10" s="565" t="e">
        <f>INDEX(VENDREDI!$B$35:$B$58,MATCH($A$10,VENDREDI!K35:K58,0))</f>
        <v>#N/A</v>
      </c>
      <c r="MY10" s="565" t="e">
        <f>INDEX(VENDREDI!$B$35:$B$58,MATCH($A$10,VENDREDI!L35:L58,0))</f>
        <v>#N/A</v>
      </c>
      <c r="MZ10" s="565" t="e">
        <f>INDEX(VENDREDI!$B$35:$B$58,MATCH($A$10,VENDREDI!M35:M58,0))</f>
        <v>#N/A</v>
      </c>
      <c r="NA10" s="565" t="e">
        <f>INDEX(VENDREDI!$B$35:$B$58,MATCH($A$10,VENDREDI!N35:N58,0))</f>
        <v>#N/A</v>
      </c>
      <c r="NB10" s="565" t="e">
        <f>INDEX(VENDREDI!$B$35:$B$58,MATCH($A$10,VENDREDI!O35:O58,0))</f>
        <v>#N/A</v>
      </c>
      <c r="NC10" s="565" t="e">
        <f>INDEX(VENDREDI!$B$35:$B$58,MATCH($A$10,VENDREDI!P35:P58,0))</f>
        <v>#N/A</v>
      </c>
      <c r="ND10" s="565" t="e">
        <f>INDEX(VENDREDI!$B$35:$B$58,MATCH($A$10,VENDREDI!Q35:Q58,0))</f>
        <v>#N/A</v>
      </c>
      <c r="NE10" s="565" t="e">
        <f>INDEX(VENDREDI!$B$35:$B$58,MATCH($A$10,VENDREDI!R35:R58,0))</f>
        <v>#N/A</v>
      </c>
      <c r="NF10" s="565" t="e">
        <f>INDEX(VENDREDI!$B$35:$B$58,MATCH($A$10,VENDREDI!S35:S58,0))</f>
        <v>#N/A</v>
      </c>
      <c r="NG10" s="565" t="e">
        <f>INDEX(VENDREDI!$B$35:$B$58,MATCH($A$10,VENDREDI!T35:T58,0))</f>
        <v>#N/A</v>
      </c>
      <c r="NH10" s="565" t="e">
        <f>INDEX(VENDREDI!$B$35:$B$58,MATCH($A$10,VENDREDI!U35:U58,0))</f>
        <v>#N/A</v>
      </c>
      <c r="NI10" s="565" t="e">
        <f>INDEX(VENDREDI!$B$35:$B$58,MATCH($A$10,VENDREDI!V35:V58,0))</f>
        <v>#N/A</v>
      </c>
      <c r="NJ10" s="565" t="e">
        <f>INDEX(VENDREDI!$B$35:$B$58,MATCH($A$10,VENDREDI!W35:W58,0))</f>
        <v>#N/A</v>
      </c>
      <c r="NK10" s="565" t="e">
        <f>INDEX(VENDREDI!$B$35:$B$58,MATCH($A$10,VENDREDI!X35:X58,0))</f>
        <v>#N/A</v>
      </c>
      <c r="NL10" s="565" t="e">
        <f>INDEX(VENDREDI!$B$35:$B$58,MATCH($A$10,VENDREDI!Y35:Y58,0))</f>
        <v>#N/A</v>
      </c>
      <c r="NM10" s="565" t="e">
        <f>INDEX(VENDREDI!$B$35:$B$58,MATCH($A$10,VENDREDI!Z35:Z58,0))</f>
        <v>#N/A</v>
      </c>
      <c r="NN10" s="565" t="e">
        <f>INDEX(VENDREDI!$B$35:$B$58,MATCH($A$10,VENDREDI!AA35:AA58,0))</f>
        <v>#N/A</v>
      </c>
      <c r="NO10" s="565" t="e">
        <f>INDEX(VENDREDI!$B$35:$B$58,MATCH($A$10,VENDREDI!AB35:AB58,0))</f>
        <v>#N/A</v>
      </c>
      <c r="NP10" s="572">
        <f t="shared" si="42"/>
        <v>0</v>
      </c>
      <c r="NS10" s="564" t="str">
        <f t="shared" si="43"/>
        <v>BELKHIR / DIONE</v>
      </c>
      <c r="NT10" s="617" t="e">
        <f>INDEX(LUNDI!$B$63:$B$66,MATCH(A10,LUNDI!$D$63:$D$66,0))</f>
        <v>#N/A</v>
      </c>
      <c r="NU10" s="618" t="e">
        <f>INDEX(LUNDI!$B$63:$B$66,MATCH(A10,LUNDI!$E$63:$E$66,0))</f>
        <v>#N/A</v>
      </c>
      <c r="NV10" s="625" t="e">
        <f>INDEX(LUNDI!$H$63:$H$66,MATCH(A10,LUNDI!$J$63:$J$66,0))</f>
        <v>#N/A</v>
      </c>
      <c r="NW10" s="626" t="e">
        <f>INDEX(LUNDI!$H$63:$H$66,MATCH($A$10,LUNDI!K63:K66,0))</f>
        <v>#N/A</v>
      </c>
      <c r="NX10" s="617" t="e">
        <f>INDEX(MARDI!$B$63:$B$66,MATCH(A10,MARDI!$D$63:$D$66,0))</f>
        <v>#N/A</v>
      </c>
      <c r="NY10" s="618" t="e">
        <f>INDEX(MARDI!$B$63:$B$66,MATCH(A10,MARDI!$E$63:$E$66,0))</f>
        <v>#N/A</v>
      </c>
      <c r="NZ10" s="625" t="e">
        <f>INDEX(MARDI!$H$63:$H$66,MATCH(A10,MARDI!$J$63:$J$66,0))</f>
        <v>#N/A</v>
      </c>
      <c r="OA10" s="626" t="e">
        <f>INDEX(MARDI!$H$63:$H$66,MATCH(A10,MARDI!$K$63:$K$66,0))</f>
        <v>#N/A</v>
      </c>
      <c r="OB10" s="617" t="e">
        <f>INDEX(MERCREDI!$B$63:$B$66,MATCH(A10,MERCREDI!$D$63:$D$66,0))</f>
        <v>#N/A</v>
      </c>
      <c r="OC10" s="618" t="e">
        <f>INDEX(MERCREDI!$B$63:$B$66,MATCH(A10,MERCREDI!$E$63:$E$66,0))</f>
        <v>#N/A</v>
      </c>
      <c r="OD10" s="625" t="e">
        <f>INDEX(MERCREDI!$H$63:$H$66,MATCH(A10,MERCREDI!$J$63:$J$66,0))</f>
        <v>#N/A</v>
      </c>
      <c r="OE10" s="626" t="e">
        <f>INDEX(MERCREDI!$H$63:$H$66,MATCH(A10,MERCREDI!$K$63:$K$66,0))</f>
        <v>#N/A</v>
      </c>
      <c r="OF10" s="617" t="e">
        <f>INDEX(JEUDI!$B$63:$B$66,MATCH(A10,JEUDI!$D$63:$D$66,0))</f>
        <v>#N/A</v>
      </c>
      <c r="OG10" s="618" t="e">
        <f>INDEX(JEUDI!$B$63:$B$66,MATCH(A10,JEUDI!$E$63:$E$66,0))</f>
        <v>#N/A</v>
      </c>
      <c r="OH10" s="625" t="e">
        <f>INDEX(JEUDI!$H$63:$H$66,MATCH(A10,JEUDI!$J$63:$J$66,0))</f>
        <v>#N/A</v>
      </c>
      <c r="OI10" s="626" t="e">
        <f>INDEX(JEUDI!$H$63:$H$66,MATCH(A10,JEUDI!$K$63:$K$66,0))</f>
        <v>#N/A</v>
      </c>
      <c r="OJ10" s="617" t="e">
        <f>INDEX(VENDREDI!$B$63:$B$66,MATCH(A10,VENDREDI!$D$63:$D$66,0))</f>
        <v>#N/A</v>
      </c>
      <c r="OK10" s="618" t="e">
        <f>INDEX(VENDREDI!$B$63:$B$66,MATCH(A10,VENDREDI!$E$63:$E$66,0))</f>
        <v>#N/A</v>
      </c>
      <c r="OL10" s="625" t="e">
        <f>INDEX(VENDREDI!$H$63:$H$66,MATCH(A10,VENDREDI!$J$63:$J$66,0))</f>
        <v>#N/A</v>
      </c>
      <c r="OM10" s="626" t="e">
        <f>INDEX(VENDREDI!$H$63:$H$66,MATCH(A10,VENDREDI!$K$63:$K$66,0))</f>
        <v>#N/A</v>
      </c>
      <c r="ON10" s="669" t="str">
        <f t="shared" si="44"/>
        <v>BELKHIR / DIONE</v>
      </c>
      <c r="OO10" s="641" t="e">
        <f>INDEX(LUNDI!$C$63:$C$66,MATCH(A10,LUNDI!$D$63:$D$66,0))</f>
        <v>#N/A</v>
      </c>
      <c r="OP10" s="642" t="e">
        <f>INDEX(LUNDI!$C$63:$C$66,MATCH(A10,LUNDI!$E$63:$E$66,0))</f>
        <v>#N/A</v>
      </c>
      <c r="OQ10" s="645" t="e">
        <f>INDEX(LUNDI!$I$63:$I$66,MATCH(A10,LUNDI!$J$63:$J$66,0))</f>
        <v>#N/A</v>
      </c>
      <c r="OR10" s="646" t="e">
        <f>INDEX(LUNDI!$I$63:$I$66,MATCH(A10,LUNDI!$K$63:$K$66,0))</f>
        <v>#N/A</v>
      </c>
      <c r="OS10" s="649" t="e">
        <f>INDEX(MARDI!$C$63:$C$66,MATCH(A10,MARDI!$D$63:$D$66,0))</f>
        <v>#N/A</v>
      </c>
      <c r="OT10" s="650" t="e">
        <f>INDEX(MARDI!$C$63:$C$66,MATCH(A10,MARDI!$E$63:$E$66,0))</f>
        <v>#N/A</v>
      </c>
      <c r="OU10" s="651" t="e">
        <f>INDEX(MARDI!$I$63:$I$66,MATCH(A10,MARDI!$J$63:$J$66,0))</f>
        <v>#N/A</v>
      </c>
      <c r="OV10" s="652" t="e">
        <f>INDEX(MARDI!$I$63:$I$66,MATCH(A10,MARDI!$K$63:$K$66,0))</f>
        <v>#N/A</v>
      </c>
      <c r="OW10" s="657" t="e">
        <f>INDEX(MERCREDI!$C$63:$C$66,MATCH(A10,MERCREDI!$D$63:$D$66,0))</f>
        <v>#N/A</v>
      </c>
      <c r="OX10" s="658" t="e">
        <f>INDEX(MERCREDI!$C$63:$C$66,MATCH(A10,MERCREDI!$E$63:$E$66,0))</f>
        <v>#N/A</v>
      </c>
      <c r="OY10" s="659" t="e">
        <f>INDEX(MERCREDI!$I$63:$I$66,MATCH(A10,MERCREDI!$J$63:$J$66,0))</f>
        <v>#N/A</v>
      </c>
      <c r="OZ10" s="660" t="e">
        <f>INDEX(MERCREDI!$I$63:$I$66,MATCH(A10,MERCREDI!$K$63:$K$66,0))</f>
        <v>#N/A</v>
      </c>
      <c r="PA10" s="657" t="e">
        <f>INDEX(JEUDI!$C$63:$C$66,MATCH(A10,JEUDI!$D$63:$D$66,0))</f>
        <v>#N/A</v>
      </c>
      <c r="PB10" s="658" t="e">
        <f>INDEX(JEUDI!$C$63:$C$66,MATCH(A10,JEUDI!$E$63:$E$66,0))</f>
        <v>#N/A</v>
      </c>
      <c r="PC10" s="659" t="e">
        <f>INDEX(JEUDI!$I$63:$I$66,MATCH(A10,JEUDI!$J$63:$J$66,0))</f>
        <v>#N/A</v>
      </c>
      <c r="PD10" s="660" t="e">
        <f>INDEX(JEUDI!$I$63:$I$66,MATCH(A10,JEUDI!$K$63:$K$66,0))</f>
        <v>#N/A</v>
      </c>
      <c r="PE10" s="657" t="e">
        <f>INDEX(VENDREDI!$C$63:$C$66,MATCH(A10,VENDREDI!$D$63:$D$66,0))</f>
        <v>#N/A</v>
      </c>
      <c r="PF10" s="658" t="e">
        <f>INDEX(VENDREDI!$C$63:$C$66,MATCH(A10,VENDREDI!$E$63:$E$66,0))</f>
        <v>#N/A</v>
      </c>
      <c r="PG10" s="659" t="e">
        <f>INDEX(VENDREDI!$I$63:$I$66,MATCH(A10,VENDREDI!$J$63:$J$66,0))</f>
        <v>#N/A</v>
      </c>
      <c r="PH10" s="660" t="e">
        <f>INDEX(VENDREDI!$I$63:$I$66,MATCH(A10,VENDREDI!$K$63:$K$66,0))</f>
        <v>#N/A</v>
      </c>
    </row>
    <row r="11" spans="1:461" x14ac:dyDescent="0.25">
      <c r="A11" s="90" t="str">
        <f>'LISTE DES PROFS'!A6</f>
        <v>BELLAZI</v>
      </c>
      <c r="B11" s="226">
        <f t="shared" si="17"/>
        <v>0</v>
      </c>
      <c r="C11" s="487">
        <f t="shared" si="18"/>
        <v>0</v>
      </c>
      <c r="D11" s="481">
        <f t="shared" si="19"/>
        <v>0</v>
      </c>
      <c r="E11" s="482">
        <f t="shared" si="20"/>
        <v>0</v>
      </c>
      <c r="F11" s="226">
        <f t="shared" si="21"/>
        <v>0</v>
      </c>
      <c r="G11" s="487">
        <f t="shared" si="22"/>
        <v>0</v>
      </c>
      <c r="H11" s="481">
        <f t="shared" si="23"/>
        <v>0</v>
      </c>
      <c r="I11" s="482">
        <f t="shared" si="24"/>
        <v>0</v>
      </c>
      <c r="J11" s="226">
        <f t="shared" si="0"/>
        <v>0</v>
      </c>
      <c r="K11" s="487">
        <f t="shared" si="1"/>
        <v>0</v>
      </c>
      <c r="L11" s="481">
        <f t="shared" si="2"/>
        <v>0</v>
      </c>
      <c r="M11" s="482">
        <f t="shared" si="3"/>
        <v>0</v>
      </c>
      <c r="N11" s="492">
        <f t="shared" si="25"/>
        <v>0</v>
      </c>
      <c r="O11" s="480" t="s">
        <v>23</v>
      </c>
      <c r="P11" s="226">
        <f>COUNTIF(LUNDI!$D$6:$AB$15,A11)</f>
        <v>0</v>
      </c>
      <c r="Q11" s="228">
        <f>COUNTIF(LUNDI!$D$20:$Y$29,A11)</f>
        <v>0</v>
      </c>
      <c r="R11" s="444">
        <f t="shared" si="4"/>
        <v>0</v>
      </c>
      <c r="S11" s="228">
        <f>COUNTIF(MARDI!$D$6:$AB$15,A11)</f>
        <v>0</v>
      </c>
      <c r="T11" s="228">
        <f>COUNTIF(MARDI!$D$20:$Y$29,A11)</f>
        <v>0</v>
      </c>
      <c r="U11" s="444">
        <f t="shared" si="5"/>
        <v>0</v>
      </c>
      <c r="V11" s="228">
        <f>COUNTIF(MERCREDI!$D$6:$AB$15,A11)</f>
        <v>0</v>
      </c>
      <c r="W11" s="228">
        <f>COUNTIF(MERCREDI!$D$20:$Y$29,A11)</f>
        <v>0</v>
      </c>
      <c r="X11" s="444">
        <f t="shared" si="6"/>
        <v>0</v>
      </c>
      <c r="Y11" s="228">
        <f>COUNTIF(JEUDI!$D$6:$AB$15,A11)</f>
        <v>0</v>
      </c>
      <c r="Z11" s="228">
        <f>COUNTIF(JEUDI!$D$20:$Y$29,A11)</f>
        <v>0</v>
      </c>
      <c r="AA11" s="444">
        <f t="shared" si="7"/>
        <v>0</v>
      </c>
      <c r="AB11" s="228">
        <f>COUNTIF(VENDREDI!$D$6:$AB$15,A11)</f>
        <v>0</v>
      </c>
      <c r="AC11" s="229">
        <f>COUNTIF(VENDREDI!$D$20:$Y$29,A11)</f>
        <v>0</v>
      </c>
      <c r="AD11" s="451">
        <f t="shared" si="8"/>
        <v>0</v>
      </c>
      <c r="AE11" s="226">
        <f>COUNTIF(LUNDI!$D$63:$D$66,A11)</f>
        <v>0</v>
      </c>
      <c r="AF11" s="227">
        <f>COUNTIF(LUNDI!$E$63:$E$66,A11)</f>
        <v>0</v>
      </c>
      <c r="AG11" s="228">
        <f>COUNTIF(MARDI!$D$63:$D$66,A11)</f>
        <v>0</v>
      </c>
      <c r="AH11" s="234">
        <f>COUNTIF(MARDI!$E$63:$E$66,A11)</f>
        <v>0</v>
      </c>
      <c r="AI11" s="228">
        <f>COUNTIF(MERCREDI!$D$63:$D$66,A11)</f>
        <v>0</v>
      </c>
      <c r="AJ11" s="234">
        <f>COUNTIF(MERCREDI!$E$63:$E$66,A11)</f>
        <v>0</v>
      </c>
      <c r="AK11" s="228">
        <f>COUNTIF(JEUDI!$D$63:$D$66,A11)</f>
        <v>0</v>
      </c>
      <c r="AL11" s="227">
        <f>COUNTIF(JEUDI!$E$63:$E$66,A11)</f>
        <v>0</v>
      </c>
      <c r="AM11" s="228">
        <f>COUNTIF(VENDREDI!$D$63:$D$66,A11)</f>
        <v>0</v>
      </c>
      <c r="AN11" s="525">
        <f>COUNTIF(VENDREDI!$E$63:$E$66,A11)</f>
        <v>0</v>
      </c>
      <c r="AO11" s="226">
        <f>COUNTIF(LUNDI!$F$63:$F$66,A11)</f>
        <v>0</v>
      </c>
      <c r="AP11" s="227"/>
      <c r="AQ11" s="228">
        <f>COUNTIF(MARDI!$F$63:$F$66,A11)</f>
        <v>0</v>
      </c>
      <c r="AR11" s="227"/>
      <c r="AS11" s="228">
        <f>COUNTIF(MERCREDI!$F$63:$F$66,A11)</f>
        <v>0</v>
      </c>
      <c r="AT11" s="227"/>
      <c r="AU11" s="228">
        <f>COUNTIF(JEUDI!$F$63:$F$66,A11)</f>
        <v>0</v>
      </c>
      <c r="AV11" s="227"/>
      <c r="AW11" s="229">
        <f>COUNTIF(VENDREDI!$F$63:$F$66,A11)</f>
        <v>0</v>
      </c>
      <c r="AZ11" s="236">
        <f>COUNTIF(LUNDI!$D$35:$AB$44,A11)</f>
        <v>0</v>
      </c>
      <c r="BA11" s="237">
        <f>COUNTIF(LUNDI!$D$49:$Y$58,A11)</f>
        <v>0</v>
      </c>
      <c r="BB11" s="444">
        <f t="shared" si="9"/>
        <v>0</v>
      </c>
      <c r="BC11" s="237">
        <f>COUNTIF(MARDI!$D$35:$AB$44,A11)</f>
        <v>0</v>
      </c>
      <c r="BD11" s="237">
        <f>COUNTIF(MARDI!$D$49:$Y$58,A11)</f>
        <v>0</v>
      </c>
      <c r="BE11" s="444">
        <f t="shared" si="10"/>
        <v>0</v>
      </c>
      <c r="BF11" s="237">
        <f>COUNTIF(MERCREDI!$D$35:$AB$44,A11)</f>
        <v>0</v>
      </c>
      <c r="BG11" s="237">
        <f>COUNTIF(MERCREDI!$D$49:$Y$58,A11)</f>
        <v>0</v>
      </c>
      <c r="BH11" s="444">
        <f t="shared" si="11"/>
        <v>0</v>
      </c>
      <c r="BI11" s="237">
        <f>COUNTIF(JEUDI!$D$35:$AB$44,A11)</f>
        <v>0</v>
      </c>
      <c r="BJ11" s="237">
        <f>COUNTIF(JEUDI!$D$49:$Y$58,A11)</f>
        <v>0</v>
      </c>
      <c r="BK11" s="444">
        <f t="shared" si="12"/>
        <v>0</v>
      </c>
      <c r="BL11" s="237">
        <f>COUNTIF(VENDREDI!$D$35:$AB$44,A11)</f>
        <v>0</v>
      </c>
      <c r="BM11" s="238">
        <f>COUNTIF(VENDREDI!$D$49:$Y$58,A11)</f>
        <v>0</v>
      </c>
      <c r="BN11" s="451">
        <f t="shared" si="13"/>
        <v>0</v>
      </c>
      <c r="BO11" s="207">
        <f>COUNTIF(LUNDI!$J$63:$J$66,A11)</f>
        <v>0</v>
      </c>
      <c r="BP11" s="41">
        <f>COUNTIF(LUNDI!$K$63:$K$66,A11)</f>
        <v>0</v>
      </c>
      <c r="BQ11" s="207">
        <f>COUNTIF(MARDI!$J$63:$J$66,A11)</f>
        <v>0</v>
      </c>
      <c r="BR11" s="41">
        <f>COUNTIF(MARDI!$K$63:$K$66,A11)</f>
        <v>0</v>
      </c>
      <c r="BS11" s="207">
        <f>COUNTIF(MERCREDI!$J$63:$J$66,A11)</f>
        <v>0</v>
      </c>
      <c r="BT11" s="41">
        <f>COUNTIF(MERCREDI!$K$63:$K$66,A11)</f>
        <v>0</v>
      </c>
      <c r="BU11" s="207">
        <f>COUNTIF(JEUDI!$J$63:$J$66,A11)</f>
        <v>0</v>
      </c>
      <c r="BV11" s="41">
        <f>COUNTIF(JEUDI!$K$63:$K$66,A11)</f>
        <v>0</v>
      </c>
      <c r="BW11" s="207">
        <f>COUNTIF(VENDREDI!$J$63:$J$66,A11)</f>
        <v>0</v>
      </c>
      <c r="BX11" s="42">
        <f>COUNTIF(VENDREDI!$K$63:$K$66,A11)</f>
        <v>0</v>
      </c>
      <c r="BY11" s="207">
        <f>COUNTIF(LUNDI!$L$66:$L67,A11)</f>
        <v>0</v>
      </c>
      <c r="BZ11" s="208"/>
      <c r="CA11" s="41">
        <f>COUNTIF(MARDI!$L$63:$L$66,A11)</f>
        <v>0</v>
      </c>
      <c r="CB11" s="208"/>
      <c r="CC11" s="208">
        <f>COUNTIF(MERCREDI!$L$63:$L$66,A11)</f>
        <v>0</v>
      </c>
      <c r="CD11" s="208"/>
      <c r="CE11" s="41">
        <f>COUNTIF(JEUDI!$L$63:$L$66,A11)</f>
        <v>0</v>
      </c>
      <c r="CF11" s="208"/>
      <c r="CG11" s="209">
        <f>COUNTIF(VENDREDI!$L$63:$L$66,A11)</f>
        <v>0</v>
      </c>
      <c r="CK11" s="43">
        <f>COUNTIF(LUNDI!$O$64:$O$66,A11)</f>
        <v>0</v>
      </c>
      <c r="CL11" s="41">
        <f>COUNTIF(MARDI!$O$64:$O$66,A11)</f>
        <v>0</v>
      </c>
      <c r="CM11" s="41">
        <f>COUNTIF(MERCREDI!$O$64:$O$66,A11)</f>
        <v>0</v>
      </c>
      <c r="CN11" s="41">
        <f>COUNTIF(JEUDI!$O$64:$O$66,A11)</f>
        <v>0</v>
      </c>
      <c r="CO11" s="42">
        <f>COUNTIF(VENDREDI!$O$64:$O$66,A11)</f>
        <v>0</v>
      </c>
      <c r="CQ11" s="43">
        <f>COUNTIF(LUNDI!$P$64:$P$66,A11)</f>
        <v>0</v>
      </c>
      <c r="CR11" s="41">
        <f>COUNTIF(MARDI!$P$64:$P$66,A11)</f>
        <v>0</v>
      </c>
      <c r="CS11" s="41">
        <f>COUNTIF(MERCREDI!$P$64:$P$66,A11)</f>
        <v>0</v>
      </c>
      <c r="CT11" s="41">
        <f>COUNTIF(JEUDI!$P$64:$P$66,A11)</f>
        <v>0</v>
      </c>
      <c r="CU11" s="42">
        <f>COUNTIF(VENDREDI!$P$64:$P$66,A11)</f>
        <v>0</v>
      </c>
      <c r="CV11" s="543" t="str">
        <f t="shared" si="26"/>
        <v>BELLAZI</v>
      </c>
      <c r="CW11" s="559" t="e">
        <f>INDEX(LUNDI!$B$6:$B$29,MATCH($A$11,LUNDI!D6:D29,0))</f>
        <v>#N/A</v>
      </c>
      <c r="CX11" s="559" t="e">
        <f>INDEX(LUNDI!$B$6:$B$29,MATCH($A$11,LUNDI!E6:E29,0))</f>
        <v>#N/A</v>
      </c>
      <c r="CY11" s="559" t="e">
        <f>INDEX(LUNDI!$B$6:$B$29,MATCH($A$11,LUNDI!F6:F29,0))</f>
        <v>#N/A</v>
      </c>
      <c r="CZ11" s="559" t="e">
        <f>INDEX(LUNDI!$B$6:$B$29,MATCH($A$11,LUNDI!G6:G29,0))</f>
        <v>#N/A</v>
      </c>
      <c r="DA11" s="559" t="e">
        <f>INDEX(LUNDI!$B$6:$B$29,MATCH($A$11,LUNDI!H6:H29,0))</f>
        <v>#N/A</v>
      </c>
      <c r="DB11" s="559" t="e">
        <f>INDEX(LUNDI!$B$6:$B$29,MATCH($A$11,LUNDI!I6:I29,0))</f>
        <v>#N/A</v>
      </c>
      <c r="DC11" s="559" t="e">
        <f>INDEX(LUNDI!$B$6:$B$29,MATCH($A$11,LUNDI!J6:J29,0))</f>
        <v>#N/A</v>
      </c>
      <c r="DD11" s="559" t="e">
        <f>INDEX(LUNDI!$B$6:$B$29,MATCH($A$11,LUNDI!K6:K29,0))</f>
        <v>#N/A</v>
      </c>
      <c r="DE11" s="559" t="e">
        <f>INDEX(LUNDI!$B$6:$B$29,MATCH($A$11,LUNDI!L6:L29,0))</f>
        <v>#N/A</v>
      </c>
      <c r="DF11" s="559" t="e">
        <f>INDEX(LUNDI!$B$6:$B$29,MATCH($A$11,LUNDI!M6:M29,0))</f>
        <v>#N/A</v>
      </c>
      <c r="DG11" s="559" t="e">
        <f>INDEX(LUNDI!$B$6:$B$29,MATCH($A$11,LUNDI!N6:N29,0))</f>
        <v>#N/A</v>
      </c>
      <c r="DH11" s="559" t="e">
        <f>INDEX(LUNDI!$B$6:$B$29,MATCH($A$11,LUNDI!O6:O29,0))</f>
        <v>#N/A</v>
      </c>
      <c r="DI11" s="559" t="e">
        <f>INDEX(LUNDI!$B$6:$B$29,MATCH($A$11,LUNDI!P6:P29,0))</f>
        <v>#N/A</v>
      </c>
      <c r="DJ11" s="559" t="e">
        <f>INDEX(LUNDI!$B$6:$B$29,MATCH($A$11,LUNDI!Q6:Q29,0))</f>
        <v>#N/A</v>
      </c>
      <c r="DK11" s="559" t="e">
        <f>INDEX(LUNDI!$B$6:$B$29,MATCH($A$11,LUNDI!R6:R29,0))</f>
        <v>#N/A</v>
      </c>
      <c r="DL11" s="559" t="e">
        <f>INDEX(LUNDI!$B$6:$B$29,MATCH($A$11,LUNDI!S6:S29,0))</f>
        <v>#N/A</v>
      </c>
      <c r="DM11" s="559" t="e">
        <f>INDEX(LUNDI!$B$6:$B$29,MATCH($A$11,LUNDI!T6:T29,0))</f>
        <v>#N/A</v>
      </c>
      <c r="DN11" s="559" t="e">
        <f>INDEX(LUNDI!$B$6:$B$29,MATCH($A$11,LUNDI!U6:U29,0))</f>
        <v>#N/A</v>
      </c>
      <c r="DO11" s="559" t="e">
        <f>INDEX(LUNDI!$B$6:$B$29,MATCH($A$11,LUNDI!V6:V29,0))</f>
        <v>#N/A</v>
      </c>
      <c r="DP11" s="559" t="e">
        <f>INDEX(LUNDI!$B$6:$B$29,MATCH($A$11,LUNDI!W6:W29,0))</f>
        <v>#N/A</v>
      </c>
      <c r="DQ11" s="559" t="e">
        <f>INDEX(LUNDI!$B$6:$B$29,MATCH($A$11,LUNDI!X6:X29,0))</f>
        <v>#N/A</v>
      </c>
      <c r="DR11" s="559" t="e">
        <f>INDEX(LUNDI!$B$6:$B$29,MATCH($A$11,LUNDI!Y6:Y29,0))</f>
        <v>#N/A</v>
      </c>
      <c r="DS11" s="559" t="e">
        <f>INDEX(LUNDI!$B$6:$B$29,MATCH($A$11,LUNDI!Z6:Z29,0))</f>
        <v>#N/A</v>
      </c>
      <c r="DT11" s="559" t="e">
        <f>INDEX(LUNDI!$B$6:$B$29,MATCH($A$11,LUNDI!AA6:AA29,0))</f>
        <v>#N/A</v>
      </c>
      <c r="DU11" s="559" t="e">
        <f>INDEX(LUNDI!$B$6:$B$29,MATCH($A$11,LUNDI!AB6:AB29,0))</f>
        <v>#N/A</v>
      </c>
      <c r="DV11" s="572">
        <f t="shared" si="14"/>
        <v>0</v>
      </c>
      <c r="DW11" s="543" t="str">
        <f t="shared" si="15"/>
        <v>BELLAZI</v>
      </c>
      <c r="DX11" s="559" t="e">
        <f>INDEX(MARDI!$B$6:$B$29,MATCH($A$11,MARDI!D6:D29,0))</f>
        <v>#N/A</v>
      </c>
      <c r="DY11" s="559" t="e">
        <f>INDEX(MARDI!$B$6:$B$29,MATCH($A$11,MARDI!E6:E29,0))</f>
        <v>#N/A</v>
      </c>
      <c r="DZ11" s="559" t="e">
        <f>INDEX(MARDI!$B$6:$B$29,MATCH($A$11,MARDI!F6:F29,0))</f>
        <v>#N/A</v>
      </c>
      <c r="EA11" s="559" t="e">
        <f>INDEX(MARDI!$B$6:$B$29,MATCH($A$11,MARDI!G6:G29,0))</f>
        <v>#N/A</v>
      </c>
      <c r="EB11" s="559" t="e">
        <f>INDEX(MARDI!$B$6:$B$29,MATCH($A$11,MARDI!H6:H29,0))</f>
        <v>#N/A</v>
      </c>
      <c r="EC11" s="559" t="e">
        <f>INDEX(MARDI!$B$6:$B$29,MATCH($A$11,MARDI!I6:I29,0))</f>
        <v>#N/A</v>
      </c>
      <c r="ED11" s="559" t="e">
        <f>INDEX(MARDI!$B$6:$B$29,MATCH($A$11,MARDI!J6:J29,0))</f>
        <v>#N/A</v>
      </c>
      <c r="EE11" s="559" t="e">
        <f>INDEX(MARDI!$B$6:$B$29,MATCH($A$11,MARDI!K6:K29,0))</f>
        <v>#N/A</v>
      </c>
      <c r="EF11" s="559" t="e">
        <f>INDEX(MARDI!$B$6:$B$29,MATCH($A$11,MARDI!L6:L29,0))</f>
        <v>#N/A</v>
      </c>
      <c r="EG11" s="559" t="e">
        <f>INDEX(MARDI!$B$6:$B$29,MATCH($A$11,MARDI!M6:M29,0))</f>
        <v>#N/A</v>
      </c>
      <c r="EH11" s="559" t="e">
        <f>INDEX(MARDI!$B$6:$B$29,MATCH($A$11,MARDI!N6:N29,0))</f>
        <v>#N/A</v>
      </c>
      <c r="EI11" s="559" t="e">
        <f>INDEX(MARDI!$B$6:$B$29,MATCH($A$11,MARDI!O6:O29,0))</f>
        <v>#N/A</v>
      </c>
      <c r="EJ11" s="559" t="e">
        <f>INDEX(MARDI!$B$6:$B$29,MATCH($A$11,MARDI!P6:P29,0))</f>
        <v>#N/A</v>
      </c>
      <c r="EK11" s="559" t="e">
        <f>INDEX(MARDI!$B$6:$B$29,MATCH($A$11,MARDI!Q6:Q29,0))</f>
        <v>#N/A</v>
      </c>
      <c r="EL11" s="559" t="e">
        <f>INDEX(MARDI!$B$6:$B$29,MATCH($A$11,MARDI!R6:R29,0))</f>
        <v>#N/A</v>
      </c>
      <c r="EM11" s="559" t="e">
        <f>INDEX(MARDI!$B$6:$B$29,MATCH($A$11,MARDI!S6:S29,0))</f>
        <v>#N/A</v>
      </c>
      <c r="EN11" s="559" t="e">
        <f>INDEX(MARDI!$B$6:$B$29,MATCH($A$11,MARDI!T6:T29,0))</f>
        <v>#N/A</v>
      </c>
      <c r="EO11" s="559" t="e">
        <f>INDEX(MARDI!$B$6:$B$29,MATCH($A$11,MARDI!U6:U29,0))</f>
        <v>#N/A</v>
      </c>
      <c r="EP11" s="559" t="e">
        <f>INDEX(MARDI!$B$6:$B$29,MATCH($A$11,MARDI!V6:V29,0))</f>
        <v>#N/A</v>
      </c>
      <c r="EQ11" s="559" t="e">
        <f>INDEX(MARDI!$B$6:$B$29,MATCH($A$11,MARDI!W6:W29,0))</f>
        <v>#N/A</v>
      </c>
      <c r="ER11" s="559" t="e">
        <f>INDEX(MARDI!$B$6:$B$29,MATCH($A$11,MARDI!X6:X29,0))</f>
        <v>#N/A</v>
      </c>
      <c r="ES11" s="559" t="e">
        <f>INDEX(MARDI!$B$6:$B$29,MATCH($A$11,MARDI!Y6:Y29,0))</f>
        <v>#N/A</v>
      </c>
      <c r="ET11" s="559" t="e">
        <f>INDEX(MARDI!$B$6:$B$29,MATCH($A$11,MARDI!Z6:Z29,0))</f>
        <v>#N/A</v>
      </c>
      <c r="EU11" s="559" t="e">
        <f>INDEX(MARDI!$B$6:$B$29,MATCH($A$11,MARDI!AA6:AA29,0))</f>
        <v>#N/A</v>
      </c>
      <c r="EV11" s="559" t="e">
        <f>INDEX(MARDI!$B$6:$B$29,MATCH($A$11,MARDI!AB6:AB29,0))</f>
        <v>#N/A</v>
      </c>
      <c r="EW11" s="572">
        <f t="shared" si="16"/>
        <v>0</v>
      </c>
      <c r="EX11" s="559"/>
      <c r="EY11" s="568" t="str">
        <f t="shared" si="27"/>
        <v>BELLAZI</v>
      </c>
      <c r="EZ11" s="559" t="e">
        <f>INDEX(MERCREDI!$B$6:$B$29,MATCH($A$11,MERCREDI!D6:D29,0))</f>
        <v>#N/A</v>
      </c>
      <c r="FA11" s="559" t="e">
        <f>INDEX(MERCREDI!$B$6:$B$29,MATCH($A$11,MERCREDI!E6:E29,0))</f>
        <v>#N/A</v>
      </c>
      <c r="FB11" s="559" t="e">
        <f>INDEX(MERCREDI!$B$6:$B$29,MATCH($A$11,MERCREDI!F6:F29,0))</f>
        <v>#N/A</v>
      </c>
      <c r="FC11" s="559" t="e">
        <f>INDEX(MERCREDI!$B$6:$B$29,MATCH($A$11,MERCREDI!G6:G29,0))</f>
        <v>#N/A</v>
      </c>
      <c r="FD11" s="559" t="e">
        <f>INDEX(MERCREDI!$B$6:$B$29,MATCH($A$11,MERCREDI!H6:H29,0))</f>
        <v>#N/A</v>
      </c>
      <c r="FE11" s="559" t="e">
        <f>INDEX(MERCREDI!$B$6:$B$29,MATCH($A$11,MERCREDI!I6:I29,0))</f>
        <v>#N/A</v>
      </c>
      <c r="FF11" s="559" t="e">
        <f>INDEX(MERCREDI!$B$6:$B$29,MATCH($A$11,MERCREDI!J6:J29,0))</f>
        <v>#N/A</v>
      </c>
      <c r="FG11" s="559" t="e">
        <f>INDEX(MERCREDI!$B$6:$B$29,MATCH($A$11,MERCREDI!K6:K29,0))</f>
        <v>#N/A</v>
      </c>
      <c r="FH11" s="559" t="e">
        <f>INDEX(MERCREDI!$B$6:$B$29,MATCH($A$11,MERCREDI!L6:L29,0))</f>
        <v>#N/A</v>
      </c>
      <c r="FI11" s="559" t="e">
        <f>INDEX(MERCREDI!$B$6:$B$29,MATCH($A$11,MERCREDI!M6:M29,0))</f>
        <v>#N/A</v>
      </c>
      <c r="FJ11" s="559" t="e">
        <f>INDEX(MERCREDI!$B$6:$B$29,MATCH($A$11,MERCREDI!N6:N29,0))</f>
        <v>#N/A</v>
      </c>
      <c r="FK11" s="559" t="e">
        <f>INDEX(MERCREDI!$B$6:$B$29,MATCH($A$11,MERCREDI!O6:O29,0))</f>
        <v>#N/A</v>
      </c>
      <c r="FL11" s="559" t="e">
        <f>INDEX(MERCREDI!$B$6:$B$29,MATCH($A$11,MERCREDI!P6:P29,0))</f>
        <v>#N/A</v>
      </c>
      <c r="FM11" s="559" t="e">
        <f>INDEX(MERCREDI!$B$6:$B$29,MATCH($A$11,MERCREDI!Q6:Q29,0))</f>
        <v>#N/A</v>
      </c>
      <c r="FN11" s="559" t="e">
        <f>INDEX(MERCREDI!$B$6:$B$29,MATCH($A$11,MERCREDI!R6:R29,0))</f>
        <v>#N/A</v>
      </c>
      <c r="FO11" s="559" t="e">
        <f>INDEX(MERCREDI!$B$6:$B$29,MATCH($A$11,MERCREDI!S6:S29,0))</f>
        <v>#N/A</v>
      </c>
      <c r="FP11" s="559" t="e">
        <f>INDEX(MERCREDI!$B$6:$B$29,MATCH($A$11,MERCREDI!T6:T29,0))</f>
        <v>#N/A</v>
      </c>
      <c r="FQ11" s="559" t="e">
        <f>INDEX(MERCREDI!$B$6:$B$29,MATCH($A$11,MERCREDI!U6:U29,0))</f>
        <v>#N/A</v>
      </c>
      <c r="FR11" s="559" t="e">
        <f>INDEX(MERCREDI!$B$6:$B$29,MATCH($A$11,MERCREDI!V6:V29,0))</f>
        <v>#N/A</v>
      </c>
      <c r="FS11" s="559" t="e">
        <f>INDEX(MERCREDI!$B$6:$B$29,MATCH($A$11,MERCREDI!W6:W29,0))</f>
        <v>#N/A</v>
      </c>
      <c r="FT11" s="559" t="e">
        <f>INDEX(MERCREDI!$B$6:$B$29,MATCH($A$11,MERCREDI!X6:X29,0))</f>
        <v>#N/A</v>
      </c>
      <c r="FU11" s="559" t="e">
        <f>INDEX(MERCREDI!$B$6:$B$29,MATCH($A$11,MERCREDI!Y6:Y29,0))</f>
        <v>#N/A</v>
      </c>
      <c r="FV11" s="559" t="e">
        <f>INDEX(MERCREDI!$B$6:$B$29,MATCH($A$11,MERCREDI!Z6:Z29,0))</f>
        <v>#N/A</v>
      </c>
      <c r="FW11" s="559" t="e">
        <f>INDEX(MERCREDI!$B$6:$B$29,MATCH($A$11,MERCREDI!AA6:AA29,0))</f>
        <v>#N/A</v>
      </c>
      <c r="FX11" s="559" t="e">
        <f>INDEX(MERCREDI!$B$6:$B$29,MATCH($A$11,MERCREDI!AB6:AB29,0))</f>
        <v>#N/A</v>
      </c>
      <c r="FY11" s="572">
        <f t="shared" si="28"/>
        <v>0</v>
      </c>
      <c r="GA11" s="570" t="str">
        <f t="shared" si="29"/>
        <v>BELLAZI</v>
      </c>
      <c r="GB11" s="565" t="e">
        <f>INDEX(JEUDI!$B$6:$B$29,MATCH($A$11,JEUDI!D6:D29,0))</f>
        <v>#N/A</v>
      </c>
      <c r="GC11" s="565" t="e">
        <f>INDEX(JEUDI!$B$6:$B$29,MATCH($A$11,JEUDI!E6:E29,0))</f>
        <v>#N/A</v>
      </c>
      <c r="GD11" s="565" t="e">
        <f>INDEX(JEUDI!$B$6:$B$29,MATCH($A$11,JEUDI!F6:F29,0))</f>
        <v>#N/A</v>
      </c>
      <c r="GE11" s="565" t="e">
        <f>INDEX(JEUDI!$B$6:$B$29,MATCH($A$11,JEUDI!G6:G29,0))</f>
        <v>#N/A</v>
      </c>
      <c r="GF11" s="565" t="e">
        <f>INDEX(JEUDI!$B$6:$B$29,MATCH($A$11,JEUDI!H6:H29,0))</f>
        <v>#N/A</v>
      </c>
      <c r="GG11" s="565" t="e">
        <f>INDEX(JEUDI!$B$6:$B$29,MATCH($A$11,JEUDI!I6:I29,0))</f>
        <v>#N/A</v>
      </c>
      <c r="GH11" s="565" t="e">
        <f>INDEX(JEUDI!$B$6:$B$29,MATCH($A$11,JEUDI!J6:J29,0))</f>
        <v>#N/A</v>
      </c>
      <c r="GI11" s="565" t="e">
        <f>INDEX(JEUDI!$B$6:$B$29,MATCH($A$11,JEUDI!K6:K29,0))</f>
        <v>#N/A</v>
      </c>
      <c r="GJ11" s="565" t="e">
        <f>INDEX(JEUDI!$B$6:$B$29,MATCH($A$11,JEUDI!L6:L29,0))</f>
        <v>#N/A</v>
      </c>
      <c r="GK11" s="565" t="e">
        <f>INDEX(JEUDI!$B$6:$B$29,MATCH($A$11,JEUDI!M6:M29,0))</f>
        <v>#N/A</v>
      </c>
      <c r="GL11" s="565" t="e">
        <f>INDEX(JEUDI!$B$6:$B$29,MATCH($A$11,JEUDI!N6:N29,0))</f>
        <v>#N/A</v>
      </c>
      <c r="GM11" s="565" t="e">
        <f>INDEX(JEUDI!$B$6:$B$29,MATCH($A$11,JEUDI!O6:O29,0))</f>
        <v>#N/A</v>
      </c>
      <c r="GN11" s="565" t="e">
        <f>INDEX(JEUDI!$B$6:$B$29,MATCH($A$11,JEUDI!P6:P29,0))</f>
        <v>#N/A</v>
      </c>
      <c r="GO11" s="565" t="e">
        <f>INDEX(JEUDI!$B$6:$B$29,MATCH($A$11,JEUDI!Q6:Q29,0))</f>
        <v>#N/A</v>
      </c>
      <c r="GP11" s="565" t="e">
        <f>INDEX(JEUDI!$B$6:$B$29,MATCH($A$11,JEUDI!R6:R29,0))</f>
        <v>#N/A</v>
      </c>
      <c r="GQ11" s="565" t="e">
        <f>INDEX(JEUDI!$B$6:$B$29,MATCH($A$11,JEUDI!S6:S29,0))</f>
        <v>#N/A</v>
      </c>
      <c r="GR11" s="565" t="e">
        <f>INDEX(JEUDI!$B$6:$B$29,MATCH($A$11,JEUDI!T6:T29,0))</f>
        <v>#N/A</v>
      </c>
      <c r="GS11" s="565" t="e">
        <f>INDEX(JEUDI!$B$6:$B$29,MATCH($A$11,JEUDI!U6:U29,0))</f>
        <v>#N/A</v>
      </c>
      <c r="GT11" s="565" t="e">
        <f>INDEX(JEUDI!$B$6:$B$29,MATCH($A$11,JEUDI!V6:V29,0))</f>
        <v>#N/A</v>
      </c>
      <c r="GU11" s="565" t="e">
        <f>INDEX(JEUDI!$B$6:$B$29,MATCH($A$11,JEUDI!W6:W29,0))</f>
        <v>#N/A</v>
      </c>
      <c r="GV11" s="565" t="e">
        <f>INDEX(JEUDI!$B$6:$B$29,MATCH($A$11,JEUDI!X6:X29,0))</f>
        <v>#N/A</v>
      </c>
      <c r="GW11" s="565" t="e">
        <f>INDEX(JEUDI!$B$6:$B$29,MATCH($A$11,JEUDI!Y6:Y29,0))</f>
        <v>#N/A</v>
      </c>
      <c r="GX11" s="565" t="e">
        <f>INDEX(JEUDI!$B$6:$B$29,MATCH($A$11,JEUDI!Z6:Z29,0))</f>
        <v>#N/A</v>
      </c>
      <c r="GY11" s="565" t="e">
        <f>INDEX(JEUDI!$B$6:$B$29,MATCH($A$11,JEUDI!AA6:AA29,0))</f>
        <v>#N/A</v>
      </c>
      <c r="GZ11" s="565" t="e">
        <f>INDEX(JEUDI!$B$6:$B$29,MATCH($A$11,JEUDI!AB6:AB29,0))</f>
        <v>#N/A</v>
      </c>
      <c r="HA11" s="572">
        <f t="shared" si="30"/>
        <v>0</v>
      </c>
      <c r="HC11" s="772" t="str">
        <f t="shared" si="31"/>
        <v>BELLAZI</v>
      </c>
      <c r="HD11" s="565" t="e">
        <f>INDEX(VENDREDI!$B$6:$B$29,MATCH($A$11,VENDREDI!D6:D29,0))</f>
        <v>#N/A</v>
      </c>
      <c r="HE11" s="565" t="e">
        <f>INDEX(VENDREDI!$B$6:$B$29,MATCH($A$11,VENDREDI!E6:E29,0))</f>
        <v>#N/A</v>
      </c>
      <c r="HF11" s="565" t="e">
        <f>INDEX(VENDREDI!$B$6:$B$29,MATCH($A$11,VENDREDI!F6:F29,0))</f>
        <v>#N/A</v>
      </c>
      <c r="HG11" s="565" t="e">
        <f>INDEX(VENDREDI!$B$6:$B$29,MATCH($A$11,VENDREDI!G6:G29,0))</f>
        <v>#N/A</v>
      </c>
      <c r="HH11" s="565" t="e">
        <f>INDEX(VENDREDI!$B$6:$B$29,MATCH($A$11,VENDREDI!H6:H29,0))</f>
        <v>#N/A</v>
      </c>
      <c r="HI11" s="565" t="e">
        <f>INDEX(VENDREDI!$B$6:$B$29,MATCH($A$11,VENDREDI!I6:I29,0))</f>
        <v>#N/A</v>
      </c>
      <c r="HJ11" s="565" t="e">
        <f>INDEX(VENDREDI!$B$6:$B$29,MATCH($A$11,VENDREDI!J6:J29,0))</f>
        <v>#N/A</v>
      </c>
      <c r="HK11" s="565" t="e">
        <f>INDEX(VENDREDI!$B$6:$B$29,MATCH($A$11,VENDREDI!K6:K29,0))</f>
        <v>#N/A</v>
      </c>
      <c r="HL11" s="565" t="e">
        <f>INDEX(VENDREDI!$B$6:$B$29,MATCH($A$11,VENDREDI!L6:L29,0))</f>
        <v>#N/A</v>
      </c>
      <c r="HM11" s="565" t="e">
        <f>INDEX(VENDREDI!$B$6:$B$29,MATCH($A$11,VENDREDI!M6:M29,0))</f>
        <v>#N/A</v>
      </c>
      <c r="HN11" s="565" t="e">
        <f>INDEX(VENDREDI!$B$6:$B$29,MATCH($A$11,VENDREDI!N6:N29,0))</f>
        <v>#N/A</v>
      </c>
      <c r="HO11" s="565" t="e">
        <f>INDEX(VENDREDI!$B$6:$B$29,MATCH($A$11,VENDREDI!O6:O29,0))</f>
        <v>#N/A</v>
      </c>
      <c r="HP11" s="565" t="e">
        <f>INDEX(VENDREDI!$B$6:$B$29,MATCH($A$11,VENDREDI!P6:P29,0))</f>
        <v>#N/A</v>
      </c>
      <c r="HQ11" s="565" t="e">
        <f>INDEX(VENDREDI!$B$6:$B$29,MATCH($A$11,VENDREDI!Q6:Q29,0))</f>
        <v>#N/A</v>
      </c>
      <c r="HR11" s="565" t="e">
        <f>INDEX(VENDREDI!$B$6:$B$29,MATCH($A$11,VENDREDI!R6:R29,0))</f>
        <v>#N/A</v>
      </c>
      <c r="HS11" s="565" t="e">
        <f>INDEX(VENDREDI!$B$6:$B$29,MATCH($A$11,VENDREDI!S6:S29,0))</f>
        <v>#N/A</v>
      </c>
      <c r="HT11" s="565" t="e">
        <f>INDEX(VENDREDI!$B$6:$B$29,MATCH($A$11,VENDREDI!T6:T29,0))</f>
        <v>#N/A</v>
      </c>
      <c r="HU11" s="565" t="e">
        <f>INDEX(VENDREDI!$B$6:$B$29,MATCH($A$11,VENDREDI!U6:U29,0))</f>
        <v>#N/A</v>
      </c>
      <c r="HV11" s="565" t="e">
        <f>INDEX(VENDREDI!$B$6:$B$29,MATCH($A$11,VENDREDI!V6:V29,0))</f>
        <v>#N/A</v>
      </c>
      <c r="HW11" s="565" t="e">
        <f>INDEX(VENDREDI!$B$6:$B$29,MATCH($A$11,VENDREDI!W6:W29,0))</f>
        <v>#N/A</v>
      </c>
      <c r="HX11" s="565" t="e">
        <f>INDEX(VENDREDI!$B$6:$B$29,MATCH($A$11,VENDREDI!X6:X29,0))</f>
        <v>#N/A</v>
      </c>
      <c r="HY11" s="565" t="e">
        <f>INDEX(VENDREDI!$B$6:$B$29,MATCH($A$11,VENDREDI!Y6:Y29,0))</f>
        <v>#N/A</v>
      </c>
      <c r="HZ11" s="565" t="e">
        <f>INDEX(VENDREDI!$B$6:$B$29,MATCH($A$11,VENDREDI!Z6:Z29,0))</f>
        <v>#N/A</v>
      </c>
      <c r="IA11" s="565" t="e">
        <f>INDEX(VENDREDI!$B$6:$B$29,MATCH($A$11,VENDREDI!AA6:AA29,0))</f>
        <v>#N/A</v>
      </c>
      <c r="IB11" s="565" t="e">
        <f>INDEX(VENDREDI!$B$6:$B$29,MATCH($A$11,VENDREDI!AB6:AB29,0))</f>
        <v>#N/A</v>
      </c>
      <c r="IC11" s="572">
        <f t="shared" si="32"/>
        <v>0</v>
      </c>
      <c r="IG11" s="772" t="str">
        <f t="shared" si="33"/>
        <v>BELLAZI</v>
      </c>
      <c r="IH11" s="565" t="e">
        <f>INDEX(LUNDI!$B$35:$B$58,MATCH($A$11,LUNDI!D35:D58,0))</f>
        <v>#N/A</v>
      </c>
      <c r="II11" s="565" t="e">
        <f>INDEX(LUNDI!$B$35:$B$58,MATCH($A$11,LUNDI!E35:E58,0))</f>
        <v>#N/A</v>
      </c>
      <c r="IJ11" s="565" t="e">
        <f>INDEX(LUNDI!$B$35:$B$58,MATCH($A$11,LUNDI!F35:F58,0))</f>
        <v>#N/A</v>
      </c>
      <c r="IK11" s="565" t="e">
        <f>INDEX(LUNDI!$B$35:$B$58,MATCH($A$11,LUNDI!G35:G58,0))</f>
        <v>#N/A</v>
      </c>
      <c r="IL11" s="565" t="e">
        <f>INDEX(LUNDI!$B$35:$B$58,MATCH($A$11,LUNDI!H35:H58,0))</f>
        <v>#N/A</v>
      </c>
      <c r="IM11" s="565" t="e">
        <f>INDEX(LUNDI!$B$35:$B$58,MATCH($A$11,LUNDI!I35:I58,0))</f>
        <v>#N/A</v>
      </c>
      <c r="IN11" s="565" t="e">
        <f>INDEX(LUNDI!$B$35:$B$58,MATCH($A$11,LUNDI!J35:J58,0))</f>
        <v>#N/A</v>
      </c>
      <c r="IO11" s="565" t="e">
        <f>INDEX(LUNDI!$B$35:$B$58,MATCH($A$11,LUNDI!K35:K58,0))</f>
        <v>#N/A</v>
      </c>
      <c r="IP11" s="565" t="e">
        <f>INDEX(LUNDI!$B$35:$B$58,MATCH($A$11,LUNDI!L35:L58,0))</f>
        <v>#N/A</v>
      </c>
      <c r="IQ11" s="565" t="e">
        <f>INDEX(LUNDI!$B$35:$B$58,MATCH($A$11,LUNDI!M35:M58,0))</f>
        <v>#N/A</v>
      </c>
      <c r="IR11" s="565" t="e">
        <f>INDEX(LUNDI!$B$35:$B$58,MATCH($A$11,LUNDI!N35:N58,0))</f>
        <v>#N/A</v>
      </c>
      <c r="IS11" s="565" t="e">
        <f>INDEX(LUNDI!$B$35:$B$58,MATCH($A$11,LUNDI!O35:O58,0))</f>
        <v>#N/A</v>
      </c>
      <c r="IT11" s="565" t="e">
        <f>INDEX(LUNDI!$B$35:$B$58,MATCH($A$11,LUNDI!P35:P58,0))</f>
        <v>#N/A</v>
      </c>
      <c r="IU11" s="565" t="e">
        <f>INDEX(LUNDI!$B$35:$B$58,MATCH($A$11,LUNDI!Q35:Q58,0))</f>
        <v>#N/A</v>
      </c>
      <c r="IV11" s="565" t="e">
        <f>INDEX(LUNDI!$B$35:$B$58,MATCH($A$11,LUNDI!R35:R58,0))</f>
        <v>#N/A</v>
      </c>
      <c r="IW11" s="565" t="e">
        <f>INDEX(LUNDI!$B$35:$B$58,MATCH($A$11,LUNDI!S35:S58,0))</f>
        <v>#N/A</v>
      </c>
      <c r="IX11" s="565" t="e">
        <f>INDEX(LUNDI!$B$35:$B$58,MATCH($A$11,LUNDI!T35:T58,0))</f>
        <v>#N/A</v>
      </c>
      <c r="IY11" s="565" t="e">
        <f>INDEX(LUNDI!$B$35:$B$58,MATCH($A$11,LUNDI!U35:U58,0))</f>
        <v>#N/A</v>
      </c>
      <c r="IZ11" s="565" t="e">
        <f>INDEX(LUNDI!$B$35:$B$58,MATCH($A$11,LUNDI!V35:V58,0))</f>
        <v>#N/A</v>
      </c>
      <c r="JA11" s="565" t="e">
        <f>INDEX(LUNDI!$B$35:$B$58,MATCH($A$11,LUNDI!W35:W58,0))</f>
        <v>#N/A</v>
      </c>
      <c r="JB11" s="565" t="e">
        <f>INDEX(LUNDI!$B$35:$B$58,MATCH($A$11,LUNDI!X35:X58,0))</f>
        <v>#N/A</v>
      </c>
      <c r="JC11" s="565" t="e">
        <f>INDEX(LUNDI!$B$35:$B$58,MATCH($A$11,LUNDI!Y35:Y58,0))</f>
        <v>#N/A</v>
      </c>
      <c r="JD11" s="565" t="e">
        <f>INDEX(LUNDI!$B$35:$B$58,MATCH($A$11,LUNDI!Z35:Z58,0))</f>
        <v>#N/A</v>
      </c>
      <c r="JE11" s="565" t="e">
        <f>INDEX(LUNDI!$B$35:$B$58,MATCH($A$11,LUNDI!AA35:AA58,0))</f>
        <v>#N/A</v>
      </c>
      <c r="JF11" s="565" t="e">
        <f>INDEX(LUNDI!$B$35:$B$58,MATCH($A$11,LUNDI!AB35:AB58,0))</f>
        <v>#N/A</v>
      </c>
      <c r="JG11" s="572">
        <f t="shared" si="34"/>
        <v>0</v>
      </c>
      <c r="JI11" s="772" t="str">
        <f t="shared" si="35"/>
        <v>BELLAZI</v>
      </c>
      <c r="JJ11" s="565" t="e">
        <f>INDEX(MARDI!$B$35:$B$58,MATCH($A$11,MARDI!D35:D58,0))</f>
        <v>#N/A</v>
      </c>
      <c r="JK11" s="565" t="e">
        <f>INDEX(MARDI!$B$35:$B$58,MATCH($A$11,MARDI!E35:E58,0))</f>
        <v>#N/A</v>
      </c>
      <c r="JL11" s="565" t="e">
        <f>INDEX(MARDI!$B$35:$B$58,MATCH($A$11,MARDI!F35:F58,0))</f>
        <v>#N/A</v>
      </c>
      <c r="JM11" s="565" t="e">
        <f>INDEX(MARDI!$B$35:$B$58,MATCH($A$11,MARDI!G35:G58,0))</f>
        <v>#N/A</v>
      </c>
      <c r="JN11" s="565" t="e">
        <f>INDEX(MARDI!$B$35:$B$58,MATCH($A$11,MARDI!H35:H58,0))</f>
        <v>#N/A</v>
      </c>
      <c r="JO11" s="565" t="e">
        <f>INDEX(MARDI!$B$35:$B$58,MATCH($A$11,MARDI!I35:I58,0))</f>
        <v>#N/A</v>
      </c>
      <c r="JP11" s="565" t="e">
        <f>INDEX(MARDI!$B$35:$B$58,MATCH($A$11,MARDI!J35:J58,0))</f>
        <v>#N/A</v>
      </c>
      <c r="JQ11" s="565" t="e">
        <f>INDEX(MARDI!$B$35:$B$58,MATCH($A$11,MARDI!K35:K58,0))</f>
        <v>#N/A</v>
      </c>
      <c r="JR11" s="565" t="e">
        <f>INDEX(MARDI!$B$35:$B$58,MATCH($A$11,MARDI!L35:L58,0))</f>
        <v>#N/A</v>
      </c>
      <c r="JS11" s="565" t="e">
        <f>INDEX(MARDI!$B$35:$B$58,MATCH($A$11,MARDI!M35:M58,0))</f>
        <v>#N/A</v>
      </c>
      <c r="JT11" s="565" t="e">
        <f>INDEX(MARDI!$B$35:$B$58,MATCH($A$11,MARDI!N35:N58,0))</f>
        <v>#N/A</v>
      </c>
      <c r="JU11" s="565" t="e">
        <f>INDEX(MARDI!$B$35:$B$58,MATCH($A$11,MARDI!O35:O58,0))</f>
        <v>#N/A</v>
      </c>
      <c r="JV11" s="565" t="e">
        <f>INDEX(MARDI!$B$35:$B$58,MATCH($A$11,MARDI!P35:P58,0))</f>
        <v>#N/A</v>
      </c>
      <c r="JW11" s="565" t="e">
        <f>INDEX(MARDI!$B$35:$B$58,MATCH($A$11,MARDI!Q35:Q58,0))</f>
        <v>#N/A</v>
      </c>
      <c r="JX11" s="565" t="e">
        <f>INDEX(MARDI!$B$35:$B$58,MATCH($A$11,MARDI!R35:R58,0))</f>
        <v>#N/A</v>
      </c>
      <c r="JY11" s="565" t="e">
        <f>INDEX(MARDI!$B$35:$B$58,MATCH($A$11,MARDI!S35:S58,0))</f>
        <v>#N/A</v>
      </c>
      <c r="JZ11" s="565" t="e">
        <f>INDEX(MARDI!$B$35:$B$58,MATCH($A$11,MARDI!T35:T58,0))</f>
        <v>#N/A</v>
      </c>
      <c r="KA11" s="565" t="e">
        <f>INDEX(MARDI!$B$35:$B$58,MATCH($A$11,MARDI!U35:U58,0))</f>
        <v>#N/A</v>
      </c>
      <c r="KB11" s="565" t="e">
        <f>INDEX(MARDI!$B$35:$B$58,MATCH($A$11,MARDI!V35:V58,0))</f>
        <v>#N/A</v>
      </c>
      <c r="KC11" s="565" t="e">
        <f>INDEX(MARDI!$B$35:$B$58,MATCH($A$11,MARDI!W35:W58,0))</f>
        <v>#N/A</v>
      </c>
      <c r="KD11" s="565" t="e">
        <f>INDEX(MARDI!$B$35:$B$58,MATCH($A$11,MARDI!X35:X58,0))</f>
        <v>#N/A</v>
      </c>
      <c r="KE11" s="565" t="e">
        <f>INDEX(MARDI!$B$35:$B$58,MATCH($A$11,MARDI!Y35:Y58,0))</f>
        <v>#N/A</v>
      </c>
      <c r="KF11" s="565" t="e">
        <f>INDEX(MARDI!$B$35:$B$58,MATCH($A$11,MARDI!Z35:Z58,0))</f>
        <v>#N/A</v>
      </c>
      <c r="KG11" s="565" t="e">
        <f>INDEX(MARDI!$B$35:$B$58,MATCH($A$11,MARDI!AA35:AA58,0))</f>
        <v>#N/A</v>
      </c>
      <c r="KH11" s="565" t="e">
        <f>INDEX(MARDI!$B$35:$B$58,MATCH($A$11,MARDI!AB35:AB58,0))</f>
        <v>#N/A</v>
      </c>
      <c r="KI11" s="572">
        <f t="shared" si="36"/>
        <v>0</v>
      </c>
      <c r="KK11" s="565" t="str">
        <f t="shared" si="37"/>
        <v>BELLAZI</v>
      </c>
      <c r="KL11" s="565" t="e">
        <f>INDEX(MERCREDI!$B$35:$B$58,MATCH($A$11,MERCREDI!D35:D58,0))</f>
        <v>#N/A</v>
      </c>
      <c r="KM11" s="565" t="e">
        <f>INDEX(MERCREDI!$B$35:$B$58,MATCH($A$11,MERCREDI!E35:E58,0))</f>
        <v>#N/A</v>
      </c>
      <c r="KN11" s="565" t="e">
        <f>INDEX(MERCREDI!$B$35:$B$58,MATCH($A$11,MERCREDI!F35:F58,0))</f>
        <v>#N/A</v>
      </c>
      <c r="KO11" s="565" t="e">
        <f>INDEX(MERCREDI!$B$35:$B$58,MATCH($A$11,MERCREDI!G35:G58,0))</f>
        <v>#N/A</v>
      </c>
      <c r="KP11" s="565" t="e">
        <f>INDEX(MERCREDI!$B$35:$B$58,MATCH($A$11,MERCREDI!H35:H58,0))</f>
        <v>#N/A</v>
      </c>
      <c r="KQ11" s="565" t="e">
        <f>INDEX(MERCREDI!$B$35:$B$58,MATCH($A$11,MERCREDI!I35:I58,0))</f>
        <v>#N/A</v>
      </c>
      <c r="KR11" s="565" t="e">
        <f>INDEX(MERCREDI!$B$35:$B$58,MATCH($A$11,MERCREDI!J35:J58,0))</f>
        <v>#N/A</v>
      </c>
      <c r="KS11" s="565" t="e">
        <f>INDEX(MERCREDI!$B$35:$B$58,MATCH($A$11,MERCREDI!K35:K58,0))</f>
        <v>#N/A</v>
      </c>
      <c r="KT11" s="565" t="e">
        <f>INDEX(MERCREDI!$B$35:$B$58,MATCH($A$11,MERCREDI!L35:L58,0))</f>
        <v>#N/A</v>
      </c>
      <c r="KU11" s="565" t="e">
        <f>INDEX(MERCREDI!$B$35:$B$58,MATCH($A$11,MERCREDI!M35:M58,0))</f>
        <v>#N/A</v>
      </c>
      <c r="KV11" s="565" t="e">
        <f>INDEX(MERCREDI!$B$35:$B$58,MATCH($A$11,MERCREDI!N35:N58,0))</f>
        <v>#N/A</v>
      </c>
      <c r="KW11" s="565" t="e">
        <f>INDEX(MERCREDI!$B$35:$B$58,MATCH($A$11,MERCREDI!O35:O58,0))</f>
        <v>#N/A</v>
      </c>
      <c r="KX11" s="565" t="e">
        <f>INDEX(MERCREDI!$B$35:$B$58,MATCH($A$11,MERCREDI!P35:P58,0))</f>
        <v>#N/A</v>
      </c>
      <c r="KY11" s="565" t="e">
        <f>INDEX(MERCREDI!$B$35:$B$58,MATCH($A$11,MERCREDI!Q35:Q58,0))</f>
        <v>#N/A</v>
      </c>
      <c r="KZ11" s="565" t="e">
        <f>INDEX(MERCREDI!$B$35:$B$58,MATCH($A$11,MERCREDI!R35:R58,0))</f>
        <v>#N/A</v>
      </c>
      <c r="LA11" s="565" t="e">
        <f>INDEX(MERCREDI!$B$35:$B$58,MATCH($A$11,MERCREDI!S35:S58,0))</f>
        <v>#N/A</v>
      </c>
      <c r="LB11" s="565" t="e">
        <f>INDEX(MERCREDI!$B$35:$B$58,MATCH($A$11,MERCREDI!T35:T58,0))</f>
        <v>#N/A</v>
      </c>
      <c r="LC11" s="565" t="e">
        <f>INDEX(MERCREDI!$B$35:$B$58,MATCH($A$11,MERCREDI!U35:U58,0))</f>
        <v>#N/A</v>
      </c>
      <c r="LD11" s="565" t="e">
        <f>INDEX(MERCREDI!$B$35:$B$58,MATCH($A$11,MERCREDI!V35:V58,0))</f>
        <v>#N/A</v>
      </c>
      <c r="LE11" s="565" t="e">
        <f>INDEX(MERCREDI!$B$35:$B$58,MATCH($A$11,MERCREDI!W35:W58,0))</f>
        <v>#N/A</v>
      </c>
      <c r="LF11" s="565" t="e">
        <f>INDEX(MERCREDI!$B$35:$B$58,MATCH($A$11,MERCREDI!X35:X58,0))</f>
        <v>#N/A</v>
      </c>
      <c r="LG11" s="565" t="e">
        <f>INDEX(MERCREDI!$B$35:$B$58,MATCH($A$11,MERCREDI!Y35:Y58,0))</f>
        <v>#N/A</v>
      </c>
      <c r="LH11" s="565" t="e">
        <f>INDEX(MERCREDI!$B$35:$B$58,MATCH($A$11,MERCREDI!Z35:Z58,0))</f>
        <v>#N/A</v>
      </c>
      <c r="LI11" s="565" t="e">
        <f>INDEX(MERCREDI!$B$35:$B$58,MATCH($A$11,MERCREDI!AA35:AA58,0))</f>
        <v>#N/A</v>
      </c>
      <c r="LJ11" s="565" t="e">
        <f>INDEX(MERCREDI!$B$35:$B$58,MATCH($A$11,MERCREDI!AB35:AB58,0))</f>
        <v>#N/A</v>
      </c>
      <c r="LK11" s="572">
        <f t="shared" si="38"/>
        <v>0</v>
      </c>
      <c r="LM11" s="565" t="str">
        <f t="shared" si="39"/>
        <v>BELLAZI</v>
      </c>
      <c r="LN11" s="565" t="e">
        <f>INDEX(JEUDI!$B$35:$B$58,MATCH($A$11,JEUDI!D35:D58,0))</f>
        <v>#N/A</v>
      </c>
      <c r="LO11" s="565" t="e">
        <f>INDEX(JEUDI!$B$35:$B$58,MATCH($A$11,JEUDI!E35:E58,0))</f>
        <v>#N/A</v>
      </c>
      <c r="LP11" s="565" t="e">
        <f>INDEX(JEUDI!$B$35:$B$58,MATCH($A$11,JEUDI!F35:F58,0))</f>
        <v>#N/A</v>
      </c>
      <c r="LQ11" s="565" t="e">
        <f>INDEX(JEUDI!$B$35:$B$58,MATCH($A$11,JEUDI!G35:G58,0))</f>
        <v>#N/A</v>
      </c>
      <c r="LR11" s="565" t="e">
        <f>INDEX(JEUDI!$B$35:$B$58,MATCH($A$11,JEUDI!H35:H58,0))</f>
        <v>#N/A</v>
      </c>
      <c r="LS11" s="565" t="e">
        <f>INDEX(JEUDI!$B$35:$B$58,MATCH($A$11,JEUDI!I35:I58,0))</f>
        <v>#N/A</v>
      </c>
      <c r="LT11" s="565" t="e">
        <f>INDEX(JEUDI!$B$35:$B$58,MATCH($A$11,JEUDI!J35:J58,0))</f>
        <v>#N/A</v>
      </c>
      <c r="LU11" s="565" t="e">
        <f>INDEX(JEUDI!$B$35:$B$58,MATCH($A$11,JEUDI!K35:K58,0))</f>
        <v>#N/A</v>
      </c>
      <c r="LV11" s="565" t="e">
        <f>INDEX(JEUDI!$B$35:$B$58,MATCH($A$11,JEUDI!L35:L58,0))</f>
        <v>#N/A</v>
      </c>
      <c r="LW11" s="565" t="e">
        <f>INDEX(JEUDI!$B$35:$B$58,MATCH($A$11,JEUDI!M35:M58,0))</f>
        <v>#N/A</v>
      </c>
      <c r="LX11" s="565" t="e">
        <f>INDEX(JEUDI!$B$35:$B$58,MATCH($A$11,JEUDI!N35:N58,0))</f>
        <v>#N/A</v>
      </c>
      <c r="LY11" s="565" t="e">
        <f>INDEX(JEUDI!$B$35:$B$58,MATCH($A$11,JEUDI!O35:O58,0))</f>
        <v>#N/A</v>
      </c>
      <c r="LZ11" s="565" t="e">
        <f>INDEX(JEUDI!$B$35:$B$58,MATCH($A$11,JEUDI!P35:P58,0))</f>
        <v>#N/A</v>
      </c>
      <c r="MA11" s="565" t="e">
        <f>INDEX(JEUDI!$B$35:$B$58,MATCH($A$11,JEUDI!Q35:Q58,0))</f>
        <v>#N/A</v>
      </c>
      <c r="MB11" s="565" t="e">
        <f>INDEX(JEUDI!$B$35:$B$58,MATCH($A$11,JEUDI!R35:R58,0))</f>
        <v>#N/A</v>
      </c>
      <c r="MC11" s="565" t="e">
        <f>INDEX(JEUDI!$B$35:$B$58,MATCH($A$11,JEUDI!S35:S58,0))</f>
        <v>#N/A</v>
      </c>
      <c r="MD11" s="565" t="e">
        <f>INDEX(JEUDI!$B$35:$B$58,MATCH($A$11,JEUDI!T35:T58,0))</f>
        <v>#N/A</v>
      </c>
      <c r="ME11" s="565" t="e">
        <f>INDEX(JEUDI!$B$35:$B$58,MATCH($A$11,JEUDI!U35:U58,0))</f>
        <v>#N/A</v>
      </c>
      <c r="MF11" s="565" t="e">
        <f>INDEX(JEUDI!$B$35:$B$58,MATCH($A$11,JEUDI!V35:V58,0))</f>
        <v>#N/A</v>
      </c>
      <c r="MG11" s="565" t="e">
        <f>INDEX(JEUDI!$B$35:$B$58,MATCH($A$11,JEUDI!W35:W58,0))</f>
        <v>#N/A</v>
      </c>
      <c r="MH11" s="565" t="e">
        <f>INDEX(JEUDI!$B$35:$B$58,MATCH($A$11,JEUDI!X35:X58,0))</f>
        <v>#N/A</v>
      </c>
      <c r="MI11" s="565" t="e">
        <f>INDEX(JEUDI!$B$35:$B$58,MATCH($A$11,JEUDI!Y35:Y58,0))</f>
        <v>#N/A</v>
      </c>
      <c r="MJ11" s="565" t="e">
        <f>INDEX(JEUDI!$B$35:$B$58,MATCH($A$11,JEUDI!Z35:Z58,0))</f>
        <v>#N/A</v>
      </c>
      <c r="MK11" s="565" t="e">
        <f>INDEX(JEUDI!$B$35:$B$58,MATCH($A$11,JEUDI!AA35:AA58,0))</f>
        <v>#N/A</v>
      </c>
      <c r="ML11" s="565" t="e">
        <f>INDEX(JEUDI!$B$35:$B$58,MATCH($A$11,JEUDI!AB35:AB58,0))</f>
        <v>#N/A</v>
      </c>
      <c r="MM11" s="572">
        <f t="shared" si="40"/>
        <v>0</v>
      </c>
      <c r="MP11" s="565" t="str">
        <f t="shared" si="41"/>
        <v>BELLAZI</v>
      </c>
      <c r="MQ11" s="565" t="e">
        <f>INDEX(VENDREDI!$B$35:$B$58,MATCH($A$11,VENDREDI!D35:D58,0))</f>
        <v>#N/A</v>
      </c>
      <c r="MR11" s="565" t="e">
        <f>INDEX(VENDREDI!$B$35:$B$58,MATCH($A$11,VENDREDI!E35:E58,0))</f>
        <v>#N/A</v>
      </c>
      <c r="MS11" s="565" t="e">
        <f>INDEX(VENDREDI!$B$35:$B$58,MATCH($A$11,VENDREDI!F35:F58,0))</f>
        <v>#N/A</v>
      </c>
      <c r="MT11" s="565" t="e">
        <f>INDEX(VENDREDI!$B$35:$B$58,MATCH($A$11,VENDREDI!G35:G58,0))</f>
        <v>#N/A</v>
      </c>
      <c r="MU11" s="565" t="e">
        <f>INDEX(VENDREDI!$B$35:$B$58,MATCH($A$11,VENDREDI!H35:H58,0))</f>
        <v>#N/A</v>
      </c>
      <c r="MV11" s="565" t="e">
        <f>INDEX(VENDREDI!$B$35:$B$58,MATCH($A$11,VENDREDI!I35:I58,0))</f>
        <v>#N/A</v>
      </c>
      <c r="MW11" s="565" t="e">
        <f>INDEX(VENDREDI!$B$35:$B$58,MATCH($A$11,VENDREDI!J35:J58,0))</f>
        <v>#N/A</v>
      </c>
      <c r="MX11" s="565" t="e">
        <f>INDEX(VENDREDI!$B$35:$B$58,MATCH($A$11,VENDREDI!K35:K58,0))</f>
        <v>#N/A</v>
      </c>
      <c r="MY11" s="565" t="e">
        <f>INDEX(VENDREDI!$B$35:$B$58,MATCH($A$11,VENDREDI!L35:L58,0))</f>
        <v>#N/A</v>
      </c>
      <c r="MZ11" s="565" t="e">
        <f>INDEX(VENDREDI!$B$35:$B$58,MATCH($A$11,VENDREDI!M35:M58,0))</f>
        <v>#N/A</v>
      </c>
      <c r="NA11" s="565" t="e">
        <f>INDEX(VENDREDI!$B$35:$B$58,MATCH($A$11,VENDREDI!N35:N58,0))</f>
        <v>#N/A</v>
      </c>
      <c r="NB11" s="565" t="e">
        <f>INDEX(VENDREDI!$B$35:$B$58,MATCH($A$11,VENDREDI!O35:O58,0))</f>
        <v>#N/A</v>
      </c>
      <c r="NC11" s="565" t="e">
        <f>INDEX(VENDREDI!$B$35:$B$58,MATCH($A$11,VENDREDI!P35:P58,0))</f>
        <v>#N/A</v>
      </c>
      <c r="ND11" s="565" t="e">
        <f>INDEX(VENDREDI!$B$35:$B$58,MATCH($A$11,VENDREDI!Q35:Q58,0))</f>
        <v>#N/A</v>
      </c>
      <c r="NE11" s="565" t="e">
        <f>INDEX(VENDREDI!$B$35:$B$58,MATCH($A$11,VENDREDI!R35:R58,0))</f>
        <v>#N/A</v>
      </c>
      <c r="NF11" s="565" t="e">
        <f>INDEX(VENDREDI!$B$35:$B$58,MATCH($A$11,VENDREDI!S35:S58,0))</f>
        <v>#N/A</v>
      </c>
      <c r="NG11" s="565" t="e">
        <f>INDEX(VENDREDI!$B$35:$B$58,MATCH($A$11,VENDREDI!T35:T58,0))</f>
        <v>#N/A</v>
      </c>
      <c r="NH11" s="565" t="e">
        <f>INDEX(VENDREDI!$B$35:$B$58,MATCH($A$11,VENDREDI!U35:U58,0))</f>
        <v>#N/A</v>
      </c>
      <c r="NI11" s="565" t="e">
        <f>INDEX(VENDREDI!$B$35:$B$58,MATCH($A$11,VENDREDI!V35:V58,0))</f>
        <v>#N/A</v>
      </c>
      <c r="NJ11" s="565" t="e">
        <f>INDEX(VENDREDI!$B$35:$B$58,MATCH($A$11,VENDREDI!W35:W58,0))</f>
        <v>#N/A</v>
      </c>
      <c r="NK11" s="565" t="e">
        <f>INDEX(VENDREDI!$B$35:$B$58,MATCH($A$11,VENDREDI!X35:X58,0))</f>
        <v>#N/A</v>
      </c>
      <c r="NL11" s="565" t="e">
        <f>INDEX(VENDREDI!$B$35:$B$58,MATCH($A$11,VENDREDI!Y35:Y58,0))</f>
        <v>#N/A</v>
      </c>
      <c r="NM11" s="565" t="e">
        <f>INDEX(VENDREDI!$B$35:$B$58,MATCH($A$11,VENDREDI!Z35:Z58,0))</f>
        <v>#N/A</v>
      </c>
      <c r="NN11" s="565" t="e">
        <f>INDEX(VENDREDI!$B$35:$B$58,MATCH($A$11,VENDREDI!AA35:AA58,0))</f>
        <v>#N/A</v>
      </c>
      <c r="NO11" s="565" t="e">
        <f>INDEX(VENDREDI!$B$35:$B$58,MATCH($A$11,VENDREDI!AB35:AB58,0))</f>
        <v>#N/A</v>
      </c>
      <c r="NP11" s="572">
        <f t="shared" si="42"/>
        <v>0</v>
      </c>
      <c r="NS11" s="564" t="str">
        <f t="shared" si="43"/>
        <v>BELLAZI</v>
      </c>
      <c r="NT11" s="617" t="e">
        <f>INDEX(LUNDI!$B$63:$B$66,MATCH(A11,LUNDI!$D$63:$D$66,0))</f>
        <v>#N/A</v>
      </c>
      <c r="NU11" s="618" t="e">
        <f>INDEX(LUNDI!$B$63:$B$66,MATCH(A11,LUNDI!$E$63:$E$66,0))</f>
        <v>#N/A</v>
      </c>
      <c r="NV11" s="625" t="e">
        <f>INDEX(LUNDI!$H$63:$H$66,MATCH(A11,LUNDI!$J$63:$J$66,0))</f>
        <v>#N/A</v>
      </c>
      <c r="NW11" s="626" t="e">
        <f>INDEX(LUNDI!$H$63:$H$66,MATCH($A$11,LUNDI!K63:K66,0))</f>
        <v>#N/A</v>
      </c>
      <c r="NX11" s="617" t="e">
        <f>INDEX(MARDI!$B$63:$B$66,MATCH(A11,MARDI!$D$63:$D$66,0))</f>
        <v>#N/A</v>
      </c>
      <c r="NY11" s="618" t="e">
        <f>INDEX(MARDI!$B$63:$B$66,MATCH(A11,MARDI!$E$63:$E$66,0))</f>
        <v>#N/A</v>
      </c>
      <c r="NZ11" s="625" t="e">
        <f>INDEX(MARDI!$H$63:$H$66,MATCH(A11,MARDI!$J$63:$J$66,0))</f>
        <v>#N/A</v>
      </c>
      <c r="OA11" s="626" t="e">
        <f>INDEX(MARDI!$H$63:$H$66,MATCH(A11,MARDI!$K$63:$K$66,0))</f>
        <v>#N/A</v>
      </c>
      <c r="OB11" s="617" t="e">
        <f>INDEX(MERCREDI!$B$63:$B$66,MATCH(A11,MERCREDI!$D$63:$D$66,0))</f>
        <v>#N/A</v>
      </c>
      <c r="OC11" s="618" t="e">
        <f>INDEX(MERCREDI!$B$63:$B$66,MATCH(A11,MERCREDI!$E$63:$E$66,0))</f>
        <v>#N/A</v>
      </c>
      <c r="OD11" s="625" t="e">
        <f>INDEX(MERCREDI!$H$63:$H$66,MATCH(A11,MERCREDI!$J$63:$J$66,0))</f>
        <v>#N/A</v>
      </c>
      <c r="OE11" s="626" t="e">
        <f>INDEX(MERCREDI!$H$63:$H$66,MATCH(A11,MERCREDI!$K$63:$K$66,0))</f>
        <v>#N/A</v>
      </c>
      <c r="OF11" s="617" t="e">
        <f>INDEX(JEUDI!$B$63:$B$66,MATCH(A11,JEUDI!$D$63:$D$66,0))</f>
        <v>#N/A</v>
      </c>
      <c r="OG11" s="618" t="e">
        <f>INDEX(JEUDI!$B$63:$B$66,MATCH(A11,JEUDI!$E$63:$E$66,0))</f>
        <v>#N/A</v>
      </c>
      <c r="OH11" s="625" t="e">
        <f>INDEX(JEUDI!$H$63:$H$66,MATCH(A11,JEUDI!$J$63:$J$66,0))</f>
        <v>#N/A</v>
      </c>
      <c r="OI11" s="626" t="e">
        <f>INDEX(JEUDI!$H$63:$H$66,MATCH(A11,JEUDI!$K$63:$K$66,0))</f>
        <v>#N/A</v>
      </c>
      <c r="OJ11" s="617" t="e">
        <f>INDEX(VENDREDI!$B$63:$B$66,MATCH(A11,VENDREDI!$D$63:$D$66,0))</f>
        <v>#N/A</v>
      </c>
      <c r="OK11" s="618" t="e">
        <f>INDEX(VENDREDI!$B$63:$B$66,MATCH(A11,VENDREDI!$E$63:$E$66,0))</f>
        <v>#N/A</v>
      </c>
      <c r="OL11" s="625" t="e">
        <f>INDEX(VENDREDI!$H$63:$H$66,MATCH(A11,VENDREDI!$J$63:$J$66,0))</f>
        <v>#N/A</v>
      </c>
      <c r="OM11" s="626" t="e">
        <f>INDEX(VENDREDI!$H$63:$H$66,MATCH(A11,VENDREDI!$K$63:$K$66,0))</f>
        <v>#N/A</v>
      </c>
      <c r="ON11" s="669" t="str">
        <f t="shared" si="44"/>
        <v>BELLAZI</v>
      </c>
      <c r="OO11" s="641" t="e">
        <f>INDEX(LUNDI!$C$63:$C$66,MATCH(A11,LUNDI!$D$63:$D$66,0))</f>
        <v>#N/A</v>
      </c>
      <c r="OP11" s="642" t="e">
        <f>INDEX(LUNDI!$C$63:$C$66,MATCH(A11,LUNDI!$E$63:$E$66,0))</f>
        <v>#N/A</v>
      </c>
      <c r="OQ11" s="645" t="e">
        <f>INDEX(LUNDI!$I$63:$I$66,MATCH(A11,LUNDI!$J$63:$J$66,0))</f>
        <v>#N/A</v>
      </c>
      <c r="OR11" s="646" t="e">
        <f>INDEX(LUNDI!$I$63:$I$66,MATCH(A11,LUNDI!$K$63:$K$66,0))</f>
        <v>#N/A</v>
      </c>
      <c r="OS11" s="649" t="e">
        <f>INDEX(MARDI!$C$63:$C$66,MATCH(A11,MARDI!$D$63:$D$66,0))</f>
        <v>#N/A</v>
      </c>
      <c r="OT11" s="650" t="e">
        <f>INDEX(MARDI!$C$63:$C$66,MATCH(A11,MARDI!$E$63:$E$66,0))</f>
        <v>#N/A</v>
      </c>
      <c r="OU11" s="651" t="e">
        <f>INDEX(MARDI!$I$63:$I$66,MATCH(A11,MARDI!$J$63:$J$66,0))</f>
        <v>#N/A</v>
      </c>
      <c r="OV11" s="652" t="e">
        <f>INDEX(MARDI!$I$63:$I$66,MATCH(A11,MARDI!$K$63:$K$66,0))</f>
        <v>#N/A</v>
      </c>
      <c r="OW11" s="657" t="e">
        <f>INDEX(MERCREDI!$C$63:$C$66,MATCH(A11,MERCREDI!$D$63:$D$66,0))</f>
        <v>#N/A</v>
      </c>
      <c r="OX11" s="658" t="e">
        <f>INDEX(MERCREDI!$C$63:$C$66,MATCH(A11,MERCREDI!$E$63:$E$66,0))</f>
        <v>#N/A</v>
      </c>
      <c r="OY11" s="659" t="e">
        <f>INDEX(MERCREDI!$I$63:$I$66,MATCH(A11,MERCREDI!$J$63:$J$66,0))</f>
        <v>#N/A</v>
      </c>
      <c r="OZ11" s="660" t="e">
        <f>INDEX(MERCREDI!$I$63:$I$66,MATCH(A11,MERCREDI!$K$63:$K$66,0))</f>
        <v>#N/A</v>
      </c>
      <c r="PA11" s="657" t="e">
        <f>INDEX(JEUDI!$C$63:$C$66,MATCH(A11,JEUDI!$D$63:$D$66,0))</f>
        <v>#N/A</v>
      </c>
      <c r="PB11" s="658" t="e">
        <f>INDEX(JEUDI!$C$63:$C$66,MATCH(A11,JEUDI!$E$63:$E$66,0))</f>
        <v>#N/A</v>
      </c>
      <c r="PC11" s="659" t="e">
        <f>INDEX(JEUDI!$I$63:$I$66,MATCH(A11,JEUDI!$J$63:$J$66,0))</f>
        <v>#N/A</v>
      </c>
      <c r="PD11" s="660" t="e">
        <f>INDEX(JEUDI!$I$63:$I$66,MATCH(A11,JEUDI!$K$63:$K$66,0))</f>
        <v>#N/A</v>
      </c>
      <c r="PE11" s="657" t="e">
        <f>INDEX(VENDREDI!$C$63:$C$66,MATCH(A11,VENDREDI!$D$63:$D$66,0))</f>
        <v>#N/A</v>
      </c>
      <c r="PF11" s="658" t="e">
        <f>INDEX(VENDREDI!$C$63:$C$66,MATCH(A11,VENDREDI!$E$63:$E$66,0))</f>
        <v>#N/A</v>
      </c>
      <c r="PG11" s="659" t="e">
        <f>INDEX(VENDREDI!$I$63:$I$66,MATCH(A11,VENDREDI!$J$63:$J$66,0))</f>
        <v>#N/A</v>
      </c>
      <c r="PH11" s="660" t="e">
        <f>INDEX(VENDREDI!$I$63:$I$66,MATCH(A11,VENDREDI!$K$63:$K$66,0))</f>
        <v>#N/A</v>
      </c>
    </row>
    <row r="12" spans="1:461" x14ac:dyDescent="0.25">
      <c r="A12" s="187" t="str">
        <f>'LISTE DES PROFS'!A7</f>
        <v>BELLEMARE</v>
      </c>
      <c r="B12" s="233">
        <f t="shared" si="17"/>
        <v>0</v>
      </c>
      <c r="C12" s="234">
        <f t="shared" si="18"/>
        <v>0</v>
      </c>
      <c r="D12" s="234">
        <f t="shared" si="19"/>
        <v>0</v>
      </c>
      <c r="E12" s="235">
        <f t="shared" si="20"/>
        <v>0</v>
      </c>
      <c r="F12" s="233">
        <f t="shared" si="21"/>
        <v>0</v>
      </c>
      <c r="G12" s="234">
        <f t="shared" si="22"/>
        <v>0</v>
      </c>
      <c r="H12" s="227">
        <f t="shared" si="23"/>
        <v>0</v>
      </c>
      <c r="I12" s="235">
        <f t="shared" si="24"/>
        <v>0</v>
      </c>
      <c r="J12" s="489">
        <f t="shared" si="0"/>
        <v>0</v>
      </c>
      <c r="K12" s="227">
        <f t="shared" si="1"/>
        <v>0</v>
      </c>
      <c r="L12" s="227">
        <f t="shared" si="2"/>
        <v>0</v>
      </c>
      <c r="M12" s="235">
        <f t="shared" si="3"/>
        <v>0</v>
      </c>
      <c r="N12" s="491">
        <f t="shared" si="25"/>
        <v>0</v>
      </c>
      <c r="O12" s="480" t="s">
        <v>57</v>
      </c>
      <c r="P12" s="233">
        <f>COUNTIF(LUNDI!$D$6:$AB$15,A12)</f>
        <v>0</v>
      </c>
      <c r="Q12" s="234">
        <f>COUNTIF(LUNDI!$D$20:$Y$29,A12)</f>
        <v>0</v>
      </c>
      <c r="R12" s="444">
        <f t="shared" si="4"/>
        <v>0</v>
      </c>
      <c r="S12" s="234">
        <f>COUNTIF(MARDI!$D$6:$AB$15,A12)</f>
        <v>0</v>
      </c>
      <c r="T12" s="234">
        <f>COUNTIF(MARDI!$D$20:$Y$29,A12)</f>
        <v>0</v>
      </c>
      <c r="U12" s="444">
        <f t="shared" si="5"/>
        <v>0</v>
      </c>
      <c r="V12" s="234">
        <f>COUNTIF(MERCREDI!$D$6:$AB$15,A12)</f>
        <v>0</v>
      </c>
      <c r="W12" s="234">
        <f>COUNTIF(MERCREDI!$D$20:$Y$29,A12)</f>
        <v>0</v>
      </c>
      <c r="X12" s="444">
        <f t="shared" si="6"/>
        <v>0</v>
      </c>
      <c r="Y12" s="234">
        <f>COUNTIF(JEUDI!$D$6:$AB$15,A12)</f>
        <v>0</v>
      </c>
      <c r="Z12" s="234">
        <f>COUNTIF(JEUDI!$D$20:$Y$29,A12)</f>
        <v>0</v>
      </c>
      <c r="AA12" s="444">
        <f t="shared" si="7"/>
        <v>0</v>
      </c>
      <c r="AB12" s="234">
        <f>COUNTIF(VENDREDI!$D$6:$AB$15,A12)</f>
        <v>0</v>
      </c>
      <c r="AC12" s="235">
        <f>COUNTIF(VENDREDI!$D$20:$Y$29,A12)</f>
        <v>0</v>
      </c>
      <c r="AD12" s="451">
        <f t="shared" si="8"/>
        <v>0</v>
      </c>
      <c r="AE12" s="226">
        <f>COUNTIF(LUNDI!$D$63:$D$66,A12)</f>
        <v>0</v>
      </c>
      <c r="AF12" s="227">
        <f>COUNTIF(LUNDI!$E$63:$E$66,A12)</f>
        <v>0</v>
      </c>
      <c r="AG12" s="228">
        <f>COUNTIF(MARDI!$D$63:$D$66,A12)</f>
        <v>0</v>
      </c>
      <c r="AH12" s="234">
        <f>COUNTIF(MARDI!$E$63:$E$66,A12)</f>
        <v>0</v>
      </c>
      <c r="AI12" s="228">
        <f>COUNTIF(MERCREDI!$D$63:$D$66,A12)</f>
        <v>0</v>
      </c>
      <c r="AJ12" s="234">
        <f>COUNTIF(MERCREDI!$E$63:$E$66,A12)</f>
        <v>0</v>
      </c>
      <c r="AK12" s="228">
        <f>COUNTIF(JEUDI!$D$63:$D$66,A12)</f>
        <v>0</v>
      </c>
      <c r="AL12" s="227">
        <f>COUNTIF(JEUDI!$E$63:$E$66,A12)</f>
        <v>0</v>
      </c>
      <c r="AM12" s="228">
        <f>COUNTIF(VENDREDI!$D$63:$D$66,A12)</f>
        <v>0</v>
      </c>
      <c r="AN12" s="525">
        <f>COUNTIF(VENDREDI!$E$63:$E$66,A12)</f>
        <v>0</v>
      </c>
      <c r="AO12" s="233">
        <f>COUNTIF(LUNDI!$F$63:$F$66,A12)</f>
        <v>0</v>
      </c>
      <c r="AP12" s="234"/>
      <c r="AQ12" s="234">
        <f>COUNTIF(MARDI!$F$63:$F$66,A12)</f>
        <v>0</v>
      </c>
      <c r="AR12" s="234"/>
      <c r="AS12" s="234">
        <f>COUNTIF(MERCREDI!$F$63:$F$66,A12)</f>
        <v>0</v>
      </c>
      <c r="AT12" s="234"/>
      <c r="AU12" s="234">
        <f>COUNTIF(JEUDI!$F$63:$F$66,A12)</f>
        <v>0</v>
      </c>
      <c r="AV12" s="234"/>
      <c r="AW12" s="235">
        <f>COUNTIF(VENDREDI!$F$63:$F$66,A12)</f>
        <v>0</v>
      </c>
      <c r="AX12" s="218"/>
      <c r="AY12" s="218"/>
      <c r="AZ12" s="233">
        <f>COUNTIF(LUNDI!$D$35:$AB$44,A12)</f>
        <v>0</v>
      </c>
      <c r="BA12" s="234">
        <f>COUNTIF(LUNDI!$D$49:$Y$58,A12)</f>
        <v>0</v>
      </c>
      <c r="BB12" s="444">
        <f t="shared" si="9"/>
        <v>0</v>
      </c>
      <c r="BC12" s="234">
        <f>COUNTIF(MARDI!$D$35:$AB$44,A12)</f>
        <v>0</v>
      </c>
      <c r="BD12" s="234">
        <f>COUNTIF(MARDI!$D$49:$Y$58,A12)</f>
        <v>0</v>
      </c>
      <c r="BE12" s="444">
        <f t="shared" si="10"/>
        <v>0</v>
      </c>
      <c r="BF12" s="234">
        <f>COUNTIF(MERCREDI!$D$35:$AB$44,A12)</f>
        <v>0</v>
      </c>
      <c r="BG12" s="234">
        <f>COUNTIF(MERCREDI!$D$49:$Y$58,A12)</f>
        <v>0</v>
      </c>
      <c r="BH12" s="444">
        <f t="shared" si="11"/>
        <v>0</v>
      </c>
      <c r="BI12" s="234">
        <f>COUNTIF(JEUDI!$D$35:$AB$44,A12)</f>
        <v>0</v>
      </c>
      <c r="BJ12" s="234">
        <f>COUNTIF(JEUDI!$D$49:$Y$58,A12)</f>
        <v>0</v>
      </c>
      <c r="BK12" s="444">
        <f t="shared" si="12"/>
        <v>0</v>
      </c>
      <c r="BL12" s="234">
        <f>COUNTIF(VENDREDI!$D$35:$AB$44,A12)</f>
        <v>0</v>
      </c>
      <c r="BM12" s="235">
        <f>COUNTIF(VENDREDI!$D$49:$Y$58,A12)</f>
        <v>0</v>
      </c>
      <c r="BN12" s="451">
        <f t="shared" si="13"/>
        <v>0</v>
      </c>
      <c r="BO12" s="207">
        <f>COUNTIF(LUNDI!$J$63:$J$66,A12)</f>
        <v>0</v>
      </c>
      <c r="BP12" s="41">
        <f>COUNTIF(LUNDI!$K$63:$K$66,A12)</f>
        <v>0</v>
      </c>
      <c r="BQ12" s="207">
        <f>COUNTIF(MARDI!$J$63:$J$66,A12)</f>
        <v>0</v>
      </c>
      <c r="BR12" s="41">
        <f>COUNTIF(MARDI!$K$63:$K$66,A12)</f>
        <v>0</v>
      </c>
      <c r="BS12" s="207">
        <f>COUNTIF(MERCREDI!$J$63:$J$66,A12)</f>
        <v>0</v>
      </c>
      <c r="BT12" s="41">
        <f>COUNTIF(MERCREDI!$K$63:$K$66,A12)</f>
        <v>0</v>
      </c>
      <c r="BU12" s="207">
        <f>COUNTIF(JEUDI!$J$63:$J$66,A12)</f>
        <v>0</v>
      </c>
      <c r="BV12" s="41">
        <f>COUNTIF(JEUDI!$K$63:$K$66,A12)</f>
        <v>0</v>
      </c>
      <c r="BW12" s="207">
        <f>COUNTIF(VENDREDI!$J$63:$J$66,A12)</f>
        <v>0</v>
      </c>
      <c r="BX12" s="42">
        <f>COUNTIF(VENDREDI!$K$63:$K$66,A12)</f>
        <v>0</v>
      </c>
      <c r="BY12" s="207">
        <f>COUNTIF(LUNDI!$L$66:$L68,A12)</f>
        <v>0</v>
      </c>
      <c r="BZ12" s="208"/>
      <c r="CA12" s="41">
        <f>COUNTIF(MARDI!$L$63:$L$66,A12)</f>
        <v>0</v>
      </c>
      <c r="CB12" s="208"/>
      <c r="CC12" s="208">
        <f>COUNTIF(MERCREDI!$L$63:$L$66,A12)</f>
        <v>0</v>
      </c>
      <c r="CD12" s="208"/>
      <c r="CE12" s="41">
        <f>COUNTIF(JEUDI!$L$63:$L$66,A12)</f>
        <v>0</v>
      </c>
      <c r="CF12" s="208"/>
      <c r="CG12" s="209">
        <f>COUNTIF(VENDREDI!$L$63:$L$66,A12)</f>
        <v>0</v>
      </c>
      <c r="CH12" s="466"/>
      <c r="CI12" s="466"/>
      <c r="CK12" s="43">
        <f>COUNTIF(LUNDI!$O$64:$O$66,A12)</f>
        <v>0</v>
      </c>
      <c r="CL12" s="41">
        <f>COUNTIF(MARDI!$O$64:$O$66,A12)</f>
        <v>0</v>
      </c>
      <c r="CM12" s="41">
        <f>COUNTIF(MERCREDI!$O$64:$O$66,A12)</f>
        <v>0</v>
      </c>
      <c r="CN12" s="41">
        <f>COUNTIF(JEUDI!$O$64:$O$66,A12)</f>
        <v>0</v>
      </c>
      <c r="CO12" s="42">
        <f>COUNTIF(VENDREDI!$O$64:$O$66,A12)</f>
        <v>0</v>
      </c>
      <c r="CQ12" s="43">
        <f>COUNTIF(LUNDI!$P$64:$P$66,A12)</f>
        <v>0</v>
      </c>
      <c r="CR12" s="41">
        <f>COUNTIF(MARDI!$P$64:$P$66,A12)</f>
        <v>0</v>
      </c>
      <c r="CS12" s="41">
        <f>COUNTIF(MERCREDI!$P$64:$P$66,A12)</f>
        <v>0</v>
      </c>
      <c r="CT12" s="41">
        <f>COUNTIF(JEUDI!$P$64:$P$66,A12)</f>
        <v>0</v>
      </c>
      <c r="CU12" s="42">
        <f>COUNTIF(VENDREDI!$P$64:$P$66,A12)</f>
        <v>0</v>
      </c>
      <c r="CV12" s="543" t="str">
        <f t="shared" si="26"/>
        <v>BELLEMARE</v>
      </c>
      <c r="CW12" s="559" t="e">
        <f>INDEX(LUNDI!$B$6:$B$29,MATCH($A$12,LUNDI!D6:D29,0))</f>
        <v>#N/A</v>
      </c>
      <c r="CX12" s="559" t="e">
        <f>INDEX(LUNDI!$B$6:$B$29,MATCH($A$12,LUNDI!E6:E29,0))</f>
        <v>#N/A</v>
      </c>
      <c r="CY12" s="559" t="e">
        <f>INDEX(LUNDI!$B$6:$B$29,MATCH($A$12,LUNDI!F6:F29,0))</f>
        <v>#N/A</v>
      </c>
      <c r="CZ12" s="559" t="e">
        <f>INDEX(LUNDI!$B$6:$B$29,MATCH($A$12,LUNDI!G6:G29,0))</f>
        <v>#N/A</v>
      </c>
      <c r="DA12" s="559" t="e">
        <f>INDEX(LUNDI!$B$6:$B$29,MATCH($A$12,LUNDI!H6:H29,0))</f>
        <v>#N/A</v>
      </c>
      <c r="DB12" s="559" t="e">
        <f>INDEX(LUNDI!$B$6:$B$29,MATCH($A$12,LUNDI!I6:I29,0))</f>
        <v>#N/A</v>
      </c>
      <c r="DC12" s="559" t="e">
        <f>INDEX(LUNDI!$B$6:$B$29,MATCH($A$12,LUNDI!J6:J29,0))</f>
        <v>#N/A</v>
      </c>
      <c r="DD12" s="559" t="e">
        <f>INDEX(LUNDI!$B$6:$B$29,MATCH($A$12,LUNDI!K6:K29,0))</f>
        <v>#N/A</v>
      </c>
      <c r="DE12" s="559" t="e">
        <f>INDEX(LUNDI!$B$6:$B$29,MATCH($A$12,LUNDI!L6:L29,0))</f>
        <v>#N/A</v>
      </c>
      <c r="DF12" s="559" t="e">
        <f>INDEX(LUNDI!$B$6:$B$29,MATCH($A$12,LUNDI!M6:M29,0))</f>
        <v>#N/A</v>
      </c>
      <c r="DG12" s="559" t="e">
        <f>INDEX(LUNDI!$B$6:$B$29,MATCH($A$12,LUNDI!N6:N29,0))</f>
        <v>#N/A</v>
      </c>
      <c r="DH12" s="559" t="e">
        <f>INDEX(LUNDI!$B$6:$B$29,MATCH($A$12,LUNDI!O6:O29,0))</f>
        <v>#N/A</v>
      </c>
      <c r="DI12" s="559" t="e">
        <f>INDEX(LUNDI!$B$6:$B$29,MATCH($A$12,LUNDI!P6:P29,0))</f>
        <v>#N/A</v>
      </c>
      <c r="DJ12" s="559" t="e">
        <f>INDEX(LUNDI!$B$6:$B$29,MATCH($A$12,LUNDI!Q6:Q29,0))</f>
        <v>#N/A</v>
      </c>
      <c r="DK12" s="559" t="e">
        <f>INDEX(LUNDI!$B$6:$B$29,MATCH($A$12,LUNDI!R6:R29,0))</f>
        <v>#N/A</v>
      </c>
      <c r="DL12" s="559" t="e">
        <f>INDEX(LUNDI!$B$6:$B$29,MATCH($A$12,LUNDI!S6:S29,0))</f>
        <v>#N/A</v>
      </c>
      <c r="DM12" s="559" t="e">
        <f>INDEX(LUNDI!$B$6:$B$29,MATCH($A$12,LUNDI!T6:T29,0))</f>
        <v>#N/A</v>
      </c>
      <c r="DN12" s="559" t="e">
        <f>INDEX(LUNDI!$B$6:$B$29,MATCH($A$12,LUNDI!U6:U29,0))</f>
        <v>#N/A</v>
      </c>
      <c r="DO12" s="559" t="e">
        <f>INDEX(LUNDI!$B$6:$B$29,MATCH($A$12,LUNDI!V6:V29,0))</f>
        <v>#N/A</v>
      </c>
      <c r="DP12" s="559" t="e">
        <f>INDEX(LUNDI!$B$6:$B$29,MATCH($A$12,LUNDI!W6:W29,0))</f>
        <v>#N/A</v>
      </c>
      <c r="DQ12" s="559" t="e">
        <f>INDEX(LUNDI!$B$6:$B$29,MATCH($A$12,LUNDI!X6:X29,0))</f>
        <v>#N/A</v>
      </c>
      <c r="DR12" s="559" t="e">
        <f>INDEX(LUNDI!$B$6:$B$29,MATCH($A$12,LUNDI!Y6:Y29,0))</f>
        <v>#N/A</v>
      </c>
      <c r="DS12" s="559" t="e">
        <f>INDEX(LUNDI!$B$6:$B$29,MATCH($A$12,LUNDI!Z6:Z29,0))</f>
        <v>#N/A</v>
      </c>
      <c r="DT12" s="559" t="e">
        <f>INDEX(LUNDI!$B$6:$B$29,MATCH($A$12,LUNDI!AA6:AA29,0))</f>
        <v>#N/A</v>
      </c>
      <c r="DU12" s="559" t="e">
        <f>INDEX(LUNDI!$B$6:$B$29,MATCH($A$12,LUNDI!AB6:AB29,0))</f>
        <v>#N/A</v>
      </c>
      <c r="DV12" s="572">
        <f t="shared" si="14"/>
        <v>0</v>
      </c>
      <c r="DW12" s="543" t="str">
        <f t="shared" si="15"/>
        <v>BELLEMARE</v>
      </c>
      <c r="DX12" s="559" t="e">
        <f>INDEX(MARDI!$B$6:$B$29,MATCH($A$12,MARDI!D6:D29,0))</f>
        <v>#N/A</v>
      </c>
      <c r="DY12" s="559" t="e">
        <f>INDEX(MARDI!$B$6:$B$29,MATCH($A$12,MARDI!E6:E29,0))</f>
        <v>#N/A</v>
      </c>
      <c r="DZ12" s="559" t="e">
        <f>INDEX(MARDI!$B$6:$B$29,MATCH($A$12,MARDI!F6:F29,0))</f>
        <v>#N/A</v>
      </c>
      <c r="EA12" s="559" t="e">
        <f>INDEX(MARDI!$B$6:$B$29,MATCH($A$12,MARDI!G6:G29,0))</f>
        <v>#N/A</v>
      </c>
      <c r="EB12" s="559" t="e">
        <f>INDEX(MARDI!$B$6:$B$29,MATCH($A$12,MARDI!H6:H29,0))</f>
        <v>#N/A</v>
      </c>
      <c r="EC12" s="559" t="e">
        <f>INDEX(MARDI!$B$6:$B$29,MATCH($A$12,MARDI!I6:I29,0))</f>
        <v>#N/A</v>
      </c>
      <c r="ED12" s="559" t="e">
        <f>INDEX(MARDI!$B$6:$B$29,MATCH($A$12,MARDI!J6:J29,0))</f>
        <v>#N/A</v>
      </c>
      <c r="EE12" s="559" t="e">
        <f>INDEX(MARDI!$B$6:$B$29,MATCH($A$12,MARDI!K6:K29,0))</f>
        <v>#N/A</v>
      </c>
      <c r="EF12" s="559" t="e">
        <f>INDEX(MARDI!$B$6:$B$29,MATCH($A$12,MARDI!L6:L29,0))</f>
        <v>#N/A</v>
      </c>
      <c r="EG12" s="559" t="e">
        <f>INDEX(MARDI!$B$6:$B$29,MATCH($A$12,MARDI!M6:M29,0))</f>
        <v>#N/A</v>
      </c>
      <c r="EH12" s="559" t="e">
        <f>INDEX(MARDI!$B$6:$B$29,MATCH($A$12,MARDI!N6:N29,0))</f>
        <v>#N/A</v>
      </c>
      <c r="EI12" s="559" t="e">
        <f>INDEX(MARDI!$B$6:$B$29,MATCH($A$12,MARDI!O6:O29,0))</f>
        <v>#N/A</v>
      </c>
      <c r="EJ12" s="559" t="e">
        <f>INDEX(MARDI!$B$6:$B$29,MATCH($A$12,MARDI!P6:P29,0))</f>
        <v>#N/A</v>
      </c>
      <c r="EK12" s="559" t="e">
        <f>INDEX(MARDI!$B$6:$B$29,MATCH($A$12,MARDI!Q6:Q29,0))</f>
        <v>#N/A</v>
      </c>
      <c r="EL12" s="559" t="e">
        <f>INDEX(MARDI!$B$6:$B$29,MATCH($A$12,MARDI!R6:R29,0))</f>
        <v>#N/A</v>
      </c>
      <c r="EM12" s="559" t="e">
        <f>INDEX(MARDI!$B$6:$B$29,MATCH($A$12,MARDI!S6:S29,0))</f>
        <v>#N/A</v>
      </c>
      <c r="EN12" s="559" t="e">
        <f>INDEX(MARDI!$B$6:$B$29,MATCH($A$12,MARDI!T6:T29,0))</f>
        <v>#N/A</v>
      </c>
      <c r="EO12" s="559" t="e">
        <f>INDEX(MARDI!$B$6:$B$29,MATCH($A$12,MARDI!U6:U29,0))</f>
        <v>#N/A</v>
      </c>
      <c r="EP12" s="559" t="e">
        <f>INDEX(MARDI!$B$6:$B$29,MATCH($A$12,MARDI!V6:V29,0))</f>
        <v>#N/A</v>
      </c>
      <c r="EQ12" s="559" t="e">
        <f>INDEX(MARDI!$B$6:$B$29,MATCH($A$12,MARDI!W6:W29,0))</f>
        <v>#N/A</v>
      </c>
      <c r="ER12" s="559" t="e">
        <f>INDEX(MARDI!$B$6:$B$29,MATCH($A$12,MARDI!X6:X29,0))</f>
        <v>#N/A</v>
      </c>
      <c r="ES12" s="559" t="e">
        <f>INDEX(MARDI!$B$6:$B$29,MATCH($A$12,MARDI!Y6:Y29,0))</f>
        <v>#N/A</v>
      </c>
      <c r="ET12" s="559" t="e">
        <f>INDEX(MARDI!$B$6:$B$29,MATCH($A$12,MARDI!Z6:Z29,0))</f>
        <v>#N/A</v>
      </c>
      <c r="EU12" s="559" t="e">
        <f>INDEX(MARDI!$B$6:$B$29,MATCH($A$12,MARDI!AA6:AA29,0))</f>
        <v>#N/A</v>
      </c>
      <c r="EV12" s="559" t="e">
        <f>INDEX(MARDI!$B$6:$B$29,MATCH($A$12,MARDI!AB6:AB29,0))</f>
        <v>#N/A</v>
      </c>
      <c r="EW12" s="572">
        <f t="shared" si="16"/>
        <v>0</v>
      </c>
      <c r="EX12" s="559"/>
      <c r="EY12" s="568" t="str">
        <f t="shared" si="27"/>
        <v>BELLEMARE</v>
      </c>
      <c r="EZ12" s="559" t="e">
        <f>INDEX(MERCREDI!$B$6:$B$29,MATCH($A$12,MERCREDI!D6:D29,0))</f>
        <v>#N/A</v>
      </c>
      <c r="FA12" s="559" t="e">
        <f>INDEX(MERCREDI!$B$6:$B$29,MATCH($A$12,MERCREDI!E6:E29,0))</f>
        <v>#N/A</v>
      </c>
      <c r="FB12" s="559" t="e">
        <f>INDEX(MERCREDI!$B$6:$B$29,MATCH($A$12,MERCREDI!F6:F29,0))</f>
        <v>#N/A</v>
      </c>
      <c r="FC12" s="559" t="e">
        <f>INDEX(MERCREDI!$B$6:$B$29,MATCH($A$12,MERCREDI!G6:G29,0))</f>
        <v>#N/A</v>
      </c>
      <c r="FD12" s="559" t="e">
        <f>INDEX(MERCREDI!$B$6:$B$29,MATCH($A$12,MERCREDI!H6:H29,0))</f>
        <v>#N/A</v>
      </c>
      <c r="FE12" s="559" t="e">
        <f>INDEX(MERCREDI!$B$6:$B$29,MATCH($A$12,MERCREDI!I6:I29,0))</f>
        <v>#N/A</v>
      </c>
      <c r="FF12" s="559" t="e">
        <f>INDEX(MERCREDI!$B$6:$B$29,MATCH($A$12,MERCREDI!J6:J29,0))</f>
        <v>#N/A</v>
      </c>
      <c r="FG12" s="559" t="e">
        <f>INDEX(MERCREDI!$B$6:$B$29,MATCH($A$12,MERCREDI!K6:K29,0))</f>
        <v>#N/A</v>
      </c>
      <c r="FH12" s="559" t="e">
        <f>INDEX(MERCREDI!$B$6:$B$29,MATCH($A$12,MERCREDI!L6:L29,0))</f>
        <v>#N/A</v>
      </c>
      <c r="FI12" s="559" t="e">
        <f>INDEX(MERCREDI!$B$6:$B$29,MATCH($A$12,MERCREDI!M6:M29,0))</f>
        <v>#N/A</v>
      </c>
      <c r="FJ12" s="559" t="e">
        <f>INDEX(MERCREDI!$B$6:$B$29,MATCH($A$12,MERCREDI!N6:N29,0))</f>
        <v>#N/A</v>
      </c>
      <c r="FK12" s="559" t="e">
        <f>INDEX(MERCREDI!$B$6:$B$29,MATCH($A$12,MERCREDI!O6:O29,0))</f>
        <v>#N/A</v>
      </c>
      <c r="FL12" s="559" t="e">
        <f>INDEX(MERCREDI!$B$6:$B$29,MATCH($A$12,MERCREDI!P6:P29,0))</f>
        <v>#N/A</v>
      </c>
      <c r="FM12" s="559" t="e">
        <f>INDEX(MERCREDI!$B$6:$B$29,MATCH($A$12,MERCREDI!Q6:Q29,0))</f>
        <v>#N/A</v>
      </c>
      <c r="FN12" s="559" t="e">
        <f>INDEX(MERCREDI!$B$6:$B$29,MATCH($A$12,MERCREDI!R6:R29,0))</f>
        <v>#N/A</v>
      </c>
      <c r="FO12" s="559" t="e">
        <f>INDEX(MERCREDI!$B$6:$B$29,MATCH($A$12,MERCREDI!S6:S29,0))</f>
        <v>#N/A</v>
      </c>
      <c r="FP12" s="559" t="e">
        <f>INDEX(MERCREDI!$B$6:$B$29,MATCH($A$12,MERCREDI!T6:T29,0))</f>
        <v>#N/A</v>
      </c>
      <c r="FQ12" s="559" t="e">
        <f>INDEX(MERCREDI!$B$6:$B$29,MATCH($A$12,MERCREDI!U6:U29,0))</f>
        <v>#N/A</v>
      </c>
      <c r="FR12" s="559" t="e">
        <f>INDEX(MERCREDI!$B$6:$B$29,MATCH($A$12,MERCREDI!V6:V29,0))</f>
        <v>#N/A</v>
      </c>
      <c r="FS12" s="559" t="e">
        <f>INDEX(MERCREDI!$B$6:$B$29,MATCH($A$12,MERCREDI!W6:W29,0))</f>
        <v>#N/A</v>
      </c>
      <c r="FT12" s="559" t="e">
        <f>INDEX(MERCREDI!$B$6:$B$29,MATCH($A$12,MERCREDI!X6:X29,0))</f>
        <v>#N/A</v>
      </c>
      <c r="FU12" s="559" t="e">
        <f>INDEX(MERCREDI!$B$6:$B$29,MATCH($A$12,MERCREDI!Y6:Y29,0))</f>
        <v>#N/A</v>
      </c>
      <c r="FV12" s="559" t="e">
        <f>INDEX(MERCREDI!$B$6:$B$29,MATCH($A$12,MERCREDI!Z6:Z29,0))</f>
        <v>#N/A</v>
      </c>
      <c r="FW12" s="559" t="e">
        <f>INDEX(MERCREDI!$B$6:$B$29,MATCH($A$12,MERCREDI!AA6:AA29,0))</f>
        <v>#N/A</v>
      </c>
      <c r="FX12" s="559" t="e">
        <f>INDEX(MERCREDI!$B$6:$B$29,MATCH($A$12,MERCREDI!AB6:AB29,0))</f>
        <v>#N/A</v>
      </c>
      <c r="FY12" s="572">
        <f t="shared" si="28"/>
        <v>0</v>
      </c>
      <c r="GA12" s="570" t="str">
        <f t="shared" si="29"/>
        <v>BELLEMARE</v>
      </c>
      <c r="GB12" s="565" t="e">
        <f>INDEX(JEUDI!$B$6:$B$29,MATCH($A$12,JEUDI!D6:D29,0))</f>
        <v>#N/A</v>
      </c>
      <c r="GC12" s="565" t="e">
        <f>INDEX(JEUDI!$B$6:$B$29,MATCH($A$12,JEUDI!E6:E29,0))</f>
        <v>#N/A</v>
      </c>
      <c r="GD12" s="565" t="e">
        <f>INDEX(JEUDI!$B$6:$B$29,MATCH($A$12,JEUDI!F6:F29,0))</f>
        <v>#N/A</v>
      </c>
      <c r="GE12" s="565" t="e">
        <f>INDEX(JEUDI!$B$6:$B$29,MATCH($A$12,JEUDI!G6:G29,0))</f>
        <v>#N/A</v>
      </c>
      <c r="GF12" s="565" t="e">
        <f>INDEX(JEUDI!$B$6:$B$29,MATCH($A$12,JEUDI!H6:H29,0))</f>
        <v>#N/A</v>
      </c>
      <c r="GG12" s="565" t="e">
        <f>INDEX(JEUDI!$B$6:$B$29,MATCH($A$12,JEUDI!I6:I29,0))</f>
        <v>#N/A</v>
      </c>
      <c r="GH12" s="565" t="e">
        <f>INDEX(JEUDI!$B$6:$B$29,MATCH($A$12,JEUDI!J6:J29,0))</f>
        <v>#N/A</v>
      </c>
      <c r="GI12" s="565" t="e">
        <f>INDEX(JEUDI!$B$6:$B$29,MATCH($A$12,JEUDI!K6:K29,0))</f>
        <v>#N/A</v>
      </c>
      <c r="GJ12" s="565" t="e">
        <f>INDEX(JEUDI!$B$6:$B$29,MATCH($A$12,JEUDI!L6:L29,0))</f>
        <v>#N/A</v>
      </c>
      <c r="GK12" s="565" t="e">
        <f>INDEX(JEUDI!$B$6:$B$29,MATCH($A$12,JEUDI!M6:M29,0))</f>
        <v>#N/A</v>
      </c>
      <c r="GL12" s="565" t="e">
        <f>INDEX(JEUDI!$B$6:$B$29,MATCH($A$12,JEUDI!N6:N29,0))</f>
        <v>#N/A</v>
      </c>
      <c r="GM12" s="565" t="e">
        <f>INDEX(JEUDI!$B$6:$B$29,MATCH($A$12,JEUDI!O6:O29,0))</f>
        <v>#N/A</v>
      </c>
      <c r="GN12" s="565" t="e">
        <f>INDEX(JEUDI!$B$6:$B$29,MATCH($A$12,JEUDI!P6:P29,0))</f>
        <v>#N/A</v>
      </c>
      <c r="GO12" s="565" t="e">
        <f>INDEX(JEUDI!$B$6:$B$29,MATCH($A$12,JEUDI!Q6:Q29,0))</f>
        <v>#N/A</v>
      </c>
      <c r="GP12" s="565" t="e">
        <f>INDEX(JEUDI!$B$6:$B$29,MATCH($A$12,JEUDI!R6:R29,0))</f>
        <v>#N/A</v>
      </c>
      <c r="GQ12" s="565" t="e">
        <f>INDEX(JEUDI!$B$6:$B$29,MATCH($A$12,JEUDI!S6:S29,0))</f>
        <v>#N/A</v>
      </c>
      <c r="GR12" s="565" t="e">
        <f>INDEX(JEUDI!$B$6:$B$29,MATCH($A$12,JEUDI!T6:T29,0))</f>
        <v>#N/A</v>
      </c>
      <c r="GS12" s="565" t="e">
        <f>INDEX(JEUDI!$B$6:$B$29,MATCH($A$12,JEUDI!U6:U29,0))</f>
        <v>#N/A</v>
      </c>
      <c r="GT12" s="565" t="e">
        <f>INDEX(JEUDI!$B$6:$B$29,MATCH($A$12,JEUDI!V6:V29,0))</f>
        <v>#N/A</v>
      </c>
      <c r="GU12" s="565" t="e">
        <f>INDEX(JEUDI!$B$6:$B$29,MATCH($A$12,JEUDI!W6:W29,0))</f>
        <v>#N/A</v>
      </c>
      <c r="GV12" s="565" t="e">
        <f>INDEX(JEUDI!$B$6:$B$29,MATCH($A$12,JEUDI!X6:X29,0))</f>
        <v>#N/A</v>
      </c>
      <c r="GW12" s="565" t="e">
        <f>INDEX(JEUDI!$B$6:$B$29,MATCH($A$12,JEUDI!Y6:Y29,0))</f>
        <v>#N/A</v>
      </c>
      <c r="GX12" s="565" t="e">
        <f>INDEX(JEUDI!$B$6:$B$29,MATCH($A$12,JEUDI!Z6:Z29,0))</f>
        <v>#N/A</v>
      </c>
      <c r="GY12" s="565" t="e">
        <f>INDEX(JEUDI!$B$6:$B$29,MATCH($A$12,JEUDI!AA6:AA29,0))</f>
        <v>#N/A</v>
      </c>
      <c r="GZ12" s="565" t="e">
        <f>INDEX(JEUDI!$B$6:$B$29,MATCH($A$12,JEUDI!AB6:AB29,0))</f>
        <v>#N/A</v>
      </c>
      <c r="HA12" s="572">
        <f t="shared" si="30"/>
        <v>0</v>
      </c>
      <c r="HC12" s="772" t="str">
        <f t="shared" si="31"/>
        <v>BELLEMARE</v>
      </c>
      <c r="HD12" s="565" t="e">
        <f>INDEX(VENDREDI!$B$6:$B$29,MATCH($A$12,VENDREDI!D6:D29,0))</f>
        <v>#N/A</v>
      </c>
      <c r="HE12" s="565" t="e">
        <f>INDEX(VENDREDI!$B$6:$B$29,MATCH($A$12,VENDREDI!E6:E29,0))</f>
        <v>#N/A</v>
      </c>
      <c r="HF12" s="565" t="e">
        <f>INDEX(VENDREDI!$B$6:$B$29,MATCH($A$12,VENDREDI!F6:F29,0))</f>
        <v>#N/A</v>
      </c>
      <c r="HG12" s="565" t="e">
        <f>INDEX(VENDREDI!$B$6:$B$29,MATCH($A$12,VENDREDI!G6:G29,0))</f>
        <v>#N/A</v>
      </c>
      <c r="HH12" s="565" t="e">
        <f>INDEX(VENDREDI!$B$6:$B$29,MATCH($A$12,VENDREDI!H6:H29,0))</f>
        <v>#N/A</v>
      </c>
      <c r="HI12" s="565" t="e">
        <f>INDEX(VENDREDI!$B$6:$B$29,MATCH($A$12,VENDREDI!I6:I29,0))</f>
        <v>#N/A</v>
      </c>
      <c r="HJ12" s="565" t="e">
        <f>INDEX(VENDREDI!$B$6:$B$29,MATCH($A$12,VENDREDI!J6:J29,0))</f>
        <v>#N/A</v>
      </c>
      <c r="HK12" s="565" t="e">
        <f>INDEX(VENDREDI!$B$6:$B$29,MATCH($A$12,VENDREDI!K6:K29,0))</f>
        <v>#N/A</v>
      </c>
      <c r="HL12" s="565" t="e">
        <f>INDEX(VENDREDI!$B$6:$B$29,MATCH($A$12,VENDREDI!L6:L29,0))</f>
        <v>#N/A</v>
      </c>
      <c r="HM12" s="565" t="e">
        <f>INDEX(VENDREDI!$B$6:$B$29,MATCH($A$12,VENDREDI!M6:M29,0))</f>
        <v>#N/A</v>
      </c>
      <c r="HN12" s="565" t="e">
        <f>INDEX(VENDREDI!$B$6:$B$29,MATCH($A$12,VENDREDI!N6:N29,0))</f>
        <v>#N/A</v>
      </c>
      <c r="HO12" s="565" t="e">
        <f>INDEX(VENDREDI!$B$6:$B$29,MATCH($A$12,VENDREDI!O6:O29,0))</f>
        <v>#N/A</v>
      </c>
      <c r="HP12" s="565" t="e">
        <f>INDEX(VENDREDI!$B$6:$B$29,MATCH($A$12,VENDREDI!P6:P29,0))</f>
        <v>#N/A</v>
      </c>
      <c r="HQ12" s="565" t="e">
        <f>INDEX(VENDREDI!$B$6:$B$29,MATCH($A$12,VENDREDI!Q6:Q29,0))</f>
        <v>#N/A</v>
      </c>
      <c r="HR12" s="565" t="e">
        <f>INDEX(VENDREDI!$B$6:$B$29,MATCH($A$12,VENDREDI!R6:R29,0))</f>
        <v>#N/A</v>
      </c>
      <c r="HS12" s="565" t="e">
        <f>INDEX(VENDREDI!$B$6:$B$29,MATCH($A$12,VENDREDI!S6:S29,0))</f>
        <v>#N/A</v>
      </c>
      <c r="HT12" s="565" t="e">
        <f>INDEX(VENDREDI!$B$6:$B$29,MATCH($A$12,VENDREDI!T6:T29,0))</f>
        <v>#N/A</v>
      </c>
      <c r="HU12" s="565" t="e">
        <f>INDEX(VENDREDI!$B$6:$B$29,MATCH($A$12,VENDREDI!U6:U29,0))</f>
        <v>#N/A</v>
      </c>
      <c r="HV12" s="565" t="e">
        <f>INDEX(VENDREDI!$B$6:$B$29,MATCH($A$12,VENDREDI!V6:V29,0))</f>
        <v>#N/A</v>
      </c>
      <c r="HW12" s="565" t="e">
        <f>INDEX(VENDREDI!$B$6:$B$29,MATCH($A$12,VENDREDI!W6:W29,0))</f>
        <v>#N/A</v>
      </c>
      <c r="HX12" s="565" t="e">
        <f>INDEX(VENDREDI!$B$6:$B$29,MATCH($A$12,VENDREDI!X6:X29,0))</f>
        <v>#N/A</v>
      </c>
      <c r="HY12" s="565" t="e">
        <f>INDEX(VENDREDI!$B$6:$B$29,MATCH($A$12,VENDREDI!Y6:Y29,0))</f>
        <v>#N/A</v>
      </c>
      <c r="HZ12" s="565" t="e">
        <f>INDEX(VENDREDI!$B$6:$B$29,MATCH($A$12,VENDREDI!Z6:Z29,0))</f>
        <v>#N/A</v>
      </c>
      <c r="IA12" s="565" t="e">
        <f>INDEX(VENDREDI!$B$6:$B$29,MATCH($A$12,VENDREDI!AA6:AA29,0))</f>
        <v>#N/A</v>
      </c>
      <c r="IB12" s="565" t="e">
        <f>INDEX(VENDREDI!$B$6:$B$29,MATCH($A$12,VENDREDI!AB6:AB29,0))</f>
        <v>#N/A</v>
      </c>
      <c r="IC12" s="572">
        <f t="shared" si="32"/>
        <v>0</v>
      </c>
      <c r="IG12" s="772" t="str">
        <f t="shared" si="33"/>
        <v>BELLEMARE</v>
      </c>
      <c r="IH12" s="565" t="e">
        <f>INDEX(LUNDI!$B$35:$B$58,MATCH($A$12,LUNDI!D35:D58,0))</f>
        <v>#N/A</v>
      </c>
      <c r="II12" s="565" t="e">
        <f>INDEX(LUNDI!$B$35:$B$58,MATCH($A$12,LUNDI!E35:E58,0))</f>
        <v>#N/A</v>
      </c>
      <c r="IJ12" s="565" t="e">
        <f>INDEX(LUNDI!$B$35:$B$58,MATCH($A$12,LUNDI!F35:F58,0))</f>
        <v>#N/A</v>
      </c>
      <c r="IK12" s="565" t="e">
        <f>INDEX(LUNDI!$B$35:$B$58,MATCH($A$12,LUNDI!G35:G58,0))</f>
        <v>#N/A</v>
      </c>
      <c r="IL12" s="565" t="e">
        <f>INDEX(LUNDI!$B$35:$B$58,MATCH($A$12,LUNDI!H35:H58,0))</f>
        <v>#N/A</v>
      </c>
      <c r="IM12" s="565" t="e">
        <f>INDEX(LUNDI!$B$35:$B$58,MATCH($A$12,LUNDI!I35:I58,0))</f>
        <v>#N/A</v>
      </c>
      <c r="IN12" s="565" t="e">
        <f>INDEX(LUNDI!$B$35:$B$58,MATCH($A$12,LUNDI!J35:J58,0))</f>
        <v>#N/A</v>
      </c>
      <c r="IO12" s="565" t="e">
        <f>INDEX(LUNDI!$B$35:$B$58,MATCH($A$12,LUNDI!K35:K58,0))</f>
        <v>#N/A</v>
      </c>
      <c r="IP12" s="565" t="e">
        <f>INDEX(LUNDI!$B$35:$B$58,MATCH($A$12,LUNDI!L35:L58,0))</f>
        <v>#N/A</v>
      </c>
      <c r="IQ12" s="565" t="e">
        <f>INDEX(LUNDI!$B$35:$B$58,MATCH($A$12,LUNDI!M35:M58,0))</f>
        <v>#N/A</v>
      </c>
      <c r="IR12" s="565" t="e">
        <f>INDEX(LUNDI!$B$35:$B$58,MATCH($A$12,LUNDI!N35:N58,0))</f>
        <v>#N/A</v>
      </c>
      <c r="IS12" s="565" t="e">
        <f>INDEX(LUNDI!$B$35:$B$58,MATCH($A$12,LUNDI!O35:O58,0))</f>
        <v>#N/A</v>
      </c>
      <c r="IT12" s="565" t="e">
        <f>INDEX(LUNDI!$B$35:$B$58,MATCH($A$12,LUNDI!P35:P58,0))</f>
        <v>#N/A</v>
      </c>
      <c r="IU12" s="565" t="e">
        <f>INDEX(LUNDI!$B$35:$B$58,MATCH($A$12,LUNDI!Q35:Q58,0))</f>
        <v>#N/A</v>
      </c>
      <c r="IV12" s="565" t="e">
        <f>INDEX(LUNDI!$B$35:$B$58,MATCH($A$12,LUNDI!R35:R58,0))</f>
        <v>#N/A</v>
      </c>
      <c r="IW12" s="565" t="e">
        <f>INDEX(LUNDI!$B$35:$B$58,MATCH($A$12,LUNDI!S35:S58,0))</f>
        <v>#N/A</v>
      </c>
      <c r="IX12" s="565" t="e">
        <f>INDEX(LUNDI!$B$35:$B$58,MATCH($A$12,LUNDI!T35:T58,0))</f>
        <v>#N/A</v>
      </c>
      <c r="IY12" s="565" t="e">
        <f>INDEX(LUNDI!$B$35:$B$58,MATCH($A$12,LUNDI!U35:U58,0))</f>
        <v>#N/A</v>
      </c>
      <c r="IZ12" s="565" t="e">
        <f>INDEX(LUNDI!$B$35:$B$58,MATCH($A$12,LUNDI!V35:V58,0))</f>
        <v>#N/A</v>
      </c>
      <c r="JA12" s="565" t="e">
        <f>INDEX(LUNDI!$B$35:$B$58,MATCH($A$12,LUNDI!W35:W58,0))</f>
        <v>#N/A</v>
      </c>
      <c r="JB12" s="565" t="e">
        <f>INDEX(LUNDI!$B$35:$B$58,MATCH($A$12,LUNDI!X35:X58,0))</f>
        <v>#N/A</v>
      </c>
      <c r="JC12" s="565" t="e">
        <f>INDEX(LUNDI!$B$35:$B$58,MATCH($A$12,LUNDI!Y35:Y58,0))</f>
        <v>#N/A</v>
      </c>
      <c r="JD12" s="565" t="e">
        <f>INDEX(LUNDI!$B$35:$B$58,MATCH($A$12,LUNDI!Z35:Z58,0))</f>
        <v>#N/A</v>
      </c>
      <c r="JE12" s="565" t="e">
        <f>INDEX(LUNDI!$B$35:$B$58,MATCH($A$12,LUNDI!AA35:AA58,0))</f>
        <v>#N/A</v>
      </c>
      <c r="JF12" s="565" t="e">
        <f>INDEX(LUNDI!$B$35:$B$58,MATCH($A$12,LUNDI!AB35:AB58,0))</f>
        <v>#N/A</v>
      </c>
      <c r="JG12" s="572">
        <f t="shared" si="34"/>
        <v>0</v>
      </c>
      <c r="JI12" s="772" t="str">
        <f t="shared" si="35"/>
        <v>BELLEMARE</v>
      </c>
      <c r="JJ12" s="565" t="e">
        <f>INDEX(MARDI!$B$35:$B$58,MATCH($A$12,MARDI!D35:D58,0))</f>
        <v>#N/A</v>
      </c>
      <c r="JK12" s="565" t="e">
        <f>INDEX(MARDI!$B$35:$B$58,MATCH($A$12,MARDI!E35:E58,0))</f>
        <v>#N/A</v>
      </c>
      <c r="JL12" s="565" t="e">
        <f>INDEX(MARDI!$B$35:$B$58,MATCH($A$12,MARDI!F35:F58,0))</f>
        <v>#N/A</v>
      </c>
      <c r="JM12" s="565" t="e">
        <f>INDEX(MARDI!$B$35:$B$58,MATCH($A$12,MARDI!G35:G58,0))</f>
        <v>#N/A</v>
      </c>
      <c r="JN12" s="565" t="e">
        <f>INDEX(MARDI!$B$35:$B$58,MATCH($A$12,MARDI!H35:H58,0))</f>
        <v>#N/A</v>
      </c>
      <c r="JO12" s="565" t="e">
        <f>INDEX(MARDI!$B$35:$B$58,MATCH($A$12,MARDI!I35:I58,0))</f>
        <v>#N/A</v>
      </c>
      <c r="JP12" s="565" t="e">
        <f>INDEX(MARDI!$B$35:$B$58,MATCH($A$12,MARDI!J35:J58,0))</f>
        <v>#N/A</v>
      </c>
      <c r="JQ12" s="565" t="e">
        <f>INDEX(MARDI!$B$35:$B$58,MATCH($A$12,MARDI!K35:K58,0))</f>
        <v>#N/A</v>
      </c>
      <c r="JR12" s="565" t="e">
        <f>INDEX(MARDI!$B$35:$B$58,MATCH($A$12,MARDI!L35:L58,0))</f>
        <v>#N/A</v>
      </c>
      <c r="JS12" s="565" t="e">
        <f>INDEX(MARDI!$B$35:$B$58,MATCH($A$12,MARDI!M35:M58,0))</f>
        <v>#N/A</v>
      </c>
      <c r="JT12" s="565" t="e">
        <f>INDEX(MARDI!$B$35:$B$58,MATCH($A$12,MARDI!N35:N58,0))</f>
        <v>#N/A</v>
      </c>
      <c r="JU12" s="565" t="e">
        <f>INDEX(MARDI!$B$35:$B$58,MATCH($A$12,MARDI!O35:O58,0))</f>
        <v>#N/A</v>
      </c>
      <c r="JV12" s="565" t="e">
        <f>INDEX(MARDI!$B$35:$B$58,MATCH($A$12,MARDI!P35:P58,0))</f>
        <v>#N/A</v>
      </c>
      <c r="JW12" s="565" t="e">
        <f>INDEX(MARDI!$B$35:$B$58,MATCH($A$12,MARDI!Q35:Q58,0))</f>
        <v>#N/A</v>
      </c>
      <c r="JX12" s="565" t="e">
        <f>INDEX(MARDI!$B$35:$B$58,MATCH($A$12,MARDI!R35:R58,0))</f>
        <v>#N/A</v>
      </c>
      <c r="JY12" s="565" t="e">
        <f>INDEX(MARDI!$B$35:$B$58,MATCH($A$12,MARDI!S35:S58,0))</f>
        <v>#N/A</v>
      </c>
      <c r="JZ12" s="565" t="e">
        <f>INDEX(MARDI!$B$35:$B$58,MATCH($A$12,MARDI!T35:T58,0))</f>
        <v>#N/A</v>
      </c>
      <c r="KA12" s="565" t="e">
        <f>INDEX(MARDI!$B$35:$B$58,MATCH($A$12,MARDI!U35:U58,0))</f>
        <v>#N/A</v>
      </c>
      <c r="KB12" s="565" t="e">
        <f>INDEX(MARDI!$B$35:$B$58,MATCH($A$12,MARDI!V35:V58,0))</f>
        <v>#N/A</v>
      </c>
      <c r="KC12" s="565" t="e">
        <f>INDEX(MARDI!$B$35:$B$58,MATCH($A$12,MARDI!W35:W58,0))</f>
        <v>#N/A</v>
      </c>
      <c r="KD12" s="565" t="e">
        <f>INDEX(MARDI!$B$35:$B$58,MATCH($A$12,MARDI!X35:X58,0))</f>
        <v>#N/A</v>
      </c>
      <c r="KE12" s="565" t="e">
        <f>INDEX(MARDI!$B$35:$B$58,MATCH($A$12,MARDI!Y35:Y58,0))</f>
        <v>#N/A</v>
      </c>
      <c r="KF12" s="565" t="e">
        <f>INDEX(MARDI!$B$35:$B$58,MATCH($A$12,MARDI!Z35:Z58,0))</f>
        <v>#N/A</v>
      </c>
      <c r="KG12" s="565" t="e">
        <f>INDEX(MARDI!$B$35:$B$58,MATCH($A$12,MARDI!AA35:AA58,0))</f>
        <v>#N/A</v>
      </c>
      <c r="KH12" s="565" t="e">
        <f>INDEX(MARDI!$B$35:$B$58,MATCH($A$12,MARDI!AB35:AB58,0))</f>
        <v>#N/A</v>
      </c>
      <c r="KI12" s="572">
        <f t="shared" si="36"/>
        <v>0</v>
      </c>
      <c r="KK12" s="565" t="str">
        <f t="shared" si="37"/>
        <v>BELLEMARE</v>
      </c>
      <c r="KL12" s="565" t="e">
        <f>INDEX(MERCREDI!$B$35:$B$58,MATCH($A$12,MERCREDI!D35:D58,0))</f>
        <v>#N/A</v>
      </c>
      <c r="KM12" s="565" t="e">
        <f>INDEX(MERCREDI!$B$35:$B$58,MATCH($A$12,MERCREDI!E35:E58,0))</f>
        <v>#N/A</v>
      </c>
      <c r="KN12" s="565" t="e">
        <f>INDEX(MERCREDI!$B$35:$B$58,MATCH($A$12,MERCREDI!F35:F58,0))</f>
        <v>#N/A</v>
      </c>
      <c r="KO12" s="565" t="e">
        <f>INDEX(MERCREDI!$B$35:$B$58,MATCH($A$12,MERCREDI!G35:G58,0))</f>
        <v>#N/A</v>
      </c>
      <c r="KP12" s="565" t="e">
        <f>INDEX(MERCREDI!$B$35:$B$58,MATCH($A$12,MERCREDI!H35:H58,0))</f>
        <v>#N/A</v>
      </c>
      <c r="KQ12" s="565" t="e">
        <f>INDEX(MERCREDI!$B$35:$B$58,MATCH($A$12,MERCREDI!I35:I58,0))</f>
        <v>#N/A</v>
      </c>
      <c r="KR12" s="565" t="e">
        <f>INDEX(MERCREDI!$B$35:$B$58,MATCH($A$12,MERCREDI!J35:J58,0))</f>
        <v>#N/A</v>
      </c>
      <c r="KS12" s="565" t="e">
        <f>INDEX(MERCREDI!$B$35:$B$58,MATCH($A$12,MERCREDI!K35:K58,0))</f>
        <v>#N/A</v>
      </c>
      <c r="KT12" s="565" t="e">
        <f>INDEX(MERCREDI!$B$35:$B$58,MATCH($A$12,MERCREDI!L35:L58,0))</f>
        <v>#N/A</v>
      </c>
      <c r="KU12" s="565" t="e">
        <f>INDEX(MERCREDI!$B$35:$B$58,MATCH($A$12,MERCREDI!M35:M58,0))</f>
        <v>#N/A</v>
      </c>
      <c r="KV12" s="565" t="e">
        <f>INDEX(MERCREDI!$B$35:$B$58,MATCH($A$12,MERCREDI!N35:N58,0))</f>
        <v>#N/A</v>
      </c>
      <c r="KW12" s="565" t="e">
        <f>INDEX(MERCREDI!$B$35:$B$58,MATCH($A$12,MERCREDI!O35:O58,0))</f>
        <v>#N/A</v>
      </c>
      <c r="KX12" s="565" t="e">
        <f>INDEX(MERCREDI!$B$35:$B$58,MATCH($A$12,MERCREDI!P35:P58,0))</f>
        <v>#N/A</v>
      </c>
      <c r="KY12" s="565" t="e">
        <f>INDEX(MERCREDI!$B$35:$B$58,MATCH($A$12,MERCREDI!Q35:Q58,0))</f>
        <v>#N/A</v>
      </c>
      <c r="KZ12" s="565" t="e">
        <f>INDEX(MERCREDI!$B$35:$B$58,MATCH($A$12,MERCREDI!R35:R58,0))</f>
        <v>#N/A</v>
      </c>
      <c r="LA12" s="565" t="e">
        <f>INDEX(MERCREDI!$B$35:$B$58,MATCH($A$12,MERCREDI!S35:S58,0))</f>
        <v>#N/A</v>
      </c>
      <c r="LB12" s="565" t="e">
        <f>INDEX(MERCREDI!$B$35:$B$58,MATCH($A$12,MERCREDI!T35:T58,0))</f>
        <v>#N/A</v>
      </c>
      <c r="LC12" s="565" t="e">
        <f>INDEX(MERCREDI!$B$35:$B$58,MATCH($A$12,MERCREDI!U35:U58,0))</f>
        <v>#N/A</v>
      </c>
      <c r="LD12" s="565" t="e">
        <f>INDEX(MERCREDI!$B$35:$B$58,MATCH($A$12,MERCREDI!V35:V58,0))</f>
        <v>#N/A</v>
      </c>
      <c r="LE12" s="565" t="e">
        <f>INDEX(MERCREDI!$B$35:$B$58,MATCH($A$12,MERCREDI!W35:W58,0))</f>
        <v>#N/A</v>
      </c>
      <c r="LF12" s="565" t="e">
        <f>INDEX(MERCREDI!$B$35:$B$58,MATCH($A$12,MERCREDI!X35:X58,0))</f>
        <v>#N/A</v>
      </c>
      <c r="LG12" s="565" t="e">
        <f>INDEX(MERCREDI!$B$35:$B$58,MATCH($A$12,MERCREDI!Y35:Y58,0))</f>
        <v>#N/A</v>
      </c>
      <c r="LH12" s="565" t="e">
        <f>INDEX(MERCREDI!$B$35:$B$58,MATCH($A$12,MERCREDI!Z35:Z58,0))</f>
        <v>#N/A</v>
      </c>
      <c r="LI12" s="565" t="e">
        <f>INDEX(MERCREDI!$B$35:$B$58,MATCH($A$12,MERCREDI!AA35:AA58,0))</f>
        <v>#N/A</v>
      </c>
      <c r="LJ12" s="565" t="e">
        <f>INDEX(MERCREDI!$B$35:$B$58,MATCH($A$12,MERCREDI!AB35:AB58,0))</f>
        <v>#N/A</v>
      </c>
      <c r="LK12" s="572">
        <f t="shared" si="38"/>
        <v>0</v>
      </c>
      <c r="LM12" s="565" t="str">
        <f t="shared" si="39"/>
        <v>BELLEMARE</v>
      </c>
      <c r="LN12" s="565" t="e">
        <f>INDEX(JEUDI!$B$35:$B$58,MATCH($A$12,JEUDI!D35:D58,0))</f>
        <v>#N/A</v>
      </c>
      <c r="LO12" s="565" t="e">
        <f>INDEX(JEUDI!$B$35:$B$58,MATCH($A$12,JEUDI!E35:E58,0))</f>
        <v>#N/A</v>
      </c>
      <c r="LP12" s="565" t="e">
        <f>INDEX(JEUDI!$B$35:$B$58,MATCH($A$12,JEUDI!F35:F58,0))</f>
        <v>#N/A</v>
      </c>
      <c r="LQ12" s="565" t="e">
        <f>INDEX(JEUDI!$B$35:$B$58,MATCH($A$12,JEUDI!G35:G58,0))</f>
        <v>#N/A</v>
      </c>
      <c r="LR12" s="565" t="e">
        <f>INDEX(JEUDI!$B$35:$B$58,MATCH($A$12,JEUDI!H35:H58,0))</f>
        <v>#N/A</v>
      </c>
      <c r="LS12" s="565" t="e">
        <f>INDEX(JEUDI!$B$35:$B$58,MATCH($A$12,JEUDI!I35:I58,0))</f>
        <v>#N/A</v>
      </c>
      <c r="LT12" s="565" t="e">
        <f>INDEX(JEUDI!$B$35:$B$58,MATCH($A$12,JEUDI!J35:J58,0))</f>
        <v>#N/A</v>
      </c>
      <c r="LU12" s="565" t="e">
        <f>INDEX(JEUDI!$B$35:$B$58,MATCH($A$12,JEUDI!K35:K58,0))</f>
        <v>#N/A</v>
      </c>
      <c r="LV12" s="565" t="e">
        <f>INDEX(JEUDI!$B$35:$B$58,MATCH($A$12,JEUDI!L35:L58,0))</f>
        <v>#N/A</v>
      </c>
      <c r="LW12" s="565" t="e">
        <f>INDEX(JEUDI!$B$35:$B$58,MATCH($A$12,JEUDI!M35:M58,0))</f>
        <v>#N/A</v>
      </c>
      <c r="LX12" s="565" t="e">
        <f>INDEX(JEUDI!$B$35:$B$58,MATCH($A$12,JEUDI!N35:N58,0))</f>
        <v>#N/A</v>
      </c>
      <c r="LY12" s="565" t="e">
        <f>INDEX(JEUDI!$B$35:$B$58,MATCH($A$12,JEUDI!O35:O58,0))</f>
        <v>#N/A</v>
      </c>
      <c r="LZ12" s="565" t="e">
        <f>INDEX(JEUDI!$B$35:$B$58,MATCH($A$12,JEUDI!P35:P58,0))</f>
        <v>#N/A</v>
      </c>
      <c r="MA12" s="565" t="e">
        <f>INDEX(JEUDI!$B$35:$B$58,MATCH($A$12,JEUDI!Q35:Q58,0))</f>
        <v>#N/A</v>
      </c>
      <c r="MB12" s="565" t="e">
        <f>INDEX(JEUDI!$B$35:$B$58,MATCH($A$12,JEUDI!R35:R58,0))</f>
        <v>#N/A</v>
      </c>
      <c r="MC12" s="565" t="e">
        <f>INDEX(JEUDI!$B$35:$B$58,MATCH($A$12,JEUDI!S35:S58,0))</f>
        <v>#N/A</v>
      </c>
      <c r="MD12" s="565" t="e">
        <f>INDEX(JEUDI!$B$35:$B$58,MATCH($A$12,JEUDI!T35:T58,0))</f>
        <v>#N/A</v>
      </c>
      <c r="ME12" s="565" t="e">
        <f>INDEX(JEUDI!$B$35:$B$58,MATCH($A$12,JEUDI!U35:U58,0))</f>
        <v>#N/A</v>
      </c>
      <c r="MF12" s="565" t="e">
        <f>INDEX(JEUDI!$B$35:$B$58,MATCH($A$12,JEUDI!V35:V58,0))</f>
        <v>#N/A</v>
      </c>
      <c r="MG12" s="565" t="e">
        <f>INDEX(JEUDI!$B$35:$B$58,MATCH($A$12,JEUDI!W35:W58,0))</f>
        <v>#N/A</v>
      </c>
      <c r="MH12" s="565" t="e">
        <f>INDEX(JEUDI!$B$35:$B$58,MATCH($A$12,JEUDI!X35:X58,0))</f>
        <v>#N/A</v>
      </c>
      <c r="MI12" s="565" t="e">
        <f>INDEX(JEUDI!$B$35:$B$58,MATCH($A$12,JEUDI!Y35:Y58,0))</f>
        <v>#N/A</v>
      </c>
      <c r="MJ12" s="565" t="e">
        <f>INDEX(JEUDI!$B$35:$B$58,MATCH($A$12,JEUDI!Z35:Z58,0))</f>
        <v>#N/A</v>
      </c>
      <c r="MK12" s="565" t="e">
        <f>INDEX(JEUDI!$B$35:$B$58,MATCH($A$12,JEUDI!AA35:AA58,0))</f>
        <v>#N/A</v>
      </c>
      <c r="ML12" s="565" t="e">
        <f>INDEX(JEUDI!$B$35:$B$58,MATCH($A$12,JEUDI!AB35:AB58,0))</f>
        <v>#N/A</v>
      </c>
      <c r="MM12" s="572">
        <f t="shared" si="40"/>
        <v>0</v>
      </c>
      <c r="MP12" s="565" t="str">
        <f t="shared" si="41"/>
        <v>BELLEMARE</v>
      </c>
      <c r="MQ12" s="565" t="e">
        <f>INDEX(VENDREDI!$B$35:$B$58,MATCH($A$12,VENDREDI!D35:D58,0))</f>
        <v>#N/A</v>
      </c>
      <c r="MR12" s="565" t="e">
        <f>INDEX(VENDREDI!$B$35:$B$58,MATCH($A$12,VENDREDI!E35:E58,0))</f>
        <v>#N/A</v>
      </c>
      <c r="MS12" s="565" t="e">
        <f>INDEX(VENDREDI!$B$35:$B$58,MATCH($A$12,VENDREDI!F35:F58,0))</f>
        <v>#N/A</v>
      </c>
      <c r="MT12" s="565" t="e">
        <f>INDEX(VENDREDI!$B$35:$B$58,MATCH($A$12,VENDREDI!G35:G58,0))</f>
        <v>#N/A</v>
      </c>
      <c r="MU12" s="565" t="e">
        <f>INDEX(VENDREDI!$B$35:$B$58,MATCH($A$12,VENDREDI!H35:H58,0))</f>
        <v>#N/A</v>
      </c>
      <c r="MV12" s="565" t="e">
        <f>INDEX(VENDREDI!$B$35:$B$58,MATCH($A$12,VENDREDI!I35:I58,0))</f>
        <v>#N/A</v>
      </c>
      <c r="MW12" s="565" t="e">
        <f>INDEX(VENDREDI!$B$35:$B$58,MATCH($A$12,VENDREDI!J35:J58,0))</f>
        <v>#N/A</v>
      </c>
      <c r="MX12" s="565" t="e">
        <f>INDEX(VENDREDI!$B$35:$B$58,MATCH($A$12,VENDREDI!K35:K58,0))</f>
        <v>#N/A</v>
      </c>
      <c r="MY12" s="565" t="e">
        <f>INDEX(VENDREDI!$B$35:$B$58,MATCH($A$12,VENDREDI!L35:L58,0))</f>
        <v>#N/A</v>
      </c>
      <c r="MZ12" s="565" t="e">
        <f>INDEX(VENDREDI!$B$35:$B$58,MATCH($A$12,VENDREDI!M35:M58,0))</f>
        <v>#N/A</v>
      </c>
      <c r="NA12" s="565" t="e">
        <f>INDEX(VENDREDI!$B$35:$B$58,MATCH($A$12,VENDREDI!N35:N58,0))</f>
        <v>#N/A</v>
      </c>
      <c r="NB12" s="565" t="e">
        <f>INDEX(VENDREDI!$B$35:$B$58,MATCH($A$12,VENDREDI!O35:O58,0))</f>
        <v>#N/A</v>
      </c>
      <c r="NC12" s="565" t="e">
        <f>INDEX(VENDREDI!$B$35:$B$58,MATCH($A$12,VENDREDI!P35:P58,0))</f>
        <v>#N/A</v>
      </c>
      <c r="ND12" s="565" t="e">
        <f>INDEX(VENDREDI!$B$35:$B$58,MATCH($A$12,VENDREDI!Q35:Q58,0))</f>
        <v>#N/A</v>
      </c>
      <c r="NE12" s="565" t="e">
        <f>INDEX(VENDREDI!$B$35:$B$58,MATCH($A$12,VENDREDI!R35:R58,0))</f>
        <v>#N/A</v>
      </c>
      <c r="NF12" s="565" t="e">
        <f>INDEX(VENDREDI!$B$35:$B$58,MATCH($A$12,VENDREDI!S35:S58,0))</f>
        <v>#N/A</v>
      </c>
      <c r="NG12" s="565" t="e">
        <f>INDEX(VENDREDI!$B$35:$B$58,MATCH($A$12,VENDREDI!T35:T58,0))</f>
        <v>#N/A</v>
      </c>
      <c r="NH12" s="565" t="e">
        <f>INDEX(VENDREDI!$B$35:$B$58,MATCH($A$12,VENDREDI!U35:U58,0))</f>
        <v>#N/A</v>
      </c>
      <c r="NI12" s="565" t="e">
        <f>INDEX(VENDREDI!$B$35:$B$58,MATCH($A$12,VENDREDI!V35:V58,0))</f>
        <v>#N/A</v>
      </c>
      <c r="NJ12" s="565" t="e">
        <f>INDEX(VENDREDI!$B$35:$B$58,MATCH($A$12,VENDREDI!W35:W58,0))</f>
        <v>#N/A</v>
      </c>
      <c r="NK12" s="565" t="e">
        <f>INDEX(VENDREDI!$B$35:$B$58,MATCH($A$12,VENDREDI!X35:X58,0))</f>
        <v>#N/A</v>
      </c>
      <c r="NL12" s="565" t="e">
        <f>INDEX(VENDREDI!$B$35:$B$58,MATCH($A$12,VENDREDI!Y35:Y58,0))</f>
        <v>#N/A</v>
      </c>
      <c r="NM12" s="565" t="e">
        <f>INDEX(VENDREDI!$B$35:$B$58,MATCH($A$12,VENDREDI!Z35:Z58,0))</f>
        <v>#N/A</v>
      </c>
      <c r="NN12" s="565" t="e">
        <f>INDEX(VENDREDI!$B$35:$B$58,MATCH($A$12,VENDREDI!AA35:AA58,0))</f>
        <v>#N/A</v>
      </c>
      <c r="NO12" s="565" t="e">
        <f>INDEX(VENDREDI!$B$35:$B$58,MATCH($A$12,VENDREDI!AB35:AB58,0))</f>
        <v>#N/A</v>
      </c>
      <c r="NP12" s="572">
        <f t="shared" si="42"/>
        <v>0</v>
      </c>
      <c r="NS12" s="564" t="str">
        <f t="shared" si="43"/>
        <v>BELLEMARE</v>
      </c>
      <c r="NT12" s="617" t="e">
        <f>INDEX(LUNDI!$B$63:$B$66,MATCH(A12,LUNDI!$D$63:$D$66,0))</f>
        <v>#N/A</v>
      </c>
      <c r="NU12" s="618" t="e">
        <f>INDEX(LUNDI!$B$63:$B$66,MATCH(A12,LUNDI!$E$63:$E$66,0))</f>
        <v>#N/A</v>
      </c>
      <c r="NV12" s="625" t="e">
        <f>INDEX(LUNDI!$H$63:$H$66,MATCH(A12,LUNDI!$J$63:$J$66,0))</f>
        <v>#N/A</v>
      </c>
      <c r="NW12" s="626" t="e">
        <f>INDEX(LUNDI!$H$63:$H$66,MATCH($A$12,LUNDI!K63:K66,0))</f>
        <v>#N/A</v>
      </c>
      <c r="NX12" s="617" t="e">
        <f>INDEX(MARDI!$B$63:$B$66,MATCH(A12,MARDI!$D$63:$D$66,0))</f>
        <v>#N/A</v>
      </c>
      <c r="NY12" s="618" t="e">
        <f>INDEX(MARDI!$B$63:$B$66,MATCH(A12,MARDI!$E$63:$E$66,0))</f>
        <v>#N/A</v>
      </c>
      <c r="NZ12" s="625" t="e">
        <f>INDEX(MARDI!$H$63:$H$66,MATCH(A12,MARDI!$J$63:$J$66,0))</f>
        <v>#N/A</v>
      </c>
      <c r="OA12" s="626" t="e">
        <f>INDEX(MARDI!$H$63:$H$66,MATCH(A12,MARDI!$K$63:$K$66,0))</f>
        <v>#N/A</v>
      </c>
      <c r="OB12" s="617" t="e">
        <f>INDEX(MERCREDI!$B$63:$B$66,MATCH(A12,MERCREDI!$D$63:$D$66,0))</f>
        <v>#N/A</v>
      </c>
      <c r="OC12" s="618" t="e">
        <f>INDEX(MERCREDI!$B$63:$B$66,MATCH(A12,MERCREDI!$E$63:$E$66,0))</f>
        <v>#N/A</v>
      </c>
      <c r="OD12" s="625" t="e">
        <f>INDEX(MERCREDI!$H$63:$H$66,MATCH(A12,MERCREDI!$J$63:$J$66,0))</f>
        <v>#N/A</v>
      </c>
      <c r="OE12" s="626" t="e">
        <f>INDEX(MERCREDI!$H$63:$H$66,MATCH(A12,MERCREDI!$K$63:$K$66,0))</f>
        <v>#N/A</v>
      </c>
      <c r="OF12" s="617" t="e">
        <f>INDEX(JEUDI!$B$63:$B$66,MATCH(A12,JEUDI!$D$63:$D$66,0))</f>
        <v>#N/A</v>
      </c>
      <c r="OG12" s="618" t="e">
        <f>INDEX(JEUDI!$B$63:$B$66,MATCH(A12,JEUDI!$E$63:$E$66,0))</f>
        <v>#N/A</v>
      </c>
      <c r="OH12" s="625" t="e">
        <f>INDEX(JEUDI!$H$63:$H$66,MATCH(A12,JEUDI!$J$63:$J$66,0))</f>
        <v>#N/A</v>
      </c>
      <c r="OI12" s="626" t="e">
        <f>INDEX(JEUDI!$H$63:$H$66,MATCH(A12,JEUDI!$K$63:$K$66,0))</f>
        <v>#N/A</v>
      </c>
      <c r="OJ12" s="617" t="e">
        <f>INDEX(VENDREDI!$B$63:$B$66,MATCH(A12,VENDREDI!$D$63:$D$66,0))</f>
        <v>#N/A</v>
      </c>
      <c r="OK12" s="618" t="e">
        <f>INDEX(VENDREDI!$B$63:$B$66,MATCH(A12,VENDREDI!$E$63:$E$66,0))</f>
        <v>#N/A</v>
      </c>
      <c r="OL12" s="625" t="e">
        <f>INDEX(VENDREDI!$H$63:$H$66,MATCH(A12,VENDREDI!$J$63:$J$66,0))</f>
        <v>#N/A</v>
      </c>
      <c r="OM12" s="626" t="e">
        <f>INDEX(VENDREDI!$H$63:$H$66,MATCH(A12,VENDREDI!$K$63:$K$66,0))</f>
        <v>#N/A</v>
      </c>
      <c r="ON12" s="669" t="str">
        <f t="shared" si="44"/>
        <v>BELLEMARE</v>
      </c>
      <c r="OO12" s="641" t="e">
        <f>INDEX(LUNDI!$C$63:$C$66,MATCH(A12,LUNDI!$D$63:$D$66,0))</f>
        <v>#N/A</v>
      </c>
      <c r="OP12" s="642" t="e">
        <f>INDEX(LUNDI!$C$63:$C$66,MATCH(A12,LUNDI!$E$63:$E$66,0))</f>
        <v>#N/A</v>
      </c>
      <c r="OQ12" s="645" t="e">
        <f>INDEX(LUNDI!$I$63:$I$66,MATCH(A12,LUNDI!$J$63:$J$66,0))</f>
        <v>#N/A</v>
      </c>
      <c r="OR12" s="646" t="e">
        <f>INDEX(LUNDI!$I$63:$I$66,MATCH(A12,LUNDI!$K$63:$K$66,0))</f>
        <v>#N/A</v>
      </c>
      <c r="OS12" s="649" t="e">
        <f>INDEX(MARDI!$C$63:$C$66,MATCH(A12,MARDI!$D$63:$D$66,0))</f>
        <v>#N/A</v>
      </c>
      <c r="OT12" s="650" t="e">
        <f>INDEX(MARDI!$C$63:$C$66,MATCH(A12,MARDI!$E$63:$E$66,0))</f>
        <v>#N/A</v>
      </c>
      <c r="OU12" s="651" t="e">
        <f>INDEX(MARDI!$I$63:$I$66,MATCH(A12,MARDI!$J$63:$J$66,0))</f>
        <v>#N/A</v>
      </c>
      <c r="OV12" s="652" t="e">
        <f>INDEX(MARDI!$I$63:$I$66,MATCH(A12,MARDI!$K$63:$K$66,0))</f>
        <v>#N/A</v>
      </c>
      <c r="OW12" s="657" t="e">
        <f>INDEX(MERCREDI!$C$63:$C$66,MATCH(A12,MERCREDI!$D$63:$D$66,0))</f>
        <v>#N/A</v>
      </c>
      <c r="OX12" s="658" t="e">
        <f>INDEX(MERCREDI!$C$63:$C$66,MATCH(A12,MERCREDI!$E$63:$E$66,0))</f>
        <v>#N/A</v>
      </c>
      <c r="OY12" s="659" t="e">
        <f>INDEX(MERCREDI!$I$63:$I$66,MATCH(A12,MERCREDI!$J$63:$J$66,0))</f>
        <v>#N/A</v>
      </c>
      <c r="OZ12" s="660" t="e">
        <f>INDEX(MERCREDI!$I$63:$I$66,MATCH(A12,MERCREDI!$K$63:$K$66,0))</f>
        <v>#N/A</v>
      </c>
      <c r="PA12" s="657" t="e">
        <f>INDEX(JEUDI!$C$63:$C$66,MATCH(A12,JEUDI!$D$63:$D$66,0))</f>
        <v>#N/A</v>
      </c>
      <c r="PB12" s="658" t="e">
        <f>INDEX(JEUDI!$C$63:$C$66,MATCH(A12,JEUDI!$E$63:$E$66,0))</f>
        <v>#N/A</v>
      </c>
      <c r="PC12" s="659" t="e">
        <f>INDEX(JEUDI!$I$63:$I$66,MATCH(A12,JEUDI!$J$63:$J$66,0))</f>
        <v>#N/A</v>
      </c>
      <c r="PD12" s="660" t="e">
        <f>INDEX(JEUDI!$I$63:$I$66,MATCH(A12,JEUDI!$K$63:$K$66,0))</f>
        <v>#N/A</v>
      </c>
      <c r="PE12" s="657" t="e">
        <f>INDEX(VENDREDI!$C$63:$C$66,MATCH(A12,VENDREDI!$D$63:$D$66,0))</f>
        <v>#N/A</v>
      </c>
      <c r="PF12" s="658" t="e">
        <f>INDEX(VENDREDI!$C$63:$C$66,MATCH(A12,VENDREDI!$E$63:$E$66,0))</f>
        <v>#N/A</v>
      </c>
      <c r="PG12" s="659" t="e">
        <f>INDEX(VENDREDI!$I$63:$I$66,MATCH(A12,VENDREDI!$J$63:$J$66,0))</f>
        <v>#N/A</v>
      </c>
      <c r="PH12" s="660" t="e">
        <f>INDEX(VENDREDI!$I$63:$I$66,MATCH(A12,VENDREDI!$K$63:$K$66,0))</f>
        <v>#N/A</v>
      </c>
    </row>
    <row r="13" spans="1:461" x14ac:dyDescent="0.25">
      <c r="A13" s="90" t="str">
        <f>'LISTE DES PROFS'!A8</f>
        <v>BENGUELLAZ</v>
      </c>
      <c r="B13" s="226">
        <f t="shared" si="17"/>
        <v>0</v>
      </c>
      <c r="C13" s="487">
        <f t="shared" si="18"/>
        <v>0</v>
      </c>
      <c r="D13" s="481">
        <f t="shared" si="19"/>
        <v>0</v>
      </c>
      <c r="E13" s="482">
        <f t="shared" si="20"/>
        <v>0</v>
      </c>
      <c r="F13" s="226">
        <f t="shared" si="21"/>
        <v>0</v>
      </c>
      <c r="G13" s="487">
        <f t="shared" si="22"/>
        <v>0</v>
      </c>
      <c r="H13" s="481">
        <f t="shared" si="23"/>
        <v>0</v>
      </c>
      <c r="I13" s="482">
        <f t="shared" si="24"/>
        <v>0</v>
      </c>
      <c r="J13" s="226">
        <f t="shared" si="0"/>
        <v>0</v>
      </c>
      <c r="K13" s="487">
        <f t="shared" si="1"/>
        <v>0</v>
      </c>
      <c r="L13" s="481">
        <f t="shared" si="2"/>
        <v>0</v>
      </c>
      <c r="M13" s="482">
        <f t="shared" si="3"/>
        <v>0</v>
      </c>
      <c r="N13" s="492">
        <f t="shared" si="25"/>
        <v>0</v>
      </c>
      <c r="O13" s="480" t="s">
        <v>46</v>
      </c>
      <c r="P13" s="226">
        <f>COUNTIF(LUNDI!$D$6:$AB$15,A13)</f>
        <v>0</v>
      </c>
      <c r="Q13" s="228">
        <f>COUNTIF(LUNDI!$D$20:$Y$29,A13)</f>
        <v>0</v>
      </c>
      <c r="R13" s="444">
        <f t="shared" si="4"/>
        <v>0</v>
      </c>
      <c r="S13" s="228">
        <f>COUNTIF(MARDI!$D$6:$AB$15,A13)</f>
        <v>0</v>
      </c>
      <c r="T13" s="228">
        <f>COUNTIF(MARDI!$D$20:$Y$29,A13)</f>
        <v>0</v>
      </c>
      <c r="U13" s="444">
        <f t="shared" si="5"/>
        <v>0</v>
      </c>
      <c r="V13" s="228">
        <f>COUNTIF(MERCREDI!$D$6:$AB$15,A13)</f>
        <v>0</v>
      </c>
      <c r="W13" s="228">
        <f>COUNTIF(MERCREDI!$D$20:$Y$29,A13)</f>
        <v>0</v>
      </c>
      <c r="X13" s="444">
        <f t="shared" si="6"/>
        <v>0</v>
      </c>
      <c r="Y13" s="228">
        <f>COUNTIF(JEUDI!$D$6:$AB$15,A13)</f>
        <v>0</v>
      </c>
      <c r="Z13" s="228">
        <f>COUNTIF(JEUDI!$D$20:$Y$29,A13)</f>
        <v>0</v>
      </c>
      <c r="AA13" s="444">
        <f t="shared" si="7"/>
        <v>0</v>
      </c>
      <c r="AB13" s="228">
        <f>COUNTIF(VENDREDI!$D$6:$AB$15,A13)</f>
        <v>0</v>
      </c>
      <c r="AC13" s="229">
        <f>COUNTIF(VENDREDI!$D$20:$Y$29,A13)</f>
        <v>0</v>
      </c>
      <c r="AD13" s="451">
        <f t="shared" si="8"/>
        <v>0</v>
      </c>
      <c r="AE13" s="226">
        <f>COUNTIF(LUNDI!$D$63:$D$66,A13)</f>
        <v>0</v>
      </c>
      <c r="AF13" s="227">
        <f>COUNTIF(LUNDI!$E$63:$E$66,A13)</f>
        <v>0</v>
      </c>
      <c r="AG13" s="228">
        <f>COUNTIF(MARDI!$D$63:$D$66,A13)</f>
        <v>0</v>
      </c>
      <c r="AH13" s="234">
        <f>COUNTIF(MARDI!$E$63:$E$66,A13)</f>
        <v>0</v>
      </c>
      <c r="AI13" s="228">
        <f>COUNTIF(MERCREDI!$D$63:$D$66,A13)</f>
        <v>0</v>
      </c>
      <c r="AJ13" s="234">
        <f>COUNTIF(MERCREDI!$E$63:$E$66,A13)</f>
        <v>0</v>
      </c>
      <c r="AK13" s="228">
        <f>COUNTIF(JEUDI!$D$63:$D$66,A13)</f>
        <v>0</v>
      </c>
      <c r="AL13" s="227">
        <f>COUNTIF(JEUDI!$E$63:$E$66,A13)</f>
        <v>0</v>
      </c>
      <c r="AM13" s="228">
        <f>COUNTIF(VENDREDI!$D$63:$D$66,A13)</f>
        <v>0</v>
      </c>
      <c r="AN13" s="525">
        <f>COUNTIF(VENDREDI!$E$63:$E$66,A13)</f>
        <v>0</v>
      </c>
      <c r="AO13" s="226">
        <f>COUNTIF(LUNDI!$F$63:$F$66,A13)</f>
        <v>0</v>
      </c>
      <c r="AP13" s="227"/>
      <c r="AQ13" s="228">
        <f>COUNTIF(MARDI!$F$63:$F$66,A13)</f>
        <v>0</v>
      </c>
      <c r="AR13" s="227"/>
      <c r="AS13" s="228">
        <f>COUNTIF(MERCREDI!$F$63:$F$66,A13)</f>
        <v>0</v>
      </c>
      <c r="AT13" s="227"/>
      <c r="AU13" s="228">
        <f>COUNTIF(JEUDI!$F$63:$F$66,A13)</f>
        <v>0</v>
      </c>
      <c r="AV13" s="227"/>
      <c r="AW13" s="229">
        <f>COUNTIF(VENDREDI!$F$63:$F$66,A13)</f>
        <v>0</v>
      </c>
      <c r="AZ13" s="236">
        <f>COUNTIF(LUNDI!$D$35:$AB$44,A13)</f>
        <v>0</v>
      </c>
      <c r="BA13" s="237">
        <f>COUNTIF(LUNDI!$D$49:$Y$58,A13)</f>
        <v>0</v>
      </c>
      <c r="BB13" s="444">
        <f t="shared" si="9"/>
        <v>0</v>
      </c>
      <c r="BC13" s="237">
        <f>COUNTIF(MARDI!$D$35:$AB$44,A13)</f>
        <v>0</v>
      </c>
      <c r="BD13" s="237">
        <f>COUNTIF(MARDI!$D$49:$Y$58,A13)</f>
        <v>0</v>
      </c>
      <c r="BE13" s="444">
        <f t="shared" si="10"/>
        <v>0</v>
      </c>
      <c r="BF13" s="237">
        <f>COUNTIF(MERCREDI!$D$35:$AB$44,A13)</f>
        <v>0</v>
      </c>
      <c r="BG13" s="237">
        <f>COUNTIF(MERCREDI!$D$49:$Y$58,A13)</f>
        <v>0</v>
      </c>
      <c r="BH13" s="444">
        <f t="shared" si="11"/>
        <v>0</v>
      </c>
      <c r="BI13" s="237">
        <f>COUNTIF(JEUDI!$D$35:$AB$44,A13)</f>
        <v>0</v>
      </c>
      <c r="BJ13" s="237">
        <f>COUNTIF(JEUDI!$D$49:$Y$58,A13)</f>
        <v>0</v>
      </c>
      <c r="BK13" s="444">
        <f t="shared" si="12"/>
        <v>0</v>
      </c>
      <c r="BL13" s="237">
        <f>COUNTIF(VENDREDI!$D$35:$AB$44,A13)</f>
        <v>0</v>
      </c>
      <c r="BM13" s="238">
        <f>COUNTIF(VENDREDI!$D$49:$Y$58,A13)</f>
        <v>0</v>
      </c>
      <c r="BN13" s="451">
        <f t="shared" si="13"/>
        <v>0</v>
      </c>
      <c r="BO13" s="207">
        <f>COUNTIF(LUNDI!$J$63:$J$66,A13)</f>
        <v>0</v>
      </c>
      <c r="BP13" s="41">
        <f>COUNTIF(LUNDI!$K$63:$K$66,A13)</f>
        <v>0</v>
      </c>
      <c r="BQ13" s="207">
        <f>COUNTIF(MARDI!$J$63:$J$66,A13)</f>
        <v>0</v>
      </c>
      <c r="BR13" s="41">
        <f>COUNTIF(MARDI!$K$63:$K$66,A13)</f>
        <v>0</v>
      </c>
      <c r="BS13" s="207">
        <f>COUNTIF(MERCREDI!$J$63:$J$66,A13)</f>
        <v>0</v>
      </c>
      <c r="BT13" s="41">
        <f>COUNTIF(MERCREDI!$K$63:$K$66,A13)</f>
        <v>0</v>
      </c>
      <c r="BU13" s="207">
        <f>COUNTIF(JEUDI!$J$63:$J$66,A13)</f>
        <v>0</v>
      </c>
      <c r="BV13" s="41">
        <f>COUNTIF(JEUDI!$K$63:$K$66,A13)</f>
        <v>0</v>
      </c>
      <c r="BW13" s="207">
        <f>COUNTIF(VENDREDI!$J$63:$J$66,A13)</f>
        <v>0</v>
      </c>
      <c r="BX13" s="42">
        <f>COUNTIF(VENDREDI!$K$63:$K$66,A13)</f>
        <v>0</v>
      </c>
      <c r="BY13" s="207">
        <f>COUNTIF(LUNDI!$L$66:$L69,A13)</f>
        <v>0</v>
      </c>
      <c r="BZ13" s="208"/>
      <c r="CA13" s="41">
        <f>COUNTIF(MARDI!$L$63:$L$66,A13)</f>
        <v>0</v>
      </c>
      <c r="CB13" s="208"/>
      <c r="CC13" s="208">
        <f>COUNTIF(MERCREDI!$L$63:$L$66,A13)</f>
        <v>0</v>
      </c>
      <c r="CD13" s="208"/>
      <c r="CE13" s="41">
        <f>COUNTIF(JEUDI!$L$63:$L$66,A13)</f>
        <v>0</v>
      </c>
      <c r="CF13" s="208"/>
      <c r="CG13" s="209">
        <f>COUNTIF(VENDREDI!$L$63:$L$66,A13)</f>
        <v>0</v>
      </c>
      <c r="CK13" s="43">
        <f>COUNTIF(LUNDI!$O$64:$O$66,A13)</f>
        <v>0</v>
      </c>
      <c r="CL13" s="41">
        <f>COUNTIF(MARDI!$O$64:$O$66,A13)</f>
        <v>0</v>
      </c>
      <c r="CM13" s="41">
        <f>COUNTIF(MERCREDI!$O$64:$O$66,A13)</f>
        <v>0</v>
      </c>
      <c r="CN13" s="41">
        <f>COUNTIF(JEUDI!$O$64:$O$66,A13)</f>
        <v>0</v>
      </c>
      <c r="CO13" s="42">
        <f>COUNTIF(VENDREDI!$O$64:$O$66,A13)</f>
        <v>0</v>
      </c>
      <c r="CQ13" s="43">
        <f>COUNTIF(LUNDI!$P$64:$P$66,A13)</f>
        <v>0</v>
      </c>
      <c r="CR13" s="41">
        <f>COUNTIF(MARDI!$P$64:$P$66,A13)</f>
        <v>0</v>
      </c>
      <c r="CS13" s="41">
        <f>COUNTIF(MERCREDI!$P$64:$P$66,A13)</f>
        <v>0</v>
      </c>
      <c r="CT13" s="41">
        <f>COUNTIF(JEUDI!$P$64:$P$66,A13)</f>
        <v>0</v>
      </c>
      <c r="CU13" s="42">
        <f>COUNTIF(VENDREDI!$P$64:$P$66,A13)</f>
        <v>0</v>
      </c>
      <c r="CV13" s="543" t="str">
        <f t="shared" si="26"/>
        <v>BENGUELLAZ</v>
      </c>
      <c r="CW13" s="559" t="e">
        <f>INDEX(LUNDI!$B$6:$B$29,MATCH($A$13,LUNDI!D6:D29,0))</f>
        <v>#N/A</v>
      </c>
      <c r="CX13" s="559" t="e">
        <f>INDEX(LUNDI!$B$6:$B$29,MATCH($A$13,LUNDI!E6:E29,0))</f>
        <v>#N/A</v>
      </c>
      <c r="CY13" s="559" t="e">
        <f>INDEX(LUNDI!$B$6:$B$29,MATCH($A$13,LUNDI!F6:F29,0))</f>
        <v>#N/A</v>
      </c>
      <c r="CZ13" s="559" t="e">
        <f>INDEX(LUNDI!$B$6:$B$29,MATCH($A$13,LUNDI!G6:G29,0))</f>
        <v>#N/A</v>
      </c>
      <c r="DA13" s="559" t="e">
        <f>INDEX(LUNDI!$B$6:$B$29,MATCH($A$13,LUNDI!H6:H29,0))</f>
        <v>#N/A</v>
      </c>
      <c r="DB13" s="559" t="e">
        <f>INDEX(LUNDI!$B$6:$B$29,MATCH($A$13,LUNDI!I6:I29,0))</f>
        <v>#N/A</v>
      </c>
      <c r="DC13" s="559" t="e">
        <f>INDEX(LUNDI!$B$6:$B$29,MATCH($A$13,LUNDI!J6:J29,0))</f>
        <v>#N/A</v>
      </c>
      <c r="DD13" s="559" t="e">
        <f>INDEX(LUNDI!$B$6:$B$29,MATCH($A$13,LUNDI!K6:K29,0))</f>
        <v>#N/A</v>
      </c>
      <c r="DE13" s="559" t="e">
        <f>INDEX(LUNDI!$B$6:$B$29,MATCH($A$13,LUNDI!L6:L29,0))</f>
        <v>#N/A</v>
      </c>
      <c r="DF13" s="559" t="e">
        <f>INDEX(LUNDI!$B$6:$B$29,MATCH($A$13,LUNDI!M6:M29,0))</f>
        <v>#N/A</v>
      </c>
      <c r="DG13" s="559" t="e">
        <f>INDEX(LUNDI!$B$6:$B$29,MATCH($A$13,LUNDI!N6:N29,0))</f>
        <v>#N/A</v>
      </c>
      <c r="DH13" s="559" t="e">
        <f>INDEX(LUNDI!$B$6:$B$29,MATCH($A$13,LUNDI!O6:O29,0))</f>
        <v>#N/A</v>
      </c>
      <c r="DI13" s="559" t="e">
        <f>INDEX(LUNDI!$B$6:$B$29,MATCH($A$13,LUNDI!P6:P29,0))</f>
        <v>#N/A</v>
      </c>
      <c r="DJ13" s="559" t="e">
        <f>INDEX(LUNDI!$B$6:$B$29,MATCH($A$13,LUNDI!Q6:Q29,0))</f>
        <v>#N/A</v>
      </c>
      <c r="DK13" s="559" t="e">
        <f>INDEX(LUNDI!$B$6:$B$29,MATCH($A$13,LUNDI!R6:R29,0))</f>
        <v>#N/A</v>
      </c>
      <c r="DL13" s="559" t="e">
        <f>INDEX(LUNDI!$B$6:$B$29,MATCH($A$13,LUNDI!S6:S29,0))</f>
        <v>#N/A</v>
      </c>
      <c r="DM13" s="559" t="e">
        <f>INDEX(LUNDI!$B$6:$B$29,MATCH($A$13,LUNDI!T6:T29,0))</f>
        <v>#N/A</v>
      </c>
      <c r="DN13" s="559" t="e">
        <f>INDEX(LUNDI!$B$6:$B$29,MATCH($A$13,LUNDI!U6:U29,0))</f>
        <v>#N/A</v>
      </c>
      <c r="DO13" s="559" t="e">
        <f>INDEX(LUNDI!$B$6:$B$29,MATCH($A$13,LUNDI!V6:V29,0))</f>
        <v>#N/A</v>
      </c>
      <c r="DP13" s="559" t="e">
        <f>INDEX(LUNDI!$B$6:$B$29,MATCH($A$13,LUNDI!W6:W29,0))</f>
        <v>#N/A</v>
      </c>
      <c r="DQ13" s="559" t="e">
        <f>INDEX(LUNDI!$B$6:$B$29,MATCH($A$13,LUNDI!X6:X29,0))</f>
        <v>#N/A</v>
      </c>
      <c r="DR13" s="559" t="e">
        <f>INDEX(LUNDI!$B$6:$B$29,MATCH($A$13,LUNDI!Y6:Y29,0))</f>
        <v>#N/A</v>
      </c>
      <c r="DS13" s="559" t="e">
        <f>INDEX(LUNDI!$B$6:$B$29,MATCH($A$13,LUNDI!Z6:Z29,0))</f>
        <v>#N/A</v>
      </c>
      <c r="DT13" s="559" t="e">
        <f>INDEX(LUNDI!$B$6:$B$29,MATCH($A$13,LUNDI!AA6:AA29,0))</f>
        <v>#N/A</v>
      </c>
      <c r="DU13" s="559" t="e">
        <f>INDEX(LUNDI!$B$6:$B$29,MATCH($A$13,LUNDI!AB6:AB29,0))</f>
        <v>#N/A</v>
      </c>
      <c r="DV13" s="572">
        <f t="shared" si="14"/>
        <v>0</v>
      </c>
      <c r="DW13" s="543" t="str">
        <f t="shared" si="15"/>
        <v>BENGUELLAZ</v>
      </c>
      <c r="DX13" s="559" t="e">
        <f>INDEX(MARDI!$B$6:$B$29,MATCH($A$13,MARDI!D6:D29,0))</f>
        <v>#N/A</v>
      </c>
      <c r="DY13" s="559" t="e">
        <f>INDEX(MARDI!$B$6:$B$29,MATCH($A$13,MARDI!E6:E29,0))</f>
        <v>#N/A</v>
      </c>
      <c r="DZ13" s="559" t="e">
        <f>INDEX(MARDI!$B$6:$B$29,MATCH($A$13,MARDI!F6:F29,0))</f>
        <v>#N/A</v>
      </c>
      <c r="EA13" s="559" t="e">
        <f>INDEX(MARDI!$B$6:$B$29,MATCH($A$13,MARDI!G6:G29,0))</f>
        <v>#N/A</v>
      </c>
      <c r="EB13" s="559" t="e">
        <f>INDEX(MARDI!$B$6:$B$29,MATCH($A$13,MARDI!H6:H29,0))</f>
        <v>#N/A</v>
      </c>
      <c r="EC13" s="559" t="e">
        <f>INDEX(MARDI!$B$6:$B$29,MATCH($A$13,MARDI!I6:I29,0))</f>
        <v>#N/A</v>
      </c>
      <c r="ED13" s="559" t="e">
        <f>INDEX(MARDI!$B$6:$B$29,MATCH($A$13,MARDI!J6:J29,0))</f>
        <v>#N/A</v>
      </c>
      <c r="EE13" s="559" t="e">
        <f>INDEX(MARDI!$B$6:$B$29,MATCH($A$13,MARDI!K6:K29,0))</f>
        <v>#N/A</v>
      </c>
      <c r="EF13" s="559" t="e">
        <f>INDEX(MARDI!$B$6:$B$29,MATCH($A$13,MARDI!L6:L29,0))</f>
        <v>#N/A</v>
      </c>
      <c r="EG13" s="559" t="e">
        <f>INDEX(MARDI!$B$6:$B$29,MATCH($A$13,MARDI!M6:M29,0))</f>
        <v>#N/A</v>
      </c>
      <c r="EH13" s="559" t="e">
        <f>INDEX(MARDI!$B$6:$B$29,MATCH($A$13,MARDI!N6:N29,0))</f>
        <v>#N/A</v>
      </c>
      <c r="EI13" s="559" t="e">
        <f>INDEX(MARDI!$B$6:$B$29,MATCH($A$13,MARDI!O6:O29,0))</f>
        <v>#N/A</v>
      </c>
      <c r="EJ13" s="559" t="e">
        <f>INDEX(MARDI!$B$6:$B$29,MATCH($A$13,MARDI!P6:P29,0))</f>
        <v>#N/A</v>
      </c>
      <c r="EK13" s="559" t="e">
        <f>INDEX(MARDI!$B$6:$B$29,MATCH($A$13,MARDI!Q6:Q29,0))</f>
        <v>#N/A</v>
      </c>
      <c r="EL13" s="559" t="e">
        <f>INDEX(MARDI!$B$6:$B$29,MATCH($A$13,MARDI!R6:R29,0))</f>
        <v>#N/A</v>
      </c>
      <c r="EM13" s="559" t="e">
        <f>INDEX(MARDI!$B$6:$B$29,MATCH($A$13,MARDI!S6:S29,0))</f>
        <v>#N/A</v>
      </c>
      <c r="EN13" s="559" t="e">
        <f>INDEX(MARDI!$B$6:$B$29,MATCH($A$13,MARDI!T6:T29,0))</f>
        <v>#N/A</v>
      </c>
      <c r="EO13" s="559" t="e">
        <f>INDEX(MARDI!$B$6:$B$29,MATCH($A$13,MARDI!U6:U29,0))</f>
        <v>#N/A</v>
      </c>
      <c r="EP13" s="559" t="e">
        <f>INDEX(MARDI!$B$6:$B$29,MATCH($A$13,MARDI!V6:V29,0))</f>
        <v>#N/A</v>
      </c>
      <c r="EQ13" s="559" t="e">
        <f>INDEX(MARDI!$B$6:$B$29,MATCH($A$13,MARDI!W6:W29,0))</f>
        <v>#N/A</v>
      </c>
      <c r="ER13" s="559" t="e">
        <f>INDEX(MARDI!$B$6:$B$29,MATCH($A$13,MARDI!X6:X29,0))</f>
        <v>#N/A</v>
      </c>
      <c r="ES13" s="559" t="e">
        <f>INDEX(MARDI!$B$6:$B$29,MATCH($A$13,MARDI!Y6:Y29,0))</f>
        <v>#N/A</v>
      </c>
      <c r="ET13" s="559" t="e">
        <f>INDEX(MARDI!$B$6:$B$29,MATCH($A$13,MARDI!Z6:Z29,0))</f>
        <v>#N/A</v>
      </c>
      <c r="EU13" s="559" t="e">
        <f>INDEX(MARDI!$B$6:$B$29,MATCH($A$13,MARDI!AA6:AA29,0))</f>
        <v>#N/A</v>
      </c>
      <c r="EV13" s="559" t="e">
        <f>INDEX(MARDI!$B$6:$B$29,MATCH($A$13,MARDI!AB6:AB29,0))</f>
        <v>#N/A</v>
      </c>
      <c r="EW13" s="572">
        <f t="shared" si="16"/>
        <v>0</v>
      </c>
      <c r="EX13" s="559"/>
      <c r="EY13" s="568" t="str">
        <f t="shared" si="27"/>
        <v>BENGUELLAZ</v>
      </c>
      <c r="EZ13" s="559" t="e">
        <f>INDEX(MERCREDI!$B$6:$B$29,MATCH($A$13,MERCREDI!D6:D29,0))</f>
        <v>#N/A</v>
      </c>
      <c r="FA13" s="559" t="e">
        <f>INDEX(MERCREDI!$B$6:$B$29,MATCH($A$13,MERCREDI!E6:E29,0))</f>
        <v>#N/A</v>
      </c>
      <c r="FB13" s="559" t="e">
        <f>INDEX(MERCREDI!$B$6:$B$29,MATCH($A$13,MERCREDI!F6:F29,0))</f>
        <v>#N/A</v>
      </c>
      <c r="FC13" s="559" t="e">
        <f>INDEX(MERCREDI!$B$6:$B$29,MATCH($A$13,MERCREDI!G6:G29,0))</f>
        <v>#N/A</v>
      </c>
      <c r="FD13" s="559" t="e">
        <f>INDEX(MERCREDI!$B$6:$B$29,MATCH($A$13,MERCREDI!H6:H29,0))</f>
        <v>#N/A</v>
      </c>
      <c r="FE13" s="559" t="e">
        <f>INDEX(MERCREDI!$B$6:$B$29,MATCH($A$13,MERCREDI!I6:I29,0))</f>
        <v>#N/A</v>
      </c>
      <c r="FF13" s="559" t="e">
        <f>INDEX(MERCREDI!$B$6:$B$29,MATCH($A$13,MERCREDI!J6:J29,0))</f>
        <v>#N/A</v>
      </c>
      <c r="FG13" s="559" t="e">
        <f>INDEX(MERCREDI!$B$6:$B$29,MATCH($A$13,MERCREDI!K6:K29,0))</f>
        <v>#N/A</v>
      </c>
      <c r="FH13" s="559" t="e">
        <f>INDEX(MERCREDI!$B$6:$B$29,MATCH($A$13,MERCREDI!L6:L29,0))</f>
        <v>#N/A</v>
      </c>
      <c r="FI13" s="559" t="e">
        <f>INDEX(MERCREDI!$B$6:$B$29,MATCH($A$13,MERCREDI!M6:M29,0))</f>
        <v>#N/A</v>
      </c>
      <c r="FJ13" s="559" t="e">
        <f>INDEX(MERCREDI!$B$6:$B$29,MATCH($A$13,MERCREDI!N6:N29,0))</f>
        <v>#N/A</v>
      </c>
      <c r="FK13" s="559" t="e">
        <f>INDEX(MERCREDI!$B$6:$B$29,MATCH($A$13,MERCREDI!O6:O29,0))</f>
        <v>#N/A</v>
      </c>
      <c r="FL13" s="559" t="e">
        <f>INDEX(MERCREDI!$B$6:$B$29,MATCH($A$13,MERCREDI!P6:P29,0))</f>
        <v>#N/A</v>
      </c>
      <c r="FM13" s="559" t="e">
        <f>INDEX(MERCREDI!$B$6:$B$29,MATCH($A$13,MERCREDI!Q6:Q29,0))</f>
        <v>#N/A</v>
      </c>
      <c r="FN13" s="559" t="e">
        <f>INDEX(MERCREDI!$B$6:$B$29,MATCH($A$13,MERCREDI!R6:R29,0))</f>
        <v>#N/A</v>
      </c>
      <c r="FO13" s="559" t="e">
        <f>INDEX(MERCREDI!$B$6:$B$29,MATCH($A$13,MERCREDI!S6:S29,0))</f>
        <v>#N/A</v>
      </c>
      <c r="FP13" s="559" t="e">
        <f>INDEX(MERCREDI!$B$6:$B$29,MATCH($A$13,MERCREDI!T6:T29,0))</f>
        <v>#N/A</v>
      </c>
      <c r="FQ13" s="559" t="e">
        <f>INDEX(MERCREDI!$B$6:$B$29,MATCH($A$13,MERCREDI!U6:U29,0))</f>
        <v>#N/A</v>
      </c>
      <c r="FR13" s="559" t="e">
        <f>INDEX(MERCREDI!$B$6:$B$29,MATCH($A$13,MERCREDI!V6:V29,0))</f>
        <v>#N/A</v>
      </c>
      <c r="FS13" s="559" t="e">
        <f>INDEX(MERCREDI!$B$6:$B$29,MATCH($A$13,MERCREDI!W6:W29,0))</f>
        <v>#N/A</v>
      </c>
      <c r="FT13" s="559" t="e">
        <f>INDEX(MERCREDI!$B$6:$B$29,MATCH($A$13,MERCREDI!X6:X29,0))</f>
        <v>#N/A</v>
      </c>
      <c r="FU13" s="559" t="e">
        <f>INDEX(MERCREDI!$B$6:$B$29,MATCH($A$13,MERCREDI!Y6:Y29,0))</f>
        <v>#N/A</v>
      </c>
      <c r="FV13" s="559" t="e">
        <f>INDEX(MERCREDI!$B$6:$B$29,MATCH($A$13,MERCREDI!Z6:Z29,0))</f>
        <v>#N/A</v>
      </c>
      <c r="FW13" s="559" t="e">
        <f>INDEX(MERCREDI!$B$6:$B$29,MATCH($A$13,MERCREDI!AA6:AA29,0))</f>
        <v>#N/A</v>
      </c>
      <c r="FX13" s="559" t="e">
        <f>INDEX(MERCREDI!$B$6:$B$29,MATCH($A$13,MERCREDI!AB6:AB29,0))</f>
        <v>#N/A</v>
      </c>
      <c r="FY13" s="572">
        <f t="shared" si="28"/>
        <v>0</v>
      </c>
      <c r="GA13" s="570" t="str">
        <f t="shared" si="29"/>
        <v>BENGUELLAZ</v>
      </c>
      <c r="GB13" s="565" t="e">
        <f>INDEX(JEUDI!$B$6:$B$29,MATCH($A$13,JEUDI!D6:D29,0))</f>
        <v>#N/A</v>
      </c>
      <c r="GC13" s="565" t="e">
        <f>INDEX(JEUDI!$B$6:$B$29,MATCH($A$13,JEUDI!E6:E29,0))</f>
        <v>#N/A</v>
      </c>
      <c r="GD13" s="565" t="e">
        <f>INDEX(JEUDI!$B$6:$B$29,MATCH($A$13,JEUDI!F6:F29,0))</f>
        <v>#N/A</v>
      </c>
      <c r="GE13" s="565" t="e">
        <f>INDEX(JEUDI!$B$6:$B$29,MATCH($A$13,JEUDI!G6:G29,0))</f>
        <v>#N/A</v>
      </c>
      <c r="GF13" s="565" t="e">
        <f>INDEX(JEUDI!$B$6:$B$29,MATCH($A$13,JEUDI!H6:H29,0))</f>
        <v>#N/A</v>
      </c>
      <c r="GG13" s="565" t="e">
        <f>INDEX(JEUDI!$B$6:$B$29,MATCH($A$13,JEUDI!I6:I29,0))</f>
        <v>#N/A</v>
      </c>
      <c r="GH13" s="565" t="e">
        <f>INDEX(JEUDI!$B$6:$B$29,MATCH($A$13,JEUDI!J6:J29,0))</f>
        <v>#N/A</v>
      </c>
      <c r="GI13" s="565" t="e">
        <f>INDEX(JEUDI!$B$6:$B$29,MATCH($A$13,JEUDI!K6:K29,0))</f>
        <v>#N/A</v>
      </c>
      <c r="GJ13" s="565" t="e">
        <f>INDEX(JEUDI!$B$6:$B$29,MATCH($A$13,JEUDI!L6:L29,0))</f>
        <v>#N/A</v>
      </c>
      <c r="GK13" s="565" t="e">
        <f>INDEX(JEUDI!$B$6:$B$29,MATCH($A$13,JEUDI!M6:M29,0))</f>
        <v>#N/A</v>
      </c>
      <c r="GL13" s="565" t="e">
        <f>INDEX(JEUDI!$B$6:$B$29,MATCH($A$13,JEUDI!N6:N29,0))</f>
        <v>#N/A</v>
      </c>
      <c r="GM13" s="565" t="e">
        <f>INDEX(JEUDI!$B$6:$B$29,MATCH($A$13,JEUDI!O6:O29,0))</f>
        <v>#N/A</v>
      </c>
      <c r="GN13" s="565" t="e">
        <f>INDEX(JEUDI!$B$6:$B$29,MATCH($A$13,JEUDI!P6:P29,0))</f>
        <v>#N/A</v>
      </c>
      <c r="GO13" s="565" t="e">
        <f>INDEX(JEUDI!$B$6:$B$29,MATCH($A$13,JEUDI!Q6:Q29,0))</f>
        <v>#N/A</v>
      </c>
      <c r="GP13" s="565" t="e">
        <f>INDEX(JEUDI!$B$6:$B$29,MATCH($A$13,JEUDI!R6:R29,0))</f>
        <v>#N/A</v>
      </c>
      <c r="GQ13" s="565" t="e">
        <f>INDEX(JEUDI!$B$6:$B$29,MATCH($A$13,JEUDI!S6:S29,0))</f>
        <v>#N/A</v>
      </c>
      <c r="GR13" s="565" t="e">
        <f>INDEX(JEUDI!$B$6:$B$29,MATCH($A$13,JEUDI!T6:T29,0))</f>
        <v>#N/A</v>
      </c>
      <c r="GS13" s="565" t="e">
        <f>INDEX(JEUDI!$B$6:$B$29,MATCH($A$13,JEUDI!U6:U29,0))</f>
        <v>#N/A</v>
      </c>
      <c r="GT13" s="565" t="e">
        <f>INDEX(JEUDI!$B$6:$B$29,MATCH($A$13,JEUDI!V6:V29,0))</f>
        <v>#N/A</v>
      </c>
      <c r="GU13" s="565" t="e">
        <f>INDEX(JEUDI!$B$6:$B$29,MATCH($A$13,JEUDI!W6:W29,0))</f>
        <v>#N/A</v>
      </c>
      <c r="GV13" s="565" t="e">
        <f>INDEX(JEUDI!$B$6:$B$29,MATCH($A$13,JEUDI!X6:X29,0))</f>
        <v>#N/A</v>
      </c>
      <c r="GW13" s="565" t="e">
        <f>INDEX(JEUDI!$B$6:$B$29,MATCH($A$13,JEUDI!Y6:Y29,0))</f>
        <v>#N/A</v>
      </c>
      <c r="GX13" s="565" t="e">
        <f>INDEX(JEUDI!$B$6:$B$29,MATCH($A$13,JEUDI!Z6:Z29,0))</f>
        <v>#N/A</v>
      </c>
      <c r="GY13" s="565" t="e">
        <f>INDEX(JEUDI!$B$6:$B$29,MATCH($A$13,JEUDI!AA6:AA29,0))</f>
        <v>#N/A</v>
      </c>
      <c r="GZ13" s="565" t="e">
        <f>INDEX(JEUDI!$B$6:$B$29,MATCH($A$13,JEUDI!AB6:AB29,0))</f>
        <v>#N/A</v>
      </c>
      <c r="HA13" s="572">
        <f t="shared" si="30"/>
        <v>0</v>
      </c>
      <c r="HC13" s="772" t="str">
        <f t="shared" si="31"/>
        <v>BENGUELLAZ</v>
      </c>
      <c r="HD13" s="565" t="e">
        <f>INDEX(VENDREDI!$B$6:$B$29,MATCH($A$13,VENDREDI!D6:D29,0))</f>
        <v>#N/A</v>
      </c>
      <c r="HE13" s="565" t="e">
        <f>INDEX(VENDREDI!$B$6:$B$29,MATCH($A$13,VENDREDI!E6:E29,0))</f>
        <v>#N/A</v>
      </c>
      <c r="HF13" s="565" t="e">
        <f>INDEX(VENDREDI!$B$6:$B$29,MATCH($A$13,VENDREDI!F6:F29,0))</f>
        <v>#N/A</v>
      </c>
      <c r="HG13" s="565" t="e">
        <f>INDEX(VENDREDI!$B$6:$B$29,MATCH($A$13,VENDREDI!G6:G29,0))</f>
        <v>#N/A</v>
      </c>
      <c r="HH13" s="565" t="e">
        <f>INDEX(VENDREDI!$B$6:$B$29,MATCH($A$13,VENDREDI!H6:H29,0))</f>
        <v>#N/A</v>
      </c>
      <c r="HI13" s="565" t="e">
        <f>INDEX(VENDREDI!$B$6:$B$29,MATCH($A$13,VENDREDI!I6:I29,0))</f>
        <v>#N/A</v>
      </c>
      <c r="HJ13" s="565" t="e">
        <f>INDEX(VENDREDI!$B$6:$B$29,MATCH($A$13,VENDREDI!J6:J29,0))</f>
        <v>#N/A</v>
      </c>
      <c r="HK13" s="565" t="e">
        <f>INDEX(VENDREDI!$B$6:$B$29,MATCH($A$13,VENDREDI!K6:K29,0))</f>
        <v>#N/A</v>
      </c>
      <c r="HL13" s="565" t="e">
        <f>INDEX(VENDREDI!$B$6:$B$29,MATCH($A$13,VENDREDI!L6:L29,0))</f>
        <v>#N/A</v>
      </c>
      <c r="HM13" s="565" t="e">
        <f>INDEX(VENDREDI!$B$6:$B$29,MATCH($A$13,VENDREDI!M6:M29,0))</f>
        <v>#N/A</v>
      </c>
      <c r="HN13" s="565" t="e">
        <f>INDEX(VENDREDI!$B$6:$B$29,MATCH($A$13,VENDREDI!N6:N29,0))</f>
        <v>#N/A</v>
      </c>
      <c r="HO13" s="565" t="e">
        <f>INDEX(VENDREDI!$B$6:$B$29,MATCH($A$13,VENDREDI!O6:O29,0))</f>
        <v>#N/A</v>
      </c>
      <c r="HP13" s="565" t="e">
        <f>INDEX(VENDREDI!$B$6:$B$29,MATCH($A$13,VENDREDI!P6:P29,0))</f>
        <v>#N/A</v>
      </c>
      <c r="HQ13" s="565" t="e">
        <f>INDEX(VENDREDI!$B$6:$B$29,MATCH($A$13,VENDREDI!Q6:Q29,0))</f>
        <v>#N/A</v>
      </c>
      <c r="HR13" s="565" t="e">
        <f>INDEX(VENDREDI!$B$6:$B$29,MATCH($A$13,VENDREDI!R6:R29,0))</f>
        <v>#N/A</v>
      </c>
      <c r="HS13" s="565" t="e">
        <f>INDEX(VENDREDI!$B$6:$B$29,MATCH($A$13,VENDREDI!S6:S29,0))</f>
        <v>#N/A</v>
      </c>
      <c r="HT13" s="565" t="e">
        <f>INDEX(VENDREDI!$B$6:$B$29,MATCH($A$13,VENDREDI!T6:T29,0))</f>
        <v>#N/A</v>
      </c>
      <c r="HU13" s="565" t="e">
        <f>INDEX(VENDREDI!$B$6:$B$29,MATCH($A$13,VENDREDI!U6:U29,0))</f>
        <v>#N/A</v>
      </c>
      <c r="HV13" s="565" t="e">
        <f>INDEX(VENDREDI!$B$6:$B$29,MATCH($A$13,VENDREDI!V6:V29,0))</f>
        <v>#N/A</v>
      </c>
      <c r="HW13" s="565" t="e">
        <f>INDEX(VENDREDI!$B$6:$B$29,MATCH($A$13,VENDREDI!W6:W29,0))</f>
        <v>#N/A</v>
      </c>
      <c r="HX13" s="565" t="e">
        <f>INDEX(VENDREDI!$B$6:$B$29,MATCH($A$13,VENDREDI!X6:X29,0))</f>
        <v>#N/A</v>
      </c>
      <c r="HY13" s="565" t="e">
        <f>INDEX(VENDREDI!$B$6:$B$29,MATCH($A$13,VENDREDI!Y6:Y29,0))</f>
        <v>#N/A</v>
      </c>
      <c r="HZ13" s="565" t="e">
        <f>INDEX(VENDREDI!$B$6:$B$29,MATCH($A$13,VENDREDI!Z6:Z29,0))</f>
        <v>#N/A</v>
      </c>
      <c r="IA13" s="565" t="e">
        <f>INDEX(VENDREDI!$B$6:$B$29,MATCH($A$13,VENDREDI!AA6:AA29,0))</f>
        <v>#N/A</v>
      </c>
      <c r="IB13" s="565" t="e">
        <f>INDEX(VENDREDI!$B$6:$B$29,MATCH($A$13,VENDREDI!AB6:AB29,0))</f>
        <v>#N/A</v>
      </c>
      <c r="IC13" s="572">
        <f t="shared" si="32"/>
        <v>0</v>
      </c>
      <c r="IG13" s="772" t="str">
        <f t="shared" si="33"/>
        <v>BENGUELLAZ</v>
      </c>
      <c r="IH13" s="565" t="e">
        <f>INDEX(LUNDI!$B$35:$B$58,MATCH($A$13,LUNDI!D35:D58,0))</f>
        <v>#N/A</v>
      </c>
      <c r="II13" s="565" t="e">
        <f>INDEX(LUNDI!$B$35:$B$58,MATCH($A$13,LUNDI!E35:E58,0))</f>
        <v>#N/A</v>
      </c>
      <c r="IJ13" s="565" t="e">
        <f>INDEX(LUNDI!$B$35:$B$58,MATCH($A$13,LUNDI!F35:F58,0))</f>
        <v>#N/A</v>
      </c>
      <c r="IK13" s="565" t="e">
        <f>INDEX(LUNDI!$B$35:$B$58,MATCH($A$13,LUNDI!G35:G58,0))</f>
        <v>#N/A</v>
      </c>
      <c r="IL13" s="565" t="e">
        <f>INDEX(LUNDI!$B$35:$B$58,MATCH($A$13,LUNDI!H35:H58,0))</f>
        <v>#N/A</v>
      </c>
      <c r="IM13" s="565" t="e">
        <f>INDEX(LUNDI!$B$35:$B$58,MATCH($A$13,LUNDI!I35:I58,0))</f>
        <v>#N/A</v>
      </c>
      <c r="IN13" s="565" t="e">
        <f>INDEX(LUNDI!$B$35:$B$58,MATCH($A$13,LUNDI!J35:J58,0))</f>
        <v>#N/A</v>
      </c>
      <c r="IO13" s="565" t="e">
        <f>INDEX(LUNDI!$B$35:$B$58,MATCH($A$13,LUNDI!K35:K58,0))</f>
        <v>#N/A</v>
      </c>
      <c r="IP13" s="565" t="e">
        <f>INDEX(LUNDI!$B$35:$B$58,MATCH($A$13,LUNDI!L35:L58,0))</f>
        <v>#N/A</v>
      </c>
      <c r="IQ13" s="565" t="e">
        <f>INDEX(LUNDI!$B$35:$B$58,MATCH($A$13,LUNDI!M35:M58,0))</f>
        <v>#N/A</v>
      </c>
      <c r="IR13" s="565" t="e">
        <f>INDEX(LUNDI!$B$35:$B$58,MATCH($A$13,LUNDI!N35:N58,0))</f>
        <v>#N/A</v>
      </c>
      <c r="IS13" s="565" t="e">
        <f>INDEX(LUNDI!$B$35:$B$58,MATCH($A$13,LUNDI!O35:O58,0))</f>
        <v>#N/A</v>
      </c>
      <c r="IT13" s="565" t="e">
        <f>INDEX(LUNDI!$B$35:$B$58,MATCH($A$13,LUNDI!P35:P58,0))</f>
        <v>#N/A</v>
      </c>
      <c r="IU13" s="565" t="e">
        <f>INDEX(LUNDI!$B$35:$B$58,MATCH($A$13,LUNDI!Q35:Q58,0))</f>
        <v>#N/A</v>
      </c>
      <c r="IV13" s="565" t="e">
        <f>INDEX(LUNDI!$B$35:$B$58,MATCH($A$13,LUNDI!R35:R58,0))</f>
        <v>#N/A</v>
      </c>
      <c r="IW13" s="565" t="e">
        <f>INDEX(LUNDI!$B$35:$B$58,MATCH($A$13,LUNDI!S35:S58,0))</f>
        <v>#N/A</v>
      </c>
      <c r="IX13" s="565" t="e">
        <f>INDEX(LUNDI!$B$35:$B$58,MATCH($A$13,LUNDI!T35:T58,0))</f>
        <v>#N/A</v>
      </c>
      <c r="IY13" s="565" t="e">
        <f>INDEX(LUNDI!$B$35:$B$58,MATCH($A$13,LUNDI!U35:U58,0))</f>
        <v>#N/A</v>
      </c>
      <c r="IZ13" s="565" t="e">
        <f>INDEX(LUNDI!$B$35:$B$58,MATCH($A$13,LUNDI!V35:V58,0))</f>
        <v>#N/A</v>
      </c>
      <c r="JA13" s="565" t="e">
        <f>INDEX(LUNDI!$B$35:$B$58,MATCH($A$13,LUNDI!W35:W58,0))</f>
        <v>#N/A</v>
      </c>
      <c r="JB13" s="565" t="e">
        <f>INDEX(LUNDI!$B$35:$B$58,MATCH($A$13,LUNDI!X35:X58,0))</f>
        <v>#N/A</v>
      </c>
      <c r="JC13" s="565" t="e">
        <f>INDEX(LUNDI!$B$35:$B$58,MATCH($A$13,LUNDI!Y35:Y58,0))</f>
        <v>#N/A</v>
      </c>
      <c r="JD13" s="565" t="e">
        <f>INDEX(LUNDI!$B$35:$B$58,MATCH($A$13,LUNDI!Z35:Z58,0))</f>
        <v>#N/A</v>
      </c>
      <c r="JE13" s="565" t="e">
        <f>INDEX(LUNDI!$B$35:$B$58,MATCH($A$13,LUNDI!AA35:AA58,0))</f>
        <v>#N/A</v>
      </c>
      <c r="JF13" s="565" t="e">
        <f>INDEX(LUNDI!$B$35:$B$58,MATCH($A$13,LUNDI!AB35:AB58,0))</f>
        <v>#N/A</v>
      </c>
      <c r="JG13" s="572">
        <f t="shared" si="34"/>
        <v>0</v>
      </c>
      <c r="JI13" s="772" t="str">
        <f t="shared" si="35"/>
        <v>BENGUELLAZ</v>
      </c>
      <c r="JJ13" s="565" t="e">
        <f>INDEX(MARDI!$B$35:$B$58,MATCH($A$13,MARDI!D35:D58,0))</f>
        <v>#N/A</v>
      </c>
      <c r="JK13" s="565" t="e">
        <f>INDEX(MARDI!$B$35:$B$58,MATCH($A$13,MARDI!E35:E58,0))</f>
        <v>#N/A</v>
      </c>
      <c r="JL13" s="565" t="e">
        <f>INDEX(MARDI!$B$35:$B$58,MATCH($A$13,MARDI!F35:F58,0))</f>
        <v>#N/A</v>
      </c>
      <c r="JM13" s="565" t="e">
        <f>INDEX(MARDI!$B$35:$B$58,MATCH($A$13,MARDI!G35:G58,0))</f>
        <v>#N/A</v>
      </c>
      <c r="JN13" s="565" t="e">
        <f>INDEX(MARDI!$B$35:$B$58,MATCH($A$13,MARDI!H35:H58,0))</f>
        <v>#N/A</v>
      </c>
      <c r="JO13" s="565" t="e">
        <f>INDEX(MARDI!$B$35:$B$58,MATCH($A$13,MARDI!I35:I58,0))</f>
        <v>#N/A</v>
      </c>
      <c r="JP13" s="565" t="e">
        <f>INDEX(MARDI!$B$35:$B$58,MATCH($A$13,MARDI!J35:J58,0))</f>
        <v>#N/A</v>
      </c>
      <c r="JQ13" s="565" t="e">
        <f>INDEX(MARDI!$B$35:$B$58,MATCH($A$13,MARDI!K35:K58,0))</f>
        <v>#N/A</v>
      </c>
      <c r="JR13" s="565" t="e">
        <f>INDEX(MARDI!$B$35:$B$58,MATCH($A$13,MARDI!L35:L58,0))</f>
        <v>#N/A</v>
      </c>
      <c r="JS13" s="565" t="e">
        <f>INDEX(MARDI!$B$35:$B$58,MATCH($A$13,MARDI!M35:M58,0))</f>
        <v>#N/A</v>
      </c>
      <c r="JT13" s="565" t="e">
        <f>INDEX(MARDI!$B$35:$B$58,MATCH($A$13,MARDI!N35:N58,0))</f>
        <v>#N/A</v>
      </c>
      <c r="JU13" s="565" t="e">
        <f>INDEX(MARDI!$B$35:$B$58,MATCH($A$13,MARDI!O35:O58,0))</f>
        <v>#N/A</v>
      </c>
      <c r="JV13" s="565" t="e">
        <f>INDEX(MARDI!$B$35:$B$58,MATCH($A$13,MARDI!P35:P58,0))</f>
        <v>#N/A</v>
      </c>
      <c r="JW13" s="565" t="e">
        <f>INDEX(MARDI!$B$35:$B$58,MATCH($A$13,MARDI!Q35:Q58,0))</f>
        <v>#N/A</v>
      </c>
      <c r="JX13" s="565" t="e">
        <f>INDEX(MARDI!$B$35:$B$58,MATCH($A$13,MARDI!R35:R58,0))</f>
        <v>#N/A</v>
      </c>
      <c r="JY13" s="565" t="e">
        <f>INDEX(MARDI!$B$35:$B$58,MATCH($A$13,MARDI!S35:S58,0))</f>
        <v>#N/A</v>
      </c>
      <c r="JZ13" s="565" t="e">
        <f>INDEX(MARDI!$B$35:$B$58,MATCH($A$13,MARDI!T35:T58,0))</f>
        <v>#N/A</v>
      </c>
      <c r="KA13" s="565" t="e">
        <f>INDEX(MARDI!$B$35:$B$58,MATCH($A$13,MARDI!U35:U58,0))</f>
        <v>#N/A</v>
      </c>
      <c r="KB13" s="565" t="e">
        <f>INDEX(MARDI!$B$35:$B$58,MATCH($A$13,MARDI!V35:V58,0))</f>
        <v>#N/A</v>
      </c>
      <c r="KC13" s="565" t="e">
        <f>INDEX(MARDI!$B$35:$B$58,MATCH($A$13,MARDI!W35:W58,0))</f>
        <v>#N/A</v>
      </c>
      <c r="KD13" s="565" t="e">
        <f>INDEX(MARDI!$B$35:$B$58,MATCH($A$13,MARDI!X35:X58,0))</f>
        <v>#N/A</v>
      </c>
      <c r="KE13" s="565" t="e">
        <f>INDEX(MARDI!$B$35:$B$58,MATCH($A$13,MARDI!Y35:Y58,0))</f>
        <v>#N/A</v>
      </c>
      <c r="KF13" s="565" t="e">
        <f>INDEX(MARDI!$B$35:$B$58,MATCH($A$13,MARDI!Z35:Z58,0))</f>
        <v>#N/A</v>
      </c>
      <c r="KG13" s="565" t="e">
        <f>INDEX(MARDI!$B$35:$B$58,MATCH($A$13,MARDI!AA35:AA58,0))</f>
        <v>#N/A</v>
      </c>
      <c r="KH13" s="565" t="e">
        <f>INDEX(MARDI!$B$35:$B$58,MATCH($A$13,MARDI!AB35:AB58,0))</f>
        <v>#N/A</v>
      </c>
      <c r="KI13" s="572">
        <f t="shared" si="36"/>
        <v>0</v>
      </c>
      <c r="KK13" s="565" t="str">
        <f t="shared" si="37"/>
        <v>BENGUELLAZ</v>
      </c>
      <c r="KL13" s="565" t="e">
        <f>INDEX(MERCREDI!$B$35:$B$58,MATCH($A$13,MERCREDI!D35:D58,0))</f>
        <v>#N/A</v>
      </c>
      <c r="KM13" s="565" t="e">
        <f>INDEX(MERCREDI!$B$35:$B$58,MATCH($A$13,MERCREDI!E35:E58,0))</f>
        <v>#N/A</v>
      </c>
      <c r="KN13" s="565" t="e">
        <f>INDEX(MERCREDI!$B$35:$B$58,MATCH($A$13,MERCREDI!F35:F58,0))</f>
        <v>#N/A</v>
      </c>
      <c r="KO13" s="565" t="e">
        <f>INDEX(MERCREDI!$B$35:$B$58,MATCH($A$13,MERCREDI!G35:G58,0))</f>
        <v>#N/A</v>
      </c>
      <c r="KP13" s="565" t="e">
        <f>INDEX(MERCREDI!$B$35:$B$58,MATCH($A$13,MERCREDI!H35:H58,0))</f>
        <v>#N/A</v>
      </c>
      <c r="KQ13" s="565" t="e">
        <f>INDEX(MERCREDI!$B$35:$B$58,MATCH($A$13,MERCREDI!I35:I58,0))</f>
        <v>#N/A</v>
      </c>
      <c r="KR13" s="565" t="e">
        <f>INDEX(MERCREDI!$B$35:$B$58,MATCH($A$13,MERCREDI!J35:J58,0))</f>
        <v>#N/A</v>
      </c>
      <c r="KS13" s="565" t="e">
        <f>INDEX(MERCREDI!$B$35:$B$58,MATCH($A$13,MERCREDI!K35:K58,0))</f>
        <v>#N/A</v>
      </c>
      <c r="KT13" s="565" t="e">
        <f>INDEX(MERCREDI!$B$35:$B$58,MATCH($A$13,MERCREDI!L35:L58,0))</f>
        <v>#N/A</v>
      </c>
      <c r="KU13" s="565" t="e">
        <f>INDEX(MERCREDI!$B$35:$B$58,MATCH($A$13,MERCREDI!M35:M58,0))</f>
        <v>#N/A</v>
      </c>
      <c r="KV13" s="565" t="e">
        <f>INDEX(MERCREDI!$B$35:$B$58,MATCH($A$13,MERCREDI!N35:N58,0))</f>
        <v>#N/A</v>
      </c>
      <c r="KW13" s="565" t="e">
        <f>INDEX(MERCREDI!$B$35:$B$58,MATCH($A$13,MERCREDI!O35:O58,0))</f>
        <v>#N/A</v>
      </c>
      <c r="KX13" s="565" t="e">
        <f>INDEX(MERCREDI!$B$35:$B$58,MATCH($A$13,MERCREDI!P35:P58,0))</f>
        <v>#N/A</v>
      </c>
      <c r="KY13" s="565" t="e">
        <f>INDEX(MERCREDI!$B$35:$B$58,MATCH($A$13,MERCREDI!Q35:Q58,0))</f>
        <v>#N/A</v>
      </c>
      <c r="KZ13" s="565" t="e">
        <f>INDEX(MERCREDI!$B$35:$B$58,MATCH($A$13,MERCREDI!R35:R58,0))</f>
        <v>#N/A</v>
      </c>
      <c r="LA13" s="565" t="e">
        <f>INDEX(MERCREDI!$B$35:$B$58,MATCH($A$13,MERCREDI!S35:S58,0))</f>
        <v>#N/A</v>
      </c>
      <c r="LB13" s="565" t="e">
        <f>INDEX(MERCREDI!$B$35:$B$58,MATCH($A$13,MERCREDI!T35:T58,0))</f>
        <v>#N/A</v>
      </c>
      <c r="LC13" s="565" t="e">
        <f>INDEX(MERCREDI!$B$35:$B$58,MATCH($A$13,MERCREDI!U35:U58,0))</f>
        <v>#N/A</v>
      </c>
      <c r="LD13" s="565" t="e">
        <f>INDEX(MERCREDI!$B$35:$B$58,MATCH($A$13,MERCREDI!V35:V58,0))</f>
        <v>#N/A</v>
      </c>
      <c r="LE13" s="565" t="e">
        <f>INDEX(MERCREDI!$B$35:$B$58,MATCH($A$13,MERCREDI!W35:W58,0))</f>
        <v>#N/A</v>
      </c>
      <c r="LF13" s="565" t="e">
        <f>INDEX(MERCREDI!$B$35:$B$58,MATCH($A$13,MERCREDI!X35:X58,0))</f>
        <v>#N/A</v>
      </c>
      <c r="LG13" s="565" t="e">
        <f>INDEX(MERCREDI!$B$35:$B$58,MATCH($A$13,MERCREDI!Y35:Y58,0))</f>
        <v>#N/A</v>
      </c>
      <c r="LH13" s="565" t="e">
        <f>INDEX(MERCREDI!$B$35:$B$58,MATCH($A$13,MERCREDI!Z35:Z58,0))</f>
        <v>#N/A</v>
      </c>
      <c r="LI13" s="565" t="e">
        <f>INDEX(MERCREDI!$B$35:$B$58,MATCH($A$13,MERCREDI!AA35:AA58,0))</f>
        <v>#N/A</v>
      </c>
      <c r="LJ13" s="565" t="e">
        <f>INDEX(MERCREDI!$B$35:$B$58,MATCH($A$13,MERCREDI!AB35:AB58,0))</f>
        <v>#N/A</v>
      </c>
      <c r="LK13" s="572">
        <f t="shared" si="38"/>
        <v>0</v>
      </c>
      <c r="LM13" s="565" t="str">
        <f t="shared" si="39"/>
        <v>BENGUELLAZ</v>
      </c>
      <c r="LN13" s="565" t="e">
        <f>INDEX(JEUDI!$B$35:$B$58,MATCH($A$13,JEUDI!D35:D58,0))</f>
        <v>#N/A</v>
      </c>
      <c r="LO13" s="565" t="e">
        <f>INDEX(JEUDI!$B$35:$B$58,MATCH($A$13,JEUDI!E35:E58,0))</f>
        <v>#N/A</v>
      </c>
      <c r="LP13" s="565" t="e">
        <f>INDEX(JEUDI!$B$35:$B$58,MATCH($A$13,JEUDI!F35:F58,0))</f>
        <v>#N/A</v>
      </c>
      <c r="LQ13" s="565" t="e">
        <f>INDEX(JEUDI!$B$35:$B$58,MATCH($A$13,JEUDI!G35:G58,0))</f>
        <v>#N/A</v>
      </c>
      <c r="LR13" s="565" t="e">
        <f>INDEX(JEUDI!$B$35:$B$58,MATCH($A$13,JEUDI!H35:H58,0))</f>
        <v>#N/A</v>
      </c>
      <c r="LS13" s="565" t="e">
        <f>INDEX(JEUDI!$B$35:$B$58,MATCH($A$13,JEUDI!I35:I58,0))</f>
        <v>#N/A</v>
      </c>
      <c r="LT13" s="565" t="e">
        <f>INDEX(JEUDI!$B$35:$B$58,MATCH($A$13,JEUDI!J35:J58,0))</f>
        <v>#N/A</v>
      </c>
      <c r="LU13" s="565" t="e">
        <f>INDEX(JEUDI!$B$35:$B$58,MATCH($A$13,JEUDI!K35:K58,0))</f>
        <v>#N/A</v>
      </c>
      <c r="LV13" s="565" t="e">
        <f>INDEX(JEUDI!$B$35:$B$58,MATCH($A$13,JEUDI!L35:L58,0))</f>
        <v>#N/A</v>
      </c>
      <c r="LW13" s="565" t="e">
        <f>INDEX(JEUDI!$B$35:$B$58,MATCH($A$13,JEUDI!M35:M58,0))</f>
        <v>#N/A</v>
      </c>
      <c r="LX13" s="565" t="e">
        <f>INDEX(JEUDI!$B$35:$B$58,MATCH($A$13,JEUDI!N35:N58,0))</f>
        <v>#N/A</v>
      </c>
      <c r="LY13" s="565" t="e">
        <f>INDEX(JEUDI!$B$35:$B$58,MATCH($A$13,JEUDI!O35:O58,0))</f>
        <v>#N/A</v>
      </c>
      <c r="LZ13" s="565" t="e">
        <f>INDEX(JEUDI!$B$35:$B$58,MATCH($A$13,JEUDI!P35:P58,0))</f>
        <v>#N/A</v>
      </c>
      <c r="MA13" s="565" t="e">
        <f>INDEX(JEUDI!$B$35:$B$58,MATCH($A$13,JEUDI!Q35:Q58,0))</f>
        <v>#N/A</v>
      </c>
      <c r="MB13" s="565" t="e">
        <f>INDEX(JEUDI!$B$35:$B$58,MATCH($A$13,JEUDI!R35:R58,0))</f>
        <v>#N/A</v>
      </c>
      <c r="MC13" s="565" t="e">
        <f>INDEX(JEUDI!$B$35:$B$58,MATCH($A$13,JEUDI!S35:S58,0))</f>
        <v>#N/A</v>
      </c>
      <c r="MD13" s="565" t="e">
        <f>INDEX(JEUDI!$B$35:$B$58,MATCH($A$13,JEUDI!T35:T58,0))</f>
        <v>#N/A</v>
      </c>
      <c r="ME13" s="565" t="e">
        <f>INDEX(JEUDI!$B$35:$B$58,MATCH($A$13,JEUDI!U35:U58,0))</f>
        <v>#N/A</v>
      </c>
      <c r="MF13" s="565" t="e">
        <f>INDEX(JEUDI!$B$35:$B$58,MATCH($A$13,JEUDI!V35:V58,0))</f>
        <v>#N/A</v>
      </c>
      <c r="MG13" s="565" t="e">
        <f>INDEX(JEUDI!$B$35:$B$58,MATCH($A$13,JEUDI!W35:W58,0))</f>
        <v>#N/A</v>
      </c>
      <c r="MH13" s="565" t="e">
        <f>INDEX(JEUDI!$B$35:$B$58,MATCH($A$13,JEUDI!X35:X58,0))</f>
        <v>#N/A</v>
      </c>
      <c r="MI13" s="565" t="e">
        <f>INDEX(JEUDI!$B$35:$B$58,MATCH($A$13,JEUDI!Y35:Y58,0))</f>
        <v>#N/A</v>
      </c>
      <c r="MJ13" s="565" t="e">
        <f>INDEX(JEUDI!$B$35:$B$58,MATCH($A$13,JEUDI!Z35:Z58,0))</f>
        <v>#N/A</v>
      </c>
      <c r="MK13" s="565" t="e">
        <f>INDEX(JEUDI!$B$35:$B$58,MATCH($A$13,JEUDI!AA35:AA58,0))</f>
        <v>#N/A</v>
      </c>
      <c r="ML13" s="565" t="e">
        <f>INDEX(JEUDI!$B$35:$B$58,MATCH($A$13,JEUDI!AB35:AB58,0))</f>
        <v>#N/A</v>
      </c>
      <c r="MM13" s="572">
        <f t="shared" si="40"/>
        <v>0</v>
      </c>
      <c r="MP13" s="565" t="str">
        <f t="shared" si="41"/>
        <v>BENGUELLAZ</v>
      </c>
      <c r="MQ13" s="565" t="e">
        <f>INDEX(VENDREDI!$B$35:$B$58,MATCH($A$13,VENDREDI!D35:D58,0))</f>
        <v>#N/A</v>
      </c>
      <c r="MR13" s="565" t="e">
        <f>INDEX(VENDREDI!$B$35:$B$58,MATCH($A$13,VENDREDI!E35:E58,0))</f>
        <v>#N/A</v>
      </c>
      <c r="MS13" s="565" t="e">
        <f>INDEX(VENDREDI!$B$35:$B$58,MATCH($A$13,VENDREDI!F35:F58,0))</f>
        <v>#N/A</v>
      </c>
      <c r="MT13" s="565" t="e">
        <f>INDEX(VENDREDI!$B$35:$B$58,MATCH($A$13,VENDREDI!G35:G58,0))</f>
        <v>#N/A</v>
      </c>
      <c r="MU13" s="565" t="e">
        <f>INDEX(VENDREDI!$B$35:$B$58,MATCH($A$13,VENDREDI!H35:H58,0))</f>
        <v>#N/A</v>
      </c>
      <c r="MV13" s="565" t="e">
        <f>INDEX(VENDREDI!$B$35:$B$58,MATCH($A$13,VENDREDI!I35:I58,0))</f>
        <v>#N/A</v>
      </c>
      <c r="MW13" s="565" t="e">
        <f>INDEX(VENDREDI!$B$35:$B$58,MATCH($A$13,VENDREDI!J35:J58,0))</f>
        <v>#N/A</v>
      </c>
      <c r="MX13" s="565" t="e">
        <f>INDEX(VENDREDI!$B$35:$B$58,MATCH($A$13,VENDREDI!K35:K58,0))</f>
        <v>#N/A</v>
      </c>
      <c r="MY13" s="565" t="e">
        <f>INDEX(VENDREDI!$B$35:$B$58,MATCH($A$13,VENDREDI!L35:L58,0))</f>
        <v>#N/A</v>
      </c>
      <c r="MZ13" s="565" t="e">
        <f>INDEX(VENDREDI!$B$35:$B$58,MATCH($A$13,VENDREDI!M35:M58,0))</f>
        <v>#N/A</v>
      </c>
      <c r="NA13" s="565" t="e">
        <f>INDEX(VENDREDI!$B$35:$B$58,MATCH($A$13,VENDREDI!N35:N58,0))</f>
        <v>#N/A</v>
      </c>
      <c r="NB13" s="565" t="e">
        <f>INDEX(VENDREDI!$B$35:$B$58,MATCH($A$13,VENDREDI!O35:O58,0))</f>
        <v>#N/A</v>
      </c>
      <c r="NC13" s="565" t="e">
        <f>INDEX(VENDREDI!$B$35:$B$58,MATCH($A$13,VENDREDI!P35:P58,0))</f>
        <v>#N/A</v>
      </c>
      <c r="ND13" s="565" t="e">
        <f>INDEX(VENDREDI!$B$35:$B$58,MATCH($A$13,VENDREDI!Q35:Q58,0))</f>
        <v>#N/A</v>
      </c>
      <c r="NE13" s="565" t="e">
        <f>INDEX(VENDREDI!$B$35:$B$58,MATCH($A$13,VENDREDI!R35:R58,0))</f>
        <v>#N/A</v>
      </c>
      <c r="NF13" s="565" t="e">
        <f>INDEX(VENDREDI!$B$35:$B$58,MATCH($A$13,VENDREDI!S35:S58,0))</f>
        <v>#N/A</v>
      </c>
      <c r="NG13" s="565" t="e">
        <f>INDEX(VENDREDI!$B$35:$B$58,MATCH($A$13,VENDREDI!T35:T58,0))</f>
        <v>#N/A</v>
      </c>
      <c r="NH13" s="565" t="e">
        <f>INDEX(VENDREDI!$B$35:$B$58,MATCH($A$13,VENDREDI!U35:U58,0))</f>
        <v>#N/A</v>
      </c>
      <c r="NI13" s="565" t="e">
        <f>INDEX(VENDREDI!$B$35:$B$58,MATCH($A$13,VENDREDI!V35:V58,0))</f>
        <v>#N/A</v>
      </c>
      <c r="NJ13" s="565" t="e">
        <f>INDEX(VENDREDI!$B$35:$B$58,MATCH($A$13,VENDREDI!W35:W58,0))</f>
        <v>#N/A</v>
      </c>
      <c r="NK13" s="565" t="e">
        <f>INDEX(VENDREDI!$B$35:$B$58,MATCH($A$13,VENDREDI!X35:X58,0))</f>
        <v>#N/A</v>
      </c>
      <c r="NL13" s="565" t="e">
        <f>INDEX(VENDREDI!$B$35:$B$58,MATCH($A$13,VENDREDI!Y35:Y58,0))</f>
        <v>#N/A</v>
      </c>
      <c r="NM13" s="565" t="e">
        <f>INDEX(VENDREDI!$B$35:$B$58,MATCH($A$13,VENDREDI!Z35:Z58,0))</f>
        <v>#N/A</v>
      </c>
      <c r="NN13" s="565" t="e">
        <f>INDEX(VENDREDI!$B$35:$B$58,MATCH($A$13,VENDREDI!AA35:AA58,0))</f>
        <v>#N/A</v>
      </c>
      <c r="NO13" s="565" t="e">
        <f>INDEX(VENDREDI!$B$35:$B$58,MATCH($A$13,VENDREDI!AB35:AB58,0))</f>
        <v>#N/A</v>
      </c>
      <c r="NP13" s="572">
        <f t="shared" si="42"/>
        <v>0</v>
      </c>
      <c r="NS13" s="564" t="str">
        <f t="shared" si="43"/>
        <v>BENGUELLAZ</v>
      </c>
      <c r="NT13" s="617" t="e">
        <f>INDEX(LUNDI!$B$63:$B$66,MATCH(A13,LUNDI!$D$63:$D$66,0))</f>
        <v>#N/A</v>
      </c>
      <c r="NU13" s="618" t="e">
        <f>INDEX(LUNDI!$B$63:$B$66,MATCH(A13,LUNDI!$E$63:$E$66,0))</f>
        <v>#N/A</v>
      </c>
      <c r="NV13" s="625" t="e">
        <f>INDEX(LUNDI!$H$63:$H$66,MATCH(A13,LUNDI!$J$63:$J$66,0))</f>
        <v>#N/A</v>
      </c>
      <c r="NW13" s="626" t="e">
        <f>INDEX(LUNDI!$H$63:$H$66,MATCH($A$13,LUNDI!K63:K66,0))</f>
        <v>#N/A</v>
      </c>
      <c r="NX13" s="617" t="e">
        <f>INDEX(MARDI!$B$63:$B$66,MATCH(A13,MARDI!$D$63:$D$66,0))</f>
        <v>#N/A</v>
      </c>
      <c r="NY13" s="618" t="e">
        <f>INDEX(MARDI!$B$63:$B$66,MATCH(A13,MARDI!$E$63:$E$66,0))</f>
        <v>#N/A</v>
      </c>
      <c r="NZ13" s="625" t="e">
        <f>INDEX(MARDI!$H$63:$H$66,MATCH(A13,MARDI!$J$63:$J$66,0))</f>
        <v>#N/A</v>
      </c>
      <c r="OA13" s="626" t="e">
        <f>INDEX(MARDI!$H$63:$H$66,MATCH(A13,MARDI!$K$63:$K$66,0))</f>
        <v>#N/A</v>
      </c>
      <c r="OB13" s="617" t="e">
        <f>INDEX(MERCREDI!$B$63:$B$66,MATCH(A13,MERCREDI!$D$63:$D$66,0))</f>
        <v>#N/A</v>
      </c>
      <c r="OC13" s="618" t="e">
        <f>INDEX(MERCREDI!$B$63:$B$66,MATCH(A13,MERCREDI!$E$63:$E$66,0))</f>
        <v>#N/A</v>
      </c>
      <c r="OD13" s="625" t="e">
        <f>INDEX(MERCREDI!$H$63:$H$66,MATCH(A13,MERCREDI!$J$63:$J$66,0))</f>
        <v>#N/A</v>
      </c>
      <c r="OE13" s="626" t="e">
        <f>INDEX(MERCREDI!$H$63:$H$66,MATCH(A13,MERCREDI!$K$63:$K$66,0))</f>
        <v>#N/A</v>
      </c>
      <c r="OF13" s="617" t="e">
        <f>INDEX(JEUDI!$B$63:$B$66,MATCH(A13,JEUDI!$D$63:$D$66,0))</f>
        <v>#N/A</v>
      </c>
      <c r="OG13" s="618" t="e">
        <f>INDEX(JEUDI!$B$63:$B$66,MATCH(A13,JEUDI!$E$63:$E$66,0))</f>
        <v>#N/A</v>
      </c>
      <c r="OH13" s="625" t="e">
        <f>INDEX(JEUDI!$H$63:$H$66,MATCH(A13,JEUDI!$J$63:$J$66,0))</f>
        <v>#N/A</v>
      </c>
      <c r="OI13" s="626" t="e">
        <f>INDEX(JEUDI!$H$63:$H$66,MATCH(A13,JEUDI!$K$63:$K$66,0))</f>
        <v>#N/A</v>
      </c>
      <c r="OJ13" s="617" t="e">
        <f>INDEX(VENDREDI!$B$63:$B$66,MATCH(A13,VENDREDI!$D$63:$D$66,0))</f>
        <v>#N/A</v>
      </c>
      <c r="OK13" s="618" t="e">
        <f>INDEX(VENDREDI!$B$63:$B$66,MATCH(A13,VENDREDI!$E$63:$E$66,0))</f>
        <v>#N/A</v>
      </c>
      <c r="OL13" s="625" t="e">
        <f>INDEX(VENDREDI!$H$63:$H$66,MATCH(A13,VENDREDI!$J$63:$J$66,0))</f>
        <v>#N/A</v>
      </c>
      <c r="OM13" s="626" t="e">
        <f>INDEX(VENDREDI!$H$63:$H$66,MATCH(A13,VENDREDI!$K$63:$K$66,0))</f>
        <v>#N/A</v>
      </c>
      <c r="ON13" s="669" t="str">
        <f t="shared" si="44"/>
        <v>BENGUELLAZ</v>
      </c>
      <c r="OO13" s="641" t="e">
        <f>INDEX(LUNDI!$C$63:$C$66,MATCH(A13,LUNDI!$D$63:$D$66,0))</f>
        <v>#N/A</v>
      </c>
      <c r="OP13" s="642" t="e">
        <f>INDEX(LUNDI!$C$63:$C$66,MATCH(A13,LUNDI!$E$63:$E$66,0))</f>
        <v>#N/A</v>
      </c>
      <c r="OQ13" s="645" t="e">
        <f>INDEX(LUNDI!$I$63:$I$66,MATCH(A13,LUNDI!$J$63:$J$66,0))</f>
        <v>#N/A</v>
      </c>
      <c r="OR13" s="646" t="e">
        <f>INDEX(LUNDI!$I$63:$I$66,MATCH(A13,LUNDI!$K$63:$K$66,0))</f>
        <v>#N/A</v>
      </c>
      <c r="OS13" s="649" t="e">
        <f>INDEX(MARDI!$C$63:$C$66,MATCH(A13,MARDI!$D$63:$D$66,0))</f>
        <v>#N/A</v>
      </c>
      <c r="OT13" s="650" t="e">
        <f>INDEX(MARDI!$C$63:$C$66,MATCH(A13,MARDI!$E$63:$E$66,0))</f>
        <v>#N/A</v>
      </c>
      <c r="OU13" s="651" t="e">
        <f>INDEX(MARDI!$I$63:$I$66,MATCH(A13,MARDI!$J$63:$J$66,0))</f>
        <v>#N/A</v>
      </c>
      <c r="OV13" s="652" t="e">
        <f>INDEX(MARDI!$I$63:$I$66,MATCH(A13,MARDI!$K$63:$K$66,0))</f>
        <v>#N/A</v>
      </c>
      <c r="OW13" s="657" t="e">
        <f>INDEX(MERCREDI!$C$63:$C$66,MATCH(A13,MERCREDI!$D$63:$D$66,0))</f>
        <v>#N/A</v>
      </c>
      <c r="OX13" s="658" t="e">
        <f>INDEX(MERCREDI!$C$63:$C$66,MATCH(A13,MERCREDI!$E$63:$E$66,0))</f>
        <v>#N/A</v>
      </c>
      <c r="OY13" s="659" t="e">
        <f>INDEX(MERCREDI!$I$63:$I$66,MATCH(A13,MERCREDI!$J$63:$J$66,0))</f>
        <v>#N/A</v>
      </c>
      <c r="OZ13" s="660" t="e">
        <f>INDEX(MERCREDI!$I$63:$I$66,MATCH(A13,MERCREDI!$K$63:$K$66,0))</f>
        <v>#N/A</v>
      </c>
      <c r="PA13" s="657" t="e">
        <f>INDEX(JEUDI!$C$63:$C$66,MATCH(A13,JEUDI!$D$63:$D$66,0))</f>
        <v>#N/A</v>
      </c>
      <c r="PB13" s="658" t="e">
        <f>INDEX(JEUDI!$C$63:$C$66,MATCH(A13,JEUDI!$E$63:$E$66,0))</f>
        <v>#N/A</v>
      </c>
      <c r="PC13" s="659" t="e">
        <f>INDEX(JEUDI!$I$63:$I$66,MATCH(A13,JEUDI!$J$63:$J$66,0))</f>
        <v>#N/A</v>
      </c>
      <c r="PD13" s="660" t="e">
        <f>INDEX(JEUDI!$I$63:$I$66,MATCH(A13,JEUDI!$K$63:$K$66,0))</f>
        <v>#N/A</v>
      </c>
      <c r="PE13" s="657" t="e">
        <f>INDEX(VENDREDI!$C$63:$C$66,MATCH(A13,VENDREDI!$D$63:$D$66,0))</f>
        <v>#N/A</v>
      </c>
      <c r="PF13" s="658" t="e">
        <f>INDEX(VENDREDI!$C$63:$C$66,MATCH(A13,VENDREDI!$E$63:$E$66,0))</f>
        <v>#N/A</v>
      </c>
      <c r="PG13" s="659" t="e">
        <f>INDEX(VENDREDI!$I$63:$I$66,MATCH(A13,VENDREDI!$J$63:$J$66,0))</f>
        <v>#N/A</v>
      </c>
      <c r="PH13" s="660" t="e">
        <f>INDEX(VENDREDI!$I$63:$I$66,MATCH(A13,VENDREDI!$K$63:$K$66,0))</f>
        <v>#N/A</v>
      </c>
    </row>
    <row r="14" spans="1:461" x14ac:dyDescent="0.25">
      <c r="A14" s="187" t="str">
        <f>'LISTE DES PROFS'!A9</f>
        <v>BLANC</v>
      </c>
      <c r="B14" s="233">
        <f t="shared" si="17"/>
        <v>0</v>
      </c>
      <c r="C14" s="234">
        <f t="shared" si="18"/>
        <v>0</v>
      </c>
      <c r="D14" s="234">
        <f t="shared" si="19"/>
        <v>0</v>
      </c>
      <c r="E14" s="235">
        <f t="shared" si="20"/>
        <v>0</v>
      </c>
      <c r="F14" s="233">
        <f t="shared" si="21"/>
        <v>0</v>
      </c>
      <c r="G14" s="234">
        <f t="shared" si="22"/>
        <v>0</v>
      </c>
      <c r="H14" s="227">
        <f t="shared" si="23"/>
        <v>0</v>
      </c>
      <c r="I14" s="235">
        <f t="shared" si="24"/>
        <v>0</v>
      </c>
      <c r="J14" s="489">
        <f t="shared" si="0"/>
        <v>0</v>
      </c>
      <c r="K14" s="227">
        <f t="shared" si="1"/>
        <v>0</v>
      </c>
      <c r="L14" s="227">
        <f t="shared" si="2"/>
        <v>0</v>
      </c>
      <c r="M14" s="235">
        <f t="shared" si="3"/>
        <v>0</v>
      </c>
      <c r="N14" s="491">
        <f t="shared" si="25"/>
        <v>0</v>
      </c>
      <c r="O14" s="480" t="s">
        <v>38</v>
      </c>
      <c r="P14" s="233">
        <f>COUNTIF(LUNDI!$D$6:$AB$15,A14)</f>
        <v>0</v>
      </c>
      <c r="Q14" s="234">
        <f>COUNTIF(LUNDI!$D$20:$Y$29,A14)</f>
        <v>0</v>
      </c>
      <c r="R14" s="444">
        <f t="shared" si="4"/>
        <v>0</v>
      </c>
      <c r="S14" s="234">
        <f>COUNTIF(MARDI!$D$6:$AB$15,A14)</f>
        <v>0</v>
      </c>
      <c r="T14" s="234">
        <f>COUNTIF(MARDI!$D$20:$Y$29,A14)</f>
        <v>0</v>
      </c>
      <c r="U14" s="444">
        <f t="shared" si="5"/>
        <v>0</v>
      </c>
      <c r="V14" s="234">
        <f>COUNTIF(MERCREDI!$D$6:$AB$15,A14)</f>
        <v>0</v>
      </c>
      <c r="W14" s="234">
        <f>COUNTIF(MERCREDI!$D$20:$Y$29,A14)</f>
        <v>0</v>
      </c>
      <c r="X14" s="444">
        <f t="shared" si="6"/>
        <v>0</v>
      </c>
      <c r="Y14" s="234">
        <f>COUNTIF(JEUDI!$D$6:$AB$15,A14)</f>
        <v>0</v>
      </c>
      <c r="Z14" s="234">
        <f>COUNTIF(JEUDI!$D$20:$Y$29,A14)</f>
        <v>0</v>
      </c>
      <c r="AA14" s="444">
        <f t="shared" si="7"/>
        <v>0</v>
      </c>
      <c r="AB14" s="234">
        <f>COUNTIF(VENDREDI!$D$6:$AB$15,A14)</f>
        <v>0</v>
      </c>
      <c r="AC14" s="235">
        <f>COUNTIF(VENDREDI!$D$20:$Y$29,A14)</f>
        <v>0</v>
      </c>
      <c r="AD14" s="451">
        <f t="shared" si="8"/>
        <v>0</v>
      </c>
      <c r="AE14" s="226">
        <f>COUNTIF(LUNDI!$D$63:$D$66,A14)</f>
        <v>0</v>
      </c>
      <c r="AF14" s="227">
        <f>COUNTIF(LUNDI!$E$63:$E$66,A14)</f>
        <v>0</v>
      </c>
      <c r="AG14" s="228">
        <f>COUNTIF(MARDI!$D$63:$D$66,A14)</f>
        <v>0</v>
      </c>
      <c r="AH14" s="234">
        <f>COUNTIF(MARDI!$E$63:$E$66,A14)</f>
        <v>0</v>
      </c>
      <c r="AI14" s="228">
        <f>COUNTIF(MERCREDI!$D$63:$D$66,A14)</f>
        <v>0</v>
      </c>
      <c r="AJ14" s="234">
        <f>COUNTIF(MERCREDI!$E$63:$E$66,A14)</f>
        <v>0</v>
      </c>
      <c r="AK14" s="228">
        <f>COUNTIF(JEUDI!$D$63:$D$66,A14)</f>
        <v>0</v>
      </c>
      <c r="AL14" s="227">
        <f>COUNTIF(JEUDI!$E$63:$E$66,A14)</f>
        <v>0</v>
      </c>
      <c r="AM14" s="228">
        <f>COUNTIF(VENDREDI!$D$63:$D$66,A14)</f>
        <v>0</v>
      </c>
      <c r="AN14" s="525">
        <f>COUNTIF(VENDREDI!$E$63:$E$66,A14)</f>
        <v>0</v>
      </c>
      <c r="AO14" s="233">
        <f>COUNTIF(LUNDI!$F$63:$F$66,A14)</f>
        <v>0</v>
      </c>
      <c r="AP14" s="234"/>
      <c r="AQ14" s="234">
        <f>COUNTIF(MARDI!$F$63:$F$66,A14)</f>
        <v>0</v>
      </c>
      <c r="AR14" s="234"/>
      <c r="AS14" s="234">
        <f>COUNTIF(MERCREDI!$F$63:$F$66,A14)</f>
        <v>0</v>
      </c>
      <c r="AT14" s="234"/>
      <c r="AU14" s="234">
        <f>COUNTIF(JEUDI!$F$63:$F$66,A14)</f>
        <v>0</v>
      </c>
      <c r="AV14" s="234"/>
      <c r="AW14" s="235">
        <f>COUNTIF(VENDREDI!$F$63:$F$66,A14)</f>
        <v>0</v>
      </c>
      <c r="AX14" s="218"/>
      <c r="AY14" s="218"/>
      <c r="AZ14" s="233">
        <f>COUNTIF(LUNDI!$D$35:$AB$44,A14)</f>
        <v>0</v>
      </c>
      <c r="BA14" s="234">
        <f>COUNTIF(LUNDI!$D$49:$Y$58,A14)</f>
        <v>0</v>
      </c>
      <c r="BB14" s="444">
        <f t="shared" si="9"/>
        <v>0</v>
      </c>
      <c r="BC14" s="234">
        <f>COUNTIF(MARDI!$D$35:$AB$44,A14)</f>
        <v>0</v>
      </c>
      <c r="BD14" s="234">
        <f>COUNTIF(MARDI!$D$49:$Y$58,A14)</f>
        <v>0</v>
      </c>
      <c r="BE14" s="444">
        <f t="shared" si="10"/>
        <v>0</v>
      </c>
      <c r="BF14" s="234">
        <f>COUNTIF(MERCREDI!$D$35:$AB$44,A14)</f>
        <v>0</v>
      </c>
      <c r="BG14" s="234">
        <f>COUNTIF(MERCREDI!$D$49:$Y$58,A14)</f>
        <v>0</v>
      </c>
      <c r="BH14" s="444">
        <f t="shared" si="11"/>
        <v>0</v>
      </c>
      <c r="BI14" s="234">
        <f>COUNTIF(JEUDI!$D$35:$AB$44,A14)</f>
        <v>0</v>
      </c>
      <c r="BJ14" s="234">
        <f>COUNTIF(JEUDI!$D$49:$Y$58,A14)</f>
        <v>0</v>
      </c>
      <c r="BK14" s="444">
        <f t="shared" si="12"/>
        <v>0</v>
      </c>
      <c r="BL14" s="234">
        <f>COUNTIF(VENDREDI!$D$35:$AB$44,A14)</f>
        <v>0</v>
      </c>
      <c r="BM14" s="235">
        <f>COUNTIF(VENDREDI!$D$49:$Y$58,A14)</f>
        <v>0</v>
      </c>
      <c r="BN14" s="451">
        <f t="shared" si="13"/>
        <v>0</v>
      </c>
      <c r="BO14" s="207">
        <f>COUNTIF(LUNDI!$J$63:$J$66,A14)</f>
        <v>0</v>
      </c>
      <c r="BP14" s="41">
        <f>COUNTIF(LUNDI!$K$63:$K$66,A14)</f>
        <v>0</v>
      </c>
      <c r="BQ14" s="207">
        <f>COUNTIF(MARDI!$J$63:$J$66,A14)</f>
        <v>0</v>
      </c>
      <c r="BR14" s="41">
        <f>COUNTIF(MARDI!$K$63:$K$66,A14)</f>
        <v>0</v>
      </c>
      <c r="BS14" s="207">
        <f>COUNTIF(MERCREDI!$J$63:$J$66,A14)</f>
        <v>0</v>
      </c>
      <c r="BT14" s="41">
        <f>COUNTIF(MERCREDI!$K$63:$K$66,A14)</f>
        <v>0</v>
      </c>
      <c r="BU14" s="207">
        <f>COUNTIF(JEUDI!$J$63:$J$66,A14)</f>
        <v>0</v>
      </c>
      <c r="BV14" s="41">
        <f>COUNTIF(JEUDI!$K$63:$K$66,A14)</f>
        <v>0</v>
      </c>
      <c r="BW14" s="207">
        <f>COUNTIF(VENDREDI!$J$63:$J$66,A14)</f>
        <v>0</v>
      </c>
      <c r="BX14" s="42">
        <f>COUNTIF(VENDREDI!$K$63:$K$66,A14)</f>
        <v>0</v>
      </c>
      <c r="BY14" s="207">
        <f>COUNTIF(LUNDI!$L$66:$L70,A14)</f>
        <v>0</v>
      </c>
      <c r="BZ14" s="208"/>
      <c r="CA14" s="41">
        <f>COUNTIF(MARDI!$L$63:$L$66,A14)</f>
        <v>0</v>
      </c>
      <c r="CB14" s="208"/>
      <c r="CC14" s="208">
        <f>COUNTIF(MERCREDI!$L$63:$L$66,A14)</f>
        <v>0</v>
      </c>
      <c r="CD14" s="208"/>
      <c r="CE14" s="41">
        <f>COUNTIF(JEUDI!$L$63:$L$66,A14)</f>
        <v>0</v>
      </c>
      <c r="CF14" s="208"/>
      <c r="CG14" s="209">
        <f>COUNTIF(VENDREDI!$L$63:$L$66,A14)</f>
        <v>0</v>
      </c>
      <c r="CH14" s="466"/>
      <c r="CK14" s="43">
        <f>COUNTIF(LUNDI!$O$64:$O$66,A14)</f>
        <v>0</v>
      </c>
      <c r="CL14" s="41">
        <f>COUNTIF(MARDI!$O$64:$O$66,A14)</f>
        <v>0</v>
      </c>
      <c r="CM14" s="41">
        <f>COUNTIF(MERCREDI!$O$64:$O$66,A14)</f>
        <v>0</v>
      </c>
      <c r="CN14" s="41">
        <f>COUNTIF(JEUDI!$O$64:$O$66,A14)</f>
        <v>0</v>
      </c>
      <c r="CO14" s="42">
        <f>COUNTIF(VENDREDI!$O$64:$O$66,A14)</f>
        <v>0</v>
      </c>
      <c r="CQ14" s="43">
        <f>COUNTIF(LUNDI!$P$64:$P$66,A14)</f>
        <v>0</v>
      </c>
      <c r="CR14" s="41">
        <f>COUNTIF(MARDI!$P$64:$P$66,A14)</f>
        <v>0</v>
      </c>
      <c r="CS14" s="41">
        <f>COUNTIF(MERCREDI!$P$64:$P$66,A14)</f>
        <v>0</v>
      </c>
      <c r="CT14" s="41">
        <f>COUNTIF(JEUDI!$P$64:$P$66,A14)</f>
        <v>0</v>
      </c>
      <c r="CU14" s="42">
        <f>COUNTIF(VENDREDI!$P$64:$P$66,A14)</f>
        <v>0</v>
      </c>
      <c r="CV14" s="543" t="str">
        <f t="shared" si="26"/>
        <v>BLANC</v>
      </c>
      <c r="CW14" s="559" t="e">
        <f>INDEX(LUNDI!$B$6:$B$29,MATCH($A$14,LUNDI!D6:D29,0))</f>
        <v>#N/A</v>
      </c>
      <c r="CX14" s="559" t="e">
        <f>INDEX(LUNDI!$B$6:$B$29,MATCH($A$14,LUNDI!E6:E29,0))</f>
        <v>#N/A</v>
      </c>
      <c r="CY14" s="559" t="e">
        <f>INDEX(LUNDI!$B$6:$B$29,MATCH($A$14,LUNDI!F6:F29,0))</f>
        <v>#N/A</v>
      </c>
      <c r="CZ14" s="559" t="e">
        <f>INDEX(LUNDI!$B$6:$B$29,MATCH($A$14,LUNDI!G6:G29,0))</f>
        <v>#N/A</v>
      </c>
      <c r="DA14" s="559" t="e">
        <f>INDEX(LUNDI!$B$6:$B$29,MATCH($A$14,LUNDI!H6:H29,0))</f>
        <v>#N/A</v>
      </c>
      <c r="DB14" s="559" t="e">
        <f>INDEX(LUNDI!$B$6:$B$29,MATCH($A$14,LUNDI!I6:I29,0))</f>
        <v>#N/A</v>
      </c>
      <c r="DC14" s="559" t="e">
        <f>INDEX(LUNDI!$B$6:$B$29,MATCH($A$14,LUNDI!J6:J29,0))</f>
        <v>#N/A</v>
      </c>
      <c r="DD14" s="559" t="e">
        <f>INDEX(LUNDI!$B$6:$B$29,MATCH($A$14,LUNDI!K6:K29,0))</f>
        <v>#N/A</v>
      </c>
      <c r="DE14" s="559" t="e">
        <f>INDEX(LUNDI!$B$6:$B$29,MATCH($A$14,LUNDI!L6:L29,0))</f>
        <v>#N/A</v>
      </c>
      <c r="DF14" s="559" t="e">
        <f>INDEX(LUNDI!$B$6:$B$29,MATCH($A$14,LUNDI!M6:M29,0))</f>
        <v>#N/A</v>
      </c>
      <c r="DG14" s="559" t="e">
        <f>INDEX(LUNDI!$B$6:$B$29,MATCH($A$14,LUNDI!N6:N29,0))</f>
        <v>#N/A</v>
      </c>
      <c r="DH14" s="559" t="e">
        <f>INDEX(LUNDI!$B$6:$B$29,MATCH($A$14,LUNDI!O6:O29,0))</f>
        <v>#N/A</v>
      </c>
      <c r="DI14" s="559" t="e">
        <f>INDEX(LUNDI!$B$6:$B$29,MATCH($A$14,LUNDI!P6:P29,0))</f>
        <v>#N/A</v>
      </c>
      <c r="DJ14" s="559" t="e">
        <f>INDEX(LUNDI!$B$6:$B$29,MATCH($A$14,LUNDI!Q6:Q29,0))</f>
        <v>#N/A</v>
      </c>
      <c r="DK14" s="559" t="e">
        <f>INDEX(LUNDI!$B$6:$B$29,MATCH($A$14,LUNDI!R6:R29,0))</f>
        <v>#N/A</v>
      </c>
      <c r="DL14" s="559" t="e">
        <f>INDEX(LUNDI!$B$6:$B$29,MATCH($A$14,LUNDI!S6:S29,0))</f>
        <v>#N/A</v>
      </c>
      <c r="DM14" s="559" t="e">
        <f>INDEX(LUNDI!$B$6:$B$29,MATCH($A$14,LUNDI!T6:T29,0))</f>
        <v>#N/A</v>
      </c>
      <c r="DN14" s="559" t="e">
        <f>INDEX(LUNDI!$B$6:$B$29,MATCH($A$14,LUNDI!U6:U29,0))</f>
        <v>#N/A</v>
      </c>
      <c r="DO14" s="559" t="e">
        <f>INDEX(LUNDI!$B$6:$B$29,MATCH($A$14,LUNDI!V6:V29,0))</f>
        <v>#N/A</v>
      </c>
      <c r="DP14" s="559" t="e">
        <f>INDEX(LUNDI!$B$6:$B$29,MATCH($A$14,LUNDI!W6:W29,0))</f>
        <v>#N/A</v>
      </c>
      <c r="DQ14" s="559" t="e">
        <f>INDEX(LUNDI!$B$6:$B$29,MATCH($A$14,LUNDI!X6:X29,0))</f>
        <v>#N/A</v>
      </c>
      <c r="DR14" s="559" t="e">
        <f>INDEX(LUNDI!$B$6:$B$29,MATCH($A$14,LUNDI!Y6:Y29,0))</f>
        <v>#N/A</v>
      </c>
      <c r="DS14" s="559" t="e">
        <f>INDEX(LUNDI!$B$6:$B$29,MATCH($A$14,LUNDI!Z6:Z29,0))</f>
        <v>#N/A</v>
      </c>
      <c r="DT14" s="559" t="e">
        <f>INDEX(LUNDI!$B$6:$B$29,MATCH($A$14,LUNDI!AA6:AA29,0))</f>
        <v>#N/A</v>
      </c>
      <c r="DU14" s="559" t="e">
        <f>INDEX(LUNDI!$B$6:$B$29,MATCH($A$14,LUNDI!AB6:AB29,0))</f>
        <v>#N/A</v>
      </c>
      <c r="DV14" s="572">
        <f t="shared" si="14"/>
        <v>0</v>
      </c>
      <c r="DW14" s="543" t="str">
        <f t="shared" si="15"/>
        <v>BLANC</v>
      </c>
      <c r="DX14" s="559" t="e">
        <f>INDEX(MARDI!$B$6:$B$29,MATCH($A$14,MARDI!D6:D29,0))</f>
        <v>#N/A</v>
      </c>
      <c r="DY14" s="559" t="e">
        <f>INDEX(MARDI!$B$6:$B$29,MATCH($A$14,MARDI!E6:E29,0))</f>
        <v>#N/A</v>
      </c>
      <c r="DZ14" s="559" t="e">
        <f>INDEX(MARDI!$B$6:$B$29,MATCH($A$14,MARDI!F6:F29,0))</f>
        <v>#N/A</v>
      </c>
      <c r="EA14" s="559" t="e">
        <f>INDEX(MARDI!$B$6:$B$29,MATCH($A$14,MARDI!G6:G29,0))</f>
        <v>#N/A</v>
      </c>
      <c r="EB14" s="559" t="e">
        <f>INDEX(MARDI!$B$6:$B$29,MATCH($A$14,MARDI!H6:H29,0))</f>
        <v>#N/A</v>
      </c>
      <c r="EC14" s="559" t="e">
        <f>INDEX(MARDI!$B$6:$B$29,MATCH($A$14,MARDI!I6:I29,0))</f>
        <v>#N/A</v>
      </c>
      <c r="ED14" s="559" t="e">
        <f>INDEX(MARDI!$B$6:$B$29,MATCH($A$14,MARDI!J6:J29,0))</f>
        <v>#N/A</v>
      </c>
      <c r="EE14" s="559" t="e">
        <f>INDEX(MARDI!$B$6:$B$29,MATCH($A$14,MARDI!K6:K29,0))</f>
        <v>#N/A</v>
      </c>
      <c r="EF14" s="559" t="e">
        <f>INDEX(MARDI!$B$6:$B$29,MATCH($A$14,MARDI!L6:L29,0))</f>
        <v>#N/A</v>
      </c>
      <c r="EG14" s="559" t="e">
        <f>INDEX(MARDI!$B$6:$B$29,MATCH($A$14,MARDI!M6:M29,0))</f>
        <v>#N/A</v>
      </c>
      <c r="EH14" s="559" t="e">
        <f>INDEX(MARDI!$B$6:$B$29,MATCH($A$14,MARDI!N6:N29,0))</f>
        <v>#N/A</v>
      </c>
      <c r="EI14" s="559" t="e">
        <f>INDEX(MARDI!$B$6:$B$29,MATCH($A$14,MARDI!O6:O29,0))</f>
        <v>#N/A</v>
      </c>
      <c r="EJ14" s="559" t="e">
        <f>INDEX(MARDI!$B$6:$B$29,MATCH($A$14,MARDI!P6:P29,0))</f>
        <v>#N/A</v>
      </c>
      <c r="EK14" s="559" t="e">
        <f>INDEX(MARDI!$B$6:$B$29,MATCH($A$14,MARDI!Q6:Q29,0))</f>
        <v>#N/A</v>
      </c>
      <c r="EL14" s="559" t="e">
        <f>INDEX(MARDI!$B$6:$B$29,MATCH($A$14,MARDI!R6:R29,0))</f>
        <v>#N/A</v>
      </c>
      <c r="EM14" s="559" t="e">
        <f>INDEX(MARDI!$B$6:$B$29,MATCH($A$14,MARDI!S6:S29,0))</f>
        <v>#N/A</v>
      </c>
      <c r="EN14" s="559" t="e">
        <f>INDEX(MARDI!$B$6:$B$29,MATCH($A$14,MARDI!T6:T29,0))</f>
        <v>#N/A</v>
      </c>
      <c r="EO14" s="559" t="e">
        <f>INDEX(MARDI!$B$6:$B$29,MATCH($A$14,MARDI!U6:U29,0))</f>
        <v>#N/A</v>
      </c>
      <c r="EP14" s="559" t="e">
        <f>INDEX(MARDI!$B$6:$B$29,MATCH($A$14,MARDI!V6:V29,0))</f>
        <v>#N/A</v>
      </c>
      <c r="EQ14" s="559" t="e">
        <f>INDEX(MARDI!$B$6:$B$29,MATCH($A$14,MARDI!W6:W29,0))</f>
        <v>#N/A</v>
      </c>
      <c r="ER14" s="559" t="e">
        <f>INDEX(MARDI!$B$6:$B$29,MATCH($A$14,MARDI!X6:X29,0))</f>
        <v>#N/A</v>
      </c>
      <c r="ES14" s="559" t="e">
        <f>INDEX(MARDI!$B$6:$B$29,MATCH($A$14,MARDI!Y6:Y29,0))</f>
        <v>#N/A</v>
      </c>
      <c r="ET14" s="559" t="e">
        <f>INDEX(MARDI!$B$6:$B$29,MATCH($A$14,MARDI!Z6:Z29,0))</f>
        <v>#N/A</v>
      </c>
      <c r="EU14" s="559" t="e">
        <f>INDEX(MARDI!$B$6:$B$29,MATCH($A$14,MARDI!AA6:AA29,0))</f>
        <v>#N/A</v>
      </c>
      <c r="EV14" s="559" t="e">
        <f>INDEX(MARDI!$B$6:$B$29,MATCH($A$14,MARDI!AB6:AB29,0))</f>
        <v>#N/A</v>
      </c>
      <c r="EW14" s="572">
        <f t="shared" si="16"/>
        <v>0</v>
      </c>
      <c r="EX14" s="559"/>
      <c r="EY14" s="568" t="str">
        <f t="shared" si="27"/>
        <v>BLANC</v>
      </c>
      <c r="EZ14" s="559" t="e">
        <f>INDEX(MERCREDI!$B$6:$B$29,MATCH($A$14,MERCREDI!D6:D29,0))</f>
        <v>#N/A</v>
      </c>
      <c r="FA14" s="559" t="e">
        <f>INDEX(MERCREDI!$B$6:$B$29,MATCH($A$14,MERCREDI!E6:E29,0))</f>
        <v>#N/A</v>
      </c>
      <c r="FB14" s="559" t="e">
        <f>INDEX(MERCREDI!$B$6:$B$29,MATCH($A$14,MERCREDI!F6:F29,0))</f>
        <v>#N/A</v>
      </c>
      <c r="FC14" s="559" t="e">
        <f>INDEX(MERCREDI!$B$6:$B$29,MATCH($A$14,MERCREDI!G6:G29,0))</f>
        <v>#N/A</v>
      </c>
      <c r="FD14" s="559" t="e">
        <f>INDEX(MERCREDI!$B$6:$B$29,MATCH($A$14,MERCREDI!H6:H29,0))</f>
        <v>#N/A</v>
      </c>
      <c r="FE14" s="559" t="e">
        <f>INDEX(MERCREDI!$B$6:$B$29,MATCH($A$14,MERCREDI!I6:I29,0))</f>
        <v>#N/A</v>
      </c>
      <c r="FF14" s="559" t="e">
        <f>INDEX(MERCREDI!$B$6:$B$29,MATCH($A$14,MERCREDI!J6:J29,0))</f>
        <v>#N/A</v>
      </c>
      <c r="FG14" s="559" t="e">
        <f>INDEX(MERCREDI!$B$6:$B$29,MATCH($A$14,MERCREDI!K6:K29,0))</f>
        <v>#N/A</v>
      </c>
      <c r="FH14" s="559" t="e">
        <f>INDEX(MERCREDI!$B$6:$B$29,MATCH($A$14,MERCREDI!L6:L29,0))</f>
        <v>#N/A</v>
      </c>
      <c r="FI14" s="559" t="e">
        <f>INDEX(MERCREDI!$B$6:$B$29,MATCH($A$14,MERCREDI!M6:M29,0))</f>
        <v>#N/A</v>
      </c>
      <c r="FJ14" s="559" t="e">
        <f>INDEX(MERCREDI!$B$6:$B$29,MATCH($A$14,MERCREDI!N6:N29,0))</f>
        <v>#N/A</v>
      </c>
      <c r="FK14" s="559" t="e">
        <f>INDEX(MERCREDI!$B$6:$B$29,MATCH($A$14,MERCREDI!O6:O29,0))</f>
        <v>#N/A</v>
      </c>
      <c r="FL14" s="559" t="e">
        <f>INDEX(MERCREDI!$B$6:$B$29,MATCH($A$14,MERCREDI!P6:P29,0))</f>
        <v>#N/A</v>
      </c>
      <c r="FM14" s="559" t="e">
        <f>INDEX(MERCREDI!$B$6:$B$29,MATCH($A$14,MERCREDI!Q6:Q29,0))</f>
        <v>#N/A</v>
      </c>
      <c r="FN14" s="559" t="e">
        <f>INDEX(MERCREDI!$B$6:$B$29,MATCH($A$14,MERCREDI!R6:R29,0))</f>
        <v>#N/A</v>
      </c>
      <c r="FO14" s="559" t="e">
        <f>INDEX(MERCREDI!$B$6:$B$29,MATCH($A$14,MERCREDI!S6:S29,0))</f>
        <v>#N/A</v>
      </c>
      <c r="FP14" s="559" t="e">
        <f>INDEX(MERCREDI!$B$6:$B$29,MATCH($A$14,MERCREDI!T6:T29,0))</f>
        <v>#N/A</v>
      </c>
      <c r="FQ14" s="559" t="e">
        <f>INDEX(MERCREDI!$B$6:$B$29,MATCH($A$14,MERCREDI!U6:U29,0))</f>
        <v>#N/A</v>
      </c>
      <c r="FR14" s="559" t="e">
        <f>INDEX(MERCREDI!$B$6:$B$29,MATCH($A$14,MERCREDI!V6:V29,0))</f>
        <v>#N/A</v>
      </c>
      <c r="FS14" s="559" t="e">
        <f>INDEX(MERCREDI!$B$6:$B$29,MATCH($A$14,MERCREDI!W6:W29,0))</f>
        <v>#N/A</v>
      </c>
      <c r="FT14" s="559" t="e">
        <f>INDEX(MERCREDI!$B$6:$B$29,MATCH($A$14,MERCREDI!X6:X29,0))</f>
        <v>#N/A</v>
      </c>
      <c r="FU14" s="559" t="e">
        <f>INDEX(MERCREDI!$B$6:$B$29,MATCH($A$14,MERCREDI!Y6:Y29,0))</f>
        <v>#N/A</v>
      </c>
      <c r="FV14" s="559" t="e">
        <f>INDEX(MERCREDI!$B$6:$B$29,MATCH($A$14,MERCREDI!Z6:Z29,0))</f>
        <v>#N/A</v>
      </c>
      <c r="FW14" s="559" t="e">
        <f>INDEX(MERCREDI!$B$6:$B$29,MATCH($A$14,MERCREDI!AA6:AA29,0))</f>
        <v>#N/A</v>
      </c>
      <c r="FX14" s="559" t="e">
        <f>INDEX(MERCREDI!$B$6:$B$29,MATCH($A$14,MERCREDI!AB6:AB29,0))</f>
        <v>#N/A</v>
      </c>
      <c r="FY14" s="572">
        <f t="shared" si="28"/>
        <v>0</v>
      </c>
      <c r="GA14" s="570" t="str">
        <f t="shared" si="29"/>
        <v>BLANC</v>
      </c>
      <c r="GB14" s="565" t="e">
        <f>INDEX(JEUDI!$B$6:$B$29,MATCH($A$14,JEUDI!D6:D29,0))</f>
        <v>#N/A</v>
      </c>
      <c r="GC14" s="565" t="e">
        <f>INDEX(JEUDI!$B$6:$B$29,MATCH($A$14,JEUDI!E6:E29,0))</f>
        <v>#N/A</v>
      </c>
      <c r="GD14" s="565" t="e">
        <f>INDEX(JEUDI!$B$6:$B$29,MATCH($A$14,JEUDI!F6:F29,0))</f>
        <v>#N/A</v>
      </c>
      <c r="GE14" s="565" t="e">
        <f>INDEX(JEUDI!$B$6:$B$29,MATCH($A$14,JEUDI!G6:G29,0))</f>
        <v>#N/A</v>
      </c>
      <c r="GF14" s="565" t="e">
        <f>INDEX(JEUDI!$B$6:$B$29,MATCH($A$14,JEUDI!H6:H29,0))</f>
        <v>#N/A</v>
      </c>
      <c r="GG14" s="565" t="e">
        <f>INDEX(JEUDI!$B$6:$B$29,MATCH($A$14,JEUDI!I6:I29,0))</f>
        <v>#N/A</v>
      </c>
      <c r="GH14" s="565" t="e">
        <f>INDEX(JEUDI!$B$6:$B$29,MATCH($A$14,JEUDI!J6:J29,0))</f>
        <v>#N/A</v>
      </c>
      <c r="GI14" s="565" t="e">
        <f>INDEX(JEUDI!$B$6:$B$29,MATCH($A$14,JEUDI!K6:K29,0))</f>
        <v>#N/A</v>
      </c>
      <c r="GJ14" s="565" t="e">
        <f>INDEX(JEUDI!$B$6:$B$29,MATCH($A$14,JEUDI!L6:L29,0))</f>
        <v>#N/A</v>
      </c>
      <c r="GK14" s="565" t="e">
        <f>INDEX(JEUDI!$B$6:$B$29,MATCH($A$14,JEUDI!M6:M29,0))</f>
        <v>#N/A</v>
      </c>
      <c r="GL14" s="565" t="e">
        <f>INDEX(JEUDI!$B$6:$B$29,MATCH($A$14,JEUDI!N6:N29,0))</f>
        <v>#N/A</v>
      </c>
      <c r="GM14" s="565" t="e">
        <f>INDEX(JEUDI!$B$6:$B$29,MATCH($A$14,JEUDI!O6:O29,0))</f>
        <v>#N/A</v>
      </c>
      <c r="GN14" s="565" t="e">
        <f>INDEX(JEUDI!$B$6:$B$29,MATCH($A$14,JEUDI!P6:P29,0))</f>
        <v>#N/A</v>
      </c>
      <c r="GO14" s="565" t="e">
        <f>INDEX(JEUDI!$B$6:$B$29,MATCH($A$14,JEUDI!Q6:Q29,0))</f>
        <v>#N/A</v>
      </c>
      <c r="GP14" s="565" t="e">
        <f>INDEX(JEUDI!$B$6:$B$29,MATCH($A$14,JEUDI!R6:R29,0))</f>
        <v>#N/A</v>
      </c>
      <c r="GQ14" s="565" t="e">
        <f>INDEX(JEUDI!$B$6:$B$29,MATCH($A$14,JEUDI!S6:S29,0))</f>
        <v>#N/A</v>
      </c>
      <c r="GR14" s="565" t="e">
        <f>INDEX(JEUDI!$B$6:$B$29,MATCH($A$14,JEUDI!T6:T29,0))</f>
        <v>#N/A</v>
      </c>
      <c r="GS14" s="565" t="e">
        <f>INDEX(JEUDI!$B$6:$B$29,MATCH($A$14,JEUDI!U6:U29,0))</f>
        <v>#N/A</v>
      </c>
      <c r="GT14" s="565" t="e">
        <f>INDEX(JEUDI!$B$6:$B$29,MATCH($A$14,JEUDI!V6:V29,0))</f>
        <v>#N/A</v>
      </c>
      <c r="GU14" s="565" t="e">
        <f>INDEX(JEUDI!$B$6:$B$29,MATCH($A$14,JEUDI!W6:W29,0))</f>
        <v>#N/A</v>
      </c>
      <c r="GV14" s="565" t="e">
        <f>INDEX(JEUDI!$B$6:$B$29,MATCH($A$14,JEUDI!X6:X29,0))</f>
        <v>#N/A</v>
      </c>
      <c r="GW14" s="565" t="e">
        <f>INDEX(JEUDI!$B$6:$B$29,MATCH($A$14,JEUDI!Y6:Y29,0))</f>
        <v>#N/A</v>
      </c>
      <c r="GX14" s="565" t="e">
        <f>INDEX(JEUDI!$B$6:$B$29,MATCH($A$14,JEUDI!Z6:Z29,0))</f>
        <v>#N/A</v>
      </c>
      <c r="GY14" s="565" t="e">
        <f>INDEX(JEUDI!$B$6:$B$29,MATCH($A$14,JEUDI!AA6:AA29,0))</f>
        <v>#N/A</v>
      </c>
      <c r="GZ14" s="565" t="e">
        <f>INDEX(JEUDI!$B$6:$B$29,MATCH($A$14,JEUDI!AB6:AB29,0))</f>
        <v>#N/A</v>
      </c>
      <c r="HA14" s="572">
        <f t="shared" si="30"/>
        <v>0</v>
      </c>
      <c r="HC14" s="772" t="str">
        <f t="shared" si="31"/>
        <v>BLANC</v>
      </c>
      <c r="HD14" s="565" t="e">
        <f>INDEX(VENDREDI!$B$6:$B$29,MATCH($A$14,VENDREDI!D6:D29,0))</f>
        <v>#N/A</v>
      </c>
      <c r="HE14" s="565" t="e">
        <f>INDEX(VENDREDI!$B$6:$B$29,MATCH($A$14,VENDREDI!E6:E29,0))</f>
        <v>#N/A</v>
      </c>
      <c r="HF14" s="565" t="e">
        <f>INDEX(VENDREDI!$B$6:$B$29,MATCH($A$14,VENDREDI!F6:F29,0))</f>
        <v>#N/A</v>
      </c>
      <c r="HG14" s="565" t="e">
        <f>INDEX(VENDREDI!$B$6:$B$29,MATCH($A$14,VENDREDI!G6:G29,0))</f>
        <v>#N/A</v>
      </c>
      <c r="HH14" s="565" t="e">
        <f>INDEX(VENDREDI!$B$6:$B$29,MATCH($A$14,VENDREDI!H6:H29,0))</f>
        <v>#N/A</v>
      </c>
      <c r="HI14" s="565" t="e">
        <f>INDEX(VENDREDI!$B$6:$B$29,MATCH($A$14,VENDREDI!I6:I29,0))</f>
        <v>#N/A</v>
      </c>
      <c r="HJ14" s="565" t="e">
        <f>INDEX(VENDREDI!$B$6:$B$29,MATCH($A$14,VENDREDI!J6:J29,0))</f>
        <v>#N/A</v>
      </c>
      <c r="HK14" s="565" t="e">
        <f>INDEX(VENDREDI!$B$6:$B$29,MATCH($A$14,VENDREDI!K6:K29,0))</f>
        <v>#N/A</v>
      </c>
      <c r="HL14" s="565" t="e">
        <f>INDEX(VENDREDI!$B$6:$B$29,MATCH($A$14,VENDREDI!L6:L29,0))</f>
        <v>#N/A</v>
      </c>
      <c r="HM14" s="565" t="e">
        <f>INDEX(VENDREDI!$B$6:$B$29,MATCH($A$14,VENDREDI!M6:M29,0))</f>
        <v>#N/A</v>
      </c>
      <c r="HN14" s="565" t="e">
        <f>INDEX(VENDREDI!$B$6:$B$29,MATCH($A$14,VENDREDI!N6:N29,0))</f>
        <v>#N/A</v>
      </c>
      <c r="HO14" s="565" t="e">
        <f>INDEX(VENDREDI!$B$6:$B$29,MATCH($A$14,VENDREDI!O6:O29,0))</f>
        <v>#N/A</v>
      </c>
      <c r="HP14" s="565" t="e">
        <f>INDEX(VENDREDI!$B$6:$B$29,MATCH($A$14,VENDREDI!P6:P29,0))</f>
        <v>#N/A</v>
      </c>
      <c r="HQ14" s="565" t="e">
        <f>INDEX(VENDREDI!$B$6:$B$29,MATCH($A$14,VENDREDI!Q6:Q29,0))</f>
        <v>#N/A</v>
      </c>
      <c r="HR14" s="565" t="e">
        <f>INDEX(VENDREDI!$B$6:$B$29,MATCH($A$14,VENDREDI!R6:R29,0))</f>
        <v>#N/A</v>
      </c>
      <c r="HS14" s="565" t="e">
        <f>INDEX(VENDREDI!$B$6:$B$29,MATCH($A$14,VENDREDI!S6:S29,0))</f>
        <v>#N/A</v>
      </c>
      <c r="HT14" s="565" t="e">
        <f>INDEX(VENDREDI!$B$6:$B$29,MATCH($A$14,VENDREDI!T6:T29,0))</f>
        <v>#N/A</v>
      </c>
      <c r="HU14" s="565" t="e">
        <f>INDEX(VENDREDI!$B$6:$B$29,MATCH($A$14,VENDREDI!U6:U29,0))</f>
        <v>#N/A</v>
      </c>
      <c r="HV14" s="565" t="e">
        <f>INDEX(VENDREDI!$B$6:$B$29,MATCH($A$14,VENDREDI!V6:V29,0))</f>
        <v>#N/A</v>
      </c>
      <c r="HW14" s="565" t="e">
        <f>INDEX(VENDREDI!$B$6:$B$29,MATCH($A$14,VENDREDI!W6:W29,0))</f>
        <v>#N/A</v>
      </c>
      <c r="HX14" s="565" t="e">
        <f>INDEX(VENDREDI!$B$6:$B$29,MATCH($A$14,VENDREDI!X6:X29,0))</f>
        <v>#N/A</v>
      </c>
      <c r="HY14" s="565" t="e">
        <f>INDEX(VENDREDI!$B$6:$B$29,MATCH($A$14,VENDREDI!Y6:Y29,0))</f>
        <v>#N/A</v>
      </c>
      <c r="HZ14" s="565" t="e">
        <f>INDEX(VENDREDI!$B$6:$B$29,MATCH($A$14,VENDREDI!Z6:Z29,0))</f>
        <v>#N/A</v>
      </c>
      <c r="IA14" s="565" t="e">
        <f>INDEX(VENDREDI!$B$6:$B$29,MATCH($A$14,VENDREDI!AA6:AA29,0))</f>
        <v>#N/A</v>
      </c>
      <c r="IB14" s="565" t="e">
        <f>INDEX(VENDREDI!$B$6:$B$29,MATCH($A$14,VENDREDI!AB6:AB29,0))</f>
        <v>#N/A</v>
      </c>
      <c r="IC14" s="572">
        <f t="shared" si="32"/>
        <v>0</v>
      </c>
      <c r="IG14" s="772" t="str">
        <f t="shared" si="33"/>
        <v>BLANC</v>
      </c>
      <c r="IH14" s="565" t="e">
        <f>INDEX(LUNDI!$B$35:$B$58,MATCH($A$14,LUNDI!D35:D58,0))</f>
        <v>#N/A</v>
      </c>
      <c r="II14" s="565" t="e">
        <f>INDEX(LUNDI!$B$35:$B$58,MATCH($A$14,LUNDI!E35:E58,0))</f>
        <v>#N/A</v>
      </c>
      <c r="IJ14" s="565" t="e">
        <f>INDEX(LUNDI!$B$35:$B$58,MATCH($A$14,LUNDI!F35:F58,0))</f>
        <v>#N/A</v>
      </c>
      <c r="IK14" s="565" t="e">
        <f>INDEX(LUNDI!$B$35:$B$58,MATCH($A$14,LUNDI!G35:G58,0))</f>
        <v>#N/A</v>
      </c>
      <c r="IL14" s="565" t="e">
        <f>INDEX(LUNDI!$B$35:$B$58,MATCH($A$14,LUNDI!H35:H58,0))</f>
        <v>#N/A</v>
      </c>
      <c r="IM14" s="565" t="e">
        <f>INDEX(LUNDI!$B$35:$B$58,MATCH($A$14,LUNDI!I35:I58,0))</f>
        <v>#N/A</v>
      </c>
      <c r="IN14" s="565" t="e">
        <f>INDEX(LUNDI!$B$35:$B$58,MATCH($A$14,LUNDI!J35:J58,0))</f>
        <v>#N/A</v>
      </c>
      <c r="IO14" s="565" t="e">
        <f>INDEX(LUNDI!$B$35:$B$58,MATCH($A$14,LUNDI!K35:K58,0))</f>
        <v>#N/A</v>
      </c>
      <c r="IP14" s="565" t="e">
        <f>INDEX(LUNDI!$B$35:$B$58,MATCH($A$14,LUNDI!L35:L58,0))</f>
        <v>#N/A</v>
      </c>
      <c r="IQ14" s="565" t="e">
        <f>INDEX(LUNDI!$B$35:$B$58,MATCH($A$14,LUNDI!M35:M58,0))</f>
        <v>#N/A</v>
      </c>
      <c r="IR14" s="565" t="e">
        <f>INDEX(LUNDI!$B$35:$B$58,MATCH($A$14,LUNDI!N35:N58,0))</f>
        <v>#N/A</v>
      </c>
      <c r="IS14" s="565" t="e">
        <f>INDEX(LUNDI!$B$35:$B$58,MATCH($A$14,LUNDI!O35:O58,0))</f>
        <v>#N/A</v>
      </c>
      <c r="IT14" s="565" t="e">
        <f>INDEX(LUNDI!$B$35:$B$58,MATCH($A$14,LUNDI!P35:P58,0))</f>
        <v>#N/A</v>
      </c>
      <c r="IU14" s="565" t="e">
        <f>INDEX(LUNDI!$B$35:$B$58,MATCH($A$14,LUNDI!Q35:Q58,0))</f>
        <v>#N/A</v>
      </c>
      <c r="IV14" s="565" t="e">
        <f>INDEX(LUNDI!$B$35:$B$58,MATCH($A$14,LUNDI!R35:R58,0))</f>
        <v>#N/A</v>
      </c>
      <c r="IW14" s="565" t="e">
        <f>INDEX(LUNDI!$B$35:$B$58,MATCH($A$14,LUNDI!S35:S58,0))</f>
        <v>#N/A</v>
      </c>
      <c r="IX14" s="565" t="e">
        <f>INDEX(LUNDI!$B$35:$B$58,MATCH($A$14,LUNDI!T35:T58,0))</f>
        <v>#N/A</v>
      </c>
      <c r="IY14" s="565" t="e">
        <f>INDEX(LUNDI!$B$35:$B$58,MATCH($A$14,LUNDI!U35:U58,0))</f>
        <v>#N/A</v>
      </c>
      <c r="IZ14" s="565" t="e">
        <f>INDEX(LUNDI!$B$35:$B$58,MATCH($A$14,LUNDI!V35:V58,0))</f>
        <v>#N/A</v>
      </c>
      <c r="JA14" s="565" t="e">
        <f>INDEX(LUNDI!$B$35:$B$58,MATCH($A$14,LUNDI!W35:W58,0))</f>
        <v>#N/A</v>
      </c>
      <c r="JB14" s="565" t="e">
        <f>INDEX(LUNDI!$B$35:$B$58,MATCH($A$14,LUNDI!X35:X58,0))</f>
        <v>#N/A</v>
      </c>
      <c r="JC14" s="565" t="e">
        <f>INDEX(LUNDI!$B$35:$B$58,MATCH($A$14,LUNDI!Y35:Y58,0))</f>
        <v>#N/A</v>
      </c>
      <c r="JD14" s="565" t="e">
        <f>INDEX(LUNDI!$B$35:$B$58,MATCH($A$14,LUNDI!Z35:Z58,0))</f>
        <v>#N/A</v>
      </c>
      <c r="JE14" s="565" t="e">
        <f>INDEX(LUNDI!$B$35:$B$58,MATCH($A$14,LUNDI!AA35:AA58,0))</f>
        <v>#N/A</v>
      </c>
      <c r="JF14" s="565" t="e">
        <f>INDEX(LUNDI!$B$35:$B$58,MATCH($A$14,LUNDI!AB35:AB58,0))</f>
        <v>#N/A</v>
      </c>
      <c r="JG14" s="572">
        <f t="shared" si="34"/>
        <v>0</v>
      </c>
      <c r="JI14" s="772" t="str">
        <f t="shared" si="35"/>
        <v>BLANC</v>
      </c>
      <c r="JJ14" s="565" t="e">
        <f>INDEX(MARDI!$B$35:$B$58,MATCH($A$14,MARDI!D35:D58,0))</f>
        <v>#N/A</v>
      </c>
      <c r="JK14" s="565" t="e">
        <f>INDEX(MARDI!$B$35:$B$58,MATCH($A$14,MARDI!E35:E58,0))</f>
        <v>#N/A</v>
      </c>
      <c r="JL14" s="565" t="e">
        <f>INDEX(MARDI!$B$35:$B$58,MATCH($A$14,MARDI!F35:F58,0))</f>
        <v>#N/A</v>
      </c>
      <c r="JM14" s="565" t="e">
        <f>INDEX(MARDI!$B$35:$B$58,MATCH($A$14,MARDI!G35:G58,0))</f>
        <v>#N/A</v>
      </c>
      <c r="JN14" s="565" t="e">
        <f>INDEX(MARDI!$B$35:$B$58,MATCH($A$14,MARDI!H35:H58,0))</f>
        <v>#N/A</v>
      </c>
      <c r="JO14" s="565" t="e">
        <f>INDEX(MARDI!$B$35:$B$58,MATCH($A$14,MARDI!I35:I58,0))</f>
        <v>#N/A</v>
      </c>
      <c r="JP14" s="565" t="e">
        <f>INDEX(MARDI!$B$35:$B$58,MATCH($A$14,MARDI!J35:J58,0))</f>
        <v>#N/A</v>
      </c>
      <c r="JQ14" s="565" t="e">
        <f>INDEX(MARDI!$B$35:$B$58,MATCH($A$14,MARDI!K35:K58,0))</f>
        <v>#N/A</v>
      </c>
      <c r="JR14" s="565" t="e">
        <f>INDEX(MARDI!$B$35:$B$58,MATCH($A$14,MARDI!L35:L58,0))</f>
        <v>#N/A</v>
      </c>
      <c r="JS14" s="565" t="e">
        <f>INDEX(MARDI!$B$35:$B$58,MATCH($A$14,MARDI!M35:M58,0))</f>
        <v>#N/A</v>
      </c>
      <c r="JT14" s="565" t="e">
        <f>INDEX(MARDI!$B$35:$B$58,MATCH($A$14,MARDI!N35:N58,0))</f>
        <v>#N/A</v>
      </c>
      <c r="JU14" s="565" t="e">
        <f>INDEX(MARDI!$B$35:$B$58,MATCH($A$14,MARDI!O35:O58,0))</f>
        <v>#N/A</v>
      </c>
      <c r="JV14" s="565" t="e">
        <f>INDEX(MARDI!$B$35:$B$58,MATCH($A$14,MARDI!P35:P58,0))</f>
        <v>#N/A</v>
      </c>
      <c r="JW14" s="565" t="e">
        <f>INDEX(MARDI!$B$35:$B$58,MATCH($A$14,MARDI!Q35:Q58,0))</f>
        <v>#N/A</v>
      </c>
      <c r="JX14" s="565" t="e">
        <f>INDEX(MARDI!$B$35:$B$58,MATCH($A$14,MARDI!R35:R58,0))</f>
        <v>#N/A</v>
      </c>
      <c r="JY14" s="565" t="e">
        <f>INDEX(MARDI!$B$35:$B$58,MATCH($A$14,MARDI!S35:S58,0))</f>
        <v>#N/A</v>
      </c>
      <c r="JZ14" s="565" t="e">
        <f>INDEX(MARDI!$B$35:$B$58,MATCH($A$14,MARDI!T35:T58,0))</f>
        <v>#N/A</v>
      </c>
      <c r="KA14" s="565" t="e">
        <f>INDEX(MARDI!$B$35:$B$58,MATCH($A$14,MARDI!U35:U58,0))</f>
        <v>#N/A</v>
      </c>
      <c r="KB14" s="565" t="e">
        <f>INDEX(MARDI!$B$35:$B$58,MATCH($A$14,MARDI!V35:V58,0))</f>
        <v>#N/A</v>
      </c>
      <c r="KC14" s="565" t="e">
        <f>INDEX(MARDI!$B$35:$B$58,MATCH($A$14,MARDI!W35:W58,0))</f>
        <v>#N/A</v>
      </c>
      <c r="KD14" s="565" t="e">
        <f>INDEX(MARDI!$B$35:$B$58,MATCH($A$14,MARDI!X35:X58,0))</f>
        <v>#N/A</v>
      </c>
      <c r="KE14" s="565" t="e">
        <f>INDEX(MARDI!$B$35:$B$58,MATCH($A$14,MARDI!Y35:Y58,0))</f>
        <v>#N/A</v>
      </c>
      <c r="KF14" s="565" t="e">
        <f>INDEX(MARDI!$B$35:$B$58,MATCH($A$14,MARDI!Z35:Z58,0))</f>
        <v>#N/A</v>
      </c>
      <c r="KG14" s="565" t="e">
        <f>INDEX(MARDI!$B$35:$B$58,MATCH($A$14,MARDI!AA35:AA58,0))</f>
        <v>#N/A</v>
      </c>
      <c r="KH14" s="565" t="e">
        <f>INDEX(MARDI!$B$35:$B$58,MATCH($A$14,MARDI!AB35:AB58,0))</f>
        <v>#N/A</v>
      </c>
      <c r="KI14" s="572">
        <f t="shared" si="36"/>
        <v>0</v>
      </c>
      <c r="KK14" s="565" t="str">
        <f t="shared" si="37"/>
        <v>BLANC</v>
      </c>
      <c r="KL14" s="565" t="e">
        <f>INDEX(MERCREDI!$B$35:$B$58,MATCH($A$14,MERCREDI!D35:D58,0))</f>
        <v>#N/A</v>
      </c>
      <c r="KM14" s="565" t="e">
        <f>INDEX(MERCREDI!$B$35:$B$58,MATCH($A$14,MERCREDI!E35:E58,0))</f>
        <v>#N/A</v>
      </c>
      <c r="KN14" s="565" t="e">
        <f>INDEX(MERCREDI!$B$35:$B$58,MATCH($A$14,MERCREDI!F35:F58,0))</f>
        <v>#N/A</v>
      </c>
      <c r="KO14" s="565" t="e">
        <f>INDEX(MERCREDI!$B$35:$B$58,MATCH($A$14,MERCREDI!G35:G58,0))</f>
        <v>#N/A</v>
      </c>
      <c r="KP14" s="565" t="e">
        <f>INDEX(MERCREDI!$B$35:$B$58,MATCH($A$14,MERCREDI!H35:H58,0))</f>
        <v>#N/A</v>
      </c>
      <c r="KQ14" s="565" t="e">
        <f>INDEX(MERCREDI!$B$35:$B$58,MATCH($A$14,MERCREDI!I35:I58,0))</f>
        <v>#N/A</v>
      </c>
      <c r="KR14" s="565" t="e">
        <f>INDEX(MERCREDI!$B$35:$B$58,MATCH($A$14,MERCREDI!J35:J58,0))</f>
        <v>#N/A</v>
      </c>
      <c r="KS14" s="565" t="e">
        <f>INDEX(MERCREDI!$B$35:$B$58,MATCH($A$14,MERCREDI!K35:K58,0))</f>
        <v>#N/A</v>
      </c>
      <c r="KT14" s="565" t="e">
        <f>INDEX(MERCREDI!$B$35:$B$58,MATCH($A$14,MERCREDI!L35:L58,0))</f>
        <v>#N/A</v>
      </c>
      <c r="KU14" s="565" t="e">
        <f>INDEX(MERCREDI!$B$35:$B$58,MATCH($A$14,MERCREDI!M35:M58,0))</f>
        <v>#N/A</v>
      </c>
      <c r="KV14" s="565" t="e">
        <f>INDEX(MERCREDI!$B$35:$B$58,MATCH($A$14,MERCREDI!N35:N58,0))</f>
        <v>#N/A</v>
      </c>
      <c r="KW14" s="565" t="e">
        <f>INDEX(MERCREDI!$B$35:$B$58,MATCH($A$14,MERCREDI!O35:O58,0))</f>
        <v>#N/A</v>
      </c>
      <c r="KX14" s="565" t="e">
        <f>INDEX(MERCREDI!$B$35:$B$58,MATCH($A$14,MERCREDI!P35:P58,0))</f>
        <v>#N/A</v>
      </c>
      <c r="KY14" s="565" t="e">
        <f>INDEX(MERCREDI!$B$35:$B$58,MATCH($A$14,MERCREDI!Q35:Q58,0))</f>
        <v>#N/A</v>
      </c>
      <c r="KZ14" s="565" t="e">
        <f>INDEX(MERCREDI!$B$35:$B$58,MATCH($A$14,MERCREDI!R35:R58,0))</f>
        <v>#N/A</v>
      </c>
      <c r="LA14" s="565" t="e">
        <f>INDEX(MERCREDI!$B$35:$B$58,MATCH($A$14,MERCREDI!S35:S58,0))</f>
        <v>#N/A</v>
      </c>
      <c r="LB14" s="565" t="e">
        <f>INDEX(MERCREDI!$B$35:$B$58,MATCH($A$14,MERCREDI!T35:T58,0))</f>
        <v>#N/A</v>
      </c>
      <c r="LC14" s="565" t="e">
        <f>INDEX(MERCREDI!$B$35:$B$58,MATCH($A$14,MERCREDI!U35:U58,0))</f>
        <v>#N/A</v>
      </c>
      <c r="LD14" s="565" t="e">
        <f>INDEX(MERCREDI!$B$35:$B$58,MATCH($A$14,MERCREDI!V35:V58,0))</f>
        <v>#N/A</v>
      </c>
      <c r="LE14" s="565" t="e">
        <f>INDEX(MERCREDI!$B$35:$B$58,MATCH($A$14,MERCREDI!W35:W58,0))</f>
        <v>#N/A</v>
      </c>
      <c r="LF14" s="565" t="e">
        <f>INDEX(MERCREDI!$B$35:$B$58,MATCH($A$14,MERCREDI!X35:X58,0))</f>
        <v>#N/A</v>
      </c>
      <c r="LG14" s="565" t="e">
        <f>INDEX(MERCREDI!$B$35:$B$58,MATCH($A$14,MERCREDI!Y35:Y58,0))</f>
        <v>#N/A</v>
      </c>
      <c r="LH14" s="565" t="e">
        <f>INDEX(MERCREDI!$B$35:$B$58,MATCH($A$14,MERCREDI!Z35:Z58,0))</f>
        <v>#N/A</v>
      </c>
      <c r="LI14" s="565" t="e">
        <f>INDEX(MERCREDI!$B$35:$B$58,MATCH($A$14,MERCREDI!AA35:AA58,0))</f>
        <v>#N/A</v>
      </c>
      <c r="LJ14" s="565" t="e">
        <f>INDEX(MERCREDI!$B$35:$B$58,MATCH($A$14,MERCREDI!AB35:AB58,0))</f>
        <v>#N/A</v>
      </c>
      <c r="LK14" s="572">
        <f t="shared" si="38"/>
        <v>0</v>
      </c>
      <c r="LM14" s="565" t="str">
        <f t="shared" si="39"/>
        <v>BLANC</v>
      </c>
      <c r="LN14" s="565" t="e">
        <f>INDEX(JEUDI!$B$35:$B$58,MATCH($A$14,JEUDI!D35:D58,0))</f>
        <v>#N/A</v>
      </c>
      <c r="LO14" s="565" t="e">
        <f>INDEX(JEUDI!$B$35:$B$58,MATCH($A$14,JEUDI!E35:E58,0))</f>
        <v>#N/A</v>
      </c>
      <c r="LP14" s="565" t="e">
        <f>INDEX(JEUDI!$B$35:$B$58,MATCH($A$14,JEUDI!F35:F58,0))</f>
        <v>#N/A</v>
      </c>
      <c r="LQ14" s="565" t="e">
        <f>INDEX(JEUDI!$B$35:$B$58,MATCH($A$14,JEUDI!G35:G58,0))</f>
        <v>#N/A</v>
      </c>
      <c r="LR14" s="565" t="e">
        <f>INDEX(JEUDI!$B$35:$B$58,MATCH($A$14,JEUDI!H35:H58,0))</f>
        <v>#N/A</v>
      </c>
      <c r="LS14" s="565" t="e">
        <f>INDEX(JEUDI!$B$35:$B$58,MATCH($A$14,JEUDI!I35:I58,0))</f>
        <v>#N/A</v>
      </c>
      <c r="LT14" s="565" t="e">
        <f>INDEX(JEUDI!$B$35:$B$58,MATCH($A$14,JEUDI!J35:J58,0))</f>
        <v>#N/A</v>
      </c>
      <c r="LU14" s="565" t="e">
        <f>INDEX(JEUDI!$B$35:$B$58,MATCH($A$14,JEUDI!K35:K58,0))</f>
        <v>#N/A</v>
      </c>
      <c r="LV14" s="565" t="e">
        <f>INDEX(JEUDI!$B$35:$B$58,MATCH($A$14,JEUDI!L35:L58,0))</f>
        <v>#N/A</v>
      </c>
      <c r="LW14" s="565" t="e">
        <f>INDEX(JEUDI!$B$35:$B$58,MATCH($A$14,JEUDI!M35:M58,0))</f>
        <v>#N/A</v>
      </c>
      <c r="LX14" s="565" t="e">
        <f>INDEX(JEUDI!$B$35:$B$58,MATCH($A$14,JEUDI!N35:N58,0))</f>
        <v>#N/A</v>
      </c>
      <c r="LY14" s="565" t="e">
        <f>INDEX(JEUDI!$B$35:$B$58,MATCH($A$14,JEUDI!O35:O58,0))</f>
        <v>#N/A</v>
      </c>
      <c r="LZ14" s="565" t="e">
        <f>INDEX(JEUDI!$B$35:$B$58,MATCH($A$14,JEUDI!P35:P58,0))</f>
        <v>#N/A</v>
      </c>
      <c r="MA14" s="565" t="e">
        <f>INDEX(JEUDI!$B$35:$B$58,MATCH($A$14,JEUDI!Q35:Q58,0))</f>
        <v>#N/A</v>
      </c>
      <c r="MB14" s="565" t="e">
        <f>INDEX(JEUDI!$B$35:$B$58,MATCH($A$14,JEUDI!R35:R58,0))</f>
        <v>#N/A</v>
      </c>
      <c r="MC14" s="565" t="e">
        <f>INDEX(JEUDI!$B$35:$B$58,MATCH($A$14,JEUDI!S35:S58,0))</f>
        <v>#N/A</v>
      </c>
      <c r="MD14" s="565" t="e">
        <f>INDEX(JEUDI!$B$35:$B$58,MATCH($A$14,JEUDI!T35:T58,0))</f>
        <v>#N/A</v>
      </c>
      <c r="ME14" s="565" t="e">
        <f>INDEX(JEUDI!$B$35:$B$58,MATCH($A$14,JEUDI!U35:U58,0))</f>
        <v>#N/A</v>
      </c>
      <c r="MF14" s="565" t="e">
        <f>INDEX(JEUDI!$B$35:$B$58,MATCH($A$14,JEUDI!V35:V58,0))</f>
        <v>#N/A</v>
      </c>
      <c r="MG14" s="565" t="e">
        <f>INDEX(JEUDI!$B$35:$B$58,MATCH($A$14,JEUDI!W35:W58,0))</f>
        <v>#N/A</v>
      </c>
      <c r="MH14" s="565" t="e">
        <f>INDEX(JEUDI!$B$35:$B$58,MATCH($A$14,JEUDI!X35:X58,0))</f>
        <v>#N/A</v>
      </c>
      <c r="MI14" s="565" t="e">
        <f>INDEX(JEUDI!$B$35:$B$58,MATCH($A$14,JEUDI!Y35:Y58,0))</f>
        <v>#N/A</v>
      </c>
      <c r="MJ14" s="565" t="e">
        <f>INDEX(JEUDI!$B$35:$B$58,MATCH($A$14,JEUDI!Z35:Z58,0))</f>
        <v>#N/A</v>
      </c>
      <c r="MK14" s="565" t="e">
        <f>INDEX(JEUDI!$B$35:$B$58,MATCH($A$14,JEUDI!AA35:AA58,0))</f>
        <v>#N/A</v>
      </c>
      <c r="ML14" s="565" t="e">
        <f>INDEX(JEUDI!$B$35:$B$58,MATCH($A$14,JEUDI!AB35:AB58,0))</f>
        <v>#N/A</v>
      </c>
      <c r="MM14" s="572">
        <f t="shared" si="40"/>
        <v>0</v>
      </c>
      <c r="MP14" s="565" t="str">
        <f t="shared" si="41"/>
        <v>BLANC</v>
      </c>
      <c r="MQ14" s="565" t="e">
        <f>INDEX(VENDREDI!$B$35:$B$58,MATCH($A$14,VENDREDI!D35:D58,0))</f>
        <v>#N/A</v>
      </c>
      <c r="MR14" s="565" t="e">
        <f>INDEX(VENDREDI!$B$35:$B$58,MATCH($A$14,VENDREDI!E35:E58,0))</f>
        <v>#N/A</v>
      </c>
      <c r="MS14" s="565" t="e">
        <f>INDEX(VENDREDI!$B$35:$B$58,MATCH($A$14,VENDREDI!F35:F58,0))</f>
        <v>#N/A</v>
      </c>
      <c r="MT14" s="565" t="e">
        <f>INDEX(VENDREDI!$B$35:$B$58,MATCH($A$14,VENDREDI!G35:G58,0))</f>
        <v>#N/A</v>
      </c>
      <c r="MU14" s="565" t="e">
        <f>INDEX(VENDREDI!$B$35:$B$58,MATCH($A$14,VENDREDI!H35:H58,0))</f>
        <v>#N/A</v>
      </c>
      <c r="MV14" s="565" t="e">
        <f>INDEX(VENDREDI!$B$35:$B$58,MATCH($A$14,VENDREDI!I35:I58,0))</f>
        <v>#N/A</v>
      </c>
      <c r="MW14" s="565" t="e">
        <f>INDEX(VENDREDI!$B$35:$B$58,MATCH($A$14,VENDREDI!J35:J58,0))</f>
        <v>#N/A</v>
      </c>
      <c r="MX14" s="565" t="e">
        <f>INDEX(VENDREDI!$B$35:$B$58,MATCH($A$14,VENDREDI!K35:K58,0))</f>
        <v>#N/A</v>
      </c>
      <c r="MY14" s="565" t="e">
        <f>INDEX(VENDREDI!$B$35:$B$58,MATCH($A$14,VENDREDI!L35:L58,0))</f>
        <v>#N/A</v>
      </c>
      <c r="MZ14" s="565" t="e">
        <f>INDEX(VENDREDI!$B$35:$B$58,MATCH($A$14,VENDREDI!M35:M58,0))</f>
        <v>#N/A</v>
      </c>
      <c r="NA14" s="565" t="e">
        <f>INDEX(VENDREDI!$B$35:$B$58,MATCH($A$14,VENDREDI!N35:N58,0))</f>
        <v>#N/A</v>
      </c>
      <c r="NB14" s="565" t="e">
        <f>INDEX(VENDREDI!$B$35:$B$58,MATCH($A$14,VENDREDI!O35:O58,0))</f>
        <v>#N/A</v>
      </c>
      <c r="NC14" s="565" t="e">
        <f>INDEX(VENDREDI!$B$35:$B$58,MATCH($A$14,VENDREDI!P35:P58,0))</f>
        <v>#N/A</v>
      </c>
      <c r="ND14" s="565" t="e">
        <f>INDEX(VENDREDI!$B$35:$B$58,MATCH($A$14,VENDREDI!Q35:Q58,0))</f>
        <v>#N/A</v>
      </c>
      <c r="NE14" s="565" t="e">
        <f>INDEX(VENDREDI!$B$35:$B$58,MATCH($A$14,VENDREDI!R35:R58,0))</f>
        <v>#N/A</v>
      </c>
      <c r="NF14" s="565" t="e">
        <f>INDEX(VENDREDI!$B$35:$B$58,MATCH($A$14,VENDREDI!S35:S58,0))</f>
        <v>#N/A</v>
      </c>
      <c r="NG14" s="565" t="e">
        <f>INDEX(VENDREDI!$B$35:$B$58,MATCH($A$14,VENDREDI!T35:T58,0))</f>
        <v>#N/A</v>
      </c>
      <c r="NH14" s="565" t="e">
        <f>INDEX(VENDREDI!$B$35:$B$58,MATCH($A$14,VENDREDI!U35:U58,0))</f>
        <v>#N/A</v>
      </c>
      <c r="NI14" s="565" t="e">
        <f>INDEX(VENDREDI!$B$35:$B$58,MATCH($A$14,VENDREDI!V35:V58,0))</f>
        <v>#N/A</v>
      </c>
      <c r="NJ14" s="565" t="e">
        <f>INDEX(VENDREDI!$B$35:$B$58,MATCH($A$14,VENDREDI!W35:W58,0))</f>
        <v>#N/A</v>
      </c>
      <c r="NK14" s="565" t="e">
        <f>INDEX(VENDREDI!$B$35:$B$58,MATCH($A$14,VENDREDI!X35:X58,0))</f>
        <v>#N/A</v>
      </c>
      <c r="NL14" s="565" t="e">
        <f>INDEX(VENDREDI!$B$35:$B$58,MATCH($A$14,VENDREDI!Y35:Y58,0))</f>
        <v>#N/A</v>
      </c>
      <c r="NM14" s="565" t="e">
        <f>INDEX(VENDREDI!$B$35:$B$58,MATCH($A$14,VENDREDI!Z35:Z58,0))</f>
        <v>#N/A</v>
      </c>
      <c r="NN14" s="565" t="e">
        <f>INDEX(VENDREDI!$B$35:$B$58,MATCH($A$14,VENDREDI!AA35:AA58,0))</f>
        <v>#N/A</v>
      </c>
      <c r="NO14" s="565" t="e">
        <f>INDEX(VENDREDI!$B$35:$B$58,MATCH($A$14,VENDREDI!AB35:AB58,0))</f>
        <v>#N/A</v>
      </c>
      <c r="NP14" s="572">
        <f t="shared" si="42"/>
        <v>0</v>
      </c>
      <c r="NS14" s="564" t="str">
        <f t="shared" si="43"/>
        <v>BLANC</v>
      </c>
      <c r="NT14" s="617" t="e">
        <f>INDEX(LUNDI!$B$63:$B$66,MATCH(A14,LUNDI!$D$63:$D$66,0))</f>
        <v>#N/A</v>
      </c>
      <c r="NU14" s="618" t="e">
        <f>INDEX(LUNDI!$B$63:$B$66,MATCH(A14,LUNDI!$E$63:$E$66,0))</f>
        <v>#N/A</v>
      </c>
      <c r="NV14" s="625" t="e">
        <f>INDEX(LUNDI!$H$63:$H$66,MATCH(A14,LUNDI!$J$63:$J$66,0))</f>
        <v>#N/A</v>
      </c>
      <c r="NW14" s="626" t="e">
        <f>INDEX(LUNDI!$H$63:$H$66,MATCH($A$14,LUNDI!K63:K66,0))</f>
        <v>#N/A</v>
      </c>
      <c r="NX14" s="617" t="e">
        <f>INDEX(MARDI!$B$63:$B$66,MATCH(A14,MARDI!$D$63:$D$66,0))</f>
        <v>#N/A</v>
      </c>
      <c r="NY14" s="618" t="e">
        <f>INDEX(MARDI!$B$63:$B$66,MATCH(A14,MARDI!$E$63:$E$66,0))</f>
        <v>#N/A</v>
      </c>
      <c r="NZ14" s="625" t="e">
        <f>INDEX(MARDI!$H$63:$H$66,MATCH(A14,MARDI!$J$63:$J$66,0))</f>
        <v>#N/A</v>
      </c>
      <c r="OA14" s="626" t="e">
        <f>INDEX(MARDI!$H$63:$H$66,MATCH(A14,MARDI!$K$63:$K$66,0))</f>
        <v>#N/A</v>
      </c>
      <c r="OB14" s="617" t="e">
        <f>INDEX(MERCREDI!$B$63:$B$66,MATCH(A14,MERCREDI!$D$63:$D$66,0))</f>
        <v>#N/A</v>
      </c>
      <c r="OC14" s="618" t="e">
        <f>INDEX(MERCREDI!$B$63:$B$66,MATCH(A14,MERCREDI!$E$63:$E$66,0))</f>
        <v>#N/A</v>
      </c>
      <c r="OD14" s="625" t="e">
        <f>INDEX(MERCREDI!$H$63:$H$66,MATCH(A14,MERCREDI!$J$63:$J$66,0))</f>
        <v>#N/A</v>
      </c>
      <c r="OE14" s="626" t="e">
        <f>INDEX(MERCREDI!$H$63:$H$66,MATCH(A14,MERCREDI!$K$63:$K$66,0))</f>
        <v>#N/A</v>
      </c>
      <c r="OF14" s="617" t="e">
        <f>INDEX(JEUDI!$B$63:$B$66,MATCH(A14,JEUDI!$D$63:$D$66,0))</f>
        <v>#N/A</v>
      </c>
      <c r="OG14" s="618" t="e">
        <f>INDEX(JEUDI!$B$63:$B$66,MATCH(A14,JEUDI!$E$63:$E$66,0))</f>
        <v>#N/A</v>
      </c>
      <c r="OH14" s="625" t="e">
        <f>INDEX(JEUDI!$H$63:$H$66,MATCH(A14,JEUDI!$J$63:$J$66,0))</f>
        <v>#N/A</v>
      </c>
      <c r="OI14" s="626" t="e">
        <f>INDEX(JEUDI!$H$63:$H$66,MATCH(A14,JEUDI!$K$63:$K$66,0))</f>
        <v>#N/A</v>
      </c>
      <c r="OJ14" s="617" t="e">
        <f>INDEX(VENDREDI!$B$63:$B$66,MATCH(A14,VENDREDI!$D$63:$D$66,0))</f>
        <v>#N/A</v>
      </c>
      <c r="OK14" s="618" t="e">
        <f>INDEX(VENDREDI!$B$63:$B$66,MATCH(A14,VENDREDI!$E$63:$E$66,0))</f>
        <v>#N/A</v>
      </c>
      <c r="OL14" s="625" t="e">
        <f>INDEX(VENDREDI!$H$63:$H$66,MATCH(A14,VENDREDI!$J$63:$J$66,0))</f>
        <v>#N/A</v>
      </c>
      <c r="OM14" s="626" t="e">
        <f>INDEX(VENDREDI!$H$63:$H$66,MATCH(A14,VENDREDI!$K$63:$K$66,0))</f>
        <v>#N/A</v>
      </c>
      <c r="ON14" s="669" t="str">
        <f t="shared" si="44"/>
        <v>BLANC</v>
      </c>
      <c r="OO14" s="641" t="e">
        <f>INDEX(LUNDI!$C$63:$C$66,MATCH(A14,LUNDI!$D$63:$D$66,0))</f>
        <v>#N/A</v>
      </c>
      <c r="OP14" s="642" t="e">
        <f>INDEX(LUNDI!$C$63:$C$66,MATCH(A14,LUNDI!$E$63:$E$66,0))</f>
        <v>#N/A</v>
      </c>
      <c r="OQ14" s="645" t="e">
        <f>INDEX(LUNDI!$I$63:$I$66,MATCH(A14,LUNDI!$J$63:$J$66,0))</f>
        <v>#N/A</v>
      </c>
      <c r="OR14" s="646" t="e">
        <f>INDEX(LUNDI!$I$63:$I$66,MATCH(A14,LUNDI!$K$63:$K$66,0))</f>
        <v>#N/A</v>
      </c>
      <c r="OS14" s="649" t="e">
        <f>INDEX(MARDI!$C$63:$C$66,MATCH(A14,MARDI!$D$63:$D$66,0))</f>
        <v>#N/A</v>
      </c>
      <c r="OT14" s="650" t="e">
        <f>INDEX(MARDI!$C$63:$C$66,MATCH(A14,MARDI!$E$63:$E$66,0))</f>
        <v>#N/A</v>
      </c>
      <c r="OU14" s="651" t="e">
        <f>INDEX(MARDI!$I$63:$I$66,MATCH(A14,MARDI!$J$63:$J$66,0))</f>
        <v>#N/A</v>
      </c>
      <c r="OV14" s="652" t="e">
        <f>INDEX(MARDI!$I$63:$I$66,MATCH(A14,MARDI!$K$63:$K$66,0))</f>
        <v>#N/A</v>
      </c>
      <c r="OW14" s="657" t="e">
        <f>INDEX(MERCREDI!$C$63:$C$66,MATCH(A14,MERCREDI!$D$63:$D$66,0))</f>
        <v>#N/A</v>
      </c>
      <c r="OX14" s="658" t="e">
        <f>INDEX(MERCREDI!$C$63:$C$66,MATCH(A14,MERCREDI!$E$63:$E$66,0))</f>
        <v>#N/A</v>
      </c>
      <c r="OY14" s="659" t="e">
        <f>INDEX(MERCREDI!$I$63:$I$66,MATCH(A14,MERCREDI!$J$63:$J$66,0))</f>
        <v>#N/A</v>
      </c>
      <c r="OZ14" s="660" t="e">
        <f>INDEX(MERCREDI!$I$63:$I$66,MATCH(A14,MERCREDI!$K$63:$K$66,0))</f>
        <v>#N/A</v>
      </c>
      <c r="PA14" s="657" t="e">
        <f>INDEX(JEUDI!$C$63:$C$66,MATCH(A14,JEUDI!$D$63:$D$66,0))</f>
        <v>#N/A</v>
      </c>
      <c r="PB14" s="658" t="e">
        <f>INDEX(JEUDI!$C$63:$C$66,MATCH(A14,JEUDI!$E$63:$E$66,0))</f>
        <v>#N/A</v>
      </c>
      <c r="PC14" s="659" t="e">
        <f>INDEX(JEUDI!$I$63:$I$66,MATCH(A14,JEUDI!$J$63:$J$66,0))</f>
        <v>#N/A</v>
      </c>
      <c r="PD14" s="660" t="e">
        <f>INDEX(JEUDI!$I$63:$I$66,MATCH(A14,JEUDI!$K$63:$K$66,0))</f>
        <v>#N/A</v>
      </c>
      <c r="PE14" s="657" t="e">
        <f>INDEX(VENDREDI!$C$63:$C$66,MATCH(A14,VENDREDI!$D$63:$D$66,0))</f>
        <v>#N/A</v>
      </c>
      <c r="PF14" s="658" t="e">
        <f>INDEX(VENDREDI!$C$63:$C$66,MATCH(A14,VENDREDI!$E$63:$E$66,0))</f>
        <v>#N/A</v>
      </c>
      <c r="PG14" s="659" t="e">
        <f>INDEX(VENDREDI!$I$63:$I$66,MATCH(A14,VENDREDI!$J$63:$J$66,0))</f>
        <v>#N/A</v>
      </c>
      <c r="PH14" s="660" t="e">
        <f>INDEX(VENDREDI!$I$63:$I$66,MATCH(A14,VENDREDI!$K$63:$K$66,0))</f>
        <v>#N/A</v>
      </c>
    </row>
    <row r="15" spans="1:461" x14ac:dyDescent="0.25">
      <c r="A15" s="90" t="str">
        <f>'LISTE DES PROFS'!A10</f>
        <v>BORGES</v>
      </c>
      <c r="B15" s="226">
        <f t="shared" si="17"/>
        <v>0</v>
      </c>
      <c r="C15" s="487">
        <f t="shared" si="18"/>
        <v>0</v>
      </c>
      <c r="D15" s="481">
        <f t="shared" si="19"/>
        <v>0</v>
      </c>
      <c r="E15" s="482">
        <f t="shared" si="20"/>
        <v>0</v>
      </c>
      <c r="F15" s="226">
        <f t="shared" si="21"/>
        <v>0</v>
      </c>
      <c r="G15" s="487">
        <f t="shared" si="22"/>
        <v>0</v>
      </c>
      <c r="H15" s="481">
        <f t="shared" si="23"/>
        <v>0</v>
      </c>
      <c r="I15" s="482">
        <f t="shared" si="24"/>
        <v>0</v>
      </c>
      <c r="J15" s="226">
        <f t="shared" si="0"/>
        <v>0</v>
      </c>
      <c r="K15" s="487">
        <f t="shared" si="1"/>
        <v>0</v>
      </c>
      <c r="L15" s="481">
        <f t="shared" si="2"/>
        <v>0</v>
      </c>
      <c r="M15" s="482">
        <f t="shared" si="3"/>
        <v>0</v>
      </c>
      <c r="N15" s="492">
        <f t="shared" si="25"/>
        <v>0</v>
      </c>
      <c r="O15" s="480" t="s">
        <v>5</v>
      </c>
      <c r="P15" s="226">
        <f>COUNTIF(LUNDI!$D$6:$AB$15,A15)</f>
        <v>0</v>
      </c>
      <c r="Q15" s="228">
        <f>COUNTIF(LUNDI!$D$20:$Y$29,A15)</f>
        <v>0</v>
      </c>
      <c r="R15" s="444">
        <f t="shared" si="4"/>
        <v>0</v>
      </c>
      <c r="S15" s="228">
        <f>COUNTIF(MARDI!$D$6:$AB$15,A15)</f>
        <v>0</v>
      </c>
      <c r="T15" s="228">
        <f>COUNTIF(MARDI!$D$20:$Y$29,A15)</f>
        <v>0</v>
      </c>
      <c r="U15" s="444">
        <f t="shared" si="5"/>
        <v>0</v>
      </c>
      <c r="V15" s="228">
        <f>COUNTIF(MERCREDI!$D$6:$AB$15,A15)</f>
        <v>0</v>
      </c>
      <c r="W15" s="228">
        <f>COUNTIF(MERCREDI!$D$20:$Y$29,A15)</f>
        <v>0</v>
      </c>
      <c r="X15" s="444">
        <f t="shared" si="6"/>
        <v>0</v>
      </c>
      <c r="Y15" s="228">
        <f>COUNTIF(JEUDI!$D$6:$AB$15,A15)</f>
        <v>0</v>
      </c>
      <c r="Z15" s="228">
        <f>COUNTIF(JEUDI!$D$20:$Y$29,A15)</f>
        <v>0</v>
      </c>
      <c r="AA15" s="444">
        <f t="shared" si="7"/>
        <v>0</v>
      </c>
      <c r="AB15" s="228">
        <f>COUNTIF(VENDREDI!$D$6:$AB$15,A15)</f>
        <v>0</v>
      </c>
      <c r="AC15" s="229">
        <f>COUNTIF(VENDREDI!$D$20:$Y$29,A15)</f>
        <v>0</v>
      </c>
      <c r="AD15" s="451">
        <f t="shared" si="8"/>
        <v>0</v>
      </c>
      <c r="AE15" s="226">
        <f>COUNTIF(LUNDI!$D$63:$D$66,A15)</f>
        <v>0</v>
      </c>
      <c r="AF15" s="227">
        <f>COUNTIF(LUNDI!$E$63:$E$66,A15)</f>
        <v>0</v>
      </c>
      <c r="AG15" s="228">
        <f>COUNTIF(MARDI!$D$63:$D$66,A15)</f>
        <v>0</v>
      </c>
      <c r="AH15" s="234">
        <f>COUNTIF(MARDI!$E$63:$E$66,A15)</f>
        <v>0</v>
      </c>
      <c r="AI15" s="228">
        <f>COUNTIF(MERCREDI!$D$63:$D$66,A15)</f>
        <v>0</v>
      </c>
      <c r="AJ15" s="234">
        <f>COUNTIF(MERCREDI!$E$63:$E$66,A15)</f>
        <v>0</v>
      </c>
      <c r="AK15" s="228">
        <f>COUNTIF(JEUDI!$D$63:$D$66,A15)</f>
        <v>0</v>
      </c>
      <c r="AL15" s="227">
        <f>COUNTIF(JEUDI!$E$63:$E$66,A15)</f>
        <v>0</v>
      </c>
      <c r="AM15" s="228">
        <f>COUNTIF(VENDREDI!$D$63:$D$66,A15)</f>
        <v>0</v>
      </c>
      <c r="AN15" s="525">
        <f>COUNTIF(VENDREDI!$E$63:$E$66,A15)</f>
        <v>0</v>
      </c>
      <c r="AO15" s="226">
        <f>COUNTIF(LUNDI!$F$63:$F$66,A15)</f>
        <v>0</v>
      </c>
      <c r="AP15" s="227"/>
      <c r="AQ15" s="228">
        <f>COUNTIF(MARDI!$F$63:$F$66,A15)</f>
        <v>0</v>
      </c>
      <c r="AR15" s="227"/>
      <c r="AS15" s="228">
        <f>COUNTIF(MERCREDI!$F$63:$F$66,A15)</f>
        <v>0</v>
      </c>
      <c r="AT15" s="227"/>
      <c r="AU15" s="228">
        <f>COUNTIF(JEUDI!$F$63:$F$66,A15)</f>
        <v>0</v>
      </c>
      <c r="AV15" s="227"/>
      <c r="AW15" s="229">
        <f>COUNTIF(VENDREDI!$F$63:$F$66,A15)</f>
        <v>0</v>
      </c>
      <c r="AZ15" s="236">
        <f>COUNTIF(LUNDI!$D$35:$AB$44,A15)</f>
        <v>0</v>
      </c>
      <c r="BA15" s="237">
        <f>COUNTIF(LUNDI!$D$49:$Y$58,A15)</f>
        <v>0</v>
      </c>
      <c r="BB15" s="444">
        <f t="shared" si="9"/>
        <v>0</v>
      </c>
      <c r="BC15" s="237">
        <f>COUNTIF(MARDI!$D$35:$AB$44,A15)</f>
        <v>0</v>
      </c>
      <c r="BD15" s="237">
        <f>COUNTIF(MARDI!$D$49:$Y$58,A15)</f>
        <v>0</v>
      </c>
      <c r="BE15" s="444">
        <f t="shared" si="10"/>
        <v>0</v>
      </c>
      <c r="BF15" s="237">
        <f>COUNTIF(MERCREDI!$D$35:$AB$44,A15)</f>
        <v>0</v>
      </c>
      <c r="BG15" s="237">
        <f>COUNTIF(MERCREDI!$D$49:$Y$58,A15)</f>
        <v>0</v>
      </c>
      <c r="BH15" s="444">
        <f t="shared" si="11"/>
        <v>0</v>
      </c>
      <c r="BI15" s="237">
        <f>COUNTIF(JEUDI!$D$35:$AB$44,A15)</f>
        <v>0</v>
      </c>
      <c r="BJ15" s="237">
        <f>COUNTIF(JEUDI!$D$49:$Y$58,A15)</f>
        <v>0</v>
      </c>
      <c r="BK15" s="444">
        <f t="shared" si="12"/>
        <v>0</v>
      </c>
      <c r="BL15" s="237">
        <f>COUNTIF(VENDREDI!$D$35:$AB$44,A15)</f>
        <v>0</v>
      </c>
      <c r="BM15" s="238">
        <f>COUNTIF(VENDREDI!$D$49:$Y$58,A15)</f>
        <v>0</v>
      </c>
      <c r="BN15" s="451">
        <f t="shared" si="13"/>
        <v>0</v>
      </c>
      <c r="BO15" s="207">
        <f>COUNTIF(LUNDI!$J$63:$J$66,A15)</f>
        <v>0</v>
      </c>
      <c r="BP15" s="41">
        <f>COUNTIF(LUNDI!$K$63:$K$66,A15)</f>
        <v>0</v>
      </c>
      <c r="BQ15" s="207">
        <f>COUNTIF(MARDI!$J$63:$J$66,A15)</f>
        <v>0</v>
      </c>
      <c r="BR15" s="41">
        <f>COUNTIF(MARDI!$K$63:$K$66,A15)</f>
        <v>0</v>
      </c>
      <c r="BS15" s="207">
        <f>COUNTIF(MERCREDI!$J$63:$J$66,A15)</f>
        <v>0</v>
      </c>
      <c r="BT15" s="41">
        <f>COUNTIF(MERCREDI!$K$63:$K$66,A15)</f>
        <v>0</v>
      </c>
      <c r="BU15" s="207">
        <f>COUNTIF(JEUDI!$J$63:$J$66,A15)</f>
        <v>0</v>
      </c>
      <c r="BV15" s="41">
        <f>COUNTIF(JEUDI!$K$63:$K$66,A15)</f>
        <v>0</v>
      </c>
      <c r="BW15" s="207">
        <f>COUNTIF(VENDREDI!$J$63:$J$66,A15)</f>
        <v>0</v>
      </c>
      <c r="BX15" s="42">
        <f>COUNTIF(VENDREDI!$K$63:$K$66,A15)</f>
        <v>0</v>
      </c>
      <c r="BY15" s="207">
        <f>COUNTIF(LUNDI!$L$66:$L71,A15)</f>
        <v>0</v>
      </c>
      <c r="BZ15" s="208"/>
      <c r="CA15" s="41">
        <f>COUNTIF(MARDI!$L$63:$L$66,A15)</f>
        <v>0</v>
      </c>
      <c r="CB15" s="208"/>
      <c r="CC15" s="208">
        <f>COUNTIF(MERCREDI!$L$63:$L$66,A15)</f>
        <v>0</v>
      </c>
      <c r="CD15" s="208"/>
      <c r="CE15" s="41">
        <f>COUNTIF(JEUDI!$L$63:$L$66,A15)</f>
        <v>0</v>
      </c>
      <c r="CF15" s="208"/>
      <c r="CG15" s="209">
        <f>COUNTIF(VENDREDI!$L$63:$L$66,A15)</f>
        <v>0</v>
      </c>
      <c r="CK15" s="43">
        <f>COUNTIF(LUNDI!$O$64:$O$66,A15)</f>
        <v>0</v>
      </c>
      <c r="CL15" s="41">
        <f>COUNTIF(MARDI!$O$64:$O$66,A15)</f>
        <v>0</v>
      </c>
      <c r="CM15" s="41">
        <f>COUNTIF(MERCREDI!$O$64:$O$66,A15)</f>
        <v>0</v>
      </c>
      <c r="CN15" s="41">
        <f>COUNTIF(JEUDI!$O$64:$O$66,A15)</f>
        <v>0</v>
      </c>
      <c r="CO15" s="42">
        <f>COUNTIF(VENDREDI!$O$64:$O$66,A15)</f>
        <v>0</v>
      </c>
      <c r="CP15" s="466"/>
      <c r="CQ15" s="43">
        <f>COUNTIF(LUNDI!$P$64:$P$66,A15)</f>
        <v>0</v>
      </c>
      <c r="CR15" s="41">
        <f>COUNTIF(MARDI!$P$64:$P$66,A15)</f>
        <v>0</v>
      </c>
      <c r="CS15" s="41">
        <f>COUNTIF(MERCREDI!$P$64:$P$66,A15)</f>
        <v>0</v>
      </c>
      <c r="CT15" s="41">
        <f>COUNTIF(JEUDI!$P$64:$P$66,A15)</f>
        <v>0</v>
      </c>
      <c r="CU15" s="42">
        <f>COUNTIF(VENDREDI!$P$64:$P$66,A15)</f>
        <v>0</v>
      </c>
      <c r="CV15" s="543" t="str">
        <f t="shared" si="26"/>
        <v>BORGES</v>
      </c>
      <c r="CW15" s="559" t="e">
        <f>INDEX(LUNDI!$B$6:$B$29,MATCH($A$15,LUNDI!D6:D29,0))</f>
        <v>#N/A</v>
      </c>
      <c r="CX15" s="559" t="e">
        <f>INDEX(LUNDI!$B$6:$B$29,MATCH($A$15,LUNDI!E6:E29,0))</f>
        <v>#N/A</v>
      </c>
      <c r="CY15" s="559" t="e">
        <f>INDEX(LUNDI!$B$6:$B$29,MATCH($A$15,LUNDI!F6:F29,0))</f>
        <v>#N/A</v>
      </c>
      <c r="CZ15" s="559" t="e">
        <f>INDEX(LUNDI!$B$6:$B$29,MATCH($A$15,LUNDI!G6:G29,0))</f>
        <v>#N/A</v>
      </c>
      <c r="DA15" s="559" t="e">
        <f>INDEX(LUNDI!$B$6:$B$29,MATCH($A$15,LUNDI!H6:H29,0))</f>
        <v>#N/A</v>
      </c>
      <c r="DB15" s="559" t="e">
        <f>INDEX(LUNDI!$B$6:$B$29,MATCH($A$15,LUNDI!I6:I29,0))</f>
        <v>#N/A</v>
      </c>
      <c r="DC15" s="559" t="e">
        <f>INDEX(LUNDI!$B$6:$B$29,MATCH($A$15,LUNDI!J6:J29,0))</f>
        <v>#N/A</v>
      </c>
      <c r="DD15" s="559" t="e">
        <f>INDEX(LUNDI!$B$6:$B$29,MATCH($A$15,LUNDI!K6:K29,0))</f>
        <v>#N/A</v>
      </c>
      <c r="DE15" s="559" t="e">
        <f>INDEX(LUNDI!$B$6:$B$29,MATCH($A$15,LUNDI!L6:L29,0))</f>
        <v>#N/A</v>
      </c>
      <c r="DF15" s="559" t="e">
        <f>INDEX(LUNDI!$B$6:$B$29,MATCH($A$15,LUNDI!M6:M29,0))</f>
        <v>#N/A</v>
      </c>
      <c r="DG15" s="559" t="e">
        <f>INDEX(LUNDI!$B$6:$B$29,MATCH($A$15,LUNDI!N6:N29,0))</f>
        <v>#N/A</v>
      </c>
      <c r="DH15" s="559" t="e">
        <f>INDEX(LUNDI!$B$6:$B$29,MATCH($A$15,LUNDI!O6:O29,0))</f>
        <v>#N/A</v>
      </c>
      <c r="DI15" s="559" t="e">
        <f>INDEX(LUNDI!$B$6:$B$29,MATCH($A$15,LUNDI!P6:P29,0))</f>
        <v>#N/A</v>
      </c>
      <c r="DJ15" s="559" t="e">
        <f>INDEX(LUNDI!$B$6:$B$29,MATCH($A$15,LUNDI!Q6:Q29,0))</f>
        <v>#N/A</v>
      </c>
      <c r="DK15" s="559" t="e">
        <f>INDEX(LUNDI!$B$6:$B$29,MATCH($A$15,LUNDI!R6:R29,0))</f>
        <v>#N/A</v>
      </c>
      <c r="DL15" s="559" t="e">
        <f>INDEX(LUNDI!$B$6:$B$29,MATCH($A$15,LUNDI!S6:S29,0))</f>
        <v>#N/A</v>
      </c>
      <c r="DM15" s="559" t="e">
        <f>INDEX(LUNDI!$B$6:$B$29,MATCH($A$15,LUNDI!T6:T29,0))</f>
        <v>#N/A</v>
      </c>
      <c r="DN15" s="559" t="e">
        <f>INDEX(LUNDI!$B$6:$B$29,MATCH($A$15,LUNDI!U6:U29,0))</f>
        <v>#N/A</v>
      </c>
      <c r="DO15" s="559" t="e">
        <f>INDEX(LUNDI!$B$6:$B$29,MATCH($A$15,LUNDI!V6:V29,0))</f>
        <v>#N/A</v>
      </c>
      <c r="DP15" s="559" t="e">
        <f>INDEX(LUNDI!$B$6:$B$29,MATCH($A$15,LUNDI!W6:W29,0))</f>
        <v>#N/A</v>
      </c>
      <c r="DQ15" s="559" t="e">
        <f>INDEX(LUNDI!$B$6:$B$29,MATCH($A$15,LUNDI!X6:X29,0))</f>
        <v>#N/A</v>
      </c>
      <c r="DR15" s="559" t="e">
        <f>INDEX(LUNDI!$B$6:$B$29,MATCH($A$15,LUNDI!Y6:Y29,0))</f>
        <v>#N/A</v>
      </c>
      <c r="DS15" s="559" t="e">
        <f>INDEX(LUNDI!$B$6:$B$29,MATCH($A$15,LUNDI!Z6:Z29,0))</f>
        <v>#N/A</v>
      </c>
      <c r="DT15" s="559" t="e">
        <f>INDEX(LUNDI!$B$6:$B$29,MATCH($A$15,LUNDI!AA6:AA29,0))</f>
        <v>#N/A</v>
      </c>
      <c r="DU15" s="559" t="e">
        <f>INDEX(LUNDI!$B$6:$B$29,MATCH($A$15,LUNDI!AB6:AB29,0))</f>
        <v>#N/A</v>
      </c>
      <c r="DV15" s="572">
        <f t="shared" si="14"/>
        <v>0</v>
      </c>
      <c r="DW15" s="543" t="str">
        <f t="shared" si="15"/>
        <v>BORGES</v>
      </c>
      <c r="DX15" s="559" t="e">
        <f>INDEX(MARDI!$B$6:$B$29,MATCH($A$15,MARDI!D6:D29,0))</f>
        <v>#N/A</v>
      </c>
      <c r="DY15" s="559" t="e">
        <f>INDEX(MARDI!$B$6:$B$29,MATCH($A$15,MARDI!E6:E29,0))</f>
        <v>#N/A</v>
      </c>
      <c r="DZ15" s="559" t="e">
        <f>INDEX(MARDI!$B$6:$B$29,MATCH($A$15,MARDI!F6:F29,0))</f>
        <v>#N/A</v>
      </c>
      <c r="EA15" s="559" t="e">
        <f>INDEX(MARDI!$B$6:$B$29,MATCH($A$15,MARDI!G6:G29,0))</f>
        <v>#N/A</v>
      </c>
      <c r="EB15" s="559" t="e">
        <f>INDEX(MARDI!$B$6:$B$29,MATCH($A$15,MARDI!H6:H29,0))</f>
        <v>#N/A</v>
      </c>
      <c r="EC15" s="559" t="e">
        <f>INDEX(MARDI!$B$6:$B$29,MATCH($A$15,MARDI!I6:I29,0))</f>
        <v>#N/A</v>
      </c>
      <c r="ED15" s="559" t="e">
        <f>INDEX(MARDI!$B$6:$B$29,MATCH($A$15,MARDI!J6:J29,0))</f>
        <v>#N/A</v>
      </c>
      <c r="EE15" s="559" t="e">
        <f>INDEX(MARDI!$B$6:$B$29,MATCH($A$15,MARDI!K6:K29,0))</f>
        <v>#N/A</v>
      </c>
      <c r="EF15" s="559" t="e">
        <f>INDEX(MARDI!$B$6:$B$29,MATCH($A$15,MARDI!L6:L29,0))</f>
        <v>#N/A</v>
      </c>
      <c r="EG15" s="559" t="e">
        <f>INDEX(MARDI!$B$6:$B$29,MATCH($A$15,MARDI!M6:M29,0))</f>
        <v>#N/A</v>
      </c>
      <c r="EH15" s="559" t="e">
        <f>INDEX(MARDI!$B$6:$B$29,MATCH($A$15,MARDI!N6:N29,0))</f>
        <v>#N/A</v>
      </c>
      <c r="EI15" s="559" t="e">
        <f>INDEX(MARDI!$B$6:$B$29,MATCH($A$15,MARDI!O6:O29,0))</f>
        <v>#N/A</v>
      </c>
      <c r="EJ15" s="559" t="e">
        <f>INDEX(MARDI!$B$6:$B$29,MATCH($A$15,MARDI!P6:P29,0))</f>
        <v>#N/A</v>
      </c>
      <c r="EK15" s="559" t="e">
        <f>INDEX(MARDI!$B$6:$B$29,MATCH($A$15,MARDI!Q6:Q29,0))</f>
        <v>#N/A</v>
      </c>
      <c r="EL15" s="559" t="e">
        <f>INDEX(MARDI!$B$6:$B$29,MATCH($A$15,MARDI!R6:R29,0))</f>
        <v>#N/A</v>
      </c>
      <c r="EM15" s="559" t="e">
        <f>INDEX(MARDI!$B$6:$B$29,MATCH($A$15,MARDI!S6:S29,0))</f>
        <v>#N/A</v>
      </c>
      <c r="EN15" s="559" t="e">
        <f>INDEX(MARDI!$B$6:$B$29,MATCH($A$15,MARDI!T6:T29,0))</f>
        <v>#N/A</v>
      </c>
      <c r="EO15" s="559" t="e">
        <f>INDEX(MARDI!$B$6:$B$29,MATCH($A$15,MARDI!U6:U29,0))</f>
        <v>#N/A</v>
      </c>
      <c r="EP15" s="559" t="e">
        <f>INDEX(MARDI!$B$6:$B$29,MATCH($A$15,MARDI!V6:V29,0))</f>
        <v>#N/A</v>
      </c>
      <c r="EQ15" s="559" t="e">
        <f>INDEX(MARDI!$B$6:$B$29,MATCH($A$15,MARDI!W6:W29,0))</f>
        <v>#N/A</v>
      </c>
      <c r="ER15" s="559" t="e">
        <f>INDEX(MARDI!$B$6:$B$29,MATCH($A$15,MARDI!X6:X29,0))</f>
        <v>#N/A</v>
      </c>
      <c r="ES15" s="559" t="e">
        <f>INDEX(MARDI!$B$6:$B$29,MATCH($A$15,MARDI!Y6:Y29,0))</f>
        <v>#N/A</v>
      </c>
      <c r="ET15" s="559" t="e">
        <f>INDEX(MARDI!$B$6:$B$29,MATCH($A$15,MARDI!Z6:Z29,0))</f>
        <v>#N/A</v>
      </c>
      <c r="EU15" s="559" t="e">
        <f>INDEX(MARDI!$B$6:$B$29,MATCH($A$15,MARDI!AA6:AA29,0))</f>
        <v>#N/A</v>
      </c>
      <c r="EV15" s="559" t="e">
        <f>INDEX(MARDI!$B$6:$B$29,MATCH($A$15,MARDI!AB6:AB29,0))</f>
        <v>#N/A</v>
      </c>
      <c r="EW15" s="572">
        <f t="shared" si="16"/>
        <v>0</v>
      </c>
      <c r="EX15" s="559"/>
      <c r="EY15" s="568" t="str">
        <f t="shared" si="27"/>
        <v>BORGES</v>
      </c>
      <c r="EZ15" s="559" t="e">
        <f>INDEX(MERCREDI!$B$6:$B$29,MATCH($A$15,MERCREDI!D6:D29,0))</f>
        <v>#N/A</v>
      </c>
      <c r="FA15" s="559" t="e">
        <f>INDEX(MERCREDI!$B$6:$B$29,MATCH($A$15,MERCREDI!E6:E29,0))</f>
        <v>#N/A</v>
      </c>
      <c r="FB15" s="559" t="e">
        <f>INDEX(MERCREDI!$B$6:$B$29,MATCH($A$15,MERCREDI!F6:F29,0))</f>
        <v>#N/A</v>
      </c>
      <c r="FC15" s="559" t="e">
        <f>INDEX(MERCREDI!$B$6:$B$29,MATCH($A$15,MERCREDI!G6:G29,0))</f>
        <v>#N/A</v>
      </c>
      <c r="FD15" s="559" t="e">
        <f>INDEX(MERCREDI!$B$6:$B$29,MATCH($A$15,MERCREDI!H6:H29,0))</f>
        <v>#N/A</v>
      </c>
      <c r="FE15" s="559" t="e">
        <f>INDEX(MERCREDI!$B$6:$B$29,MATCH($A$15,MERCREDI!I6:I29,0))</f>
        <v>#N/A</v>
      </c>
      <c r="FF15" s="559" t="e">
        <f>INDEX(MERCREDI!$B$6:$B$29,MATCH($A$15,MERCREDI!J6:J29,0))</f>
        <v>#N/A</v>
      </c>
      <c r="FG15" s="559" t="e">
        <f>INDEX(MERCREDI!$B$6:$B$29,MATCH($A$15,MERCREDI!K6:K29,0))</f>
        <v>#N/A</v>
      </c>
      <c r="FH15" s="559" t="e">
        <f>INDEX(MERCREDI!$B$6:$B$29,MATCH($A$15,MERCREDI!L6:L29,0))</f>
        <v>#N/A</v>
      </c>
      <c r="FI15" s="559" t="e">
        <f>INDEX(MERCREDI!$B$6:$B$29,MATCH($A$15,MERCREDI!M6:M29,0))</f>
        <v>#N/A</v>
      </c>
      <c r="FJ15" s="559" t="e">
        <f>INDEX(MERCREDI!$B$6:$B$29,MATCH($A$15,MERCREDI!N6:N29,0))</f>
        <v>#N/A</v>
      </c>
      <c r="FK15" s="559" t="e">
        <f>INDEX(MERCREDI!$B$6:$B$29,MATCH($A$15,MERCREDI!O6:O29,0))</f>
        <v>#N/A</v>
      </c>
      <c r="FL15" s="559" t="e">
        <f>INDEX(MERCREDI!$B$6:$B$29,MATCH($A$15,MERCREDI!P6:P29,0))</f>
        <v>#N/A</v>
      </c>
      <c r="FM15" s="559" t="e">
        <f>INDEX(MERCREDI!$B$6:$B$29,MATCH($A$15,MERCREDI!Q6:Q29,0))</f>
        <v>#N/A</v>
      </c>
      <c r="FN15" s="559" t="e">
        <f>INDEX(MERCREDI!$B$6:$B$29,MATCH($A$15,MERCREDI!R6:R29,0))</f>
        <v>#N/A</v>
      </c>
      <c r="FO15" s="559" t="e">
        <f>INDEX(MERCREDI!$B$6:$B$29,MATCH($A$15,MERCREDI!S6:S29,0))</f>
        <v>#N/A</v>
      </c>
      <c r="FP15" s="559" t="e">
        <f>INDEX(MERCREDI!$B$6:$B$29,MATCH($A$15,MERCREDI!T6:T29,0))</f>
        <v>#N/A</v>
      </c>
      <c r="FQ15" s="559" t="e">
        <f>INDEX(MERCREDI!$B$6:$B$29,MATCH($A$15,MERCREDI!U6:U29,0))</f>
        <v>#N/A</v>
      </c>
      <c r="FR15" s="559" t="e">
        <f>INDEX(MERCREDI!$B$6:$B$29,MATCH($A$15,MERCREDI!V6:V29,0))</f>
        <v>#N/A</v>
      </c>
      <c r="FS15" s="559" t="e">
        <f>INDEX(MERCREDI!$B$6:$B$29,MATCH($A$15,MERCREDI!W6:W29,0))</f>
        <v>#N/A</v>
      </c>
      <c r="FT15" s="559" t="e">
        <f>INDEX(MERCREDI!$B$6:$B$29,MATCH($A$15,MERCREDI!X6:X29,0))</f>
        <v>#N/A</v>
      </c>
      <c r="FU15" s="559" t="e">
        <f>INDEX(MERCREDI!$B$6:$B$29,MATCH($A$15,MERCREDI!Y6:Y29,0))</f>
        <v>#N/A</v>
      </c>
      <c r="FV15" s="559" t="e">
        <f>INDEX(MERCREDI!$B$6:$B$29,MATCH($A$15,MERCREDI!Z6:Z29,0))</f>
        <v>#N/A</v>
      </c>
      <c r="FW15" s="559" t="e">
        <f>INDEX(MERCREDI!$B$6:$B$29,MATCH($A$15,MERCREDI!AA6:AA29,0))</f>
        <v>#N/A</v>
      </c>
      <c r="FX15" s="559" t="e">
        <f>INDEX(MERCREDI!$B$6:$B$29,MATCH($A$15,MERCREDI!AB6:AB29,0))</f>
        <v>#N/A</v>
      </c>
      <c r="FY15" s="572">
        <f t="shared" si="28"/>
        <v>0</v>
      </c>
      <c r="GA15" s="570" t="str">
        <f t="shared" si="29"/>
        <v>BORGES</v>
      </c>
      <c r="GB15" s="565" t="e">
        <f>INDEX(JEUDI!$B$6:$B$29,MATCH($A$15,JEUDI!D6:D29,0))</f>
        <v>#N/A</v>
      </c>
      <c r="GC15" s="565" t="e">
        <f>INDEX(JEUDI!$B$6:$B$29,MATCH($A$15,JEUDI!E6:E29,0))</f>
        <v>#N/A</v>
      </c>
      <c r="GD15" s="565" t="e">
        <f>INDEX(JEUDI!$B$6:$B$29,MATCH($A$15,JEUDI!F6:F29,0))</f>
        <v>#N/A</v>
      </c>
      <c r="GE15" s="565" t="e">
        <f>INDEX(JEUDI!$B$6:$B$29,MATCH($A$15,JEUDI!G6:G29,0))</f>
        <v>#N/A</v>
      </c>
      <c r="GF15" s="565" t="e">
        <f>INDEX(JEUDI!$B$6:$B$29,MATCH($A$15,JEUDI!H6:H29,0))</f>
        <v>#N/A</v>
      </c>
      <c r="GG15" s="565" t="e">
        <f>INDEX(JEUDI!$B$6:$B$29,MATCH($A$15,JEUDI!I6:I29,0))</f>
        <v>#N/A</v>
      </c>
      <c r="GH15" s="565" t="e">
        <f>INDEX(JEUDI!$B$6:$B$29,MATCH($A$15,JEUDI!J6:J29,0))</f>
        <v>#N/A</v>
      </c>
      <c r="GI15" s="565" t="e">
        <f>INDEX(JEUDI!$B$6:$B$29,MATCH($A$15,JEUDI!K6:K29,0))</f>
        <v>#N/A</v>
      </c>
      <c r="GJ15" s="565" t="e">
        <f>INDEX(JEUDI!$B$6:$B$29,MATCH($A$15,JEUDI!L6:L29,0))</f>
        <v>#N/A</v>
      </c>
      <c r="GK15" s="565" t="e">
        <f>INDEX(JEUDI!$B$6:$B$29,MATCH($A$15,JEUDI!M6:M29,0))</f>
        <v>#N/A</v>
      </c>
      <c r="GL15" s="565" t="e">
        <f>INDEX(JEUDI!$B$6:$B$29,MATCH($A$15,JEUDI!N6:N29,0))</f>
        <v>#N/A</v>
      </c>
      <c r="GM15" s="565" t="e">
        <f>INDEX(JEUDI!$B$6:$B$29,MATCH($A$15,JEUDI!O6:O29,0))</f>
        <v>#N/A</v>
      </c>
      <c r="GN15" s="565" t="e">
        <f>INDEX(JEUDI!$B$6:$B$29,MATCH($A$15,JEUDI!P6:P29,0))</f>
        <v>#N/A</v>
      </c>
      <c r="GO15" s="565" t="e">
        <f>INDEX(JEUDI!$B$6:$B$29,MATCH($A$15,JEUDI!Q6:Q29,0))</f>
        <v>#N/A</v>
      </c>
      <c r="GP15" s="565" t="e">
        <f>INDEX(JEUDI!$B$6:$B$29,MATCH($A$15,JEUDI!R6:R29,0))</f>
        <v>#N/A</v>
      </c>
      <c r="GQ15" s="565" t="e">
        <f>INDEX(JEUDI!$B$6:$B$29,MATCH($A$15,JEUDI!S6:S29,0))</f>
        <v>#N/A</v>
      </c>
      <c r="GR15" s="565" t="e">
        <f>INDEX(JEUDI!$B$6:$B$29,MATCH($A$15,JEUDI!T6:T29,0))</f>
        <v>#N/A</v>
      </c>
      <c r="GS15" s="565" t="e">
        <f>INDEX(JEUDI!$B$6:$B$29,MATCH($A$15,JEUDI!U6:U29,0))</f>
        <v>#N/A</v>
      </c>
      <c r="GT15" s="565" t="e">
        <f>INDEX(JEUDI!$B$6:$B$29,MATCH($A$15,JEUDI!V6:V29,0))</f>
        <v>#N/A</v>
      </c>
      <c r="GU15" s="565" t="e">
        <f>INDEX(JEUDI!$B$6:$B$29,MATCH($A$15,JEUDI!W6:W29,0))</f>
        <v>#N/A</v>
      </c>
      <c r="GV15" s="565" t="e">
        <f>INDEX(JEUDI!$B$6:$B$29,MATCH($A$15,JEUDI!X6:X29,0))</f>
        <v>#N/A</v>
      </c>
      <c r="GW15" s="565" t="e">
        <f>INDEX(JEUDI!$B$6:$B$29,MATCH($A$15,JEUDI!Y6:Y29,0))</f>
        <v>#N/A</v>
      </c>
      <c r="GX15" s="565" t="e">
        <f>INDEX(JEUDI!$B$6:$B$29,MATCH($A$15,JEUDI!Z6:Z29,0))</f>
        <v>#N/A</v>
      </c>
      <c r="GY15" s="565" t="e">
        <f>INDEX(JEUDI!$B$6:$B$29,MATCH($A$15,JEUDI!AA6:AA29,0))</f>
        <v>#N/A</v>
      </c>
      <c r="GZ15" s="565" t="e">
        <f>INDEX(JEUDI!$B$6:$B$29,MATCH($A$15,JEUDI!AB6:AB29,0))</f>
        <v>#N/A</v>
      </c>
      <c r="HA15" s="572">
        <f t="shared" si="30"/>
        <v>0</v>
      </c>
      <c r="HC15" s="772" t="str">
        <f t="shared" si="31"/>
        <v>BORGES</v>
      </c>
      <c r="HD15" s="565" t="e">
        <f>INDEX(VENDREDI!$B$6:$B$29,MATCH($A$15,VENDREDI!D6:D29,0))</f>
        <v>#N/A</v>
      </c>
      <c r="HE15" s="565" t="e">
        <f>INDEX(VENDREDI!$B$6:$B$29,MATCH($A$15,VENDREDI!E6:E29,0))</f>
        <v>#N/A</v>
      </c>
      <c r="HF15" s="565" t="e">
        <f>INDEX(VENDREDI!$B$6:$B$29,MATCH($A$15,VENDREDI!F6:F29,0))</f>
        <v>#N/A</v>
      </c>
      <c r="HG15" s="565" t="e">
        <f>INDEX(VENDREDI!$B$6:$B$29,MATCH($A$15,VENDREDI!G6:G29,0))</f>
        <v>#N/A</v>
      </c>
      <c r="HH15" s="565" t="e">
        <f>INDEX(VENDREDI!$B$6:$B$29,MATCH($A$15,VENDREDI!H6:H29,0))</f>
        <v>#N/A</v>
      </c>
      <c r="HI15" s="565" t="e">
        <f>INDEX(VENDREDI!$B$6:$B$29,MATCH($A$15,VENDREDI!I6:I29,0))</f>
        <v>#N/A</v>
      </c>
      <c r="HJ15" s="565" t="e">
        <f>INDEX(VENDREDI!$B$6:$B$29,MATCH($A$15,VENDREDI!J6:J29,0))</f>
        <v>#N/A</v>
      </c>
      <c r="HK15" s="565" t="e">
        <f>INDEX(VENDREDI!$B$6:$B$29,MATCH($A$15,VENDREDI!K6:K29,0))</f>
        <v>#N/A</v>
      </c>
      <c r="HL15" s="565" t="e">
        <f>INDEX(VENDREDI!$B$6:$B$29,MATCH($A$15,VENDREDI!L6:L29,0))</f>
        <v>#N/A</v>
      </c>
      <c r="HM15" s="565" t="e">
        <f>INDEX(VENDREDI!$B$6:$B$29,MATCH($A$15,VENDREDI!M6:M29,0))</f>
        <v>#N/A</v>
      </c>
      <c r="HN15" s="565" t="e">
        <f>INDEX(VENDREDI!$B$6:$B$29,MATCH($A$15,VENDREDI!N6:N29,0))</f>
        <v>#N/A</v>
      </c>
      <c r="HO15" s="565" t="e">
        <f>INDEX(VENDREDI!$B$6:$B$29,MATCH($A$15,VENDREDI!O6:O29,0))</f>
        <v>#N/A</v>
      </c>
      <c r="HP15" s="565" t="e">
        <f>INDEX(VENDREDI!$B$6:$B$29,MATCH($A$15,VENDREDI!P6:P29,0))</f>
        <v>#N/A</v>
      </c>
      <c r="HQ15" s="565" t="e">
        <f>INDEX(VENDREDI!$B$6:$B$29,MATCH($A$15,VENDREDI!Q6:Q29,0))</f>
        <v>#N/A</v>
      </c>
      <c r="HR15" s="565" t="e">
        <f>INDEX(VENDREDI!$B$6:$B$29,MATCH($A$15,VENDREDI!R6:R29,0))</f>
        <v>#N/A</v>
      </c>
      <c r="HS15" s="565" t="e">
        <f>INDEX(VENDREDI!$B$6:$B$29,MATCH($A$15,VENDREDI!S6:S29,0))</f>
        <v>#N/A</v>
      </c>
      <c r="HT15" s="565" t="e">
        <f>INDEX(VENDREDI!$B$6:$B$29,MATCH($A$15,VENDREDI!T6:T29,0))</f>
        <v>#N/A</v>
      </c>
      <c r="HU15" s="565" t="e">
        <f>INDEX(VENDREDI!$B$6:$B$29,MATCH($A$15,VENDREDI!U6:U29,0))</f>
        <v>#N/A</v>
      </c>
      <c r="HV15" s="565" t="e">
        <f>INDEX(VENDREDI!$B$6:$B$29,MATCH($A$15,VENDREDI!V6:V29,0))</f>
        <v>#N/A</v>
      </c>
      <c r="HW15" s="565" t="e">
        <f>INDEX(VENDREDI!$B$6:$B$29,MATCH($A$15,VENDREDI!W6:W29,0))</f>
        <v>#N/A</v>
      </c>
      <c r="HX15" s="565" t="e">
        <f>INDEX(VENDREDI!$B$6:$B$29,MATCH($A$15,VENDREDI!X6:X29,0))</f>
        <v>#N/A</v>
      </c>
      <c r="HY15" s="565" t="e">
        <f>INDEX(VENDREDI!$B$6:$B$29,MATCH($A$15,VENDREDI!Y6:Y29,0))</f>
        <v>#N/A</v>
      </c>
      <c r="HZ15" s="565" t="e">
        <f>INDEX(VENDREDI!$B$6:$B$29,MATCH($A$15,VENDREDI!Z6:Z29,0))</f>
        <v>#N/A</v>
      </c>
      <c r="IA15" s="565" t="e">
        <f>INDEX(VENDREDI!$B$6:$B$29,MATCH($A$15,VENDREDI!AA6:AA29,0))</f>
        <v>#N/A</v>
      </c>
      <c r="IB15" s="565" t="e">
        <f>INDEX(VENDREDI!$B$6:$B$29,MATCH($A$15,VENDREDI!AB6:AB29,0))</f>
        <v>#N/A</v>
      </c>
      <c r="IC15" s="572">
        <f t="shared" si="32"/>
        <v>0</v>
      </c>
      <c r="IG15" s="772" t="str">
        <f t="shared" si="33"/>
        <v>BORGES</v>
      </c>
      <c r="IH15" s="565" t="e">
        <f>INDEX(LUNDI!$B$35:$B$58,MATCH($A$15,LUNDI!D35:D58,0))</f>
        <v>#N/A</v>
      </c>
      <c r="II15" s="565" t="e">
        <f>INDEX(LUNDI!$B$35:$B$58,MATCH($A$15,LUNDI!E35:E58,0))</f>
        <v>#N/A</v>
      </c>
      <c r="IJ15" s="565" t="e">
        <f>INDEX(LUNDI!$B$35:$B$58,MATCH($A$15,LUNDI!F35:F58,0))</f>
        <v>#N/A</v>
      </c>
      <c r="IK15" s="565" t="e">
        <f>INDEX(LUNDI!$B$35:$B$58,MATCH($A$15,LUNDI!G35:G58,0))</f>
        <v>#N/A</v>
      </c>
      <c r="IL15" s="565" t="e">
        <f>INDEX(LUNDI!$B$35:$B$58,MATCH($A$15,LUNDI!H35:H58,0))</f>
        <v>#N/A</v>
      </c>
      <c r="IM15" s="565" t="e">
        <f>INDEX(LUNDI!$B$35:$B$58,MATCH($A$15,LUNDI!I35:I58,0))</f>
        <v>#N/A</v>
      </c>
      <c r="IN15" s="565" t="e">
        <f>INDEX(LUNDI!$B$35:$B$58,MATCH($A$15,LUNDI!J35:J58,0))</f>
        <v>#N/A</v>
      </c>
      <c r="IO15" s="565" t="e">
        <f>INDEX(LUNDI!$B$35:$B$58,MATCH($A$15,LUNDI!K35:K58,0))</f>
        <v>#N/A</v>
      </c>
      <c r="IP15" s="565" t="e">
        <f>INDEX(LUNDI!$B$35:$B$58,MATCH($A$15,LUNDI!L35:L58,0))</f>
        <v>#N/A</v>
      </c>
      <c r="IQ15" s="565" t="e">
        <f>INDEX(LUNDI!$B$35:$B$58,MATCH($A$15,LUNDI!M35:M58,0))</f>
        <v>#N/A</v>
      </c>
      <c r="IR15" s="565" t="e">
        <f>INDEX(LUNDI!$B$35:$B$58,MATCH($A$15,LUNDI!N35:N58,0))</f>
        <v>#N/A</v>
      </c>
      <c r="IS15" s="565" t="e">
        <f>INDEX(LUNDI!$B$35:$B$58,MATCH($A$15,LUNDI!O35:O58,0))</f>
        <v>#N/A</v>
      </c>
      <c r="IT15" s="565" t="e">
        <f>INDEX(LUNDI!$B$35:$B$58,MATCH($A$15,LUNDI!P35:P58,0))</f>
        <v>#N/A</v>
      </c>
      <c r="IU15" s="565" t="e">
        <f>INDEX(LUNDI!$B$35:$B$58,MATCH($A$15,LUNDI!Q35:Q58,0))</f>
        <v>#N/A</v>
      </c>
      <c r="IV15" s="565" t="e">
        <f>INDEX(LUNDI!$B$35:$B$58,MATCH($A$15,LUNDI!R35:R58,0))</f>
        <v>#N/A</v>
      </c>
      <c r="IW15" s="565" t="e">
        <f>INDEX(LUNDI!$B$35:$B$58,MATCH($A$15,LUNDI!S35:S58,0))</f>
        <v>#N/A</v>
      </c>
      <c r="IX15" s="565" t="e">
        <f>INDEX(LUNDI!$B$35:$B$58,MATCH($A$15,LUNDI!T35:T58,0))</f>
        <v>#N/A</v>
      </c>
      <c r="IY15" s="565" t="e">
        <f>INDEX(LUNDI!$B$35:$B$58,MATCH($A$15,LUNDI!U35:U58,0))</f>
        <v>#N/A</v>
      </c>
      <c r="IZ15" s="565" t="e">
        <f>INDEX(LUNDI!$B$35:$B$58,MATCH($A$15,LUNDI!V35:V58,0))</f>
        <v>#N/A</v>
      </c>
      <c r="JA15" s="565" t="e">
        <f>INDEX(LUNDI!$B$35:$B$58,MATCH($A$15,LUNDI!W35:W58,0))</f>
        <v>#N/A</v>
      </c>
      <c r="JB15" s="565" t="e">
        <f>INDEX(LUNDI!$B$35:$B$58,MATCH($A$15,LUNDI!X35:X58,0))</f>
        <v>#N/A</v>
      </c>
      <c r="JC15" s="565" t="e">
        <f>INDEX(LUNDI!$B$35:$B$58,MATCH($A$15,LUNDI!Y35:Y58,0))</f>
        <v>#N/A</v>
      </c>
      <c r="JD15" s="565" t="e">
        <f>INDEX(LUNDI!$B$35:$B$58,MATCH($A$15,LUNDI!Z35:Z58,0))</f>
        <v>#N/A</v>
      </c>
      <c r="JE15" s="565" t="e">
        <f>INDEX(LUNDI!$B$35:$B$58,MATCH($A$15,LUNDI!AA35:AA58,0))</f>
        <v>#N/A</v>
      </c>
      <c r="JF15" s="565" t="e">
        <f>INDEX(LUNDI!$B$35:$B$58,MATCH($A$15,LUNDI!AB35:AB58,0))</f>
        <v>#N/A</v>
      </c>
      <c r="JG15" s="572">
        <f t="shared" si="34"/>
        <v>0</v>
      </c>
      <c r="JI15" s="772" t="str">
        <f t="shared" si="35"/>
        <v>BORGES</v>
      </c>
      <c r="JJ15" s="565" t="e">
        <f>INDEX(MARDI!$B$35:$B$58,MATCH($A$15,MARDI!D35:D58,0))</f>
        <v>#N/A</v>
      </c>
      <c r="JK15" s="565" t="e">
        <f>INDEX(MARDI!$B$35:$B$58,MATCH($A$15,MARDI!E35:E58,0))</f>
        <v>#N/A</v>
      </c>
      <c r="JL15" s="565" t="e">
        <f>INDEX(MARDI!$B$35:$B$58,MATCH($A$15,MARDI!F35:F58,0))</f>
        <v>#N/A</v>
      </c>
      <c r="JM15" s="565" t="e">
        <f>INDEX(MARDI!$B$35:$B$58,MATCH($A$15,MARDI!G35:G58,0))</f>
        <v>#N/A</v>
      </c>
      <c r="JN15" s="565" t="e">
        <f>INDEX(MARDI!$B$35:$B$58,MATCH($A$15,MARDI!H35:H58,0))</f>
        <v>#N/A</v>
      </c>
      <c r="JO15" s="565" t="e">
        <f>INDEX(MARDI!$B$35:$B$58,MATCH($A$15,MARDI!I35:I58,0))</f>
        <v>#N/A</v>
      </c>
      <c r="JP15" s="565" t="e">
        <f>INDEX(MARDI!$B$35:$B$58,MATCH($A$15,MARDI!J35:J58,0))</f>
        <v>#N/A</v>
      </c>
      <c r="JQ15" s="565" t="e">
        <f>INDEX(MARDI!$B$35:$B$58,MATCH($A$15,MARDI!K35:K58,0))</f>
        <v>#N/A</v>
      </c>
      <c r="JR15" s="565" t="e">
        <f>INDEX(MARDI!$B$35:$B$58,MATCH($A$15,MARDI!L35:L58,0))</f>
        <v>#N/A</v>
      </c>
      <c r="JS15" s="565" t="e">
        <f>INDEX(MARDI!$B$35:$B$58,MATCH($A$15,MARDI!M35:M58,0))</f>
        <v>#N/A</v>
      </c>
      <c r="JT15" s="565" t="e">
        <f>INDEX(MARDI!$B$35:$B$58,MATCH($A$15,MARDI!N35:N58,0))</f>
        <v>#N/A</v>
      </c>
      <c r="JU15" s="565" t="e">
        <f>INDEX(MARDI!$B$35:$B$58,MATCH($A$15,MARDI!O35:O58,0))</f>
        <v>#N/A</v>
      </c>
      <c r="JV15" s="565" t="e">
        <f>INDEX(MARDI!$B$35:$B$58,MATCH($A$15,MARDI!P35:P58,0))</f>
        <v>#N/A</v>
      </c>
      <c r="JW15" s="565" t="e">
        <f>INDEX(MARDI!$B$35:$B$58,MATCH($A$15,MARDI!Q35:Q58,0))</f>
        <v>#N/A</v>
      </c>
      <c r="JX15" s="565" t="e">
        <f>INDEX(MARDI!$B$35:$B$58,MATCH($A$15,MARDI!R35:R58,0))</f>
        <v>#N/A</v>
      </c>
      <c r="JY15" s="565" t="e">
        <f>INDEX(MARDI!$B$35:$B$58,MATCH($A$15,MARDI!S35:S58,0))</f>
        <v>#N/A</v>
      </c>
      <c r="JZ15" s="565" t="e">
        <f>INDEX(MARDI!$B$35:$B$58,MATCH($A$15,MARDI!T35:T58,0))</f>
        <v>#N/A</v>
      </c>
      <c r="KA15" s="565" t="e">
        <f>INDEX(MARDI!$B$35:$B$58,MATCH($A$15,MARDI!U35:U58,0))</f>
        <v>#N/A</v>
      </c>
      <c r="KB15" s="565" t="e">
        <f>INDEX(MARDI!$B$35:$B$58,MATCH($A$15,MARDI!V35:V58,0))</f>
        <v>#N/A</v>
      </c>
      <c r="KC15" s="565" t="e">
        <f>INDEX(MARDI!$B$35:$B$58,MATCH($A$15,MARDI!W35:W58,0))</f>
        <v>#N/A</v>
      </c>
      <c r="KD15" s="565" t="e">
        <f>INDEX(MARDI!$B$35:$B$58,MATCH($A$15,MARDI!X35:X58,0))</f>
        <v>#N/A</v>
      </c>
      <c r="KE15" s="565" t="e">
        <f>INDEX(MARDI!$B$35:$B$58,MATCH($A$15,MARDI!Y35:Y58,0))</f>
        <v>#N/A</v>
      </c>
      <c r="KF15" s="565" t="e">
        <f>INDEX(MARDI!$B$35:$B$58,MATCH($A$15,MARDI!Z35:Z58,0))</f>
        <v>#N/A</v>
      </c>
      <c r="KG15" s="565" t="e">
        <f>INDEX(MARDI!$B$35:$B$58,MATCH($A$15,MARDI!AA35:AA58,0))</f>
        <v>#N/A</v>
      </c>
      <c r="KH15" s="565" t="e">
        <f>INDEX(MARDI!$B$35:$B$58,MATCH($A$15,MARDI!AB35:AB58,0))</f>
        <v>#N/A</v>
      </c>
      <c r="KI15" s="572">
        <f t="shared" si="36"/>
        <v>0</v>
      </c>
      <c r="KK15" s="565" t="str">
        <f t="shared" si="37"/>
        <v>BORGES</v>
      </c>
      <c r="KL15" s="565" t="e">
        <f>INDEX(MERCREDI!$B$35:$B$58,MATCH($A$15,MERCREDI!D35:D58,0))</f>
        <v>#N/A</v>
      </c>
      <c r="KM15" s="565" t="e">
        <f>INDEX(MERCREDI!$B$35:$B$58,MATCH($A$15,MERCREDI!E35:E58,0))</f>
        <v>#N/A</v>
      </c>
      <c r="KN15" s="565" t="e">
        <f>INDEX(MERCREDI!$B$35:$B$58,MATCH($A$15,MERCREDI!F35:F58,0))</f>
        <v>#N/A</v>
      </c>
      <c r="KO15" s="565" t="e">
        <f>INDEX(MERCREDI!$B$35:$B$58,MATCH($A$15,MERCREDI!G35:G58,0))</f>
        <v>#N/A</v>
      </c>
      <c r="KP15" s="565" t="e">
        <f>INDEX(MERCREDI!$B$35:$B$58,MATCH($A$15,MERCREDI!H35:H58,0))</f>
        <v>#N/A</v>
      </c>
      <c r="KQ15" s="565" t="e">
        <f>INDEX(MERCREDI!$B$35:$B$58,MATCH($A$15,MERCREDI!I35:I58,0))</f>
        <v>#N/A</v>
      </c>
      <c r="KR15" s="565" t="e">
        <f>INDEX(MERCREDI!$B$35:$B$58,MATCH($A$15,MERCREDI!J35:J58,0))</f>
        <v>#N/A</v>
      </c>
      <c r="KS15" s="565" t="e">
        <f>INDEX(MERCREDI!$B$35:$B$58,MATCH($A$15,MERCREDI!K35:K58,0))</f>
        <v>#N/A</v>
      </c>
      <c r="KT15" s="565" t="e">
        <f>INDEX(MERCREDI!$B$35:$B$58,MATCH($A$15,MERCREDI!L35:L58,0))</f>
        <v>#N/A</v>
      </c>
      <c r="KU15" s="565" t="e">
        <f>INDEX(MERCREDI!$B$35:$B$58,MATCH($A$15,MERCREDI!M35:M58,0))</f>
        <v>#N/A</v>
      </c>
      <c r="KV15" s="565" t="e">
        <f>INDEX(MERCREDI!$B$35:$B$58,MATCH($A$15,MERCREDI!N35:N58,0))</f>
        <v>#N/A</v>
      </c>
      <c r="KW15" s="565" t="e">
        <f>INDEX(MERCREDI!$B$35:$B$58,MATCH($A$15,MERCREDI!O35:O58,0))</f>
        <v>#N/A</v>
      </c>
      <c r="KX15" s="565" t="e">
        <f>INDEX(MERCREDI!$B$35:$B$58,MATCH($A$15,MERCREDI!P35:P58,0))</f>
        <v>#N/A</v>
      </c>
      <c r="KY15" s="565" t="e">
        <f>INDEX(MERCREDI!$B$35:$B$58,MATCH($A$15,MERCREDI!Q35:Q58,0))</f>
        <v>#N/A</v>
      </c>
      <c r="KZ15" s="565" t="e">
        <f>INDEX(MERCREDI!$B$35:$B$58,MATCH($A$15,MERCREDI!R35:R58,0))</f>
        <v>#N/A</v>
      </c>
      <c r="LA15" s="565" t="e">
        <f>INDEX(MERCREDI!$B$35:$B$58,MATCH($A$15,MERCREDI!S35:S58,0))</f>
        <v>#N/A</v>
      </c>
      <c r="LB15" s="565" t="e">
        <f>INDEX(MERCREDI!$B$35:$B$58,MATCH($A$15,MERCREDI!T35:T58,0))</f>
        <v>#N/A</v>
      </c>
      <c r="LC15" s="565" t="e">
        <f>INDEX(MERCREDI!$B$35:$B$58,MATCH($A$15,MERCREDI!U35:U58,0))</f>
        <v>#N/A</v>
      </c>
      <c r="LD15" s="565" t="e">
        <f>INDEX(MERCREDI!$B$35:$B$58,MATCH($A$15,MERCREDI!V35:V58,0))</f>
        <v>#N/A</v>
      </c>
      <c r="LE15" s="565" t="e">
        <f>INDEX(MERCREDI!$B$35:$B$58,MATCH($A$15,MERCREDI!W35:W58,0))</f>
        <v>#N/A</v>
      </c>
      <c r="LF15" s="565" t="e">
        <f>INDEX(MERCREDI!$B$35:$B$58,MATCH($A$15,MERCREDI!X35:X58,0))</f>
        <v>#N/A</v>
      </c>
      <c r="LG15" s="565" t="e">
        <f>INDEX(MERCREDI!$B$35:$B$58,MATCH($A$15,MERCREDI!Y35:Y58,0))</f>
        <v>#N/A</v>
      </c>
      <c r="LH15" s="565" t="e">
        <f>INDEX(MERCREDI!$B$35:$B$58,MATCH($A$15,MERCREDI!Z35:Z58,0))</f>
        <v>#N/A</v>
      </c>
      <c r="LI15" s="565" t="e">
        <f>INDEX(MERCREDI!$B$35:$B$58,MATCH($A$15,MERCREDI!AA35:AA58,0))</f>
        <v>#N/A</v>
      </c>
      <c r="LJ15" s="565" t="e">
        <f>INDEX(MERCREDI!$B$35:$B$58,MATCH($A$15,MERCREDI!AB35:AB58,0))</f>
        <v>#N/A</v>
      </c>
      <c r="LK15" s="572">
        <f t="shared" si="38"/>
        <v>0</v>
      </c>
      <c r="LM15" s="565" t="str">
        <f t="shared" si="39"/>
        <v>BORGES</v>
      </c>
      <c r="LN15" s="565" t="e">
        <f>INDEX(JEUDI!$B$35:$B$58,MATCH($A$15,JEUDI!D35:D58,0))</f>
        <v>#N/A</v>
      </c>
      <c r="LO15" s="565" t="e">
        <f>INDEX(JEUDI!$B$35:$B$58,MATCH($A$15,JEUDI!E35:E58,0))</f>
        <v>#N/A</v>
      </c>
      <c r="LP15" s="565" t="e">
        <f>INDEX(JEUDI!$B$35:$B$58,MATCH($A$15,JEUDI!F35:F58,0))</f>
        <v>#N/A</v>
      </c>
      <c r="LQ15" s="565" t="e">
        <f>INDEX(JEUDI!$B$35:$B$58,MATCH($A$15,JEUDI!G35:G58,0))</f>
        <v>#N/A</v>
      </c>
      <c r="LR15" s="565" t="e">
        <f>INDEX(JEUDI!$B$35:$B$58,MATCH($A$15,JEUDI!H35:H58,0))</f>
        <v>#N/A</v>
      </c>
      <c r="LS15" s="565" t="e">
        <f>INDEX(JEUDI!$B$35:$B$58,MATCH($A$15,JEUDI!I35:I58,0))</f>
        <v>#N/A</v>
      </c>
      <c r="LT15" s="565" t="e">
        <f>INDEX(JEUDI!$B$35:$B$58,MATCH($A$15,JEUDI!J35:J58,0))</f>
        <v>#N/A</v>
      </c>
      <c r="LU15" s="565" t="e">
        <f>INDEX(JEUDI!$B$35:$B$58,MATCH($A$15,JEUDI!K35:K58,0))</f>
        <v>#N/A</v>
      </c>
      <c r="LV15" s="565" t="e">
        <f>INDEX(JEUDI!$B$35:$B$58,MATCH($A$15,JEUDI!L35:L58,0))</f>
        <v>#N/A</v>
      </c>
      <c r="LW15" s="565" t="e">
        <f>INDEX(JEUDI!$B$35:$B$58,MATCH($A$15,JEUDI!M35:M58,0))</f>
        <v>#N/A</v>
      </c>
      <c r="LX15" s="565" t="e">
        <f>INDEX(JEUDI!$B$35:$B$58,MATCH($A$15,JEUDI!N35:N58,0))</f>
        <v>#N/A</v>
      </c>
      <c r="LY15" s="565" t="e">
        <f>INDEX(JEUDI!$B$35:$B$58,MATCH($A$15,JEUDI!O35:O58,0))</f>
        <v>#N/A</v>
      </c>
      <c r="LZ15" s="565" t="e">
        <f>INDEX(JEUDI!$B$35:$B$58,MATCH($A$15,JEUDI!P35:P58,0))</f>
        <v>#N/A</v>
      </c>
      <c r="MA15" s="565" t="e">
        <f>INDEX(JEUDI!$B$35:$B$58,MATCH($A$15,JEUDI!Q35:Q58,0))</f>
        <v>#N/A</v>
      </c>
      <c r="MB15" s="565" t="e">
        <f>INDEX(JEUDI!$B$35:$B$58,MATCH($A$15,JEUDI!R35:R58,0))</f>
        <v>#N/A</v>
      </c>
      <c r="MC15" s="565" t="e">
        <f>INDEX(JEUDI!$B$35:$B$58,MATCH($A$15,JEUDI!S35:S58,0))</f>
        <v>#N/A</v>
      </c>
      <c r="MD15" s="565" t="e">
        <f>INDEX(JEUDI!$B$35:$B$58,MATCH($A$15,JEUDI!T35:T58,0))</f>
        <v>#N/A</v>
      </c>
      <c r="ME15" s="565" t="e">
        <f>INDEX(JEUDI!$B$35:$B$58,MATCH($A$15,JEUDI!U35:U58,0))</f>
        <v>#N/A</v>
      </c>
      <c r="MF15" s="565" t="e">
        <f>INDEX(JEUDI!$B$35:$B$58,MATCH($A$15,JEUDI!V35:V58,0))</f>
        <v>#N/A</v>
      </c>
      <c r="MG15" s="565" t="e">
        <f>INDEX(JEUDI!$B$35:$B$58,MATCH($A$15,JEUDI!W35:W58,0))</f>
        <v>#N/A</v>
      </c>
      <c r="MH15" s="565" t="e">
        <f>INDEX(JEUDI!$B$35:$B$58,MATCH($A$15,JEUDI!X35:X58,0))</f>
        <v>#N/A</v>
      </c>
      <c r="MI15" s="565" t="e">
        <f>INDEX(JEUDI!$B$35:$B$58,MATCH($A$15,JEUDI!Y35:Y58,0))</f>
        <v>#N/A</v>
      </c>
      <c r="MJ15" s="565" t="e">
        <f>INDEX(JEUDI!$B$35:$B$58,MATCH($A$15,JEUDI!Z35:Z58,0))</f>
        <v>#N/A</v>
      </c>
      <c r="MK15" s="565" t="e">
        <f>INDEX(JEUDI!$B$35:$B$58,MATCH($A$15,JEUDI!AA35:AA58,0))</f>
        <v>#N/A</v>
      </c>
      <c r="ML15" s="565" t="e">
        <f>INDEX(JEUDI!$B$35:$B$58,MATCH($A$15,JEUDI!AB35:AB58,0))</f>
        <v>#N/A</v>
      </c>
      <c r="MM15" s="572">
        <f t="shared" si="40"/>
        <v>0</v>
      </c>
      <c r="MP15" s="565" t="str">
        <f t="shared" si="41"/>
        <v>BORGES</v>
      </c>
      <c r="MQ15" s="565" t="e">
        <f>INDEX(VENDREDI!$B$35:$B$58,MATCH($A$15,VENDREDI!D35:D58,0))</f>
        <v>#N/A</v>
      </c>
      <c r="MR15" s="565" t="e">
        <f>INDEX(VENDREDI!$B$35:$B$58,MATCH($A$15,VENDREDI!E35:E58,0))</f>
        <v>#N/A</v>
      </c>
      <c r="MS15" s="565" t="e">
        <f>INDEX(VENDREDI!$B$35:$B$58,MATCH($A$15,VENDREDI!F35:F58,0))</f>
        <v>#N/A</v>
      </c>
      <c r="MT15" s="565" t="e">
        <f>INDEX(VENDREDI!$B$35:$B$58,MATCH($A$15,VENDREDI!G35:G58,0))</f>
        <v>#N/A</v>
      </c>
      <c r="MU15" s="565" t="e">
        <f>INDEX(VENDREDI!$B$35:$B$58,MATCH($A$15,VENDREDI!H35:H58,0))</f>
        <v>#N/A</v>
      </c>
      <c r="MV15" s="565" t="e">
        <f>INDEX(VENDREDI!$B$35:$B$58,MATCH($A$15,VENDREDI!I35:I58,0))</f>
        <v>#N/A</v>
      </c>
      <c r="MW15" s="565" t="e">
        <f>INDEX(VENDREDI!$B$35:$B$58,MATCH($A$15,VENDREDI!J35:J58,0))</f>
        <v>#N/A</v>
      </c>
      <c r="MX15" s="565" t="e">
        <f>INDEX(VENDREDI!$B$35:$B$58,MATCH($A$15,VENDREDI!K35:K58,0))</f>
        <v>#N/A</v>
      </c>
      <c r="MY15" s="565" t="e">
        <f>INDEX(VENDREDI!$B$35:$B$58,MATCH($A$15,VENDREDI!L35:L58,0))</f>
        <v>#N/A</v>
      </c>
      <c r="MZ15" s="565" t="e">
        <f>INDEX(VENDREDI!$B$35:$B$58,MATCH($A$15,VENDREDI!M35:M58,0))</f>
        <v>#N/A</v>
      </c>
      <c r="NA15" s="565" t="e">
        <f>INDEX(VENDREDI!$B$35:$B$58,MATCH($A$15,VENDREDI!N35:N58,0))</f>
        <v>#N/A</v>
      </c>
      <c r="NB15" s="565" t="e">
        <f>INDEX(VENDREDI!$B$35:$B$58,MATCH($A$15,VENDREDI!O35:O58,0))</f>
        <v>#N/A</v>
      </c>
      <c r="NC15" s="565" t="e">
        <f>INDEX(VENDREDI!$B$35:$B$58,MATCH($A$15,VENDREDI!P35:P58,0))</f>
        <v>#N/A</v>
      </c>
      <c r="ND15" s="565" t="e">
        <f>INDEX(VENDREDI!$B$35:$B$58,MATCH($A$15,VENDREDI!Q35:Q58,0))</f>
        <v>#N/A</v>
      </c>
      <c r="NE15" s="565" t="e">
        <f>INDEX(VENDREDI!$B$35:$B$58,MATCH($A$15,VENDREDI!R35:R58,0))</f>
        <v>#N/A</v>
      </c>
      <c r="NF15" s="565" t="e">
        <f>INDEX(VENDREDI!$B$35:$B$58,MATCH($A$15,VENDREDI!S35:S58,0))</f>
        <v>#N/A</v>
      </c>
      <c r="NG15" s="565" t="e">
        <f>INDEX(VENDREDI!$B$35:$B$58,MATCH($A$15,VENDREDI!T35:T58,0))</f>
        <v>#N/A</v>
      </c>
      <c r="NH15" s="565" t="e">
        <f>INDEX(VENDREDI!$B$35:$B$58,MATCH($A$15,VENDREDI!U35:U58,0))</f>
        <v>#N/A</v>
      </c>
      <c r="NI15" s="565" t="e">
        <f>INDEX(VENDREDI!$B$35:$B$58,MATCH($A$15,VENDREDI!V35:V58,0))</f>
        <v>#N/A</v>
      </c>
      <c r="NJ15" s="565" t="e">
        <f>INDEX(VENDREDI!$B$35:$B$58,MATCH($A$15,VENDREDI!W35:W58,0))</f>
        <v>#N/A</v>
      </c>
      <c r="NK15" s="565" t="e">
        <f>INDEX(VENDREDI!$B$35:$B$58,MATCH($A$15,VENDREDI!X35:X58,0))</f>
        <v>#N/A</v>
      </c>
      <c r="NL15" s="565" t="e">
        <f>INDEX(VENDREDI!$B$35:$B$58,MATCH($A$15,VENDREDI!Y35:Y58,0))</f>
        <v>#N/A</v>
      </c>
      <c r="NM15" s="565" t="e">
        <f>INDEX(VENDREDI!$B$35:$B$58,MATCH($A$15,VENDREDI!Z35:Z58,0))</f>
        <v>#N/A</v>
      </c>
      <c r="NN15" s="565" t="e">
        <f>INDEX(VENDREDI!$B$35:$B$58,MATCH($A$15,VENDREDI!AA35:AA58,0))</f>
        <v>#N/A</v>
      </c>
      <c r="NO15" s="565" t="e">
        <f>INDEX(VENDREDI!$B$35:$B$58,MATCH($A$15,VENDREDI!AB35:AB58,0))</f>
        <v>#N/A</v>
      </c>
      <c r="NP15" s="572">
        <f t="shared" si="42"/>
        <v>0</v>
      </c>
      <c r="NS15" s="564" t="str">
        <f t="shared" si="43"/>
        <v>BORGES</v>
      </c>
      <c r="NT15" s="617" t="e">
        <f>INDEX(LUNDI!$B$63:$B$66,MATCH(A15,LUNDI!$D$63:$D$66,0))</f>
        <v>#N/A</v>
      </c>
      <c r="NU15" s="618" t="e">
        <f>INDEX(LUNDI!$B$63:$B$66,MATCH(A15,LUNDI!$E$63:$E$66,0))</f>
        <v>#N/A</v>
      </c>
      <c r="NV15" s="625" t="e">
        <f>INDEX(LUNDI!$H$63:$H$66,MATCH(A15,LUNDI!$J$63:$J$66,0))</f>
        <v>#N/A</v>
      </c>
      <c r="NW15" s="626" t="e">
        <f>INDEX(LUNDI!$H$63:$H$66,MATCH($A$15,LUNDI!K63:K66,0))</f>
        <v>#N/A</v>
      </c>
      <c r="NX15" s="617" t="e">
        <f>INDEX(MARDI!$B$63:$B$66,MATCH(A15,MARDI!$D$63:$D$66,0))</f>
        <v>#N/A</v>
      </c>
      <c r="NY15" s="618" t="e">
        <f>INDEX(MARDI!$B$63:$B$66,MATCH(A15,MARDI!$E$63:$E$66,0))</f>
        <v>#N/A</v>
      </c>
      <c r="NZ15" s="625" t="e">
        <f>INDEX(MARDI!$H$63:$H$66,MATCH(A15,MARDI!$J$63:$J$66,0))</f>
        <v>#N/A</v>
      </c>
      <c r="OA15" s="626" t="e">
        <f>INDEX(MARDI!$H$63:$H$66,MATCH(A15,MARDI!$K$63:$K$66,0))</f>
        <v>#N/A</v>
      </c>
      <c r="OB15" s="617" t="e">
        <f>INDEX(MERCREDI!$B$63:$B$66,MATCH(A15,MERCREDI!$D$63:$D$66,0))</f>
        <v>#N/A</v>
      </c>
      <c r="OC15" s="618" t="e">
        <f>INDEX(MERCREDI!$B$63:$B$66,MATCH(A15,MERCREDI!$E$63:$E$66,0))</f>
        <v>#N/A</v>
      </c>
      <c r="OD15" s="625" t="e">
        <f>INDEX(MERCREDI!$H$63:$H$66,MATCH(A15,MERCREDI!$J$63:$J$66,0))</f>
        <v>#N/A</v>
      </c>
      <c r="OE15" s="626" t="e">
        <f>INDEX(MERCREDI!$H$63:$H$66,MATCH(A15,MERCREDI!$K$63:$K$66,0))</f>
        <v>#N/A</v>
      </c>
      <c r="OF15" s="617" t="e">
        <f>INDEX(JEUDI!$B$63:$B$66,MATCH(A15,JEUDI!$D$63:$D$66,0))</f>
        <v>#N/A</v>
      </c>
      <c r="OG15" s="618" t="e">
        <f>INDEX(JEUDI!$B$63:$B$66,MATCH(A15,JEUDI!$E$63:$E$66,0))</f>
        <v>#N/A</v>
      </c>
      <c r="OH15" s="625" t="e">
        <f>INDEX(JEUDI!$H$63:$H$66,MATCH(A15,JEUDI!$J$63:$J$66,0))</f>
        <v>#N/A</v>
      </c>
      <c r="OI15" s="626" t="e">
        <f>INDEX(JEUDI!$H$63:$H$66,MATCH(A15,JEUDI!$K$63:$K$66,0))</f>
        <v>#N/A</v>
      </c>
      <c r="OJ15" s="617" t="e">
        <f>INDEX(VENDREDI!$B$63:$B$66,MATCH(A15,VENDREDI!$D$63:$D$66,0))</f>
        <v>#N/A</v>
      </c>
      <c r="OK15" s="618" t="e">
        <f>INDEX(VENDREDI!$B$63:$B$66,MATCH(A15,VENDREDI!$E$63:$E$66,0))</f>
        <v>#N/A</v>
      </c>
      <c r="OL15" s="625" t="e">
        <f>INDEX(VENDREDI!$H$63:$H$66,MATCH(A15,VENDREDI!$J$63:$J$66,0))</f>
        <v>#N/A</v>
      </c>
      <c r="OM15" s="626" t="e">
        <f>INDEX(VENDREDI!$H$63:$H$66,MATCH(A15,VENDREDI!$K$63:$K$66,0))</f>
        <v>#N/A</v>
      </c>
      <c r="ON15" s="669" t="str">
        <f t="shared" si="44"/>
        <v>BORGES</v>
      </c>
      <c r="OO15" s="641" t="e">
        <f>INDEX(LUNDI!$C$63:$C$66,MATCH(A15,LUNDI!$D$63:$D$66,0))</f>
        <v>#N/A</v>
      </c>
      <c r="OP15" s="642" t="e">
        <f>INDEX(LUNDI!$C$63:$C$66,MATCH(A15,LUNDI!$E$63:$E$66,0))</f>
        <v>#N/A</v>
      </c>
      <c r="OQ15" s="645" t="e">
        <f>INDEX(LUNDI!$I$63:$I$66,MATCH(A15,LUNDI!$J$63:$J$66,0))</f>
        <v>#N/A</v>
      </c>
      <c r="OR15" s="646" t="e">
        <f>INDEX(LUNDI!$I$63:$I$66,MATCH(A15,LUNDI!$K$63:$K$66,0))</f>
        <v>#N/A</v>
      </c>
      <c r="OS15" s="649" t="e">
        <f>INDEX(MARDI!$C$63:$C$66,MATCH(A15,MARDI!$D$63:$D$66,0))</f>
        <v>#N/A</v>
      </c>
      <c r="OT15" s="650" t="e">
        <f>INDEX(MARDI!$C$63:$C$66,MATCH(A15,MARDI!$E$63:$E$66,0))</f>
        <v>#N/A</v>
      </c>
      <c r="OU15" s="651" t="e">
        <f>INDEX(MARDI!$I$63:$I$66,MATCH(A15,MARDI!$J$63:$J$66,0))</f>
        <v>#N/A</v>
      </c>
      <c r="OV15" s="652" t="e">
        <f>INDEX(MARDI!$I$63:$I$66,MATCH(A15,MARDI!$K$63:$K$66,0))</f>
        <v>#N/A</v>
      </c>
      <c r="OW15" s="657" t="e">
        <f>INDEX(MERCREDI!$C$63:$C$66,MATCH(A15,MERCREDI!$D$63:$D$66,0))</f>
        <v>#N/A</v>
      </c>
      <c r="OX15" s="658" t="e">
        <f>INDEX(MERCREDI!$C$63:$C$66,MATCH(A15,MERCREDI!$E$63:$E$66,0))</f>
        <v>#N/A</v>
      </c>
      <c r="OY15" s="659" t="e">
        <f>INDEX(MERCREDI!$I$63:$I$66,MATCH(A15,MERCREDI!$J$63:$J$66,0))</f>
        <v>#N/A</v>
      </c>
      <c r="OZ15" s="660" t="e">
        <f>INDEX(MERCREDI!$I$63:$I$66,MATCH(A15,MERCREDI!$K$63:$K$66,0))</f>
        <v>#N/A</v>
      </c>
      <c r="PA15" s="657" t="e">
        <f>INDEX(JEUDI!$C$63:$C$66,MATCH(A15,JEUDI!$D$63:$D$66,0))</f>
        <v>#N/A</v>
      </c>
      <c r="PB15" s="658" t="e">
        <f>INDEX(JEUDI!$C$63:$C$66,MATCH(A15,JEUDI!$E$63:$E$66,0))</f>
        <v>#N/A</v>
      </c>
      <c r="PC15" s="659" t="e">
        <f>INDEX(JEUDI!$I$63:$I$66,MATCH(A15,JEUDI!$J$63:$J$66,0))</f>
        <v>#N/A</v>
      </c>
      <c r="PD15" s="660" t="e">
        <f>INDEX(JEUDI!$I$63:$I$66,MATCH(A15,JEUDI!$K$63:$K$66,0))</f>
        <v>#N/A</v>
      </c>
      <c r="PE15" s="657" t="e">
        <f>INDEX(VENDREDI!$C$63:$C$66,MATCH(A15,VENDREDI!$D$63:$D$66,0))</f>
        <v>#N/A</v>
      </c>
      <c r="PF15" s="658" t="e">
        <f>INDEX(VENDREDI!$C$63:$C$66,MATCH(A15,VENDREDI!$E$63:$E$66,0))</f>
        <v>#N/A</v>
      </c>
      <c r="PG15" s="659" t="e">
        <f>INDEX(VENDREDI!$I$63:$I$66,MATCH(A15,VENDREDI!$J$63:$J$66,0))</f>
        <v>#N/A</v>
      </c>
      <c r="PH15" s="660" t="e">
        <f>INDEX(VENDREDI!$I$63:$I$66,MATCH(A15,VENDREDI!$K$63:$K$66,0))</f>
        <v>#N/A</v>
      </c>
    </row>
    <row r="16" spans="1:461" x14ac:dyDescent="0.25">
      <c r="A16" s="187" t="str">
        <f>'LISTE DES PROFS'!A11</f>
        <v>BOUDHRIOUA</v>
      </c>
      <c r="B16" s="233">
        <f t="shared" si="17"/>
        <v>0</v>
      </c>
      <c r="C16" s="234">
        <f t="shared" si="18"/>
        <v>0</v>
      </c>
      <c r="D16" s="234">
        <f t="shared" si="19"/>
        <v>0</v>
      </c>
      <c r="E16" s="235">
        <f t="shared" si="20"/>
        <v>0</v>
      </c>
      <c r="F16" s="233">
        <f t="shared" si="21"/>
        <v>0</v>
      </c>
      <c r="G16" s="234">
        <f t="shared" si="22"/>
        <v>0</v>
      </c>
      <c r="H16" s="227">
        <f t="shared" si="23"/>
        <v>0</v>
      </c>
      <c r="I16" s="235">
        <f t="shared" si="24"/>
        <v>0</v>
      </c>
      <c r="J16" s="489">
        <f t="shared" si="0"/>
        <v>0</v>
      </c>
      <c r="K16" s="227">
        <f t="shared" si="1"/>
        <v>0</v>
      </c>
      <c r="L16" s="227">
        <f t="shared" si="2"/>
        <v>0</v>
      </c>
      <c r="M16" s="235">
        <f t="shared" si="3"/>
        <v>0</v>
      </c>
      <c r="N16" s="491">
        <f t="shared" si="25"/>
        <v>0</v>
      </c>
      <c r="O16" s="480" t="s">
        <v>37</v>
      </c>
      <c r="P16" s="233">
        <f>COUNTIF(LUNDI!$D$6:$AB$15,A16)</f>
        <v>0</v>
      </c>
      <c r="Q16" s="234">
        <f>COUNTIF(LUNDI!$D$20:$Y$29,A16)</f>
        <v>0</v>
      </c>
      <c r="R16" s="444">
        <f t="shared" si="4"/>
        <v>0</v>
      </c>
      <c r="S16" s="234">
        <f>COUNTIF(MARDI!$D$6:$AB$15,A16)</f>
        <v>0</v>
      </c>
      <c r="T16" s="234">
        <f>COUNTIF(MARDI!$D$20:$Y$29,A16)</f>
        <v>0</v>
      </c>
      <c r="U16" s="444">
        <f t="shared" si="5"/>
        <v>0</v>
      </c>
      <c r="V16" s="234">
        <f>COUNTIF(MERCREDI!$D$6:$AB$15,A16)</f>
        <v>0</v>
      </c>
      <c r="W16" s="234">
        <f>COUNTIF(MERCREDI!$D$20:$Y$29,A16)</f>
        <v>0</v>
      </c>
      <c r="X16" s="444">
        <f t="shared" si="6"/>
        <v>0</v>
      </c>
      <c r="Y16" s="234">
        <f>COUNTIF(JEUDI!$D$6:$AB$15,A16)</f>
        <v>0</v>
      </c>
      <c r="Z16" s="234">
        <f>COUNTIF(JEUDI!$D$20:$Y$29,A16)</f>
        <v>0</v>
      </c>
      <c r="AA16" s="444">
        <f t="shared" si="7"/>
        <v>0</v>
      </c>
      <c r="AB16" s="234">
        <f>COUNTIF(VENDREDI!$D$6:$AB$15,A16)</f>
        <v>0</v>
      </c>
      <c r="AC16" s="235">
        <f>COUNTIF(VENDREDI!$D$20:$Y$29,A16)</f>
        <v>0</v>
      </c>
      <c r="AD16" s="451">
        <f t="shared" si="8"/>
        <v>0</v>
      </c>
      <c r="AE16" s="226">
        <f>COUNTIF(LUNDI!$D$63:$D$66,A16)</f>
        <v>0</v>
      </c>
      <c r="AF16" s="227">
        <f>COUNTIF(LUNDI!$E$63:$E$66,A16)</f>
        <v>0</v>
      </c>
      <c r="AG16" s="228">
        <f>COUNTIF(MARDI!$D$63:$D$66,A16)</f>
        <v>0</v>
      </c>
      <c r="AH16" s="234">
        <f>COUNTIF(MARDI!$E$63:$E$66,A16)</f>
        <v>0</v>
      </c>
      <c r="AI16" s="228">
        <f>COUNTIF(MERCREDI!$D$63:$D$66,A16)</f>
        <v>0</v>
      </c>
      <c r="AJ16" s="234">
        <f>COUNTIF(MERCREDI!$E$63:$E$66,A16)</f>
        <v>0</v>
      </c>
      <c r="AK16" s="228">
        <f>COUNTIF(JEUDI!$D$63:$D$66,A16)</f>
        <v>0</v>
      </c>
      <c r="AL16" s="227">
        <f>COUNTIF(JEUDI!$E$63:$E$66,A16)</f>
        <v>0</v>
      </c>
      <c r="AM16" s="228">
        <f>COUNTIF(VENDREDI!$D$63:$D$66,A16)</f>
        <v>0</v>
      </c>
      <c r="AN16" s="525">
        <f>COUNTIF(VENDREDI!$E$63:$E$66,A16)</f>
        <v>0</v>
      </c>
      <c r="AO16" s="233">
        <f>COUNTIF(LUNDI!$F$63:$F$66,A16)</f>
        <v>0</v>
      </c>
      <c r="AP16" s="234"/>
      <c r="AQ16" s="234">
        <f>COUNTIF(MARDI!$F$63:$F$66,A16)</f>
        <v>0</v>
      </c>
      <c r="AR16" s="234"/>
      <c r="AS16" s="234">
        <f>COUNTIF(MERCREDI!$F$63:$F$66,A16)</f>
        <v>0</v>
      </c>
      <c r="AT16" s="234"/>
      <c r="AU16" s="234">
        <f>COUNTIF(JEUDI!$F$63:$F$66,A16)</f>
        <v>0</v>
      </c>
      <c r="AV16" s="234"/>
      <c r="AW16" s="235">
        <f>COUNTIF(VENDREDI!$F$63:$F$66,A16)</f>
        <v>0</v>
      </c>
      <c r="AX16" s="218"/>
      <c r="AY16" s="218"/>
      <c r="AZ16" s="233">
        <f>COUNTIF(LUNDI!$D$35:$AB$44,A16)</f>
        <v>0</v>
      </c>
      <c r="BA16" s="234">
        <f>COUNTIF(LUNDI!$D$49:$Y$58,A16)</f>
        <v>0</v>
      </c>
      <c r="BB16" s="444">
        <f t="shared" si="9"/>
        <v>0</v>
      </c>
      <c r="BC16" s="234">
        <f>COUNTIF(MARDI!$D$35:$AB$44,A16)</f>
        <v>0</v>
      </c>
      <c r="BD16" s="234">
        <f>COUNTIF(MARDI!$D$49:$Y$58,A16)</f>
        <v>0</v>
      </c>
      <c r="BE16" s="444">
        <f t="shared" si="10"/>
        <v>0</v>
      </c>
      <c r="BF16" s="234">
        <f>COUNTIF(MERCREDI!$D$35:$AB$44,A16)</f>
        <v>0</v>
      </c>
      <c r="BG16" s="234">
        <f>COUNTIF(MERCREDI!$D$49:$Y$58,A16)</f>
        <v>0</v>
      </c>
      <c r="BH16" s="444">
        <f t="shared" si="11"/>
        <v>0</v>
      </c>
      <c r="BI16" s="234">
        <f>COUNTIF(JEUDI!$D$35:$AB$44,A16)</f>
        <v>0</v>
      </c>
      <c r="BJ16" s="234">
        <f>COUNTIF(JEUDI!$D$49:$Y$58,A16)</f>
        <v>0</v>
      </c>
      <c r="BK16" s="444">
        <f t="shared" si="12"/>
        <v>0</v>
      </c>
      <c r="BL16" s="234">
        <f>COUNTIF(VENDREDI!$D$35:$AB$44,A16)</f>
        <v>0</v>
      </c>
      <c r="BM16" s="235">
        <f>COUNTIF(VENDREDI!$D$49:$Y$58,A16)</f>
        <v>0</v>
      </c>
      <c r="BN16" s="451">
        <f t="shared" si="13"/>
        <v>0</v>
      </c>
      <c r="BO16" s="207">
        <f>COUNTIF(LUNDI!$J$63:$J$66,A16)</f>
        <v>0</v>
      </c>
      <c r="BP16" s="41">
        <f>COUNTIF(LUNDI!$K$63:$K$66,A16)</f>
        <v>0</v>
      </c>
      <c r="BQ16" s="207">
        <f>COUNTIF(MARDI!$J$63:$J$66,A16)</f>
        <v>0</v>
      </c>
      <c r="BR16" s="41">
        <f>COUNTIF(MARDI!$K$63:$K$66,A16)</f>
        <v>0</v>
      </c>
      <c r="BS16" s="207">
        <f>COUNTIF(MERCREDI!$J$63:$J$66,A16)</f>
        <v>0</v>
      </c>
      <c r="BT16" s="41">
        <f>COUNTIF(MERCREDI!$K$63:$K$66,A16)</f>
        <v>0</v>
      </c>
      <c r="BU16" s="207">
        <f>COUNTIF(JEUDI!$J$63:$J$66,A16)</f>
        <v>0</v>
      </c>
      <c r="BV16" s="41">
        <f>COUNTIF(JEUDI!$K$63:$K$66,A16)</f>
        <v>0</v>
      </c>
      <c r="BW16" s="207">
        <f>COUNTIF(VENDREDI!$J$63:$J$66,A16)</f>
        <v>0</v>
      </c>
      <c r="BX16" s="42">
        <f>COUNTIF(VENDREDI!$K$63:$K$66,A16)</f>
        <v>0</v>
      </c>
      <c r="BY16" s="207">
        <f>COUNTIF(LUNDI!$L$66:$L72,A16)</f>
        <v>0</v>
      </c>
      <c r="BZ16" s="208"/>
      <c r="CA16" s="41">
        <f>COUNTIF(MARDI!$L$63:$L$66,A16)</f>
        <v>0</v>
      </c>
      <c r="CB16" s="208"/>
      <c r="CC16" s="208">
        <f>COUNTIF(MERCREDI!$L$63:$L$66,A16)</f>
        <v>0</v>
      </c>
      <c r="CD16" s="208"/>
      <c r="CE16" s="41">
        <f>COUNTIF(JEUDI!$L$63:$L$66,A16)</f>
        <v>0</v>
      </c>
      <c r="CF16" s="208"/>
      <c r="CG16" s="209">
        <f>COUNTIF(VENDREDI!$L$63:$L$66,A16)</f>
        <v>0</v>
      </c>
      <c r="CH16" s="466"/>
      <c r="CI16" s="466"/>
      <c r="CJ16" s="466"/>
      <c r="CK16" s="43">
        <f>COUNTIF(LUNDI!$O$64:$O$66,A16)</f>
        <v>0</v>
      </c>
      <c r="CL16" s="41">
        <f>COUNTIF(MARDI!$O$64:$O$66,A16)</f>
        <v>0</v>
      </c>
      <c r="CM16" s="41">
        <f>COUNTIF(MERCREDI!$O$64:$O$66,A16)</f>
        <v>0</v>
      </c>
      <c r="CN16" s="41">
        <f>COUNTIF(JEUDI!$O$64:$O$66,A16)</f>
        <v>0</v>
      </c>
      <c r="CO16" s="42">
        <f>COUNTIF(VENDREDI!$O$64:$O$66,A16)</f>
        <v>0</v>
      </c>
      <c r="CQ16" s="43">
        <f>COUNTIF(LUNDI!$P$64:$P$66,A16)</f>
        <v>0</v>
      </c>
      <c r="CR16" s="41">
        <f>COUNTIF(MARDI!$P$64:$P$66,A16)</f>
        <v>0</v>
      </c>
      <c r="CS16" s="41">
        <f>COUNTIF(MERCREDI!$P$64:$P$66,A16)</f>
        <v>0</v>
      </c>
      <c r="CT16" s="41">
        <f>COUNTIF(JEUDI!$P$64:$P$66,A16)</f>
        <v>0</v>
      </c>
      <c r="CU16" s="42">
        <f>COUNTIF(VENDREDI!$P$64:$P$66,A16)</f>
        <v>0</v>
      </c>
      <c r="CV16" s="543" t="str">
        <f t="shared" si="26"/>
        <v>BOUDHRIOUA</v>
      </c>
      <c r="CW16" s="559" t="e">
        <f>INDEX(LUNDI!$B$6:$B$29,MATCH($A$16,LUNDI!D6:D29,0))</f>
        <v>#N/A</v>
      </c>
      <c r="CX16" s="559" t="e">
        <f>INDEX(LUNDI!$B$6:$B$29,MATCH($A$16,LUNDI!E6:E29,0))</f>
        <v>#N/A</v>
      </c>
      <c r="CY16" s="559" t="e">
        <f>INDEX(LUNDI!$B$6:$B$29,MATCH($A$16,LUNDI!F6:F29,0))</f>
        <v>#N/A</v>
      </c>
      <c r="CZ16" s="559" t="e">
        <f>INDEX(LUNDI!$B$6:$B$29,MATCH($A$16,LUNDI!G6:G29,0))</f>
        <v>#N/A</v>
      </c>
      <c r="DA16" s="559" t="e">
        <f>INDEX(LUNDI!$B$6:$B$29,MATCH($A$16,LUNDI!H6:H29,0))</f>
        <v>#N/A</v>
      </c>
      <c r="DB16" s="559" t="e">
        <f>INDEX(LUNDI!$B$6:$B$29,MATCH($A$16,LUNDI!I6:I29,0))</f>
        <v>#N/A</v>
      </c>
      <c r="DC16" s="559" t="e">
        <f>INDEX(LUNDI!$B$6:$B$29,MATCH($A$16,LUNDI!J6:J29,0))</f>
        <v>#N/A</v>
      </c>
      <c r="DD16" s="559" t="e">
        <f>INDEX(LUNDI!$B$6:$B$29,MATCH($A$16,LUNDI!K6:K29,0))</f>
        <v>#N/A</v>
      </c>
      <c r="DE16" s="559" t="e">
        <f>INDEX(LUNDI!$B$6:$B$29,MATCH($A$16,LUNDI!L6:L29,0))</f>
        <v>#N/A</v>
      </c>
      <c r="DF16" s="559" t="e">
        <f>INDEX(LUNDI!$B$6:$B$29,MATCH($A$16,LUNDI!M6:M29,0))</f>
        <v>#N/A</v>
      </c>
      <c r="DG16" s="559" t="e">
        <f>INDEX(LUNDI!$B$6:$B$29,MATCH($A$16,LUNDI!N6:N29,0))</f>
        <v>#N/A</v>
      </c>
      <c r="DH16" s="559" t="e">
        <f>INDEX(LUNDI!$B$6:$B$29,MATCH($A$16,LUNDI!O6:O29,0))</f>
        <v>#N/A</v>
      </c>
      <c r="DI16" s="559" t="e">
        <f>INDEX(LUNDI!$B$6:$B$29,MATCH($A$16,LUNDI!P6:P29,0))</f>
        <v>#N/A</v>
      </c>
      <c r="DJ16" s="559" t="e">
        <f>INDEX(LUNDI!$B$6:$B$29,MATCH($A$16,LUNDI!Q6:Q29,0))</f>
        <v>#N/A</v>
      </c>
      <c r="DK16" s="559" t="e">
        <f>INDEX(LUNDI!$B$6:$B$29,MATCH($A$16,LUNDI!R6:R29,0))</f>
        <v>#N/A</v>
      </c>
      <c r="DL16" s="559" t="e">
        <f>INDEX(LUNDI!$B$6:$B$29,MATCH($A$16,LUNDI!S6:S29,0))</f>
        <v>#N/A</v>
      </c>
      <c r="DM16" s="559" t="e">
        <f>INDEX(LUNDI!$B$6:$B$29,MATCH($A$16,LUNDI!T6:T29,0))</f>
        <v>#N/A</v>
      </c>
      <c r="DN16" s="559" t="e">
        <f>INDEX(LUNDI!$B$6:$B$29,MATCH($A$16,LUNDI!U6:U29,0))</f>
        <v>#N/A</v>
      </c>
      <c r="DO16" s="559" t="e">
        <f>INDEX(LUNDI!$B$6:$B$29,MATCH($A$16,LUNDI!V6:V29,0))</f>
        <v>#N/A</v>
      </c>
      <c r="DP16" s="559" t="e">
        <f>INDEX(LUNDI!$B$6:$B$29,MATCH($A$16,LUNDI!W6:W29,0))</f>
        <v>#N/A</v>
      </c>
      <c r="DQ16" s="559" t="e">
        <f>INDEX(LUNDI!$B$6:$B$29,MATCH($A$16,LUNDI!X6:X29,0))</f>
        <v>#N/A</v>
      </c>
      <c r="DR16" s="559" t="e">
        <f>INDEX(LUNDI!$B$6:$B$29,MATCH($A$16,LUNDI!Y6:Y29,0))</f>
        <v>#N/A</v>
      </c>
      <c r="DS16" s="559" t="e">
        <f>INDEX(LUNDI!$B$6:$B$29,MATCH($A$16,LUNDI!Z6:Z29,0))</f>
        <v>#N/A</v>
      </c>
      <c r="DT16" s="559" t="e">
        <f>INDEX(LUNDI!$B$6:$B$29,MATCH($A$16,LUNDI!AA6:AA29,0))</f>
        <v>#N/A</v>
      </c>
      <c r="DU16" s="559" t="e">
        <f>INDEX(LUNDI!$B$6:$B$29,MATCH($A$16,LUNDI!AB6:AB29,0))</f>
        <v>#N/A</v>
      </c>
      <c r="DV16" s="572">
        <f t="shared" si="14"/>
        <v>0</v>
      </c>
      <c r="DW16" s="543" t="str">
        <f t="shared" si="15"/>
        <v>BOUDHRIOUA</v>
      </c>
      <c r="DX16" s="559" t="e">
        <f>INDEX(MARDI!$B$6:$B$29,MATCH($A$16,MARDI!D6:D29,0))</f>
        <v>#N/A</v>
      </c>
      <c r="DY16" s="559" t="e">
        <f>INDEX(MARDI!$B$6:$B$29,MATCH($A$16,MARDI!E6:E29,0))</f>
        <v>#N/A</v>
      </c>
      <c r="DZ16" s="559" t="e">
        <f>INDEX(MARDI!$B$6:$B$29,MATCH($A$16,MARDI!F6:F29,0))</f>
        <v>#N/A</v>
      </c>
      <c r="EA16" s="559" t="e">
        <f>INDEX(MARDI!$B$6:$B$29,MATCH($A$16,MARDI!G6:G29,0))</f>
        <v>#N/A</v>
      </c>
      <c r="EB16" s="559" t="e">
        <f>INDEX(MARDI!$B$6:$B$29,MATCH($A$16,MARDI!H6:H29,0))</f>
        <v>#N/A</v>
      </c>
      <c r="EC16" s="559" t="e">
        <f>INDEX(MARDI!$B$6:$B$29,MATCH($A$16,MARDI!I6:I29,0))</f>
        <v>#N/A</v>
      </c>
      <c r="ED16" s="559" t="e">
        <f>INDEX(MARDI!$B$6:$B$29,MATCH($A$16,MARDI!J6:J29,0))</f>
        <v>#N/A</v>
      </c>
      <c r="EE16" s="559" t="e">
        <f>INDEX(MARDI!$B$6:$B$29,MATCH($A$16,MARDI!K6:K29,0))</f>
        <v>#N/A</v>
      </c>
      <c r="EF16" s="559" t="e">
        <f>INDEX(MARDI!$B$6:$B$29,MATCH($A$16,MARDI!L6:L29,0))</f>
        <v>#N/A</v>
      </c>
      <c r="EG16" s="559" t="e">
        <f>INDEX(MARDI!$B$6:$B$29,MATCH($A$16,MARDI!M6:M29,0))</f>
        <v>#N/A</v>
      </c>
      <c r="EH16" s="559" t="e">
        <f>INDEX(MARDI!$B$6:$B$29,MATCH($A$16,MARDI!N6:N29,0))</f>
        <v>#N/A</v>
      </c>
      <c r="EI16" s="559" t="e">
        <f>INDEX(MARDI!$B$6:$B$29,MATCH($A$16,MARDI!O6:O29,0))</f>
        <v>#N/A</v>
      </c>
      <c r="EJ16" s="559" t="e">
        <f>INDEX(MARDI!$B$6:$B$29,MATCH($A$16,MARDI!P6:P29,0))</f>
        <v>#N/A</v>
      </c>
      <c r="EK16" s="559" t="e">
        <f>INDEX(MARDI!$B$6:$B$29,MATCH($A$16,MARDI!Q6:Q29,0))</f>
        <v>#N/A</v>
      </c>
      <c r="EL16" s="559" t="e">
        <f>INDEX(MARDI!$B$6:$B$29,MATCH($A$16,MARDI!R6:R29,0))</f>
        <v>#N/A</v>
      </c>
      <c r="EM16" s="559" t="e">
        <f>INDEX(MARDI!$B$6:$B$29,MATCH($A$16,MARDI!S6:S29,0))</f>
        <v>#N/A</v>
      </c>
      <c r="EN16" s="559" t="e">
        <f>INDEX(MARDI!$B$6:$B$29,MATCH($A$16,MARDI!T6:T29,0))</f>
        <v>#N/A</v>
      </c>
      <c r="EO16" s="559" t="e">
        <f>INDEX(MARDI!$B$6:$B$29,MATCH($A$16,MARDI!U6:U29,0))</f>
        <v>#N/A</v>
      </c>
      <c r="EP16" s="559" t="e">
        <f>INDEX(MARDI!$B$6:$B$29,MATCH($A$16,MARDI!V6:V29,0))</f>
        <v>#N/A</v>
      </c>
      <c r="EQ16" s="559" t="e">
        <f>INDEX(MARDI!$B$6:$B$29,MATCH($A$16,MARDI!W6:W29,0))</f>
        <v>#N/A</v>
      </c>
      <c r="ER16" s="559" t="e">
        <f>INDEX(MARDI!$B$6:$B$29,MATCH($A$16,MARDI!X6:X29,0))</f>
        <v>#N/A</v>
      </c>
      <c r="ES16" s="559" t="e">
        <f>INDEX(MARDI!$B$6:$B$29,MATCH($A$16,MARDI!Y6:Y29,0))</f>
        <v>#N/A</v>
      </c>
      <c r="ET16" s="559" t="e">
        <f>INDEX(MARDI!$B$6:$B$29,MATCH($A$16,MARDI!Z6:Z29,0))</f>
        <v>#N/A</v>
      </c>
      <c r="EU16" s="559" t="e">
        <f>INDEX(MARDI!$B$6:$B$29,MATCH($A$16,MARDI!AA6:AA29,0))</f>
        <v>#N/A</v>
      </c>
      <c r="EV16" s="559" t="e">
        <f>INDEX(MARDI!$B$6:$B$29,MATCH($A$16,MARDI!AB6:AB29,0))</f>
        <v>#N/A</v>
      </c>
      <c r="EW16" s="572">
        <f t="shared" si="16"/>
        <v>0</v>
      </c>
      <c r="EX16" s="559"/>
      <c r="EY16" s="568" t="str">
        <f t="shared" si="27"/>
        <v>BOUDHRIOUA</v>
      </c>
      <c r="EZ16" s="559" t="e">
        <f>INDEX(MERCREDI!$B$6:$B$29,MATCH($A$16,MERCREDI!D6:D29,0))</f>
        <v>#N/A</v>
      </c>
      <c r="FA16" s="559" t="e">
        <f>INDEX(MERCREDI!$B$6:$B$29,MATCH($A$16,MERCREDI!E6:E29,0))</f>
        <v>#N/A</v>
      </c>
      <c r="FB16" s="559" t="e">
        <f>INDEX(MERCREDI!$B$6:$B$29,MATCH($A$16,MERCREDI!F6:F29,0))</f>
        <v>#N/A</v>
      </c>
      <c r="FC16" s="559" t="e">
        <f>INDEX(MERCREDI!$B$6:$B$29,MATCH($A$16,MERCREDI!G6:G29,0))</f>
        <v>#N/A</v>
      </c>
      <c r="FD16" s="559" t="e">
        <f>INDEX(MERCREDI!$B$6:$B$29,MATCH($A$16,MERCREDI!H6:H29,0))</f>
        <v>#N/A</v>
      </c>
      <c r="FE16" s="559" t="e">
        <f>INDEX(MERCREDI!$B$6:$B$29,MATCH($A$16,MERCREDI!I6:I29,0))</f>
        <v>#N/A</v>
      </c>
      <c r="FF16" s="559" t="e">
        <f>INDEX(MERCREDI!$B$6:$B$29,MATCH($A$16,MERCREDI!J6:J29,0))</f>
        <v>#N/A</v>
      </c>
      <c r="FG16" s="559" t="e">
        <f>INDEX(MERCREDI!$B$6:$B$29,MATCH($A$16,MERCREDI!K6:K29,0))</f>
        <v>#N/A</v>
      </c>
      <c r="FH16" s="559" t="e">
        <f>INDEX(MERCREDI!$B$6:$B$29,MATCH($A$16,MERCREDI!L6:L29,0))</f>
        <v>#N/A</v>
      </c>
      <c r="FI16" s="559" t="e">
        <f>INDEX(MERCREDI!$B$6:$B$29,MATCH($A$16,MERCREDI!M6:M29,0))</f>
        <v>#N/A</v>
      </c>
      <c r="FJ16" s="559" t="e">
        <f>INDEX(MERCREDI!$B$6:$B$29,MATCH($A$16,MERCREDI!N6:N29,0))</f>
        <v>#N/A</v>
      </c>
      <c r="FK16" s="559" t="e">
        <f>INDEX(MERCREDI!$B$6:$B$29,MATCH($A$16,MERCREDI!O6:O29,0))</f>
        <v>#N/A</v>
      </c>
      <c r="FL16" s="559" t="e">
        <f>INDEX(MERCREDI!$B$6:$B$29,MATCH($A$16,MERCREDI!P6:P29,0))</f>
        <v>#N/A</v>
      </c>
      <c r="FM16" s="559" t="e">
        <f>INDEX(MERCREDI!$B$6:$B$29,MATCH($A$16,MERCREDI!Q6:Q29,0))</f>
        <v>#N/A</v>
      </c>
      <c r="FN16" s="559" t="e">
        <f>INDEX(MERCREDI!$B$6:$B$29,MATCH($A$16,MERCREDI!R6:R29,0))</f>
        <v>#N/A</v>
      </c>
      <c r="FO16" s="559" t="e">
        <f>INDEX(MERCREDI!$B$6:$B$29,MATCH($A$16,MERCREDI!S6:S29,0))</f>
        <v>#N/A</v>
      </c>
      <c r="FP16" s="559" t="e">
        <f>INDEX(MERCREDI!$B$6:$B$29,MATCH($A$16,MERCREDI!T6:T29,0))</f>
        <v>#N/A</v>
      </c>
      <c r="FQ16" s="559" t="e">
        <f>INDEX(MERCREDI!$B$6:$B$29,MATCH($A$16,MERCREDI!U6:U29,0))</f>
        <v>#N/A</v>
      </c>
      <c r="FR16" s="559" t="e">
        <f>INDEX(MERCREDI!$B$6:$B$29,MATCH($A$16,MERCREDI!V6:V29,0))</f>
        <v>#N/A</v>
      </c>
      <c r="FS16" s="559" t="e">
        <f>INDEX(MERCREDI!$B$6:$B$29,MATCH($A$16,MERCREDI!W6:W29,0))</f>
        <v>#N/A</v>
      </c>
      <c r="FT16" s="559" t="e">
        <f>INDEX(MERCREDI!$B$6:$B$29,MATCH($A$16,MERCREDI!X6:X29,0))</f>
        <v>#N/A</v>
      </c>
      <c r="FU16" s="559" t="e">
        <f>INDEX(MERCREDI!$B$6:$B$29,MATCH($A$16,MERCREDI!Y6:Y29,0))</f>
        <v>#N/A</v>
      </c>
      <c r="FV16" s="559" t="e">
        <f>INDEX(MERCREDI!$B$6:$B$29,MATCH($A$16,MERCREDI!Z6:Z29,0))</f>
        <v>#N/A</v>
      </c>
      <c r="FW16" s="559" t="e">
        <f>INDEX(MERCREDI!$B$6:$B$29,MATCH($A$16,MERCREDI!AA6:AA29,0))</f>
        <v>#N/A</v>
      </c>
      <c r="FX16" s="559" t="e">
        <f>INDEX(MERCREDI!$B$6:$B$29,MATCH($A$16,MERCREDI!AB6:AB29,0))</f>
        <v>#N/A</v>
      </c>
      <c r="FY16" s="572">
        <f t="shared" si="28"/>
        <v>0</v>
      </c>
      <c r="GA16" s="570" t="str">
        <f t="shared" si="29"/>
        <v>BOUDHRIOUA</v>
      </c>
      <c r="GB16" s="565" t="e">
        <f>INDEX(JEUDI!$B$6:$B$29,MATCH($A$16,JEUDI!D6:D29,0))</f>
        <v>#N/A</v>
      </c>
      <c r="GC16" s="565" t="e">
        <f>INDEX(JEUDI!$B$6:$B$29,MATCH($A$16,JEUDI!E6:E29,0))</f>
        <v>#N/A</v>
      </c>
      <c r="GD16" s="565" t="e">
        <f>INDEX(JEUDI!$B$6:$B$29,MATCH($A$16,JEUDI!F6:F29,0))</f>
        <v>#N/A</v>
      </c>
      <c r="GE16" s="565" t="e">
        <f>INDEX(JEUDI!$B$6:$B$29,MATCH($A$16,JEUDI!G6:G29,0))</f>
        <v>#N/A</v>
      </c>
      <c r="GF16" s="565" t="e">
        <f>INDEX(JEUDI!$B$6:$B$29,MATCH($A$16,JEUDI!H6:H29,0))</f>
        <v>#N/A</v>
      </c>
      <c r="GG16" s="565" t="e">
        <f>INDEX(JEUDI!$B$6:$B$29,MATCH($A$16,JEUDI!I6:I29,0))</f>
        <v>#N/A</v>
      </c>
      <c r="GH16" s="565" t="e">
        <f>INDEX(JEUDI!$B$6:$B$29,MATCH($A$16,JEUDI!J6:J29,0))</f>
        <v>#N/A</v>
      </c>
      <c r="GI16" s="565" t="e">
        <f>INDEX(JEUDI!$B$6:$B$29,MATCH($A$16,JEUDI!K6:K29,0))</f>
        <v>#N/A</v>
      </c>
      <c r="GJ16" s="565" t="e">
        <f>INDEX(JEUDI!$B$6:$B$29,MATCH($A$16,JEUDI!L6:L29,0))</f>
        <v>#N/A</v>
      </c>
      <c r="GK16" s="565" t="e">
        <f>INDEX(JEUDI!$B$6:$B$29,MATCH($A$16,JEUDI!M6:M29,0))</f>
        <v>#N/A</v>
      </c>
      <c r="GL16" s="565" t="e">
        <f>INDEX(JEUDI!$B$6:$B$29,MATCH($A$16,JEUDI!N6:N29,0))</f>
        <v>#N/A</v>
      </c>
      <c r="GM16" s="565" t="e">
        <f>INDEX(JEUDI!$B$6:$B$29,MATCH($A$16,JEUDI!O6:O29,0))</f>
        <v>#N/A</v>
      </c>
      <c r="GN16" s="565" t="e">
        <f>INDEX(JEUDI!$B$6:$B$29,MATCH($A$16,JEUDI!P6:P29,0))</f>
        <v>#N/A</v>
      </c>
      <c r="GO16" s="565" t="e">
        <f>INDEX(JEUDI!$B$6:$B$29,MATCH($A$16,JEUDI!Q6:Q29,0))</f>
        <v>#N/A</v>
      </c>
      <c r="GP16" s="565" t="e">
        <f>INDEX(JEUDI!$B$6:$B$29,MATCH($A$16,JEUDI!R6:R29,0))</f>
        <v>#N/A</v>
      </c>
      <c r="GQ16" s="565" t="e">
        <f>INDEX(JEUDI!$B$6:$B$29,MATCH($A$16,JEUDI!S6:S29,0))</f>
        <v>#N/A</v>
      </c>
      <c r="GR16" s="565" t="e">
        <f>INDEX(JEUDI!$B$6:$B$29,MATCH($A$16,JEUDI!T6:T29,0))</f>
        <v>#N/A</v>
      </c>
      <c r="GS16" s="565" t="e">
        <f>INDEX(JEUDI!$B$6:$B$29,MATCH($A$16,JEUDI!U6:U29,0))</f>
        <v>#N/A</v>
      </c>
      <c r="GT16" s="565" t="e">
        <f>INDEX(JEUDI!$B$6:$B$29,MATCH($A$16,JEUDI!V6:V29,0))</f>
        <v>#N/A</v>
      </c>
      <c r="GU16" s="565" t="e">
        <f>INDEX(JEUDI!$B$6:$B$29,MATCH($A$16,JEUDI!W6:W29,0))</f>
        <v>#N/A</v>
      </c>
      <c r="GV16" s="565" t="e">
        <f>INDEX(JEUDI!$B$6:$B$29,MATCH($A$16,JEUDI!X6:X29,0))</f>
        <v>#N/A</v>
      </c>
      <c r="GW16" s="565" t="e">
        <f>INDEX(JEUDI!$B$6:$B$29,MATCH($A$16,JEUDI!Y6:Y29,0))</f>
        <v>#N/A</v>
      </c>
      <c r="GX16" s="565" t="e">
        <f>INDEX(JEUDI!$B$6:$B$29,MATCH($A$16,JEUDI!Z6:Z29,0))</f>
        <v>#N/A</v>
      </c>
      <c r="GY16" s="565" t="e">
        <f>INDEX(JEUDI!$B$6:$B$29,MATCH($A$16,JEUDI!AA6:AA29,0))</f>
        <v>#N/A</v>
      </c>
      <c r="GZ16" s="565" t="e">
        <f>INDEX(JEUDI!$B$6:$B$29,MATCH($A$16,JEUDI!AB6:AB29,0))</f>
        <v>#N/A</v>
      </c>
      <c r="HA16" s="572">
        <f t="shared" si="30"/>
        <v>0</v>
      </c>
      <c r="HC16" s="772" t="str">
        <f t="shared" si="31"/>
        <v>BOUDHRIOUA</v>
      </c>
      <c r="HD16" s="565" t="e">
        <f>INDEX(VENDREDI!$B$6:$B$29,MATCH($A$16,VENDREDI!D6:D29,0))</f>
        <v>#N/A</v>
      </c>
      <c r="HE16" s="565" t="e">
        <f>INDEX(VENDREDI!$B$6:$B$29,MATCH($A$16,VENDREDI!E6:E29,0))</f>
        <v>#N/A</v>
      </c>
      <c r="HF16" s="565" t="e">
        <f>INDEX(VENDREDI!$B$6:$B$29,MATCH($A$16,VENDREDI!F6:F29,0))</f>
        <v>#N/A</v>
      </c>
      <c r="HG16" s="565" t="e">
        <f>INDEX(VENDREDI!$B$6:$B$29,MATCH($A$16,VENDREDI!G6:G29,0))</f>
        <v>#N/A</v>
      </c>
      <c r="HH16" s="565" t="e">
        <f>INDEX(VENDREDI!$B$6:$B$29,MATCH($A$16,VENDREDI!H6:H29,0))</f>
        <v>#N/A</v>
      </c>
      <c r="HI16" s="565" t="e">
        <f>INDEX(VENDREDI!$B$6:$B$29,MATCH($A$16,VENDREDI!I6:I29,0))</f>
        <v>#N/A</v>
      </c>
      <c r="HJ16" s="565" t="e">
        <f>INDEX(VENDREDI!$B$6:$B$29,MATCH($A$16,VENDREDI!J6:J29,0))</f>
        <v>#N/A</v>
      </c>
      <c r="HK16" s="565" t="e">
        <f>INDEX(VENDREDI!$B$6:$B$29,MATCH($A$16,VENDREDI!K6:K29,0))</f>
        <v>#N/A</v>
      </c>
      <c r="HL16" s="565" t="e">
        <f>INDEX(VENDREDI!$B$6:$B$29,MATCH($A$16,VENDREDI!L6:L29,0))</f>
        <v>#N/A</v>
      </c>
      <c r="HM16" s="565" t="e">
        <f>INDEX(VENDREDI!$B$6:$B$29,MATCH($A$16,VENDREDI!M6:M29,0))</f>
        <v>#N/A</v>
      </c>
      <c r="HN16" s="565" t="e">
        <f>INDEX(VENDREDI!$B$6:$B$29,MATCH($A$16,VENDREDI!N6:N29,0))</f>
        <v>#N/A</v>
      </c>
      <c r="HO16" s="565" t="e">
        <f>INDEX(VENDREDI!$B$6:$B$29,MATCH($A$16,VENDREDI!O6:O29,0))</f>
        <v>#N/A</v>
      </c>
      <c r="HP16" s="565" t="e">
        <f>INDEX(VENDREDI!$B$6:$B$29,MATCH($A$16,VENDREDI!P6:P29,0))</f>
        <v>#N/A</v>
      </c>
      <c r="HQ16" s="565" t="e">
        <f>INDEX(VENDREDI!$B$6:$B$29,MATCH($A$16,VENDREDI!Q6:Q29,0))</f>
        <v>#N/A</v>
      </c>
      <c r="HR16" s="565" t="e">
        <f>INDEX(VENDREDI!$B$6:$B$29,MATCH($A$16,VENDREDI!R6:R29,0))</f>
        <v>#N/A</v>
      </c>
      <c r="HS16" s="565" t="e">
        <f>INDEX(VENDREDI!$B$6:$B$29,MATCH($A$16,VENDREDI!S6:S29,0))</f>
        <v>#N/A</v>
      </c>
      <c r="HT16" s="565" t="e">
        <f>INDEX(VENDREDI!$B$6:$B$29,MATCH($A$16,VENDREDI!T6:T29,0))</f>
        <v>#N/A</v>
      </c>
      <c r="HU16" s="565" t="e">
        <f>INDEX(VENDREDI!$B$6:$B$29,MATCH($A$16,VENDREDI!U6:U29,0))</f>
        <v>#N/A</v>
      </c>
      <c r="HV16" s="565" t="e">
        <f>INDEX(VENDREDI!$B$6:$B$29,MATCH($A$16,VENDREDI!V6:V29,0))</f>
        <v>#N/A</v>
      </c>
      <c r="HW16" s="565" t="e">
        <f>INDEX(VENDREDI!$B$6:$B$29,MATCH($A$16,VENDREDI!W6:W29,0))</f>
        <v>#N/A</v>
      </c>
      <c r="HX16" s="565" t="e">
        <f>INDEX(VENDREDI!$B$6:$B$29,MATCH($A$16,VENDREDI!X6:X29,0))</f>
        <v>#N/A</v>
      </c>
      <c r="HY16" s="565" t="e">
        <f>INDEX(VENDREDI!$B$6:$B$29,MATCH($A$16,VENDREDI!Y6:Y29,0))</f>
        <v>#N/A</v>
      </c>
      <c r="HZ16" s="565" t="e">
        <f>INDEX(VENDREDI!$B$6:$B$29,MATCH($A$16,VENDREDI!Z6:Z29,0))</f>
        <v>#N/A</v>
      </c>
      <c r="IA16" s="565" t="e">
        <f>INDEX(VENDREDI!$B$6:$B$29,MATCH($A$16,VENDREDI!AA6:AA29,0))</f>
        <v>#N/A</v>
      </c>
      <c r="IB16" s="565" t="e">
        <f>INDEX(VENDREDI!$B$6:$B$29,MATCH($A$16,VENDREDI!AB6:AB29,0))</f>
        <v>#N/A</v>
      </c>
      <c r="IC16" s="572">
        <f t="shared" si="32"/>
        <v>0</v>
      </c>
      <c r="IG16" s="772" t="str">
        <f t="shared" si="33"/>
        <v>BOUDHRIOUA</v>
      </c>
      <c r="IH16" s="565" t="e">
        <f>INDEX(LUNDI!$B$35:$B$58,MATCH($A$16,LUNDI!D35:D58,0))</f>
        <v>#N/A</v>
      </c>
      <c r="II16" s="565" t="e">
        <f>INDEX(LUNDI!$B$35:$B$58,MATCH($A$16,LUNDI!E35:E58,0))</f>
        <v>#N/A</v>
      </c>
      <c r="IJ16" s="565" t="e">
        <f>INDEX(LUNDI!$B$35:$B$58,MATCH($A$16,LUNDI!F35:F58,0))</f>
        <v>#N/A</v>
      </c>
      <c r="IK16" s="565" t="e">
        <f>INDEX(LUNDI!$B$35:$B$58,MATCH($A$16,LUNDI!G35:G58,0))</f>
        <v>#N/A</v>
      </c>
      <c r="IL16" s="565" t="e">
        <f>INDEX(LUNDI!$B$35:$B$58,MATCH($A$16,LUNDI!H35:H58,0))</f>
        <v>#N/A</v>
      </c>
      <c r="IM16" s="565" t="e">
        <f>INDEX(LUNDI!$B$35:$B$58,MATCH($A$16,LUNDI!I35:I58,0))</f>
        <v>#N/A</v>
      </c>
      <c r="IN16" s="565" t="e">
        <f>INDEX(LUNDI!$B$35:$B$58,MATCH($A$16,LUNDI!J35:J58,0))</f>
        <v>#N/A</v>
      </c>
      <c r="IO16" s="565" t="e">
        <f>INDEX(LUNDI!$B$35:$B$58,MATCH($A$16,LUNDI!K35:K58,0))</f>
        <v>#N/A</v>
      </c>
      <c r="IP16" s="565" t="e">
        <f>INDEX(LUNDI!$B$35:$B$58,MATCH($A$16,LUNDI!L35:L58,0))</f>
        <v>#N/A</v>
      </c>
      <c r="IQ16" s="565" t="e">
        <f>INDEX(LUNDI!$B$35:$B$58,MATCH($A$16,LUNDI!M35:M58,0))</f>
        <v>#N/A</v>
      </c>
      <c r="IR16" s="565" t="e">
        <f>INDEX(LUNDI!$B$35:$B$58,MATCH($A$16,LUNDI!N35:N58,0))</f>
        <v>#N/A</v>
      </c>
      <c r="IS16" s="565" t="e">
        <f>INDEX(LUNDI!$B$35:$B$58,MATCH($A$16,LUNDI!O35:O58,0))</f>
        <v>#N/A</v>
      </c>
      <c r="IT16" s="565" t="e">
        <f>INDEX(LUNDI!$B$35:$B$58,MATCH($A$16,LUNDI!P35:P58,0))</f>
        <v>#N/A</v>
      </c>
      <c r="IU16" s="565" t="e">
        <f>INDEX(LUNDI!$B$35:$B$58,MATCH($A$16,LUNDI!Q35:Q58,0))</f>
        <v>#N/A</v>
      </c>
      <c r="IV16" s="565" t="e">
        <f>INDEX(LUNDI!$B$35:$B$58,MATCH($A$16,LUNDI!R35:R58,0))</f>
        <v>#N/A</v>
      </c>
      <c r="IW16" s="565" t="e">
        <f>INDEX(LUNDI!$B$35:$B$58,MATCH($A$16,LUNDI!S35:S58,0))</f>
        <v>#N/A</v>
      </c>
      <c r="IX16" s="565" t="e">
        <f>INDEX(LUNDI!$B$35:$B$58,MATCH($A$16,LUNDI!T35:T58,0))</f>
        <v>#N/A</v>
      </c>
      <c r="IY16" s="565" t="e">
        <f>INDEX(LUNDI!$B$35:$B$58,MATCH($A$16,LUNDI!U35:U58,0))</f>
        <v>#N/A</v>
      </c>
      <c r="IZ16" s="565" t="e">
        <f>INDEX(LUNDI!$B$35:$B$58,MATCH($A$16,LUNDI!V35:V58,0))</f>
        <v>#N/A</v>
      </c>
      <c r="JA16" s="565" t="e">
        <f>INDEX(LUNDI!$B$35:$B$58,MATCH($A$16,LUNDI!W35:W58,0))</f>
        <v>#N/A</v>
      </c>
      <c r="JB16" s="565" t="e">
        <f>INDEX(LUNDI!$B$35:$B$58,MATCH($A$16,LUNDI!X35:X58,0))</f>
        <v>#N/A</v>
      </c>
      <c r="JC16" s="565" t="e">
        <f>INDEX(LUNDI!$B$35:$B$58,MATCH($A$16,LUNDI!Y35:Y58,0))</f>
        <v>#N/A</v>
      </c>
      <c r="JD16" s="565" t="e">
        <f>INDEX(LUNDI!$B$35:$B$58,MATCH($A$16,LUNDI!Z35:Z58,0))</f>
        <v>#N/A</v>
      </c>
      <c r="JE16" s="565" t="e">
        <f>INDEX(LUNDI!$B$35:$B$58,MATCH($A$16,LUNDI!AA35:AA58,0))</f>
        <v>#N/A</v>
      </c>
      <c r="JF16" s="565" t="e">
        <f>INDEX(LUNDI!$B$35:$B$58,MATCH($A$16,LUNDI!AB35:AB58,0))</f>
        <v>#N/A</v>
      </c>
      <c r="JG16" s="572">
        <f t="shared" si="34"/>
        <v>0</v>
      </c>
      <c r="JI16" s="772" t="str">
        <f t="shared" si="35"/>
        <v>BOUDHRIOUA</v>
      </c>
      <c r="JJ16" s="565" t="e">
        <f>INDEX(MARDI!$B$35:$B$58,MATCH($A$16,MARDI!D35:D58,0))</f>
        <v>#N/A</v>
      </c>
      <c r="JK16" s="565" t="e">
        <f>INDEX(MARDI!$B$35:$B$58,MATCH($A$16,MARDI!E35:E58,0))</f>
        <v>#N/A</v>
      </c>
      <c r="JL16" s="565" t="e">
        <f>INDEX(MARDI!$B$35:$B$58,MATCH($A$16,MARDI!F35:F58,0))</f>
        <v>#N/A</v>
      </c>
      <c r="JM16" s="565" t="e">
        <f>INDEX(MARDI!$B$35:$B$58,MATCH($A$16,MARDI!G35:G58,0))</f>
        <v>#N/A</v>
      </c>
      <c r="JN16" s="565" t="e">
        <f>INDEX(MARDI!$B$35:$B$58,MATCH($A$16,MARDI!H35:H58,0))</f>
        <v>#N/A</v>
      </c>
      <c r="JO16" s="565" t="e">
        <f>INDEX(MARDI!$B$35:$B$58,MATCH($A$16,MARDI!I35:I58,0))</f>
        <v>#N/A</v>
      </c>
      <c r="JP16" s="565" t="e">
        <f>INDEX(MARDI!$B$35:$B$58,MATCH($A$16,MARDI!J35:J58,0))</f>
        <v>#N/A</v>
      </c>
      <c r="JQ16" s="565" t="e">
        <f>INDEX(MARDI!$B$35:$B$58,MATCH($A$16,MARDI!K35:K58,0))</f>
        <v>#N/A</v>
      </c>
      <c r="JR16" s="565" t="e">
        <f>INDEX(MARDI!$B$35:$B$58,MATCH($A$16,MARDI!L35:L58,0))</f>
        <v>#N/A</v>
      </c>
      <c r="JS16" s="565" t="e">
        <f>INDEX(MARDI!$B$35:$B$58,MATCH($A$16,MARDI!M35:M58,0))</f>
        <v>#N/A</v>
      </c>
      <c r="JT16" s="565" t="e">
        <f>INDEX(MARDI!$B$35:$B$58,MATCH($A$16,MARDI!N35:N58,0))</f>
        <v>#N/A</v>
      </c>
      <c r="JU16" s="565" t="e">
        <f>INDEX(MARDI!$B$35:$B$58,MATCH($A$16,MARDI!O35:O58,0))</f>
        <v>#N/A</v>
      </c>
      <c r="JV16" s="565" t="e">
        <f>INDEX(MARDI!$B$35:$B$58,MATCH($A$16,MARDI!P35:P58,0))</f>
        <v>#N/A</v>
      </c>
      <c r="JW16" s="565" t="e">
        <f>INDEX(MARDI!$B$35:$B$58,MATCH($A$16,MARDI!Q35:Q58,0))</f>
        <v>#N/A</v>
      </c>
      <c r="JX16" s="565" t="e">
        <f>INDEX(MARDI!$B$35:$B$58,MATCH($A$16,MARDI!R35:R58,0))</f>
        <v>#N/A</v>
      </c>
      <c r="JY16" s="565" t="e">
        <f>INDEX(MARDI!$B$35:$B$58,MATCH($A$16,MARDI!S35:S58,0))</f>
        <v>#N/A</v>
      </c>
      <c r="JZ16" s="565" t="e">
        <f>INDEX(MARDI!$B$35:$B$58,MATCH($A$16,MARDI!T35:T58,0))</f>
        <v>#N/A</v>
      </c>
      <c r="KA16" s="565" t="e">
        <f>INDEX(MARDI!$B$35:$B$58,MATCH($A$16,MARDI!U35:U58,0))</f>
        <v>#N/A</v>
      </c>
      <c r="KB16" s="565" t="e">
        <f>INDEX(MARDI!$B$35:$B$58,MATCH($A$16,MARDI!V35:V58,0))</f>
        <v>#N/A</v>
      </c>
      <c r="KC16" s="565" t="e">
        <f>INDEX(MARDI!$B$35:$B$58,MATCH($A$16,MARDI!W35:W58,0))</f>
        <v>#N/A</v>
      </c>
      <c r="KD16" s="565" t="e">
        <f>INDEX(MARDI!$B$35:$B$58,MATCH($A$16,MARDI!X35:X58,0))</f>
        <v>#N/A</v>
      </c>
      <c r="KE16" s="565" t="e">
        <f>INDEX(MARDI!$B$35:$B$58,MATCH($A$16,MARDI!Y35:Y58,0))</f>
        <v>#N/A</v>
      </c>
      <c r="KF16" s="565" t="e">
        <f>INDEX(MARDI!$B$35:$B$58,MATCH($A$16,MARDI!Z35:Z58,0))</f>
        <v>#N/A</v>
      </c>
      <c r="KG16" s="565" t="e">
        <f>INDEX(MARDI!$B$35:$B$58,MATCH($A$16,MARDI!AA35:AA58,0))</f>
        <v>#N/A</v>
      </c>
      <c r="KH16" s="565" t="e">
        <f>INDEX(MARDI!$B$35:$B$58,MATCH($A$16,MARDI!AB35:AB58,0))</f>
        <v>#N/A</v>
      </c>
      <c r="KI16" s="572">
        <f t="shared" si="36"/>
        <v>0</v>
      </c>
      <c r="KK16" s="565" t="str">
        <f t="shared" si="37"/>
        <v>BOUDHRIOUA</v>
      </c>
      <c r="KL16" s="565" t="e">
        <f>INDEX(MERCREDI!$B$35:$B$58,MATCH($A$16,MERCREDI!D35:D58,0))</f>
        <v>#N/A</v>
      </c>
      <c r="KM16" s="565" t="e">
        <f>INDEX(MERCREDI!$B$35:$B$58,MATCH($A$16,MERCREDI!E35:E58,0))</f>
        <v>#N/A</v>
      </c>
      <c r="KN16" s="565" t="e">
        <f>INDEX(MERCREDI!$B$35:$B$58,MATCH($A$16,MERCREDI!F35:F58,0))</f>
        <v>#N/A</v>
      </c>
      <c r="KO16" s="565" t="e">
        <f>INDEX(MERCREDI!$B$35:$B$58,MATCH($A$16,MERCREDI!G35:G58,0))</f>
        <v>#N/A</v>
      </c>
      <c r="KP16" s="565" t="e">
        <f>INDEX(MERCREDI!$B$35:$B$58,MATCH($A$16,MERCREDI!H35:H58,0))</f>
        <v>#N/A</v>
      </c>
      <c r="KQ16" s="565" t="e">
        <f>INDEX(MERCREDI!$B$35:$B$58,MATCH($A$16,MERCREDI!I35:I58,0))</f>
        <v>#N/A</v>
      </c>
      <c r="KR16" s="565" t="e">
        <f>INDEX(MERCREDI!$B$35:$B$58,MATCH($A$16,MERCREDI!J35:J58,0))</f>
        <v>#N/A</v>
      </c>
      <c r="KS16" s="565" t="e">
        <f>INDEX(MERCREDI!$B$35:$B$58,MATCH($A$16,MERCREDI!K35:K58,0))</f>
        <v>#N/A</v>
      </c>
      <c r="KT16" s="565" t="e">
        <f>INDEX(MERCREDI!$B$35:$B$58,MATCH($A$16,MERCREDI!L35:L58,0))</f>
        <v>#N/A</v>
      </c>
      <c r="KU16" s="565" t="e">
        <f>INDEX(MERCREDI!$B$35:$B$58,MATCH($A$16,MERCREDI!M35:M58,0))</f>
        <v>#N/A</v>
      </c>
      <c r="KV16" s="565" t="e">
        <f>INDEX(MERCREDI!$B$35:$B$58,MATCH($A$16,MERCREDI!N35:N58,0))</f>
        <v>#N/A</v>
      </c>
      <c r="KW16" s="565" t="e">
        <f>INDEX(MERCREDI!$B$35:$B$58,MATCH($A$16,MERCREDI!O35:O58,0))</f>
        <v>#N/A</v>
      </c>
      <c r="KX16" s="565" t="e">
        <f>INDEX(MERCREDI!$B$35:$B$58,MATCH($A$16,MERCREDI!P35:P58,0))</f>
        <v>#N/A</v>
      </c>
      <c r="KY16" s="565" t="e">
        <f>INDEX(MERCREDI!$B$35:$B$58,MATCH($A$16,MERCREDI!Q35:Q58,0))</f>
        <v>#N/A</v>
      </c>
      <c r="KZ16" s="565" t="e">
        <f>INDEX(MERCREDI!$B$35:$B$58,MATCH($A$16,MERCREDI!R35:R58,0))</f>
        <v>#N/A</v>
      </c>
      <c r="LA16" s="565" t="e">
        <f>INDEX(MERCREDI!$B$35:$B$58,MATCH($A$16,MERCREDI!S35:S58,0))</f>
        <v>#N/A</v>
      </c>
      <c r="LB16" s="565" t="e">
        <f>INDEX(MERCREDI!$B$35:$B$58,MATCH($A$16,MERCREDI!T35:T58,0))</f>
        <v>#N/A</v>
      </c>
      <c r="LC16" s="565" t="e">
        <f>INDEX(MERCREDI!$B$35:$B$58,MATCH($A$16,MERCREDI!U35:U58,0))</f>
        <v>#N/A</v>
      </c>
      <c r="LD16" s="565" t="e">
        <f>INDEX(MERCREDI!$B$35:$B$58,MATCH($A$16,MERCREDI!V35:V58,0))</f>
        <v>#N/A</v>
      </c>
      <c r="LE16" s="565" t="e">
        <f>INDEX(MERCREDI!$B$35:$B$58,MATCH($A$16,MERCREDI!W35:W58,0))</f>
        <v>#N/A</v>
      </c>
      <c r="LF16" s="565" t="e">
        <f>INDEX(MERCREDI!$B$35:$B$58,MATCH($A$16,MERCREDI!X35:X58,0))</f>
        <v>#N/A</v>
      </c>
      <c r="LG16" s="565" t="e">
        <f>INDEX(MERCREDI!$B$35:$B$58,MATCH($A$16,MERCREDI!Y35:Y58,0))</f>
        <v>#N/A</v>
      </c>
      <c r="LH16" s="565" t="e">
        <f>INDEX(MERCREDI!$B$35:$B$58,MATCH($A$16,MERCREDI!Z35:Z58,0))</f>
        <v>#N/A</v>
      </c>
      <c r="LI16" s="565" t="e">
        <f>INDEX(MERCREDI!$B$35:$B$58,MATCH($A$16,MERCREDI!AA35:AA58,0))</f>
        <v>#N/A</v>
      </c>
      <c r="LJ16" s="565" t="e">
        <f>INDEX(MERCREDI!$B$35:$B$58,MATCH($A$16,MERCREDI!AB35:AB58,0))</f>
        <v>#N/A</v>
      </c>
      <c r="LK16" s="572">
        <f t="shared" si="38"/>
        <v>0</v>
      </c>
      <c r="LM16" s="565" t="str">
        <f t="shared" si="39"/>
        <v>BOUDHRIOUA</v>
      </c>
      <c r="LN16" s="565" t="e">
        <f>INDEX(JEUDI!$B$35:$B$58,MATCH($A$16,JEUDI!D35:D58,0))</f>
        <v>#N/A</v>
      </c>
      <c r="LO16" s="565" t="e">
        <f>INDEX(JEUDI!$B$35:$B$58,MATCH($A$16,JEUDI!E35:E58,0))</f>
        <v>#N/A</v>
      </c>
      <c r="LP16" s="565" t="e">
        <f>INDEX(JEUDI!$B$35:$B$58,MATCH($A$16,JEUDI!F35:F58,0))</f>
        <v>#N/A</v>
      </c>
      <c r="LQ16" s="565" t="e">
        <f>INDEX(JEUDI!$B$35:$B$58,MATCH($A$16,JEUDI!G35:G58,0))</f>
        <v>#N/A</v>
      </c>
      <c r="LR16" s="565" t="e">
        <f>INDEX(JEUDI!$B$35:$B$58,MATCH($A$16,JEUDI!H35:H58,0))</f>
        <v>#N/A</v>
      </c>
      <c r="LS16" s="565" t="e">
        <f>INDEX(JEUDI!$B$35:$B$58,MATCH($A$16,JEUDI!I35:I58,0))</f>
        <v>#N/A</v>
      </c>
      <c r="LT16" s="565" t="e">
        <f>INDEX(JEUDI!$B$35:$B$58,MATCH($A$16,JEUDI!J35:J58,0))</f>
        <v>#N/A</v>
      </c>
      <c r="LU16" s="565" t="e">
        <f>INDEX(JEUDI!$B$35:$B$58,MATCH($A$16,JEUDI!K35:K58,0))</f>
        <v>#N/A</v>
      </c>
      <c r="LV16" s="565" t="e">
        <f>INDEX(JEUDI!$B$35:$B$58,MATCH($A$16,JEUDI!L35:L58,0))</f>
        <v>#N/A</v>
      </c>
      <c r="LW16" s="565" t="e">
        <f>INDEX(JEUDI!$B$35:$B$58,MATCH($A$16,JEUDI!M35:M58,0))</f>
        <v>#N/A</v>
      </c>
      <c r="LX16" s="565" t="e">
        <f>INDEX(JEUDI!$B$35:$B$58,MATCH($A$16,JEUDI!N35:N58,0))</f>
        <v>#N/A</v>
      </c>
      <c r="LY16" s="565" t="e">
        <f>INDEX(JEUDI!$B$35:$B$58,MATCH($A$16,JEUDI!O35:O58,0))</f>
        <v>#N/A</v>
      </c>
      <c r="LZ16" s="565" t="e">
        <f>INDEX(JEUDI!$B$35:$B$58,MATCH($A$16,JEUDI!P35:P58,0))</f>
        <v>#N/A</v>
      </c>
      <c r="MA16" s="565" t="e">
        <f>INDEX(JEUDI!$B$35:$B$58,MATCH($A$16,JEUDI!Q35:Q58,0))</f>
        <v>#N/A</v>
      </c>
      <c r="MB16" s="565" t="e">
        <f>INDEX(JEUDI!$B$35:$B$58,MATCH($A$16,JEUDI!R35:R58,0))</f>
        <v>#N/A</v>
      </c>
      <c r="MC16" s="565" t="e">
        <f>INDEX(JEUDI!$B$35:$B$58,MATCH($A$16,JEUDI!S35:S58,0))</f>
        <v>#N/A</v>
      </c>
      <c r="MD16" s="565" t="e">
        <f>INDEX(JEUDI!$B$35:$B$58,MATCH($A$16,JEUDI!T35:T58,0))</f>
        <v>#N/A</v>
      </c>
      <c r="ME16" s="565" t="e">
        <f>INDEX(JEUDI!$B$35:$B$58,MATCH($A$16,JEUDI!U35:U58,0))</f>
        <v>#N/A</v>
      </c>
      <c r="MF16" s="565" t="e">
        <f>INDEX(JEUDI!$B$35:$B$58,MATCH($A$16,JEUDI!V35:V58,0))</f>
        <v>#N/A</v>
      </c>
      <c r="MG16" s="565" t="e">
        <f>INDEX(JEUDI!$B$35:$B$58,MATCH($A$16,JEUDI!W35:W58,0))</f>
        <v>#N/A</v>
      </c>
      <c r="MH16" s="565" t="e">
        <f>INDEX(JEUDI!$B$35:$B$58,MATCH($A$16,JEUDI!X35:X58,0))</f>
        <v>#N/A</v>
      </c>
      <c r="MI16" s="565" t="e">
        <f>INDEX(JEUDI!$B$35:$B$58,MATCH($A$16,JEUDI!Y35:Y58,0))</f>
        <v>#N/A</v>
      </c>
      <c r="MJ16" s="565" t="e">
        <f>INDEX(JEUDI!$B$35:$B$58,MATCH($A$16,JEUDI!Z35:Z58,0))</f>
        <v>#N/A</v>
      </c>
      <c r="MK16" s="565" t="e">
        <f>INDEX(JEUDI!$B$35:$B$58,MATCH($A$16,JEUDI!AA35:AA58,0))</f>
        <v>#N/A</v>
      </c>
      <c r="ML16" s="565" t="e">
        <f>INDEX(JEUDI!$B$35:$B$58,MATCH($A$16,JEUDI!AB35:AB58,0))</f>
        <v>#N/A</v>
      </c>
      <c r="MM16" s="572">
        <f t="shared" si="40"/>
        <v>0</v>
      </c>
      <c r="MP16" s="565" t="str">
        <f t="shared" si="41"/>
        <v>BOUDHRIOUA</v>
      </c>
      <c r="MQ16" s="565" t="e">
        <f>INDEX(VENDREDI!$B$35:$B$58,MATCH($A$16,VENDREDI!D35:D58,0))</f>
        <v>#N/A</v>
      </c>
      <c r="MR16" s="565" t="e">
        <f>INDEX(VENDREDI!$B$35:$B$58,MATCH($A$16,VENDREDI!E35:E58,0))</f>
        <v>#N/A</v>
      </c>
      <c r="MS16" s="565" t="e">
        <f>INDEX(VENDREDI!$B$35:$B$58,MATCH($A$16,VENDREDI!F35:F58,0))</f>
        <v>#N/A</v>
      </c>
      <c r="MT16" s="565" t="e">
        <f>INDEX(VENDREDI!$B$35:$B$58,MATCH($A$16,VENDREDI!G35:G58,0))</f>
        <v>#N/A</v>
      </c>
      <c r="MU16" s="565" t="e">
        <f>INDEX(VENDREDI!$B$35:$B$58,MATCH($A$16,VENDREDI!H35:H58,0))</f>
        <v>#N/A</v>
      </c>
      <c r="MV16" s="565" t="e">
        <f>INDEX(VENDREDI!$B$35:$B$58,MATCH($A$16,VENDREDI!I35:I58,0))</f>
        <v>#N/A</v>
      </c>
      <c r="MW16" s="565" t="e">
        <f>INDEX(VENDREDI!$B$35:$B$58,MATCH($A$16,VENDREDI!J35:J58,0))</f>
        <v>#N/A</v>
      </c>
      <c r="MX16" s="565" t="e">
        <f>INDEX(VENDREDI!$B$35:$B$58,MATCH($A$16,VENDREDI!K35:K58,0))</f>
        <v>#N/A</v>
      </c>
      <c r="MY16" s="565" t="e">
        <f>INDEX(VENDREDI!$B$35:$B$58,MATCH($A$16,VENDREDI!L35:L58,0))</f>
        <v>#N/A</v>
      </c>
      <c r="MZ16" s="565" t="e">
        <f>INDEX(VENDREDI!$B$35:$B$58,MATCH($A$16,VENDREDI!M35:M58,0))</f>
        <v>#N/A</v>
      </c>
      <c r="NA16" s="565" t="e">
        <f>INDEX(VENDREDI!$B$35:$B$58,MATCH($A$16,VENDREDI!N35:N58,0))</f>
        <v>#N/A</v>
      </c>
      <c r="NB16" s="565" t="e">
        <f>INDEX(VENDREDI!$B$35:$B$58,MATCH($A$16,VENDREDI!O35:O58,0))</f>
        <v>#N/A</v>
      </c>
      <c r="NC16" s="565" t="e">
        <f>INDEX(VENDREDI!$B$35:$B$58,MATCH($A$16,VENDREDI!P35:P58,0))</f>
        <v>#N/A</v>
      </c>
      <c r="ND16" s="565" t="e">
        <f>INDEX(VENDREDI!$B$35:$B$58,MATCH($A$16,VENDREDI!Q35:Q58,0))</f>
        <v>#N/A</v>
      </c>
      <c r="NE16" s="565" t="e">
        <f>INDEX(VENDREDI!$B$35:$B$58,MATCH($A$16,VENDREDI!R35:R58,0))</f>
        <v>#N/A</v>
      </c>
      <c r="NF16" s="565" t="e">
        <f>INDEX(VENDREDI!$B$35:$B$58,MATCH($A$16,VENDREDI!S35:S58,0))</f>
        <v>#N/A</v>
      </c>
      <c r="NG16" s="565" t="e">
        <f>INDEX(VENDREDI!$B$35:$B$58,MATCH($A$16,VENDREDI!T35:T58,0))</f>
        <v>#N/A</v>
      </c>
      <c r="NH16" s="565" t="e">
        <f>INDEX(VENDREDI!$B$35:$B$58,MATCH($A$16,VENDREDI!U35:U58,0))</f>
        <v>#N/A</v>
      </c>
      <c r="NI16" s="565" t="e">
        <f>INDEX(VENDREDI!$B$35:$B$58,MATCH($A$16,VENDREDI!V35:V58,0))</f>
        <v>#N/A</v>
      </c>
      <c r="NJ16" s="565" t="e">
        <f>INDEX(VENDREDI!$B$35:$B$58,MATCH($A$16,VENDREDI!W35:W58,0))</f>
        <v>#N/A</v>
      </c>
      <c r="NK16" s="565" t="e">
        <f>INDEX(VENDREDI!$B$35:$B$58,MATCH($A$16,VENDREDI!X35:X58,0))</f>
        <v>#N/A</v>
      </c>
      <c r="NL16" s="565" t="e">
        <f>INDEX(VENDREDI!$B$35:$B$58,MATCH($A$16,VENDREDI!Y35:Y58,0))</f>
        <v>#N/A</v>
      </c>
      <c r="NM16" s="565" t="e">
        <f>INDEX(VENDREDI!$B$35:$B$58,MATCH($A$16,VENDREDI!Z35:Z58,0))</f>
        <v>#N/A</v>
      </c>
      <c r="NN16" s="565" t="e">
        <f>INDEX(VENDREDI!$B$35:$B$58,MATCH($A$16,VENDREDI!AA35:AA58,0))</f>
        <v>#N/A</v>
      </c>
      <c r="NO16" s="565" t="e">
        <f>INDEX(VENDREDI!$B$35:$B$58,MATCH($A$16,VENDREDI!AB35:AB58,0))</f>
        <v>#N/A</v>
      </c>
      <c r="NP16" s="572">
        <f t="shared" si="42"/>
        <v>0</v>
      </c>
      <c r="NS16" s="564" t="str">
        <f t="shared" si="43"/>
        <v>BOUDHRIOUA</v>
      </c>
      <c r="NT16" s="617" t="e">
        <f>INDEX(LUNDI!$B$63:$B$66,MATCH(A16,LUNDI!$D$63:$D$66,0))</f>
        <v>#N/A</v>
      </c>
      <c r="NU16" s="618" t="e">
        <f>INDEX(LUNDI!$B$63:$B$66,MATCH(A16,LUNDI!$E$63:$E$66,0))</f>
        <v>#N/A</v>
      </c>
      <c r="NV16" s="625" t="e">
        <f>INDEX(LUNDI!$H$63:$H$66,MATCH(A16,LUNDI!$J$63:$J$66,0))</f>
        <v>#N/A</v>
      </c>
      <c r="NW16" s="626" t="e">
        <f>INDEX(LUNDI!$H$63:$H$66,MATCH($A$16,LUNDI!K63:K66,0))</f>
        <v>#N/A</v>
      </c>
      <c r="NX16" s="617" t="e">
        <f>INDEX(MARDI!$B$63:$B$66,MATCH(A16,MARDI!$D$63:$D$66,0))</f>
        <v>#N/A</v>
      </c>
      <c r="NY16" s="618" t="e">
        <f>INDEX(MARDI!$B$63:$B$66,MATCH(A16,MARDI!$E$63:$E$66,0))</f>
        <v>#N/A</v>
      </c>
      <c r="NZ16" s="625" t="e">
        <f>INDEX(MARDI!$H$63:$H$66,MATCH(A16,MARDI!$J$63:$J$66,0))</f>
        <v>#N/A</v>
      </c>
      <c r="OA16" s="626" t="e">
        <f>INDEX(MARDI!$H$63:$H$66,MATCH(A16,MARDI!$K$63:$K$66,0))</f>
        <v>#N/A</v>
      </c>
      <c r="OB16" s="617" t="e">
        <f>INDEX(MERCREDI!$B$63:$B$66,MATCH(A16,MERCREDI!$D$63:$D$66,0))</f>
        <v>#N/A</v>
      </c>
      <c r="OC16" s="618" t="e">
        <f>INDEX(MERCREDI!$B$63:$B$66,MATCH(A16,MERCREDI!$E$63:$E$66,0))</f>
        <v>#N/A</v>
      </c>
      <c r="OD16" s="625" t="e">
        <f>INDEX(MERCREDI!$H$63:$H$66,MATCH(A16,MERCREDI!$J$63:$J$66,0))</f>
        <v>#N/A</v>
      </c>
      <c r="OE16" s="626" t="e">
        <f>INDEX(MERCREDI!$H$63:$H$66,MATCH(A16,MERCREDI!$K$63:$K$66,0))</f>
        <v>#N/A</v>
      </c>
      <c r="OF16" s="617" t="e">
        <f>INDEX(JEUDI!$B$63:$B$66,MATCH(A16,JEUDI!$D$63:$D$66,0))</f>
        <v>#N/A</v>
      </c>
      <c r="OG16" s="618" t="e">
        <f>INDEX(JEUDI!$B$63:$B$66,MATCH(A16,JEUDI!$E$63:$E$66,0))</f>
        <v>#N/A</v>
      </c>
      <c r="OH16" s="625" t="e">
        <f>INDEX(JEUDI!$H$63:$H$66,MATCH(A16,JEUDI!$J$63:$J$66,0))</f>
        <v>#N/A</v>
      </c>
      <c r="OI16" s="626" t="e">
        <f>INDEX(JEUDI!$H$63:$H$66,MATCH(A16,JEUDI!$K$63:$K$66,0))</f>
        <v>#N/A</v>
      </c>
      <c r="OJ16" s="617" t="e">
        <f>INDEX(VENDREDI!$B$63:$B$66,MATCH(A16,VENDREDI!$D$63:$D$66,0))</f>
        <v>#N/A</v>
      </c>
      <c r="OK16" s="618" t="e">
        <f>INDEX(VENDREDI!$B$63:$B$66,MATCH(A16,VENDREDI!$E$63:$E$66,0))</f>
        <v>#N/A</v>
      </c>
      <c r="OL16" s="625" t="e">
        <f>INDEX(VENDREDI!$H$63:$H$66,MATCH(A16,VENDREDI!$J$63:$J$66,0))</f>
        <v>#N/A</v>
      </c>
      <c r="OM16" s="626" t="e">
        <f>INDEX(VENDREDI!$H$63:$H$66,MATCH(A16,VENDREDI!$K$63:$K$66,0))</f>
        <v>#N/A</v>
      </c>
      <c r="ON16" s="669" t="str">
        <f t="shared" si="44"/>
        <v>BOUDHRIOUA</v>
      </c>
      <c r="OO16" s="641" t="e">
        <f>INDEX(LUNDI!$C$63:$C$66,MATCH(A16,LUNDI!$D$63:$D$66,0))</f>
        <v>#N/A</v>
      </c>
      <c r="OP16" s="642" t="e">
        <f>INDEX(LUNDI!$C$63:$C$66,MATCH(A16,LUNDI!$E$63:$E$66,0))</f>
        <v>#N/A</v>
      </c>
      <c r="OQ16" s="645" t="e">
        <f>INDEX(LUNDI!$I$63:$I$66,MATCH(A16,LUNDI!$J$63:$J$66,0))</f>
        <v>#N/A</v>
      </c>
      <c r="OR16" s="646" t="e">
        <f>INDEX(LUNDI!$I$63:$I$66,MATCH(A16,LUNDI!$K$63:$K$66,0))</f>
        <v>#N/A</v>
      </c>
      <c r="OS16" s="649" t="e">
        <f>INDEX(MARDI!$C$63:$C$66,MATCH(A16,MARDI!$D$63:$D$66,0))</f>
        <v>#N/A</v>
      </c>
      <c r="OT16" s="650" t="e">
        <f>INDEX(MARDI!$C$63:$C$66,MATCH(A16,MARDI!$E$63:$E$66,0))</f>
        <v>#N/A</v>
      </c>
      <c r="OU16" s="651" t="e">
        <f>INDEX(MARDI!$I$63:$I$66,MATCH(A16,MARDI!$J$63:$J$66,0))</f>
        <v>#N/A</v>
      </c>
      <c r="OV16" s="652" t="e">
        <f>INDEX(MARDI!$I$63:$I$66,MATCH(A16,MARDI!$K$63:$K$66,0))</f>
        <v>#N/A</v>
      </c>
      <c r="OW16" s="657" t="e">
        <f>INDEX(MERCREDI!$C$63:$C$66,MATCH(A16,MERCREDI!$D$63:$D$66,0))</f>
        <v>#N/A</v>
      </c>
      <c r="OX16" s="658" t="e">
        <f>INDEX(MERCREDI!$C$63:$C$66,MATCH(A16,MERCREDI!$E$63:$E$66,0))</f>
        <v>#N/A</v>
      </c>
      <c r="OY16" s="659" t="e">
        <f>INDEX(MERCREDI!$I$63:$I$66,MATCH(A16,MERCREDI!$J$63:$J$66,0))</f>
        <v>#N/A</v>
      </c>
      <c r="OZ16" s="660" t="e">
        <f>INDEX(MERCREDI!$I$63:$I$66,MATCH(A16,MERCREDI!$K$63:$K$66,0))</f>
        <v>#N/A</v>
      </c>
      <c r="PA16" s="657" t="e">
        <f>INDEX(JEUDI!$C$63:$C$66,MATCH(A16,JEUDI!$D$63:$D$66,0))</f>
        <v>#N/A</v>
      </c>
      <c r="PB16" s="658" t="e">
        <f>INDEX(JEUDI!$C$63:$C$66,MATCH(A16,JEUDI!$E$63:$E$66,0))</f>
        <v>#N/A</v>
      </c>
      <c r="PC16" s="659" t="e">
        <f>INDEX(JEUDI!$I$63:$I$66,MATCH(A16,JEUDI!$J$63:$J$66,0))</f>
        <v>#N/A</v>
      </c>
      <c r="PD16" s="660" t="e">
        <f>INDEX(JEUDI!$I$63:$I$66,MATCH(A16,JEUDI!$K$63:$K$66,0))</f>
        <v>#N/A</v>
      </c>
      <c r="PE16" s="657" t="e">
        <f>INDEX(VENDREDI!$C$63:$C$66,MATCH(A16,VENDREDI!$D$63:$D$66,0))</f>
        <v>#N/A</v>
      </c>
      <c r="PF16" s="658" t="e">
        <f>INDEX(VENDREDI!$C$63:$C$66,MATCH(A16,VENDREDI!$E$63:$E$66,0))</f>
        <v>#N/A</v>
      </c>
      <c r="PG16" s="659" t="e">
        <f>INDEX(VENDREDI!$I$63:$I$66,MATCH(A16,VENDREDI!$J$63:$J$66,0))</f>
        <v>#N/A</v>
      </c>
      <c r="PH16" s="660" t="e">
        <f>INDEX(VENDREDI!$I$63:$I$66,MATCH(A16,VENDREDI!$K$63:$K$66,0))</f>
        <v>#N/A</v>
      </c>
    </row>
    <row r="17" spans="1:424" x14ac:dyDescent="0.25">
      <c r="A17" s="90" t="str">
        <f>'LISTE DES PROFS'!A12</f>
        <v>BOUILLET</v>
      </c>
      <c r="B17" s="226">
        <f t="shared" si="17"/>
        <v>0</v>
      </c>
      <c r="C17" s="487">
        <f t="shared" si="18"/>
        <v>0</v>
      </c>
      <c r="D17" s="481">
        <f t="shared" si="19"/>
        <v>0</v>
      </c>
      <c r="E17" s="482">
        <f t="shared" si="20"/>
        <v>0</v>
      </c>
      <c r="F17" s="226">
        <f t="shared" si="21"/>
        <v>0</v>
      </c>
      <c r="G17" s="487">
        <f t="shared" si="22"/>
        <v>0</v>
      </c>
      <c r="H17" s="481">
        <f t="shared" si="23"/>
        <v>0</v>
      </c>
      <c r="I17" s="482">
        <f t="shared" si="24"/>
        <v>0</v>
      </c>
      <c r="J17" s="226">
        <f t="shared" si="0"/>
        <v>0</v>
      </c>
      <c r="K17" s="487">
        <f t="shared" si="1"/>
        <v>0</v>
      </c>
      <c r="L17" s="481">
        <f t="shared" si="2"/>
        <v>0</v>
      </c>
      <c r="M17" s="482">
        <f t="shared" si="3"/>
        <v>0</v>
      </c>
      <c r="N17" s="492">
        <f t="shared" si="25"/>
        <v>0</v>
      </c>
      <c r="O17" s="480" t="s">
        <v>66</v>
      </c>
      <c r="P17" s="226">
        <f>COUNTIF(LUNDI!$D$6:$AB$15,A17)</f>
        <v>0</v>
      </c>
      <c r="Q17" s="228">
        <f>COUNTIF(LUNDI!$D$20:$Y$29,A17)</f>
        <v>0</v>
      </c>
      <c r="R17" s="444">
        <f t="shared" si="4"/>
        <v>0</v>
      </c>
      <c r="S17" s="228">
        <f>COUNTIF(MARDI!$D$6:$AB$15,A17)</f>
        <v>0</v>
      </c>
      <c r="T17" s="228">
        <f>COUNTIF(MARDI!$D$20:$Y$29,A17)</f>
        <v>0</v>
      </c>
      <c r="U17" s="444">
        <f t="shared" si="5"/>
        <v>0</v>
      </c>
      <c r="V17" s="228">
        <f>COUNTIF(MERCREDI!$D$6:$AB$15,A17)</f>
        <v>0</v>
      </c>
      <c r="W17" s="228">
        <f>COUNTIF(MERCREDI!$D$20:$Y$29,A17)</f>
        <v>0</v>
      </c>
      <c r="X17" s="444">
        <f t="shared" si="6"/>
        <v>0</v>
      </c>
      <c r="Y17" s="228">
        <f>COUNTIF(JEUDI!$D$6:$AB$15,A17)</f>
        <v>0</v>
      </c>
      <c r="Z17" s="228">
        <f>COUNTIF(JEUDI!$D$20:$Y$29,A17)</f>
        <v>0</v>
      </c>
      <c r="AA17" s="444">
        <f t="shared" si="7"/>
        <v>0</v>
      </c>
      <c r="AB17" s="228">
        <f>COUNTIF(VENDREDI!$D$6:$AB$15,A17)</f>
        <v>0</v>
      </c>
      <c r="AC17" s="229">
        <f>COUNTIF(VENDREDI!$D$20:$Y$29,A17)</f>
        <v>0</v>
      </c>
      <c r="AD17" s="451">
        <f t="shared" si="8"/>
        <v>0</v>
      </c>
      <c r="AE17" s="226">
        <f>COUNTIF(LUNDI!$D$63:$D$66,A17)</f>
        <v>0</v>
      </c>
      <c r="AF17" s="227">
        <f>COUNTIF(LUNDI!$E$63:$E$66,A17)</f>
        <v>0</v>
      </c>
      <c r="AG17" s="228">
        <f>COUNTIF(MARDI!$D$63:$D$66,A17)</f>
        <v>0</v>
      </c>
      <c r="AH17" s="234">
        <f>COUNTIF(MARDI!$E$63:$E$66,A17)</f>
        <v>0</v>
      </c>
      <c r="AI17" s="228">
        <f>COUNTIF(MERCREDI!$D$63:$D$66,A17)</f>
        <v>0</v>
      </c>
      <c r="AJ17" s="234">
        <f>COUNTIF(MERCREDI!$E$63:$E$66,A17)</f>
        <v>0</v>
      </c>
      <c r="AK17" s="228">
        <f>COUNTIF(JEUDI!$D$63:$D$66,A17)</f>
        <v>0</v>
      </c>
      <c r="AL17" s="227">
        <f>COUNTIF(JEUDI!$E$63:$E$66,A17)</f>
        <v>0</v>
      </c>
      <c r="AM17" s="228">
        <f>COUNTIF(VENDREDI!$D$63:$D$66,A17)</f>
        <v>0</v>
      </c>
      <c r="AN17" s="525">
        <f>COUNTIF(VENDREDI!$E$63:$E$66,A17)</f>
        <v>0</v>
      </c>
      <c r="AO17" s="226">
        <f>COUNTIF(LUNDI!$F$63:$F$66,A17)</f>
        <v>0</v>
      </c>
      <c r="AP17" s="227"/>
      <c r="AQ17" s="228">
        <f>COUNTIF(MARDI!$F$63:$F$66,A17)</f>
        <v>0</v>
      </c>
      <c r="AR17" s="227"/>
      <c r="AS17" s="228">
        <f>COUNTIF(MERCREDI!$F$63:$F$66,A17)</f>
        <v>0</v>
      </c>
      <c r="AT17" s="227"/>
      <c r="AU17" s="228">
        <f>COUNTIF(JEUDI!$F$63:$F$66,A17)</f>
        <v>0</v>
      </c>
      <c r="AV17" s="227"/>
      <c r="AW17" s="229">
        <f>COUNTIF(VENDREDI!$F$63:$F$66,A17)</f>
        <v>0</v>
      </c>
      <c r="AZ17" s="236">
        <f>COUNTIF(LUNDI!$D$35:$AB$44,A17)</f>
        <v>0</v>
      </c>
      <c r="BA17" s="237">
        <f>COUNTIF(LUNDI!$D$49:$Y$58,A17)</f>
        <v>0</v>
      </c>
      <c r="BB17" s="444">
        <f t="shared" si="9"/>
        <v>0</v>
      </c>
      <c r="BC17" s="237">
        <f>COUNTIF(MARDI!$D$35:$AB$44,A17)</f>
        <v>0</v>
      </c>
      <c r="BD17" s="237">
        <f>COUNTIF(MARDI!$D$49:$Y$58,A17)</f>
        <v>0</v>
      </c>
      <c r="BE17" s="444">
        <f t="shared" si="10"/>
        <v>0</v>
      </c>
      <c r="BF17" s="237">
        <f>COUNTIF(MERCREDI!$D$35:$AB$44,A17)</f>
        <v>0</v>
      </c>
      <c r="BG17" s="237">
        <f>COUNTIF(MERCREDI!$D$49:$Y$58,A17)</f>
        <v>0</v>
      </c>
      <c r="BH17" s="444">
        <f t="shared" si="11"/>
        <v>0</v>
      </c>
      <c r="BI17" s="237">
        <f>COUNTIF(JEUDI!$D$35:$AB$44,A17)</f>
        <v>0</v>
      </c>
      <c r="BJ17" s="237">
        <f>COUNTIF(JEUDI!$D$49:$Y$58,A17)</f>
        <v>0</v>
      </c>
      <c r="BK17" s="444">
        <f t="shared" si="12"/>
        <v>0</v>
      </c>
      <c r="BL17" s="237">
        <f>COUNTIF(VENDREDI!$D$35:$AB$44,A17)</f>
        <v>0</v>
      </c>
      <c r="BM17" s="238">
        <f>COUNTIF(VENDREDI!$D$49:$Y$58,A17)</f>
        <v>0</v>
      </c>
      <c r="BN17" s="451">
        <f t="shared" si="13"/>
        <v>0</v>
      </c>
      <c r="BO17" s="207">
        <f>COUNTIF(LUNDI!$J$63:$J$66,A17)</f>
        <v>0</v>
      </c>
      <c r="BP17" s="41">
        <f>COUNTIF(LUNDI!$K$63:$K$66,A17)</f>
        <v>0</v>
      </c>
      <c r="BQ17" s="207">
        <f>COUNTIF(MARDI!$J$63:$J$66,A17)</f>
        <v>0</v>
      </c>
      <c r="BR17" s="41">
        <f>COUNTIF(MARDI!$K$63:$K$66,A17)</f>
        <v>0</v>
      </c>
      <c r="BS17" s="207">
        <f>COUNTIF(MERCREDI!$J$63:$J$66,A17)</f>
        <v>0</v>
      </c>
      <c r="BT17" s="41">
        <f>COUNTIF(MERCREDI!$K$63:$K$66,A17)</f>
        <v>0</v>
      </c>
      <c r="BU17" s="207">
        <f>COUNTIF(JEUDI!$J$63:$J$66,A17)</f>
        <v>0</v>
      </c>
      <c r="BV17" s="41">
        <f>COUNTIF(JEUDI!$K$63:$K$66,A17)</f>
        <v>0</v>
      </c>
      <c r="BW17" s="207">
        <f>COUNTIF(VENDREDI!$J$63:$J$66,A17)</f>
        <v>0</v>
      </c>
      <c r="BX17" s="42">
        <f>COUNTIF(VENDREDI!$K$63:$K$66,A17)</f>
        <v>0</v>
      </c>
      <c r="BY17" s="207">
        <f>COUNTIF(LUNDI!$L$66:$L73,A17)</f>
        <v>0</v>
      </c>
      <c r="BZ17" s="208"/>
      <c r="CA17" s="41">
        <f>COUNTIF(MARDI!$L$63:$L$66,A17)</f>
        <v>0</v>
      </c>
      <c r="CB17" s="208"/>
      <c r="CC17" s="208">
        <f>COUNTIF(MERCREDI!$L$63:$L$66,A17)</f>
        <v>0</v>
      </c>
      <c r="CD17" s="208"/>
      <c r="CE17" s="41">
        <f>COUNTIF(JEUDI!$L$63:$L$66,A17)</f>
        <v>0</v>
      </c>
      <c r="CF17" s="208"/>
      <c r="CG17" s="209">
        <f>COUNTIF(VENDREDI!$L$63:$L$66,A17)</f>
        <v>0</v>
      </c>
      <c r="CK17" s="43">
        <f>COUNTIF(LUNDI!$O$64:$O$66,A17)</f>
        <v>0</v>
      </c>
      <c r="CL17" s="41">
        <f>COUNTIF(MARDI!$O$64:$O$66,A17)</f>
        <v>0</v>
      </c>
      <c r="CM17" s="41">
        <f>COUNTIF(MERCREDI!$O$64:$O$66,A17)</f>
        <v>0</v>
      </c>
      <c r="CN17" s="41">
        <f>COUNTIF(JEUDI!$O$64:$O$66,A17)</f>
        <v>0</v>
      </c>
      <c r="CO17" s="42">
        <f>COUNTIF(VENDREDI!$O$64:$O$66,A17)</f>
        <v>0</v>
      </c>
      <c r="CQ17" s="43">
        <f>COUNTIF(LUNDI!$P$64:$P$66,A17)</f>
        <v>0</v>
      </c>
      <c r="CR17" s="41">
        <f>COUNTIF(MARDI!$P$64:$P$66,A17)</f>
        <v>0</v>
      </c>
      <c r="CS17" s="41">
        <f>COUNTIF(MERCREDI!$P$64:$P$66,A17)</f>
        <v>0</v>
      </c>
      <c r="CT17" s="41">
        <f>COUNTIF(JEUDI!$P$64:$P$66,A17)</f>
        <v>0</v>
      </c>
      <c r="CU17" s="42">
        <f>COUNTIF(VENDREDI!$P$64:$P$66,A17)</f>
        <v>0</v>
      </c>
      <c r="CV17" s="543" t="str">
        <f t="shared" si="26"/>
        <v>BOUILLET</v>
      </c>
      <c r="CW17" s="559" t="e">
        <f>INDEX(LUNDI!$B$6:$B$29,MATCH($A$17,LUNDI!D6:D29,0))</f>
        <v>#N/A</v>
      </c>
      <c r="CX17" s="559" t="e">
        <f>INDEX(LUNDI!$B$6:$B$29,MATCH($A$17,LUNDI!E6:E29,0))</f>
        <v>#N/A</v>
      </c>
      <c r="CY17" s="559" t="e">
        <f>INDEX(LUNDI!$B$6:$B$29,MATCH($A$17,LUNDI!F6:F29,0))</f>
        <v>#N/A</v>
      </c>
      <c r="CZ17" s="559" t="e">
        <f>INDEX(LUNDI!$B$6:$B$29,MATCH($A$17,LUNDI!G6:G29,0))</f>
        <v>#N/A</v>
      </c>
      <c r="DA17" s="559" t="e">
        <f>INDEX(LUNDI!$B$6:$B$29,MATCH($A$17,LUNDI!H6:H29,0))</f>
        <v>#N/A</v>
      </c>
      <c r="DB17" s="559" t="e">
        <f>INDEX(LUNDI!$B$6:$B$29,MATCH($A$17,LUNDI!I6:I29,0))</f>
        <v>#N/A</v>
      </c>
      <c r="DC17" s="559" t="e">
        <f>INDEX(LUNDI!$B$6:$B$29,MATCH($A$17,LUNDI!J6:J29,0))</f>
        <v>#N/A</v>
      </c>
      <c r="DD17" s="559" t="e">
        <f>INDEX(LUNDI!$B$6:$B$29,MATCH($A$17,LUNDI!K6:K29,0))</f>
        <v>#N/A</v>
      </c>
      <c r="DE17" s="559" t="e">
        <f>INDEX(LUNDI!$B$6:$B$29,MATCH($A$17,LUNDI!L6:L29,0))</f>
        <v>#N/A</v>
      </c>
      <c r="DF17" s="559" t="e">
        <f>INDEX(LUNDI!$B$6:$B$29,MATCH($A$17,LUNDI!M6:M29,0))</f>
        <v>#N/A</v>
      </c>
      <c r="DG17" s="559" t="e">
        <f>INDEX(LUNDI!$B$6:$B$29,MATCH($A$17,LUNDI!N6:N29,0))</f>
        <v>#N/A</v>
      </c>
      <c r="DH17" s="559" t="e">
        <f>INDEX(LUNDI!$B$6:$B$29,MATCH($A$17,LUNDI!O6:O29,0))</f>
        <v>#N/A</v>
      </c>
      <c r="DI17" s="559" t="e">
        <f>INDEX(LUNDI!$B$6:$B$29,MATCH($A$17,LUNDI!P6:P29,0))</f>
        <v>#N/A</v>
      </c>
      <c r="DJ17" s="559" t="e">
        <f>INDEX(LUNDI!$B$6:$B$29,MATCH($A$17,LUNDI!Q6:Q29,0))</f>
        <v>#N/A</v>
      </c>
      <c r="DK17" s="559" t="e">
        <f>INDEX(LUNDI!$B$6:$B$29,MATCH($A$17,LUNDI!R6:R29,0))</f>
        <v>#N/A</v>
      </c>
      <c r="DL17" s="559" t="e">
        <f>INDEX(LUNDI!$B$6:$B$29,MATCH($A$17,LUNDI!S6:S29,0))</f>
        <v>#N/A</v>
      </c>
      <c r="DM17" s="559" t="e">
        <f>INDEX(LUNDI!$B$6:$B$29,MATCH($A$17,LUNDI!T6:T29,0))</f>
        <v>#N/A</v>
      </c>
      <c r="DN17" s="559" t="e">
        <f>INDEX(LUNDI!$B$6:$B$29,MATCH($A$17,LUNDI!U6:U29,0))</f>
        <v>#N/A</v>
      </c>
      <c r="DO17" s="559" t="e">
        <f>INDEX(LUNDI!$B$6:$B$29,MATCH($A$17,LUNDI!V6:V29,0))</f>
        <v>#N/A</v>
      </c>
      <c r="DP17" s="559" t="e">
        <f>INDEX(LUNDI!$B$6:$B$29,MATCH($A$17,LUNDI!W6:W29,0))</f>
        <v>#N/A</v>
      </c>
      <c r="DQ17" s="559" t="e">
        <f>INDEX(LUNDI!$B$6:$B$29,MATCH($A$17,LUNDI!X6:X29,0))</f>
        <v>#N/A</v>
      </c>
      <c r="DR17" s="559" t="e">
        <f>INDEX(LUNDI!$B$6:$B$29,MATCH($A$17,LUNDI!Y6:Y29,0))</f>
        <v>#N/A</v>
      </c>
      <c r="DS17" s="559" t="e">
        <f>INDEX(LUNDI!$B$6:$B$29,MATCH($A$17,LUNDI!Z6:Z29,0))</f>
        <v>#N/A</v>
      </c>
      <c r="DT17" s="559" t="e">
        <f>INDEX(LUNDI!$B$6:$B$29,MATCH($A$17,LUNDI!AA6:AA29,0))</f>
        <v>#N/A</v>
      </c>
      <c r="DU17" s="559" t="e">
        <f>INDEX(LUNDI!$B$6:$B$29,MATCH($A$17,LUNDI!AB6:AB29,0))</f>
        <v>#N/A</v>
      </c>
      <c r="DV17" s="572">
        <f t="shared" si="14"/>
        <v>0</v>
      </c>
      <c r="DW17" s="543" t="str">
        <f t="shared" si="15"/>
        <v>BOUILLET</v>
      </c>
      <c r="DX17" s="559" t="e">
        <f>INDEX(MARDI!$B$6:$B$29,MATCH($A$17,MARDI!D6:D29,0))</f>
        <v>#N/A</v>
      </c>
      <c r="DY17" s="559" t="e">
        <f>INDEX(MARDI!$B$6:$B$29,MATCH($A$17,MARDI!E6:E29,0))</f>
        <v>#N/A</v>
      </c>
      <c r="DZ17" s="559" t="e">
        <f>INDEX(MARDI!$B$6:$B$29,MATCH($A$17,MARDI!F6:F29,0))</f>
        <v>#N/A</v>
      </c>
      <c r="EA17" s="559" t="e">
        <f>INDEX(MARDI!$B$6:$B$29,MATCH($A$17,MARDI!G6:G29,0))</f>
        <v>#N/A</v>
      </c>
      <c r="EB17" s="559" t="e">
        <f>INDEX(MARDI!$B$6:$B$29,MATCH($A$17,MARDI!H6:H29,0))</f>
        <v>#N/A</v>
      </c>
      <c r="EC17" s="559" t="e">
        <f>INDEX(MARDI!$B$6:$B$29,MATCH($A$17,MARDI!I6:I29,0))</f>
        <v>#N/A</v>
      </c>
      <c r="ED17" s="559" t="e">
        <f>INDEX(MARDI!$B$6:$B$29,MATCH($A$17,MARDI!J6:J29,0))</f>
        <v>#N/A</v>
      </c>
      <c r="EE17" s="559" t="e">
        <f>INDEX(MARDI!$B$6:$B$29,MATCH($A$17,MARDI!K6:K29,0))</f>
        <v>#N/A</v>
      </c>
      <c r="EF17" s="559" t="e">
        <f>INDEX(MARDI!$B$6:$B$29,MATCH($A$17,MARDI!L6:L29,0))</f>
        <v>#N/A</v>
      </c>
      <c r="EG17" s="559" t="e">
        <f>INDEX(MARDI!$B$6:$B$29,MATCH($A$17,MARDI!M6:M29,0))</f>
        <v>#N/A</v>
      </c>
      <c r="EH17" s="559" t="e">
        <f>INDEX(MARDI!$B$6:$B$29,MATCH($A$17,MARDI!N6:N29,0))</f>
        <v>#N/A</v>
      </c>
      <c r="EI17" s="559" t="e">
        <f>INDEX(MARDI!$B$6:$B$29,MATCH($A$17,MARDI!O6:O29,0))</f>
        <v>#N/A</v>
      </c>
      <c r="EJ17" s="559" t="e">
        <f>INDEX(MARDI!$B$6:$B$29,MATCH($A$17,MARDI!P6:P29,0))</f>
        <v>#N/A</v>
      </c>
      <c r="EK17" s="559" t="e">
        <f>INDEX(MARDI!$B$6:$B$29,MATCH($A$17,MARDI!Q6:Q29,0))</f>
        <v>#N/A</v>
      </c>
      <c r="EL17" s="559" t="e">
        <f>INDEX(MARDI!$B$6:$B$29,MATCH($A$17,MARDI!R6:R29,0))</f>
        <v>#N/A</v>
      </c>
      <c r="EM17" s="559" t="e">
        <f>INDEX(MARDI!$B$6:$B$29,MATCH($A$17,MARDI!S6:S29,0))</f>
        <v>#N/A</v>
      </c>
      <c r="EN17" s="559" t="e">
        <f>INDEX(MARDI!$B$6:$B$29,MATCH($A$17,MARDI!T6:T29,0))</f>
        <v>#N/A</v>
      </c>
      <c r="EO17" s="559" t="e">
        <f>INDEX(MARDI!$B$6:$B$29,MATCH($A$17,MARDI!U6:U29,0))</f>
        <v>#N/A</v>
      </c>
      <c r="EP17" s="559" t="e">
        <f>INDEX(MARDI!$B$6:$B$29,MATCH($A$17,MARDI!V6:V29,0))</f>
        <v>#N/A</v>
      </c>
      <c r="EQ17" s="559" t="e">
        <f>INDEX(MARDI!$B$6:$B$29,MATCH($A$17,MARDI!W6:W29,0))</f>
        <v>#N/A</v>
      </c>
      <c r="ER17" s="559" t="e">
        <f>INDEX(MARDI!$B$6:$B$29,MATCH($A$17,MARDI!X6:X29,0))</f>
        <v>#N/A</v>
      </c>
      <c r="ES17" s="559" t="e">
        <f>INDEX(MARDI!$B$6:$B$29,MATCH($A$17,MARDI!Y6:Y29,0))</f>
        <v>#N/A</v>
      </c>
      <c r="ET17" s="559" t="e">
        <f>INDEX(MARDI!$B$6:$B$29,MATCH($A$17,MARDI!Z6:Z29,0))</f>
        <v>#N/A</v>
      </c>
      <c r="EU17" s="559" t="e">
        <f>INDEX(MARDI!$B$6:$B$29,MATCH($A$17,MARDI!AA6:AA29,0))</f>
        <v>#N/A</v>
      </c>
      <c r="EV17" s="559" t="e">
        <f>INDEX(MARDI!$B$6:$B$29,MATCH($A$17,MARDI!AB6:AB29,0))</f>
        <v>#N/A</v>
      </c>
      <c r="EW17" s="572">
        <f t="shared" si="16"/>
        <v>0</v>
      </c>
      <c r="EX17" s="559"/>
      <c r="EY17" s="568" t="str">
        <f t="shared" si="27"/>
        <v>BOUILLET</v>
      </c>
      <c r="EZ17" s="559" t="e">
        <f>INDEX(MERCREDI!$B$6:$B$29,MATCH($A$17,MERCREDI!D6:D29,0))</f>
        <v>#N/A</v>
      </c>
      <c r="FA17" s="559" t="e">
        <f>INDEX(MERCREDI!$B$6:$B$29,MATCH($A$17,MERCREDI!E6:E29,0))</f>
        <v>#N/A</v>
      </c>
      <c r="FB17" s="559" t="e">
        <f>INDEX(MERCREDI!$B$6:$B$29,MATCH($A$17,MERCREDI!F6:F29,0))</f>
        <v>#N/A</v>
      </c>
      <c r="FC17" s="559" t="e">
        <f>INDEX(MERCREDI!$B$6:$B$29,MATCH($A$17,MERCREDI!G6:G29,0))</f>
        <v>#N/A</v>
      </c>
      <c r="FD17" s="559" t="e">
        <f>INDEX(MERCREDI!$B$6:$B$29,MATCH($A$17,MERCREDI!H6:H29,0))</f>
        <v>#N/A</v>
      </c>
      <c r="FE17" s="559" t="e">
        <f>INDEX(MERCREDI!$B$6:$B$29,MATCH($A$17,MERCREDI!I6:I29,0))</f>
        <v>#N/A</v>
      </c>
      <c r="FF17" s="559" t="e">
        <f>INDEX(MERCREDI!$B$6:$B$29,MATCH($A$17,MERCREDI!J6:J29,0))</f>
        <v>#N/A</v>
      </c>
      <c r="FG17" s="559" t="e">
        <f>INDEX(MERCREDI!$B$6:$B$29,MATCH($A$17,MERCREDI!K6:K29,0))</f>
        <v>#N/A</v>
      </c>
      <c r="FH17" s="559" t="e">
        <f>INDEX(MERCREDI!$B$6:$B$29,MATCH($A$17,MERCREDI!L6:L29,0))</f>
        <v>#N/A</v>
      </c>
      <c r="FI17" s="559" t="e">
        <f>INDEX(MERCREDI!$B$6:$B$29,MATCH($A$17,MERCREDI!M6:M29,0))</f>
        <v>#N/A</v>
      </c>
      <c r="FJ17" s="559" t="e">
        <f>INDEX(MERCREDI!$B$6:$B$29,MATCH($A$17,MERCREDI!N6:N29,0))</f>
        <v>#N/A</v>
      </c>
      <c r="FK17" s="559" t="e">
        <f>INDEX(MERCREDI!$B$6:$B$29,MATCH($A$17,MERCREDI!O6:O29,0))</f>
        <v>#N/A</v>
      </c>
      <c r="FL17" s="559" t="e">
        <f>INDEX(MERCREDI!$B$6:$B$29,MATCH($A$17,MERCREDI!P6:P29,0))</f>
        <v>#N/A</v>
      </c>
      <c r="FM17" s="559" t="e">
        <f>INDEX(MERCREDI!$B$6:$B$29,MATCH($A$17,MERCREDI!Q6:Q29,0))</f>
        <v>#N/A</v>
      </c>
      <c r="FN17" s="559" t="e">
        <f>INDEX(MERCREDI!$B$6:$B$29,MATCH($A$17,MERCREDI!R6:R29,0))</f>
        <v>#N/A</v>
      </c>
      <c r="FO17" s="559" t="e">
        <f>INDEX(MERCREDI!$B$6:$B$29,MATCH($A$17,MERCREDI!S6:S29,0))</f>
        <v>#N/A</v>
      </c>
      <c r="FP17" s="559" t="e">
        <f>INDEX(MERCREDI!$B$6:$B$29,MATCH($A$17,MERCREDI!T6:T29,0))</f>
        <v>#N/A</v>
      </c>
      <c r="FQ17" s="559" t="e">
        <f>INDEX(MERCREDI!$B$6:$B$29,MATCH($A$17,MERCREDI!U6:U29,0))</f>
        <v>#N/A</v>
      </c>
      <c r="FR17" s="559" t="e">
        <f>INDEX(MERCREDI!$B$6:$B$29,MATCH($A$17,MERCREDI!V6:V29,0))</f>
        <v>#N/A</v>
      </c>
      <c r="FS17" s="559" t="e">
        <f>INDEX(MERCREDI!$B$6:$B$29,MATCH($A$17,MERCREDI!W6:W29,0))</f>
        <v>#N/A</v>
      </c>
      <c r="FT17" s="559" t="e">
        <f>INDEX(MERCREDI!$B$6:$B$29,MATCH($A$17,MERCREDI!X6:X29,0))</f>
        <v>#N/A</v>
      </c>
      <c r="FU17" s="559" t="e">
        <f>INDEX(MERCREDI!$B$6:$B$29,MATCH($A$17,MERCREDI!Y6:Y29,0))</f>
        <v>#N/A</v>
      </c>
      <c r="FV17" s="559" t="e">
        <f>INDEX(MERCREDI!$B$6:$B$29,MATCH($A$17,MERCREDI!Z6:Z29,0))</f>
        <v>#N/A</v>
      </c>
      <c r="FW17" s="559" t="e">
        <f>INDEX(MERCREDI!$B$6:$B$29,MATCH($A$17,MERCREDI!AA6:AA29,0))</f>
        <v>#N/A</v>
      </c>
      <c r="FX17" s="559" t="e">
        <f>INDEX(MERCREDI!$B$6:$B$29,MATCH($A$17,MERCREDI!AB6:AB29,0))</f>
        <v>#N/A</v>
      </c>
      <c r="FY17" s="572">
        <f t="shared" si="28"/>
        <v>0</v>
      </c>
      <c r="GA17" s="570" t="str">
        <f t="shared" si="29"/>
        <v>BOUILLET</v>
      </c>
      <c r="GB17" s="565" t="e">
        <f>INDEX(JEUDI!$B$6:$B$29,MATCH($A$17,JEUDI!D6:D29,0))</f>
        <v>#N/A</v>
      </c>
      <c r="GC17" s="565" t="e">
        <f>INDEX(JEUDI!$B$6:$B$29,MATCH($A$17,JEUDI!E6:E29,0))</f>
        <v>#N/A</v>
      </c>
      <c r="GD17" s="565" t="e">
        <f>INDEX(JEUDI!$B$6:$B$29,MATCH($A$17,JEUDI!F6:F29,0))</f>
        <v>#N/A</v>
      </c>
      <c r="GE17" s="565" t="e">
        <f>INDEX(JEUDI!$B$6:$B$29,MATCH($A$17,JEUDI!G6:G29,0))</f>
        <v>#N/A</v>
      </c>
      <c r="GF17" s="565" t="e">
        <f>INDEX(JEUDI!$B$6:$B$29,MATCH($A$17,JEUDI!H6:H29,0))</f>
        <v>#N/A</v>
      </c>
      <c r="GG17" s="565" t="e">
        <f>INDEX(JEUDI!$B$6:$B$29,MATCH($A$17,JEUDI!I6:I29,0))</f>
        <v>#N/A</v>
      </c>
      <c r="GH17" s="565" t="e">
        <f>INDEX(JEUDI!$B$6:$B$29,MATCH($A$17,JEUDI!J6:J29,0))</f>
        <v>#N/A</v>
      </c>
      <c r="GI17" s="565" t="e">
        <f>INDEX(JEUDI!$B$6:$B$29,MATCH($A$17,JEUDI!K6:K29,0))</f>
        <v>#N/A</v>
      </c>
      <c r="GJ17" s="565" t="e">
        <f>INDEX(JEUDI!$B$6:$B$29,MATCH($A$17,JEUDI!L6:L29,0))</f>
        <v>#N/A</v>
      </c>
      <c r="GK17" s="565" t="e">
        <f>INDEX(JEUDI!$B$6:$B$29,MATCH($A$17,JEUDI!M6:M29,0))</f>
        <v>#N/A</v>
      </c>
      <c r="GL17" s="565" t="e">
        <f>INDEX(JEUDI!$B$6:$B$29,MATCH($A$17,JEUDI!N6:N29,0))</f>
        <v>#N/A</v>
      </c>
      <c r="GM17" s="565" t="e">
        <f>INDEX(JEUDI!$B$6:$B$29,MATCH($A$17,JEUDI!O6:O29,0))</f>
        <v>#N/A</v>
      </c>
      <c r="GN17" s="565" t="e">
        <f>INDEX(JEUDI!$B$6:$B$29,MATCH($A$17,JEUDI!P6:P29,0))</f>
        <v>#N/A</v>
      </c>
      <c r="GO17" s="565" t="e">
        <f>INDEX(JEUDI!$B$6:$B$29,MATCH($A$17,JEUDI!Q6:Q29,0))</f>
        <v>#N/A</v>
      </c>
      <c r="GP17" s="565" t="e">
        <f>INDEX(JEUDI!$B$6:$B$29,MATCH($A$17,JEUDI!R6:R29,0))</f>
        <v>#N/A</v>
      </c>
      <c r="GQ17" s="565" t="e">
        <f>INDEX(JEUDI!$B$6:$B$29,MATCH($A$17,JEUDI!S6:S29,0))</f>
        <v>#N/A</v>
      </c>
      <c r="GR17" s="565" t="e">
        <f>INDEX(JEUDI!$B$6:$B$29,MATCH($A$17,JEUDI!T6:T29,0))</f>
        <v>#N/A</v>
      </c>
      <c r="GS17" s="565" t="e">
        <f>INDEX(JEUDI!$B$6:$B$29,MATCH($A$17,JEUDI!U6:U29,0))</f>
        <v>#N/A</v>
      </c>
      <c r="GT17" s="565" t="e">
        <f>INDEX(JEUDI!$B$6:$B$29,MATCH($A$17,JEUDI!V6:V29,0))</f>
        <v>#N/A</v>
      </c>
      <c r="GU17" s="565" t="e">
        <f>INDEX(JEUDI!$B$6:$B$29,MATCH($A$17,JEUDI!W6:W29,0))</f>
        <v>#N/A</v>
      </c>
      <c r="GV17" s="565" t="e">
        <f>INDEX(JEUDI!$B$6:$B$29,MATCH($A$17,JEUDI!X6:X29,0))</f>
        <v>#N/A</v>
      </c>
      <c r="GW17" s="565" t="e">
        <f>INDEX(JEUDI!$B$6:$B$29,MATCH($A$17,JEUDI!Y6:Y29,0))</f>
        <v>#N/A</v>
      </c>
      <c r="GX17" s="565" t="e">
        <f>INDEX(JEUDI!$B$6:$B$29,MATCH($A$17,JEUDI!Z6:Z29,0))</f>
        <v>#N/A</v>
      </c>
      <c r="GY17" s="565" t="e">
        <f>INDEX(JEUDI!$B$6:$B$29,MATCH($A$17,JEUDI!AA6:AA29,0))</f>
        <v>#N/A</v>
      </c>
      <c r="GZ17" s="565" t="e">
        <f>INDEX(JEUDI!$B$6:$B$29,MATCH($A$17,JEUDI!AB6:AB29,0))</f>
        <v>#N/A</v>
      </c>
      <c r="HA17" s="572">
        <f t="shared" si="30"/>
        <v>0</v>
      </c>
      <c r="HC17" s="772" t="str">
        <f t="shared" si="31"/>
        <v>BOUILLET</v>
      </c>
      <c r="HD17" s="565" t="e">
        <f>INDEX(VENDREDI!$B$6:$B$29,MATCH($A$17,VENDREDI!D6:D29,0))</f>
        <v>#N/A</v>
      </c>
      <c r="HE17" s="565" t="e">
        <f>INDEX(VENDREDI!$B$6:$B$29,MATCH($A$17,VENDREDI!E6:E29,0))</f>
        <v>#N/A</v>
      </c>
      <c r="HF17" s="565" t="e">
        <f>INDEX(VENDREDI!$B$6:$B$29,MATCH($A$17,VENDREDI!F6:F29,0))</f>
        <v>#N/A</v>
      </c>
      <c r="HG17" s="565" t="e">
        <f>INDEX(VENDREDI!$B$6:$B$29,MATCH($A$17,VENDREDI!G6:G29,0))</f>
        <v>#N/A</v>
      </c>
      <c r="HH17" s="565" t="e">
        <f>INDEX(VENDREDI!$B$6:$B$29,MATCH($A$17,VENDREDI!H6:H29,0))</f>
        <v>#N/A</v>
      </c>
      <c r="HI17" s="565" t="e">
        <f>INDEX(VENDREDI!$B$6:$B$29,MATCH($A$17,VENDREDI!I6:I29,0))</f>
        <v>#N/A</v>
      </c>
      <c r="HJ17" s="565" t="e">
        <f>INDEX(VENDREDI!$B$6:$B$29,MATCH($A$17,VENDREDI!J6:J29,0))</f>
        <v>#N/A</v>
      </c>
      <c r="HK17" s="565" t="e">
        <f>INDEX(VENDREDI!$B$6:$B$29,MATCH($A$17,VENDREDI!K6:K29,0))</f>
        <v>#N/A</v>
      </c>
      <c r="HL17" s="565" t="e">
        <f>INDEX(VENDREDI!$B$6:$B$29,MATCH($A$17,VENDREDI!L6:L29,0))</f>
        <v>#N/A</v>
      </c>
      <c r="HM17" s="565" t="e">
        <f>INDEX(VENDREDI!$B$6:$B$29,MATCH($A$17,VENDREDI!M6:M29,0))</f>
        <v>#N/A</v>
      </c>
      <c r="HN17" s="565" t="e">
        <f>INDEX(VENDREDI!$B$6:$B$29,MATCH($A$17,VENDREDI!N6:N29,0))</f>
        <v>#N/A</v>
      </c>
      <c r="HO17" s="565" t="e">
        <f>INDEX(VENDREDI!$B$6:$B$29,MATCH($A$17,VENDREDI!O6:O29,0))</f>
        <v>#N/A</v>
      </c>
      <c r="HP17" s="565" t="e">
        <f>INDEX(VENDREDI!$B$6:$B$29,MATCH($A$17,VENDREDI!P6:P29,0))</f>
        <v>#N/A</v>
      </c>
      <c r="HQ17" s="565" t="e">
        <f>INDEX(VENDREDI!$B$6:$B$29,MATCH($A$17,VENDREDI!Q6:Q29,0))</f>
        <v>#N/A</v>
      </c>
      <c r="HR17" s="565" t="e">
        <f>INDEX(VENDREDI!$B$6:$B$29,MATCH($A$17,VENDREDI!R6:R29,0))</f>
        <v>#N/A</v>
      </c>
      <c r="HS17" s="565" t="e">
        <f>INDEX(VENDREDI!$B$6:$B$29,MATCH($A$17,VENDREDI!S6:S29,0))</f>
        <v>#N/A</v>
      </c>
      <c r="HT17" s="565" t="e">
        <f>INDEX(VENDREDI!$B$6:$B$29,MATCH($A$17,VENDREDI!T6:T29,0))</f>
        <v>#N/A</v>
      </c>
      <c r="HU17" s="565" t="e">
        <f>INDEX(VENDREDI!$B$6:$B$29,MATCH($A$17,VENDREDI!U6:U29,0))</f>
        <v>#N/A</v>
      </c>
      <c r="HV17" s="565" t="e">
        <f>INDEX(VENDREDI!$B$6:$B$29,MATCH($A$17,VENDREDI!V6:V29,0))</f>
        <v>#N/A</v>
      </c>
      <c r="HW17" s="565" t="e">
        <f>INDEX(VENDREDI!$B$6:$B$29,MATCH($A$17,VENDREDI!W6:W29,0))</f>
        <v>#N/A</v>
      </c>
      <c r="HX17" s="565" t="e">
        <f>INDEX(VENDREDI!$B$6:$B$29,MATCH($A$17,VENDREDI!X6:X29,0))</f>
        <v>#N/A</v>
      </c>
      <c r="HY17" s="565" t="e">
        <f>INDEX(VENDREDI!$B$6:$B$29,MATCH($A$17,VENDREDI!Y6:Y29,0))</f>
        <v>#N/A</v>
      </c>
      <c r="HZ17" s="565" t="e">
        <f>INDEX(VENDREDI!$B$6:$B$29,MATCH($A$17,VENDREDI!Z6:Z29,0))</f>
        <v>#N/A</v>
      </c>
      <c r="IA17" s="565" t="e">
        <f>INDEX(VENDREDI!$B$6:$B$29,MATCH($A$17,VENDREDI!AA6:AA29,0))</f>
        <v>#N/A</v>
      </c>
      <c r="IB17" s="565" t="e">
        <f>INDEX(VENDREDI!$B$6:$B$29,MATCH($A$17,VENDREDI!AB6:AB29,0))</f>
        <v>#N/A</v>
      </c>
      <c r="IC17" s="572">
        <f t="shared" si="32"/>
        <v>0</v>
      </c>
      <c r="IG17" s="772" t="str">
        <f t="shared" si="33"/>
        <v>BOUILLET</v>
      </c>
      <c r="IH17" s="565" t="e">
        <f>INDEX(LUNDI!$B$35:$B$58,MATCH($A$17,LUNDI!D35:D58,0))</f>
        <v>#N/A</v>
      </c>
      <c r="II17" s="565" t="e">
        <f>INDEX(LUNDI!$B$35:$B$58,MATCH($A$17,LUNDI!E35:E58,0))</f>
        <v>#N/A</v>
      </c>
      <c r="IJ17" s="565" t="e">
        <f>INDEX(LUNDI!$B$35:$B$58,MATCH($A$17,LUNDI!F35:F58,0))</f>
        <v>#N/A</v>
      </c>
      <c r="IK17" s="565" t="e">
        <f>INDEX(LUNDI!$B$35:$B$58,MATCH($A$17,LUNDI!G35:G58,0))</f>
        <v>#N/A</v>
      </c>
      <c r="IL17" s="565" t="e">
        <f>INDEX(LUNDI!$B$35:$B$58,MATCH($A$17,LUNDI!H35:H58,0))</f>
        <v>#N/A</v>
      </c>
      <c r="IM17" s="565" t="e">
        <f>INDEX(LUNDI!$B$35:$B$58,MATCH($A$17,LUNDI!I35:I58,0))</f>
        <v>#N/A</v>
      </c>
      <c r="IN17" s="565" t="e">
        <f>INDEX(LUNDI!$B$35:$B$58,MATCH($A$17,LUNDI!J35:J58,0))</f>
        <v>#N/A</v>
      </c>
      <c r="IO17" s="565" t="e">
        <f>INDEX(LUNDI!$B$35:$B$58,MATCH($A$17,LUNDI!K35:K58,0))</f>
        <v>#N/A</v>
      </c>
      <c r="IP17" s="565" t="e">
        <f>INDEX(LUNDI!$B$35:$B$58,MATCH($A$17,LUNDI!L35:L58,0))</f>
        <v>#N/A</v>
      </c>
      <c r="IQ17" s="565" t="e">
        <f>INDEX(LUNDI!$B$35:$B$58,MATCH($A$17,LUNDI!M35:M58,0))</f>
        <v>#N/A</v>
      </c>
      <c r="IR17" s="565" t="e">
        <f>INDEX(LUNDI!$B$35:$B$58,MATCH($A$17,LUNDI!N35:N58,0))</f>
        <v>#N/A</v>
      </c>
      <c r="IS17" s="565" t="e">
        <f>INDEX(LUNDI!$B$35:$B$58,MATCH($A$17,LUNDI!O35:O58,0))</f>
        <v>#N/A</v>
      </c>
      <c r="IT17" s="565" t="e">
        <f>INDEX(LUNDI!$B$35:$B$58,MATCH($A$17,LUNDI!P35:P58,0))</f>
        <v>#N/A</v>
      </c>
      <c r="IU17" s="565" t="e">
        <f>INDEX(LUNDI!$B$35:$B$58,MATCH($A$17,LUNDI!Q35:Q58,0))</f>
        <v>#N/A</v>
      </c>
      <c r="IV17" s="565" t="e">
        <f>INDEX(LUNDI!$B$35:$B$58,MATCH($A$17,LUNDI!R35:R58,0))</f>
        <v>#N/A</v>
      </c>
      <c r="IW17" s="565" t="e">
        <f>INDEX(LUNDI!$B$35:$B$58,MATCH($A$17,LUNDI!S35:S58,0))</f>
        <v>#N/A</v>
      </c>
      <c r="IX17" s="565" t="e">
        <f>INDEX(LUNDI!$B$35:$B$58,MATCH($A$17,LUNDI!T35:T58,0))</f>
        <v>#N/A</v>
      </c>
      <c r="IY17" s="565" t="e">
        <f>INDEX(LUNDI!$B$35:$B$58,MATCH($A$17,LUNDI!U35:U58,0))</f>
        <v>#N/A</v>
      </c>
      <c r="IZ17" s="565" t="e">
        <f>INDEX(LUNDI!$B$35:$B$58,MATCH($A$17,LUNDI!V35:V58,0))</f>
        <v>#N/A</v>
      </c>
      <c r="JA17" s="565" t="e">
        <f>INDEX(LUNDI!$B$35:$B$58,MATCH($A$17,LUNDI!W35:W58,0))</f>
        <v>#N/A</v>
      </c>
      <c r="JB17" s="565" t="e">
        <f>INDEX(LUNDI!$B$35:$B$58,MATCH($A$17,LUNDI!X35:X58,0))</f>
        <v>#N/A</v>
      </c>
      <c r="JC17" s="565" t="e">
        <f>INDEX(LUNDI!$B$35:$B$58,MATCH($A$17,LUNDI!Y35:Y58,0))</f>
        <v>#N/A</v>
      </c>
      <c r="JD17" s="565" t="e">
        <f>INDEX(LUNDI!$B$35:$B$58,MATCH($A$17,LUNDI!Z35:Z58,0))</f>
        <v>#N/A</v>
      </c>
      <c r="JE17" s="565" t="e">
        <f>INDEX(LUNDI!$B$35:$B$58,MATCH($A$17,LUNDI!AA35:AA58,0))</f>
        <v>#N/A</v>
      </c>
      <c r="JF17" s="565" t="e">
        <f>INDEX(LUNDI!$B$35:$B$58,MATCH($A$17,LUNDI!AB35:AB58,0))</f>
        <v>#N/A</v>
      </c>
      <c r="JG17" s="572">
        <f t="shared" si="34"/>
        <v>0</v>
      </c>
      <c r="JI17" s="772" t="str">
        <f t="shared" si="35"/>
        <v>BOUILLET</v>
      </c>
      <c r="JJ17" s="565" t="e">
        <f>INDEX(MARDI!$B$35:$B$58,MATCH($A$17,MARDI!D35:D58,0))</f>
        <v>#N/A</v>
      </c>
      <c r="JK17" s="565" t="e">
        <f>INDEX(MARDI!$B$35:$B$58,MATCH($A$17,MARDI!E35:E58,0))</f>
        <v>#N/A</v>
      </c>
      <c r="JL17" s="565" t="e">
        <f>INDEX(MARDI!$B$35:$B$58,MATCH($A$17,MARDI!F35:F58,0))</f>
        <v>#N/A</v>
      </c>
      <c r="JM17" s="565" t="e">
        <f>INDEX(MARDI!$B$35:$B$58,MATCH($A$17,MARDI!G35:G58,0))</f>
        <v>#N/A</v>
      </c>
      <c r="JN17" s="565" t="e">
        <f>INDEX(MARDI!$B$35:$B$58,MATCH($A$17,MARDI!H35:H58,0))</f>
        <v>#N/A</v>
      </c>
      <c r="JO17" s="565" t="e">
        <f>INDEX(MARDI!$B$35:$B$58,MATCH($A$17,MARDI!I35:I58,0))</f>
        <v>#N/A</v>
      </c>
      <c r="JP17" s="565" t="e">
        <f>INDEX(MARDI!$B$35:$B$58,MATCH($A$17,MARDI!J35:J58,0))</f>
        <v>#N/A</v>
      </c>
      <c r="JQ17" s="565" t="e">
        <f>INDEX(MARDI!$B$35:$B$58,MATCH($A$17,MARDI!K35:K58,0))</f>
        <v>#N/A</v>
      </c>
      <c r="JR17" s="565" t="e">
        <f>INDEX(MARDI!$B$35:$B$58,MATCH($A$17,MARDI!L35:L58,0))</f>
        <v>#N/A</v>
      </c>
      <c r="JS17" s="565" t="e">
        <f>INDEX(MARDI!$B$35:$B$58,MATCH($A$17,MARDI!M35:M58,0))</f>
        <v>#N/A</v>
      </c>
      <c r="JT17" s="565" t="e">
        <f>INDEX(MARDI!$B$35:$B$58,MATCH($A$17,MARDI!N35:N58,0))</f>
        <v>#N/A</v>
      </c>
      <c r="JU17" s="565" t="e">
        <f>INDEX(MARDI!$B$35:$B$58,MATCH($A$17,MARDI!O35:O58,0))</f>
        <v>#N/A</v>
      </c>
      <c r="JV17" s="565" t="e">
        <f>INDEX(MARDI!$B$35:$B$58,MATCH($A$17,MARDI!P35:P58,0))</f>
        <v>#N/A</v>
      </c>
      <c r="JW17" s="565" t="e">
        <f>INDEX(MARDI!$B$35:$B$58,MATCH($A$17,MARDI!Q35:Q58,0))</f>
        <v>#N/A</v>
      </c>
      <c r="JX17" s="565" t="e">
        <f>INDEX(MARDI!$B$35:$B$58,MATCH($A$17,MARDI!R35:R58,0))</f>
        <v>#N/A</v>
      </c>
      <c r="JY17" s="565" t="e">
        <f>INDEX(MARDI!$B$35:$B$58,MATCH($A$17,MARDI!S35:S58,0))</f>
        <v>#N/A</v>
      </c>
      <c r="JZ17" s="565" t="e">
        <f>INDEX(MARDI!$B$35:$B$58,MATCH($A$17,MARDI!T35:T58,0))</f>
        <v>#N/A</v>
      </c>
      <c r="KA17" s="565" t="e">
        <f>INDEX(MARDI!$B$35:$B$58,MATCH($A$17,MARDI!U35:U58,0))</f>
        <v>#N/A</v>
      </c>
      <c r="KB17" s="565" t="e">
        <f>INDEX(MARDI!$B$35:$B$58,MATCH($A$17,MARDI!V35:V58,0))</f>
        <v>#N/A</v>
      </c>
      <c r="KC17" s="565" t="e">
        <f>INDEX(MARDI!$B$35:$B$58,MATCH($A$17,MARDI!W35:W58,0))</f>
        <v>#N/A</v>
      </c>
      <c r="KD17" s="565" t="e">
        <f>INDEX(MARDI!$B$35:$B$58,MATCH($A$17,MARDI!X35:X58,0))</f>
        <v>#N/A</v>
      </c>
      <c r="KE17" s="565" t="e">
        <f>INDEX(MARDI!$B$35:$B$58,MATCH($A$17,MARDI!Y35:Y58,0))</f>
        <v>#N/A</v>
      </c>
      <c r="KF17" s="565" t="e">
        <f>INDEX(MARDI!$B$35:$B$58,MATCH($A$17,MARDI!Z35:Z58,0))</f>
        <v>#N/A</v>
      </c>
      <c r="KG17" s="565" t="e">
        <f>INDEX(MARDI!$B$35:$B$58,MATCH($A$17,MARDI!AA35:AA58,0))</f>
        <v>#N/A</v>
      </c>
      <c r="KH17" s="565" t="e">
        <f>INDEX(MARDI!$B$35:$B$58,MATCH($A$17,MARDI!AB35:AB58,0))</f>
        <v>#N/A</v>
      </c>
      <c r="KI17" s="572">
        <f t="shared" si="36"/>
        <v>0</v>
      </c>
      <c r="KK17" s="565" t="str">
        <f t="shared" si="37"/>
        <v>BOUILLET</v>
      </c>
      <c r="KL17" s="565" t="e">
        <f>INDEX(MERCREDI!$B$35:$B$58,MATCH($A$17,MERCREDI!D35:D58,0))</f>
        <v>#N/A</v>
      </c>
      <c r="KM17" s="565" t="e">
        <f>INDEX(MERCREDI!$B$35:$B$58,MATCH($A$17,MERCREDI!E35:E58,0))</f>
        <v>#N/A</v>
      </c>
      <c r="KN17" s="565" t="e">
        <f>INDEX(MERCREDI!$B$35:$B$58,MATCH($A$17,MERCREDI!F35:F58,0))</f>
        <v>#N/A</v>
      </c>
      <c r="KO17" s="565" t="e">
        <f>INDEX(MERCREDI!$B$35:$B$58,MATCH($A$17,MERCREDI!G35:G58,0))</f>
        <v>#N/A</v>
      </c>
      <c r="KP17" s="565" t="e">
        <f>INDEX(MERCREDI!$B$35:$B$58,MATCH($A$17,MERCREDI!H35:H58,0))</f>
        <v>#N/A</v>
      </c>
      <c r="KQ17" s="565" t="e">
        <f>INDEX(MERCREDI!$B$35:$B$58,MATCH($A$17,MERCREDI!I35:I58,0))</f>
        <v>#N/A</v>
      </c>
      <c r="KR17" s="565" t="e">
        <f>INDEX(MERCREDI!$B$35:$B$58,MATCH($A$17,MERCREDI!J35:J58,0))</f>
        <v>#N/A</v>
      </c>
      <c r="KS17" s="565" t="e">
        <f>INDEX(MERCREDI!$B$35:$B$58,MATCH($A$17,MERCREDI!K35:K58,0))</f>
        <v>#N/A</v>
      </c>
      <c r="KT17" s="565" t="e">
        <f>INDEX(MERCREDI!$B$35:$B$58,MATCH($A$17,MERCREDI!L35:L58,0))</f>
        <v>#N/A</v>
      </c>
      <c r="KU17" s="565" t="e">
        <f>INDEX(MERCREDI!$B$35:$B$58,MATCH($A$17,MERCREDI!M35:M58,0))</f>
        <v>#N/A</v>
      </c>
      <c r="KV17" s="565" t="e">
        <f>INDEX(MERCREDI!$B$35:$B$58,MATCH($A$17,MERCREDI!N35:N58,0))</f>
        <v>#N/A</v>
      </c>
      <c r="KW17" s="565" t="e">
        <f>INDEX(MERCREDI!$B$35:$B$58,MATCH($A$17,MERCREDI!O35:O58,0))</f>
        <v>#N/A</v>
      </c>
      <c r="KX17" s="565" t="e">
        <f>INDEX(MERCREDI!$B$35:$B$58,MATCH($A$17,MERCREDI!P35:P58,0))</f>
        <v>#N/A</v>
      </c>
      <c r="KY17" s="565" t="e">
        <f>INDEX(MERCREDI!$B$35:$B$58,MATCH($A$17,MERCREDI!Q35:Q58,0))</f>
        <v>#N/A</v>
      </c>
      <c r="KZ17" s="565" t="e">
        <f>INDEX(MERCREDI!$B$35:$B$58,MATCH($A$17,MERCREDI!R35:R58,0))</f>
        <v>#N/A</v>
      </c>
      <c r="LA17" s="565" t="e">
        <f>INDEX(MERCREDI!$B$35:$B$58,MATCH($A$17,MERCREDI!S35:S58,0))</f>
        <v>#N/A</v>
      </c>
      <c r="LB17" s="565" t="e">
        <f>INDEX(MERCREDI!$B$35:$B$58,MATCH($A$17,MERCREDI!T35:T58,0))</f>
        <v>#N/A</v>
      </c>
      <c r="LC17" s="565" t="e">
        <f>INDEX(MERCREDI!$B$35:$B$58,MATCH($A$17,MERCREDI!U35:U58,0))</f>
        <v>#N/A</v>
      </c>
      <c r="LD17" s="565" t="e">
        <f>INDEX(MERCREDI!$B$35:$B$58,MATCH($A$17,MERCREDI!V35:V58,0))</f>
        <v>#N/A</v>
      </c>
      <c r="LE17" s="565" t="e">
        <f>INDEX(MERCREDI!$B$35:$B$58,MATCH($A$17,MERCREDI!W35:W58,0))</f>
        <v>#N/A</v>
      </c>
      <c r="LF17" s="565" t="e">
        <f>INDEX(MERCREDI!$B$35:$B$58,MATCH($A$17,MERCREDI!X35:X58,0))</f>
        <v>#N/A</v>
      </c>
      <c r="LG17" s="565" t="e">
        <f>INDEX(MERCREDI!$B$35:$B$58,MATCH($A$17,MERCREDI!Y35:Y58,0))</f>
        <v>#N/A</v>
      </c>
      <c r="LH17" s="565" t="e">
        <f>INDEX(MERCREDI!$B$35:$B$58,MATCH($A$17,MERCREDI!Z35:Z58,0))</f>
        <v>#N/A</v>
      </c>
      <c r="LI17" s="565" t="e">
        <f>INDEX(MERCREDI!$B$35:$B$58,MATCH($A$17,MERCREDI!AA35:AA58,0))</f>
        <v>#N/A</v>
      </c>
      <c r="LJ17" s="565" t="e">
        <f>INDEX(MERCREDI!$B$35:$B$58,MATCH($A$17,MERCREDI!AB35:AB58,0))</f>
        <v>#N/A</v>
      </c>
      <c r="LK17" s="572">
        <f t="shared" si="38"/>
        <v>0</v>
      </c>
      <c r="LM17" s="565" t="str">
        <f t="shared" si="39"/>
        <v>BOUILLET</v>
      </c>
      <c r="LN17" s="565" t="e">
        <f>INDEX(JEUDI!$B$35:$B$58,MATCH($A$17,JEUDI!D35:D58,0))</f>
        <v>#N/A</v>
      </c>
      <c r="LO17" s="565" t="e">
        <f>INDEX(JEUDI!$B$35:$B$58,MATCH($A$17,JEUDI!E35:E58,0))</f>
        <v>#N/A</v>
      </c>
      <c r="LP17" s="565" t="e">
        <f>INDEX(JEUDI!$B$35:$B$58,MATCH($A$17,JEUDI!F35:F58,0))</f>
        <v>#N/A</v>
      </c>
      <c r="LQ17" s="565" t="e">
        <f>INDEX(JEUDI!$B$35:$B$58,MATCH($A$17,JEUDI!G35:G58,0))</f>
        <v>#N/A</v>
      </c>
      <c r="LR17" s="565" t="e">
        <f>INDEX(JEUDI!$B$35:$B$58,MATCH($A$17,JEUDI!H35:H58,0))</f>
        <v>#N/A</v>
      </c>
      <c r="LS17" s="565" t="e">
        <f>INDEX(JEUDI!$B$35:$B$58,MATCH($A$17,JEUDI!I35:I58,0))</f>
        <v>#N/A</v>
      </c>
      <c r="LT17" s="565" t="e">
        <f>INDEX(JEUDI!$B$35:$B$58,MATCH($A$17,JEUDI!J35:J58,0))</f>
        <v>#N/A</v>
      </c>
      <c r="LU17" s="565" t="e">
        <f>INDEX(JEUDI!$B$35:$B$58,MATCH($A$17,JEUDI!K35:K58,0))</f>
        <v>#N/A</v>
      </c>
      <c r="LV17" s="565" t="e">
        <f>INDEX(JEUDI!$B$35:$B$58,MATCH($A$17,JEUDI!L35:L58,0))</f>
        <v>#N/A</v>
      </c>
      <c r="LW17" s="565" t="e">
        <f>INDEX(JEUDI!$B$35:$B$58,MATCH($A$17,JEUDI!M35:M58,0))</f>
        <v>#N/A</v>
      </c>
      <c r="LX17" s="565" t="e">
        <f>INDEX(JEUDI!$B$35:$B$58,MATCH($A$17,JEUDI!N35:N58,0))</f>
        <v>#N/A</v>
      </c>
      <c r="LY17" s="565" t="e">
        <f>INDEX(JEUDI!$B$35:$B$58,MATCH($A$17,JEUDI!O35:O58,0))</f>
        <v>#N/A</v>
      </c>
      <c r="LZ17" s="565" t="e">
        <f>INDEX(JEUDI!$B$35:$B$58,MATCH($A$17,JEUDI!P35:P58,0))</f>
        <v>#N/A</v>
      </c>
      <c r="MA17" s="565" t="e">
        <f>INDEX(JEUDI!$B$35:$B$58,MATCH($A$17,JEUDI!Q35:Q58,0))</f>
        <v>#N/A</v>
      </c>
      <c r="MB17" s="565" t="e">
        <f>INDEX(JEUDI!$B$35:$B$58,MATCH($A$17,JEUDI!R35:R58,0))</f>
        <v>#N/A</v>
      </c>
      <c r="MC17" s="565" t="e">
        <f>INDEX(JEUDI!$B$35:$B$58,MATCH($A$17,JEUDI!S35:S58,0))</f>
        <v>#N/A</v>
      </c>
      <c r="MD17" s="565" t="e">
        <f>INDEX(JEUDI!$B$35:$B$58,MATCH($A$17,JEUDI!T35:T58,0))</f>
        <v>#N/A</v>
      </c>
      <c r="ME17" s="565" t="e">
        <f>INDEX(JEUDI!$B$35:$B$58,MATCH($A$17,JEUDI!U35:U58,0))</f>
        <v>#N/A</v>
      </c>
      <c r="MF17" s="565" t="e">
        <f>INDEX(JEUDI!$B$35:$B$58,MATCH($A$17,JEUDI!V35:V58,0))</f>
        <v>#N/A</v>
      </c>
      <c r="MG17" s="565" t="e">
        <f>INDEX(JEUDI!$B$35:$B$58,MATCH($A$17,JEUDI!W35:W58,0))</f>
        <v>#N/A</v>
      </c>
      <c r="MH17" s="565" t="e">
        <f>INDEX(JEUDI!$B$35:$B$58,MATCH($A$17,JEUDI!X35:X58,0))</f>
        <v>#N/A</v>
      </c>
      <c r="MI17" s="565" t="e">
        <f>INDEX(JEUDI!$B$35:$B$58,MATCH($A$17,JEUDI!Y35:Y58,0))</f>
        <v>#N/A</v>
      </c>
      <c r="MJ17" s="565" t="e">
        <f>INDEX(JEUDI!$B$35:$B$58,MATCH($A$17,JEUDI!Z35:Z58,0))</f>
        <v>#N/A</v>
      </c>
      <c r="MK17" s="565" t="e">
        <f>INDEX(JEUDI!$B$35:$B$58,MATCH($A$17,JEUDI!AA35:AA58,0))</f>
        <v>#N/A</v>
      </c>
      <c r="ML17" s="565" t="e">
        <f>INDEX(JEUDI!$B$35:$B$58,MATCH($A$17,JEUDI!AB35:AB58,0))</f>
        <v>#N/A</v>
      </c>
      <c r="MM17" s="572">
        <f t="shared" si="40"/>
        <v>0</v>
      </c>
      <c r="MP17" s="565" t="str">
        <f t="shared" si="41"/>
        <v>BOUILLET</v>
      </c>
      <c r="MQ17" s="565" t="e">
        <f>INDEX(VENDREDI!$B$35:$B$58,MATCH($A$17,VENDREDI!D35:D58,0))</f>
        <v>#N/A</v>
      </c>
      <c r="MR17" s="565" t="e">
        <f>INDEX(VENDREDI!$B$35:$B$58,MATCH($A$17,VENDREDI!E35:E58,0))</f>
        <v>#N/A</v>
      </c>
      <c r="MS17" s="565" t="e">
        <f>INDEX(VENDREDI!$B$35:$B$58,MATCH($A$17,VENDREDI!F35:F58,0))</f>
        <v>#N/A</v>
      </c>
      <c r="MT17" s="565" t="e">
        <f>INDEX(VENDREDI!$B$35:$B$58,MATCH($A$17,VENDREDI!G35:G58,0))</f>
        <v>#N/A</v>
      </c>
      <c r="MU17" s="565" t="e">
        <f>INDEX(VENDREDI!$B$35:$B$58,MATCH($A$17,VENDREDI!H35:H58,0))</f>
        <v>#N/A</v>
      </c>
      <c r="MV17" s="565" t="e">
        <f>INDEX(VENDREDI!$B$35:$B$58,MATCH($A$17,VENDREDI!I35:I58,0))</f>
        <v>#N/A</v>
      </c>
      <c r="MW17" s="565" t="e">
        <f>INDEX(VENDREDI!$B$35:$B$58,MATCH($A$17,VENDREDI!J35:J58,0))</f>
        <v>#N/A</v>
      </c>
      <c r="MX17" s="565" t="e">
        <f>INDEX(VENDREDI!$B$35:$B$58,MATCH($A$17,VENDREDI!K35:K58,0))</f>
        <v>#N/A</v>
      </c>
      <c r="MY17" s="565" t="e">
        <f>INDEX(VENDREDI!$B$35:$B$58,MATCH($A$17,VENDREDI!L35:L58,0))</f>
        <v>#N/A</v>
      </c>
      <c r="MZ17" s="565" t="e">
        <f>INDEX(VENDREDI!$B$35:$B$58,MATCH($A$17,VENDREDI!M35:M58,0))</f>
        <v>#N/A</v>
      </c>
      <c r="NA17" s="565" t="e">
        <f>INDEX(VENDREDI!$B$35:$B$58,MATCH($A$17,VENDREDI!N35:N58,0))</f>
        <v>#N/A</v>
      </c>
      <c r="NB17" s="565" t="e">
        <f>INDEX(VENDREDI!$B$35:$B$58,MATCH($A$17,VENDREDI!O35:O58,0))</f>
        <v>#N/A</v>
      </c>
      <c r="NC17" s="565" t="e">
        <f>INDEX(VENDREDI!$B$35:$B$58,MATCH($A$17,VENDREDI!P35:P58,0))</f>
        <v>#N/A</v>
      </c>
      <c r="ND17" s="565" t="e">
        <f>INDEX(VENDREDI!$B$35:$B$58,MATCH($A$17,VENDREDI!Q35:Q58,0))</f>
        <v>#N/A</v>
      </c>
      <c r="NE17" s="565" t="e">
        <f>INDEX(VENDREDI!$B$35:$B$58,MATCH($A$17,VENDREDI!R35:R58,0))</f>
        <v>#N/A</v>
      </c>
      <c r="NF17" s="565" t="e">
        <f>INDEX(VENDREDI!$B$35:$B$58,MATCH($A$17,VENDREDI!S35:S58,0))</f>
        <v>#N/A</v>
      </c>
      <c r="NG17" s="565" t="e">
        <f>INDEX(VENDREDI!$B$35:$B$58,MATCH($A$17,VENDREDI!T35:T58,0))</f>
        <v>#N/A</v>
      </c>
      <c r="NH17" s="565" t="e">
        <f>INDEX(VENDREDI!$B$35:$B$58,MATCH($A$17,VENDREDI!U35:U58,0))</f>
        <v>#N/A</v>
      </c>
      <c r="NI17" s="565" t="e">
        <f>INDEX(VENDREDI!$B$35:$B$58,MATCH($A$17,VENDREDI!V35:V58,0))</f>
        <v>#N/A</v>
      </c>
      <c r="NJ17" s="565" t="e">
        <f>INDEX(VENDREDI!$B$35:$B$58,MATCH($A$17,VENDREDI!W35:W58,0))</f>
        <v>#N/A</v>
      </c>
      <c r="NK17" s="565" t="e">
        <f>INDEX(VENDREDI!$B$35:$B$58,MATCH($A$17,VENDREDI!X35:X58,0))</f>
        <v>#N/A</v>
      </c>
      <c r="NL17" s="565" t="e">
        <f>INDEX(VENDREDI!$B$35:$B$58,MATCH($A$17,VENDREDI!Y35:Y58,0))</f>
        <v>#N/A</v>
      </c>
      <c r="NM17" s="565" t="e">
        <f>INDEX(VENDREDI!$B$35:$B$58,MATCH($A$17,VENDREDI!Z35:Z58,0))</f>
        <v>#N/A</v>
      </c>
      <c r="NN17" s="565" t="e">
        <f>INDEX(VENDREDI!$B$35:$B$58,MATCH($A$17,VENDREDI!AA35:AA58,0))</f>
        <v>#N/A</v>
      </c>
      <c r="NO17" s="565" t="e">
        <f>INDEX(VENDREDI!$B$35:$B$58,MATCH($A$17,VENDREDI!AB35:AB58,0))</f>
        <v>#N/A</v>
      </c>
      <c r="NP17" s="572">
        <f t="shared" si="42"/>
        <v>0</v>
      </c>
      <c r="NS17" s="564" t="str">
        <f t="shared" si="43"/>
        <v>BOUILLET</v>
      </c>
      <c r="NT17" s="617" t="e">
        <f>INDEX(LUNDI!$B$63:$B$66,MATCH(A17,LUNDI!$D$63:$D$66,0))</f>
        <v>#N/A</v>
      </c>
      <c r="NU17" s="618" t="e">
        <f>INDEX(LUNDI!$B$63:$B$66,MATCH(A17,LUNDI!$E$63:$E$66,0))</f>
        <v>#N/A</v>
      </c>
      <c r="NV17" s="625" t="e">
        <f>INDEX(LUNDI!$H$63:$H$66,MATCH(A17,LUNDI!$J$63:$J$66,0))</f>
        <v>#N/A</v>
      </c>
      <c r="NW17" s="626" t="e">
        <f>INDEX(LUNDI!$H$63:$H$66,MATCH($A$17,LUNDI!K63:K66,0))</f>
        <v>#N/A</v>
      </c>
      <c r="NX17" s="617" t="e">
        <f>INDEX(MARDI!$B$63:$B$66,MATCH(A17,MARDI!$D$63:$D$66,0))</f>
        <v>#N/A</v>
      </c>
      <c r="NY17" s="618" t="e">
        <f>INDEX(MARDI!$B$63:$B$66,MATCH(A17,MARDI!$E$63:$E$66,0))</f>
        <v>#N/A</v>
      </c>
      <c r="NZ17" s="625" t="e">
        <f>INDEX(MARDI!$H$63:$H$66,MATCH(A17,MARDI!$J$63:$J$66,0))</f>
        <v>#N/A</v>
      </c>
      <c r="OA17" s="626" t="e">
        <f>INDEX(MARDI!$H$63:$H$66,MATCH(A17,MARDI!$K$63:$K$66,0))</f>
        <v>#N/A</v>
      </c>
      <c r="OB17" s="617" t="e">
        <f>INDEX(MERCREDI!$B$63:$B$66,MATCH(A17,MERCREDI!$D$63:$D$66,0))</f>
        <v>#N/A</v>
      </c>
      <c r="OC17" s="618" t="e">
        <f>INDEX(MERCREDI!$B$63:$B$66,MATCH(A17,MERCREDI!$E$63:$E$66,0))</f>
        <v>#N/A</v>
      </c>
      <c r="OD17" s="625" t="e">
        <f>INDEX(MERCREDI!$H$63:$H$66,MATCH(A17,MERCREDI!$J$63:$J$66,0))</f>
        <v>#N/A</v>
      </c>
      <c r="OE17" s="626" t="e">
        <f>INDEX(MERCREDI!$H$63:$H$66,MATCH(A17,MERCREDI!$K$63:$K$66,0))</f>
        <v>#N/A</v>
      </c>
      <c r="OF17" s="617" t="e">
        <f>INDEX(JEUDI!$B$63:$B$66,MATCH(A17,JEUDI!$D$63:$D$66,0))</f>
        <v>#N/A</v>
      </c>
      <c r="OG17" s="618" t="e">
        <f>INDEX(JEUDI!$B$63:$B$66,MATCH(A17,JEUDI!$E$63:$E$66,0))</f>
        <v>#N/A</v>
      </c>
      <c r="OH17" s="625" t="e">
        <f>INDEX(JEUDI!$H$63:$H$66,MATCH(A17,JEUDI!$J$63:$J$66,0))</f>
        <v>#N/A</v>
      </c>
      <c r="OI17" s="626" t="e">
        <f>INDEX(JEUDI!$H$63:$H$66,MATCH(A17,JEUDI!$K$63:$K$66,0))</f>
        <v>#N/A</v>
      </c>
      <c r="OJ17" s="617" t="e">
        <f>INDEX(VENDREDI!$B$63:$B$66,MATCH(A17,VENDREDI!$D$63:$D$66,0))</f>
        <v>#N/A</v>
      </c>
      <c r="OK17" s="618" t="e">
        <f>INDEX(VENDREDI!$B$63:$B$66,MATCH(A17,VENDREDI!$E$63:$E$66,0))</f>
        <v>#N/A</v>
      </c>
      <c r="OL17" s="625" t="e">
        <f>INDEX(VENDREDI!$H$63:$H$66,MATCH(A17,VENDREDI!$J$63:$J$66,0))</f>
        <v>#N/A</v>
      </c>
      <c r="OM17" s="626" t="e">
        <f>INDEX(VENDREDI!$H$63:$H$66,MATCH(A17,VENDREDI!$K$63:$K$66,0))</f>
        <v>#N/A</v>
      </c>
      <c r="ON17" s="669" t="str">
        <f t="shared" si="44"/>
        <v>BOUILLET</v>
      </c>
      <c r="OO17" s="641" t="e">
        <f>INDEX(LUNDI!$C$63:$C$66,MATCH(A17,LUNDI!$D$63:$D$66,0))</f>
        <v>#N/A</v>
      </c>
      <c r="OP17" s="642" t="e">
        <f>INDEX(LUNDI!$C$63:$C$66,MATCH(A17,LUNDI!$E$63:$E$66,0))</f>
        <v>#N/A</v>
      </c>
      <c r="OQ17" s="645" t="e">
        <f>INDEX(LUNDI!$I$63:$I$66,MATCH(A17,LUNDI!$J$63:$J$66,0))</f>
        <v>#N/A</v>
      </c>
      <c r="OR17" s="646" t="e">
        <f>INDEX(LUNDI!$I$63:$I$66,MATCH(A17,LUNDI!$K$63:$K$66,0))</f>
        <v>#N/A</v>
      </c>
      <c r="OS17" s="649" t="e">
        <f>INDEX(MARDI!$C$63:$C$66,MATCH(A17,MARDI!$D$63:$D$66,0))</f>
        <v>#N/A</v>
      </c>
      <c r="OT17" s="650" t="e">
        <f>INDEX(MARDI!$C$63:$C$66,MATCH(A17,MARDI!$E$63:$E$66,0))</f>
        <v>#N/A</v>
      </c>
      <c r="OU17" s="651" t="e">
        <f>INDEX(MARDI!$I$63:$I$66,MATCH(A17,MARDI!$J$63:$J$66,0))</f>
        <v>#N/A</v>
      </c>
      <c r="OV17" s="652" t="e">
        <f>INDEX(MARDI!$I$63:$I$66,MATCH(A17,MARDI!$K$63:$K$66,0))</f>
        <v>#N/A</v>
      </c>
      <c r="OW17" s="657" t="e">
        <f>INDEX(MERCREDI!$C$63:$C$66,MATCH(A17,MERCREDI!$D$63:$D$66,0))</f>
        <v>#N/A</v>
      </c>
      <c r="OX17" s="658" t="e">
        <f>INDEX(MERCREDI!$C$63:$C$66,MATCH(A17,MERCREDI!$E$63:$E$66,0))</f>
        <v>#N/A</v>
      </c>
      <c r="OY17" s="659" t="e">
        <f>INDEX(MERCREDI!$I$63:$I$66,MATCH(A17,MERCREDI!$J$63:$J$66,0))</f>
        <v>#N/A</v>
      </c>
      <c r="OZ17" s="660" t="e">
        <f>INDEX(MERCREDI!$I$63:$I$66,MATCH(A17,MERCREDI!$K$63:$K$66,0))</f>
        <v>#N/A</v>
      </c>
      <c r="PA17" s="657" t="e">
        <f>INDEX(JEUDI!$C$63:$C$66,MATCH(A17,JEUDI!$D$63:$D$66,0))</f>
        <v>#N/A</v>
      </c>
      <c r="PB17" s="658" t="e">
        <f>INDEX(JEUDI!$C$63:$C$66,MATCH(A17,JEUDI!$E$63:$E$66,0))</f>
        <v>#N/A</v>
      </c>
      <c r="PC17" s="659" t="e">
        <f>INDEX(JEUDI!$I$63:$I$66,MATCH(A17,JEUDI!$J$63:$J$66,0))</f>
        <v>#N/A</v>
      </c>
      <c r="PD17" s="660" t="e">
        <f>INDEX(JEUDI!$I$63:$I$66,MATCH(A17,JEUDI!$K$63:$K$66,0))</f>
        <v>#N/A</v>
      </c>
      <c r="PE17" s="657" t="e">
        <f>INDEX(VENDREDI!$C$63:$C$66,MATCH(A17,VENDREDI!$D$63:$D$66,0))</f>
        <v>#N/A</v>
      </c>
      <c r="PF17" s="658" t="e">
        <f>INDEX(VENDREDI!$C$63:$C$66,MATCH(A17,VENDREDI!$E$63:$E$66,0))</f>
        <v>#N/A</v>
      </c>
      <c r="PG17" s="659" t="e">
        <f>INDEX(VENDREDI!$I$63:$I$66,MATCH(A17,VENDREDI!$J$63:$J$66,0))</f>
        <v>#N/A</v>
      </c>
      <c r="PH17" s="660" t="e">
        <f>INDEX(VENDREDI!$I$63:$I$66,MATCH(A17,VENDREDI!$K$63:$K$66,0))</f>
        <v>#N/A</v>
      </c>
    </row>
    <row r="18" spans="1:424" x14ac:dyDescent="0.25">
      <c r="A18" s="187" t="str">
        <f>'LISTE DES PROFS'!A13</f>
        <v>CAHUT</v>
      </c>
      <c r="B18" s="233">
        <f t="shared" si="17"/>
        <v>0</v>
      </c>
      <c r="C18" s="234">
        <f t="shared" si="18"/>
        <v>0</v>
      </c>
      <c r="D18" s="234">
        <f t="shared" si="19"/>
        <v>0</v>
      </c>
      <c r="E18" s="235">
        <f t="shared" si="20"/>
        <v>0</v>
      </c>
      <c r="F18" s="233">
        <f t="shared" si="21"/>
        <v>0</v>
      </c>
      <c r="G18" s="234">
        <f t="shared" si="22"/>
        <v>0</v>
      </c>
      <c r="H18" s="227">
        <f t="shared" si="23"/>
        <v>0</v>
      </c>
      <c r="I18" s="235">
        <f t="shared" si="24"/>
        <v>0</v>
      </c>
      <c r="J18" s="489">
        <f t="shared" si="0"/>
        <v>0</v>
      </c>
      <c r="K18" s="227">
        <f t="shared" si="1"/>
        <v>0</v>
      </c>
      <c r="L18" s="227">
        <f t="shared" si="2"/>
        <v>0</v>
      </c>
      <c r="M18" s="235">
        <f t="shared" si="3"/>
        <v>0</v>
      </c>
      <c r="N18" s="491">
        <f t="shared" si="25"/>
        <v>0</v>
      </c>
      <c r="O18" s="480" t="s">
        <v>48</v>
      </c>
      <c r="P18" s="233">
        <f>COUNTIF(LUNDI!$D$6:$AB$15,A18)</f>
        <v>0</v>
      </c>
      <c r="Q18" s="234">
        <f>COUNTIF(LUNDI!$D$20:$Y$29,A18)</f>
        <v>0</v>
      </c>
      <c r="R18" s="444">
        <f t="shared" si="4"/>
        <v>0</v>
      </c>
      <c r="S18" s="234">
        <f>COUNTIF(MARDI!$D$6:$AB$15,A18)</f>
        <v>0</v>
      </c>
      <c r="T18" s="234">
        <f>COUNTIF(MARDI!$D$20:$Y$29,A18)</f>
        <v>0</v>
      </c>
      <c r="U18" s="444">
        <f t="shared" si="5"/>
        <v>0</v>
      </c>
      <c r="V18" s="234">
        <f>COUNTIF(MERCREDI!$D$6:$AB$15,A18)</f>
        <v>0</v>
      </c>
      <c r="W18" s="234">
        <f>COUNTIF(MERCREDI!$D$20:$Y$29,A18)</f>
        <v>0</v>
      </c>
      <c r="X18" s="444">
        <f t="shared" si="6"/>
        <v>0</v>
      </c>
      <c r="Y18" s="234">
        <f>COUNTIF(JEUDI!$D$6:$AB$15,A18)</f>
        <v>0</v>
      </c>
      <c r="Z18" s="234">
        <f>COUNTIF(JEUDI!$D$20:$Y$29,A18)</f>
        <v>0</v>
      </c>
      <c r="AA18" s="444">
        <f t="shared" si="7"/>
        <v>0</v>
      </c>
      <c r="AB18" s="234">
        <f>COUNTIF(VENDREDI!$D$6:$AB$15,A18)</f>
        <v>0</v>
      </c>
      <c r="AC18" s="235">
        <f>COUNTIF(VENDREDI!$D$20:$Y$29,A18)</f>
        <v>0</v>
      </c>
      <c r="AD18" s="451">
        <f t="shared" si="8"/>
        <v>0</v>
      </c>
      <c r="AE18" s="226">
        <f>COUNTIF(LUNDI!$D$63:$D$66,A18)</f>
        <v>0</v>
      </c>
      <c r="AF18" s="227">
        <f>COUNTIF(LUNDI!$E$63:$E$66,A18)</f>
        <v>0</v>
      </c>
      <c r="AG18" s="228">
        <f>COUNTIF(MARDI!$D$63:$D$66,A18)</f>
        <v>0</v>
      </c>
      <c r="AH18" s="234">
        <f>COUNTIF(MARDI!$E$63:$E$66,A18)</f>
        <v>0</v>
      </c>
      <c r="AI18" s="228">
        <f>COUNTIF(MERCREDI!$D$63:$D$66,A18)</f>
        <v>0</v>
      </c>
      <c r="AJ18" s="234">
        <f>COUNTIF(MERCREDI!$E$63:$E$66,A18)</f>
        <v>0</v>
      </c>
      <c r="AK18" s="228">
        <f>COUNTIF(JEUDI!$D$63:$D$66,A18)</f>
        <v>0</v>
      </c>
      <c r="AL18" s="227">
        <f>COUNTIF(JEUDI!$E$63:$E$66,A18)</f>
        <v>0</v>
      </c>
      <c r="AM18" s="228">
        <f>COUNTIF(VENDREDI!$D$63:$D$66,A18)</f>
        <v>0</v>
      </c>
      <c r="AN18" s="525">
        <f>COUNTIF(VENDREDI!$E$63:$E$66,A18)</f>
        <v>0</v>
      </c>
      <c r="AO18" s="233">
        <f>COUNTIF(LUNDI!$F$63:$F$66,A18)</f>
        <v>0</v>
      </c>
      <c r="AP18" s="234"/>
      <c r="AQ18" s="234">
        <f>COUNTIF(MARDI!$F$63:$F$66,A18)</f>
        <v>0</v>
      </c>
      <c r="AR18" s="234"/>
      <c r="AS18" s="234">
        <f>COUNTIF(MERCREDI!$F$63:$F$66,A18)</f>
        <v>0</v>
      </c>
      <c r="AT18" s="234"/>
      <c r="AU18" s="234">
        <f>COUNTIF(JEUDI!$F$63:$F$66,A18)</f>
        <v>0</v>
      </c>
      <c r="AV18" s="234"/>
      <c r="AW18" s="235">
        <f>COUNTIF(VENDREDI!$F$63:$F$66,A18)</f>
        <v>0</v>
      </c>
      <c r="AX18" s="218"/>
      <c r="AY18" s="218"/>
      <c r="AZ18" s="233">
        <f>COUNTIF(LUNDI!$D$35:$AB$44,A18)</f>
        <v>0</v>
      </c>
      <c r="BA18" s="234">
        <f>COUNTIF(LUNDI!$D$49:$Y$58,A18)</f>
        <v>0</v>
      </c>
      <c r="BB18" s="444">
        <f t="shared" si="9"/>
        <v>0</v>
      </c>
      <c r="BC18" s="234">
        <f>COUNTIF(MARDI!$D$35:$AB$44,A18)</f>
        <v>0</v>
      </c>
      <c r="BD18" s="234">
        <f>COUNTIF(MARDI!$D$49:$Y$58,A18)</f>
        <v>0</v>
      </c>
      <c r="BE18" s="444">
        <f t="shared" si="10"/>
        <v>0</v>
      </c>
      <c r="BF18" s="234">
        <f>COUNTIF(MERCREDI!$D$35:$AB$44,A18)</f>
        <v>0</v>
      </c>
      <c r="BG18" s="234">
        <f>COUNTIF(MERCREDI!$D$49:$Y$58,A18)</f>
        <v>0</v>
      </c>
      <c r="BH18" s="444">
        <f t="shared" si="11"/>
        <v>0</v>
      </c>
      <c r="BI18" s="234">
        <f>COUNTIF(JEUDI!$D$35:$AB$44,A18)</f>
        <v>0</v>
      </c>
      <c r="BJ18" s="234">
        <f>COUNTIF(JEUDI!$D$49:$Y$58,A18)</f>
        <v>0</v>
      </c>
      <c r="BK18" s="444">
        <f t="shared" si="12"/>
        <v>0</v>
      </c>
      <c r="BL18" s="234">
        <f>COUNTIF(VENDREDI!$D$35:$AB$44,A18)</f>
        <v>0</v>
      </c>
      <c r="BM18" s="235">
        <f>COUNTIF(VENDREDI!$D$49:$Y$58,A18)</f>
        <v>0</v>
      </c>
      <c r="BN18" s="451">
        <f t="shared" si="13"/>
        <v>0</v>
      </c>
      <c r="BO18" s="207">
        <f>COUNTIF(LUNDI!$J$63:$J$66,A18)</f>
        <v>0</v>
      </c>
      <c r="BP18" s="41">
        <f>COUNTIF(LUNDI!$K$63:$K$66,A18)</f>
        <v>0</v>
      </c>
      <c r="BQ18" s="207">
        <f>COUNTIF(MARDI!$J$63:$J$66,A18)</f>
        <v>0</v>
      </c>
      <c r="BR18" s="41">
        <f>COUNTIF(MARDI!$K$63:$K$66,A18)</f>
        <v>0</v>
      </c>
      <c r="BS18" s="207">
        <f>COUNTIF(MERCREDI!$J$63:$J$66,A18)</f>
        <v>0</v>
      </c>
      <c r="BT18" s="41">
        <f>COUNTIF(MERCREDI!$K$63:$K$66,A18)</f>
        <v>0</v>
      </c>
      <c r="BU18" s="207">
        <f>COUNTIF(JEUDI!$J$63:$J$66,A18)</f>
        <v>0</v>
      </c>
      <c r="BV18" s="41">
        <f>COUNTIF(JEUDI!$K$63:$K$66,A18)</f>
        <v>0</v>
      </c>
      <c r="BW18" s="207">
        <f>COUNTIF(VENDREDI!$J$63:$J$66,A18)</f>
        <v>0</v>
      </c>
      <c r="BX18" s="42">
        <f>COUNTIF(VENDREDI!$K$63:$K$66,A18)</f>
        <v>0</v>
      </c>
      <c r="BY18" s="207">
        <f>COUNTIF(LUNDI!$L$66:$L74,A18)</f>
        <v>0</v>
      </c>
      <c r="BZ18" s="208"/>
      <c r="CA18" s="41">
        <f>COUNTIF(MARDI!$L$63:$L$66,A18)</f>
        <v>0</v>
      </c>
      <c r="CB18" s="208"/>
      <c r="CC18" s="208">
        <f>COUNTIF(MERCREDI!$L$63:$L$66,A18)</f>
        <v>0</v>
      </c>
      <c r="CD18" s="208"/>
      <c r="CE18" s="41">
        <f>COUNTIF(JEUDI!$L$63:$L$66,A18)</f>
        <v>0</v>
      </c>
      <c r="CF18" s="208"/>
      <c r="CG18" s="209">
        <f>COUNTIF(VENDREDI!$L$63:$L$66,A18)</f>
        <v>0</v>
      </c>
      <c r="CK18" s="43">
        <f>COUNTIF(LUNDI!$O$64:$O$66,A18)</f>
        <v>0</v>
      </c>
      <c r="CL18" s="41">
        <f>COUNTIF(MARDI!$O$64:$O$66,A18)</f>
        <v>0</v>
      </c>
      <c r="CM18" s="41">
        <f>COUNTIF(MERCREDI!$O$64:$O$66,A18)</f>
        <v>0</v>
      </c>
      <c r="CN18" s="41">
        <f>COUNTIF(JEUDI!$O$64:$O$66,A18)</f>
        <v>0</v>
      </c>
      <c r="CO18" s="42">
        <f>COUNTIF(VENDREDI!$O$64:$O$66,A18)</f>
        <v>0</v>
      </c>
      <c r="CQ18" s="43">
        <f>COUNTIF(LUNDI!$P$64:$P$66,A18)</f>
        <v>0</v>
      </c>
      <c r="CR18" s="41">
        <f>COUNTIF(MARDI!$P$64:$P$66,A18)</f>
        <v>0</v>
      </c>
      <c r="CS18" s="41">
        <f>COUNTIF(MERCREDI!$P$64:$P$66,A18)</f>
        <v>0</v>
      </c>
      <c r="CT18" s="41">
        <f>COUNTIF(JEUDI!$P$64:$P$66,A18)</f>
        <v>0</v>
      </c>
      <c r="CU18" s="42">
        <f>COUNTIF(VENDREDI!$P$64:$P$66,A18)</f>
        <v>0</v>
      </c>
      <c r="CV18" s="543" t="str">
        <f t="shared" si="26"/>
        <v>CAHUT</v>
      </c>
      <c r="CW18" s="559" t="e">
        <f>INDEX(LUNDI!$B$6:$B$29,MATCH($A$18,LUNDI!D6:D29,0))</f>
        <v>#N/A</v>
      </c>
      <c r="CX18" s="559" t="e">
        <f>INDEX(LUNDI!$B$6:$B$29,MATCH($A$18,LUNDI!E6:E29,0))</f>
        <v>#N/A</v>
      </c>
      <c r="CY18" s="559" t="e">
        <f>INDEX(LUNDI!$B$6:$B$29,MATCH($A$18,LUNDI!F6:F29,0))</f>
        <v>#N/A</v>
      </c>
      <c r="CZ18" s="559" t="e">
        <f>INDEX(LUNDI!$B$6:$B$29,MATCH($A$18,LUNDI!G6:G29,0))</f>
        <v>#N/A</v>
      </c>
      <c r="DA18" s="559" t="e">
        <f>INDEX(LUNDI!$B$6:$B$29,MATCH($A$18,LUNDI!H6:H29,0))</f>
        <v>#N/A</v>
      </c>
      <c r="DB18" s="559" t="e">
        <f>INDEX(LUNDI!$B$6:$B$29,MATCH($A$18,LUNDI!I6:I29,0))</f>
        <v>#N/A</v>
      </c>
      <c r="DC18" s="559" t="e">
        <f>INDEX(LUNDI!$B$6:$B$29,MATCH($A$18,LUNDI!J6:J29,0))</f>
        <v>#N/A</v>
      </c>
      <c r="DD18" s="559" t="e">
        <f>INDEX(LUNDI!$B$6:$B$29,MATCH($A$18,LUNDI!K6:K29,0))</f>
        <v>#N/A</v>
      </c>
      <c r="DE18" s="559" t="e">
        <f>INDEX(LUNDI!$B$6:$B$29,MATCH($A$18,LUNDI!L6:L29,0))</f>
        <v>#N/A</v>
      </c>
      <c r="DF18" s="559" t="e">
        <f>INDEX(LUNDI!$B$6:$B$29,MATCH($A$18,LUNDI!M6:M29,0))</f>
        <v>#N/A</v>
      </c>
      <c r="DG18" s="559" t="e">
        <f>INDEX(LUNDI!$B$6:$B$29,MATCH($A$18,LUNDI!N6:N29,0))</f>
        <v>#N/A</v>
      </c>
      <c r="DH18" s="559" t="e">
        <f>INDEX(LUNDI!$B$6:$B$29,MATCH($A$18,LUNDI!O6:O29,0))</f>
        <v>#N/A</v>
      </c>
      <c r="DI18" s="559" t="e">
        <f>INDEX(LUNDI!$B$6:$B$29,MATCH($A$18,LUNDI!P6:P29,0))</f>
        <v>#N/A</v>
      </c>
      <c r="DJ18" s="559" t="e">
        <f>INDEX(LUNDI!$B$6:$B$29,MATCH($A$18,LUNDI!Q6:Q29,0))</f>
        <v>#N/A</v>
      </c>
      <c r="DK18" s="559" t="e">
        <f>INDEX(LUNDI!$B$6:$B$29,MATCH($A$18,LUNDI!R6:R29,0))</f>
        <v>#N/A</v>
      </c>
      <c r="DL18" s="559" t="e">
        <f>INDEX(LUNDI!$B$6:$B$29,MATCH($A$18,LUNDI!S6:S29,0))</f>
        <v>#N/A</v>
      </c>
      <c r="DM18" s="559" t="e">
        <f>INDEX(LUNDI!$B$6:$B$29,MATCH($A$18,LUNDI!T6:T29,0))</f>
        <v>#N/A</v>
      </c>
      <c r="DN18" s="559" t="e">
        <f>INDEX(LUNDI!$B$6:$B$29,MATCH($A$18,LUNDI!U6:U29,0))</f>
        <v>#N/A</v>
      </c>
      <c r="DO18" s="559" t="e">
        <f>INDEX(LUNDI!$B$6:$B$29,MATCH($A$18,LUNDI!V6:V29,0))</f>
        <v>#N/A</v>
      </c>
      <c r="DP18" s="559" t="e">
        <f>INDEX(LUNDI!$B$6:$B$29,MATCH($A$18,LUNDI!W6:W29,0))</f>
        <v>#N/A</v>
      </c>
      <c r="DQ18" s="559" t="e">
        <f>INDEX(LUNDI!$B$6:$B$29,MATCH($A$18,LUNDI!X6:X29,0))</f>
        <v>#N/A</v>
      </c>
      <c r="DR18" s="559" t="e">
        <f>INDEX(LUNDI!$B$6:$B$29,MATCH($A$18,LUNDI!Y6:Y29,0))</f>
        <v>#N/A</v>
      </c>
      <c r="DS18" s="559" t="e">
        <f>INDEX(LUNDI!$B$6:$B$29,MATCH($A$18,LUNDI!Z6:Z29,0))</f>
        <v>#N/A</v>
      </c>
      <c r="DT18" s="559" t="e">
        <f>INDEX(LUNDI!$B$6:$B$29,MATCH($A$18,LUNDI!AA6:AA29,0))</f>
        <v>#N/A</v>
      </c>
      <c r="DU18" s="559" t="e">
        <f>INDEX(LUNDI!$B$6:$B$29,MATCH($A$18,LUNDI!AB6:AB29,0))</f>
        <v>#N/A</v>
      </c>
      <c r="DV18" s="572">
        <f t="shared" si="14"/>
        <v>0</v>
      </c>
      <c r="DW18" s="543" t="str">
        <f t="shared" si="15"/>
        <v>CAHUT</v>
      </c>
      <c r="DX18" s="559" t="e">
        <f>INDEX(MARDI!$B$6:$B$29,MATCH($A$18,MARDI!D6:D29,0))</f>
        <v>#N/A</v>
      </c>
      <c r="DY18" s="559" t="e">
        <f>INDEX(MARDI!$B$6:$B$29,MATCH($A$18,MARDI!E6:E29,0))</f>
        <v>#N/A</v>
      </c>
      <c r="DZ18" s="559" t="e">
        <f>INDEX(MARDI!$B$6:$B$29,MATCH($A$18,MARDI!F6:F29,0))</f>
        <v>#N/A</v>
      </c>
      <c r="EA18" s="559" t="e">
        <f>INDEX(MARDI!$B$6:$B$29,MATCH($A$18,MARDI!G6:G29,0))</f>
        <v>#N/A</v>
      </c>
      <c r="EB18" s="559" t="e">
        <f>INDEX(MARDI!$B$6:$B$29,MATCH($A$18,MARDI!H6:H29,0))</f>
        <v>#N/A</v>
      </c>
      <c r="EC18" s="559" t="e">
        <f>INDEX(MARDI!$B$6:$B$29,MATCH($A$18,MARDI!I6:I29,0))</f>
        <v>#N/A</v>
      </c>
      <c r="ED18" s="559" t="e">
        <f>INDEX(MARDI!$B$6:$B$29,MATCH($A$18,MARDI!J6:J29,0))</f>
        <v>#N/A</v>
      </c>
      <c r="EE18" s="559" t="e">
        <f>INDEX(MARDI!$B$6:$B$29,MATCH($A$18,MARDI!K6:K29,0))</f>
        <v>#N/A</v>
      </c>
      <c r="EF18" s="559" t="e">
        <f>INDEX(MARDI!$B$6:$B$29,MATCH($A$18,MARDI!L6:L29,0))</f>
        <v>#N/A</v>
      </c>
      <c r="EG18" s="559" t="e">
        <f>INDEX(MARDI!$B$6:$B$29,MATCH($A$18,MARDI!M6:M29,0))</f>
        <v>#N/A</v>
      </c>
      <c r="EH18" s="559" t="e">
        <f>INDEX(MARDI!$B$6:$B$29,MATCH($A$18,MARDI!N6:N29,0))</f>
        <v>#N/A</v>
      </c>
      <c r="EI18" s="559" t="e">
        <f>INDEX(MARDI!$B$6:$B$29,MATCH($A$18,MARDI!O6:O29,0))</f>
        <v>#N/A</v>
      </c>
      <c r="EJ18" s="559" t="e">
        <f>INDEX(MARDI!$B$6:$B$29,MATCH($A$18,MARDI!P6:P29,0))</f>
        <v>#N/A</v>
      </c>
      <c r="EK18" s="559" t="e">
        <f>INDEX(MARDI!$B$6:$B$29,MATCH($A$18,MARDI!Q6:Q29,0))</f>
        <v>#N/A</v>
      </c>
      <c r="EL18" s="559" t="e">
        <f>INDEX(MARDI!$B$6:$B$29,MATCH($A$18,MARDI!R6:R29,0))</f>
        <v>#N/A</v>
      </c>
      <c r="EM18" s="559" t="e">
        <f>INDEX(MARDI!$B$6:$B$29,MATCH($A$18,MARDI!S6:S29,0))</f>
        <v>#N/A</v>
      </c>
      <c r="EN18" s="559" t="e">
        <f>INDEX(MARDI!$B$6:$B$29,MATCH($A$18,MARDI!T6:T29,0))</f>
        <v>#N/A</v>
      </c>
      <c r="EO18" s="559" t="e">
        <f>INDEX(MARDI!$B$6:$B$29,MATCH($A$18,MARDI!U6:U29,0))</f>
        <v>#N/A</v>
      </c>
      <c r="EP18" s="559" t="e">
        <f>INDEX(MARDI!$B$6:$B$29,MATCH($A$18,MARDI!V6:V29,0))</f>
        <v>#N/A</v>
      </c>
      <c r="EQ18" s="559" t="e">
        <f>INDEX(MARDI!$B$6:$B$29,MATCH($A$18,MARDI!W6:W29,0))</f>
        <v>#N/A</v>
      </c>
      <c r="ER18" s="559" t="e">
        <f>INDEX(MARDI!$B$6:$B$29,MATCH($A$18,MARDI!X6:X29,0))</f>
        <v>#N/A</v>
      </c>
      <c r="ES18" s="559" t="e">
        <f>INDEX(MARDI!$B$6:$B$29,MATCH($A$18,MARDI!Y6:Y29,0))</f>
        <v>#N/A</v>
      </c>
      <c r="ET18" s="559" t="e">
        <f>INDEX(MARDI!$B$6:$B$29,MATCH($A$18,MARDI!Z6:Z29,0))</f>
        <v>#N/A</v>
      </c>
      <c r="EU18" s="559" t="e">
        <f>INDEX(MARDI!$B$6:$B$29,MATCH($A$18,MARDI!AA6:AA29,0))</f>
        <v>#N/A</v>
      </c>
      <c r="EV18" s="559" t="e">
        <f>INDEX(MARDI!$B$6:$B$29,MATCH($A$18,MARDI!AB6:AB29,0))</f>
        <v>#N/A</v>
      </c>
      <c r="EW18" s="572">
        <f t="shared" si="16"/>
        <v>0</v>
      </c>
      <c r="EX18" s="559"/>
      <c r="EY18" s="568" t="str">
        <f t="shared" si="27"/>
        <v>CAHUT</v>
      </c>
      <c r="EZ18" s="559" t="e">
        <f>INDEX(MERCREDI!$B$6:$B$29,MATCH($A$18,MERCREDI!D6:D29,0))</f>
        <v>#N/A</v>
      </c>
      <c r="FA18" s="559" t="e">
        <f>INDEX(MERCREDI!$B$6:$B$29,MATCH($A$18,MERCREDI!E6:E29,0))</f>
        <v>#N/A</v>
      </c>
      <c r="FB18" s="559" t="e">
        <f>INDEX(MERCREDI!$B$6:$B$29,MATCH($A$18,MERCREDI!F6:F29,0))</f>
        <v>#N/A</v>
      </c>
      <c r="FC18" s="559" t="e">
        <f>INDEX(MERCREDI!$B$6:$B$29,MATCH($A$18,MERCREDI!G6:G29,0))</f>
        <v>#N/A</v>
      </c>
      <c r="FD18" s="559" t="e">
        <f>INDEX(MERCREDI!$B$6:$B$29,MATCH($A$18,MERCREDI!H6:H29,0))</f>
        <v>#N/A</v>
      </c>
      <c r="FE18" s="559" t="e">
        <f>INDEX(MERCREDI!$B$6:$B$29,MATCH($A$18,MERCREDI!I6:I29,0))</f>
        <v>#N/A</v>
      </c>
      <c r="FF18" s="559" t="e">
        <f>INDEX(MERCREDI!$B$6:$B$29,MATCH($A$18,MERCREDI!J6:J29,0))</f>
        <v>#N/A</v>
      </c>
      <c r="FG18" s="559" t="e">
        <f>INDEX(MERCREDI!$B$6:$B$29,MATCH($A$18,MERCREDI!K6:K29,0))</f>
        <v>#N/A</v>
      </c>
      <c r="FH18" s="559" t="e">
        <f>INDEX(MERCREDI!$B$6:$B$29,MATCH($A$18,MERCREDI!L6:L29,0))</f>
        <v>#N/A</v>
      </c>
      <c r="FI18" s="559" t="e">
        <f>INDEX(MERCREDI!$B$6:$B$29,MATCH($A$18,MERCREDI!M6:M29,0))</f>
        <v>#N/A</v>
      </c>
      <c r="FJ18" s="559" t="e">
        <f>INDEX(MERCREDI!$B$6:$B$29,MATCH($A$18,MERCREDI!N6:N29,0))</f>
        <v>#N/A</v>
      </c>
      <c r="FK18" s="559" t="e">
        <f>INDEX(MERCREDI!$B$6:$B$29,MATCH($A$18,MERCREDI!O6:O29,0))</f>
        <v>#N/A</v>
      </c>
      <c r="FL18" s="559" t="e">
        <f>INDEX(MERCREDI!$B$6:$B$29,MATCH($A$18,MERCREDI!P6:P29,0))</f>
        <v>#N/A</v>
      </c>
      <c r="FM18" s="559" t="e">
        <f>INDEX(MERCREDI!$B$6:$B$29,MATCH($A$18,MERCREDI!Q6:Q29,0))</f>
        <v>#N/A</v>
      </c>
      <c r="FN18" s="559" t="e">
        <f>INDEX(MERCREDI!$B$6:$B$29,MATCH($A$18,MERCREDI!R6:R29,0))</f>
        <v>#N/A</v>
      </c>
      <c r="FO18" s="559" t="e">
        <f>INDEX(MERCREDI!$B$6:$B$29,MATCH($A$18,MERCREDI!S6:S29,0))</f>
        <v>#N/A</v>
      </c>
      <c r="FP18" s="559" t="e">
        <f>INDEX(MERCREDI!$B$6:$B$29,MATCH($A$18,MERCREDI!T6:T29,0))</f>
        <v>#N/A</v>
      </c>
      <c r="FQ18" s="559" t="e">
        <f>INDEX(MERCREDI!$B$6:$B$29,MATCH($A$18,MERCREDI!U6:U29,0))</f>
        <v>#N/A</v>
      </c>
      <c r="FR18" s="559" t="e">
        <f>INDEX(MERCREDI!$B$6:$B$29,MATCH($A$18,MERCREDI!V6:V29,0))</f>
        <v>#N/A</v>
      </c>
      <c r="FS18" s="559" t="e">
        <f>INDEX(MERCREDI!$B$6:$B$29,MATCH($A$18,MERCREDI!W6:W29,0))</f>
        <v>#N/A</v>
      </c>
      <c r="FT18" s="559" t="e">
        <f>INDEX(MERCREDI!$B$6:$B$29,MATCH($A$18,MERCREDI!X6:X29,0))</f>
        <v>#N/A</v>
      </c>
      <c r="FU18" s="559" t="e">
        <f>INDEX(MERCREDI!$B$6:$B$29,MATCH($A$18,MERCREDI!Y6:Y29,0))</f>
        <v>#N/A</v>
      </c>
      <c r="FV18" s="559" t="e">
        <f>INDEX(MERCREDI!$B$6:$B$29,MATCH($A$18,MERCREDI!Z6:Z29,0))</f>
        <v>#N/A</v>
      </c>
      <c r="FW18" s="559" t="e">
        <f>INDEX(MERCREDI!$B$6:$B$29,MATCH($A$18,MERCREDI!AA6:AA29,0))</f>
        <v>#N/A</v>
      </c>
      <c r="FX18" s="559" t="e">
        <f>INDEX(MERCREDI!$B$6:$B$29,MATCH($A$18,MERCREDI!AB6:AB29,0))</f>
        <v>#N/A</v>
      </c>
      <c r="FY18" s="572">
        <f t="shared" si="28"/>
        <v>0</v>
      </c>
      <c r="GA18" s="570" t="str">
        <f t="shared" si="29"/>
        <v>CAHUT</v>
      </c>
      <c r="GB18" s="565" t="e">
        <f>INDEX(JEUDI!$B$6:$B$29,MATCH($A$18,JEUDI!D6:D29,0))</f>
        <v>#N/A</v>
      </c>
      <c r="GC18" s="565" t="e">
        <f>INDEX(JEUDI!$B$6:$B$29,MATCH($A$18,JEUDI!E6:E29,0))</f>
        <v>#N/A</v>
      </c>
      <c r="GD18" s="565" t="e">
        <f>INDEX(JEUDI!$B$6:$B$29,MATCH($A$18,JEUDI!F6:F29,0))</f>
        <v>#N/A</v>
      </c>
      <c r="GE18" s="565" t="e">
        <f>INDEX(JEUDI!$B$6:$B$29,MATCH($A$18,JEUDI!G6:G29,0))</f>
        <v>#N/A</v>
      </c>
      <c r="GF18" s="565" t="e">
        <f>INDEX(JEUDI!$B$6:$B$29,MATCH($A$18,JEUDI!H6:H29,0))</f>
        <v>#N/A</v>
      </c>
      <c r="GG18" s="565" t="e">
        <f>INDEX(JEUDI!$B$6:$B$29,MATCH($A$18,JEUDI!I6:I29,0))</f>
        <v>#N/A</v>
      </c>
      <c r="GH18" s="565" t="e">
        <f>INDEX(JEUDI!$B$6:$B$29,MATCH($A$18,JEUDI!J6:J29,0))</f>
        <v>#N/A</v>
      </c>
      <c r="GI18" s="565" t="e">
        <f>INDEX(JEUDI!$B$6:$B$29,MATCH($A$18,JEUDI!K6:K29,0))</f>
        <v>#N/A</v>
      </c>
      <c r="GJ18" s="565" t="e">
        <f>INDEX(JEUDI!$B$6:$B$29,MATCH($A$18,JEUDI!L6:L29,0))</f>
        <v>#N/A</v>
      </c>
      <c r="GK18" s="565" t="e">
        <f>INDEX(JEUDI!$B$6:$B$29,MATCH($A$18,JEUDI!M6:M29,0))</f>
        <v>#N/A</v>
      </c>
      <c r="GL18" s="565" t="e">
        <f>INDEX(JEUDI!$B$6:$B$29,MATCH($A$18,JEUDI!N6:N29,0))</f>
        <v>#N/A</v>
      </c>
      <c r="GM18" s="565" t="e">
        <f>INDEX(JEUDI!$B$6:$B$29,MATCH($A$18,JEUDI!O6:O29,0))</f>
        <v>#N/A</v>
      </c>
      <c r="GN18" s="565" t="e">
        <f>INDEX(JEUDI!$B$6:$B$29,MATCH($A$18,JEUDI!P6:P29,0))</f>
        <v>#N/A</v>
      </c>
      <c r="GO18" s="565" t="e">
        <f>INDEX(JEUDI!$B$6:$B$29,MATCH($A$18,JEUDI!Q6:Q29,0))</f>
        <v>#N/A</v>
      </c>
      <c r="GP18" s="565" t="e">
        <f>INDEX(JEUDI!$B$6:$B$29,MATCH($A$18,JEUDI!R6:R29,0))</f>
        <v>#N/A</v>
      </c>
      <c r="GQ18" s="565" t="e">
        <f>INDEX(JEUDI!$B$6:$B$29,MATCH($A$18,JEUDI!S6:S29,0))</f>
        <v>#N/A</v>
      </c>
      <c r="GR18" s="565" t="e">
        <f>INDEX(JEUDI!$B$6:$B$29,MATCH($A$18,JEUDI!T6:T29,0))</f>
        <v>#N/A</v>
      </c>
      <c r="GS18" s="565" t="e">
        <f>INDEX(JEUDI!$B$6:$B$29,MATCH($A$18,JEUDI!U6:U29,0))</f>
        <v>#N/A</v>
      </c>
      <c r="GT18" s="565" t="e">
        <f>INDEX(JEUDI!$B$6:$B$29,MATCH($A$18,JEUDI!V6:V29,0))</f>
        <v>#N/A</v>
      </c>
      <c r="GU18" s="565" t="e">
        <f>INDEX(JEUDI!$B$6:$B$29,MATCH($A$18,JEUDI!W6:W29,0))</f>
        <v>#N/A</v>
      </c>
      <c r="GV18" s="565" t="e">
        <f>INDEX(JEUDI!$B$6:$B$29,MATCH($A$18,JEUDI!X6:X29,0))</f>
        <v>#N/A</v>
      </c>
      <c r="GW18" s="565" t="e">
        <f>INDEX(JEUDI!$B$6:$B$29,MATCH($A$18,JEUDI!Y6:Y29,0))</f>
        <v>#N/A</v>
      </c>
      <c r="GX18" s="565" t="e">
        <f>INDEX(JEUDI!$B$6:$B$29,MATCH($A$18,JEUDI!Z6:Z29,0))</f>
        <v>#N/A</v>
      </c>
      <c r="GY18" s="565" t="e">
        <f>INDEX(JEUDI!$B$6:$B$29,MATCH($A$18,JEUDI!AA6:AA29,0))</f>
        <v>#N/A</v>
      </c>
      <c r="GZ18" s="565" t="e">
        <f>INDEX(JEUDI!$B$6:$B$29,MATCH($A$18,JEUDI!AB6:AB29,0))</f>
        <v>#N/A</v>
      </c>
      <c r="HA18" s="572">
        <f t="shared" si="30"/>
        <v>0</v>
      </c>
      <c r="HC18" s="772" t="str">
        <f t="shared" si="31"/>
        <v>CAHUT</v>
      </c>
      <c r="HD18" s="565" t="e">
        <f>INDEX(VENDREDI!$B$6:$B$29,MATCH($A$18,VENDREDI!D6:D29,0))</f>
        <v>#N/A</v>
      </c>
      <c r="HE18" s="565" t="e">
        <f>INDEX(VENDREDI!$B$6:$B$29,MATCH($A$18,VENDREDI!E6:E29,0))</f>
        <v>#N/A</v>
      </c>
      <c r="HF18" s="565" t="e">
        <f>INDEX(VENDREDI!$B$6:$B$29,MATCH($A$18,VENDREDI!F6:F29,0))</f>
        <v>#N/A</v>
      </c>
      <c r="HG18" s="565" t="e">
        <f>INDEX(VENDREDI!$B$6:$B$29,MATCH($A$18,VENDREDI!G6:G29,0))</f>
        <v>#N/A</v>
      </c>
      <c r="HH18" s="565" t="e">
        <f>INDEX(VENDREDI!$B$6:$B$29,MATCH($A$18,VENDREDI!H6:H29,0))</f>
        <v>#N/A</v>
      </c>
      <c r="HI18" s="565" t="e">
        <f>INDEX(VENDREDI!$B$6:$B$29,MATCH($A$18,VENDREDI!I6:I29,0))</f>
        <v>#N/A</v>
      </c>
      <c r="HJ18" s="565" t="e">
        <f>INDEX(VENDREDI!$B$6:$B$29,MATCH($A$18,VENDREDI!J6:J29,0))</f>
        <v>#N/A</v>
      </c>
      <c r="HK18" s="565" t="e">
        <f>INDEX(VENDREDI!$B$6:$B$29,MATCH($A$18,VENDREDI!K6:K29,0))</f>
        <v>#N/A</v>
      </c>
      <c r="HL18" s="565" t="e">
        <f>INDEX(VENDREDI!$B$6:$B$29,MATCH($A$18,VENDREDI!L6:L29,0))</f>
        <v>#N/A</v>
      </c>
      <c r="HM18" s="565" t="e">
        <f>INDEX(VENDREDI!$B$6:$B$29,MATCH($A$18,VENDREDI!M6:M29,0))</f>
        <v>#N/A</v>
      </c>
      <c r="HN18" s="565" t="e">
        <f>INDEX(VENDREDI!$B$6:$B$29,MATCH($A$18,VENDREDI!N6:N29,0))</f>
        <v>#N/A</v>
      </c>
      <c r="HO18" s="565" t="e">
        <f>INDEX(VENDREDI!$B$6:$B$29,MATCH($A$18,VENDREDI!O6:O29,0))</f>
        <v>#N/A</v>
      </c>
      <c r="HP18" s="565" t="e">
        <f>INDEX(VENDREDI!$B$6:$B$29,MATCH($A$18,VENDREDI!P6:P29,0))</f>
        <v>#N/A</v>
      </c>
      <c r="HQ18" s="565" t="e">
        <f>INDEX(VENDREDI!$B$6:$B$29,MATCH($A$18,VENDREDI!Q6:Q29,0))</f>
        <v>#N/A</v>
      </c>
      <c r="HR18" s="565" t="e">
        <f>INDEX(VENDREDI!$B$6:$B$29,MATCH($A$18,VENDREDI!R6:R29,0))</f>
        <v>#N/A</v>
      </c>
      <c r="HS18" s="565" t="e">
        <f>INDEX(VENDREDI!$B$6:$B$29,MATCH($A$18,VENDREDI!S6:S29,0))</f>
        <v>#N/A</v>
      </c>
      <c r="HT18" s="565" t="e">
        <f>INDEX(VENDREDI!$B$6:$B$29,MATCH($A$18,VENDREDI!T6:T29,0))</f>
        <v>#N/A</v>
      </c>
      <c r="HU18" s="565" t="e">
        <f>INDEX(VENDREDI!$B$6:$B$29,MATCH($A$18,VENDREDI!U6:U29,0))</f>
        <v>#N/A</v>
      </c>
      <c r="HV18" s="565" t="e">
        <f>INDEX(VENDREDI!$B$6:$B$29,MATCH($A$18,VENDREDI!V6:V29,0))</f>
        <v>#N/A</v>
      </c>
      <c r="HW18" s="565" t="e">
        <f>INDEX(VENDREDI!$B$6:$B$29,MATCH($A$18,VENDREDI!W6:W29,0))</f>
        <v>#N/A</v>
      </c>
      <c r="HX18" s="565" t="e">
        <f>INDEX(VENDREDI!$B$6:$B$29,MATCH($A$18,VENDREDI!X6:X29,0))</f>
        <v>#N/A</v>
      </c>
      <c r="HY18" s="565" t="e">
        <f>INDEX(VENDREDI!$B$6:$B$29,MATCH($A$18,VENDREDI!Y6:Y29,0))</f>
        <v>#N/A</v>
      </c>
      <c r="HZ18" s="565" t="e">
        <f>INDEX(VENDREDI!$B$6:$B$29,MATCH($A$18,VENDREDI!Z6:Z29,0))</f>
        <v>#N/A</v>
      </c>
      <c r="IA18" s="565" t="e">
        <f>INDEX(VENDREDI!$B$6:$B$29,MATCH($A$18,VENDREDI!AA6:AA29,0))</f>
        <v>#N/A</v>
      </c>
      <c r="IB18" s="565" t="e">
        <f>INDEX(VENDREDI!$B$6:$B$29,MATCH($A$18,VENDREDI!AB6:AB29,0))</f>
        <v>#N/A</v>
      </c>
      <c r="IC18" s="572">
        <f t="shared" si="32"/>
        <v>0</v>
      </c>
      <c r="IG18" s="772" t="str">
        <f t="shared" si="33"/>
        <v>CAHUT</v>
      </c>
      <c r="IH18" s="565" t="e">
        <f>INDEX(LUNDI!$B$35:$B$58,MATCH($A$18,LUNDI!D35:D58,0))</f>
        <v>#N/A</v>
      </c>
      <c r="II18" s="565" t="e">
        <f>INDEX(LUNDI!$B$35:$B$58,MATCH($A$18,LUNDI!E35:E58,0))</f>
        <v>#N/A</v>
      </c>
      <c r="IJ18" s="565" t="e">
        <f>INDEX(LUNDI!$B$35:$B$58,MATCH($A$18,LUNDI!F35:F58,0))</f>
        <v>#N/A</v>
      </c>
      <c r="IK18" s="565" t="e">
        <f>INDEX(LUNDI!$B$35:$B$58,MATCH($A$18,LUNDI!G35:G58,0))</f>
        <v>#N/A</v>
      </c>
      <c r="IL18" s="565" t="e">
        <f>INDEX(LUNDI!$B$35:$B$58,MATCH($A$18,LUNDI!H35:H58,0))</f>
        <v>#N/A</v>
      </c>
      <c r="IM18" s="565" t="e">
        <f>INDEX(LUNDI!$B$35:$B$58,MATCH($A$18,LUNDI!I35:I58,0))</f>
        <v>#N/A</v>
      </c>
      <c r="IN18" s="565" t="e">
        <f>INDEX(LUNDI!$B$35:$B$58,MATCH($A$18,LUNDI!J35:J58,0))</f>
        <v>#N/A</v>
      </c>
      <c r="IO18" s="565" t="e">
        <f>INDEX(LUNDI!$B$35:$B$58,MATCH($A$18,LUNDI!K35:K58,0))</f>
        <v>#N/A</v>
      </c>
      <c r="IP18" s="565" t="e">
        <f>INDEX(LUNDI!$B$35:$B$58,MATCH($A$18,LUNDI!L35:L58,0))</f>
        <v>#N/A</v>
      </c>
      <c r="IQ18" s="565" t="e">
        <f>INDEX(LUNDI!$B$35:$B$58,MATCH($A$18,LUNDI!M35:M58,0))</f>
        <v>#N/A</v>
      </c>
      <c r="IR18" s="565" t="e">
        <f>INDEX(LUNDI!$B$35:$B$58,MATCH($A$18,LUNDI!N35:N58,0))</f>
        <v>#N/A</v>
      </c>
      <c r="IS18" s="565" t="e">
        <f>INDEX(LUNDI!$B$35:$B$58,MATCH($A$18,LUNDI!O35:O58,0))</f>
        <v>#N/A</v>
      </c>
      <c r="IT18" s="565" t="e">
        <f>INDEX(LUNDI!$B$35:$B$58,MATCH($A$18,LUNDI!P35:P58,0))</f>
        <v>#N/A</v>
      </c>
      <c r="IU18" s="565" t="e">
        <f>INDEX(LUNDI!$B$35:$B$58,MATCH($A$18,LUNDI!Q35:Q58,0))</f>
        <v>#N/A</v>
      </c>
      <c r="IV18" s="565" t="e">
        <f>INDEX(LUNDI!$B$35:$B$58,MATCH($A$18,LUNDI!R35:R58,0))</f>
        <v>#N/A</v>
      </c>
      <c r="IW18" s="565" t="e">
        <f>INDEX(LUNDI!$B$35:$B$58,MATCH($A$18,LUNDI!S35:S58,0))</f>
        <v>#N/A</v>
      </c>
      <c r="IX18" s="565" t="e">
        <f>INDEX(LUNDI!$B$35:$B$58,MATCH($A$18,LUNDI!T35:T58,0))</f>
        <v>#N/A</v>
      </c>
      <c r="IY18" s="565" t="e">
        <f>INDEX(LUNDI!$B$35:$B$58,MATCH($A$18,LUNDI!U35:U58,0))</f>
        <v>#N/A</v>
      </c>
      <c r="IZ18" s="565" t="e">
        <f>INDEX(LUNDI!$B$35:$B$58,MATCH($A$18,LUNDI!V35:V58,0))</f>
        <v>#N/A</v>
      </c>
      <c r="JA18" s="565" t="e">
        <f>INDEX(LUNDI!$B$35:$B$58,MATCH($A$18,LUNDI!W35:W58,0))</f>
        <v>#N/A</v>
      </c>
      <c r="JB18" s="565" t="e">
        <f>INDEX(LUNDI!$B$35:$B$58,MATCH($A$18,LUNDI!X35:X58,0))</f>
        <v>#N/A</v>
      </c>
      <c r="JC18" s="565" t="e">
        <f>INDEX(LUNDI!$B$35:$B$58,MATCH($A$18,LUNDI!Y35:Y58,0))</f>
        <v>#N/A</v>
      </c>
      <c r="JD18" s="565" t="e">
        <f>INDEX(LUNDI!$B$35:$B$58,MATCH($A$18,LUNDI!Z35:Z58,0))</f>
        <v>#N/A</v>
      </c>
      <c r="JE18" s="565" t="e">
        <f>INDEX(LUNDI!$B$35:$B$58,MATCH($A$18,LUNDI!AA35:AA58,0))</f>
        <v>#N/A</v>
      </c>
      <c r="JF18" s="565" t="e">
        <f>INDEX(LUNDI!$B$35:$B$58,MATCH($A$18,LUNDI!AB35:AB58,0))</f>
        <v>#N/A</v>
      </c>
      <c r="JG18" s="572">
        <f t="shared" si="34"/>
        <v>0</v>
      </c>
      <c r="JI18" s="772" t="str">
        <f t="shared" si="35"/>
        <v>CAHUT</v>
      </c>
      <c r="JJ18" s="565" t="e">
        <f>INDEX(MARDI!$B$35:$B$58,MATCH($A$18,MARDI!D35:D58,0))</f>
        <v>#N/A</v>
      </c>
      <c r="JK18" s="565" t="e">
        <f>INDEX(MARDI!$B$35:$B$58,MATCH($A$18,MARDI!E35:E58,0))</f>
        <v>#N/A</v>
      </c>
      <c r="JL18" s="565" t="e">
        <f>INDEX(MARDI!$B$35:$B$58,MATCH($A$18,MARDI!F35:F58,0))</f>
        <v>#N/A</v>
      </c>
      <c r="JM18" s="565" t="e">
        <f>INDEX(MARDI!$B$35:$B$58,MATCH($A$18,MARDI!G35:G58,0))</f>
        <v>#N/A</v>
      </c>
      <c r="JN18" s="565" t="e">
        <f>INDEX(MARDI!$B$35:$B$58,MATCH($A$18,MARDI!H35:H58,0))</f>
        <v>#N/A</v>
      </c>
      <c r="JO18" s="565" t="e">
        <f>INDEX(MARDI!$B$35:$B$58,MATCH($A$18,MARDI!I35:I58,0))</f>
        <v>#N/A</v>
      </c>
      <c r="JP18" s="565" t="e">
        <f>INDEX(MARDI!$B$35:$B$58,MATCH($A$18,MARDI!J35:J58,0))</f>
        <v>#N/A</v>
      </c>
      <c r="JQ18" s="565" t="e">
        <f>INDEX(MARDI!$B$35:$B$58,MATCH($A$18,MARDI!K35:K58,0))</f>
        <v>#N/A</v>
      </c>
      <c r="JR18" s="565" t="e">
        <f>INDEX(MARDI!$B$35:$B$58,MATCH($A$18,MARDI!L35:L58,0))</f>
        <v>#N/A</v>
      </c>
      <c r="JS18" s="565" t="e">
        <f>INDEX(MARDI!$B$35:$B$58,MATCH($A$18,MARDI!M35:M58,0))</f>
        <v>#N/A</v>
      </c>
      <c r="JT18" s="565" t="e">
        <f>INDEX(MARDI!$B$35:$B$58,MATCH($A$18,MARDI!N35:N58,0))</f>
        <v>#N/A</v>
      </c>
      <c r="JU18" s="565" t="e">
        <f>INDEX(MARDI!$B$35:$B$58,MATCH($A$18,MARDI!O35:O58,0))</f>
        <v>#N/A</v>
      </c>
      <c r="JV18" s="565" t="e">
        <f>INDEX(MARDI!$B$35:$B$58,MATCH($A$18,MARDI!P35:P58,0))</f>
        <v>#N/A</v>
      </c>
      <c r="JW18" s="565" t="e">
        <f>INDEX(MARDI!$B$35:$B$58,MATCH($A$18,MARDI!Q35:Q58,0))</f>
        <v>#N/A</v>
      </c>
      <c r="JX18" s="565" t="e">
        <f>INDEX(MARDI!$B$35:$B$58,MATCH($A$18,MARDI!R35:R58,0))</f>
        <v>#N/A</v>
      </c>
      <c r="JY18" s="565" t="e">
        <f>INDEX(MARDI!$B$35:$B$58,MATCH($A$18,MARDI!S35:S58,0))</f>
        <v>#N/A</v>
      </c>
      <c r="JZ18" s="565" t="e">
        <f>INDEX(MARDI!$B$35:$B$58,MATCH($A$18,MARDI!T35:T58,0))</f>
        <v>#N/A</v>
      </c>
      <c r="KA18" s="565" t="e">
        <f>INDEX(MARDI!$B$35:$B$58,MATCH($A$18,MARDI!U35:U58,0))</f>
        <v>#N/A</v>
      </c>
      <c r="KB18" s="565" t="e">
        <f>INDEX(MARDI!$B$35:$B$58,MATCH($A$18,MARDI!V35:V58,0))</f>
        <v>#N/A</v>
      </c>
      <c r="KC18" s="565" t="e">
        <f>INDEX(MARDI!$B$35:$B$58,MATCH($A$18,MARDI!W35:W58,0))</f>
        <v>#N/A</v>
      </c>
      <c r="KD18" s="565" t="e">
        <f>INDEX(MARDI!$B$35:$B$58,MATCH($A$18,MARDI!X35:X58,0))</f>
        <v>#N/A</v>
      </c>
      <c r="KE18" s="565" t="e">
        <f>INDEX(MARDI!$B$35:$B$58,MATCH($A$18,MARDI!Y35:Y58,0))</f>
        <v>#N/A</v>
      </c>
      <c r="KF18" s="565" t="e">
        <f>INDEX(MARDI!$B$35:$B$58,MATCH($A$18,MARDI!Z35:Z58,0))</f>
        <v>#N/A</v>
      </c>
      <c r="KG18" s="565" t="e">
        <f>INDEX(MARDI!$B$35:$B$58,MATCH($A$18,MARDI!AA35:AA58,0))</f>
        <v>#N/A</v>
      </c>
      <c r="KH18" s="565" t="e">
        <f>INDEX(MARDI!$B$35:$B$58,MATCH($A$18,MARDI!AB35:AB58,0))</f>
        <v>#N/A</v>
      </c>
      <c r="KI18" s="572">
        <f t="shared" si="36"/>
        <v>0</v>
      </c>
      <c r="KK18" s="565" t="str">
        <f t="shared" si="37"/>
        <v>CAHUT</v>
      </c>
      <c r="KL18" s="565" t="e">
        <f>INDEX(MERCREDI!$B$35:$B$58,MATCH($A$18,MERCREDI!D35:D58,0))</f>
        <v>#N/A</v>
      </c>
      <c r="KM18" s="565" t="e">
        <f>INDEX(MERCREDI!$B$35:$B$58,MATCH($A$18,MERCREDI!E35:E58,0))</f>
        <v>#N/A</v>
      </c>
      <c r="KN18" s="565" t="e">
        <f>INDEX(MERCREDI!$B$35:$B$58,MATCH($A$18,MERCREDI!F35:F58,0))</f>
        <v>#N/A</v>
      </c>
      <c r="KO18" s="565" t="e">
        <f>INDEX(MERCREDI!$B$35:$B$58,MATCH($A$18,MERCREDI!G35:G58,0))</f>
        <v>#N/A</v>
      </c>
      <c r="KP18" s="565" t="e">
        <f>INDEX(MERCREDI!$B$35:$B$58,MATCH($A$18,MERCREDI!H35:H58,0))</f>
        <v>#N/A</v>
      </c>
      <c r="KQ18" s="565" t="e">
        <f>INDEX(MERCREDI!$B$35:$B$58,MATCH($A$18,MERCREDI!I35:I58,0))</f>
        <v>#N/A</v>
      </c>
      <c r="KR18" s="565" t="e">
        <f>INDEX(MERCREDI!$B$35:$B$58,MATCH($A$18,MERCREDI!J35:J58,0))</f>
        <v>#N/A</v>
      </c>
      <c r="KS18" s="565" t="e">
        <f>INDEX(MERCREDI!$B$35:$B$58,MATCH($A$18,MERCREDI!K35:K58,0))</f>
        <v>#N/A</v>
      </c>
      <c r="KT18" s="565" t="e">
        <f>INDEX(MERCREDI!$B$35:$B$58,MATCH($A$18,MERCREDI!L35:L58,0))</f>
        <v>#N/A</v>
      </c>
      <c r="KU18" s="565" t="e">
        <f>INDEX(MERCREDI!$B$35:$B$58,MATCH($A$18,MERCREDI!M35:M58,0))</f>
        <v>#N/A</v>
      </c>
      <c r="KV18" s="565" t="e">
        <f>INDEX(MERCREDI!$B$35:$B$58,MATCH($A$18,MERCREDI!N35:N58,0))</f>
        <v>#N/A</v>
      </c>
      <c r="KW18" s="565" t="e">
        <f>INDEX(MERCREDI!$B$35:$B$58,MATCH($A$18,MERCREDI!O35:O58,0))</f>
        <v>#N/A</v>
      </c>
      <c r="KX18" s="565" t="e">
        <f>INDEX(MERCREDI!$B$35:$B$58,MATCH($A$18,MERCREDI!P35:P58,0))</f>
        <v>#N/A</v>
      </c>
      <c r="KY18" s="565" t="e">
        <f>INDEX(MERCREDI!$B$35:$B$58,MATCH($A$18,MERCREDI!Q35:Q58,0))</f>
        <v>#N/A</v>
      </c>
      <c r="KZ18" s="565" t="e">
        <f>INDEX(MERCREDI!$B$35:$B$58,MATCH($A$18,MERCREDI!R35:R58,0))</f>
        <v>#N/A</v>
      </c>
      <c r="LA18" s="565" t="e">
        <f>INDEX(MERCREDI!$B$35:$B$58,MATCH($A$18,MERCREDI!S35:S58,0))</f>
        <v>#N/A</v>
      </c>
      <c r="LB18" s="565" t="e">
        <f>INDEX(MERCREDI!$B$35:$B$58,MATCH($A$18,MERCREDI!T35:T58,0))</f>
        <v>#N/A</v>
      </c>
      <c r="LC18" s="565" t="e">
        <f>INDEX(MERCREDI!$B$35:$B$58,MATCH($A$18,MERCREDI!U35:U58,0))</f>
        <v>#N/A</v>
      </c>
      <c r="LD18" s="565" t="e">
        <f>INDEX(MERCREDI!$B$35:$B$58,MATCH($A$18,MERCREDI!V35:V58,0))</f>
        <v>#N/A</v>
      </c>
      <c r="LE18" s="565" t="e">
        <f>INDEX(MERCREDI!$B$35:$B$58,MATCH($A$18,MERCREDI!W35:W58,0))</f>
        <v>#N/A</v>
      </c>
      <c r="LF18" s="565" t="e">
        <f>INDEX(MERCREDI!$B$35:$B$58,MATCH($A$18,MERCREDI!X35:X58,0))</f>
        <v>#N/A</v>
      </c>
      <c r="LG18" s="565" t="e">
        <f>INDEX(MERCREDI!$B$35:$B$58,MATCH($A$18,MERCREDI!Y35:Y58,0))</f>
        <v>#N/A</v>
      </c>
      <c r="LH18" s="565" t="e">
        <f>INDEX(MERCREDI!$B$35:$B$58,MATCH($A$18,MERCREDI!Z35:Z58,0))</f>
        <v>#N/A</v>
      </c>
      <c r="LI18" s="565" t="e">
        <f>INDEX(MERCREDI!$B$35:$B$58,MATCH($A$18,MERCREDI!AA35:AA58,0))</f>
        <v>#N/A</v>
      </c>
      <c r="LJ18" s="565" t="e">
        <f>INDEX(MERCREDI!$B$35:$B$58,MATCH($A$18,MERCREDI!AB35:AB58,0))</f>
        <v>#N/A</v>
      </c>
      <c r="LK18" s="572">
        <f t="shared" si="38"/>
        <v>0</v>
      </c>
      <c r="LM18" s="565" t="str">
        <f t="shared" si="39"/>
        <v>CAHUT</v>
      </c>
      <c r="LN18" s="565" t="e">
        <f>INDEX(JEUDI!$B$35:$B$58,MATCH($A$18,JEUDI!D35:D58,0))</f>
        <v>#N/A</v>
      </c>
      <c r="LO18" s="565" t="e">
        <f>INDEX(JEUDI!$B$35:$B$58,MATCH($A$18,JEUDI!E35:E58,0))</f>
        <v>#N/A</v>
      </c>
      <c r="LP18" s="565" t="e">
        <f>INDEX(JEUDI!$B$35:$B$58,MATCH($A$18,JEUDI!F35:F58,0))</f>
        <v>#N/A</v>
      </c>
      <c r="LQ18" s="565" t="e">
        <f>INDEX(JEUDI!$B$35:$B$58,MATCH($A$18,JEUDI!G35:G58,0))</f>
        <v>#N/A</v>
      </c>
      <c r="LR18" s="565" t="e">
        <f>INDEX(JEUDI!$B$35:$B$58,MATCH($A$18,JEUDI!H35:H58,0))</f>
        <v>#N/A</v>
      </c>
      <c r="LS18" s="565" t="e">
        <f>INDEX(JEUDI!$B$35:$B$58,MATCH($A$18,JEUDI!I35:I58,0))</f>
        <v>#N/A</v>
      </c>
      <c r="LT18" s="565" t="e">
        <f>INDEX(JEUDI!$B$35:$B$58,MATCH($A$18,JEUDI!J35:J58,0))</f>
        <v>#N/A</v>
      </c>
      <c r="LU18" s="565" t="e">
        <f>INDEX(JEUDI!$B$35:$B$58,MATCH($A$18,JEUDI!K35:K58,0))</f>
        <v>#N/A</v>
      </c>
      <c r="LV18" s="565" t="e">
        <f>INDEX(JEUDI!$B$35:$B$58,MATCH($A$18,JEUDI!L35:L58,0))</f>
        <v>#N/A</v>
      </c>
      <c r="LW18" s="565" t="e">
        <f>INDEX(JEUDI!$B$35:$B$58,MATCH($A$18,JEUDI!M35:M58,0))</f>
        <v>#N/A</v>
      </c>
      <c r="LX18" s="565" t="e">
        <f>INDEX(JEUDI!$B$35:$B$58,MATCH($A$18,JEUDI!N35:N58,0))</f>
        <v>#N/A</v>
      </c>
      <c r="LY18" s="565" t="e">
        <f>INDEX(JEUDI!$B$35:$B$58,MATCH($A$18,JEUDI!O35:O58,0))</f>
        <v>#N/A</v>
      </c>
      <c r="LZ18" s="565" t="e">
        <f>INDEX(JEUDI!$B$35:$B$58,MATCH($A$18,JEUDI!P35:P58,0))</f>
        <v>#N/A</v>
      </c>
      <c r="MA18" s="565" t="e">
        <f>INDEX(JEUDI!$B$35:$B$58,MATCH($A$18,JEUDI!Q35:Q58,0))</f>
        <v>#N/A</v>
      </c>
      <c r="MB18" s="565" t="e">
        <f>INDEX(JEUDI!$B$35:$B$58,MATCH($A$18,JEUDI!R35:R58,0))</f>
        <v>#N/A</v>
      </c>
      <c r="MC18" s="565" t="e">
        <f>INDEX(JEUDI!$B$35:$B$58,MATCH($A$18,JEUDI!S35:S58,0))</f>
        <v>#N/A</v>
      </c>
      <c r="MD18" s="565" t="e">
        <f>INDEX(JEUDI!$B$35:$B$58,MATCH($A$18,JEUDI!T35:T58,0))</f>
        <v>#N/A</v>
      </c>
      <c r="ME18" s="565" t="e">
        <f>INDEX(JEUDI!$B$35:$B$58,MATCH($A$18,JEUDI!U35:U58,0))</f>
        <v>#N/A</v>
      </c>
      <c r="MF18" s="565" t="e">
        <f>INDEX(JEUDI!$B$35:$B$58,MATCH($A$18,JEUDI!V35:V58,0))</f>
        <v>#N/A</v>
      </c>
      <c r="MG18" s="565" t="e">
        <f>INDEX(JEUDI!$B$35:$B$58,MATCH($A$18,JEUDI!W35:W58,0))</f>
        <v>#N/A</v>
      </c>
      <c r="MH18" s="565" t="e">
        <f>INDEX(JEUDI!$B$35:$B$58,MATCH($A$18,JEUDI!X35:X58,0))</f>
        <v>#N/A</v>
      </c>
      <c r="MI18" s="565" t="e">
        <f>INDEX(JEUDI!$B$35:$B$58,MATCH($A$18,JEUDI!Y35:Y58,0))</f>
        <v>#N/A</v>
      </c>
      <c r="MJ18" s="565" t="e">
        <f>INDEX(JEUDI!$B$35:$B$58,MATCH($A$18,JEUDI!Z35:Z58,0))</f>
        <v>#N/A</v>
      </c>
      <c r="MK18" s="565" t="e">
        <f>INDEX(JEUDI!$B$35:$B$58,MATCH($A$18,JEUDI!AA35:AA58,0))</f>
        <v>#N/A</v>
      </c>
      <c r="ML18" s="565" t="e">
        <f>INDEX(JEUDI!$B$35:$B$58,MATCH($A$18,JEUDI!AB35:AB58,0))</f>
        <v>#N/A</v>
      </c>
      <c r="MM18" s="572">
        <f t="shared" si="40"/>
        <v>0</v>
      </c>
      <c r="MP18" s="565" t="str">
        <f t="shared" si="41"/>
        <v>CAHUT</v>
      </c>
      <c r="MQ18" s="565" t="e">
        <f>INDEX(VENDREDI!$B$35:$B$58,MATCH($A$18,VENDREDI!D35:D58,0))</f>
        <v>#N/A</v>
      </c>
      <c r="MR18" s="565" t="e">
        <f>INDEX(VENDREDI!$B$35:$B$58,MATCH($A$18,VENDREDI!E35:E58,0))</f>
        <v>#N/A</v>
      </c>
      <c r="MS18" s="565" t="e">
        <f>INDEX(VENDREDI!$B$35:$B$58,MATCH($A$18,VENDREDI!F35:F58,0))</f>
        <v>#N/A</v>
      </c>
      <c r="MT18" s="565" t="e">
        <f>INDEX(VENDREDI!$B$35:$B$58,MATCH($A$18,VENDREDI!G35:G58,0))</f>
        <v>#N/A</v>
      </c>
      <c r="MU18" s="565" t="e">
        <f>INDEX(VENDREDI!$B$35:$B$58,MATCH($A$18,VENDREDI!H35:H58,0))</f>
        <v>#N/A</v>
      </c>
      <c r="MV18" s="565" t="e">
        <f>INDEX(VENDREDI!$B$35:$B$58,MATCH($A$18,VENDREDI!I35:I58,0))</f>
        <v>#N/A</v>
      </c>
      <c r="MW18" s="565" t="e">
        <f>INDEX(VENDREDI!$B$35:$B$58,MATCH($A$18,VENDREDI!J35:J58,0))</f>
        <v>#N/A</v>
      </c>
      <c r="MX18" s="565" t="e">
        <f>INDEX(VENDREDI!$B$35:$B$58,MATCH($A$18,VENDREDI!K35:K58,0))</f>
        <v>#N/A</v>
      </c>
      <c r="MY18" s="565" t="e">
        <f>INDEX(VENDREDI!$B$35:$B$58,MATCH($A$18,VENDREDI!L35:L58,0))</f>
        <v>#N/A</v>
      </c>
      <c r="MZ18" s="565" t="e">
        <f>INDEX(VENDREDI!$B$35:$B$58,MATCH($A$18,VENDREDI!M35:M58,0))</f>
        <v>#N/A</v>
      </c>
      <c r="NA18" s="565" t="e">
        <f>INDEX(VENDREDI!$B$35:$B$58,MATCH($A$18,VENDREDI!N35:N58,0))</f>
        <v>#N/A</v>
      </c>
      <c r="NB18" s="565" t="e">
        <f>INDEX(VENDREDI!$B$35:$B$58,MATCH($A$18,VENDREDI!O35:O58,0))</f>
        <v>#N/A</v>
      </c>
      <c r="NC18" s="565" t="e">
        <f>INDEX(VENDREDI!$B$35:$B$58,MATCH($A$18,VENDREDI!P35:P58,0))</f>
        <v>#N/A</v>
      </c>
      <c r="ND18" s="565" t="e">
        <f>INDEX(VENDREDI!$B$35:$B$58,MATCH($A$18,VENDREDI!Q35:Q58,0))</f>
        <v>#N/A</v>
      </c>
      <c r="NE18" s="565" t="e">
        <f>INDEX(VENDREDI!$B$35:$B$58,MATCH($A$18,VENDREDI!R35:R58,0))</f>
        <v>#N/A</v>
      </c>
      <c r="NF18" s="565" t="e">
        <f>INDEX(VENDREDI!$B$35:$B$58,MATCH($A$18,VENDREDI!S35:S58,0))</f>
        <v>#N/A</v>
      </c>
      <c r="NG18" s="565" t="e">
        <f>INDEX(VENDREDI!$B$35:$B$58,MATCH($A$18,VENDREDI!T35:T58,0))</f>
        <v>#N/A</v>
      </c>
      <c r="NH18" s="565" t="e">
        <f>INDEX(VENDREDI!$B$35:$B$58,MATCH($A$18,VENDREDI!U35:U58,0))</f>
        <v>#N/A</v>
      </c>
      <c r="NI18" s="565" t="e">
        <f>INDEX(VENDREDI!$B$35:$B$58,MATCH($A$18,VENDREDI!V35:V58,0))</f>
        <v>#N/A</v>
      </c>
      <c r="NJ18" s="565" t="e">
        <f>INDEX(VENDREDI!$B$35:$B$58,MATCH($A$18,VENDREDI!W35:W58,0))</f>
        <v>#N/A</v>
      </c>
      <c r="NK18" s="565" t="e">
        <f>INDEX(VENDREDI!$B$35:$B$58,MATCH($A$18,VENDREDI!X35:X58,0))</f>
        <v>#N/A</v>
      </c>
      <c r="NL18" s="565" t="e">
        <f>INDEX(VENDREDI!$B$35:$B$58,MATCH($A$18,VENDREDI!Y35:Y58,0))</f>
        <v>#N/A</v>
      </c>
      <c r="NM18" s="565" t="e">
        <f>INDEX(VENDREDI!$B$35:$B$58,MATCH($A$18,VENDREDI!Z35:Z58,0))</f>
        <v>#N/A</v>
      </c>
      <c r="NN18" s="565" t="e">
        <f>INDEX(VENDREDI!$B$35:$B$58,MATCH($A$18,VENDREDI!AA35:AA58,0))</f>
        <v>#N/A</v>
      </c>
      <c r="NO18" s="565" t="e">
        <f>INDEX(VENDREDI!$B$35:$B$58,MATCH($A$18,VENDREDI!AB35:AB58,0))</f>
        <v>#N/A</v>
      </c>
      <c r="NP18" s="572">
        <f t="shared" si="42"/>
        <v>0</v>
      </c>
      <c r="NS18" s="564" t="str">
        <f t="shared" si="43"/>
        <v>CAHUT</v>
      </c>
      <c r="NT18" s="617" t="e">
        <f>INDEX(LUNDI!$B$63:$B$66,MATCH(A18,LUNDI!$D$63:$D$66,0))</f>
        <v>#N/A</v>
      </c>
      <c r="NU18" s="618" t="e">
        <f>INDEX(LUNDI!$B$63:$B$66,MATCH(A18,LUNDI!$E$63:$E$66,0))</f>
        <v>#N/A</v>
      </c>
      <c r="NV18" s="625" t="e">
        <f>INDEX(LUNDI!$H$63:$H$66,MATCH(A18,LUNDI!$J$63:$J$66,0))</f>
        <v>#N/A</v>
      </c>
      <c r="NW18" s="626" t="e">
        <f>INDEX(LUNDI!$H$63:$H$66,MATCH($A$18,LUNDI!K63:K66,0))</f>
        <v>#N/A</v>
      </c>
      <c r="NX18" s="617" t="e">
        <f>INDEX(MARDI!$B$63:$B$66,MATCH(A18,MARDI!$D$63:$D$66,0))</f>
        <v>#N/A</v>
      </c>
      <c r="NY18" s="618" t="e">
        <f>INDEX(MARDI!$B$63:$B$66,MATCH(A18,MARDI!$E$63:$E$66,0))</f>
        <v>#N/A</v>
      </c>
      <c r="NZ18" s="625" t="e">
        <f>INDEX(MARDI!$H$63:$H$66,MATCH(A18,MARDI!$J$63:$J$66,0))</f>
        <v>#N/A</v>
      </c>
      <c r="OA18" s="626" t="e">
        <f>INDEX(MARDI!$H$63:$H$66,MATCH(A18,MARDI!$K$63:$K$66,0))</f>
        <v>#N/A</v>
      </c>
      <c r="OB18" s="617" t="e">
        <f>INDEX(MERCREDI!$B$63:$B$66,MATCH(A18,MERCREDI!$D$63:$D$66,0))</f>
        <v>#N/A</v>
      </c>
      <c r="OC18" s="618" t="e">
        <f>INDEX(MERCREDI!$B$63:$B$66,MATCH(A18,MERCREDI!$E$63:$E$66,0))</f>
        <v>#N/A</v>
      </c>
      <c r="OD18" s="625" t="e">
        <f>INDEX(MERCREDI!$H$63:$H$66,MATCH(A18,MERCREDI!$J$63:$J$66,0))</f>
        <v>#N/A</v>
      </c>
      <c r="OE18" s="626" t="e">
        <f>INDEX(MERCREDI!$H$63:$H$66,MATCH(A18,MERCREDI!$K$63:$K$66,0))</f>
        <v>#N/A</v>
      </c>
      <c r="OF18" s="617" t="e">
        <f>INDEX(JEUDI!$B$63:$B$66,MATCH(A18,JEUDI!$D$63:$D$66,0))</f>
        <v>#N/A</v>
      </c>
      <c r="OG18" s="618" t="e">
        <f>INDEX(JEUDI!$B$63:$B$66,MATCH(A18,JEUDI!$E$63:$E$66,0))</f>
        <v>#N/A</v>
      </c>
      <c r="OH18" s="625" t="e">
        <f>INDEX(JEUDI!$H$63:$H$66,MATCH(A18,JEUDI!$J$63:$J$66,0))</f>
        <v>#N/A</v>
      </c>
      <c r="OI18" s="626" t="e">
        <f>INDEX(JEUDI!$H$63:$H$66,MATCH(A18,JEUDI!$K$63:$K$66,0))</f>
        <v>#N/A</v>
      </c>
      <c r="OJ18" s="617" t="e">
        <f>INDEX(VENDREDI!$B$63:$B$66,MATCH(A18,VENDREDI!$D$63:$D$66,0))</f>
        <v>#N/A</v>
      </c>
      <c r="OK18" s="618" t="e">
        <f>INDEX(VENDREDI!$B$63:$B$66,MATCH(A18,VENDREDI!$E$63:$E$66,0))</f>
        <v>#N/A</v>
      </c>
      <c r="OL18" s="625" t="e">
        <f>INDEX(VENDREDI!$H$63:$H$66,MATCH(A18,VENDREDI!$J$63:$J$66,0))</f>
        <v>#N/A</v>
      </c>
      <c r="OM18" s="626" t="e">
        <f>INDEX(VENDREDI!$H$63:$H$66,MATCH(A18,VENDREDI!$K$63:$K$66,0))</f>
        <v>#N/A</v>
      </c>
      <c r="ON18" s="669" t="str">
        <f t="shared" si="44"/>
        <v>CAHUT</v>
      </c>
      <c r="OO18" s="641" t="e">
        <f>INDEX(LUNDI!$C$63:$C$66,MATCH(A18,LUNDI!$D$63:$D$66,0))</f>
        <v>#N/A</v>
      </c>
      <c r="OP18" s="642" t="e">
        <f>INDEX(LUNDI!$C$63:$C$66,MATCH(A18,LUNDI!$E$63:$E$66,0))</f>
        <v>#N/A</v>
      </c>
      <c r="OQ18" s="645" t="e">
        <f>INDEX(LUNDI!$I$63:$I$66,MATCH(A18,LUNDI!$J$63:$J$66,0))</f>
        <v>#N/A</v>
      </c>
      <c r="OR18" s="646" t="e">
        <f>INDEX(LUNDI!$I$63:$I$66,MATCH(A18,LUNDI!$K$63:$K$66,0))</f>
        <v>#N/A</v>
      </c>
      <c r="OS18" s="649" t="e">
        <f>INDEX(MARDI!$C$63:$C$66,MATCH(A18,MARDI!$D$63:$D$66,0))</f>
        <v>#N/A</v>
      </c>
      <c r="OT18" s="650" t="e">
        <f>INDEX(MARDI!$C$63:$C$66,MATCH(A18,MARDI!$E$63:$E$66,0))</f>
        <v>#N/A</v>
      </c>
      <c r="OU18" s="651" t="e">
        <f>INDEX(MARDI!$I$63:$I$66,MATCH(A18,MARDI!$J$63:$J$66,0))</f>
        <v>#N/A</v>
      </c>
      <c r="OV18" s="652" t="e">
        <f>INDEX(MARDI!$I$63:$I$66,MATCH(A18,MARDI!$K$63:$K$66,0))</f>
        <v>#N/A</v>
      </c>
      <c r="OW18" s="657" t="e">
        <f>INDEX(MERCREDI!$C$63:$C$66,MATCH(A18,MERCREDI!$D$63:$D$66,0))</f>
        <v>#N/A</v>
      </c>
      <c r="OX18" s="658" t="e">
        <f>INDEX(MERCREDI!$C$63:$C$66,MATCH(A18,MERCREDI!$E$63:$E$66,0))</f>
        <v>#N/A</v>
      </c>
      <c r="OY18" s="659" t="e">
        <f>INDEX(MERCREDI!$I$63:$I$66,MATCH(A18,MERCREDI!$J$63:$J$66,0))</f>
        <v>#N/A</v>
      </c>
      <c r="OZ18" s="660" t="e">
        <f>INDEX(MERCREDI!$I$63:$I$66,MATCH(A18,MERCREDI!$K$63:$K$66,0))</f>
        <v>#N/A</v>
      </c>
      <c r="PA18" s="657" t="e">
        <f>INDEX(JEUDI!$C$63:$C$66,MATCH(A18,JEUDI!$D$63:$D$66,0))</f>
        <v>#N/A</v>
      </c>
      <c r="PB18" s="658" t="e">
        <f>INDEX(JEUDI!$C$63:$C$66,MATCH(A18,JEUDI!$E$63:$E$66,0))</f>
        <v>#N/A</v>
      </c>
      <c r="PC18" s="659" t="e">
        <f>INDEX(JEUDI!$I$63:$I$66,MATCH(A18,JEUDI!$J$63:$J$66,0))</f>
        <v>#N/A</v>
      </c>
      <c r="PD18" s="660" t="e">
        <f>INDEX(JEUDI!$I$63:$I$66,MATCH(A18,JEUDI!$K$63:$K$66,0))</f>
        <v>#N/A</v>
      </c>
      <c r="PE18" s="657" t="e">
        <f>INDEX(VENDREDI!$C$63:$C$66,MATCH(A18,VENDREDI!$D$63:$D$66,0))</f>
        <v>#N/A</v>
      </c>
      <c r="PF18" s="658" t="e">
        <f>INDEX(VENDREDI!$C$63:$C$66,MATCH(A18,VENDREDI!$E$63:$E$66,0))</f>
        <v>#N/A</v>
      </c>
      <c r="PG18" s="659" t="e">
        <f>INDEX(VENDREDI!$I$63:$I$66,MATCH(A18,VENDREDI!$J$63:$J$66,0))</f>
        <v>#N/A</v>
      </c>
      <c r="PH18" s="660" t="e">
        <f>INDEX(VENDREDI!$I$63:$I$66,MATCH(A18,VENDREDI!$K$63:$K$66,0))</f>
        <v>#N/A</v>
      </c>
    </row>
    <row r="19" spans="1:424" x14ac:dyDescent="0.25">
      <c r="A19" s="90" t="str">
        <f>'LISTE DES PROFS'!A14</f>
        <v>CASANOVA</v>
      </c>
      <c r="B19" s="226">
        <f t="shared" si="17"/>
        <v>0</v>
      </c>
      <c r="C19" s="487">
        <f t="shared" si="18"/>
        <v>0</v>
      </c>
      <c r="D19" s="481">
        <f t="shared" si="19"/>
        <v>0</v>
      </c>
      <c r="E19" s="482">
        <f t="shared" si="20"/>
        <v>0</v>
      </c>
      <c r="F19" s="226">
        <f t="shared" si="21"/>
        <v>0</v>
      </c>
      <c r="G19" s="487">
        <f t="shared" si="22"/>
        <v>0</v>
      </c>
      <c r="H19" s="481">
        <f t="shared" si="23"/>
        <v>0</v>
      </c>
      <c r="I19" s="482">
        <f t="shared" si="24"/>
        <v>0</v>
      </c>
      <c r="J19" s="226">
        <f t="shared" si="0"/>
        <v>0</v>
      </c>
      <c r="K19" s="487">
        <f t="shared" si="1"/>
        <v>0</v>
      </c>
      <c r="L19" s="481">
        <f t="shared" si="2"/>
        <v>0</v>
      </c>
      <c r="M19" s="482">
        <f t="shared" si="3"/>
        <v>0</v>
      </c>
      <c r="N19" s="492">
        <f t="shared" si="25"/>
        <v>0</v>
      </c>
      <c r="O19" s="480" t="s">
        <v>77</v>
      </c>
      <c r="P19" s="226">
        <f>COUNTIF(LUNDI!$D$6:$AB$15,A19)</f>
        <v>0</v>
      </c>
      <c r="Q19" s="228">
        <f>COUNTIF(LUNDI!$D$20:$Y$29,A19)</f>
        <v>0</v>
      </c>
      <c r="R19" s="444">
        <f t="shared" si="4"/>
        <v>0</v>
      </c>
      <c r="S19" s="228">
        <f>COUNTIF(MARDI!$D$6:$AB$15,A19)</f>
        <v>0</v>
      </c>
      <c r="T19" s="228">
        <f>COUNTIF(MARDI!$D$20:$Y$29,A19)</f>
        <v>0</v>
      </c>
      <c r="U19" s="444">
        <f t="shared" si="5"/>
        <v>0</v>
      </c>
      <c r="V19" s="228">
        <f>COUNTIF(MERCREDI!$D$6:$AB$15,A19)</f>
        <v>0</v>
      </c>
      <c r="W19" s="228">
        <f>COUNTIF(MERCREDI!$D$20:$Y$29,A19)</f>
        <v>0</v>
      </c>
      <c r="X19" s="444">
        <f t="shared" si="6"/>
        <v>0</v>
      </c>
      <c r="Y19" s="228">
        <f>COUNTIF(JEUDI!$D$6:$AB$15,A19)</f>
        <v>0</v>
      </c>
      <c r="Z19" s="228">
        <f>COUNTIF(JEUDI!$D$20:$Y$29,A19)</f>
        <v>0</v>
      </c>
      <c r="AA19" s="444">
        <f t="shared" si="7"/>
        <v>0</v>
      </c>
      <c r="AB19" s="228">
        <f>COUNTIF(VENDREDI!$D$6:$AB$15,A19)</f>
        <v>0</v>
      </c>
      <c r="AC19" s="229">
        <f>COUNTIF(VENDREDI!$D$20:$Y$29,A19)</f>
        <v>0</v>
      </c>
      <c r="AD19" s="451">
        <f t="shared" si="8"/>
        <v>0</v>
      </c>
      <c r="AE19" s="226">
        <f>COUNTIF(LUNDI!$D$63:$D$66,A19)</f>
        <v>0</v>
      </c>
      <c r="AF19" s="227">
        <f>COUNTIF(LUNDI!$E$63:$E$66,A19)</f>
        <v>0</v>
      </c>
      <c r="AG19" s="228">
        <f>COUNTIF(MARDI!$D$63:$D$66,A19)</f>
        <v>0</v>
      </c>
      <c r="AH19" s="234">
        <f>COUNTIF(MARDI!$E$63:$E$66,A19)</f>
        <v>0</v>
      </c>
      <c r="AI19" s="228">
        <f>COUNTIF(MERCREDI!$D$63:$D$66,A19)</f>
        <v>0</v>
      </c>
      <c r="AJ19" s="234">
        <f>COUNTIF(MERCREDI!$E$63:$E$66,A19)</f>
        <v>0</v>
      </c>
      <c r="AK19" s="228">
        <f>COUNTIF(JEUDI!$D$63:$D$66,A19)</f>
        <v>0</v>
      </c>
      <c r="AL19" s="227">
        <f>COUNTIF(JEUDI!$E$63:$E$66,A19)</f>
        <v>0</v>
      </c>
      <c r="AM19" s="228">
        <f>COUNTIF(VENDREDI!$D$63:$D$66,A19)</f>
        <v>0</v>
      </c>
      <c r="AN19" s="525">
        <f>COUNTIF(VENDREDI!$E$63:$E$66,A19)</f>
        <v>0</v>
      </c>
      <c r="AO19" s="226">
        <f>COUNTIF(LUNDI!$F$63:$F$66,A19)</f>
        <v>0</v>
      </c>
      <c r="AP19" s="227"/>
      <c r="AQ19" s="228">
        <f>COUNTIF(MARDI!$F$63:$F$66,A19)</f>
        <v>0</v>
      </c>
      <c r="AR19" s="227"/>
      <c r="AS19" s="228">
        <f>COUNTIF(MERCREDI!$F$63:$F$66,A19)</f>
        <v>0</v>
      </c>
      <c r="AT19" s="227"/>
      <c r="AU19" s="228">
        <f>COUNTIF(JEUDI!$F$63:$F$66,A19)</f>
        <v>0</v>
      </c>
      <c r="AV19" s="227"/>
      <c r="AW19" s="229">
        <f>COUNTIF(VENDREDI!$F$63:$F$66,A19)</f>
        <v>0</v>
      </c>
      <c r="AZ19" s="236">
        <f>COUNTIF(LUNDI!$D$35:$AB$44,A19)</f>
        <v>0</v>
      </c>
      <c r="BA19" s="237">
        <f>COUNTIF(LUNDI!$D$49:$Y$58,A19)</f>
        <v>0</v>
      </c>
      <c r="BB19" s="444">
        <f t="shared" si="9"/>
        <v>0</v>
      </c>
      <c r="BC19" s="237">
        <f>COUNTIF(MARDI!$D$35:$AB$44,A19)</f>
        <v>0</v>
      </c>
      <c r="BD19" s="237">
        <f>COUNTIF(MARDI!$D$49:$Y$58,A19)</f>
        <v>0</v>
      </c>
      <c r="BE19" s="444">
        <f t="shared" si="10"/>
        <v>0</v>
      </c>
      <c r="BF19" s="237">
        <f>COUNTIF(MERCREDI!$D$35:$AB$44,A19)</f>
        <v>0</v>
      </c>
      <c r="BG19" s="237">
        <f>COUNTIF(MERCREDI!$D$49:$Y$58,A19)</f>
        <v>0</v>
      </c>
      <c r="BH19" s="444">
        <f t="shared" si="11"/>
        <v>0</v>
      </c>
      <c r="BI19" s="237">
        <f>COUNTIF(JEUDI!$D$35:$AB$44,A19)</f>
        <v>0</v>
      </c>
      <c r="BJ19" s="237">
        <f>COUNTIF(JEUDI!$D$49:$Y$58,A19)</f>
        <v>0</v>
      </c>
      <c r="BK19" s="444">
        <f t="shared" si="12"/>
        <v>0</v>
      </c>
      <c r="BL19" s="237">
        <f>COUNTIF(VENDREDI!$D$35:$AB$44,A19)</f>
        <v>0</v>
      </c>
      <c r="BM19" s="238">
        <f>COUNTIF(VENDREDI!$D$49:$Y$58,A19)</f>
        <v>0</v>
      </c>
      <c r="BN19" s="451">
        <f t="shared" si="13"/>
        <v>0</v>
      </c>
      <c r="BO19" s="207">
        <f>COUNTIF(LUNDI!$J$63:$J$66,A19)</f>
        <v>0</v>
      </c>
      <c r="BP19" s="41">
        <f>COUNTIF(LUNDI!$K$63:$K$66,A19)</f>
        <v>0</v>
      </c>
      <c r="BQ19" s="207">
        <f>COUNTIF(MARDI!$J$63:$J$66,A19)</f>
        <v>0</v>
      </c>
      <c r="BR19" s="41">
        <f>COUNTIF(MARDI!$K$63:$K$66,A19)</f>
        <v>0</v>
      </c>
      <c r="BS19" s="207">
        <f>COUNTIF(MERCREDI!$J$63:$J$66,A19)</f>
        <v>0</v>
      </c>
      <c r="BT19" s="41">
        <f>COUNTIF(MERCREDI!$K$63:$K$66,A19)</f>
        <v>0</v>
      </c>
      <c r="BU19" s="207">
        <f>COUNTIF(JEUDI!$J$63:$J$66,A19)</f>
        <v>0</v>
      </c>
      <c r="BV19" s="41">
        <f>COUNTIF(JEUDI!$K$63:$K$66,A19)</f>
        <v>0</v>
      </c>
      <c r="BW19" s="207">
        <f>COUNTIF(VENDREDI!$J$63:$J$66,A19)</f>
        <v>0</v>
      </c>
      <c r="BX19" s="42">
        <f>COUNTIF(VENDREDI!$K$63:$K$66,A19)</f>
        <v>0</v>
      </c>
      <c r="BY19" s="207">
        <f>COUNTIF(LUNDI!$L$66:$L75,A19)</f>
        <v>0</v>
      </c>
      <c r="BZ19" s="208"/>
      <c r="CA19" s="41">
        <f>COUNTIF(MARDI!$L$63:$L$66,A19)</f>
        <v>0</v>
      </c>
      <c r="CB19" s="208"/>
      <c r="CC19" s="208">
        <f>COUNTIF(MERCREDI!$L$63:$L$66,A19)</f>
        <v>0</v>
      </c>
      <c r="CD19" s="208"/>
      <c r="CE19" s="41">
        <f>COUNTIF(JEUDI!$L$63:$L$66,A19)</f>
        <v>0</v>
      </c>
      <c r="CF19" s="208"/>
      <c r="CG19" s="209">
        <f>COUNTIF(VENDREDI!$L$63:$L$66,A19)</f>
        <v>0</v>
      </c>
      <c r="CK19" s="43">
        <f>COUNTIF(LUNDI!$O$64:$O$66,A19)</f>
        <v>0</v>
      </c>
      <c r="CL19" s="41">
        <f>COUNTIF(MARDI!$O$64:$O$66,A19)</f>
        <v>0</v>
      </c>
      <c r="CM19" s="41">
        <f>COUNTIF(MERCREDI!$O$64:$O$66,A19)</f>
        <v>0</v>
      </c>
      <c r="CN19" s="41">
        <f>COUNTIF(JEUDI!$O$64:$O$66,A19)</f>
        <v>0</v>
      </c>
      <c r="CO19" s="42">
        <f>COUNTIF(VENDREDI!$O$64:$O$66,A19)</f>
        <v>0</v>
      </c>
      <c r="CQ19" s="43">
        <f>COUNTIF(LUNDI!$P$64:$P$66,A19)</f>
        <v>0</v>
      </c>
      <c r="CR19" s="41">
        <f>COUNTIF(MARDI!$P$64:$P$66,A19)</f>
        <v>0</v>
      </c>
      <c r="CS19" s="41">
        <f>COUNTIF(MERCREDI!$P$64:$P$66,A19)</f>
        <v>0</v>
      </c>
      <c r="CT19" s="41">
        <f>COUNTIF(JEUDI!$P$64:$P$66,A19)</f>
        <v>0</v>
      </c>
      <c r="CU19" s="42">
        <f>COUNTIF(VENDREDI!$P$64:$P$66,A19)</f>
        <v>0</v>
      </c>
      <c r="CV19" s="543" t="str">
        <f t="shared" si="26"/>
        <v>CASANOVA</v>
      </c>
      <c r="CW19" s="559" t="e">
        <f>INDEX(LUNDI!$B$6:$B$29,MATCH($A$19,LUNDI!D6:D29,0))</f>
        <v>#N/A</v>
      </c>
      <c r="CX19" s="559" t="e">
        <f>INDEX(LUNDI!$B$6:$B$29,MATCH($A$19,LUNDI!E6:E29,0))</f>
        <v>#N/A</v>
      </c>
      <c r="CY19" s="559" t="e">
        <f>INDEX(LUNDI!$B$6:$B$29,MATCH($A$19,LUNDI!F6:F29,0))</f>
        <v>#N/A</v>
      </c>
      <c r="CZ19" s="559" t="e">
        <f>INDEX(LUNDI!$B$6:$B$29,MATCH($A$19,LUNDI!G6:G29,0))</f>
        <v>#N/A</v>
      </c>
      <c r="DA19" s="559" t="e">
        <f>INDEX(LUNDI!$B$6:$B$29,MATCH($A$19,LUNDI!H6:H29,0))</f>
        <v>#N/A</v>
      </c>
      <c r="DB19" s="559" t="e">
        <f>INDEX(LUNDI!$B$6:$B$29,MATCH($A$19,LUNDI!I6:I29,0))</f>
        <v>#N/A</v>
      </c>
      <c r="DC19" s="559" t="e">
        <f>INDEX(LUNDI!$B$6:$B$29,MATCH($A$19,LUNDI!J6:J29,0))</f>
        <v>#N/A</v>
      </c>
      <c r="DD19" s="559" t="e">
        <f>INDEX(LUNDI!$B$6:$B$29,MATCH($A$19,LUNDI!K6:K29,0))</f>
        <v>#N/A</v>
      </c>
      <c r="DE19" s="559" t="e">
        <f>INDEX(LUNDI!$B$6:$B$29,MATCH($A$19,LUNDI!L6:L29,0))</f>
        <v>#N/A</v>
      </c>
      <c r="DF19" s="559" t="e">
        <f>INDEX(LUNDI!$B$6:$B$29,MATCH($A$19,LUNDI!M6:M29,0))</f>
        <v>#N/A</v>
      </c>
      <c r="DG19" s="559" t="e">
        <f>INDEX(LUNDI!$B$6:$B$29,MATCH($A$19,LUNDI!N6:N29,0))</f>
        <v>#N/A</v>
      </c>
      <c r="DH19" s="559" t="e">
        <f>INDEX(LUNDI!$B$6:$B$29,MATCH($A$19,LUNDI!O6:O29,0))</f>
        <v>#N/A</v>
      </c>
      <c r="DI19" s="559" t="e">
        <f>INDEX(LUNDI!$B$6:$B$29,MATCH($A$19,LUNDI!P6:P29,0))</f>
        <v>#N/A</v>
      </c>
      <c r="DJ19" s="559" t="e">
        <f>INDEX(LUNDI!$B$6:$B$29,MATCH($A$19,LUNDI!Q6:Q29,0))</f>
        <v>#N/A</v>
      </c>
      <c r="DK19" s="559" t="e">
        <f>INDEX(LUNDI!$B$6:$B$29,MATCH($A$19,LUNDI!R6:R29,0))</f>
        <v>#N/A</v>
      </c>
      <c r="DL19" s="559" t="e">
        <f>INDEX(LUNDI!$B$6:$B$29,MATCH($A$19,LUNDI!S6:S29,0))</f>
        <v>#N/A</v>
      </c>
      <c r="DM19" s="559" t="e">
        <f>INDEX(LUNDI!$B$6:$B$29,MATCH($A$19,LUNDI!T6:T29,0))</f>
        <v>#N/A</v>
      </c>
      <c r="DN19" s="559" t="e">
        <f>INDEX(LUNDI!$B$6:$B$29,MATCH($A$19,LUNDI!U6:U29,0))</f>
        <v>#N/A</v>
      </c>
      <c r="DO19" s="559" t="e">
        <f>INDEX(LUNDI!$B$6:$B$29,MATCH($A$19,LUNDI!V6:V29,0))</f>
        <v>#N/A</v>
      </c>
      <c r="DP19" s="559" t="e">
        <f>INDEX(LUNDI!$B$6:$B$29,MATCH($A$19,LUNDI!W6:W29,0))</f>
        <v>#N/A</v>
      </c>
      <c r="DQ19" s="559" t="e">
        <f>INDEX(LUNDI!$B$6:$B$29,MATCH($A$19,LUNDI!X6:X29,0))</f>
        <v>#N/A</v>
      </c>
      <c r="DR19" s="559" t="e">
        <f>INDEX(LUNDI!$B$6:$B$29,MATCH($A$19,LUNDI!Y6:Y29,0))</f>
        <v>#N/A</v>
      </c>
      <c r="DS19" s="559" t="e">
        <f>INDEX(LUNDI!$B$6:$B$29,MATCH($A$19,LUNDI!Z6:Z29,0))</f>
        <v>#N/A</v>
      </c>
      <c r="DT19" s="559" t="e">
        <f>INDEX(LUNDI!$B$6:$B$29,MATCH($A$19,LUNDI!AA6:AA29,0))</f>
        <v>#N/A</v>
      </c>
      <c r="DU19" s="559" t="e">
        <f>INDEX(LUNDI!$B$6:$B$29,MATCH($A$19,LUNDI!AB6:AB29,0))</f>
        <v>#N/A</v>
      </c>
      <c r="DV19" s="572">
        <f t="shared" si="14"/>
        <v>0</v>
      </c>
      <c r="DW19" s="543" t="str">
        <f t="shared" si="15"/>
        <v>CASANOVA</v>
      </c>
      <c r="DX19" s="559" t="e">
        <f>INDEX(MARDI!$B$6:$B$29,MATCH($A$19,MARDI!D6:D29,0))</f>
        <v>#N/A</v>
      </c>
      <c r="DY19" s="559" t="e">
        <f>INDEX(MARDI!$B$6:$B$29,MATCH($A$19,MARDI!E6:E29,0))</f>
        <v>#N/A</v>
      </c>
      <c r="DZ19" s="559" t="e">
        <f>INDEX(MARDI!$B$6:$B$29,MATCH($A$19,MARDI!F6:F29,0))</f>
        <v>#N/A</v>
      </c>
      <c r="EA19" s="559" t="e">
        <f>INDEX(MARDI!$B$6:$B$29,MATCH($A$19,MARDI!G6:G29,0))</f>
        <v>#N/A</v>
      </c>
      <c r="EB19" s="559" t="e">
        <f>INDEX(MARDI!$B$6:$B$29,MATCH($A$19,MARDI!H6:H29,0))</f>
        <v>#N/A</v>
      </c>
      <c r="EC19" s="559" t="e">
        <f>INDEX(MARDI!$B$6:$B$29,MATCH($A$19,MARDI!I6:I29,0))</f>
        <v>#N/A</v>
      </c>
      <c r="ED19" s="559" t="e">
        <f>INDEX(MARDI!$B$6:$B$29,MATCH($A$19,MARDI!J6:J29,0))</f>
        <v>#N/A</v>
      </c>
      <c r="EE19" s="559" t="e">
        <f>INDEX(MARDI!$B$6:$B$29,MATCH($A$19,MARDI!K6:K29,0))</f>
        <v>#N/A</v>
      </c>
      <c r="EF19" s="559" t="e">
        <f>INDEX(MARDI!$B$6:$B$29,MATCH($A$19,MARDI!L6:L29,0))</f>
        <v>#N/A</v>
      </c>
      <c r="EG19" s="559" t="e">
        <f>INDEX(MARDI!$B$6:$B$29,MATCH($A$19,MARDI!M6:M29,0))</f>
        <v>#N/A</v>
      </c>
      <c r="EH19" s="559" t="e">
        <f>INDEX(MARDI!$B$6:$B$29,MATCH($A$19,MARDI!N6:N29,0))</f>
        <v>#N/A</v>
      </c>
      <c r="EI19" s="559" t="e">
        <f>INDEX(MARDI!$B$6:$B$29,MATCH($A$19,MARDI!O6:O29,0))</f>
        <v>#N/A</v>
      </c>
      <c r="EJ19" s="559" t="e">
        <f>INDEX(MARDI!$B$6:$B$29,MATCH($A$19,MARDI!P6:P29,0))</f>
        <v>#N/A</v>
      </c>
      <c r="EK19" s="559" t="e">
        <f>INDEX(MARDI!$B$6:$B$29,MATCH($A$19,MARDI!Q6:Q29,0))</f>
        <v>#N/A</v>
      </c>
      <c r="EL19" s="559" t="e">
        <f>INDEX(MARDI!$B$6:$B$29,MATCH($A$19,MARDI!R6:R29,0))</f>
        <v>#N/A</v>
      </c>
      <c r="EM19" s="559" t="e">
        <f>INDEX(MARDI!$B$6:$B$29,MATCH($A$19,MARDI!S6:S29,0))</f>
        <v>#N/A</v>
      </c>
      <c r="EN19" s="559" t="e">
        <f>INDEX(MARDI!$B$6:$B$29,MATCH($A$19,MARDI!T6:T29,0))</f>
        <v>#N/A</v>
      </c>
      <c r="EO19" s="559" t="e">
        <f>INDEX(MARDI!$B$6:$B$29,MATCH($A$19,MARDI!U6:U29,0))</f>
        <v>#N/A</v>
      </c>
      <c r="EP19" s="559" t="e">
        <f>INDEX(MARDI!$B$6:$B$29,MATCH($A$19,MARDI!V6:V29,0))</f>
        <v>#N/A</v>
      </c>
      <c r="EQ19" s="559" t="e">
        <f>INDEX(MARDI!$B$6:$B$29,MATCH($A$19,MARDI!W6:W29,0))</f>
        <v>#N/A</v>
      </c>
      <c r="ER19" s="559" t="e">
        <f>INDEX(MARDI!$B$6:$B$29,MATCH($A$19,MARDI!X6:X29,0))</f>
        <v>#N/A</v>
      </c>
      <c r="ES19" s="559" t="e">
        <f>INDEX(MARDI!$B$6:$B$29,MATCH($A$19,MARDI!Y6:Y29,0))</f>
        <v>#N/A</v>
      </c>
      <c r="ET19" s="559" t="e">
        <f>INDEX(MARDI!$B$6:$B$29,MATCH($A$19,MARDI!Z6:Z29,0))</f>
        <v>#N/A</v>
      </c>
      <c r="EU19" s="559" t="e">
        <f>INDEX(MARDI!$B$6:$B$29,MATCH($A$19,MARDI!AA6:AA29,0))</f>
        <v>#N/A</v>
      </c>
      <c r="EV19" s="559" t="e">
        <f>INDEX(MARDI!$B$6:$B$29,MATCH($A$19,MARDI!AB6:AB29,0))</f>
        <v>#N/A</v>
      </c>
      <c r="EW19" s="572">
        <f t="shared" si="16"/>
        <v>0</v>
      </c>
      <c r="EX19" s="559"/>
      <c r="EY19" s="568" t="str">
        <f t="shared" si="27"/>
        <v>CASANOVA</v>
      </c>
      <c r="EZ19" s="559" t="e">
        <f>INDEX(MERCREDI!$B$6:$B$29,MATCH($A$19,MERCREDI!D6:D29,0))</f>
        <v>#N/A</v>
      </c>
      <c r="FA19" s="559" t="e">
        <f>INDEX(MERCREDI!$B$6:$B$29,MATCH($A$19,MERCREDI!E6:E29,0))</f>
        <v>#N/A</v>
      </c>
      <c r="FB19" s="559" t="e">
        <f>INDEX(MERCREDI!$B$6:$B$29,MATCH($A$19,MERCREDI!F6:F29,0))</f>
        <v>#N/A</v>
      </c>
      <c r="FC19" s="559" t="e">
        <f>INDEX(MERCREDI!$B$6:$B$29,MATCH($A$19,MERCREDI!G6:G29,0))</f>
        <v>#N/A</v>
      </c>
      <c r="FD19" s="559" t="e">
        <f>INDEX(MERCREDI!$B$6:$B$29,MATCH($A$19,MERCREDI!H6:H29,0))</f>
        <v>#N/A</v>
      </c>
      <c r="FE19" s="559" t="e">
        <f>INDEX(MERCREDI!$B$6:$B$29,MATCH($A$19,MERCREDI!I6:I29,0))</f>
        <v>#N/A</v>
      </c>
      <c r="FF19" s="559" t="e">
        <f>INDEX(MERCREDI!$B$6:$B$29,MATCH($A$19,MERCREDI!J6:J29,0))</f>
        <v>#N/A</v>
      </c>
      <c r="FG19" s="559" t="e">
        <f>INDEX(MERCREDI!$B$6:$B$29,MATCH($A$19,MERCREDI!K6:K29,0))</f>
        <v>#N/A</v>
      </c>
      <c r="FH19" s="559" t="e">
        <f>INDEX(MERCREDI!$B$6:$B$29,MATCH($A$19,MERCREDI!L6:L29,0))</f>
        <v>#N/A</v>
      </c>
      <c r="FI19" s="559" t="e">
        <f>INDEX(MERCREDI!$B$6:$B$29,MATCH($A$19,MERCREDI!M6:M29,0))</f>
        <v>#N/A</v>
      </c>
      <c r="FJ19" s="559" t="e">
        <f>INDEX(MERCREDI!$B$6:$B$29,MATCH($A$19,MERCREDI!N6:N29,0))</f>
        <v>#N/A</v>
      </c>
      <c r="FK19" s="559" t="e">
        <f>INDEX(MERCREDI!$B$6:$B$29,MATCH($A$19,MERCREDI!O6:O29,0))</f>
        <v>#N/A</v>
      </c>
      <c r="FL19" s="559" t="e">
        <f>INDEX(MERCREDI!$B$6:$B$29,MATCH($A$19,MERCREDI!P6:P29,0))</f>
        <v>#N/A</v>
      </c>
      <c r="FM19" s="559" t="e">
        <f>INDEX(MERCREDI!$B$6:$B$29,MATCH($A$19,MERCREDI!Q6:Q29,0))</f>
        <v>#N/A</v>
      </c>
      <c r="FN19" s="559" t="e">
        <f>INDEX(MERCREDI!$B$6:$B$29,MATCH($A$19,MERCREDI!R6:R29,0))</f>
        <v>#N/A</v>
      </c>
      <c r="FO19" s="559" t="e">
        <f>INDEX(MERCREDI!$B$6:$B$29,MATCH($A$19,MERCREDI!S6:S29,0))</f>
        <v>#N/A</v>
      </c>
      <c r="FP19" s="559" t="e">
        <f>INDEX(MERCREDI!$B$6:$B$29,MATCH($A$19,MERCREDI!T6:T29,0))</f>
        <v>#N/A</v>
      </c>
      <c r="FQ19" s="559" t="e">
        <f>INDEX(MERCREDI!$B$6:$B$29,MATCH($A$19,MERCREDI!U6:U29,0))</f>
        <v>#N/A</v>
      </c>
      <c r="FR19" s="559" t="e">
        <f>INDEX(MERCREDI!$B$6:$B$29,MATCH($A$19,MERCREDI!V6:V29,0))</f>
        <v>#N/A</v>
      </c>
      <c r="FS19" s="559" t="e">
        <f>INDEX(MERCREDI!$B$6:$B$29,MATCH($A$19,MERCREDI!W6:W29,0))</f>
        <v>#N/A</v>
      </c>
      <c r="FT19" s="559" t="e">
        <f>INDEX(MERCREDI!$B$6:$B$29,MATCH($A$19,MERCREDI!X6:X29,0))</f>
        <v>#N/A</v>
      </c>
      <c r="FU19" s="559" t="e">
        <f>INDEX(MERCREDI!$B$6:$B$29,MATCH($A$19,MERCREDI!Y6:Y29,0))</f>
        <v>#N/A</v>
      </c>
      <c r="FV19" s="559" t="e">
        <f>INDEX(MERCREDI!$B$6:$B$29,MATCH($A$19,MERCREDI!Z6:Z29,0))</f>
        <v>#N/A</v>
      </c>
      <c r="FW19" s="559" t="e">
        <f>INDEX(MERCREDI!$B$6:$B$29,MATCH($A$19,MERCREDI!AA6:AA29,0))</f>
        <v>#N/A</v>
      </c>
      <c r="FX19" s="559" t="e">
        <f>INDEX(MERCREDI!$B$6:$B$29,MATCH($A$19,MERCREDI!AB6:AB29,0))</f>
        <v>#N/A</v>
      </c>
      <c r="FY19" s="572">
        <f t="shared" si="28"/>
        <v>0</v>
      </c>
      <c r="GA19" s="570" t="str">
        <f t="shared" si="29"/>
        <v>CASANOVA</v>
      </c>
      <c r="GB19" s="565" t="e">
        <f>INDEX(JEUDI!$B$6:$B$29,MATCH($A$19,JEUDI!D6:D29,0))</f>
        <v>#N/A</v>
      </c>
      <c r="GC19" s="565" t="e">
        <f>INDEX(JEUDI!$B$6:$B$29,MATCH($A$19,JEUDI!E6:E29,0))</f>
        <v>#N/A</v>
      </c>
      <c r="GD19" s="565" t="e">
        <f>INDEX(JEUDI!$B$6:$B$29,MATCH($A$19,JEUDI!F6:F29,0))</f>
        <v>#N/A</v>
      </c>
      <c r="GE19" s="565" t="e">
        <f>INDEX(JEUDI!$B$6:$B$29,MATCH($A$19,JEUDI!G6:G29,0))</f>
        <v>#N/A</v>
      </c>
      <c r="GF19" s="565" t="e">
        <f>INDEX(JEUDI!$B$6:$B$29,MATCH($A$19,JEUDI!H6:H29,0))</f>
        <v>#N/A</v>
      </c>
      <c r="GG19" s="565" t="e">
        <f>INDEX(JEUDI!$B$6:$B$29,MATCH($A$19,JEUDI!I6:I29,0))</f>
        <v>#N/A</v>
      </c>
      <c r="GH19" s="565" t="e">
        <f>INDEX(JEUDI!$B$6:$B$29,MATCH($A$19,JEUDI!J6:J29,0))</f>
        <v>#N/A</v>
      </c>
      <c r="GI19" s="565" t="e">
        <f>INDEX(JEUDI!$B$6:$B$29,MATCH($A$19,JEUDI!K6:K29,0))</f>
        <v>#N/A</v>
      </c>
      <c r="GJ19" s="565" t="e">
        <f>INDEX(JEUDI!$B$6:$B$29,MATCH($A$19,JEUDI!L6:L29,0))</f>
        <v>#N/A</v>
      </c>
      <c r="GK19" s="565" t="e">
        <f>INDEX(JEUDI!$B$6:$B$29,MATCH($A$19,JEUDI!M6:M29,0))</f>
        <v>#N/A</v>
      </c>
      <c r="GL19" s="565" t="e">
        <f>INDEX(JEUDI!$B$6:$B$29,MATCH($A$19,JEUDI!N6:N29,0))</f>
        <v>#N/A</v>
      </c>
      <c r="GM19" s="565" t="e">
        <f>INDEX(JEUDI!$B$6:$B$29,MATCH($A$19,JEUDI!O6:O29,0))</f>
        <v>#N/A</v>
      </c>
      <c r="GN19" s="565" t="e">
        <f>INDEX(JEUDI!$B$6:$B$29,MATCH($A$19,JEUDI!P6:P29,0))</f>
        <v>#N/A</v>
      </c>
      <c r="GO19" s="565" t="e">
        <f>INDEX(JEUDI!$B$6:$B$29,MATCH($A$19,JEUDI!Q6:Q29,0))</f>
        <v>#N/A</v>
      </c>
      <c r="GP19" s="565" t="e">
        <f>INDEX(JEUDI!$B$6:$B$29,MATCH($A$19,JEUDI!R6:R29,0))</f>
        <v>#N/A</v>
      </c>
      <c r="GQ19" s="565" t="e">
        <f>INDEX(JEUDI!$B$6:$B$29,MATCH($A$19,JEUDI!S6:S29,0))</f>
        <v>#N/A</v>
      </c>
      <c r="GR19" s="565" t="e">
        <f>INDEX(JEUDI!$B$6:$B$29,MATCH($A$19,JEUDI!T6:T29,0))</f>
        <v>#N/A</v>
      </c>
      <c r="GS19" s="565" t="e">
        <f>INDEX(JEUDI!$B$6:$B$29,MATCH($A$19,JEUDI!U6:U29,0))</f>
        <v>#N/A</v>
      </c>
      <c r="GT19" s="565" t="e">
        <f>INDEX(JEUDI!$B$6:$B$29,MATCH($A$19,JEUDI!V6:V29,0))</f>
        <v>#N/A</v>
      </c>
      <c r="GU19" s="565" t="e">
        <f>INDEX(JEUDI!$B$6:$B$29,MATCH($A$19,JEUDI!W6:W29,0))</f>
        <v>#N/A</v>
      </c>
      <c r="GV19" s="565" t="e">
        <f>INDEX(JEUDI!$B$6:$B$29,MATCH($A$19,JEUDI!X6:X29,0))</f>
        <v>#N/A</v>
      </c>
      <c r="GW19" s="565" t="e">
        <f>INDEX(JEUDI!$B$6:$B$29,MATCH($A$19,JEUDI!Y6:Y29,0))</f>
        <v>#N/A</v>
      </c>
      <c r="GX19" s="565" t="e">
        <f>INDEX(JEUDI!$B$6:$B$29,MATCH($A$19,JEUDI!Z6:Z29,0))</f>
        <v>#N/A</v>
      </c>
      <c r="GY19" s="565" t="e">
        <f>INDEX(JEUDI!$B$6:$B$29,MATCH($A$19,JEUDI!AA6:AA29,0))</f>
        <v>#N/A</v>
      </c>
      <c r="GZ19" s="565" t="e">
        <f>INDEX(JEUDI!$B$6:$B$29,MATCH($A$19,JEUDI!AB6:AB29,0))</f>
        <v>#N/A</v>
      </c>
      <c r="HA19" s="572">
        <f t="shared" si="30"/>
        <v>0</v>
      </c>
      <c r="HC19" s="772" t="str">
        <f t="shared" si="31"/>
        <v>CASANOVA</v>
      </c>
      <c r="HD19" s="565" t="e">
        <f>INDEX(VENDREDI!$B$6:$B$29,MATCH($A$19,VENDREDI!D6:D29,0))</f>
        <v>#N/A</v>
      </c>
      <c r="HE19" s="565" t="e">
        <f>INDEX(VENDREDI!$B$6:$B$29,MATCH($A$19,VENDREDI!E6:E29,0))</f>
        <v>#N/A</v>
      </c>
      <c r="HF19" s="565" t="e">
        <f>INDEX(VENDREDI!$B$6:$B$29,MATCH($A$19,VENDREDI!F6:F29,0))</f>
        <v>#N/A</v>
      </c>
      <c r="HG19" s="565" t="e">
        <f>INDEX(VENDREDI!$B$6:$B$29,MATCH($A$19,VENDREDI!G6:G29,0))</f>
        <v>#N/A</v>
      </c>
      <c r="HH19" s="565" t="e">
        <f>INDEX(VENDREDI!$B$6:$B$29,MATCH($A$19,VENDREDI!H6:H29,0))</f>
        <v>#N/A</v>
      </c>
      <c r="HI19" s="565" t="e">
        <f>INDEX(VENDREDI!$B$6:$B$29,MATCH($A$19,VENDREDI!I6:I29,0))</f>
        <v>#N/A</v>
      </c>
      <c r="HJ19" s="565" t="e">
        <f>INDEX(VENDREDI!$B$6:$B$29,MATCH($A$19,VENDREDI!J6:J29,0))</f>
        <v>#N/A</v>
      </c>
      <c r="HK19" s="565" t="e">
        <f>INDEX(VENDREDI!$B$6:$B$29,MATCH($A$19,VENDREDI!K6:K29,0))</f>
        <v>#N/A</v>
      </c>
      <c r="HL19" s="565" t="e">
        <f>INDEX(VENDREDI!$B$6:$B$29,MATCH($A$19,VENDREDI!L6:L29,0))</f>
        <v>#N/A</v>
      </c>
      <c r="HM19" s="565" t="e">
        <f>INDEX(VENDREDI!$B$6:$B$29,MATCH($A$19,VENDREDI!M6:M29,0))</f>
        <v>#N/A</v>
      </c>
      <c r="HN19" s="565" t="e">
        <f>INDEX(VENDREDI!$B$6:$B$29,MATCH($A$19,VENDREDI!N6:N29,0))</f>
        <v>#N/A</v>
      </c>
      <c r="HO19" s="565" t="e">
        <f>INDEX(VENDREDI!$B$6:$B$29,MATCH($A$19,VENDREDI!O6:O29,0))</f>
        <v>#N/A</v>
      </c>
      <c r="HP19" s="565" t="e">
        <f>INDEX(VENDREDI!$B$6:$B$29,MATCH($A$19,VENDREDI!P6:P29,0))</f>
        <v>#N/A</v>
      </c>
      <c r="HQ19" s="565" t="e">
        <f>INDEX(VENDREDI!$B$6:$B$29,MATCH($A$19,VENDREDI!Q6:Q29,0))</f>
        <v>#N/A</v>
      </c>
      <c r="HR19" s="565" t="e">
        <f>INDEX(VENDREDI!$B$6:$B$29,MATCH($A$19,VENDREDI!R6:R29,0))</f>
        <v>#N/A</v>
      </c>
      <c r="HS19" s="565" t="e">
        <f>INDEX(VENDREDI!$B$6:$B$29,MATCH($A$19,VENDREDI!S6:S29,0))</f>
        <v>#N/A</v>
      </c>
      <c r="HT19" s="565" t="e">
        <f>INDEX(VENDREDI!$B$6:$B$29,MATCH($A$19,VENDREDI!T6:T29,0))</f>
        <v>#N/A</v>
      </c>
      <c r="HU19" s="565" t="e">
        <f>INDEX(VENDREDI!$B$6:$B$29,MATCH($A$19,VENDREDI!U6:U29,0))</f>
        <v>#N/A</v>
      </c>
      <c r="HV19" s="565" t="e">
        <f>INDEX(VENDREDI!$B$6:$B$29,MATCH($A$19,VENDREDI!V6:V29,0))</f>
        <v>#N/A</v>
      </c>
      <c r="HW19" s="565" t="e">
        <f>INDEX(VENDREDI!$B$6:$B$29,MATCH($A$19,VENDREDI!W6:W29,0))</f>
        <v>#N/A</v>
      </c>
      <c r="HX19" s="565" t="e">
        <f>INDEX(VENDREDI!$B$6:$B$29,MATCH($A$19,VENDREDI!X6:X29,0))</f>
        <v>#N/A</v>
      </c>
      <c r="HY19" s="565" t="e">
        <f>INDEX(VENDREDI!$B$6:$B$29,MATCH($A$19,VENDREDI!Y6:Y29,0))</f>
        <v>#N/A</v>
      </c>
      <c r="HZ19" s="565" t="e">
        <f>INDEX(VENDREDI!$B$6:$B$29,MATCH($A$19,VENDREDI!Z6:Z29,0))</f>
        <v>#N/A</v>
      </c>
      <c r="IA19" s="565" t="e">
        <f>INDEX(VENDREDI!$B$6:$B$29,MATCH($A$19,VENDREDI!AA6:AA29,0))</f>
        <v>#N/A</v>
      </c>
      <c r="IB19" s="565" t="e">
        <f>INDEX(VENDREDI!$B$6:$B$29,MATCH($A$19,VENDREDI!AB6:AB29,0))</f>
        <v>#N/A</v>
      </c>
      <c r="IC19" s="572">
        <f t="shared" si="32"/>
        <v>0</v>
      </c>
      <c r="IG19" s="772" t="str">
        <f t="shared" si="33"/>
        <v>CASANOVA</v>
      </c>
      <c r="IH19" s="565" t="e">
        <f>INDEX(LUNDI!$B$35:$B$58,MATCH($A$19,LUNDI!D35:D58,0))</f>
        <v>#N/A</v>
      </c>
      <c r="II19" s="565" t="e">
        <f>INDEX(LUNDI!$B$35:$B$58,MATCH($A$19,LUNDI!E35:E58,0))</f>
        <v>#N/A</v>
      </c>
      <c r="IJ19" s="565" t="e">
        <f>INDEX(LUNDI!$B$35:$B$58,MATCH($A$19,LUNDI!F35:F58,0))</f>
        <v>#N/A</v>
      </c>
      <c r="IK19" s="565" t="e">
        <f>INDEX(LUNDI!$B$35:$B$58,MATCH($A$19,LUNDI!G35:G58,0))</f>
        <v>#N/A</v>
      </c>
      <c r="IL19" s="565" t="e">
        <f>INDEX(LUNDI!$B$35:$B$58,MATCH($A$19,LUNDI!H35:H58,0))</f>
        <v>#N/A</v>
      </c>
      <c r="IM19" s="565" t="e">
        <f>INDEX(LUNDI!$B$35:$B$58,MATCH($A$19,LUNDI!I35:I58,0))</f>
        <v>#N/A</v>
      </c>
      <c r="IN19" s="565" t="e">
        <f>INDEX(LUNDI!$B$35:$B$58,MATCH($A$19,LUNDI!J35:J58,0))</f>
        <v>#N/A</v>
      </c>
      <c r="IO19" s="565" t="e">
        <f>INDEX(LUNDI!$B$35:$B$58,MATCH($A$19,LUNDI!K35:K58,0))</f>
        <v>#N/A</v>
      </c>
      <c r="IP19" s="565" t="e">
        <f>INDEX(LUNDI!$B$35:$B$58,MATCH($A$19,LUNDI!L35:L58,0))</f>
        <v>#N/A</v>
      </c>
      <c r="IQ19" s="565" t="e">
        <f>INDEX(LUNDI!$B$35:$B$58,MATCH($A$19,LUNDI!M35:M58,0))</f>
        <v>#N/A</v>
      </c>
      <c r="IR19" s="565" t="e">
        <f>INDEX(LUNDI!$B$35:$B$58,MATCH($A$19,LUNDI!N35:N58,0))</f>
        <v>#N/A</v>
      </c>
      <c r="IS19" s="565" t="e">
        <f>INDEX(LUNDI!$B$35:$B$58,MATCH($A$19,LUNDI!O35:O58,0))</f>
        <v>#N/A</v>
      </c>
      <c r="IT19" s="565" t="e">
        <f>INDEX(LUNDI!$B$35:$B$58,MATCH($A$19,LUNDI!P35:P58,0))</f>
        <v>#N/A</v>
      </c>
      <c r="IU19" s="565" t="e">
        <f>INDEX(LUNDI!$B$35:$B$58,MATCH($A$19,LUNDI!Q35:Q58,0))</f>
        <v>#N/A</v>
      </c>
      <c r="IV19" s="565" t="e">
        <f>INDEX(LUNDI!$B$35:$B$58,MATCH($A$19,LUNDI!R35:R58,0))</f>
        <v>#N/A</v>
      </c>
      <c r="IW19" s="565" t="e">
        <f>INDEX(LUNDI!$B$35:$B$58,MATCH($A$19,LUNDI!S35:S58,0))</f>
        <v>#N/A</v>
      </c>
      <c r="IX19" s="565" t="e">
        <f>INDEX(LUNDI!$B$35:$B$58,MATCH($A$19,LUNDI!T35:T58,0))</f>
        <v>#N/A</v>
      </c>
      <c r="IY19" s="565" t="e">
        <f>INDEX(LUNDI!$B$35:$B$58,MATCH($A$19,LUNDI!U35:U58,0))</f>
        <v>#N/A</v>
      </c>
      <c r="IZ19" s="565" t="e">
        <f>INDEX(LUNDI!$B$35:$B$58,MATCH($A$19,LUNDI!V35:V58,0))</f>
        <v>#N/A</v>
      </c>
      <c r="JA19" s="565" t="e">
        <f>INDEX(LUNDI!$B$35:$B$58,MATCH($A$19,LUNDI!W35:W58,0))</f>
        <v>#N/A</v>
      </c>
      <c r="JB19" s="565" t="e">
        <f>INDEX(LUNDI!$B$35:$B$58,MATCH($A$19,LUNDI!X35:X58,0))</f>
        <v>#N/A</v>
      </c>
      <c r="JC19" s="565" t="e">
        <f>INDEX(LUNDI!$B$35:$B$58,MATCH($A$19,LUNDI!Y35:Y58,0))</f>
        <v>#N/A</v>
      </c>
      <c r="JD19" s="565" t="e">
        <f>INDEX(LUNDI!$B$35:$B$58,MATCH($A$19,LUNDI!Z35:Z58,0))</f>
        <v>#N/A</v>
      </c>
      <c r="JE19" s="565" t="e">
        <f>INDEX(LUNDI!$B$35:$B$58,MATCH($A$19,LUNDI!AA35:AA58,0))</f>
        <v>#N/A</v>
      </c>
      <c r="JF19" s="565" t="e">
        <f>INDEX(LUNDI!$B$35:$B$58,MATCH($A$19,LUNDI!AB35:AB58,0))</f>
        <v>#N/A</v>
      </c>
      <c r="JG19" s="572">
        <f t="shared" si="34"/>
        <v>0</v>
      </c>
      <c r="JI19" s="772" t="str">
        <f t="shared" si="35"/>
        <v>CASANOVA</v>
      </c>
      <c r="JJ19" s="565" t="e">
        <f>INDEX(MARDI!$B$35:$B$58,MATCH($A$19,MARDI!D35:D58,0))</f>
        <v>#N/A</v>
      </c>
      <c r="JK19" s="565" t="e">
        <f>INDEX(MARDI!$B$35:$B$58,MATCH($A$19,MARDI!E35:E58,0))</f>
        <v>#N/A</v>
      </c>
      <c r="JL19" s="565" t="e">
        <f>INDEX(MARDI!$B$35:$B$58,MATCH($A$19,MARDI!F35:F58,0))</f>
        <v>#N/A</v>
      </c>
      <c r="JM19" s="565" t="e">
        <f>INDEX(MARDI!$B$35:$B$58,MATCH($A$19,MARDI!G35:G58,0))</f>
        <v>#N/A</v>
      </c>
      <c r="JN19" s="565" t="e">
        <f>INDEX(MARDI!$B$35:$B$58,MATCH($A$19,MARDI!H35:H58,0))</f>
        <v>#N/A</v>
      </c>
      <c r="JO19" s="565" t="e">
        <f>INDEX(MARDI!$B$35:$B$58,MATCH($A$19,MARDI!I35:I58,0))</f>
        <v>#N/A</v>
      </c>
      <c r="JP19" s="565" t="e">
        <f>INDEX(MARDI!$B$35:$B$58,MATCH($A$19,MARDI!J35:J58,0))</f>
        <v>#N/A</v>
      </c>
      <c r="JQ19" s="565" t="e">
        <f>INDEX(MARDI!$B$35:$B$58,MATCH($A$19,MARDI!K35:K58,0))</f>
        <v>#N/A</v>
      </c>
      <c r="JR19" s="565" t="e">
        <f>INDEX(MARDI!$B$35:$B$58,MATCH($A$19,MARDI!L35:L58,0))</f>
        <v>#N/A</v>
      </c>
      <c r="JS19" s="565" t="e">
        <f>INDEX(MARDI!$B$35:$B$58,MATCH($A$19,MARDI!M35:M58,0))</f>
        <v>#N/A</v>
      </c>
      <c r="JT19" s="565" t="e">
        <f>INDEX(MARDI!$B$35:$B$58,MATCH($A$19,MARDI!N35:N58,0))</f>
        <v>#N/A</v>
      </c>
      <c r="JU19" s="565" t="e">
        <f>INDEX(MARDI!$B$35:$B$58,MATCH($A$19,MARDI!O35:O58,0))</f>
        <v>#N/A</v>
      </c>
      <c r="JV19" s="565" t="e">
        <f>INDEX(MARDI!$B$35:$B$58,MATCH($A$19,MARDI!P35:P58,0))</f>
        <v>#N/A</v>
      </c>
      <c r="JW19" s="565" t="e">
        <f>INDEX(MARDI!$B$35:$B$58,MATCH($A$19,MARDI!Q35:Q58,0))</f>
        <v>#N/A</v>
      </c>
      <c r="JX19" s="565" t="e">
        <f>INDEX(MARDI!$B$35:$B$58,MATCH($A$19,MARDI!R35:R58,0))</f>
        <v>#N/A</v>
      </c>
      <c r="JY19" s="565" t="e">
        <f>INDEX(MARDI!$B$35:$B$58,MATCH($A$19,MARDI!S35:S58,0))</f>
        <v>#N/A</v>
      </c>
      <c r="JZ19" s="565" t="e">
        <f>INDEX(MARDI!$B$35:$B$58,MATCH($A$19,MARDI!T35:T58,0))</f>
        <v>#N/A</v>
      </c>
      <c r="KA19" s="565" t="e">
        <f>INDEX(MARDI!$B$35:$B$58,MATCH($A$19,MARDI!U35:U58,0))</f>
        <v>#N/A</v>
      </c>
      <c r="KB19" s="565" t="e">
        <f>INDEX(MARDI!$B$35:$B$58,MATCH($A$19,MARDI!V35:V58,0))</f>
        <v>#N/A</v>
      </c>
      <c r="KC19" s="565" t="e">
        <f>INDEX(MARDI!$B$35:$B$58,MATCH($A$19,MARDI!W35:W58,0))</f>
        <v>#N/A</v>
      </c>
      <c r="KD19" s="565" t="e">
        <f>INDEX(MARDI!$B$35:$B$58,MATCH($A$19,MARDI!X35:X58,0))</f>
        <v>#N/A</v>
      </c>
      <c r="KE19" s="565" t="e">
        <f>INDEX(MARDI!$B$35:$B$58,MATCH($A$19,MARDI!Y35:Y58,0))</f>
        <v>#N/A</v>
      </c>
      <c r="KF19" s="565" t="e">
        <f>INDEX(MARDI!$B$35:$B$58,MATCH($A$19,MARDI!Z35:Z58,0))</f>
        <v>#N/A</v>
      </c>
      <c r="KG19" s="565" t="e">
        <f>INDEX(MARDI!$B$35:$B$58,MATCH($A$19,MARDI!AA35:AA58,0))</f>
        <v>#N/A</v>
      </c>
      <c r="KH19" s="565" t="e">
        <f>INDEX(MARDI!$B$35:$B$58,MATCH($A$19,MARDI!AB35:AB58,0))</f>
        <v>#N/A</v>
      </c>
      <c r="KI19" s="572">
        <f t="shared" si="36"/>
        <v>0</v>
      </c>
      <c r="KK19" s="565" t="str">
        <f t="shared" si="37"/>
        <v>CASANOVA</v>
      </c>
      <c r="KL19" s="565" t="e">
        <f>INDEX(MERCREDI!$B$35:$B$58,MATCH($A$19,MERCREDI!D35:D58,0))</f>
        <v>#N/A</v>
      </c>
      <c r="KM19" s="565" t="e">
        <f>INDEX(MERCREDI!$B$35:$B$58,MATCH($A$19,MERCREDI!E35:E58,0))</f>
        <v>#N/A</v>
      </c>
      <c r="KN19" s="565" t="e">
        <f>INDEX(MERCREDI!$B$35:$B$58,MATCH($A$19,MERCREDI!F35:F58,0))</f>
        <v>#N/A</v>
      </c>
      <c r="KO19" s="565" t="e">
        <f>INDEX(MERCREDI!$B$35:$B$58,MATCH($A$19,MERCREDI!G35:G58,0))</f>
        <v>#N/A</v>
      </c>
      <c r="KP19" s="565" t="e">
        <f>INDEX(MERCREDI!$B$35:$B$58,MATCH($A$19,MERCREDI!H35:H58,0))</f>
        <v>#N/A</v>
      </c>
      <c r="KQ19" s="565" t="e">
        <f>INDEX(MERCREDI!$B$35:$B$58,MATCH($A$19,MERCREDI!I35:I58,0))</f>
        <v>#N/A</v>
      </c>
      <c r="KR19" s="565" t="e">
        <f>INDEX(MERCREDI!$B$35:$B$58,MATCH($A$19,MERCREDI!J35:J58,0))</f>
        <v>#N/A</v>
      </c>
      <c r="KS19" s="565" t="e">
        <f>INDEX(MERCREDI!$B$35:$B$58,MATCH($A$19,MERCREDI!K35:K58,0))</f>
        <v>#N/A</v>
      </c>
      <c r="KT19" s="565" t="e">
        <f>INDEX(MERCREDI!$B$35:$B$58,MATCH($A$19,MERCREDI!L35:L58,0))</f>
        <v>#N/A</v>
      </c>
      <c r="KU19" s="565" t="e">
        <f>INDEX(MERCREDI!$B$35:$B$58,MATCH($A$19,MERCREDI!M35:M58,0))</f>
        <v>#N/A</v>
      </c>
      <c r="KV19" s="565" t="e">
        <f>INDEX(MERCREDI!$B$35:$B$58,MATCH($A$19,MERCREDI!N35:N58,0))</f>
        <v>#N/A</v>
      </c>
      <c r="KW19" s="565" t="e">
        <f>INDEX(MERCREDI!$B$35:$B$58,MATCH($A$19,MERCREDI!O35:O58,0))</f>
        <v>#N/A</v>
      </c>
      <c r="KX19" s="565" t="e">
        <f>INDEX(MERCREDI!$B$35:$B$58,MATCH($A$19,MERCREDI!P35:P58,0))</f>
        <v>#N/A</v>
      </c>
      <c r="KY19" s="565" t="e">
        <f>INDEX(MERCREDI!$B$35:$B$58,MATCH($A$19,MERCREDI!Q35:Q58,0))</f>
        <v>#N/A</v>
      </c>
      <c r="KZ19" s="565" t="e">
        <f>INDEX(MERCREDI!$B$35:$B$58,MATCH($A$19,MERCREDI!R35:R58,0))</f>
        <v>#N/A</v>
      </c>
      <c r="LA19" s="565" t="e">
        <f>INDEX(MERCREDI!$B$35:$B$58,MATCH($A$19,MERCREDI!S35:S58,0))</f>
        <v>#N/A</v>
      </c>
      <c r="LB19" s="565" t="e">
        <f>INDEX(MERCREDI!$B$35:$B$58,MATCH($A$19,MERCREDI!T35:T58,0))</f>
        <v>#N/A</v>
      </c>
      <c r="LC19" s="565" t="e">
        <f>INDEX(MERCREDI!$B$35:$B$58,MATCH($A$19,MERCREDI!U35:U58,0))</f>
        <v>#N/A</v>
      </c>
      <c r="LD19" s="565" t="e">
        <f>INDEX(MERCREDI!$B$35:$B$58,MATCH($A$19,MERCREDI!V35:V58,0))</f>
        <v>#N/A</v>
      </c>
      <c r="LE19" s="565" t="e">
        <f>INDEX(MERCREDI!$B$35:$B$58,MATCH($A$19,MERCREDI!W35:W58,0))</f>
        <v>#N/A</v>
      </c>
      <c r="LF19" s="565" t="e">
        <f>INDEX(MERCREDI!$B$35:$B$58,MATCH($A$19,MERCREDI!X35:X58,0))</f>
        <v>#N/A</v>
      </c>
      <c r="LG19" s="565" t="e">
        <f>INDEX(MERCREDI!$B$35:$B$58,MATCH($A$19,MERCREDI!Y35:Y58,0))</f>
        <v>#N/A</v>
      </c>
      <c r="LH19" s="565" t="e">
        <f>INDEX(MERCREDI!$B$35:$B$58,MATCH($A$19,MERCREDI!Z35:Z58,0))</f>
        <v>#N/A</v>
      </c>
      <c r="LI19" s="565" t="e">
        <f>INDEX(MERCREDI!$B$35:$B$58,MATCH($A$19,MERCREDI!AA35:AA58,0))</f>
        <v>#N/A</v>
      </c>
      <c r="LJ19" s="565" t="e">
        <f>INDEX(MERCREDI!$B$35:$B$58,MATCH($A$19,MERCREDI!AB35:AB58,0))</f>
        <v>#N/A</v>
      </c>
      <c r="LK19" s="572">
        <f t="shared" si="38"/>
        <v>0</v>
      </c>
      <c r="LM19" s="565" t="str">
        <f t="shared" si="39"/>
        <v>CASANOVA</v>
      </c>
      <c r="LN19" s="565" t="e">
        <f>INDEX(JEUDI!$B$35:$B$58,MATCH($A$19,JEUDI!D35:D58,0))</f>
        <v>#N/A</v>
      </c>
      <c r="LO19" s="565" t="e">
        <f>INDEX(JEUDI!$B$35:$B$58,MATCH($A$19,JEUDI!E35:E58,0))</f>
        <v>#N/A</v>
      </c>
      <c r="LP19" s="565" t="e">
        <f>INDEX(JEUDI!$B$35:$B$58,MATCH($A$19,JEUDI!F35:F58,0))</f>
        <v>#N/A</v>
      </c>
      <c r="LQ19" s="565" t="e">
        <f>INDEX(JEUDI!$B$35:$B$58,MATCH($A$19,JEUDI!G35:G58,0))</f>
        <v>#N/A</v>
      </c>
      <c r="LR19" s="565" t="e">
        <f>INDEX(JEUDI!$B$35:$B$58,MATCH($A$19,JEUDI!H35:H58,0))</f>
        <v>#N/A</v>
      </c>
      <c r="LS19" s="565" t="e">
        <f>INDEX(JEUDI!$B$35:$B$58,MATCH($A$19,JEUDI!I35:I58,0))</f>
        <v>#N/A</v>
      </c>
      <c r="LT19" s="565" t="e">
        <f>INDEX(JEUDI!$B$35:$B$58,MATCH($A$19,JEUDI!J35:J58,0))</f>
        <v>#N/A</v>
      </c>
      <c r="LU19" s="565" t="e">
        <f>INDEX(JEUDI!$B$35:$B$58,MATCH($A$19,JEUDI!K35:K58,0))</f>
        <v>#N/A</v>
      </c>
      <c r="LV19" s="565" t="e">
        <f>INDEX(JEUDI!$B$35:$B$58,MATCH($A$19,JEUDI!L35:L58,0))</f>
        <v>#N/A</v>
      </c>
      <c r="LW19" s="565" t="e">
        <f>INDEX(JEUDI!$B$35:$B$58,MATCH($A$19,JEUDI!M35:M58,0))</f>
        <v>#N/A</v>
      </c>
      <c r="LX19" s="565" t="e">
        <f>INDEX(JEUDI!$B$35:$B$58,MATCH($A$19,JEUDI!N35:N58,0))</f>
        <v>#N/A</v>
      </c>
      <c r="LY19" s="565" t="e">
        <f>INDEX(JEUDI!$B$35:$B$58,MATCH($A$19,JEUDI!O35:O58,0))</f>
        <v>#N/A</v>
      </c>
      <c r="LZ19" s="565" t="e">
        <f>INDEX(JEUDI!$B$35:$B$58,MATCH($A$19,JEUDI!P35:P58,0))</f>
        <v>#N/A</v>
      </c>
      <c r="MA19" s="565" t="e">
        <f>INDEX(JEUDI!$B$35:$B$58,MATCH($A$19,JEUDI!Q35:Q58,0))</f>
        <v>#N/A</v>
      </c>
      <c r="MB19" s="565" t="e">
        <f>INDEX(JEUDI!$B$35:$B$58,MATCH($A$19,JEUDI!R35:R58,0))</f>
        <v>#N/A</v>
      </c>
      <c r="MC19" s="565" t="e">
        <f>INDEX(JEUDI!$B$35:$B$58,MATCH($A$19,JEUDI!S35:S58,0))</f>
        <v>#N/A</v>
      </c>
      <c r="MD19" s="565" t="e">
        <f>INDEX(JEUDI!$B$35:$B$58,MATCH($A$19,JEUDI!T35:T58,0))</f>
        <v>#N/A</v>
      </c>
      <c r="ME19" s="565" t="e">
        <f>INDEX(JEUDI!$B$35:$B$58,MATCH($A$19,JEUDI!U35:U58,0))</f>
        <v>#N/A</v>
      </c>
      <c r="MF19" s="565" t="e">
        <f>INDEX(JEUDI!$B$35:$B$58,MATCH($A$19,JEUDI!V35:V58,0))</f>
        <v>#N/A</v>
      </c>
      <c r="MG19" s="565" t="e">
        <f>INDEX(JEUDI!$B$35:$B$58,MATCH($A$19,JEUDI!W35:W58,0))</f>
        <v>#N/A</v>
      </c>
      <c r="MH19" s="565" t="e">
        <f>INDEX(JEUDI!$B$35:$B$58,MATCH($A$19,JEUDI!X35:X58,0))</f>
        <v>#N/A</v>
      </c>
      <c r="MI19" s="565" t="e">
        <f>INDEX(JEUDI!$B$35:$B$58,MATCH($A$19,JEUDI!Y35:Y58,0))</f>
        <v>#N/A</v>
      </c>
      <c r="MJ19" s="565" t="e">
        <f>INDEX(JEUDI!$B$35:$B$58,MATCH($A$19,JEUDI!Z35:Z58,0))</f>
        <v>#N/A</v>
      </c>
      <c r="MK19" s="565" t="e">
        <f>INDEX(JEUDI!$B$35:$B$58,MATCH($A$19,JEUDI!AA35:AA58,0))</f>
        <v>#N/A</v>
      </c>
      <c r="ML19" s="565" t="e">
        <f>INDEX(JEUDI!$B$35:$B$58,MATCH($A$19,JEUDI!AB35:AB58,0))</f>
        <v>#N/A</v>
      </c>
      <c r="MM19" s="572">
        <f t="shared" si="40"/>
        <v>0</v>
      </c>
      <c r="MP19" s="565" t="str">
        <f t="shared" si="41"/>
        <v>CASANOVA</v>
      </c>
      <c r="MQ19" s="565" t="e">
        <f>INDEX(VENDREDI!$B$35:$B$58,MATCH($A$19,VENDREDI!D35:D58,0))</f>
        <v>#N/A</v>
      </c>
      <c r="MR19" s="565" t="e">
        <f>INDEX(VENDREDI!$B$35:$B$58,MATCH($A$19,VENDREDI!E35:E58,0))</f>
        <v>#N/A</v>
      </c>
      <c r="MS19" s="565" t="e">
        <f>INDEX(VENDREDI!$B$35:$B$58,MATCH($A$19,VENDREDI!F35:F58,0))</f>
        <v>#N/A</v>
      </c>
      <c r="MT19" s="565" t="e">
        <f>INDEX(VENDREDI!$B$35:$B$58,MATCH($A$19,VENDREDI!G35:G58,0))</f>
        <v>#N/A</v>
      </c>
      <c r="MU19" s="565" t="e">
        <f>INDEX(VENDREDI!$B$35:$B$58,MATCH($A$19,VENDREDI!H35:H58,0))</f>
        <v>#N/A</v>
      </c>
      <c r="MV19" s="565" t="e">
        <f>INDEX(VENDREDI!$B$35:$B$58,MATCH($A$19,VENDREDI!I35:I58,0))</f>
        <v>#N/A</v>
      </c>
      <c r="MW19" s="565" t="e">
        <f>INDEX(VENDREDI!$B$35:$B$58,MATCH($A$19,VENDREDI!J35:J58,0))</f>
        <v>#N/A</v>
      </c>
      <c r="MX19" s="565" t="e">
        <f>INDEX(VENDREDI!$B$35:$B$58,MATCH($A$19,VENDREDI!K35:K58,0))</f>
        <v>#N/A</v>
      </c>
      <c r="MY19" s="565" t="e">
        <f>INDEX(VENDREDI!$B$35:$B$58,MATCH($A$19,VENDREDI!L35:L58,0))</f>
        <v>#N/A</v>
      </c>
      <c r="MZ19" s="565" t="e">
        <f>INDEX(VENDREDI!$B$35:$B$58,MATCH($A$19,VENDREDI!M35:M58,0))</f>
        <v>#N/A</v>
      </c>
      <c r="NA19" s="565" t="e">
        <f>INDEX(VENDREDI!$B$35:$B$58,MATCH($A$19,VENDREDI!N35:N58,0))</f>
        <v>#N/A</v>
      </c>
      <c r="NB19" s="565" t="e">
        <f>INDEX(VENDREDI!$B$35:$B$58,MATCH($A$19,VENDREDI!O35:O58,0))</f>
        <v>#N/A</v>
      </c>
      <c r="NC19" s="565" t="e">
        <f>INDEX(VENDREDI!$B$35:$B$58,MATCH($A$19,VENDREDI!P35:P58,0))</f>
        <v>#N/A</v>
      </c>
      <c r="ND19" s="565" t="e">
        <f>INDEX(VENDREDI!$B$35:$B$58,MATCH($A$19,VENDREDI!Q35:Q58,0))</f>
        <v>#N/A</v>
      </c>
      <c r="NE19" s="565" t="e">
        <f>INDEX(VENDREDI!$B$35:$B$58,MATCH($A$19,VENDREDI!R35:R58,0))</f>
        <v>#N/A</v>
      </c>
      <c r="NF19" s="565" t="e">
        <f>INDEX(VENDREDI!$B$35:$B$58,MATCH($A$19,VENDREDI!S35:S58,0))</f>
        <v>#N/A</v>
      </c>
      <c r="NG19" s="565" t="e">
        <f>INDEX(VENDREDI!$B$35:$B$58,MATCH($A$19,VENDREDI!T35:T58,0))</f>
        <v>#N/A</v>
      </c>
      <c r="NH19" s="565" t="e">
        <f>INDEX(VENDREDI!$B$35:$B$58,MATCH($A$19,VENDREDI!U35:U58,0))</f>
        <v>#N/A</v>
      </c>
      <c r="NI19" s="565" t="e">
        <f>INDEX(VENDREDI!$B$35:$B$58,MATCH($A$19,VENDREDI!V35:V58,0))</f>
        <v>#N/A</v>
      </c>
      <c r="NJ19" s="565" t="e">
        <f>INDEX(VENDREDI!$B$35:$B$58,MATCH($A$19,VENDREDI!W35:W58,0))</f>
        <v>#N/A</v>
      </c>
      <c r="NK19" s="565" t="e">
        <f>INDEX(VENDREDI!$B$35:$B$58,MATCH($A$19,VENDREDI!X35:X58,0))</f>
        <v>#N/A</v>
      </c>
      <c r="NL19" s="565" t="e">
        <f>INDEX(VENDREDI!$B$35:$B$58,MATCH($A$19,VENDREDI!Y35:Y58,0))</f>
        <v>#N/A</v>
      </c>
      <c r="NM19" s="565" t="e">
        <f>INDEX(VENDREDI!$B$35:$B$58,MATCH($A$19,VENDREDI!Z35:Z58,0))</f>
        <v>#N/A</v>
      </c>
      <c r="NN19" s="565" t="e">
        <f>INDEX(VENDREDI!$B$35:$B$58,MATCH($A$19,VENDREDI!AA35:AA58,0))</f>
        <v>#N/A</v>
      </c>
      <c r="NO19" s="565" t="e">
        <f>INDEX(VENDREDI!$B$35:$B$58,MATCH($A$19,VENDREDI!AB35:AB58,0))</f>
        <v>#N/A</v>
      </c>
      <c r="NP19" s="572">
        <f t="shared" si="42"/>
        <v>0</v>
      </c>
      <c r="NS19" s="564" t="str">
        <f t="shared" si="43"/>
        <v>CASANOVA</v>
      </c>
      <c r="NT19" s="617" t="e">
        <f>INDEX(LUNDI!$B$63:$B$66,MATCH(A19,LUNDI!$D$63:$D$66,0))</f>
        <v>#N/A</v>
      </c>
      <c r="NU19" s="618" t="e">
        <f>INDEX(LUNDI!$B$63:$B$66,MATCH(A19,LUNDI!$E$63:$E$66,0))</f>
        <v>#N/A</v>
      </c>
      <c r="NV19" s="625" t="e">
        <f>INDEX(LUNDI!$H$63:$H$66,MATCH(A19,LUNDI!$J$63:$J$66,0))</f>
        <v>#N/A</v>
      </c>
      <c r="NW19" s="626" t="e">
        <f>INDEX(LUNDI!$H$63:$H$66,MATCH($A$19,LUNDI!K63:K66,0))</f>
        <v>#N/A</v>
      </c>
      <c r="NX19" s="617" t="e">
        <f>INDEX(MARDI!$B$63:$B$66,MATCH(A19,MARDI!$D$63:$D$66,0))</f>
        <v>#N/A</v>
      </c>
      <c r="NY19" s="618" t="e">
        <f>INDEX(MARDI!$B$63:$B$66,MATCH(A19,MARDI!$E$63:$E$66,0))</f>
        <v>#N/A</v>
      </c>
      <c r="NZ19" s="625" t="e">
        <f>INDEX(MARDI!$H$63:$H$66,MATCH(A19,MARDI!$J$63:$J$66,0))</f>
        <v>#N/A</v>
      </c>
      <c r="OA19" s="626" t="e">
        <f>INDEX(MARDI!$H$63:$H$66,MATCH(A19,MARDI!$K$63:$K$66,0))</f>
        <v>#N/A</v>
      </c>
      <c r="OB19" s="617" t="e">
        <f>INDEX(MERCREDI!$B$63:$B$66,MATCH(A19,MERCREDI!$D$63:$D$66,0))</f>
        <v>#N/A</v>
      </c>
      <c r="OC19" s="618" t="e">
        <f>INDEX(MERCREDI!$B$63:$B$66,MATCH(A19,MERCREDI!$E$63:$E$66,0))</f>
        <v>#N/A</v>
      </c>
      <c r="OD19" s="625" t="e">
        <f>INDEX(MERCREDI!$H$63:$H$66,MATCH(A19,MERCREDI!$J$63:$J$66,0))</f>
        <v>#N/A</v>
      </c>
      <c r="OE19" s="626" t="e">
        <f>INDEX(MERCREDI!$H$63:$H$66,MATCH(A19,MERCREDI!$K$63:$K$66,0))</f>
        <v>#N/A</v>
      </c>
      <c r="OF19" s="617" t="e">
        <f>INDEX(JEUDI!$B$63:$B$66,MATCH(A19,JEUDI!$D$63:$D$66,0))</f>
        <v>#N/A</v>
      </c>
      <c r="OG19" s="618" t="e">
        <f>INDEX(JEUDI!$B$63:$B$66,MATCH(A19,JEUDI!$E$63:$E$66,0))</f>
        <v>#N/A</v>
      </c>
      <c r="OH19" s="625" t="e">
        <f>INDEX(JEUDI!$H$63:$H$66,MATCH(A19,JEUDI!$J$63:$J$66,0))</f>
        <v>#N/A</v>
      </c>
      <c r="OI19" s="626" t="e">
        <f>INDEX(JEUDI!$H$63:$H$66,MATCH(A19,JEUDI!$K$63:$K$66,0))</f>
        <v>#N/A</v>
      </c>
      <c r="OJ19" s="617" t="e">
        <f>INDEX(VENDREDI!$B$63:$B$66,MATCH(A19,VENDREDI!$D$63:$D$66,0))</f>
        <v>#N/A</v>
      </c>
      <c r="OK19" s="618" t="e">
        <f>INDEX(VENDREDI!$B$63:$B$66,MATCH(A19,VENDREDI!$E$63:$E$66,0))</f>
        <v>#N/A</v>
      </c>
      <c r="OL19" s="625" t="e">
        <f>INDEX(VENDREDI!$H$63:$H$66,MATCH(A19,VENDREDI!$J$63:$J$66,0))</f>
        <v>#N/A</v>
      </c>
      <c r="OM19" s="626" t="e">
        <f>INDEX(VENDREDI!$H$63:$H$66,MATCH(A19,VENDREDI!$K$63:$K$66,0))</f>
        <v>#N/A</v>
      </c>
      <c r="ON19" s="669" t="str">
        <f t="shared" si="44"/>
        <v>CASANOVA</v>
      </c>
      <c r="OO19" s="641" t="e">
        <f>INDEX(LUNDI!$C$63:$C$66,MATCH(A19,LUNDI!$D$63:$D$66,0))</f>
        <v>#N/A</v>
      </c>
      <c r="OP19" s="642" t="e">
        <f>INDEX(LUNDI!$C$63:$C$66,MATCH(A19,LUNDI!$E$63:$E$66,0))</f>
        <v>#N/A</v>
      </c>
      <c r="OQ19" s="645" t="e">
        <f>INDEX(LUNDI!$I$63:$I$66,MATCH(A19,LUNDI!$J$63:$J$66,0))</f>
        <v>#N/A</v>
      </c>
      <c r="OR19" s="646" t="e">
        <f>INDEX(LUNDI!$I$63:$I$66,MATCH(A19,LUNDI!$K$63:$K$66,0))</f>
        <v>#N/A</v>
      </c>
      <c r="OS19" s="649" t="e">
        <f>INDEX(MARDI!$C$63:$C$66,MATCH(A19,MARDI!$D$63:$D$66,0))</f>
        <v>#N/A</v>
      </c>
      <c r="OT19" s="650" t="e">
        <f>INDEX(MARDI!$C$63:$C$66,MATCH(A19,MARDI!$E$63:$E$66,0))</f>
        <v>#N/A</v>
      </c>
      <c r="OU19" s="651" t="e">
        <f>INDEX(MARDI!$I$63:$I$66,MATCH(A19,MARDI!$J$63:$J$66,0))</f>
        <v>#N/A</v>
      </c>
      <c r="OV19" s="652" t="e">
        <f>INDEX(MARDI!$I$63:$I$66,MATCH(A19,MARDI!$K$63:$K$66,0))</f>
        <v>#N/A</v>
      </c>
      <c r="OW19" s="657" t="e">
        <f>INDEX(MERCREDI!$C$63:$C$66,MATCH(A19,MERCREDI!$D$63:$D$66,0))</f>
        <v>#N/A</v>
      </c>
      <c r="OX19" s="658" t="e">
        <f>INDEX(MERCREDI!$C$63:$C$66,MATCH(A19,MERCREDI!$E$63:$E$66,0))</f>
        <v>#N/A</v>
      </c>
      <c r="OY19" s="659" t="e">
        <f>INDEX(MERCREDI!$I$63:$I$66,MATCH(A19,MERCREDI!$J$63:$J$66,0))</f>
        <v>#N/A</v>
      </c>
      <c r="OZ19" s="660" t="e">
        <f>INDEX(MERCREDI!$I$63:$I$66,MATCH(A19,MERCREDI!$K$63:$K$66,0))</f>
        <v>#N/A</v>
      </c>
      <c r="PA19" s="657" t="e">
        <f>INDEX(JEUDI!$C$63:$C$66,MATCH(A19,JEUDI!$D$63:$D$66,0))</f>
        <v>#N/A</v>
      </c>
      <c r="PB19" s="658" t="e">
        <f>INDEX(JEUDI!$C$63:$C$66,MATCH(A19,JEUDI!$E$63:$E$66,0))</f>
        <v>#N/A</v>
      </c>
      <c r="PC19" s="659" t="e">
        <f>INDEX(JEUDI!$I$63:$I$66,MATCH(A19,JEUDI!$J$63:$J$66,0))</f>
        <v>#N/A</v>
      </c>
      <c r="PD19" s="660" t="e">
        <f>INDEX(JEUDI!$I$63:$I$66,MATCH(A19,JEUDI!$K$63:$K$66,0))</f>
        <v>#N/A</v>
      </c>
      <c r="PE19" s="657" t="e">
        <f>INDEX(VENDREDI!$C$63:$C$66,MATCH(A19,VENDREDI!$D$63:$D$66,0))</f>
        <v>#N/A</v>
      </c>
      <c r="PF19" s="658" t="e">
        <f>INDEX(VENDREDI!$C$63:$C$66,MATCH(A19,VENDREDI!$E$63:$E$66,0))</f>
        <v>#N/A</v>
      </c>
      <c r="PG19" s="659" t="e">
        <f>INDEX(VENDREDI!$I$63:$I$66,MATCH(A19,VENDREDI!$J$63:$J$66,0))</f>
        <v>#N/A</v>
      </c>
      <c r="PH19" s="660" t="e">
        <f>INDEX(VENDREDI!$I$63:$I$66,MATCH(A19,VENDREDI!$K$63:$K$66,0))</f>
        <v>#N/A</v>
      </c>
    </row>
    <row r="20" spans="1:424" x14ac:dyDescent="0.25">
      <c r="A20" s="187" t="str">
        <f>'LISTE DES PROFS'!A15</f>
        <v xml:space="preserve">CHERVIER </v>
      </c>
      <c r="B20" s="233">
        <f t="shared" si="17"/>
        <v>0</v>
      </c>
      <c r="C20" s="234">
        <f t="shared" si="18"/>
        <v>0</v>
      </c>
      <c r="D20" s="234">
        <f t="shared" si="19"/>
        <v>0</v>
      </c>
      <c r="E20" s="235">
        <f t="shared" si="20"/>
        <v>0</v>
      </c>
      <c r="F20" s="233">
        <f t="shared" si="21"/>
        <v>0</v>
      </c>
      <c r="G20" s="234">
        <f t="shared" si="22"/>
        <v>0</v>
      </c>
      <c r="H20" s="227">
        <f t="shared" si="23"/>
        <v>0</v>
      </c>
      <c r="I20" s="235">
        <f t="shared" si="24"/>
        <v>0</v>
      </c>
      <c r="J20" s="489">
        <f t="shared" si="0"/>
        <v>0</v>
      </c>
      <c r="K20" s="227">
        <f t="shared" si="1"/>
        <v>0</v>
      </c>
      <c r="L20" s="227">
        <f t="shared" si="2"/>
        <v>0</v>
      </c>
      <c r="M20" s="235">
        <f t="shared" si="3"/>
        <v>0</v>
      </c>
      <c r="N20" s="491">
        <f t="shared" si="25"/>
        <v>0</v>
      </c>
      <c r="O20" s="480" t="s">
        <v>90</v>
      </c>
      <c r="P20" s="233">
        <f>COUNTIF(LUNDI!$D$6:$AB$15,A20)</f>
        <v>0</v>
      </c>
      <c r="Q20" s="234">
        <f>COUNTIF(LUNDI!$D$20:$Y$29,A20)</f>
        <v>0</v>
      </c>
      <c r="R20" s="444">
        <f t="shared" si="4"/>
        <v>0</v>
      </c>
      <c r="S20" s="234">
        <f>COUNTIF(MARDI!$D$6:$AB$15,A20)</f>
        <v>0</v>
      </c>
      <c r="T20" s="234">
        <f>COUNTIF(MARDI!$D$20:$Y$29,A20)</f>
        <v>0</v>
      </c>
      <c r="U20" s="444">
        <f t="shared" si="5"/>
        <v>0</v>
      </c>
      <c r="V20" s="234">
        <f>COUNTIF(MERCREDI!$D$6:$AB$15,A20)</f>
        <v>0</v>
      </c>
      <c r="W20" s="234">
        <f>COUNTIF(MERCREDI!$D$20:$Y$29,A20)</f>
        <v>0</v>
      </c>
      <c r="X20" s="444">
        <f t="shared" si="6"/>
        <v>0</v>
      </c>
      <c r="Y20" s="234">
        <f>COUNTIF(JEUDI!$D$6:$AB$15,A20)</f>
        <v>0</v>
      </c>
      <c r="Z20" s="234">
        <f>COUNTIF(JEUDI!$D$20:$Y$29,A20)</f>
        <v>0</v>
      </c>
      <c r="AA20" s="444">
        <f t="shared" si="7"/>
        <v>0</v>
      </c>
      <c r="AB20" s="234">
        <f>COUNTIF(VENDREDI!$D$6:$AB$15,A20)</f>
        <v>0</v>
      </c>
      <c r="AC20" s="235">
        <f>COUNTIF(VENDREDI!$D$20:$Y$29,A20)</f>
        <v>0</v>
      </c>
      <c r="AD20" s="451">
        <f t="shared" si="8"/>
        <v>0</v>
      </c>
      <c r="AE20" s="226">
        <f>COUNTIF(LUNDI!$D$63:$D$66,A20)</f>
        <v>0</v>
      </c>
      <c r="AF20" s="227">
        <f>COUNTIF(LUNDI!$E$63:$E$66,A20)</f>
        <v>0</v>
      </c>
      <c r="AG20" s="228">
        <f>COUNTIF(MARDI!$D$63:$D$66,A20)</f>
        <v>0</v>
      </c>
      <c r="AH20" s="234">
        <f>COUNTIF(MARDI!$E$63:$E$66,A20)</f>
        <v>0</v>
      </c>
      <c r="AI20" s="228">
        <f>COUNTIF(MERCREDI!$D$63:$D$66,A20)</f>
        <v>0</v>
      </c>
      <c r="AJ20" s="234">
        <f>COUNTIF(MERCREDI!$E$63:$E$66,A20)</f>
        <v>0</v>
      </c>
      <c r="AK20" s="228">
        <f>COUNTIF(JEUDI!$D$63:$D$66,A20)</f>
        <v>0</v>
      </c>
      <c r="AL20" s="227">
        <f>COUNTIF(JEUDI!$E$63:$E$66,A20)</f>
        <v>0</v>
      </c>
      <c r="AM20" s="228">
        <f>COUNTIF(VENDREDI!$D$63:$D$66,A20)</f>
        <v>0</v>
      </c>
      <c r="AN20" s="525">
        <f>COUNTIF(VENDREDI!$E$63:$E$66,A20)</f>
        <v>0</v>
      </c>
      <c r="AO20" s="233">
        <f>COUNTIF(LUNDI!$F$63:$F$66,A20)</f>
        <v>0</v>
      </c>
      <c r="AP20" s="234"/>
      <c r="AQ20" s="234">
        <f>COUNTIF(MARDI!$F$63:$F$66,A20)</f>
        <v>0</v>
      </c>
      <c r="AR20" s="234"/>
      <c r="AS20" s="234">
        <f>COUNTIF(MERCREDI!$F$63:$F$66,A20)</f>
        <v>0</v>
      </c>
      <c r="AT20" s="234"/>
      <c r="AU20" s="234">
        <f>COUNTIF(JEUDI!$F$63:$F$66,A20)</f>
        <v>0</v>
      </c>
      <c r="AV20" s="234"/>
      <c r="AW20" s="235">
        <f>COUNTIF(VENDREDI!$F$63:$F$66,A20)</f>
        <v>0</v>
      </c>
      <c r="AX20" s="218"/>
      <c r="AY20" s="218"/>
      <c r="AZ20" s="233">
        <f>COUNTIF(LUNDI!$D$35:$AB$44,A20)</f>
        <v>0</v>
      </c>
      <c r="BA20" s="234">
        <f>COUNTIF(LUNDI!$D$49:$Y$58,A20)</f>
        <v>0</v>
      </c>
      <c r="BB20" s="444">
        <f t="shared" si="9"/>
        <v>0</v>
      </c>
      <c r="BC20" s="234">
        <f>COUNTIF(MARDI!$D$35:$AB$44,A20)</f>
        <v>0</v>
      </c>
      <c r="BD20" s="234">
        <f>COUNTIF(MARDI!$D$49:$Y$58,A20)</f>
        <v>0</v>
      </c>
      <c r="BE20" s="444">
        <f t="shared" si="10"/>
        <v>0</v>
      </c>
      <c r="BF20" s="234">
        <f>COUNTIF(MERCREDI!$D$35:$AB$44,A20)</f>
        <v>0</v>
      </c>
      <c r="BG20" s="234">
        <f>COUNTIF(MERCREDI!$D$49:$Y$58,A20)</f>
        <v>0</v>
      </c>
      <c r="BH20" s="444">
        <f t="shared" si="11"/>
        <v>0</v>
      </c>
      <c r="BI20" s="234">
        <f>COUNTIF(JEUDI!$D$35:$AB$44,A20)</f>
        <v>0</v>
      </c>
      <c r="BJ20" s="234">
        <f>COUNTIF(JEUDI!$D$49:$Y$58,A20)</f>
        <v>0</v>
      </c>
      <c r="BK20" s="444">
        <f t="shared" si="12"/>
        <v>0</v>
      </c>
      <c r="BL20" s="234">
        <f>COUNTIF(VENDREDI!$D$35:$AB$44,A20)</f>
        <v>0</v>
      </c>
      <c r="BM20" s="235">
        <f>COUNTIF(VENDREDI!$D$49:$Y$58,A20)</f>
        <v>0</v>
      </c>
      <c r="BN20" s="451">
        <f t="shared" si="13"/>
        <v>0</v>
      </c>
      <c r="BO20" s="207">
        <f>COUNTIF(LUNDI!$J$63:$J$66,A20)</f>
        <v>0</v>
      </c>
      <c r="BP20" s="41">
        <f>COUNTIF(LUNDI!$K$63:$K$66,A20)</f>
        <v>0</v>
      </c>
      <c r="BQ20" s="207">
        <f>COUNTIF(MARDI!$J$63:$J$66,A20)</f>
        <v>0</v>
      </c>
      <c r="BR20" s="41">
        <f>COUNTIF(MARDI!$K$63:$K$66,A20)</f>
        <v>0</v>
      </c>
      <c r="BS20" s="207">
        <f>COUNTIF(MERCREDI!$J$63:$J$66,A20)</f>
        <v>0</v>
      </c>
      <c r="BT20" s="41">
        <f>COUNTIF(MERCREDI!$K$63:$K$66,A20)</f>
        <v>0</v>
      </c>
      <c r="BU20" s="207">
        <f>COUNTIF(JEUDI!$J$63:$J$66,A20)</f>
        <v>0</v>
      </c>
      <c r="BV20" s="41">
        <f>COUNTIF(JEUDI!$K$63:$K$66,A20)</f>
        <v>0</v>
      </c>
      <c r="BW20" s="207">
        <f>COUNTIF(VENDREDI!$J$63:$J$66,A20)</f>
        <v>0</v>
      </c>
      <c r="BX20" s="42">
        <f>COUNTIF(VENDREDI!$K$63:$K$66,A20)</f>
        <v>0</v>
      </c>
      <c r="BY20" s="207">
        <f>COUNTIF(LUNDI!$L$66:$L76,A20)</f>
        <v>0</v>
      </c>
      <c r="BZ20" s="208"/>
      <c r="CA20" s="41">
        <f>COUNTIF(MARDI!$L$63:$L$66,A20)</f>
        <v>0</v>
      </c>
      <c r="CB20" s="208"/>
      <c r="CC20" s="208">
        <f>COUNTIF(MERCREDI!$L$63:$L$66,A20)</f>
        <v>0</v>
      </c>
      <c r="CD20" s="208"/>
      <c r="CE20" s="41">
        <f>COUNTIF(JEUDI!$L$63:$L$66,A20)</f>
        <v>0</v>
      </c>
      <c r="CF20" s="208"/>
      <c r="CG20" s="209">
        <f>COUNTIF(VENDREDI!$L$63:$L$66,A20)</f>
        <v>0</v>
      </c>
      <c r="CK20" s="43">
        <f>COUNTIF(LUNDI!$O$64:$O$66,A20)</f>
        <v>0</v>
      </c>
      <c r="CL20" s="41">
        <f>COUNTIF(MARDI!$O$64:$O$66,A20)</f>
        <v>0</v>
      </c>
      <c r="CM20" s="41">
        <f>COUNTIF(MERCREDI!$O$64:$O$66,A20)</f>
        <v>0</v>
      </c>
      <c r="CN20" s="41">
        <f>COUNTIF(JEUDI!$O$64:$O$66,A20)</f>
        <v>0</v>
      </c>
      <c r="CO20" s="42">
        <f>COUNTIF(VENDREDI!$O$64:$O$66,A20)</f>
        <v>0</v>
      </c>
      <c r="CQ20" s="43">
        <f>COUNTIF(LUNDI!$P$64:$P$66,A20)</f>
        <v>0</v>
      </c>
      <c r="CR20" s="41">
        <f>COUNTIF(MARDI!$P$64:$P$66,A20)</f>
        <v>0</v>
      </c>
      <c r="CS20" s="41">
        <f>COUNTIF(MERCREDI!$P$64:$P$66,A20)</f>
        <v>0</v>
      </c>
      <c r="CT20" s="41">
        <f>COUNTIF(JEUDI!$P$64:$P$66,A20)</f>
        <v>0</v>
      </c>
      <c r="CU20" s="42">
        <f>COUNTIF(VENDREDI!$P$64:$P$66,A20)</f>
        <v>0</v>
      </c>
      <c r="CV20" s="543" t="str">
        <f t="shared" si="26"/>
        <v xml:space="preserve">CHERVIER </v>
      </c>
      <c r="CW20" s="559" t="e">
        <f>INDEX(LUNDI!$B$6:$B$29,MATCH($A$20,LUNDI!D6:D29,0))</f>
        <v>#N/A</v>
      </c>
      <c r="CX20" s="559" t="e">
        <f>INDEX(LUNDI!$B$6:$B$29,MATCH($A$20,LUNDI!E6:E29,0))</f>
        <v>#N/A</v>
      </c>
      <c r="CY20" s="559" t="e">
        <f>INDEX(LUNDI!$B$6:$B$29,MATCH($A$20,LUNDI!F6:F29,0))</f>
        <v>#N/A</v>
      </c>
      <c r="CZ20" s="559" t="e">
        <f>INDEX(LUNDI!$B$6:$B$29,MATCH($A$20,LUNDI!G6:G29,0))</f>
        <v>#N/A</v>
      </c>
      <c r="DA20" s="559" t="e">
        <f>INDEX(LUNDI!$B$6:$B$29,MATCH($A$20,LUNDI!H6:H29,0))</f>
        <v>#N/A</v>
      </c>
      <c r="DB20" s="559" t="e">
        <f>INDEX(LUNDI!$B$6:$B$29,MATCH($A$20,LUNDI!I6:I29,0))</f>
        <v>#N/A</v>
      </c>
      <c r="DC20" s="559" t="e">
        <f>INDEX(LUNDI!$B$6:$B$29,MATCH($A$20,LUNDI!J6:J29,0))</f>
        <v>#N/A</v>
      </c>
      <c r="DD20" s="559" t="e">
        <f>INDEX(LUNDI!$B$6:$B$29,MATCH($A$20,LUNDI!K6:K29,0))</f>
        <v>#N/A</v>
      </c>
      <c r="DE20" s="559" t="e">
        <f>INDEX(LUNDI!$B$6:$B$29,MATCH($A$20,LUNDI!L6:L29,0))</f>
        <v>#N/A</v>
      </c>
      <c r="DF20" s="559" t="e">
        <f>INDEX(LUNDI!$B$6:$B$29,MATCH($A$20,LUNDI!M6:M29,0))</f>
        <v>#N/A</v>
      </c>
      <c r="DG20" s="559" t="e">
        <f>INDEX(LUNDI!$B$6:$B$29,MATCH($A$20,LUNDI!N6:N29,0))</f>
        <v>#N/A</v>
      </c>
      <c r="DH20" s="559" t="e">
        <f>INDEX(LUNDI!$B$6:$B$29,MATCH($A$20,LUNDI!O6:O29,0))</f>
        <v>#N/A</v>
      </c>
      <c r="DI20" s="559" t="e">
        <f>INDEX(LUNDI!$B$6:$B$29,MATCH($A$20,LUNDI!P6:P29,0))</f>
        <v>#N/A</v>
      </c>
      <c r="DJ20" s="559" t="e">
        <f>INDEX(LUNDI!$B$6:$B$29,MATCH($A$20,LUNDI!Q6:Q29,0))</f>
        <v>#N/A</v>
      </c>
      <c r="DK20" s="559" t="e">
        <f>INDEX(LUNDI!$B$6:$B$29,MATCH($A$20,LUNDI!R6:R29,0))</f>
        <v>#N/A</v>
      </c>
      <c r="DL20" s="559" t="e">
        <f>INDEX(LUNDI!$B$6:$B$29,MATCH($A$20,LUNDI!S6:S29,0))</f>
        <v>#N/A</v>
      </c>
      <c r="DM20" s="559" t="e">
        <f>INDEX(LUNDI!$B$6:$B$29,MATCH($A$20,LUNDI!T6:T29,0))</f>
        <v>#N/A</v>
      </c>
      <c r="DN20" s="559" t="e">
        <f>INDEX(LUNDI!$B$6:$B$29,MATCH($A$20,LUNDI!U6:U29,0))</f>
        <v>#N/A</v>
      </c>
      <c r="DO20" s="559" t="e">
        <f>INDEX(LUNDI!$B$6:$B$29,MATCH($A$20,LUNDI!V6:V29,0))</f>
        <v>#N/A</v>
      </c>
      <c r="DP20" s="559" t="e">
        <f>INDEX(LUNDI!$B$6:$B$29,MATCH($A$20,LUNDI!W6:W29,0))</f>
        <v>#N/A</v>
      </c>
      <c r="DQ20" s="559" t="e">
        <f>INDEX(LUNDI!$B$6:$B$29,MATCH($A$20,LUNDI!X6:X29,0))</f>
        <v>#N/A</v>
      </c>
      <c r="DR20" s="559" t="e">
        <f>INDEX(LUNDI!$B$6:$B$29,MATCH($A$20,LUNDI!Y6:Y29,0))</f>
        <v>#N/A</v>
      </c>
      <c r="DS20" s="559" t="e">
        <f>INDEX(LUNDI!$B$6:$B$29,MATCH($A$20,LUNDI!Z6:Z29,0))</f>
        <v>#N/A</v>
      </c>
      <c r="DT20" s="559" t="e">
        <f>INDEX(LUNDI!$B$6:$B$29,MATCH($A$20,LUNDI!AA6:AA29,0))</f>
        <v>#N/A</v>
      </c>
      <c r="DU20" s="559" t="e">
        <f>INDEX(LUNDI!$B$6:$B$29,MATCH($A$20,LUNDI!AB6:AB29,0))</f>
        <v>#N/A</v>
      </c>
      <c r="DV20" s="572">
        <f t="shared" si="14"/>
        <v>0</v>
      </c>
      <c r="DW20" s="543" t="str">
        <f t="shared" si="15"/>
        <v xml:space="preserve">CHERVIER </v>
      </c>
      <c r="DX20" s="559" t="e">
        <f>INDEX(MARDI!$B$6:$B$29,MATCH($A$20,MARDI!D6:D29,0))</f>
        <v>#N/A</v>
      </c>
      <c r="DY20" s="559" t="e">
        <f>INDEX(MARDI!$B$6:$B$29,MATCH($A$20,MARDI!E6:E29,0))</f>
        <v>#N/A</v>
      </c>
      <c r="DZ20" s="559" t="e">
        <f>INDEX(MARDI!$B$6:$B$29,MATCH($A$20,MARDI!F6:F29,0))</f>
        <v>#N/A</v>
      </c>
      <c r="EA20" s="559" t="e">
        <f>INDEX(MARDI!$B$6:$B$29,MATCH($A$20,MARDI!G6:G29,0))</f>
        <v>#N/A</v>
      </c>
      <c r="EB20" s="559" t="e">
        <f>INDEX(MARDI!$B$6:$B$29,MATCH($A$20,MARDI!H6:H29,0))</f>
        <v>#N/A</v>
      </c>
      <c r="EC20" s="559" t="e">
        <f>INDEX(MARDI!$B$6:$B$29,MATCH($A$20,MARDI!I6:I29,0))</f>
        <v>#N/A</v>
      </c>
      <c r="ED20" s="559" t="e">
        <f>INDEX(MARDI!$B$6:$B$29,MATCH($A$20,MARDI!J6:J29,0))</f>
        <v>#N/A</v>
      </c>
      <c r="EE20" s="559" t="e">
        <f>INDEX(MARDI!$B$6:$B$29,MATCH($A$20,MARDI!K6:K29,0))</f>
        <v>#N/A</v>
      </c>
      <c r="EF20" s="559" t="e">
        <f>INDEX(MARDI!$B$6:$B$29,MATCH($A$20,MARDI!L6:L29,0))</f>
        <v>#N/A</v>
      </c>
      <c r="EG20" s="559" t="e">
        <f>INDEX(MARDI!$B$6:$B$29,MATCH($A$20,MARDI!M6:M29,0))</f>
        <v>#N/A</v>
      </c>
      <c r="EH20" s="559" t="e">
        <f>INDEX(MARDI!$B$6:$B$29,MATCH($A$20,MARDI!N6:N29,0))</f>
        <v>#N/A</v>
      </c>
      <c r="EI20" s="559" t="e">
        <f>INDEX(MARDI!$B$6:$B$29,MATCH($A$20,MARDI!O6:O29,0))</f>
        <v>#N/A</v>
      </c>
      <c r="EJ20" s="559" t="e">
        <f>INDEX(MARDI!$B$6:$B$29,MATCH($A$20,MARDI!P6:P29,0))</f>
        <v>#N/A</v>
      </c>
      <c r="EK20" s="559" t="e">
        <f>INDEX(MARDI!$B$6:$B$29,MATCH($A$20,MARDI!Q6:Q29,0))</f>
        <v>#N/A</v>
      </c>
      <c r="EL20" s="559" t="e">
        <f>INDEX(MARDI!$B$6:$B$29,MATCH($A$20,MARDI!R6:R29,0))</f>
        <v>#N/A</v>
      </c>
      <c r="EM20" s="559" t="e">
        <f>INDEX(MARDI!$B$6:$B$29,MATCH($A$20,MARDI!S6:S29,0))</f>
        <v>#N/A</v>
      </c>
      <c r="EN20" s="559" t="e">
        <f>INDEX(MARDI!$B$6:$B$29,MATCH($A$20,MARDI!T6:T29,0))</f>
        <v>#N/A</v>
      </c>
      <c r="EO20" s="559" t="e">
        <f>INDEX(MARDI!$B$6:$B$29,MATCH($A$20,MARDI!U6:U29,0))</f>
        <v>#N/A</v>
      </c>
      <c r="EP20" s="559" t="e">
        <f>INDEX(MARDI!$B$6:$B$29,MATCH($A$20,MARDI!V6:V29,0))</f>
        <v>#N/A</v>
      </c>
      <c r="EQ20" s="559" t="e">
        <f>INDEX(MARDI!$B$6:$B$29,MATCH($A$20,MARDI!W6:W29,0))</f>
        <v>#N/A</v>
      </c>
      <c r="ER20" s="559" t="e">
        <f>INDEX(MARDI!$B$6:$B$29,MATCH($A$20,MARDI!X6:X29,0))</f>
        <v>#N/A</v>
      </c>
      <c r="ES20" s="559" t="e">
        <f>INDEX(MARDI!$B$6:$B$29,MATCH($A$20,MARDI!Y6:Y29,0))</f>
        <v>#N/A</v>
      </c>
      <c r="ET20" s="559" t="e">
        <f>INDEX(MARDI!$B$6:$B$29,MATCH($A$20,MARDI!Z6:Z29,0))</f>
        <v>#N/A</v>
      </c>
      <c r="EU20" s="559" t="e">
        <f>INDEX(MARDI!$B$6:$B$29,MATCH($A$20,MARDI!AA6:AA29,0))</f>
        <v>#N/A</v>
      </c>
      <c r="EV20" s="559" t="e">
        <f>INDEX(MARDI!$B$6:$B$29,MATCH($A$20,MARDI!AB6:AB29,0))</f>
        <v>#N/A</v>
      </c>
      <c r="EW20" s="572">
        <f t="shared" si="16"/>
        <v>0</v>
      </c>
      <c r="EX20" s="559"/>
      <c r="EY20" s="568" t="str">
        <f t="shared" si="27"/>
        <v xml:space="preserve">CHERVIER </v>
      </c>
      <c r="EZ20" s="559" t="e">
        <f>INDEX(MERCREDI!$B$6:$B$29,MATCH($A$20,MERCREDI!D6:D29,0))</f>
        <v>#N/A</v>
      </c>
      <c r="FA20" s="559" t="e">
        <f>INDEX(MERCREDI!$B$6:$B$29,MATCH($A$20,MERCREDI!E6:E29,0))</f>
        <v>#N/A</v>
      </c>
      <c r="FB20" s="559" t="e">
        <f>INDEX(MERCREDI!$B$6:$B$29,MATCH($A$20,MERCREDI!F6:F29,0))</f>
        <v>#N/A</v>
      </c>
      <c r="FC20" s="559" t="e">
        <f>INDEX(MERCREDI!$B$6:$B$29,MATCH($A$20,MERCREDI!G6:G29,0))</f>
        <v>#N/A</v>
      </c>
      <c r="FD20" s="559" t="e">
        <f>INDEX(MERCREDI!$B$6:$B$29,MATCH($A$20,MERCREDI!H6:H29,0))</f>
        <v>#N/A</v>
      </c>
      <c r="FE20" s="559" t="e">
        <f>INDEX(MERCREDI!$B$6:$B$29,MATCH($A$20,MERCREDI!I6:I29,0))</f>
        <v>#N/A</v>
      </c>
      <c r="FF20" s="559" t="e">
        <f>INDEX(MERCREDI!$B$6:$B$29,MATCH($A$20,MERCREDI!J6:J29,0))</f>
        <v>#N/A</v>
      </c>
      <c r="FG20" s="559" t="e">
        <f>INDEX(MERCREDI!$B$6:$B$29,MATCH($A$20,MERCREDI!K6:K29,0))</f>
        <v>#N/A</v>
      </c>
      <c r="FH20" s="559" t="e">
        <f>INDEX(MERCREDI!$B$6:$B$29,MATCH($A$20,MERCREDI!L6:L29,0))</f>
        <v>#N/A</v>
      </c>
      <c r="FI20" s="559" t="e">
        <f>INDEX(MERCREDI!$B$6:$B$29,MATCH($A$20,MERCREDI!M6:M29,0))</f>
        <v>#N/A</v>
      </c>
      <c r="FJ20" s="559" t="e">
        <f>INDEX(MERCREDI!$B$6:$B$29,MATCH($A$20,MERCREDI!N6:N29,0))</f>
        <v>#N/A</v>
      </c>
      <c r="FK20" s="559" t="e">
        <f>INDEX(MERCREDI!$B$6:$B$29,MATCH($A$20,MERCREDI!O6:O29,0))</f>
        <v>#N/A</v>
      </c>
      <c r="FL20" s="559" t="e">
        <f>INDEX(MERCREDI!$B$6:$B$29,MATCH($A$20,MERCREDI!P6:P29,0))</f>
        <v>#N/A</v>
      </c>
      <c r="FM20" s="559" t="e">
        <f>INDEX(MERCREDI!$B$6:$B$29,MATCH($A$20,MERCREDI!Q6:Q29,0))</f>
        <v>#N/A</v>
      </c>
      <c r="FN20" s="559" t="e">
        <f>INDEX(MERCREDI!$B$6:$B$29,MATCH($A$20,MERCREDI!R6:R29,0))</f>
        <v>#N/A</v>
      </c>
      <c r="FO20" s="559" t="e">
        <f>INDEX(MERCREDI!$B$6:$B$29,MATCH($A$20,MERCREDI!S6:S29,0))</f>
        <v>#N/A</v>
      </c>
      <c r="FP20" s="559" t="e">
        <f>INDEX(MERCREDI!$B$6:$B$29,MATCH($A$20,MERCREDI!T6:T29,0))</f>
        <v>#N/A</v>
      </c>
      <c r="FQ20" s="559" t="e">
        <f>INDEX(MERCREDI!$B$6:$B$29,MATCH($A$20,MERCREDI!U6:U29,0))</f>
        <v>#N/A</v>
      </c>
      <c r="FR20" s="559" t="e">
        <f>INDEX(MERCREDI!$B$6:$B$29,MATCH($A$20,MERCREDI!V6:V29,0))</f>
        <v>#N/A</v>
      </c>
      <c r="FS20" s="559" t="e">
        <f>INDEX(MERCREDI!$B$6:$B$29,MATCH($A$20,MERCREDI!W6:W29,0))</f>
        <v>#N/A</v>
      </c>
      <c r="FT20" s="559" t="e">
        <f>INDEX(MERCREDI!$B$6:$B$29,MATCH($A$20,MERCREDI!X6:X29,0))</f>
        <v>#N/A</v>
      </c>
      <c r="FU20" s="559" t="e">
        <f>INDEX(MERCREDI!$B$6:$B$29,MATCH($A$20,MERCREDI!Y6:Y29,0))</f>
        <v>#N/A</v>
      </c>
      <c r="FV20" s="559" t="e">
        <f>INDEX(MERCREDI!$B$6:$B$29,MATCH($A$20,MERCREDI!Z6:Z29,0))</f>
        <v>#N/A</v>
      </c>
      <c r="FW20" s="559" t="e">
        <f>INDEX(MERCREDI!$B$6:$B$29,MATCH($A$20,MERCREDI!AA6:AA29,0))</f>
        <v>#N/A</v>
      </c>
      <c r="FX20" s="559" t="e">
        <f>INDEX(MERCREDI!$B$6:$B$29,MATCH($A$20,MERCREDI!AB6:AB29,0))</f>
        <v>#N/A</v>
      </c>
      <c r="FY20" s="572">
        <f t="shared" si="28"/>
        <v>0</v>
      </c>
      <c r="GA20" s="570" t="str">
        <f t="shared" si="29"/>
        <v xml:space="preserve">CHERVIER </v>
      </c>
      <c r="GB20" s="565" t="e">
        <f>INDEX(JEUDI!$B$6:$B$29,MATCH($A$20,JEUDI!D6:D29,0))</f>
        <v>#N/A</v>
      </c>
      <c r="GC20" s="565" t="e">
        <f>INDEX(JEUDI!$B$6:$B$29,MATCH($A$20,JEUDI!E6:E29,0))</f>
        <v>#N/A</v>
      </c>
      <c r="GD20" s="565" t="e">
        <f>INDEX(JEUDI!$B$6:$B$29,MATCH($A$20,JEUDI!F6:F29,0))</f>
        <v>#N/A</v>
      </c>
      <c r="GE20" s="565" t="e">
        <f>INDEX(JEUDI!$B$6:$B$29,MATCH($A$20,JEUDI!G6:G29,0))</f>
        <v>#N/A</v>
      </c>
      <c r="GF20" s="565" t="e">
        <f>INDEX(JEUDI!$B$6:$B$29,MATCH($A$20,JEUDI!H6:H29,0))</f>
        <v>#N/A</v>
      </c>
      <c r="GG20" s="565" t="e">
        <f>INDEX(JEUDI!$B$6:$B$29,MATCH($A$20,JEUDI!I6:I29,0))</f>
        <v>#N/A</v>
      </c>
      <c r="GH20" s="565" t="e">
        <f>INDEX(JEUDI!$B$6:$B$29,MATCH($A$20,JEUDI!J6:J29,0))</f>
        <v>#N/A</v>
      </c>
      <c r="GI20" s="565" t="e">
        <f>INDEX(JEUDI!$B$6:$B$29,MATCH($A$20,JEUDI!K6:K29,0))</f>
        <v>#N/A</v>
      </c>
      <c r="GJ20" s="565" t="e">
        <f>INDEX(JEUDI!$B$6:$B$29,MATCH($A$20,JEUDI!L6:L29,0))</f>
        <v>#N/A</v>
      </c>
      <c r="GK20" s="565" t="e">
        <f>INDEX(JEUDI!$B$6:$B$29,MATCH($A$20,JEUDI!M6:M29,0))</f>
        <v>#N/A</v>
      </c>
      <c r="GL20" s="565" t="e">
        <f>INDEX(JEUDI!$B$6:$B$29,MATCH($A$20,JEUDI!N6:N29,0))</f>
        <v>#N/A</v>
      </c>
      <c r="GM20" s="565" t="e">
        <f>INDEX(JEUDI!$B$6:$B$29,MATCH($A$20,JEUDI!O6:O29,0))</f>
        <v>#N/A</v>
      </c>
      <c r="GN20" s="565" t="e">
        <f>INDEX(JEUDI!$B$6:$B$29,MATCH($A$20,JEUDI!P6:P29,0))</f>
        <v>#N/A</v>
      </c>
      <c r="GO20" s="565" t="e">
        <f>INDEX(JEUDI!$B$6:$B$29,MATCH($A$20,JEUDI!Q6:Q29,0))</f>
        <v>#N/A</v>
      </c>
      <c r="GP20" s="565" t="e">
        <f>INDEX(JEUDI!$B$6:$B$29,MATCH($A$20,JEUDI!R6:R29,0))</f>
        <v>#N/A</v>
      </c>
      <c r="GQ20" s="565" t="e">
        <f>INDEX(JEUDI!$B$6:$B$29,MATCH($A$20,JEUDI!S6:S29,0))</f>
        <v>#N/A</v>
      </c>
      <c r="GR20" s="565" t="e">
        <f>INDEX(JEUDI!$B$6:$B$29,MATCH($A$20,JEUDI!T6:T29,0))</f>
        <v>#N/A</v>
      </c>
      <c r="GS20" s="565" t="e">
        <f>INDEX(JEUDI!$B$6:$B$29,MATCH($A$20,JEUDI!U6:U29,0))</f>
        <v>#N/A</v>
      </c>
      <c r="GT20" s="565" t="e">
        <f>INDEX(JEUDI!$B$6:$B$29,MATCH($A$20,JEUDI!V6:V29,0))</f>
        <v>#N/A</v>
      </c>
      <c r="GU20" s="565" t="e">
        <f>INDEX(JEUDI!$B$6:$B$29,MATCH($A$20,JEUDI!W6:W29,0))</f>
        <v>#N/A</v>
      </c>
      <c r="GV20" s="565" t="e">
        <f>INDEX(JEUDI!$B$6:$B$29,MATCH($A$20,JEUDI!X6:X29,0))</f>
        <v>#N/A</v>
      </c>
      <c r="GW20" s="565" t="e">
        <f>INDEX(JEUDI!$B$6:$B$29,MATCH($A$20,JEUDI!Y6:Y29,0))</f>
        <v>#N/A</v>
      </c>
      <c r="GX20" s="565" t="e">
        <f>INDEX(JEUDI!$B$6:$B$29,MATCH($A$20,JEUDI!Z6:Z29,0))</f>
        <v>#N/A</v>
      </c>
      <c r="GY20" s="565" t="e">
        <f>INDEX(JEUDI!$B$6:$B$29,MATCH($A$20,JEUDI!AA6:AA29,0))</f>
        <v>#N/A</v>
      </c>
      <c r="GZ20" s="565" t="e">
        <f>INDEX(JEUDI!$B$6:$B$29,MATCH($A$20,JEUDI!AB6:AB29,0))</f>
        <v>#N/A</v>
      </c>
      <c r="HA20" s="572">
        <f t="shared" si="30"/>
        <v>0</v>
      </c>
      <c r="HC20" s="772" t="str">
        <f t="shared" si="31"/>
        <v xml:space="preserve">CHERVIER </v>
      </c>
      <c r="HD20" s="565" t="e">
        <f>INDEX(VENDREDI!$B$6:$B$29,MATCH($A$20,VENDREDI!D6:D29,0))</f>
        <v>#N/A</v>
      </c>
      <c r="HE20" s="565" t="e">
        <f>INDEX(VENDREDI!$B$6:$B$29,MATCH($A$20,VENDREDI!E6:E29,0))</f>
        <v>#N/A</v>
      </c>
      <c r="HF20" s="565" t="e">
        <f>INDEX(VENDREDI!$B$6:$B$29,MATCH($A$20,VENDREDI!F6:F29,0))</f>
        <v>#N/A</v>
      </c>
      <c r="HG20" s="565" t="e">
        <f>INDEX(VENDREDI!$B$6:$B$29,MATCH($A$20,VENDREDI!G6:G29,0))</f>
        <v>#N/A</v>
      </c>
      <c r="HH20" s="565" t="e">
        <f>INDEX(VENDREDI!$B$6:$B$29,MATCH($A$20,VENDREDI!H6:H29,0))</f>
        <v>#N/A</v>
      </c>
      <c r="HI20" s="565" t="e">
        <f>INDEX(VENDREDI!$B$6:$B$29,MATCH($A$20,VENDREDI!I6:I29,0))</f>
        <v>#N/A</v>
      </c>
      <c r="HJ20" s="565" t="e">
        <f>INDEX(VENDREDI!$B$6:$B$29,MATCH($A$20,VENDREDI!J6:J29,0))</f>
        <v>#N/A</v>
      </c>
      <c r="HK20" s="565" t="e">
        <f>INDEX(VENDREDI!$B$6:$B$29,MATCH($A$20,VENDREDI!K6:K29,0))</f>
        <v>#N/A</v>
      </c>
      <c r="HL20" s="565" t="e">
        <f>INDEX(VENDREDI!$B$6:$B$29,MATCH($A$20,VENDREDI!L6:L29,0))</f>
        <v>#N/A</v>
      </c>
      <c r="HM20" s="565" t="e">
        <f>INDEX(VENDREDI!$B$6:$B$29,MATCH($A$20,VENDREDI!M6:M29,0))</f>
        <v>#N/A</v>
      </c>
      <c r="HN20" s="565" t="e">
        <f>INDEX(VENDREDI!$B$6:$B$29,MATCH($A$20,VENDREDI!N6:N29,0))</f>
        <v>#N/A</v>
      </c>
      <c r="HO20" s="565" t="e">
        <f>INDEX(VENDREDI!$B$6:$B$29,MATCH($A$20,VENDREDI!O6:O29,0))</f>
        <v>#N/A</v>
      </c>
      <c r="HP20" s="565" t="e">
        <f>INDEX(VENDREDI!$B$6:$B$29,MATCH($A$20,VENDREDI!P6:P29,0))</f>
        <v>#N/A</v>
      </c>
      <c r="HQ20" s="565" t="e">
        <f>INDEX(VENDREDI!$B$6:$B$29,MATCH($A$20,VENDREDI!Q6:Q29,0))</f>
        <v>#N/A</v>
      </c>
      <c r="HR20" s="565" t="e">
        <f>INDEX(VENDREDI!$B$6:$B$29,MATCH($A$20,VENDREDI!R6:R29,0))</f>
        <v>#N/A</v>
      </c>
      <c r="HS20" s="565" t="e">
        <f>INDEX(VENDREDI!$B$6:$B$29,MATCH($A$20,VENDREDI!S6:S29,0))</f>
        <v>#N/A</v>
      </c>
      <c r="HT20" s="565" t="e">
        <f>INDEX(VENDREDI!$B$6:$B$29,MATCH($A$20,VENDREDI!T6:T29,0))</f>
        <v>#N/A</v>
      </c>
      <c r="HU20" s="565" t="e">
        <f>INDEX(VENDREDI!$B$6:$B$29,MATCH($A$20,VENDREDI!U6:U29,0))</f>
        <v>#N/A</v>
      </c>
      <c r="HV20" s="565" t="e">
        <f>INDEX(VENDREDI!$B$6:$B$29,MATCH($A$20,VENDREDI!V6:V29,0))</f>
        <v>#N/A</v>
      </c>
      <c r="HW20" s="565" t="e">
        <f>INDEX(VENDREDI!$B$6:$B$29,MATCH($A$20,VENDREDI!W6:W29,0))</f>
        <v>#N/A</v>
      </c>
      <c r="HX20" s="565" t="e">
        <f>INDEX(VENDREDI!$B$6:$B$29,MATCH($A$20,VENDREDI!X6:X29,0))</f>
        <v>#N/A</v>
      </c>
      <c r="HY20" s="565" t="e">
        <f>INDEX(VENDREDI!$B$6:$B$29,MATCH($A$20,VENDREDI!Y6:Y29,0))</f>
        <v>#N/A</v>
      </c>
      <c r="HZ20" s="565" t="e">
        <f>INDEX(VENDREDI!$B$6:$B$29,MATCH($A$20,VENDREDI!Z6:Z29,0))</f>
        <v>#N/A</v>
      </c>
      <c r="IA20" s="565" t="e">
        <f>INDEX(VENDREDI!$B$6:$B$29,MATCH($A$20,VENDREDI!AA6:AA29,0))</f>
        <v>#N/A</v>
      </c>
      <c r="IB20" s="565" t="e">
        <f>INDEX(VENDREDI!$B$6:$B$29,MATCH($A$20,VENDREDI!AB6:AB29,0))</f>
        <v>#N/A</v>
      </c>
      <c r="IC20" s="572">
        <f t="shared" si="32"/>
        <v>0</v>
      </c>
      <c r="IG20" s="772" t="str">
        <f t="shared" si="33"/>
        <v xml:space="preserve">CHERVIER </v>
      </c>
      <c r="IH20" s="565" t="e">
        <f>INDEX(LUNDI!$B$35:$B$58,MATCH($A$20,LUNDI!D35:D58,0))</f>
        <v>#N/A</v>
      </c>
      <c r="II20" s="565" t="e">
        <f>INDEX(LUNDI!$B$35:$B$58,MATCH($A$20,LUNDI!E35:E58,0))</f>
        <v>#N/A</v>
      </c>
      <c r="IJ20" s="565" t="e">
        <f>INDEX(LUNDI!$B$35:$B$58,MATCH($A$20,LUNDI!F35:F58,0))</f>
        <v>#N/A</v>
      </c>
      <c r="IK20" s="565" t="e">
        <f>INDEX(LUNDI!$B$35:$B$58,MATCH($A$20,LUNDI!G35:G58,0))</f>
        <v>#N/A</v>
      </c>
      <c r="IL20" s="565" t="e">
        <f>INDEX(LUNDI!$B$35:$B$58,MATCH($A$20,LUNDI!H35:H58,0))</f>
        <v>#N/A</v>
      </c>
      <c r="IM20" s="565" t="e">
        <f>INDEX(LUNDI!$B$35:$B$58,MATCH($A$20,LUNDI!I35:I58,0))</f>
        <v>#N/A</v>
      </c>
      <c r="IN20" s="565" t="e">
        <f>INDEX(LUNDI!$B$35:$B$58,MATCH($A$20,LUNDI!J35:J58,0))</f>
        <v>#N/A</v>
      </c>
      <c r="IO20" s="565" t="e">
        <f>INDEX(LUNDI!$B$35:$B$58,MATCH($A$20,LUNDI!K35:K58,0))</f>
        <v>#N/A</v>
      </c>
      <c r="IP20" s="565" t="e">
        <f>INDEX(LUNDI!$B$35:$B$58,MATCH($A$20,LUNDI!L35:L58,0))</f>
        <v>#N/A</v>
      </c>
      <c r="IQ20" s="565" t="e">
        <f>INDEX(LUNDI!$B$35:$B$58,MATCH($A$20,LUNDI!M35:M58,0))</f>
        <v>#N/A</v>
      </c>
      <c r="IR20" s="565" t="e">
        <f>INDEX(LUNDI!$B$35:$B$58,MATCH($A$20,LUNDI!N35:N58,0))</f>
        <v>#N/A</v>
      </c>
      <c r="IS20" s="565" t="e">
        <f>INDEX(LUNDI!$B$35:$B$58,MATCH($A$20,LUNDI!O35:O58,0))</f>
        <v>#N/A</v>
      </c>
      <c r="IT20" s="565" t="e">
        <f>INDEX(LUNDI!$B$35:$B$58,MATCH($A$20,LUNDI!P35:P58,0))</f>
        <v>#N/A</v>
      </c>
      <c r="IU20" s="565" t="e">
        <f>INDEX(LUNDI!$B$35:$B$58,MATCH($A$20,LUNDI!Q35:Q58,0))</f>
        <v>#N/A</v>
      </c>
      <c r="IV20" s="565" t="e">
        <f>INDEX(LUNDI!$B$35:$B$58,MATCH($A$20,LUNDI!R35:R58,0))</f>
        <v>#N/A</v>
      </c>
      <c r="IW20" s="565" t="e">
        <f>INDEX(LUNDI!$B$35:$B$58,MATCH($A$20,LUNDI!S35:S58,0))</f>
        <v>#N/A</v>
      </c>
      <c r="IX20" s="565" t="e">
        <f>INDEX(LUNDI!$B$35:$B$58,MATCH($A$20,LUNDI!T35:T58,0))</f>
        <v>#N/A</v>
      </c>
      <c r="IY20" s="565" t="e">
        <f>INDEX(LUNDI!$B$35:$B$58,MATCH($A$20,LUNDI!U35:U58,0))</f>
        <v>#N/A</v>
      </c>
      <c r="IZ20" s="565" t="e">
        <f>INDEX(LUNDI!$B$35:$B$58,MATCH($A$20,LUNDI!V35:V58,0))</f>
        <v>#N/A</v>
      </c>
      <c r="JA20" s="565" t="e">
        <f>INDEX(LUNDI!$B$35:$B$58,MATCH($A$20,LUNDI!W35:W58,0))</f>
        <v>#N/A</v>
      </c>
      <c r="JB20" s="565" t="e">
        <f>INDEX(LUNDI!$B$35:$B$58,MATCH($A$20,LUNDI!X35:X58,0))</f>
        <v>#N/A</v>
      </c>
      <c r="JC20" s="565" t="e">
        <f>INDEX(LUNDI!$B$35:$B$58,MATCH($A$20,LUNDI!Y35:Y58,0))</f>
        <v>#N/A</v>
      </c>
      <c r="JD20" s="565" t="e">
        <f>INDEX(LUNDI!$B$35:$B$58,MATCH($A$20,LUNDI!Z35:Z58,0))</f>
        <v>#N/A</v>
      </c>
      <c r="JE20" s="565" t="e">
        <f>INDEX(LUNDI!$B$35:$B$58,MATCH($A$20,LUNDI!AA35:AA58,0))</f>
        <v>#N/A</v>
      </c>
      <c r="JF20" s="565" t="e">
        <f>INDEX(LUNDI!$B$35:$B$58,MATCH($A$20,LUNDI!AB35:AB58,0))</f>
        <v>#N/A</v>
      </c>
      <c r="JG20" s="572">
        <f t="shared" si="34"/>
        <v>0</v>
      </c>
      <c r="JI20" s="772" t="str">
        <f t="shared" si="35"/>
        <v xml:space="preserve">CHERVIER </v>
      </c>
      <c r="JJ20" s="565" t="e">
        <f>INDEX(MARDI!$B$35:$B$58,MATCH($A$20,MARDI!D35:D58,0))</f>
        <v>#N/A</v>
      </c>
      <c r="JK20" s="565" t="e">
        <f>INDEX(MARDI!$B$35:$B$58,MATCH($A$20,MARDI!E35:E58,0))</f>
        <v>#N/A</v>
      </c>
      <c r="JL20" s="565" t="e">
        <f>INDEX(MARDI!$B$35:$B$58,MATCH($A$20,MARDI!F35:F58,0))</f>
        <v>#N/A</v>
      </c>
      <c r="JM20" s="565" t="e">
        <f>INDEX(MARDI!$B$35:$B$58,MATCH($A$20,MARDI!G35:G58,0))</f>
        <v>#N/A</v>
      </c>
      <c r="JN20" s="565" t="e">
        <f>INDEX(MARDI!$B$35:$B$58,MATCH($A$20,MARDI!H35:H58,0))</f>
        <v>#N/A</v>
      </c>
      <c r="JO20" s="565" t="e">
        <f>INDEX(MARDI!$B$35:$B$58,MATCH($A$20,MARDI!I35:I58,0))</f>
        <v>#N/A</v>
      </c>
      <c r="JP20" s="565" t="e">
        <f>INDEX(MARDI!$B$35:$B$58,MATCH($A$20,MARDI!J35:J58,0))</f>
        <v>#N/A</v>
      </c>
      <c r="JQ20" s="565" t="e">
        <f>INDEX(MARDI!$B$35:$B$58,MATCH($A$20,MARDI!K35:K58,0))</f>
        <v>#N/A</v>
      </c>
      <c r="JR20" s="565" t="e">
        <f>INDEX(MARDI!$B$35:$B$58,MATCH($A$20,MARDI!L35:L58,0))</f>
        <v>#N/A</v>
      </c>
      <c r="JS20" s="565" t="e">
        <f>INDEX(MARDI!$B$35:$B$58,MATCH($A$20,MARDI!M35:M58,0))</f>
        <v>#N/A</v>
      </c>
      <c r="JT20" s="565" t="e">
        <f>INDEX(MARDI!$B$35:$B$58,MATCH($A$20,MARDI!N35:N58,0))</f>
        <v>#N/A</v>
      </c>
      <c r="JU20" s="565" t="e">
        <f>INDEX(MARDI!$B$35:$B$58,MATCH($A$20,MARDI!O35:O58,0))</f>
        <v>#N/A</v>
      </c>
      <c r="JV20" s="565" t="e">
        <f>INDEX(MARDI!$B$35:$B$58,MATCH($A$20,MARDI!P35:P58,0))</f>
        <v>#N/A</v>
      </c>
      <c r="JW20" s="565" t="e">
        <f>INDEX(MARDI!$B$35:$B$58,MATCH($A$20,MARDI!Q35:Q58,0))</f>
        <v>#N/A</v>
      </c>
      <c r="JX20" s="565" t="e">
        <f>INDEX(MARDI!$B$35:$B$58,MATCH($A$20,MARDI!R35:R58,0))</f>
        <v>#N/A</v>
      </c>
      <c r="JY20" s="565" t="e">
        <f>INDEX(MARDI!$B$35:$B$58,MATCH($A$20,MARDI!S35:S58,0))</f>
        <v>#N/A</v>
      </c>
      <c r="JZ20" s="565" t="e">
        <f>INDEX(MARDI!$B$35:$B$58,MATCH($A$20,MARDI!T35:T58,0))</f>
        <v>#N/A</v>
      </c>
      <c r="KA20" s="565" t="e">
        <f>INDEX(MARDI!$B$35:$B$58,MATCH($A$20,MARDI!U35:U58,0))</f>
        <v>#N/A</v>
      </c>
      <c r="KB20" s="565" t="e">
        <f>INDEX(MARDI!$B$35:$B$58,MATCH($A$20,MARDI!V35:V58,0))</f>
        <v>#N/A</v>
      </c>
      <c r="KC20" s="565" t="e">
        <f>INDEX(MARDI!$B$35:$B$58,MATCH($A$20,MARDI!W35:W58,0))</f>
        <v>#N/A</v>
      </c>
      <c r="KD20" s="565" t="e">
        <f>INDEX(MARDI!$B$35:$B$58,MATCH($A$20,MARDI!X35:X58,0))</f>
        <v>#N/A</v>
      </c>
      <c r="KE20" s="565" t="e">
        <f>INDEX(MARDI!$B$35:$B$58,MATCH($A$20,MARDI!Y35:Y58,0))</f>
        <v>#N/A</v>
      </c>
      <c r="KF20" s="565" t="e">
        <f>INDEX(MARDI!$B$35:$B$58,MATCH($A$20,MARDI!Z35:Z58,0))</f>
        <v>#N/A</v>
      </c>
      <c r="KG20" s="565" t="e">
        <f>INDEX(MARDI!$B$35:$B$58,MATCH($A$20,MARDI!AA35:AA58,0))</f>
        <v>#N/A</v>
      </c>
      <c r="KH20" s="565" t="e">
        <f>INDEX(MARDI!$B$35:$B$58,MATCH($A$20,MARDI!AB35:AB58,0))</f>
        <v>#N/A</v>
      </c>
      <c r="KI20" s="572">
        <f t="shared" si="36"/>
        <v>0</v>
      </c>
      <c r="KK20" s="565" t="str">
        <f t="shared" si="37"/>
        <v xml:space="preserve">CHERVIER </v>
      </c>
      <c r="KL20" s="565" t="e">
        <f>INDEX(MERCREDI!$B$35:$B$58,MATCH($A$20,MERCREDI!D35:D58,0))</f>
        <v>#N/A</v>
      </c>
      <c r="KM20" s="565" t="e">
        <f>INDEX(MERCREDI!$B$35:$B$58,MATCH($A$20,MERCREDI!E35:E58,0))</f>
        <v>#N/A</v>
      </c>
      <c r="KN20" s="565" t="e">
        <f>INDEX(MERCREDI!$B$35:$B$58,MATCH($A$20,MERCREDI!F35:F58,0))</f>
        <v>#N/A</v>
      </c>
      <c r="KO20" s="565" t="e">
        <f>INDEX(MERCREDI!$B$35:$B$58,MATCH($A$20,MERCREDI!G35:G58,0))</f>
        <v>#N/A</v>
      </c>
      <c r="KP20" s="565" t="e">
        <f>INDEX(MERCREDI!$B$35:$B$58,MATCH($A$20,MERCREDI!H35:H58,0))</f>
        <v>#N/A</v>
      </c>
      <c r="KQ20" s="565" t="e">
        <f>INDEX(MERCREDI!$B$35:$B$58,MATCH($A$20,MERCREDI!I35:I58,0))</f>
        <v>#N/A</v>
      </c>
      <c r="KR20" s="565" t="e">
        <f>INDEX(MERCREDI!$B$35:$B$58,MATCH($A$20,MERCREDI!J35:J58,0))</f>
        <v>#N/A</v>
      </c>
      <c r="KS20" s="565" t="e">
        <f>INDEX(MERCREDI!$B$35:$B$58,MATCH($A$20,MERCREDI!K35:K58,0))</f>
        <v>#N/A</v>
      </c>
      <c r="KT20" s="565" t="e">
        <f>INDEX(MERCREDI!$B$35:$B$58,MATCH($A$20,MERCREDI!L35:L58,0))</f>
        <v>#N/A</v>
      </c>
      <c r="KU20" s="565" t="e">
        <f>INDEX(MERCREDI!$B$35:$B$58,MATCH($A$20,MERCREDI!M35:M58,0))</f>
        <v>#N/A</v>
      </c>
      <c r="KV20" s="565" t="e">
        <f>INDEX(MERCREDI!$B$35:$B$58,MATCH($A$20,MERCREDI!N35:N58,0))</f>
        <v>#N/A</v>
      </c>
      <c r="KW20" s="565" t="e">
        <f>INDEX(MERCREDI!$B$35:$B$58,MATCH($A$20,MERCREDI!O35:O58,0))</f>
        <v>#N/A</v>
      </c>
      <c r="KX20" s="565" t="e">
        <f>INDEX(MERCREDI!$B$35:$B$58,MATCH($A$20,MERCREDI!P35:P58,0))</f>
        <v>#N/A</v>
      </c>
      <c r="KY20" s="565" t="e">
        <f>INDEX(MERCREDI!$B$35:$B$58,MATCH($A$20,MERCREDI!Q35:Q58,0))</f>
        <v>#N/A</v>
      </c>
      <c r="KZ20" s="565" t="e">
        <f>INDEX(MERCREDI!$B$35:$B$58,MATCH($A$20,MERCREDI!R35:R58,0))</f>
        <v>#N/A</v>
      </c>
      <c r="LA20" s="565" t="e">
        <f>INDEX(MERCREDI!$B$35:$B$58,MATCH($A$20,MERCREDI!S35:S58,0))</f>
        <v>#N/A</v>
      </c>
      <c r="LB20" s="565" t="e">
        <f>INDEX(MERCREDI!$B$35:$B$58,MATCH($A$20,MERCREDI!T35:T58,0))</f>
        <v>#N/A</v>
      </c>
      <c r="LC20" s="565" t="e">
        <f>INDEX(MERCREDI!$B$35:$B$58,MATCH($A$20,MERCREDI!U35:U58,0))</f>
        <v>#N/A</v>
      </c>
      <c r="LD20" s="565" t="e">
        <f>INDEX(MERCREDI!$B$35:$B$58,MATCH($A$20,MERCREDI!V35:V58,0))</f>
        <v>#N/A</v>
      </c>
      <c r="LE20" s="565" t="e">
        <f>INDEX(MERCREDI!$B$35:$B$58,MATCH($A$20,MERCREDI!W35:W58,0))</f>
        <v>#N/A</v>
      </c>
      <c r="LF20" s="565" t="e">
        <f>INDEX(MERCREDI!$B$35:$B$58,MATCH($A$20,MERCREDI!X35:X58,0))</f>
        <v>#N/A</v>
      </c>
      <c r="LG20" s="565" t="e">
        <f>INDEX(MERCREDI!$B$35:$B$58,MATCH($A$20,MERCREDI!Y35:Y58,0))</f>
        <v>#N/A</v>
      </c>
      <c r="LH20" s="565" t="e">
        <f>INDEX(MERCREDI!$B$35:$B$58,MATCH($A$20,MERCREDI!Z35:Z58,0))</f>
        <v>#N/A</v>
      </c>
      <c r="LI20" s="565" t="e">
        <f>INDEX(MERCREDI!$B$35:$B$58,MATCH($A$20,MERCREDI!AA35:AA58,0))</f>
        <v>#N/A</v>
      </c>
      <c r="LJ20" s="565" t="e">
        <f>INDEX(MERCREDI!$B$35:$B$58,MATCH($A$20,MERCREDI!AB35:AB58,0))</f>
        <v>#N/A</v>
      </c>
      <c r="LK20" s="572">
        <f t="shared" si="38"/>
        <v>0</v>
      </c>
      <c r="LM20" s="565" t="str">
        <f t="shared" si="39"/>
        <v xml:space="preserve">CHERVIER </v>
      </c>
      <c r="LN20" s="565" t="e">
        <f>INDEX(JEUDI!$B$35:$B$58,MATCH($A$20,JEUDI!D35:D58,0))</f>
        <v>#N/A</v>
      </c>
      <c r="LO20" s="565" t="e">
        <f>INDEX(JEUDI!$B$35:$B$58,MATCH($A$20,JEUDI!E35:E58,0))</f>
        <v>#N/A</v>
      </c>
      <c r="LP20" s="565" t="e">
        <f>INDEX(JEUDI!$B$35:$B$58,MATCH($A$20,JEUDI!F35:F58,0))</f>
        <v>#N/A</v>
      </c>
      <c r="LQ20" s="565" t="e">
        <f>INDEX(JEUDI!$B$35:$B$58,MATCH($A$20,JEUDI!G35:G58,0))</f>
        <v>#N/A</v>
      </c>
      <c r="LR20" s="565" t="e">
        <f>INDEX(JEUDI!$B$35:$B$58,MATCH($A$20,JEUDI!H35:H58,0))</f>
        <v>#N/A</v>
      </c>
      <c r="LS20" s="565" t="e">
        <f>INDEX(JEUDI!$B$35:$B$58,MATCH($A$20,JEUDI!I35:I58,0))</f>
        <v>#N/A</v>
      </c>
      <c r="LT20" s="565" t="e">
        <f>INDEX(JEUDI!$B$35:$B$58,MATCH($A$20,JEUDI!J35:J58,0))</f>
        <v>#N/A</v>
      </c>
      <c r="LU20" s="565" t="e">
        <f>INDEX(JEUDI!$B$35:$B$58,MATCH($A$20,JEUDI!K35:K58,0))</f>
        <v>#N/A</v>
      </c>
      <c r="LV20" s="565" t="e">
        <f>INDEX(JEUDI!$B$35:$B$58,MATCH($A$20,JEUDI!L35:L58,0))</f>
        <v>#N/A</v>
      </c>
      <c r="LW20" s="565" t="e">
        <f>INDEX(JEUDI!$B$35:$B$58,MATCH($A$20,JEUDI!M35:M58,0))</f>
        <v>#N/A</v>
      </c>
      <c r="LX20" s="565" t="e">
        <f>INDEX(JEUDI!$B$35:$B$58,MATCH($A$20,JEUDI!N35:N58,0))</f>
        <v>#N/A</v>
      </c>
      <c r="LY20" s="565" t="e">
        <f>INDEX(JEUDI!$B$35:$B$58,MATCH($A$20,JEUDI!O35:O58,0))</f>
        <v>#N/A</v>
      </c>
      <c r="LZ20" s="565" t="e">
        <f>INDEX(JEUDI!$B$35:$B$58,MATCH($A$20,JEUDI!P35:P58,0))</f>
        <v>#N/A</v>
      </c>
      <c r="MA20" s="565" t="e">
        <f>INDEX(JEUDI!$B$35:$B$58,MATCH($A$20,JEUDI!Q35:Q58,0))</f>
        <v>#N/A</v>
      </c>
      <c r="MB20" s="565" t="e">
        <f>INDEX(JEUDI!$B$35:$B$58,MATCH($A$20,JEUDI!R35:R58,0))</f>
        <v>#N/A</v>
      </c>
      <c r="MC20" s="565" t="e">
        <f>INDEX(JEUDI!$B$35:$B$58,MATCH($A$20,JEUDI!S35:S58,0))</f>
        <v>#N/A</v>
      </c>
      <c r="MD20" s="565" t="e">
        <f>INDEX(JEUDI!$B$35:$B$58,MATCH($A$20,JEUDI!T35:T58,0))</f>
        <v>#N/A</v>
      </c>
      <c r="ME20" s="565" t="e">
        <f>INDEX(JEUDI!$B$35:$B$58,MATCH($A$20,JEUDI!U35:U58,0))</f>
        <v>#N/A</v>
      </c>
      <c r="MF20" s="565" t="e">
        <f>INDEX(JEUDI!$B$35:$B$58,MATCH($A$20,JEUDI!V35:V58,0))</f>
        <v>#N/A</v>
      </c>
      <c r="MG20" s="565" t="e">
        <f>INDEX(JEUDI!$B$35:$B$58,MATCH($A$20,JEUDI!W35:W58,0))</f>
        <v>#N/A</v>
      </c>
      <c r="MH20" s="565" t="e">
        <f>INDEX(JEUDI!$B$35:$B$58,MATCH($A$20,JEUDI!X35:X58,0))</f>
        <v>#N/A</v>
      </c>
      <c r="MI20" s="565" t="e">
        <f>INDEX(JEUDI!$B$35:$B$58,MATCH($A$20,JEUDI!Y35:Y58,0))</f>
        <v>#N/A</v>
      </c>
      <c r="MJ20" s="565" t="e">
        <f>INDEX(JEUDI!$B$35:$B$58,MATCH($A$20,JEUDI!Z35:Z58,0))</f>
        <v>#N/A</v>
      </c>
      <c r="MK20" s="565" t="e">
        <f>INDEX(JEUDI!$B$35:$B$58,MATCH($A$20,JEUDI!AA35:AA58,0))</f>
        <v>#N/A</v>
      </c>
      <c r="ML20" s="565" t="e">
        <f>INDEX(JEUDI!$B$35:$B$58,MATCH($A$20,JEUDI!AB35:AB58,0))</f>
        <v>#N/A</v>
      </c>
      <c r="MM20" s="572">
        <f t="shared" si="40"/>
        <v>0</v>
      </c>
      <c r="MP20" s="565" t="str">
        <f t="shared" si="41"/>
        <v xml:space="preserve">CHERVIER </v>
      </c>
      <c r="MQ20" s="565" t="e">
        <f>INDEX(VENDREDI!$B$35:$B$58,MATCH($A$20,VENDREDI!D35:D58,0))</f>
        <v>#N/A</v>
      </c>
      <c r="MR20" s="565" t="e">
        <f>INDEX(VENDREDI!$B$35:$B$58,MATCH($A$20,VENDREDI!E35:E58,0))</f>
        <v>#N/A</v>
      </c>
      <c r="MS20" s="565" t="e">
        <f>INDEX(VENDREDI!$B$35:$B$58,MATCH($A$20,VENDREDI!F35:F58,0))</f>
        <v>#N/A</v>
      </c>
      <c r="MT20" s="565" t="e">
        <f>INDEX(VENDREDI!$B$35:$B$58,MATCH($A$20,VENDREDI!G35:G58,0))</f>
        <v>#N/A</v>
      </c>
      <c r="MU20" s="565" t="e">
        <f>INDEX(VENDREDI!$B$35:$B$58,MATCH($A$20,VENDREDI!H35:H58,0))</f>
        <v>#N/A</v>
      </c>
      <c r="MV20" s="565" t="e">
        <f>INDEX(VENDREDI!$B$35:$B$58,MATCH($A$20,VENDREDI!I35:I58,0))</f>
        <v>#N/A</v>
      </c>
      <c r="MW20" s="565" t="e">
        <f>INDEX(VENDREDI!$B$35:$B$58,MATCH($A$20,VENDREDI!J35:J58,0))</f>
        <v>#N/A</v>
      </c>
      <c r="MX20" s="565" t="e">
        <f>INDEX(VENDREDI!$B$35:$B$58,MATCH($A$20,VENDREDI!K35:K58,0))</f>
        <v>#N/A</v>
      </c>
      <c r="MY20" s="565" t="e">
        <f>INDEX(VENDREDI!$B$35:$B$58,MATCH($A$20,VENDREDI!L35:L58,0))</f>
        <v>#N/A</v>
      </c>
      <c r="MZ20" s="565" t="e">
        <f>INDEX(VENDREDI!$B$35:$B$58,MATCH($A$20,VENDREDI!M35:M58,0))</f>
        <v>#N/A</v>
      </c>
      <c r="NA20" s="565" t="e">
        <f>INDEX(VENDREDI!$B$35:$B$58,MATCH($A$20,VENDREDI!N35:N58,0))</f>
        <v>#N/A</v>
      </c>
      <c r="NB20" s="565" t="e">
        <f>INDEX(VENDREDI!$B$35:$B$58,MATCH($A$20,VENDREDI!O35:O58,0))</f>
        <v>#N/A</v>
      </c>
      <c r="NC20" s="565" t="e">
        <f>INDEX(VENDREDI!$B$35:$B$58,MATCH($A$20,VENDREDI!P35:P58,0))</f>
        <v>#N/A</v>
      </c>
      <c r="ND20" s="565" t="e">
        <f>INDEX(VENDREDI!$B$35:$B$58,MATCH($A$20,VENDREDI!Q35:Q58,0))</f>
        <v>#N/A</v>
      </c>
      <c r="NE20" s="565" t="e">
        <f>INDEX(VENDREDI!$B$35:$B$58,MATCH($A$20,VENDREDI!R35:R58,0))</f>
        <v>#N/A</v>
      </c>
      <c r="NF20" s="565" t="e">
        <f>INDEX(VENDREDI!$B$35:$B$58,MATCH($A$20,VENDREDI!S35:S58,0))</f>
        <v>#N/A</v>
      </c>
      <c r="NG20" s="565" t="e">
        <f>INDEX(VENDREDI!$B$35:$B$58,MATCH($A$20,VENDREDI!T35:T58,0))</f>
        <v>#N/A</v>
      </c>
      <c r="NH20" s="565" t="e">
        <f>INDEX(VENDREDI!$B$35:$B$58,MATCH($A$20,VENDREDI!U35:U58,0))</f>
        <v>#N/A</v>
      </c>
      <c r="NI20" s="565" t="e">
        <f>INDEX(VENDREDI!$B$35:$B$58,MATCH($A$20,VENDREDI!V35:V58,0))</f>
        <v>#N/A</v>
      </c>
      <c r="NJ20" s="565" t="e">
        <f>INDEX(VENDREDI!$B$35:$B$58,MATCH($A$20,VENDREDI!W35:W58,0))</f>
        <v>#N/A</v>
      </c>
      <c r="NK20" s="565" t="e">
        <f>INDEX(VENDREDI!$B$35:$B$58,MATCH($A$20,VENDREDI!X35:X58,0))</f>
        <v>#N/A</v>
      </c>
      <c r="NL20" s="565" t="e">
        <f>INDEX(VENDREDI!$B$35:$B$58,MATCH($A$20,VENDREDI!Y35:Y58,0))</f>
        <v>#N/A</v>
      </c>
      <c r="NM20" s="565" t="e">
        <f>INDEX(VENDREDI!$B$35:$B$58,MATCH($A$20,VENDREDI!Z35:Z58,0))</f>
        <v>#N/A</v>
      </c>
      <c r="NN20" s="565" t="e">
        <f>INDEX(VENDREDI!$B$35:$B$58,MATCH($A$20,VENDREDI!AA35:AA58,0))</f>
        <v>#N/A</v>
      </c>
      <c r="NO20" s="565" t="e">
        <f>INDEX(VENDREDI!$B$35:$B$58,MATCH($A$20,VENDREDI!AB35:AB58,0))</f>
        <v>#N/A</v>
      </c>
      <c r="NP20" s="572">
        <f t="shared" si="42"/>
        <v>0</v>
      </c>
      <c r="NS20" s="564" t="str">
        <f t="shared" si="43"/>
        <v xml:space="preserve">CHERVIER </v>
      </c>
      <c r="NT20" s="617" t="e">
        <f>INDEX(LUNDI!$B$63:$B$66,MATCH(A20,LUNDI!$D$63:$D$66,0))</f>
        <v>#N/A</v>
      </c>
      <c r="NU20" s="618" t="e">
        <f>INDEX(LUNDI!$B$63:$B$66,MATCH(A20,LUNDI!$E$63:$E$66,0))</f>
        <v>#N/A</v>
      </c>
      <c r="NV20" s="625" t="e">
        <f>INDEX(LUNDI!$H$63:$H$66,MATCH(A20,LUNDI!$J$63:$J$66,0))</f>
        <v>#N/A</v>
      </c>
      <c r="NW20" s="626" t="e">
        <f>INDEX(LUNDI!$H$63:$H$66,MATCH($A$20,LUNDI!K63:K66,0))</f>
        <v>#N/A</v>
      </c>
      <c r="NX20" s="617" t="e">
        <f>INDEX(MARDI!$B$63:$B$66,MATCH(A20,MARDI!$D$63:$D$66,0))</f>
        <v>#N/A</v>
      </c>
      <c r="NY20" s="618" t="e">
        <f>INDEX(MARDI!$B$63:$B$66,MATCH(A20,MARDI!$E$63:$E$66,0))</f>
        <v>#N/A</v>
      </c>
      <c r="NZ20" s="625" t="e">
        <f>INDEX(MARDI!$H$63:$H$66,MATCH(A20,MARDI!$J$63:$J$66,0))</f>
        <v>#N/A</v>
      </c>
      <c r="OA20" s="626" t="e">
        <f>INDEX(MARDI!$H$63:$H$66,MATCH(A20,MARDI!$K$63:$K$66,0))</f>
        <v>#N/A</v>
      </c>
      <c r="OB20" s="617" t="e">
        <f>INDEX(MERCREDI!$B$63:$B$66,MATCH(A20,MERCREDI!$D$63:$D$66,0))</f>
        <v>#N/A</v>
      </c>
      <c r="OC20" s="618" t="e">
        <f>INDEX(MERCREDI!$B$63:$B$66,MATCH(A20,MERCREDI!$E$63:$E$66,0))</f>
        <v>#N/A</v>
      </c>
      <c r="OD20" s="625" t="e">
        <f>INDEX(MERCREDI!$H$63:$H$66,MATCH(A20,MERCREDI!$J$63:$J$66,0))</f>
        <v>#N/A</v>
      </c>
      <c r="OE20" s="626" t="e">
        <f>INDEX(MERCREDI!$H$63:$H$66,MATCH(A20,MERCREDI!$K$63:$K$66,0))</f>
        <v>#N/A</v>
      </c>
      <c r="OF20" s="617" t="e">
        <f>INDEX(JEUDI!$B$63:$B$66,MATCH(A20,JEUDI!$D$63:$D$66,0))</f>
        <v>#N/A</v>
      </c>
      <c r="OG20" s="618" t="e">
        <f>INDEX(JEUDI!$B$63:$B$66,MATCH(A20,JEUDI!$E$63:$E$66,0))</f>
        <v>#N/A</v>
      </c>
      <c r="OH20" s="625" t="e">
        <f>INDEX(JEUDI!$H$63:$H$66,MATCH(A20,JEUDI!$J$63:$J$66,0))</f>
        <v>#N/A</v>
      </c>
      <c r="OI20" s="626" t="e">
        <f>INDEX(JEUDI!$H$63:$H$66,MATCH(A20,JEUDI!$K$63:$K$66,0))</f>
        <v>#N/A</v>
      </c>
      <c r="OJ20" s="617" t="e">
        <f>INDEX(VENDREDI!$B$63:$B$66,MATCH(A20,VENDREDI!$D$63:$D$66,0))</f>
        <v>#N/A</v>
      </c>
      <c r="OK20" s="618" t="e">
        <f>INDEX(VENDREDI!$B$63:$B$66,MATCH(A20,VENDREDI!$E$63:$E$66,0))</f>
        <v>#N/A</v>
      </c>
      <c r="OL20" s="625" t="e">
        <f>INDEX(VENDREDI!$H$63:$H$66,MATCH(A20,VENDREDI!$J$63:$J$66,0))</f>
        <v>#N/A</v>
      </c>
      <c r="OM20" s="626" t="e">
        <f>INDEX(VENDREDI!$H$63:$H$66,MATCH(A20,VENDREDI!$K$63:$K$66,0))</f>
        <v>#N/A</v>
      </c>
      <c r="ON20" s="669" t="str">
        <f t="shared" si="44"/>
        <v xml:space="preserve">CHERVIER </v>
      </c>
      <c r="OO20" s="641" t="e">
        <f>INDEX(LUNDI!$C$63:$C$66,MATCH(A20,LUNDI!$D$63:$D$66,0))</f>
        <v>#N/A</v>
      </c>
      <c r="OP20" s="642" t="e">
        <f>INDEX(LUNDI!$C$63:$C$66,MATCH(A20,LUNDI!$E$63:$E$66,0))</f>
        <v>#N/A</v>
      </c>
      <c r="OQ20" s="645" t="e">
        <f>INDEX(LUNDI!$I$63:$I$66,MATCH(A20,LUNDI!$J$63:$J$66,0))</f>
        <v>#N/A</v>
      </c>
      <c r="OR20" s="646" t="e">
        <f>INDEX(LUNDI!$I$63:$I$66,MATCH(A20,LUNDI!$K$63:$K$66,0))</f>
        <v>#N/A</v>
      </c>
      <c r="OS20" s="649" t="e">
        <f>INDEX(MARDI!$C$63:$C$66,MATCH(A20,MARDI!$D$63:$D$66,0))</f>
        <v>#N/A</v>
      </c>
      <c r="OT20" s="650" t="e">
        <f>INDEX(MARDI!$C$63:$C$66,MATCH(A20,MARDI!$E$63:$E$66,0))</f>
        <v>#N/A</v>
      </c>
      <c r="OU20" s="651" t="e">
        <f>INDEX(MARDI!$I$63:$I$66,MATCH(A20,MARDI!$J$63:$J$66,0))</f>
        <v>#N/A</v>
      </c>
      <c r="OV20" s="652" t="e">
        <f>INDEX(MARDI!$I$63:$I$66,MATCH(A20,MARDI!$K$63:$K$66,0))</f>
        <v>#N/A</v>
      </c>
      <c r="OW20" s="657" t="e">
        <f>INDEX(MERCREDI!$C$63:$C$66,MATCH(A20,MERCREDI!$D$63:$D$66,0))</f>
        <v>#N/A</v>
      </c>
      <c r="OX20" s="658" t="e">
        <f>INDEX(MERCREDI!$C$63:$C$66,MATCH(A20,MERCREDI!$E$63:$E$66,0))</f>
        <v>#N/A</v>
      </c>
      <c r="OY20" s="659" t="e">
        <f>INDEX(MERCREDI!$I$63:$I$66,MATCH(A20,MERCREDI!$J$63:$J$66,0))</f>
        <v>#N/A</v>
      </c>
      <c r="OZ20" s="660" t="e">
        <f>INDEX(MERCREDI!$I$63:$I$66,MATCH(A20,MERCREDI!$K$63:$K$66,0))</f>
        <v>#N/A</v>
      </c>
      <c r="PA20" s="657" t="e">
        <f>INDEX(JEUDI!$C$63:$C$66,MATCH(A20,JEUDI!$D$63:$D$66,0))</f>
        <v>#N/A</v>
      </c>
      <c r="PB20" s="658" t="e">
        <f>INDEX(JEUDI!$C$63:$C$66,MATCH(A20,JEUDI!$E$63:$E$66,0))</f>
        <v>#N/A</v>
      </c>
      <c r="PC20" s="659" t="e">
        <f>INDEX(JEUDI!$I$63:$I$66,MATCH(A20,JEUDI!$J$63:$J$66,0))</f>
        <v>#N/A</v>
      </c>
      <c r="PD20" s="660" t="e">
        <f>INDEX(JEUDI!$I$63:$I$66,MATCH(A20,JEUDI!$K$63:$K$66,0))</f>
        <v>#N/A</v>
      </c>
      <c r="PE20" s="657" t="e">
        <f>INDEX(VENDREDI!$C$63:$C$66,MATCH(A20,VENDREDI!$D$63:$D$66,0))</f>
        <v>#N/A</v>
      </c>
      <c r="PF20" s="658" t="e">
        <f>INDEX(VENDREDI!$C$63:$C$66,MATCH(A20,VENDREDI!$E$63:$E$66,0))</f>
        <v>#N/A</v>
      </c>
      <c r="PG20" s="659" t="e">
        <f>INDEX(VENDREDI!$I$63:$I$66,MATCH(A20,VENDREDI!$J$63:$J$66,0))</f>
        <v>#N/A</v>
      </c>
      <c r="PH20" s="660" t="e">
        <f>INDEX(VENDREDI!$I$63:$I$66,MATCH(A20,VENDREDI!$K$63:$K$66,0))</f>
        <v>#N/A</v>
      </c>
    </row>
    <row r="21" spans="1:424" x14ac:dyDescent="0.25">
      <c r="A21" s="90" t="str">
        <f>'LISTE DES PROFS'!A16</f>
        <v>COLAS</v>
      </c>
      <c r="B21" s="226">
        <f t="shared" si="17"/>
        <v>0</v>
      </c>
      <c r="C21" s="487">
        <f t="shared" si="18"/>
        <v>0</v>
      </c>
      <c r="D21" s="481">
        <f t="shared" si="19"/>
        <v>0</v>
      </c>
      <c r="E21" s="482">
        <f t="shared" si="20"/>
        <v>0</v>
      </c>
      <c r="F21" s="226">
        <f t="shared" si="21"/>
        <v>0</v>
      </c>
      <c r="G21" s="487">
        <f t="shared" si="22"/>
        <v>0</v>
      </c>
      <c r="H21" s="481">
        <f t="shared" si="23"/>
        <v>0</v>
      </c>
      <c r="I21" s="482">
        <f t="shared" si="24"/>
        <v>0</v>
      </c>
      <c r="J21" s="226">
        <f t="shared" si="0"/>
        <v>0</v>
      </c>
      <c r="K21" s="487">
        <f t="shared" si="1"/>
        <v>0</v>
      </c>
      <c r="L21" s="481">
        <f t="shared" si="2"/>
        <v>0</v>
      </c>
      <c r="M21" s="482">
        <f t="shared" si="3"/>
        <v>0</v>
      </c>
      <c r="N21" s="492">
        <f t="shared" si="25"/>
        <v>0</v>
      </c>
      <c r="O21" s="480" t="s">
        <v>41</v>
      </c>
      <c r="P21" s="226">
        <f>COUNTIF(LUNDI!$D$6:$AB$15,A21)</f>
        <v>0</v>
      </c>
      <c r="Q21" s="228">
        <f>COUNTIF(LUNDI!$D$20:$Y$29,A21)</f>
        <v>0</v>
      </c>
      <c r="R21" s="444">
        <f t="shared" si="4"/>
        <v>0</v>
      </c>
      <c r="S21" s="228">
        <f>COUNTIF(MARDI!$D$6:$AB$15,A21)</f>
        <v>0</v>
      </c>
      <c r="T21" s="228">
        <f>COUNTIF(MARDI!$D$20:$Y$29,A21)</f>
        <v>0</v>
      </c>
      <c r="U21" s="444">
        <f t="shared" si="5"/>
        <v>0</v>
      </c>
      <c r="V21" s="228">
        <f>COUNTIF(MERCREDI!$D$6:$AB$15,A21)</f>
        <v>0</v>
      </c>
      <c r="W21" s="228">
        <f>COUNTIF(MERCREDI!$D$20:$Y$29,A21)</f>
        <v>0</v>
      </c>
      <c r="X21" s="444">
        <f t="shared" si="6"/>
        <v>0</v>
      </c>
      <c r="Y21" s="228">
        <f>COUNTIF(JEUDI!$D$6:$AB$15,A21)</f>
        <v>0</v>
      </c>
      <c r="Z21" s="228">
        <f>COUNTIF(JEUDI!$D$20:$Y$29,A21)</f>
        <v>0</v>
      </c>
      <c r="AA21" s="444">
        <f t="shared" si="7"/>
        <v>0</v>
      </c>
      <c r="AB21" s="228">
        <f>COUNTIF(VENDREDI!$D$6:$AB$15,A21)</f>
        <v>0</v>
      </c>
      <c r="AC21" s="229">
        <f>COUNTIF(VENDREDI!$D$20:$Y$29,A21)</f>
        <v>0</v>
      </c>
      <c r="AD21" s="451">
        <f t="shared" si="8"/>
        <v>0</v>
      </c>
      <c r="AE21" s="226">
        <f>COUNTIF(LUNDI!$D$63:$D$66,A21)</f>
        <v>0</v>
      </c>
      <c r="AF21" s="227">
        <f>COUNTIF(LUNDI!$E$63:$E$66,A21)</f>
        <v>0</v>
      </c>
      <c r="AG21" s="228">
        <f>COUNTIF(MARDI!$D$63:$D$66,A21)</f>
        <v>0</v>
      </c>
      <c r="AH21" s="234">
        <f>COUNTIF(MARDI!$E$63:$E$66,A21)</f>
        <v>0</v>
      </c>
      <c r="AI21" s="228">
        <f>COUNTIF(MERCREDI!$D$63:$D$66,A21)</f>
        <v>0</v>
      </c>
      <c r="AJ21" s="234">
        <f>COUNTIF(MERCREDI!$E$63:$E$66,A21)</f>
        <v>0</v>
      </c>
      <c r="AK21" s="228">
        <f>COUNTIF(JEUDI!$D$63:$D$66,A21)</f>
        <v>0</v>
      </c>
      <c r="AL21" s="227">
        <f>COUNTIF(JEUDI!$E$63:$E$66,A21)</f>
        <v>0</v>
      </c>
      <c r="AM21" s="228">
        <f>COUNTIF(VENDREDI!$D$63:$D$66,A21)</f>
        <v>0</v>
      </c>
      <c r="AN21" s="525">
        <f>COUNTIF(VENDREDI!$E$63:$E$66,A21)</f>
        <v>0</v>
      </c>
      <c r="AO21" s="226">
        <f>COUNTIF(LUNDI!$F$63:$F$66,A21)</f>
        <v>0</v>
      </c>
      <c r="AP21" s="227"/>
      <c r="AQ21" s="228">
        <f>COUNTIF(MARDI!$F$63:$F$66,A21)</f>
        <v>0</v>
      </c>
      <c r="AR21" s="227"/>
      <c r="AS21" s="228">
        <f>COUNTIF(MERCREDI!$F$63:$F$66,A21)</f>
        <v>0</v>
      </c>
      <c r="AT21" s="227"/>
      <c r="AU21" s="228">
        <f>COUNTIF(JEUDI!$F$63:$F$66,A21)</f>
        <v>0</v>
      </c>
      <c r="AV21" s="227"/>
      <c r="AW21" s="229">
        <f>COUNTIF(VENDREDI!$F$63:$F$66,A21)</f>
        <v>0</v>
      </c>
      <c r="AZ21" s="236">
        <f>COUNTIF(LUNDI!$D$35:$AB$44,A21)</f>
        <v>0</v>
      </c>
      <c r="BA21" s="237">
        <f>COUNTIF(LUNDI!$D$49:$Y$58,A21)</f>
        <v>0</v>
      </c>
      <c r="BB21" s="444">
        <f t="shared" si="9"/>
        <v>0</v>
      </c>
      <c r="BC21" s="237">
        <f>COUNTIF(MARDI!$D$35:$AB$44,A21)</f>
        <v>0</v>
      </c>
      <c r="BD21" s="237">
        <f>COUNTIF(MARDI!$D$49:$Y$58,A21)</f>
        <v>0</v>
      </c>
      <c r="BE21" s="444">
        <f t="shared" si="10"/>
        <v>0</v>
      </c>
      <c r="BF21" s="237">
        <f>COUNTIF(MERCREDI!$D$35:$AB$44,A21)</f>
        <v>0</v>
      </c>
      <c r="BG21" s="237">
        <f>COUNTIF(MERCREDI!$D$49:$Y$58,A21)</f>
        <v>0</v>
      </c>
      <c r="BH21" s="444">
        <f t="shared" si="11"/>
        <v>0</v>
      </c>
      <c r="BI21" s="237">
        <f>COUNTIF(JEUDI!$D$35:$AB$44,A21)</f>
        <v>0</v>
      </c>
      <c r="BJ21" s="237">
        <f>COUNTIF(JEUDI!$D$49:$Y$58,A21)</f>
        <v>0</v>
      </c>
      <c r="BK21" s="444">
        <f t="shared" si="12"/>
        <v>0</v>
      </c>
      <c r="BL21" s="237">
        <f>COUNTIF(VENDREDI!$D$35:$AB$44,A21)</f>
        <v>0</v>
      </c>
      <c r="BM21" s="238">
        <f>COUNTIF(VENDREDI!$D$49:$Y$58,A21)</f>
        <v>0</v>
      </c>
      <c r="BN21" s="451">
        <f t="shared" si="13"/>
        <v>0</v>
      </c>
      <c r="BO21" s="207">
        <f>COUNTIF(LUNDI!$J$63:$J$66,A21)</f>
        <v>0</v>
      </c>
      <c r="BP21" s="41">
        <f>COUNTIF(LUNDI!$K$63:$K$66,A21)</f>
        <v>0</v>
      </c>
      <c r="BQ21" s="207">
        <f>COUNTIF(MARDI!$J$63:$J$66,A21)</f>
        <v>0</v>
      </c>
      <c r="BR21" s="41">
        <f>COUNTIF(MARDI!$K$63:$K$66,A21)</f>
        <v>0</v>
      </c>
      <c r="BS21" s="207">
        <f>COUNTIF(MERCREDI!$J$63:$J$66,A21)</f>
        <v>0</v>
      </c>
      <c r="BT21" s="41">
        <f>COUNTIF(MERCREDI!$K$63:$K$66,A21)</f>
        <v>0</v>
      </c>
      <c r="BU21" s="207">
        <f>COUNTIF(JEUDI!$J$63:$J$66,A21)</f>
        <v>0</v>
      </c>
      <c r="BV21" s="41">
        <f>COUNTIF(JEUDI!$K$63:$K$66,A21)</f>
        <v>0</v>
      </c>
      <c r="BW21" s="207">
        <f>COUNTIF(VENDREDI!$J$63:$J$66,A21)</f>
        <v>0</v>
      </c>
      <c r="BX21" s="42">
        <f>COUNTIF(VENDREDI!$K$63:$K$66,A21)</f>
        <v>0</v>
      </c>
      <c r="BY21" s="207">
        <f>COUNTIF(LUNDI!$L$66:$L77,A21)</f>
        <v>0</v>
      </c>
      <c r="BZ21" s="208"/>
      <c r="CA21" s="41">
        <f>COUNTIF(MARDI!$L$63:$L$66,A21)</f>
        <v>0</v>
      </c>
      <c r="CB21" s="208"/>
      <c r="CC21" s="208">
        <f>COUNTIF(MERCREDI!$L$63:$L$66,A21)</f>
        <v>0</v>
      </c>
      <c r="CD21" s="208"/>
      <c r="CE21" s="41">
        <f>COUNTIF(JEUDI!$L$63:$L$66,A21)</f>
        <v>0</v>
      </c>
      <c r="CF21" s="208"/>
      <c r="CG21" s="209">
        <f>COUNTIF(VENDREDI!$L$63:$L$66,A21)</f>
        <v>0</v>
      </c>
      <c r="CK21" s="43">
        <f>COUNTIF(LUNDI!$O$64:$O$66,A21)</f>
        <v>0</v>
      </c>
      <c r="CL21" s="41">
        <f>COUNTIF(MARDI!$O$64:$O$66,A21)</f>
        <v>0</v>
      </c>
      <c r="CM21" s="41">
        <f>COUNTIF(MERCREDI!$O$64:$O$66,A21)</f>
        <v>0</v>
      </c>
      <c r="CN21" s="41">
        <f>COUNTIF(JEUDI!$O$64:$O$66,A21)</f>
        <v>0</v>
      </c>
      <c r="CO21" s="42">
        <f>COUNTIF(VENDREDI!$O$64:$O$66,A21)</f>
        <v>0</v>
      </c>
      <c r="CQ21" s="43">
        <f>COUNTIF(LUNDI!$P$64:$P$66,A21)</f>
        <v>0</v>
      </c>
      <c r="CR21" s="41">
        <f>COUNTIF(MARDI!$P$64:$P$66,A21)</f>
        <v>0</v>
      </c>
      <c r="CS21" s="41">
        <f>COUNTIF(MERCREDI!$P$64:$P$66,A21)</f>
        <v>0</v>
      </c>
      <c r="CT21" s="41">
        <f>COUNTIF(JEUDI!$P$64:$P$66,A21)</f>
        <v>0</v>
      </c>
      <c r="CU21" s="42">
        <f>COUNTIF(VENDREDI!$P$64:$P$66,A21)</f>
        <v>0</v>
      </c>
      <c r="CV21" s="543" t="str">
        <f t="shared" si="26"/>
        <v>COLAS</v>
      </c>
      <c r="CW21" s="559" t="e">
        <f>INDEX(LUNDI!$B$6:$B$29,MATCH($A$21,LUNDI!D6:D29,0))</f>
        <v>#N/A</v>
      </c>
      <c r="CX21" s="559" t="e">
        <f>INDEX(LUNDI!$B$6:$B$29,MATCH($A$21,LUNDI!E6:E29,0))</f>
        <v>#N/A</v>
      </c>
      <c r="CY21" s="559" t="e">
        <f>INDEX(LUNDI!$B$6:$B$29,MATCH($A$21,LUNDI!F6:F29,0))</f>
        <v>#N/A</v>
      </c>
      <c r="CZ21" s="559" t="e">
        <f>INDEX(LUNDI!$B$6:$B$29,MATCH($A$21,LUNDI!G6:G29,0))</f>
        <v>#N/A</v>
      </c>
      <c r="DA21" s="559" t="e">
        <f>INDEX(LUNDI!$B$6:$B$29,MATCH($A$21,LUNDI!H6:H29,0))</f>
        <v>#N/A</v>
      </c>
      <c r="DB21" s="559" t="e">
        <f>INDEX(LUNDI!$B$6:$B$29,MATCH($A$21,LUNDI!I6:I29,0))</f>
        <v>#N/A</v>
      </c>
      <c r="DC21" s="559" t="e">
        <f>INDEX(LUNDI!$B$6:$B$29,MATCH($A$21,LUNDI!J6:J29,0))</f>
        <v>#N/A</v>
      </c>
      <c r="DD21" s="559" t="e">
        <f>INDEX(LUNDI!$B$6:$B$29,MATCH($A$21,LUNDI!K6:K29,0))</f>
        <v>#N/A</v>
      </c>
      <c r="DE21" s="559" t="e">
        <f>INDEX(LUNDI!$B$6:$B$29,MATCH($A$21,LUNDI!L6:L29,0))</f>
        <v>#N/A</v>
      </c>
      <c r="DF21" s="559" t="e">
        <f>INDEX(LUNDI!$B$6:$B$29,MATCH($A$21,LUNDI!M6:M29,0))</f>
        <v>#N/A</v>
      </c>
      <c r="DG21" s="559" t="e">
        <f>INDEX(LUNDI!$B$6:$B$29,MATCH($A$21,LUNDI!N6:N29,0))</f>
        <v>#N/A</v>
      </c>
      <c r="DH21" s="559" t="e">
        <f>INDEX(LUNDI!$B$6:$B$29,MATCH($A$21,LUNDI!O6:O29,0))</f>
        <v>#N/A</v>
      </c>
      <c r="DI21" s="559" t="e">
        <f>INDEX(LUNDI!$B$6:$B$29,MATCH($A$21,LUNDI!P6:P29,0))</f>
        <v>#N/A</v>
      </c>
      <c r="DJ21" s="559" t="e">
        <f>INDEX(LUNDI!$B$6:$B$29,MATCH($A$21,LUNDI!Q6:Q29,0))</f>
        <v>#N/A</v>
      </c>
      <c r="DK21" s="559" t="e">
        <f>INDEX(LUNDI!$B$6:$B$29,MATCH($A$21,LUNDI!R6:R29,0))</f>
        <v>#N/A</v>
      </c>
      <c r="DL21" s="559" t="e">
        <f>INDEX(LUNDI!$B$6:$B$29,MATCH($A$21,LUNDI!S6:S29,0))</f>
        <v>#N/A</v>
      </c>
      <c r="DM21" s="559" t="e">
        <f>INDEX(LUNDI!$B$6:$B$29,MATCH($A$21,LUNDI!T6:T29,0))</f>
        <v>#N/A</v>
      </c>
      <c r="DN21" s="559" t="e">
        <f>INDEX(LUNDI!$B$6:$B$29,MATCH($A$21,LUNDI!U6:U29,0))</f>
        <v>#N/A</v>
      </c>
      <c r="DO21" s="559" t="e">
        <f>INDEX(LUNDI!$B$6:$B$29,MATCH($A$21,LUNDI!V6:V29,0))</f>
        <v>#N/A</v>
      </c>
      <c r="DP21" s="559" t="e">
        <f>INDEX(LUNDI!$B$6:$B$29,MATCH($A$21,LUNDI!W6:W29,0))</f>
        <v>#N/A</v>
      </c>
      <c r="DQ21" s="559" t="e">
        <f>INDEX(LUNDI!$B$6:$B$29,MATCH($A$21,LUNDI!X6:X29,0))</f>
        <v>#N/A</v>
      </c>
      <c r="DR21" s="559" t="e">
        <f>INDEX(LUNDI!$B$6:$B$29,MATCH($A$21,LUNDI!Y6:Y29,0))</f>
        <v>#N/A</v>
      </c>
      <c r="DS21" s="559" t="e">
        <f>INDEX(LUNDI!$B$6:$B$29,MATCH($A$21,LUNDI!Z6:Z29,0))</f>
        <v>#N/A</v>
      </c>
      <c r="DT21" s="559" t="e">
        <f>INDEX(LUNDI!$B$6:$B$29,MATCH($A$21,LUNDI!AA6:AA29,0))</f>
        <v>#N/A</v>
      </c>
      <c r="DU21" s="559" t="e">
        <f>INDEX(LUNDI!$B$6:$B$29,MATCH($A$21,LUNDI!AB6:AB29,0))</f>
        <v>#N/A</v>
      </c>
      <c r="DV21" s="572">
        <f t="shared" si="14"/>
        <v>0</v>
      </c>
      <c r="DW21" s="543" t="str">
        <f t="shared" si="15"/>
        <v>COLAS</v>
      </c>
      <c r="DX21" s="559" t="e">
        <f>INDEX(MARDI!$B$6:$B$29,MATCH($A$21,MARDI!D6:D29,0))</f>
        <v>#N/A</v>
      </c>
      <c r="DY21" s="559" t="e">
        <f>INDEX(MARDI!$B$6:$B$29,MATCH($A$21,MARDI!E6:E29,0))</f>
        <v>#N/A</v>
      </c>
      <c r="DZ21" s="559" t="e">
        <f>INDEX(MARDI!$B$6:$B$29,MATCH($A$21,MARDI!F6:F29,0))</f>
        <v>#N/A</v>
      </c>
      <c r="EA21" s="559" t="e">
        <f>INDEX(MARDI!$B$6:$B$29,MATCH($A$21,MARDI!G6:G29,0))</f>
        <v>#N/A</v>
      </c>
      <c r="EB21" s="559" t="e">
        <f>INDEX(MARDI!$B$6:$B$29,MATCH($A$21,MARDI!H6:H29,0))</f>
        <v>#N/A</v>
      </c>
      <c r="EC21" s="559" t="e">
        <f>INDEX(MARDI!$B$6:$B$29,MATCH($A$21,MARDI!I6:I29,0))</f>
        <v>#N/A</v>
      </c>
      <c r="ED21" s="559" t="e">
        <f>INDEX(MARDI!$B$6:$B$29,MATCH($A$21,MARDI!J6:J29,0))</f>
        <v>#N/A</v>
      </c>
      <c r="EE21" s="559" t="e">
        <f>INDEX(MARDI!$B$6:$B$29,MATCH($A$21,MARDI!K6:K29,0))</f>
        <v>#N/A</v>
      </c>
      <c r="EF21" s="559" t="e">
        <f>INDEX(MARDI!$B$6:$B$29,MATCH($A$21,MARDI!L6:L29,0))</f>
        <v>#N/A</v>
      </c>
      <c r="EG21" s="559" t="e">
        <f>INDEX(MARDI!$B$6:$B$29,MATCH($A$21,MARDI!M6:M29,0))</f>
        <v>#N/A</v>
      </c>
      <c r="EH21" s="559" t="e">
        <f>INDEX(MARDI!$B$6:$B$29,MATCH($A$21,MARDI!N6:N29,0))</f>
        <v>#N/A</v>
      </c>
      <c r="EI21" s="559" t="e">
        <f>INDEX(MARDI!$B$6:$B$29,MATCH($A$21,MARDI!O6:O29,0))</f>
        <v>#N/A</v>
      </c>
      <c r="EJ21" s="559" t="e">
        <f>INDEX(MARDI!$B$6:$B$29,MATCH($A$21,MARDI!P6:P29,0))</f>
        <v>#N/A</v>
      </c>
      <c r="EK21" s="559" t="e">
        <f>INDEX(MARDI!$B$6:$B$29,MATCH($A$21,MARDI!Q6:Q29,0))</f>
        <v>#N/A</v>
      </c>
      <c r="EL21" s="559" t="e">
        <f>INDEX(MARDI!$B$6:$B$29,MATCH($A$21,MARDI!R6:R29,0))</f>
        <v>#N/A</v>
      </c>
      <c r="EM21" s="559" t="e">
        <f>INDEX(MARDI!$B$6:$B$29,MATCH($A$21,MARDI!S6:S29,0))</f>
        <v>#N/A</v>
      </c>
      <c r="EN21" s="559" t="e">
        <f>INDEX(MARDI!$B$6:$B$29,MATCH($A$21,MARDI!T6:T29,0))</f>
        <v>#N/A</v>
      </c>
      <c r="EO21" s="559" t="e">
        <f>INDEX(MARDI!$B$6:$B$29,MATCH($A$21,MARDI!U6:U29,0))</f>
        <v>#N/A</v>
      </c>
      <c r="EP21" s="559" t="e">
        <f>INDEX(MARDI!$B$6:$B$29,MATCH($A$21,MARDI!V6:V29,0))</f>
        <v>#N/A</v>
      </c>
      <c r="EQ21" s="559" t="e">
        <f>INDEX(MARDI!$B$6:$B$29,MATCH($A$21,MARDI!W6:W29,0))</f>
        <v>#N/A</v>
      </c>
      <c r="ER21" s="559" t="e">
        <f>INDEX(MARDI!$B$6:$B$29,MATCH($A$21,MARDI!X6:X29,0))</f>
        <v>#N/A</v>
      </c>
      <c r="ES21" s="559" t="e">
        <f>INDEX(MARDI!$B$6:$B$29,MATCH($A$21,MARDI!Y6:Y29,0))</f>
        <v>#N/A</v>
      </c>
      <c r="ET21" s="559" t="e">
        <f>INDEX(MARDI!$B$6:$B$29,MATCH($A$21,MARDI!Z6:Z29,0))</f>
        <v>#N/A</v>
      </c>
      <c r="EU21" s="559" t="e">
        <f>INDEX(MARDI!$B$6:$B$29,MATCH($A$21,MARDI!AA6:AA29,0))</f>
        <v>#N/A</v>
      </c>
      <c r="EV21" s="559" t="e">
        <f>INDEX(MARDI!$B$6:$B$29,MATCH($A$21,MARDI!AB6:AB29,0))</f>
        <v>#N/A</v>
      </c>
      <c r="EW21" s="572">
        <f t="shared" si="16"/>
        <v>0</v>
      </c>
      <c r="EX21" s="559"/>
      <c r="EY21" s="568" t="str">
        <f t="shared" si="27"/>
        <v>COLAS</v>
      </c>
      <c r="EZ21" s="559" t="e">
        <f>INDEX(MERCREDI!$B$6:$B$29,MATCH($A$21,MERCREDI!D6:D29,0))</f>
        <v>#N/A</v>
      </c>
      <c r="FA21" s="559" t="e">
        <f>INDEX(MERCREDI!$B$6:$B$29,MATCH($A$21,MERCREDI!E6:E29,0))</f>
        <v>#N/A</v>
      </c>
      <c r="FB21" s="559" t="e">
        <f>INDEX(MERCREDI!$B$6:$B$29,MATCH($A$21,MERCREDI!F6:F29,0))</f>
        <v>#N/A</v>
      </c>
      <c r="FC21" s="559" t="e">
        <f>INDEX(MERCREDI!$B$6:$B$29,MATCH($A$21,MERCREDI!G6:G29,0))</f>
        <v>#N/A</v>
      </c>
      <c r="FD21" s="559" t="e">
        <f>INDEX(MERCREDI!$B$6:$B$29,MATCH($A$21,MERCREDI!H6:H29,0))</f>
        <v>#N/A</v>
      </c>
      <c r="FE21" s="559" t="e">
        <f>INDEX(MERCREDI!$B$6:$B$29,MATCH($A$21,MERCREDI!I6:I29,0))</f>
        <v>#N/A</v>
      </c>
      <c r="FF21" s="559" t="e">
        <f>INDEX(MERCREDI!$B$6:$B$29,MATCH($A$21,MERCREDI!J6:J29,0))</f>
        <v>#N/A</v>
      </c>
      <c r="FG21" s="559" t="e">
        <f>INDEX(MERCREDI!$B$6:$B$29,MATCH($A$21,MERCREDI!K6:K29,0))</f>
        <v>#N/A</v>
      </c>
      <c r="FH21" s="559" t="e">
        <f>INDEX(MERCREDI!$B$6:$B$29,MATCH($A$21,MERCREDI!L6:L29,0))</f>
        <v>#N/A</v>
      </c>
      <c r="FI21" s="559" t="e">
        <f>INDEX(MERCREDI!$B$6:$B$29,MATCH($A$21,MERCREDI!M6:M29,0))</f>
        <v>#N/A</v>
      </c>
      <c r="FJ21" s="559" t="e">
        <f>INDEX(MERCREDI!$B$6:$B$29,MATCH($A$21,MERCREDI!N6:N29,0))</f>
        <v>#N/A</v>
      </c>
      <c r="FK21" s="559" t="e">
        <f>INDEX(MERCREDI!$B$6:$B$29,MATCH($A$21,MERCREDI!O6:O29,0))</f>
        <v>#N/A</v>
      </c>
      <c r="FL21" s="559" t="e">
        <f>INDEX(MERCREDI!$B$6:$B$29,MATCH($A$21,MERCREDI!P6:P29,0))</f>
        <v>#N/A</v>
      </c>
      <c r="FM21" s="559" t="e">
        <f>INDEX(MERCREDI!$B$6:$B$29,MATCH($A$21,MERCREDI!Q6:Q29,0))</f>
        <v>#N/A</v>
      </c>
      <c r="FN21" s="559" t="e">
        <f>INDEX(MERCREDI!$B$6:$B$29,MATCH($A$21,MERCREDI!R6:R29,0))</f>
        <v>#N/A</v>
      </c>
      <c r="FO21" s="559" t="e">
        <f>INDEX(MERCREDI!$B$6:$B$29,MATCH($A$21,MERCREDI!S6:S29,0))</f>
        <v>#N/A</v>
      </c>
      <c r="FP21" s="559" t="e">
        <f>INDEX(MERCREDI!$B$6:$B$29,MATCH($A$21,MERCREDI!T6:T29,0))</f>
        <v>#N/A</v>
      </c>
      <c r="FQ21" s="559" t="e">
        <f>INDEX(MERCREDI!$B$6:$B$29,MATCH($A$21,MERCREDI!U6:U29,0))</f>
        <v>#N/A</v>
      </c>
      <c r="FR21" s="559" t="e">
        <f>INDEX(MERCREDI!$B$6:$B$29,MATCH($A$21,MERCREDI!V6:V29,0))</f>
        <v>#N/A</v>
      </c>
      <c r="FS21" s="559" t="e">
        <f>INDEX(MERCREDI!$B$6:$B$29,MATCH($A$21,MERCREDI!W6:W29,0))</f>
        <v>#N/A</v>
      </c>
      <c r="FT21" s="559" t="e">
        <f>INDEX(MERCREDI!$B$6:$B$29,MATCH($A$21,MERCREDI!X6:X29,0))</f>
        <v>#N/A</v>
      </c>
      <c r="FU21" s="559" t="e">
        <f>INDEX(MERCREDI!$B$6:$B$29,MATCH($A$21,MERCREDI!Y6:Y29,0))</f>
        <v>#N/A</v>
      </c>
      <c r="FV21" s="559" t="e">
        <f>INDEX(MERCREDI!$B$6:$B$29,MATCH($A$21,MERCREDI!Z6:Z29,0))</f>
        <v>#N/A</v>
      </c>
      <c r="FW21" s="559" t="e">
        <f>INDEX(MERCREDI!$B$6:$B$29,MATCH($A$21,MERCREDI!AA6:AA29,0))</f>
        <v>#N/A</v>
      </c>
      <c r="FX21" s="559" t="e">
        <f>INDEX(MERCREDI!$B$6:$B$29,MATCH($A$21,MERCREDI!AB6:AB29,0))</f>
        <v>#N/A</v>
      </c>
      <c r="FY21" s="572">
        <f t="shared" si="28"/>
        <v>0</v>
      </c>
      <c r="GA21" s="570" t="str">
        <f t="shared" si="29"/>
        <v>COLAS</v>
      </c>
      <c r="GB21" s="565" t="e">
        <f>INDEX(JEUDI!$B$6:$B$29,MATCH($A$21,JEUDI!D6:D29,0))</f>
        <v>#N/A</v>
      </c>
      <c r="GC21" s="565" t="e">
        <f>INDEX(JEUDI!$B$6:$B$29,MATCH($A$21,JEUDI!E6:E29,0))</f>
        <v>#N/A</v>
      </c>
      <c r="GD21" s="565" t="e">
        <f>INDEX(JEUDI!$B$6:$B$29,MATCH($A$21,JEUDI!F6:F29,0))</f>
        <v>#N/A</v>
      </c>
      <c r="GE21" s="565" t="e">
        <f>INDEX(JEUDI!$B$6:$B$29,MATCH($A$21,JEUDI!G6:G29,0))</f>
        <v>#N/A</v>
      </c>
      <c r="GF21" s="565" t="e">
        <f>INDEX(JEUDI!$B$6:$B$29,MATCH($A$21,JEUDI!H6:H29,0))</f>
        <v>#N/A</v>
      </c>
      <c r="GG21" s="565" t="e">
        <f>INDEX(JEUDI!$B$6:$B$29,MATCH($A$21,JEUDI!I6:I29,0))</f>
        <v>#N/A</v>
      </c>
      <c r="GH21" s="565" t="e">
        <f>INDEX(JEUDI!$B$6:$B$29,MATCH($A$21,JEUDI!J6:J29,0))</f>
        <v>#N/A</v>
      </c>
      <c r="GI21" s="565" t="e">
        <f>INDEX(JEUDI!$B$6:$B$29,MATCH($A$21,JEUDI!K6:K29,0))</f>
        <v>#N/A</v>
      </c>
      <c r="GJ21" s="565" t="e">
        <f>INDEX(JEUDI!$B$6:$B$29,MATCH($A$21,JEUDI!L6:L29,0))</f>
        <v>#N/A</v>
      </c>
      <c r="GK21" s="565" t="e">
        <f>INDEX(JEUDI!$B$6:$B$29,MATCH($A$21,JEUDI!M6:M29,0))</f>
        <v>#N/A</v>
      </c>
      <c r="GL21" s="565" t="e">
        <f>INDEX(JEUDI!$B$6:$B$29,MATCH($A$21,JEUDI!N6:N29,0))</f>
        <v>#N/A</v>
      </c>
      <c r="GM21" s="565" t="e">
        <f>INDEX(JEUDI!$B$6:$B$29,MATCH($A$21,JEUDI!O6:O29,0))</f>
        <v>#N/A</v>
      </c>
      <c r="GN21" s="565" t="e">
        <f>INDEX(JEUDI!$B$6:$B$29,MATCH($A$21,JEUDI!P6:P29,0))</f>
        <v>#N/A</v>
      </c>
      <c r="GO21" s="565" t="e">
        <f>INDEX(JEUDI!$B$6:$B$29,MATCH($A$21,JEUDI!Q6:Q29,0))</f>
        <v>#N/A</v>
      </c>
      <c r="GP21" s="565" t="e">
        <f>INDEX(JEUDI!$B$6:$B$29,MATCH($A$21,JEUDI!R6:R29,0))</f>
        <v>#N/A</v>
      </c>
      <c r="GQ21" s="565" t="e">
        <f>INDEX(JEUDI!$B$6:$B$29,MATCH($A$21,JEUDI!S6:S29,0))</f>
        <v>#N/A</v>
      </c>
      <c r="GR21" s="565" t="e">
        <f>INDEX(JEUDI!$B$6:$B$29,MATCH($A$21,JEUDI!T6:T29,0))</f>
        <v>#N/A</v>
      </c>
      <c r="GS21" s="565" t="e">
        <f>INDEX(JEUDI!$B$6:$B$29,MATCH($A$21,JEUDI!U6:U29,0))</f>
        <v>#N/A</v>
      </c>
      <c r="GT21" s="565" t="e">
        <f>INDEX(JEUDI!$B$6:$B$29,MATCH($A$21,JEUDI!V6:V29,0))</f>
        <v>#N/A</v>
      </c>
      <c r="GU21" s="565" t="e">
        <f>INDEX(JEUDI!$B$6:$B$29,MATCH($A$21,JEUDI!W6:W29,0))</f>
        <v>#N/A</v>
      </c>
      <c r="GV21" s="565" t="e">
        <f>INDEX(JEUDI!$B$6:$B$29,MATCH($A$21,JEUDI!X6:X29,0))</f>
        <v>#N/A</v>
      </c>
      <c r="GW21" s="565" t="e">
        <f>INDEX(JEUDI!$B$6:$B$29,MATCH($A$21,JEUDI!Y6:Y29,0))</f>
        <v>#N/A</v>
      </c>
      <c r="GX21" s="565" t="e">
        <f>INDEX(JEUDI!$B$6:$B$29,MATCH($A$21,JEUDI!Z6:Z29,0))</f>
        <v>#N/A</v>
      </c>
      <c r="GY21" s="565" t="e">
        <f>INDEX(JEUDI!$B$6:$B$29,MATCH($A$21,JEUDI!AA6:AA29,0))</f>
        <v>#N/A</v>
      </c>
      <c r="GZ21" s="565" t="e">
        <f>INDEX(JEUDI!$B$6:$B$29,MATCH($A$21,JEUDI!AB6:AB29,0))</f>
        <v>#N/A</v>
      </c>
      <c r="HA21" s="572">
        <f t="shared" si="30"/>
        <v>0</v>
      </c>
      <c r="HC21" s="772" t="str">
        <f t="shared" si="31"/>
        <v>COLAS</v>
      </c>
      <c r="HD21" s="565" t="e">
        <f>INDEX(VENDREDI!$B$6:$B$29,MATCH($A$21,VENDREDI!D6:D29,0))</f>
        <v>#N/A</v>
      </c>
      <c r="HE21" s="565" t="e">
        <f>INDEX(VENDREDI!$B$6:$B$29,MATCH($A$21,VENDREDI!E6:E29,0))</f>
        <v>#N/A</v>
      </c>
      <c r="HF21" s="565" t="e">
        <f>INDEX(VENDREDI!$B$6:$B$29,MATCH($A$21,VENDREDI!F6:F29,0))</f>
        <v>#N/A</v>
      </c>
      <c r="HG21" s="565" t="e">
        <f>INDEX(VENDREDI!$B$6:$B$29,MATCH($A$21,VENDREDI!G6:G29,0))</f>
        <v>#N/A</v>
      </c>
      <c r="HH21" s="565" t="e">
        <f>INDEX(VENDREDI!$B$6:$B$29,MATCH($A$21,VENDREDI!H6:H29,0))</f>
        <v>#N/A</v>
      </c>
      <c r="HI21" s="565" t="e">
        <f>INDEX(VENDREDI!$B$6:$B$29,MATCH($A$21,VENDREDI!I6:I29,0))</f>
        <v>#N/A</v>
      </c>
      <c r="HJ21" s="565" t="e">
        <f>INDEX(VENDREDI!$B$6:$B$29,MATCH($A$21,VENDREDI!J6:J29,0))</f>
        <v>#N/A</v>
      </c>
      <c r="HK21" s="565" t="e">
        <f>INDEX(VENDREDI!$B$6:$B$29,MATCH($A$21,VENDREDI!K6:K29,0))</f>
        <v>#N/A</v>
      </c>
      <c r="HL21" s="565" t="e">
        <f>INDEX(VENDREDI!$B$6:$B$29,MATCH($A$21,VENDREDI!L6:L29,0))</f>
        <v>#N/A</v>
      </c>
      <c r="HM21" s="565" t="e">
        <f>INDEX(VENDREDI!$B$6:$B$29,MATCH($A$21,VENDREDI!M6:M29,0))</f>
        <v>#N/A</v>
      </c>
      <c r="HN21" s="565" t="e">
        <f>INDEX(VENDREDI!$B$6:$B$29,MATCH($A$21,VENDREDI!N6:N29,0))</f>
        <v>#N/A</v>
      </c>
      <c r="HO21" s="565" t="e">
        <f>INDEX(VENDREDI!$B$6:$B$29,MATCH($A$21,VENDREDI!O6:O29,0))</f>
        <v>#N/A</v>
      </c>
      <c r="HP21" s="565" t="e">
        <f>INDEX(VENDREDI!$B$6:$B$29,MATCH($A$21,VENDREDI!P6:P29,0))</f>
        <v>#N/A</v>
      </c>
      <c r="HQ21" s="565" t="e">
        <f>INDEX(VENDREDI!$B$6:$B$29,MATCH($A$21,VENDREDI!Q6:Q29,0))</f>
        <v>#N/A</v>
      </c>
      <c r="HR21" s="565" t="e">
        <f>INDEX(VENDREDI!$B$6:$B$29,MATCH($A$21,VENDREDI!R6:R29,0))</f>
        <v>#N/A</v>
      </c>
      <c r="HS21" s="565" t="e">
        <f>INDEX(VENDREDI!$B$6:$B$29,MATCH($A$21,VENDREDI!S6:S29,0))</f>
        <v>#N/A</v>
      </c>
      <c r="HT21" s="565" t="e">
        <f>INDEX(VENDREDI!$B$6:$B$29,MATCH($A$21,VENDREDI!T6:T29,0))</f>
        <v>#N/A</v>
      </c>
      <c r="HU21" s="565" t="e">
        <f>INDEX(VENDREDI!$B$6:$B$29,MATCH($A$21,VENDREDI!U6:U29,0))</f>
        <v>#N/A</v>
      </c>
      <c r="HV21" s="565" t="e">
        <f>INDEX(VENDREDI!$B$6:$B$29,MATCH($A$21,VENDREDI!V6:V29,0))</f>
        <v>#N/A</v>
      </c>
      <c r="HW21" s="565" t="e">
        <f>INDEX(VENDREDI!$B$6:$B$29,MATCH($A$21,VENDREDI!W6:W29,0))</f>
        <v>#N/A</v>
      </c>
      <c r="HX21" s="565" t="e">
        <f>INDEX(VENDREDI!$B$6:$B$29,MATCH($A$21,VENDREDI!X6:X29,0))</f>
        <v>#N/A</v>
      </c>
      <c r="HY21" s="565" t="e">
        <f>INDEX(VENDREDI!$B$6:$B$29,MATCH($A$21,VENDREDI!Y6:Y29,0))</f>
        <v>#N/A</v>
      </c>
      <c r="HZ21" s="565" t="e">
        <f>INDEX(VENDREDI!$B$6:$B$29,MATCH($A$21,VENDREDI!Z6:Z29,0))</f>
        <v>#N/A</v>
      </c>
      <c r="IA21" s="565" t="e">
        <f>INDEX(VENDREDI!$B$6:$B$29,MATCH($A$21,VENDREDI!AA6:AA29,0))</f>
        <v>#N/A</v>
      </c>
      <c r="IB21" s="565" t="e">
        <f>INDEX(VENDREDI!$B$6:$B$29,MATCH($A$21,VENDREDI!AB6:AB29,0))</f>
        <v>#N/A</v>
      </c>
      <c r="IC21" s="572">
        <f t="shared" si="32"/>
        <v>0</v>
      </c>
      <c r="IG21" s="772" t="str">
        <f t="shared" si="33"/>
        <v>COLAS</v>
      </c>
      <c r="IH21" s="565" t="e">
        <f>INDEX(LUNDI!$B$35:$B$58,MATCH($A$21,LUNDI!D35:D58,0))</f>
        <v>#N/A</v>
      </c>
      <c r="II21" s="565" t="e">
        <f>INDEX(LUNDI!$B$35:$B$58,MATCH($A$21,LUNDI!E35:E58,0))</f>
        <v>#N/A</v>
      </c>
      <c r="IJ21" s="565" t="e">
        <f>INDEX(LUNDI!$B$35:$B$58,MATCH($A$21,LUNDI!F35:F58,0))</f>
        <v>#N/A</v>
      </c>
      <c r="IK21" s="565" t="e">
        <f>INDEX(LUNDI!$B$35:$B$58,MATCH($A$21,LUNDI!G35:G58,0))</f>
        <v>#N/A</v>
      </c>
      <c r="IL21" s="565" t="e">
        <f>INDEX(LUNDI!$B$35:$B$58,MATCH($A$21,LUNDI!H35:H58,0))</f>
        <v>#N/A</v>
      </c>
      <c r="IM21" s="565" t="e">
        <f>INDEX(LUNDI!$B$35:$B$58,MATCH($A$21,LUNDI!I35:I58,0))</f>
        <v>#N/A</v>
      </c>
      <c r="IN21" s="565" t="e">
        <f>INDEX(LUNDI!$B$35:$B$58,MATCH($A$21,LUNDI!J35:J58,0))</f>
        <v>#N/A</v>
      </c>
      <c r="IO21" s="565" t="e">
        <f>INDEX(LUNDI!$B$35:$B$58,MATCH($A$21,LUNDI!K35:K58,0))</f>
        <v>#N/A</v>
      </c>
      <c r="IP21" s="565" t="e">
        <f>INDEX(LUNDI!$B$35:$B$58,MATCH($A$21,LUNDI!L35:L58,0))</f>
        <v>#N/A</v>
      </c>
      <c r="IQ21" s="565" t="e">
        <f>INDEX(LUNDI!$B$35:$B$58,MATCH($A$21,LUNDI!M35:M58,0))</f>
        <v>#N/A</v>
      </c>
      <c r="IR21" s="565" t="e">
        <f>INDEX(LUNDI!$B$35:$B$58,MATCH($A$21,LUNDI!N35:N58,0))</f>
        <v>#N/A</v>
      </c>
      <c r="IS21" s="565" t="e">
        <f>INDEX(LUNDI!$B$35:$B$58,MATCH($A$21,LUNDI!O35:O58,0))</f>
        <v>#N/A</v>
      </c>
      <c r="IT21" s="565" t="e">
        <f>INDEX(LUNDI!$B$35:$B$58,MATCH($A$21,LUNDI!P35:P58,0))</f>
        <v>#N/A</v>
      </c>
      <c r="IU21" s="565" t="e">
        <f>INDEX(LUNDI!$B$35:$B$58,MATCH($A$21,LUNDI!Q35:Q58,0))</f>
        <v>#N/A</v>
      </c>
      <c r="IV21" s="565" t="e">
        <f>INDEX(LUNDI!$B$35:$B$58,MATCH($A$21,LUNDI!R35:R58,0))</f>
        <v>#N/A</v>
      </c>
      <c r="IW21" s="565" t="e">
        <f>INDEX(LUNDI!$B$35:$B$58,MATCH($A$21,LUNDI!S35:S58,0))</f>
        <v>#N/A</v>
      </c>
      <c r="IX21" s="565" t="e">
        <f>INDEX(LUNDI!$B$35:$B$58,MATCH($A$21,LUNDI!T35:T58,0))</f>
        <v>#N/A</v>
      </c>
      <c r="IY21" s="565" t="e">
        <f>INDEX(LUNDI!$B$35:$B$58,MATCH($A$21,LUNDI!U35:U58,0))</f>
        <v>#N/A</v>
      </c>
      <c r="IZ21" s="565" t="e">
        <f>INDEX(LUNDI!$B$35:$B$58,MATCH($A$21,LUNDI!V35:V58,0))</f>
        <v>#N/A</v>
      </c>
      <c r="JA21" s="565" t="e">
        <f>INDEX(LUNDI!$B$35:$B$58,MATCH($A$21,LUNDI!W35:W58,0))</f>
        <v>#N/A</v>
      </c>
      <c r="JB21" s="565" t="e">
        <f>INDEX(LUNDI!$B$35:$B$58,MATCH($A$21,LUNDI!X35:X58,0))</f>
        <v>#N/A</v>
      </c>
      <c r="JC21" s="565" t="e">
        <f>INDEX(LUNDI!$B$35:$B$58,MATCH($A$21,LUNDI!Y35:Y58,0))</f>
        <v>#N/A</v>
      </c>
      <c r="JD21" s="565" t="e">
        <f>INDEX(LUNDI!$B$35:$B$58,MATCH($A$21,LUNDI!Z35:Z58,0))</f>
        <v>#N/A</v>
      </c>
      <c r="JE21" s="565" t="e">
        <f>INDEX(LUNDI!$B$35:$B$58,MATCH($A$21,LUNDI!AA35:AA58,0))</f>
        <v>#N/A</v>
      </c>
      <c r="JF21" s="565" t="e">
        <f>INDEX(LUNDI!$B$35:$B$58,MATCH($A$21,LUNDI!AB35:AB58,0))</f>
        <v>#N/A</v>
      </c>
      <c r="JG21" s="572">
        <f t="shared" si="34"/>
        <v>0</v>
      </c>
      <c r="JI21" s="772" t="str">
        <f t="shared" si="35"/>
        <v>COLAS</v>
      </c>
      <c r="JJ21" s="565" t="e">
        <f>INDEX(MARDI!$B$35:$B$58,MATCH($A$21,MARDI!D35:D58,0))</f>
        <v>#N/A</v>
      </c>
      <c r="JK21" s="565" t="e">
        <f>INDEX(MARDI!$B$35:$B$58,MATCH($A$21,MARDI!E35:E58,0))</f>
        <v>#N/A</v>
      </c>
      <c r="JL21" s="565" t="e">
        <f>INDEX(MARDI!$B$35:$B$58,MATCH($A$21,MARDI!F35:F58,0))</f>
        <v>#N/A</v>
      </c>
      <c r="JM21" s="565" t="e">
        <f>INDEX(MARDI!$B$35:$B$58,MATCH($A$21,MARDI!G35:G58,0))</f>
        <v>#N/A</v>
      </c>
      <c r="JN21" s="565" t="e">
        <f>INDEX(MARDI!$B$35:$B$58,MATCH($A$21,MARDI!H35:H58,0))</f>
        <v>#N/A</v>
      </c>
      <c r="JO21" s="565" t="e">
        <f>INDEX(MARDI!$B$35:$B$58,MATCH($A$21,MARDI!I35:I58,0))</f>
        <v>#N/A</v>
      </c>
      <c r="JP21" s="565" t="e">
        <f>INDEX(MARDI!$B$35:$B$58,MATCH($A$21,MARDI!J35:J58,0))</f>
        <v>#N/A</v>
      </c>
      <c r="JQ21" s="565" t="e">
        <f>INDEX(MARDI!$B$35:$B$58,MATCH($A$21,MARDI!K35:K58,0))</f>
        <v>#N/A</v>
      </c>
      <c r="JR21" s="565" t="e">
        <f>INDEX(MARDI!$B$35:$B$58,MATCH($A$21,MARDI!L35:L58,0))</f>
        <v>#N/A</v>
      </c>
      <c r="JS21" s="565" t="e">
        <f>INDEX(MARDI!$B$35:$B$58,MATCH($A$21,MARDI!M35:M58,0))</f>
        <v>#N/A</v>
      </c>
      <c r="JT21" s="565" t="e">
        <f>INDEX(MARDI!$B$35:$B$58,MATCH($A$21,MARDI!N35:N58,0))</f>
        <v>#N/A</v>
      </c>
      <c r="JU21" s="565" t="e">
        <f>INDEX(MARDI!$B$35:$B$58,MATCH($A$21,MARDI!O35:O58,0))</f>
        <v>#N/A</v>
      </c>
      <c r="JV21" s="565" t="e">
        <f>INDEX(MARDI!$B$35:$B$58,MATCH($A$21,MARDI!P35:P58,0))</f>
        <v>#N/A</v>
      </c>
      <c r="JW21" s="565" t="e">
        <f>INDEX(MARDI!$B$35:$B$58,MATCH($A$21,MARDI!Q35:Q58,0))</f>
        <v>#N/A</v>
      </c>
      <c r="JX21" s="565" t="e">
        <f>INDEX(MARDI!$B$35:$B$58,MATCH($A$21,MARDI!R35:R58,0))</f>
        <v>#N/A</v>
      </c>
      <c r="JY21" s="565" t="e">
        <f>INDEX(MARDI!$B$35:$B$58,MATCH($A$21,MARDI!S35:S58,0))</f>
        <v>#N/A</v>
      </c>
      <c r="JZ21" s="565" t="e">
        <f>INDEX(MARDI!$B$35:$B$58,MATCH($A$21,MARDI!T35:T58,0))</f>
        <v>#N/A</v>
      </c>
      <c r="KA21" s="565" t="e">
        <f>INDEX(MARDI!$B$35:$B$58,MATCH($A$21,MARDI!U35:U58,0))</f>
        <v>#N/A</v>
      </c>
      <c r="KB21" s="565" t="e">
        <f>INDEX(MARDI!$B$35:$B$58,MATCH($A$21,MARDI!V35:V58,0))</f>
        <v>#N/A</v>
      </c>
      <c r="KC21" s="565" t="e">
        <f>INDEX(MARDI!$B$35:$B$58,MATCH($A$21,MARDI!W35:W58,0))</f>
        <v>#N/A</v>
      </c>
      <c r="KD21" s="565" t="e">
        <f>INDEX(MARDI!$B$35:$B$58,MATCH($A$21,MARDI!X35:X58,0))</f>
        <v>#N/A</v>
      </c>
      <c r="KE21" s="565" t="e">
        <f>INDEX(MARDI!$B$35:$B$58,MATCH($A$21,MARDI!Y35:Y58,0))</f>
        <v>#N/A</v>
      </c>
      <c r="KF21" s="565" t="e">
        <f>INDEX(MARDI!$B$35:$B$58,MATCH($A$21,MARDI!Z35:Z58,0))</f>
        <v>#N/A</v>
      </c>
      <c r="KG21" s="565" t="e">
        <f>INDEX(MARDI!$B$35:$B$58,MATCH($A$21,MARDI!AA35:AA58,0))</f>
        <v>#N/A</v>
      </c>
      <c r="KH21" s="565" t="e">
        <f>INDEX(MARDI!$B$35:$B$58,MATCH($A$21,MARDI!AB35:AB58,0))</f>
        <v>#N/A</v>
      </c>
      <c r="KI21" s="572">
        <f t="shared" si="36"/>
        <v>0</v>
      </c>
      <c r="KK21" s="565" t="str">
        <f t="shared" si="37"/>
        <v>COLAS</v>
      </c>
      <c r="KL21" s="565" t="e">
        <f>INDEX(MERCREDI!$B$35:$B$58,MATCH($A$21,MERCREDI!D35:D58,0))</f>
        <v>#N/A</v>
      </c>
      <c r="KM21" s="565" t="e">
        <f>INDEX(MERCREDI!$B$35:$B$58,MATCH($A$21,MERCREDI!E35:E58,0))</f>
        <v>#N/A</v>
      </c>
      <c r="KN21" s="565" t="e">
        <f>INDEX(MERCREDI!$B$35:$B$58,MATCH($A$21,MERCREDI!F35:F58,0))</f>
        <v>#N/A</v>
      </c>
      <c r="KO21" s="565" t="e">
        <f>INDEX(MERCREDI!$B$35:$B$58,MATCH($A$21,MERCREDI!G35:G58,0))</f>
        <v>#N/A</v>
      </c>
      <c r="KP21" s="565" t="e">
        <f>INDEX(MERCREDI!$B$35:$B$58,MATCH($A$21,MERCREDI!H35:H58,0))</f>
        <v>#N/A</v>
      </c>
      <c r="KQ21" s="565" t="e">
        <f>INDEX(MERCREDI!$B$35:$B$58,MATCH($A$21,MERCREDI!I35:I58,0))</f>
        <v>#N/A</v>
      </c>
      <c r="KR21" s="565" t="e">
        <f>INDEX(MERCREDI!$B$35:$B$58,MATCH($A$21,MERCREDI!J35:J58,0))</f>
        <v>#N/A</v>
      </c>
      <c r="KS21" s="565" t="e">
        <f>INDEX(MERCREDI!$B$35:$B$58,MATCH($A$21,MERCREDI!K35:K58,0))</f>
        <v>#N/A</v>
      </c>
      <c r="KT21" s="565" t="e">
        <f>INDEX(MERCREDI!$B$35:$B$58,MATCH($A$21,MERCREDI!L35:L58,0))</f>
        <v>#N/A</v>
      </c>
      <c r="KU21" s="565" t="e">
        <f>INDEX(MERCREDI!$B$35:$B$58,MATCH($A$21,MERCREDI!M35:M58,0))</f>
        <v>#N/A</v>
      </c>
      <c r="KV21" s="565" t="e">
        <f>INDEX(MERCREDI!$B$35:$B$58,MATCH($A$21,MERCREDI!N35:N58,0))</f>
        <v>#N/A</v>
      </c>
      <c r="KW21" s="565" t="e">
        <f>INDEX(MERCREDI!$B$35:$B$58,MATCH($A$21,MERCREDI!O35:O58,0))</f>
        <v>#N/A</v>
      </c>
      <c r="KX21" s="565" t="e">
        <f>INDEX(MERCREDI!$B$35:$B$58,MATCH($A$21,MERCREDI!P35:P58,0))</f>
        <v>#N/A</v>
      </c>
      <c r="KY21" s="565" t="e">
        <f>INDEX(MERCREDI!$B$35:$B$58,MATCH($A$21,MERCREDI!Q35:Q58,0))</f>
        <v>#N/A</v>
      </c>
      <c r="KZ21" s="565" t="e">
        <f>INDEX(MERCREDI!$B$35:$B$58,MATCH($A$21,MERCREDI!R35:R58,0))</f>
        <v>#N/A</v>
      </c>
      <c r="LA21" s="565" t="e">
        <f>INDEX(MERCREDI!$B$35:$B$58,MATCH($A$21,MERCREDI!S35:S58,0))</f>
        <v>#N/A</v>
      </c>
      <c r="LB21" s="565" t="e">
        <f>INDEX(MERCREDI!$B$35:$B$58,MATCH($A$21,MERCREDI!T35:T58,0))</f>
        <v>#N/A</v>
      </c>
      <c r="LC21" s="565" t="e">
        <f>INDEX(MERCREDI!$B$35:$B$58,MATCH($A$21,MERCREDI!U35:U58,0))</f>
        <v>#N/A</v>
      </c>
      <c r="LD21" s="565" t="e">
        <f>INDEX(MERCREDI!$B$35:$B$58,MATCH($A$21,MERCREDI!V35:V58,0))</f>
        <v>#N/A</v>
      </c>
      <c r="LE21" s="565" t="e">
        <f>INDEX(MERCREDI!$B$35:$B$58,MATCH($A$21,MERCREDI!W35:W58,0))</f>
        <v>#N/A</v>
      </c>
      <c r="LF21" s="565" t="e">
        <f>INDEX(MERCREDI!$B$35:$B$58,MATCH($A$21,MERCREDI!X35:X58,0))</f>
        <v>#N/A</v>
      </c>
      <c r="LG21" s="565" t="e">
        <f>INDEX(MERCREDI!$B$35:$B$58,MATCH($A$21,MERCREDI!Y35:Y58,0))</f>
        <v>#N/A</v>
      </c>
      <c r="LH21" s="565" t="e">
        <f>INDEX(MERCREDI!$B$35:$B$58,MATCH($A$21,MERCREDI!Z35:Z58,0))</f>
        <v>#N/A</v>
      </c>
      <c r="LI21" s="565" t="e">
        <f>INDEX(MERCREDI!$B$35:$B$58,MATCH($A$21,MERCREDI!AA35:AA58,0))</f>
        <v>#N/A</v>
      </c>
      <c r="LJ21" s="565" t="e">
        <f>INDEX(MERCREDI!$B$35:$B$58,MATCH($A$21,MERCREDI!AB35:AB58,0))</f>
        <v>#N/A</v>
      </c>
      <c r="LK21" s="572">
        <f t="shared" si="38"/>
        <v>0</v>
      </c>
      <c r="LM21" s="565" t="str">
        <f t="shared" si="39"/>
        <v>COLAS</v>
      </c>
      <c r="LN21" s="565" t="e">
        <f>INDEX(JEUDI!$B$35:$B$58,MATCH($A$21,JEUDI!D35:D58,0))</f>
        <v>#N/A</v>
      </c>
      <c r="LO21" s="565" t="e">
        <f>INDEX(JEUDI!$B$35:$B$58,MATCH($A$21,JEUDI!E35:E58,0))</f>
        <v>#N/A</v>
      </c>
      <c r="LP21" s="565" t="e">
        <f>INDEX(JEUDI!$B$35:$B$58,MATCH($A$21,JEUDI!F35:F58,0))</f>
        <v>#N/A</v>
      </c>
      <c r="LQ21" s="565" t="e">
        <f>INDEX(JEUDI!$B$35:$B$58,MATCH($A$21,JEUDI!G35:G58,0))</f>
        <v>#N/A</v>
      </c>
      <c r="LR21" s="565" t="e">
        <f>INDEX(JEUDI!$B$35:$B$58,MATCH($A$21,JEUDI!H35:H58,0))</f>
        <v>#N/A</v>
      </c>
      <c r="LS21" s="565" t="e">
        <f>INDEX(JEUDI!$B$35:$B$58,MATCH($A$21,JEUDI!I35:I58,0))</f>
        <v>#N/A</v>
      </c>
      <c r="LT21" s="565" t="e">
        <f>INDEX(JEUDI!$B$35:$B$58,MATCH($A$21,JEUDI!J35:J58,0))</f>
        <v>#N/A</v>
      </c>
      <c r="LU21" s="565" t="e">
        <f>INDEX(JEUDI!$B$35:$B$58,MATCH($A$21,JEUDI!K35:K58,0))</f>
        <v>#N/A</v>
      </c>
      <c r="LV21" s="565" t="e">
        <f>INDEX(JEUDI!$B$35:$B$58,MATCH($A$21,JEUDI!L35:L58,0))</f>
        <v>#N/A</v>
      </c>
      <c r="LW21" s="565" t="e">
        <f>INDEX(JEUDI!$B$35:$B$58,MATCH($A$21,JEUDI!M35:M58,0))</f>
        <v>#N/A</v>
      </c>
      <c r="LX21" s="565" t="e">
        <f>INDEX(JEUDI!$B$35:$B$58,MATCH($A$21,JEUDI!N35:N58,0))</f>
        <v>#N/A</v>
      </c>
      <c r="LY21" s="565" t="e">
        <f>INDEX(JEUDI!$B$35:$B$58,MATCH($A$21,JEUDI!O35:O58,0))</f>
        <v>#N/A</v>
      </c>
      <c r="LZ21" s="565" t="e">
        <f>INDEX(JEUDI!$B$35:$B$58,MATCH($A$21,JEUDI!P35:P58,0))</f>
        <v>#N/A</v>
      </c>
      <c r="MA21" s="565" t="e">
        <f>INDEX(JEUDI!$B$35:$B$58,MATCH($A$21,JEUDI!Q35:Q58,0))</f>
        <v>#N/A</v>
      </c>
      <c r="MB21" s="565" t="e">
        <f>INDEX(JEUDI!$B$35:$B$58,MATCH($A$21,JEUDI!R35:R58,0))</f>
        <v>#N/A</v>
      </c>
      <c r="MC21" s="565" t="e">
        <f>INDEX(JEUDI!$B$35:$B$58,MATCH($A$21,JEUDI!S35:S58,0))</f>
        <v>#N/A</v>
      </c>
      <c r="MD21" s="565" t="e">
        <f>INDEX(JEUDI!$B$35:$B$58,MATCH($A$21,JEUDI!T35:T58,0))</f>
        <v>#N/A</v>
      </c>
      <c r="ME21" s="565" t="e">
        <f>INDEX(JEUDI!$B$35:$B$58,MATCH($A$21,JEUDI!U35:U58,0))</f>
        <v>#N/A</v>
      </c>
      <c r="MF21" s="565" t="e">
        <f>INDEX(JEUDI!$B$35:$B$58,MATCH($A$21,JEUDI!V35:V58,0))</f>
        <v>#N/A</v>
      </c>
      <c r="MG21" s="565" t="e">
        <f>INDEX(JEUDI!$B$35:$B$58,MATCH($A$21,JEUDI!W35:W58,0))</f>
        <v>#N/A</v>
      </c>
      <c r="MH21" s="565" t="e">
        <f>INDEX(JEUDI!$B$35:$B$58,MATCH($A$21,JEUDI!X35:X58,0))</f>
        <v>#N/A</v>
      </c>
      <c r="MI21" s="565" t="e">
        <f>INDEX(JEUDI!$B$35:$B$58,MATCH($A$21,JEUDI!Y35:Y58,0))</f>
        <v>#N/A</v>
      </c>
      <c r="MJ21" s="565" t="e">
        <f>INDEX(JEUDI!$B$35:$B$58,MATCH($A$21,JEUDI!Z35:Z58,0))</f>
        <v>#N/A</v>
      </c>
      <c r="MK21" s="565" t="e">
        <f>INDEX(JEUDI!$B$35:$B$58,MATCH($A$21,JEUDI!AA35:AA58,0))</f>
        <v>#N/A</v>
      </c>
      <c r="ML21" s="565" t="e">
        <f>INDEX(JEUDI!$B$35:$B$58,MATCH($A$21,JEUDI!AB35:AB58,0))</f>
        <v>#N/A</v>
      </c>
      <c r="MM21" s="572">
        <f t="shared" si="40"/>
        <v>0</v>
      </c>
      <c r="MP21" s="565" t="str">
        <f t="shared" si="41"/>
        <v>COLAS</v>
      </c>
      <c r="MQ21" s="565" t="e">
        <f>INDEX(VENDREDI!$B$35:$B$58,MATCH($A$21,VENDREDI!D35:D58,0))</f>
        <v>#N/A</v>
      </c>
      <c r="MR21" s="565" t="e">
        <f>INDEX(VENDREDI!$B$35:$B$58,MATCH($A$21,VENDREDI!E35:E58,0))</f>
        <v>#N/A</v>
      </c>
      <c r="MS21" s="565" t="e">
        <f>INDEX(VENDREDI!$B$35:$B$58,MATCH($A$21,VENDREDI!F35:F58,0))</f>
        <v>#N/A</v>
      </c>
      <c r="MT21" s="565" t="e">
        <f>INDEX(VENDREDI!$B$35:$B$58,MATCH($A$21,VENDREDI!G35:G58,0))</f>
        <v>#N/A</v>
      </c>
      <c r="MU21" s="565" t="e">
        <f>INDEX(VENDREDI!$B$35:$B$58,MATCH($A$21,VENDREDI!H35:H58,0))</f>
        <v>#N/A</v>
      </c>
      <c r="MV21" s="565" t="e">
        <f>INDEX(VENDREDI!$B$35:$B$58,MATCH($A$21,VENDREDI!I35:I58,0))</f>
        <v>#N/A</v>
      </c>
      <c r="MW21" s="565" t="e">
        <f>INDEX(VENDREDI!$B$35:$B$58,MATCH($A$21,VENDREDI!J35:J58,0))</f>
        <v>#N/A</v>
      </c>
      <c r="MX21" s="565" t="e">
        <f>INDEX(VENDREDI!$B$35:$B$58,MATCH($A$21,VENDREDI!K35:K58,0))</f>
        <v>#N/A</v>
      </c>
      <c r="MY21" s="565" t="e">
        <f>INDEX(VENDREDI!$B$35:$B$58,MATCH($A$21,VENDREDI!L35:L58,0))</f>
        <v>#N/A</v>
      </c>
      <c r="MZ21" s="565" t="e">
        <f>INDEX(VENDREDI!$B$35:$B$58,MATCH($A$21,VENDREDI!M35:M58,0))</f>
        <v>#N/A</v>
      </c>
      <c r="NA21" s="565" t="e">
        <f>INDEX(VENDREDI!$B$35:$B$58,MATCH($A$21,VENDREDI!N35:N58,0))</f>
        <v>#N/A</v>
      </c>
      <c r="NB21" s="565" t="e">
        <f>INDEX(VENDREDI!$B$35:$B$58,MATCH($A$21,VENDREDI!O35:O58,0))</f>
        <v>#N/A</v>
      </c>
      <c r="NC21" s="565" t="e">
        <f>INDEX(VENDREDI!$B$35:$B$58,MATCH($A$21,VENDREDI!P35:P58,0))</f>
        <v>#N/A</v>
      </c>
      <c r="ND21" s="565" t="e">
        <f>INDEX(VENDREDI!$B$35:$B$58,MATCH($A$21,VENDREDI!Q35:Q58,0))</f>
        <v>#N/A</v>
      </c>
      <c r="NE21" s="565" t="e">
        <f>INDEX(VENDREDI!$B$35:$B$58,MATCH($A$21,VENDREDI!R35:R58,0))</f>
        <v>#N/A</v>
      </c>
      <c r="NF21" s="565" t="e">
        <f>INDEX(VENDREDI!$B$35:$B$58,MATCH($A$21,VENDREDI!S35:S58,0))</f>
        <v>#N/A</v>
      </c>
      <c r="NG21" s="565" t="e">
        <f>INDEX(VENDREDI!$B$35:$B$58,MATCH($A$21,VENDREDI!T35:T58,0))</f>
        <v>#N/A</v>
      </c>
      <c r="NH21" s="565" t="e">
        <f>INDEX(VENDREDI!$B$35:$B$58,MATCH($A$21,VENDREDI!U35:U58,0))</f>
        <v>#N/A</v>
      </c>
      <c r="NI21" s="565" t="e">
        <f>INDEX(VENDREDI!$B$35:$B$58,MATCH($A$21,VENDREDI!V35:V58,0))</f>
        <v>#N/A</v>
      </c>
      <c r="NJ21" s="565" t="e">
        <f>INDEX(VENDREDI!$B$35:$B$58,MATCH($A$21,VENDREDI!W35:W58,0))</f>
        <v>#N/A</v>
      </c>
      <c r="NK21" s="565" t="e">
        <f>INDEX(VENDREDI!$B$35:$B$58,MATCH($A$21,VENDREDI!X35:X58,0))</f>
        <v>#N/A</v>
      </c>
      <c r="NL21" s="565" t="e">
        <f>INDEX(VENDREDI!$B$35:$B$58,MATCH($A$21,VENDREDI!Y35:Y58,0))</f>
        <v>#N/A</v>
      </c>
      <c r="NM21" s="565" t="e">
        <f>INDEX(VENDREDI!$B$35:$B$58,MATCH($A$21,VENDREDI!Z35:Z58,0))</f>
        <v>#N/A</v>
      </c>
      <c r="NN21" s="565" t="e">
        <f>INDEX(VENDREDI!$B$35:$B$58,MATCH($A$21,VENDREDI!AA35:AA58,0))</f>
        <v>#N/A</v>
      </c>
      <c r="NO21" s="565" t="e">
        <f>INDEX(VENDREDI!$B$35:$B$58,MATCH($A$21,VENDREDI!AB35:AB58,0))</f>
        <v>#N/A</v>
      </c>
      <c r="NP21" s="572">
        <f t="shared" si="42"/>
        <v>0</v>
      </c>
      <c r="NS21" s="564" t="str">
        <f t="shared" si="43"/>
        <v>COLAS</v>
      </c>
      <c r="NT21" s="617" t="e">
        <f>INDEX(LUNDI!$B$63:$B$66,MATCH(A21,LUNDI!$D$63:$D$66,0))</f>
        <v>#N/A</v>
      </c>
      <c r="NU21" s="618" t="e">
        <f>INDEX(LUNDI!$B$63:$B$66,MATCH(A21,LUNDI!$E$63:$E$66,0))</f>
        <v>#N/A</v>
      </c>
      <c r="NV21" s="625" t="e">
        <f>INDEX(LUNDI!$H$63:$H$66,MATCH(A21,LUNDI!$J$63:$J$66,0))</f>
        <v>#N/A</v>
      </c>
      <c r="NW21" s="626" t="e">
        <f>INDEX(LUNDI!$H$63:$H$66,MATCH($A$21,LUNDI!K63:K66,0))</f>
        <v>#N/A</v>
      </c>
      <c r="NX21" s="617" t="e">
        <f>INDEX(MARDI!$B$63:$B$66,MATCH(A21,MARDI!$D$63:$D$66,0))</f>
        <v>#N/A</v>
      </c>
      <c r="NY21" s="618" t="e">
        <f>INDEX(MARDI!$B$63:$B$66,MATCH(A21,MARDI!$E$63:$E$66,0))</f>
        <v>#N/A</v>
      </c>
      <c r="NZ21" s="625" t="e">
        <f>INDEX(MARDI!$H$63:$H$66,MATCH(A21,MARDI!$J$63:$J$66,0))</f>
        <v>#N/A</v>
      </c>
      <c r="OA21" s="626" t="e">
        <f>INDEX(MARDI!$H$63:$H$66,MATCH(A21,MARDI!$K$63:$K$66,0))</f>
        <v>#N/A</v>
      </c>
      <c r="OB21" s="617" t="e">
        <f>INDEX(MERCREDI!$B$63:$B$66,MATCH(A21,MERCREDI!$D$63:$D$66,0))</f>
        <v>#N/A</v>
      </c>
      <c r="OC21" s="618" t="e">
        <f>INDEX(MERCREDI!$B$63:$B$66,MATCH(A21,MERCREDI!$E$63:$E$66,0))</f>
        <v>#N/A</v>
      </c>
      <c r="OD21" s="625" t="e">
        <f>INDEX(MERCREDI!$H$63:$H$66,MATCH(A21,MERCREDI!$J$63:$J$66,0))</f>
        <v>#N/A</v>
      </c>
      <c r="OE21" s="626" t="e">
        <f>INDEX(MERCREDI!$H$63:$H$66,MATCH(A21,MERCREDI!$K$63:$K$66,0))</f>
        <v>#N/A</v>
      </c>
      <c r="OF21" s="617" t="e">
        <f>INDEX(JEUDI!$B$63:$B$66,MATCH(A21,JEUDI!$D$63:$D$66,0))</f>
        <v>#N/A</v>
      </c>
      <c r="OG21" s="618" t="e">
        <f>INDEX(JEUDI!$B$63:$B$66,MATCH(A21,JEUDI!$E$63:$E$66,0))</f>
        <v>#N/A</v>
      </c>
      <c r="OH21" s="625" t="e">
        <f>INDEX(JEUDI!$H$63:$H$66,MATCH(A21,JEUDI!$J$63:$J$66,0))</f>
        <v>#N/A</v>
      </c>
      <c r="OI21" s="626" t="e">
        <f>INDEX(JEUDI!$H$63:$H$66,MATCH(A21,JEUDI!$K$63:$K$66,0))</f>
        <v>#N/A</v>
      </c>
      <c r="OJ21" s="617" t="e">
        <f>INDEX(VENDREDI!$B$63:$B$66,MATCH(A21,VENDREDI!$D$63:$D$66,0))</f>
        <v>#N/A</v>
      </c>
      <c r="OK21" s="618" t="e">
        <f>INDEX(VENDREDI!$B$63:$B$66,MATCH(A21,VENDREDI!$E$63:$E$66,0))</f>
        <v>#N/A</v>
      </c>
      <c r="OL21" s="625" t="e">
        <f>INDEX(VENDREDI!$H$63:$H$66,MATCH(A21,VENDREDI!$J$63:$J$66,0))</f>
        <v>#N/A</v>
      </c>
      <c r="OM21" s="626" t="e">
        <f>INDEX(VENDREDI!$H$63:$H$66,MATCH(A21,VENDREDI!$K$63:$K$66,0))</f>
        <v>#N/A</v>
      </c>
      <c r="ON21" s="669" t="str">
        <f t="shared" si="44"/>
        <v>COLAS</v>
      </c>
      <c r="OO21" s="641" t="e">
        <f>INDEX(LUNDI!$C$63:$C$66,MATCH(A21,LUNDI!$D$63:$D$66,0))</f>
        <v>#N/A</v>
      </c>
      <c r="OP21" s="642" t="e">
        <f>INDEX(LUNDI!$C$63:$C$66,MATCH(A21,LUNDI!$E$63:$E$66,0))</f>
        <v>#N/A</v>
      </c>
      <c r="OQ21" s="645" t="e">
        <f>INDEX(LUNDI!$I$63:$I$66,MATCH(A21,LUNDI!$J$63:$J$66,0))</f>
        <v>#N/A</v>
      </c>
      <c r="OR21" s="646" t="e">
        <f>INDEX(LUNDI!$I$63:$I$66,MATCH(A21,LUNDI!$K$63:$K$66,0))</f>
        <v>#N/A</v>
      </c>
      <c r="OS21" s="649" t="e">
        <f>INDEX(MARDI!$C$63:$C$66,MATCH(A21,MARDI!$D$63:$D$66,0))</f>
        <v>#N/A</v>
      </c>
      <c r="OT21" s="650" t="e">
        <f>INDEX(MARDI!$C$63:$C$66,MATCH(A21,MARDI!$E$63:$E$66,0))</f>
        <v>#N/A</v>
      </c>
      <c r="OU21" s="651" t="e">
        <f>INDEX(MARDI!$I$63:$I$66,MATCH(A21,MARDI!$J$63:$J$66,0))</f>
        <v>#N/A</v>
      </c>
      <c r="OV21" s="652" t="e">
        <f>INDEX(MARDI!$I$63:$I$66,MATCH(A21,MARDI!$K$63:$K$66,0))</f>
        <v>#N/A</v>
      </c>
      <c r="OW21" s="657" t="e">
        <f>INDEX(MERCREDI!$C$63:$C$66,MATCH(A21,MERCREDI!$D$63:$D$66,0))</f>
        <v>#N/A</v>
      </c>
      <c r="OX21" s="658" t="e">
        <f>INDEX(MERCREDI!$C$63:$C$66,MATCH(A21,MERCREDI!$E$63:$E$66,0))</f>
        <v>#N/A</v>
      </c>
      <c r="OY21" s="659" t="e">
        <f>INDEX(MERCREDI!$I$63:$I$66,MATCH(A21,MERCREDI!$J$63:$J$66,0))</f>
        <v>#N/A</v>
      </c>
      <c r="OZ21" s="660" t="e">
        <f>INDEX(MERCREDI!$I$63:$I$66,MATCH(A21,MERCREDI!$K$63:$K$66,0))</f>
        <v>#N/A</v>
      </c>
      <c r="PA21" s="657" t="e">
        <f>INDEX(JEUDI!$C$63:$C$66,MATCH(A21,JEUDI!$D$63:$D$66,0))</f>
        <v>#N/A</v>
      </c>
      <c r="PB21" s="658" t="e">
        <f>INDEX(JEUDI!$C$63:$C$66,MATCH(A21,JEUDI!$E$63:$E$66,0))</f>
        <v>#N/A</v>
      </c>
      <c r="PC21" s="659" t="e">
        <f>INDEX(JEUDI!$I$63:$I$66,MATCH(A21,JEUDI!$J$63:$J$66,0))</f>
        <v>#N/A</v>
      </c>
      <c r="PD21" s="660" t="e">
        <f>INDEX(JEUDI!$I$63:$I$66,MATCH(A21,JEUDI!$K$63:$K$66,0))</f>
        <v>#N/A</v>
      </c>
      <c r="PE21" s="657" t="e">
        <f>INDEX(VENDREDI!$C$63:$C$66,MATCH(A21,VENDREDI!$D$63:$D$66,0))</f>
        <v>#N/A</v>
      </c>
      <c r="PF21" s="658" t="e">
        <f>INDEX(VENDREDI!$C$63:$C$66,MATCH(A21,VENDREDI!$E$63:$E$66,0))</f>
        <v>#N/A</v>
      </c>
      <c r="PG21" s="659" t="e">
        <f>INDEX(VENDREDI!$I$63:$I$66,MATCH(A21,VENDREDI!$J$63:$J$66,0))</f>
        <v>#N/A</v>
      </c>
      <c r="PH21" s="660" t="e">
        <f>INDEX(VENDREDI!$I$63:$I$66,MATCH(A21,VENDREDI!$K$63:$K$66,0))</f>
        <v>#N/A</v>
      </c>
    </row>
    <row r="22" spans="1:424" x14ac:dyDescent="0.25">
      <c r="A22" s="187" t="str">
        <f>'LISTE DES PROFS'!A17</f>
        <v>COSTANTINI</v>
      </c>
      <c r="B22" s="233">
        <f t="shared" si="17"/>
        <v>0</v>
      </c>
      <c r="C22" s="234">
        <f t="shared" si="18"/>
        <v>0</v>
      </c>
      <c r="D22" s="234">
        <f t="shared" si="19"/>
        <v>0</v>
      </c>
      <c r="E22" s="235">
        <f t="shared" si="20"/>
        <v>0</v>
      </c>
      <c r="F22" s="233">
        <f t="shared" si="21"/>
        <v>0</v>
      </c>
      <c r="G22" s="234">
        <f t="shared" si="22"/>
        <v>0</v>
      </c>
      <c r="H22" s="227">
        <f t="shared" si="23"/>
        <v>0</v>
      </c>
      <c r="I22" s="235">
        <f t="shared" si="24"/>
        <v>0</v>
      </c>
      <c r="J22" s="489">
        <f t="shared" si="0"/>
        <v>0</v>
      </c>
      <c r="K22" s="227">
        <f t="shared" si="1"/>
        <v>0</v>
      </c>
      <c r="L22" s="227">
        <f t="shared" si="2"/>
        <v>0</v>
      </c>
      <c r="M22" s="235">
        <f t="shared" si="3"/>
        <v>0</v>
      </c>
      <c r="N22" s="491">
        <f t="shared" si="25"/>
        <v>0</v>
      </c>
      <c r="O22" s="480" t="s">
        <v>73</v>
      </c>
      <c r="P22" s="233">
        <f>COUNTIF(LUNDI!$D$6:$AB$15,A22)</f>
        <v>0</v>
      </c>
      <c r="Q22" s="234">
        <f>COUNTIF(LUNDI!$D$20:$Y$29,A22)</f>
        <v>0</v>
      </c>
      <c r="R22" s="444">
        <f t="shared" si="4"/>
        <v>0</v>
      </c>
      <c r="S22" s="234">
        <f>COUNTIF(MARDI!$D$6:$AB$15,A22)</f>
        <v>0</v>
      </c>
      <c r="T22" s="234">
        <f>COUNTIF(MARDI!$D$20:$Y$29,A22)</f>
        <v>0</v>
      </c>
      <c r="U22" s="444">
        <f t="shared" si="5"/>
        <v>0</v>
      </c>
      <c r="V22" s="234">
        <f>COUNTIF(MERCREDI!$D$6:$AB$15,A22)</f>
        <v>0</v>
      </c>
      <c r="W22" s="234">
        <f>COUNTIF(MERCREDI!$D$20:$Y$29,A22)</f>
        <v>0</v>
      </c>
      <c r="X22" s="444">
        <f t="shared" si="6"/>
        <v>0</v>
      </c>
      <c r="Y22" s="234">
        <f>COUNTIF(JEUDI!$D$6:$AB$15,A22)</f>
        <v>0</v>
      </c>
      <c r="Z22" s="234">
        <f>COUNTIF(JEUDI!$D$20:$Y$29,A22)</f>
        <v>0</v>
      </c>
      <c r="AA22" s="444">
        <f t="shared" si="7"/>
        <v>0</v>
      </c>
      <c r="AB22" s="234">
        <f>COUNTIF(VENDREDI!$D$6:$AB$15,A22)</f>
        <v>0</v>
      </c>
      <c r="AC22" s="235">
        <f>COUNTIF(VENDREDI!$D$20:$Y$29,A22)</f>
        <v>0</v>
      </c>
      <c r="AD22" s="451">
        <f t="shared" si="8"/>
        <v>0</v>
      </c>
      <c r="AE22" s="226">
        <f>COUNTIF(LUNDI!$D$63:$D$66,A22)</f>
        <v>0</v>
      </c>
      <c r="AF22" s="227">
        <f>COUNTIF(LUNDI!$E$63:$E$66,A22)</f>
        <v>0</v>
      </c>
      <c r="AG22" s="228">
        <f>COUNTIF(MARDI!$D$63:$D$66,A22)</f>
        <v>0</v>
      </c>
      <c r="AH22" s="234">
        <f>COUNTIF(MARDI!$E$63:$E$66,A22)</f>
        <v>0</v>
      </c>
      <c r="AI22" s="228">
        <f>COUNTIF(MERCREDI!$D$63:$D$66,A22)</f>
        <v>0</v>
      </c>
      <c r="AJ22" s="234">
        <f>COUNTIF(MERCREDI!$E$63:$E$66,A22)</f>
        <v>0</v>
      </c>
      <c r="AK22" s="228">
        <f>COUNTIF(JEUDI!$D$63:$D$66,A22)</f>
        <v>0</v>
      </c>
      <c r="AL22" s="227">
        <f>COUNTIF(JEUDI!$E$63:$E$66,A22)</f>
        <v>0</v>
      </c>
      <c r="AM22" s="228">
        <f>COUNTIF(VENDREDI!$D$63:$D$66,A22)</f>
        <v>0</v>
      </c>
      <c r="AN22" s="525">
        <f>COUNTIF(VENDREDI!$E$63:$E$66,A22)</f>
        <v>0</v>
      </c>
      <c r="AO22" s="233">
        <f>COUNTIF(LUNDI!$F$63:$F$66,A22)</f>
        <v>0</v>
      </c>
      <c r="AP22" s="234"/>
      <c r="AQ22" s="234">
        <f>COUNTIF(MARDI!$F$63:$F$66,A22)</f>
        <v>0</v>
      </c>
      <c r="AR22" s="234"/>
      <c r="AS22" s="234">
        <f>COUNTIF(MERCREDI!$F$63:$F$66,A22)</f>
        <v>0</v>
      </c>
      <c r="AT22" s="234"/>
      <c r="AU22" s="234">
        <f>COUNTIF(JEUDI!$F$63:$F$66,A22)</f>
        <v>0</v>
      </c>
      <c r="AV22" s="234"/>
      <c r="AW22" s="235">
        <f>COUNTIF(VENDREDI!$F$63:$F$66,A22)</f>
        <v>0</v>
      </c>
      <c r="AX22" s="218"/>
      <c r="AY22" s="218"/>
      <c r="AZ22" s="233">
        <f>COUNTIF(LUNDI!$D$35:$AB$44,A22)</f>
        <v>0</v>
      </c>
      <c r="BA22" s="234">
        <f>COUNTIF(LUNDI!$D$49:$Y$58,A22)</f>
        <v>0</v>
      </c>
      <c r="BB22" s="444">
        <f t="shared" si="9"/>
        <v>0</v>
      </c>
      <c r="BC22" s="234">
        <f>COUNTIF(MARDI!$D$35:$AB$44,A22)</f>
        <v>0</v>
      </c>
      <c r="BD22" s="234">
        <f>COUNTIF(MARDI!$D$49:$Y$58,A22)</f>
        <v>0</v>
      </c>
      <c r="BE22" s="444">
        <f t="shared" si="10"/>
        <v>0</v>
      </c>
      <c r="BF22" s="234">
        <f>COUNTIF(MERCREDI!$D$35:$AB$44,A22)</f>
        <v>0</v>
      </c>
      <c r="BG22" s="234">
        <f>COUNTIF(MERCREDI!$D$49:$Y$58,A22)</f>
        <v>0</v>
      </c>
      <c r="BH22" s="444">
        <f t="shared" si="11"/>
        <v>0</v>
      </c>
      <c r="BI22" s="234">
        <f>COUNTIF(JEUDI!$D$35:$AB$44,A22)</f>
        <v>0</v>
      </c>
      <c r="BJ22" s="234">
        <f>COUNTIF(JEUDI!$D$49:$Y$58,A22)</f>
        <v>0</v>
      </c>
      <c r="BK22" s="444">
        <f t="shared" si="12"/>
        <v>0</v>
      </c>
      <c r="BL22" s="234">
        <f>COUNTIF(VENDREDI!$D$35:$AB$44,A22)</f>
        <v>0</v>
      </c>
      <c r="BM22" s="235">
        <f>COUNTIF(VENDREDI!$D$49:$Y$58,A22)</f>
        <v>0</v>
      </c>
      <c r="BN22" s="451">
        <f t="shared" si="13"/>
        <v>0</v>
      </c>
      <c r="BO22" s="207">
        <f>COUNTIF(LUNDI!$J$63:$J$66,A22)</f>
        <v>0</v>
      </c>
      <c r="BP22" s="41">
        <f>COUNTIF(LUNDI!$K$63:$K$66,A22)</f>
        <v>0</v>
      </c>
      <c r="BQ22" s="207">
        <f>COUNTIF(MARDI!$J$63:$J$66,A22)</f>
        <v>0</v>
      </c>
      <c r="BR22" s="41">
        <f>COUNTIF(MARDI!$K$63:$K$66,A22)</f>
        <v>0</v>
      </c>
      <c r="BS22" s="207">
        <f>COUNTIF(MERCREDI!$J$63:$J$66,A22)</f>
        <v>0</v>
      </c>
      <c r="BT22" s="41">
        <f>COUNTIF(MERCREDI!$K$63:$K$66,A22)</f>
        <v>0</v>
      </c>
      <c r="BU22" s="207">
        <f>COUNTIF(JEUDI!$J$63:$J$66,A22)</f>
        <v>0</v>
      </c>
      <c r="BV22" s="41">
        <f>COUNTIF(JEUDI!$K$63:$K$66,A22)</f>
        <v>0</v>
      </c>
      <c r="BW22" s="207">
        <f>COUNTIF(VENDREDI!$J$63:$J$66,A22)</f>
        <v>0</v>
      </c>
      <c r="BX22" s="42">
        <f>COUNTIF(VENDREDI!$K$63:$K$66,A22)</f>
        <v>0</v>
      </c>
      <c r="BY22" s="207">
        <f>COUNTIF(LUNDI!$L$66:$L78,A22)</f>
        <v>0</v>
      </c>
      <c r="BZ22" s="208"/>
      <c r="CA22" s="41">
        <f>COUNTIF(MARDI!$L$63:$L$66,A22)</f>
        <v>0</v>
      </c>
      <c r="CB22" s="208"/>
      <c r="CC22" s="208">
        <f>COUNTIF(MERCREDI!$L$63:$L$66,A22)</f>
        <v>0</v>
      </c>
      <c r="CD22" s="208"/>
      <c r="CE22" s="41">
        <f>COUNTIF(JEUDI!$L$63:$L$66,A22)</f>
        <v>0</v>
      </c>
      <c r="CF22" s="208"/>
      <c r="CG22" s="209">
        <f>COUNTIF(VENDREDI!$L$63:$L$66,A22)</f>
        <v>0</v>
      </c>
      <c r="CH22" s="466"/>
      <c r="CK22" s="43">
        <f>COUNTIF(LUNDI!$O$64:$O$66,A22)</f>
        <v>0</v>
      </c>
      <c r="CL22" s="41">
        <f>COUNTIF(MARDI!$O$64:$O$66,A22)</f>
        <v>0</v>
      </c>
      <c r="CM22" s="41">
        <f>COUNTIF(MERCREDI!$O$64:$O$66,A22)</f>
        <v>0</v>
      </c>
      <c r="CN22" s="41">
        <f>COUNTIF(JEUDI!$O$64:$O$66,A22)</f>
        <v>0</v>
      </c>
      <c r="CO22" s="42">
        <f>COUNTIF(VENDREDI!$O$64:$O$66,A22)</f>
        <v>0</v>
      </c>
      <c r="CQ22" s="43">
        <f>COUNTIF(LUNDI!$P$64:$P$66,A22)</f>
        <v>0</v>
      </c>
      <c r="CR22" s="41">
        <f>COUNTIF(MARDI!$P$64:$P$66,A22)</f>
        <v>0</v>
      </c>
      <c r="CS22" s="41">
        <f>COUNTIF(MERCREDI!$P$64:$P$66,A22)</f>
        <v>0</v>
      </c>
      <c r="CT22" s="41">
        <f>COUNTIF(JEUDI!$P$64:$P$66,A22)</f>
        <v>0</v>
      </c>
      <c r="CU22" s="42">
        <f>COUNTIF(VENDREDI!$P$64:$P$66,A22)</f>
        <v>0</v>
      </c>
      <c r="CV22" s="543" t="str">
        <f t="shared" si="26"/>
        <v>COSTANTINI</v>
      </c>
      <c r="CW22" s="559" t="e">
        <f>INDEX(LUNDI!$B$6:$B$29,MATCH($A$22,LUNDI!D6:D29,0))</f>
        <v>#N/A</v>
      </c>
      <c r="CX22" s="559" t="e">
        <f>INDEX(LUNDI!$B$6:$B$29,MATCH($A$22,LUNDI!E6:E29,0))</f>
        <v>#N/A</v>
      </c>
      <c r="CY22" s="559" t="e">
        <f>INDEX(LUNDI!$B$6:$B$29,MATCH($A$22,LUNDI!F6:F29,0))</f>
        <v>#N/A</v>
      </c>
      <c r="CZ22" s="559" t="e">
        <f>INDEX(LUNDI!$B$6:$B$29,MATCH($A$22,LUNDI!G6:G29,0))</f>
        <v>#N/A</v>
      </c>
      <c r="DA22" s="559" t="e">
        <f>INDEX(LUNDI!$B$6:$B$29,MATCH($A$22,LUNDI!H6:H29,0))</f>
        <v>#N/A</v>
      </c>
      <c r="DB22" s="559" t="e">
        <f>INDEX(LUNDI!$B$6:$B$29,MATCH($A$22,LUNDI!I6:I29,0))</f>
        <v>#N/A</v>
      </c>
      <c r="DC22" s="559" t="e">
        <f>INDEX(LUNDI!$B$6:$B$29,MATCH($A$22,LUNDI!J6:J29,0))</f>
        <v>#N/A</v>
      </c>
      <c r="DD22" s="559" t="e">
        <f>INDEX(LUNDI!$B$6:$B$29,MATCH($A$22,LUNDI!K6:K29,0))</f>
        <v>#N/A</v>
      </c>
      <c r="DE22" s="559" t="e">
        <f>INDEX(LUNDI!$B$6:$B$29,MATCH($A$22,LUNDI!L6:L29,0))</f>
        <v>#N/A</v>
      </c>
      <c r="DF22" s="559" t="e">
        <f>INDEX(LUNDI!$B$6:$B$29,MATCH($A$22,LUNDI!M6:M29,0))</f>
        <v>#N/A</v>
      </c>
      <c r="DG22" s="559" t="e">
        <f>INDEX(LUNDI!$B$6:$B$29,MATCH($A$22,LUNDI!N6:N29,0))</f>
        <v>#N/A</v>
      </c>
      <c r="DH22" s="559" t="e">
        <f>INDEX(LUNDI!$B$6:$B$29,MATCH($A$22,LUNDI!O6:O29,0))</f>
        <v>#N/A</v>
      </c>
      <c r="DI22" s="559" t="e">
        <f>INDEX(LUNDI!$B$6:$B$29,MATCH($A$22,LUNDI!P6:P29,0))</f>
        <v>#N/A</v>
      </c>
      <c r="DJ22" s="559" t="e">
        <f>INDEX(LUNDI!$B$6:$B$29,MATCH($A$22,LUNDI!Q6:Q29,0))</f>
        <v>#N/A</v>
      </c>
      <c r="DK22" s="559" t="e">
        <f>INDEX(LUNDI!$B$6:$B$29,MATCH($A$22,LUNDI!R6:R29,0))</f>
        <v>#N/A</v>
      </c>
      <c r="DL22" s="559" t="e">
        <f>INDEX(LUNDI!$B$6:$B$29,MATCH($A$22,LUNDI!S6:S29,0))</f>
        <v>#N/A</v>
      </c>
      <c r="DM22" s="559" t="e">
        <f>INDEX(LUNDI!$B$6:$B$29,MATCH($A$22,LUNDI!T6:T29,0))</f>
        <v>#N/A</v>
      </c>
      <c r="DN22" s="559" t="e">
        <f>INDEX(LUNDI!$B$6:$B$29,MATCH($A$22,LUNDI!U6:U29,0))</f>
        <v>#N/A</v>
      </c>
      <c r="DO22" s="559" t="e">
        <f>INDEX(LUNDI!$B$6:$B$29,MATCH($A$22,LUNDI!V6:V29,0))</f>
        <v>#N/A</v>
      </c>
      <c r="DP22" s="559" t="e">
        <f>INDEX(LUNDI!$B$6:$B$29,MATCH($A$22,LUNDI!W6:W29,0))</f>
        <v>#N/A</v>
      </c>
      <c r="DQ22" s="559" t="e">
        <f>INDEX(LUNDI!$B$6:$B$29,MATCH($A$22,LUNDI!X6:X29,0))</f>
        <v>#N/A</v>
      </c>
      <c r="DR22" s="559" t="e">
        <f>INDEX(LUNDI!$B$6:$B$29,MATCH($A$22,LUNDI!Y6:Y29,0))</f>
        <v>#N/A</v>
      </c>
      <c r="DS22" s="559" t="e">
        <f>INDEX(LUNDI!$B$6:$B$29,MATCH($A$22,LUNDI!Z6:Z29,0))</f>
        <v>#N/A</v>
      </c>
      <c r="DT22" s="559" t="e">
        <f>INDEX(LUNDI!$B$6:$B$29,MATCH($A$22,LUNDI!AA6:AA29,0))</f>
        <v>#N/A</v>
      </c>
      <c r="DU22" s="559" t="e">
        <f>INDEX(LUNDI!$B$6:$B$29,MATCH($A$22,LUNDI!AB6:AB29,0))</f>
        <v>#N/A</v>
      </c>
      <c r="DV22" s="572">
        <f t="shared" si="14"/>
        <v>0</v>
      </c>
      <c r="DW22" s="543" t="str">
        <f t="shared" si="15"/>
        <v>COSTANTINI</v>
      </c>
      <c r="DX22" s="559" t="e">
        <f>INDEX(MARDI!$B$6:$B$29,MATCH($A$22,MARDI!D6:D29,0))</f>
        <v>#N/A</v>
      </c>
      <c r="DY22" s="559" t="e">
        <f>INDEX(MARDI!$B$6:$B$29,MATCH($A$22,MARDI!E6:E29,0))</f>
        <v>#N/A</v>
      </c>
      <c r="DZ22" s="559" t="e">
        <f>INDEX(MARDI!$B$6:$B$29,MATCH($A$22,MARDI!F6:F29,0))</f>
        <v>#N/A</v>
      </c>
      <c r="EA22" s="559" t="e">
        <f>INDEX(MARDI!$B$6:$B$29,MATCH($A$22,MARDI!G6:G29,0))</f>
        <v>#N/A</v>
      </c>
      <c r="EB22" s="559" t="e">
        <f>INDEX(MARDI!$B$6:$B$29,MATCH($A$22,MARDI!H6:H29,0))</f>
        <v>#N/A</v>
      </c>
      <c r="EC22" s="559" t="e">
        <f>INDEX(MARDI!$B$6:$B$29,MATCH($A$22,MARDI!I6:I29,0))</f>
        <v>#N/A</v>
      </c>
      <c r="ED22" s="559" t="e">
        <f>INDEX(MARDI!$B$6:$B$29,MATCH($A$22,MARDI!J6:J29,0))</f>
        <v>#N/A</v>
      </c>
      <c r="EE22" s="559" t="e">
        <f>INDEX(MARDI!$B$6:$B$29,MATCH($A$22,MARDI!K6:K29,0))</f>
        <v>#N/A</v>
      </c>
      <c r="EF22" s="559" t="e">
        <f>INDEX(MARDI!$B$6:$B$29,MATCH($A$22,MARDI!L6:L29,0))</f>
        <v>#N/A</v>
      </c>
      <c r="EG22" s="559" t="e">
        <f>INDEX(MARDI!$B$6:$B$29,MATCH($A$22,MARDI!M6:M29,0))</f>
        <v>#N/A</v>
      </c>
      <c r="EH22" s="559" t="e">
        <f>INDEX(MARDI!$B$6:$B$29,MATCH($A$22,MARDI!N6:N29,0))</f>
        <v>#N/A</v>
      </c>
      <c r="EI22" s="559" t="e">
        <f>INDEX(MARDI!$B$6:$B$29,MATCH($A$22,MARDI!O6:O29,0))</f>
        <v>#N/A</v>
      </c>
      <c r="EJ22" s="559" t="e">
        <f>INDEX(MARDI!$B$6:$B$29,MATCH($A$22,MARDI!P6:P29,0))</f>
        <v>#N/A</v>
      </c>
      <c r="EK22" s="559" t="e">
        <f>INDEX(MARDI!$B$6:$B$29,MATCH($A$22,MARDI!Q6:Q29,0))</f>
        <v>#N/A</v>
      </c>
      <c r="EL22" s="559" t="e">
        <f>INDEX(MARDI!$B$6:$B$29,MATCH($A$22,MARDI!R6:R29,0))</f>
        <v>#N/A</v>
      </c>
      <c r="EM22" s="559" t="e">
        <f>INDEX(MARDI!$B$6:$B$29,MATCH($A$22,MARDI!S6:S29,0))</f>
        <v>#N/A</v>
      </c>
      <c r="EN22" s="559" t="e">
        <f>INDEX(MARDI!$B$6:$B$29,MATCH($A$22,MARDI!T6:T29,0))</f>
        <v>#N/A</v>
      </c>
      <c r="EO22" s="559" t="e">
        <f>INDEX(MARDI!$B$6:$B$29,MATCH($A$22,MARDI!U6:U29,0))</f>
        <v>#N/A</v>
      </c>
      <c r="EP22" s="559" t="e">
        <f>INDEX(MARDI!$B$6:$B$29,MATCH($A$22,MARDI!V6:V29,0))</f>
        <v>#N/A</v>
      </c>
      <c r="EQ22" s="559" t="e">
        <f>INDEX(MARDI!$B$6:$B$29,MATCH($A$22,MARDI!W6:W29,0))</f>
        <v>#N/A</v>
      </c>
      <c r="ER22" s="559" t="e">
        <f>INDEX(MARDI!$B$6:$B$29,MATCH($A$22,MARDI!X6:X29,0))</f>
        <v>#N/A</v>
      </c>
      <c r="ES22" s="559" t="e">
        <f>INDEX(MARDI!$B$6:$B$29,MATCH($A$22,MARDI!Y6:Y29,0))</f>
        <v>#N/A</v>
      </c>
      <c r="ET22" s="559" t="e">
        <f>INDEX(MARDI!$B$6:$B$29,MATCH($A$22,MARDI!Z6:Z29,0))</f>
        <v>#N/A</v>
      </c>
      <c r="EU22" s="559" t="e">
        <f>INDEX(MARDI!$B$6:$B$29,MATCH($A$22,MARDI!AA6:AA29,0))</f>
        <v>#N/A</v>
      </c>
      <c r="EV22" s="559" t="e">
        <f>INDEX(MARDI!$B$6:$B$29,MATCH($A$22,MARDI!AB6:AB29,0))</f>
        <v>#N/A</v>
      </c>
      <c r="EW22" s="572">
        <f t="shared" si="16"/>
        <v>0</v>
      </c>
      <c r="EX22" s="559"/>
      <c r="EY22" s="568" t="str">
        <f t="shared" si="27"/>
        <v>COSTANTINI</v>
      </c>
      <c r="EZ22" s="559" t="e">
        <f>INDEX(MERCREDI!$B$6:$B$29,MATCH($A$22,MERCREDI!D6:D29,0))</f>
        <v>#N/A</v>
      </c>
      <c r="FA22" s="559" t="e">
        <f>INDEX(MERCREDI!$B$6:$B$29,MATCH($A$22,MERCREDI!E6:E29,0))</f>
        <v>#N/A</v>
      </c>
      <c r="FB22" s="559" t="e">
        <f>INDEX(MERCREDI!$B$6:$B$29,MATCH($A$22,MERCREDI!F6:F29,0))</f>
        <v>#N/A</v>
      </c>
      <c r="FC22" s="559" t="e">
        <f>INDEX(MERCREDI!$B$6:$B$29,MATCH($A$22,MERCREDI!G6:G29,0))</f>
        <v>#N/A</v>
      </c>
      <c r="FD22" s="559" t="e">
        <f>INDEX(MERCREDI!$B$6:$B$29,MATCH($A$22,MERCREDI!H6:H29,0))</f>
        <v>#N/A</v>
      </c>
      <c r="FE22" s="559" t="e">
        <f>INDEX(MERCREDI!$B$6:$B$29,MATCH($A$22,MERCREDI!I6:I29,0))</f>
        <v>#N/A</v>
      </c>
      <c r="FF22" s="559" t="e">
        <f>INDEX(MERCREDI!$B$6:$B$29,MATCH($A$22,MERCREDI!J6:J29,0))</f>
        <v>#N/A</v>
      </c>
      <c r="FG22" s="559" t="e">
        <f>INDEX(MERCREDI!$B$6:$B$29,MATCH($A$22,MERCREDI!K6:K29,0))</f>
        <v>#N/A</v>
      </c>
      <c r="FH22" s="559" t="e">
        <f>INDEX(MERCREDI!$B$6:$B$29,MATCH($A$22,MERCREDI!L6:L29,0))</f>
        <v>#N/A</v>
      </c>
      <c r="FI22" s="559" t="e">
        <f>INDEX(MERCREDI!$B$6:$B$29,MATCH($A$22,MERCREDI!M6:M29,0))</f>
        <v>#N/A</v>
      </c>
      <c r="FJ22" s="559" t="e">
        <f>INDEX(MERCREDI!$B$6:$B$29,MATCH($A$22,MERCREDI!N6:N29,0))</f>
        <v>#N/A</v>
      </c>
      <c r="FK22" s="559" t="e">
        <f>INDEX(MERCREDI!$B$6:$B$29,MATCH($A$22,MERCREDI!O6:O29,0))</f>
        <v>#N/A</v>
      </c>
      <c r="FL22" s="559" t="e">
        <f>INDEX(MERCREDI!$B$6:$B$29,MATCH($A$22,MERCREDI!P6:P29,0))</f>
        <v>#N/A</v>
      </c>
      <c r="FM22" s="559" t="e">
        <f>INDEX(MERCREDI!$B$6:$B$29,MATCH($A$22,MERCREDI!Q6:Q29,0))</f>
        <v>#N/A</v>
      </c>
      <c r="FN22" s="559" t="e">
        <f>INDEX(MERCREDI!$B$6:$B$29,MATCH($A$22,MERCREDI!R6:R29,0))</f>
        <v>#N/A</v>
      </c>
      <c r="FO22" s="559" t="e">
        <f>INDEX(MERCREDI!$B$6:$B$29,MATCH($A$22,MERCREDI!S6:S29,0))</f>
        <v>#N/A</v>
      </c>
      <c r="FP22" s="559" t="e">
        <f>INDEX(MERCREDI!$B$6:$B$29,MATCH($A$22,MERCREDI!T6:T29,0))</f>
        <v>#N/A</v>
      </c>
      <c r="FQ22" s="559" t="e">
        <f>INDEX(MERCREDI!$B$6:$B$29,MATCH($A$22,MERCREDI!U6:U29,0))</f>
        <v>#N/A</v>
      </c>
      <c r="FR22" s="559" t="e">
        <f>INDEX(MERCREDI!$B$6:$B$29,MATCH($A$22,MERCREDI!V6:V29,0))</f>
        <v>#N/A</v>
      </c>
      <c r="FS22" s="559" t="e">
        <f>INDEX(MERCREDI!$B$6:$B$29,MATCH($A$22,MERCREDI!W6:W29,0))</f>
        <v>#N/A</v>
      </c>
      <c r="FT22" s="559" t="e">
        <f>INDEX(MERCREDI!$B$6:$B$29,MATCH($A$22,MERCREDI!X6:X29,0))</f>
        <v>#N/A</v>
      </c>
      <c r="FU22" s="559" t="e">
        <f>INDEX(MERCREDI!$B$6:$B$29,MATCH($A$22,MERCREDI!Y6:Y29,0))</f>
        <v>#N/A</v>
      </c>
      <c r="FV22" s="559" t="e">
        <f>INDEX(MERCREDI!$B$6:$B$29,MATCH($A$22,MERCREDI!Z6:Z29,0))</f>
        <v>#N/A</v>
      </c>
      <c r="FW22" s="559" t="e">
        <f>INDEX(MERCREDI!$B$6:$B$29,MATCH($A$22,MERCREDI!AA6:AA29,0))</f>
        <v>#N/A</v>
      </c>
      <c r="FX22" s="559" t="e">
        <f>INDEX(MERCREDI!$B$6:$B$29,MATCH($A$22,MERCREDI!AB6:AB29,0))</f>
        <v>#N/A</v>
      </c>
      <c r="FY22" s="572">
        <f t="shared" si="28"/>
        <v>0</v>
      </c>
      <c r="GA22" s="570" t="str">
        <f t="shared" si="29"/>
        <v>COSTANTINI</v>
      </c>
      <c r="GB22" s="565" t="e">
        <f>INDEX(JEUDI!$B$6:$B$29,MATCH($A$22,JEUDI!D6:D29,0))</f>
        <v>#N/A</v>
      </c>
      <c r="GC22" s="565" t="e">
        <f>INDEX(JEUDI!$B$6:$B$29,MATCH($A$22,JEUDI!E6:E29,0))</f>
        <v>#N/A</v>
      </c>
      <c r="GD22" s="565" t="e">
        <f>INDEX(JEUDI!$B$6:$B$29,MATCH($A$22,JEUDI!F6:F29,0))</f>
        <v>#N/A</v>
      </c>
      <c r="GE22" s="565" t="e">
        <f>INDEX(JEUDI!$B$6:$B$29,MATCH($A$22,JEUDI!G6:G29,0))</f>
        <v>#N/A</v>
      </c>
      <c r="GF22" s="565" t="e">
        <f>INDEX(JEUDI!$B$6:$B$29,MATCH($A$22,JEUDI!H6:H29,0))</f>
        <v>#N/A</v>
      </c>
      <c r="GG22" s="565" t="e">
        <f>INDEX(JEUDI!$B$6:$B$29,MATCH($A$22,JEUDI!I6:I29,0))</f>
        <v>#N/A</v>
      </c>
      <c r="GH22" s="565" t="e">
        <f>INDEX(JEUDI!$B$6:$B$29,MATCH($A$22,JEUDI!J6:J29,0))</f>
        <v>#N/A</v>
      </c>
      <c r="GI22" s="565" t="e">
        <f>INDEX(JEUDI!$B$6:$B$29,MATCH($A$22,JEUDI!K6:K29,0))</f>
        <v>#N/A</v>
      </c>
      <c r="GJ22" s="565" t="e">
        <f>INDEX(JEUDI!$B$6:$B$29,MATCH($A$22,JEUDI!L6:L29,0))</f>
        <v>#N/A</v>
      </c>
      <c r="GK22" s="565" t="e">
        <f>INDEX(JEUDI!$B$6:$B$29,MATCH($A$22,JEUDI!M6:M29,0))</f>
        <v>#N/A</v>
      </c>
      <c r="GL22" s="565" t="e">
        <f>INDEX(JEUDI!$B$6:$B$29,MATCH($A$22,JEUDI!N6:N29,0))</f>
        <v>#N/A</v>
      </c>
      <c r="GM22" s="565" t="e">
        <f>INDEX(JEUDI!$B$6:$B$29,MATCH($A$22,JEUDI!O6:O29,0))</f>
        <v>#N/A</v>
      </c>
      <c r="GN22" s="565" t="e">
        <f>INDEX(JEUDI!$B$6:$B$29,MATCH($A$22,JEUDI!P6:P29,0))</f>
        <v>#N/A</v>
      </c>
      <c r="GO22" s="565" t="e">
        <f>INDEX(JEUDI!$B$6:$B$29,MATCH($A$22,JEUDI!Q6:Q29,0))</f>
        <v>#N/A</v>
      </c>
      <c r="GP22" s="565" t="e">
        <f>INDEX(JEUDI!$B$6:$B$29,MATCH($A$22,JEUDI!R6:R29,0))</f>
        <v>#N/A</v>
      </c>
      <c r="GQ22" s="565" t="e">
        <f>INDEX(JEUDI!$B$6:$B$29,MATCH($A$22,JEUDI!S6:S29,0))</f>
        <v>#N/A</v>
      </c>
      <c r="GR22" s="565" t="e">
        <f>INDEX(JEUDI!$B$6:$B$29,MATCH($A$22,JEUDI!T6:T29,0))</f>
        <v>#N/A</v>
      </c>
      <c r="GS22" s="565" t="e">
        <f>INDEX(JEUDI!$B$6:$B$29,MATCH($A$22,JEUDI!U6:U29,0))</f>
        <v>#N/A</v>
      </c>
      <c r="GT22" s="565" t="e">
        <f>INDEX(JEUDI!$B$6:$B$29,MATCH($A$22,JEUDI!V6:V29,0))</f>
        <v>#N/A</v>
      </c>
      <c r="GU22" s="565" t="e">
        <f>INDEX(JEUDI!$B$6:$B$29,MATCH($A$22,JEUDI!W6:W29,0))</f>
        <v>#N/A</v>
      </c>
      <c r="GV22" s="565" t="e">
        <f>INDEX(JEUDI!$B$6:$B$29,MATCH($A$22,JEUDI!X6:X29,0))</f>
        <v>#N/A</v>
      </c>
      <c r="GW22" s="565" t="e">
        <f>INDEX(JEUDI!$B$6:$B$29,MATCH($A$22,JEUDI!Y6:Y29,0))</f>
        <v>#N/A</v>
      </c>
      <c r="GX22" s="565" t="e">
        <f>INDEX(JEUDI!$B$6:$B$29,MATCH($A$22,JEUDI!Z6:Z29,0))</f>
        <v>#N/A</v>
      </c>
      <c r="GY22" s="565" t="e">
        <f>INDEX(JEUDI!$B$6:$B$29,MATCH($A$22,JEUDI!AA6:AA29,0))</f>
        <v>#N/A</v>
      </c>
      <c r="GZ22" s="565" t="e">
        <f>INDEX(JEUDI!$B$6:$B$29,MATCH($A$22,JEUDI!AB6:AB29,0))</f>
        <v>#N/A</v>
      </c>
      <c r="HA22" s="572">
        <f t="shared" si="30"/>
        <v>0</v>
      </c>
      <c r="HC22" s="772" t="str">
        <f t="shared" si="31"/>
        <v>COSTANTINI</v>
      </c>
      <c r="HD22" s="565" t="e">
        <f>INDEX(VENDREDI!$B$6:$B$29,MATCH($A$22,VENDREDI!D6:D29,0))</f>
        <v>#N/A</v>
      </c>
      <c r="HE22" s="565" t="e">
        <f>INDEX(VENDREDI!$B$6:$B$29,MATCH($A$22,VENDREDI!E6:E29,0))</f>
        <v>#N/A</v>
      </c>
      <c r="HF22" s="565" t="e">
        <f>INDEX(VENDREDI!$B$6:$B$29,MATCH($A$22,VENDREDI!F6:F29,0))</f>
        <v>#N/A</v>
      </c>
      <c r="HG22" s="565" t="e">
        <f>INDEX(VENDREDI!$B$6:$B$29,MATCH($A$22,VENDREDI!G6:G29,0))</f>
        <v>#N/A</v>
      </c>
      <c r="HH22" s="565" t="e">
        <f>INDEX(VENDREDI!$B$6:$B$29,MATCH($A$22,VENDREDI!H6:H29,0))</f>
        <v>#N/A</v>
      </c>
      <c r="HI22" s="565" t="e">
        <f>INDEX(VENDREDI!$B$6:$B$29,MATCH($A$22,VENDREDI!I6:I29,0))</f>
        <v>#N/A</v>
      </c>
      <c r="HJ22" s="565" t="e">
        <f>INDEX(VENDREDI!$B$6:$B$29,MATCH($A$22,VENDREDI!J6:J29,0))</f>
        <v>#N/A</v>
      </c>
      <c r="HK22" s="565" t="e">
        <f>INDEX(VENDREDI!$B$6:$B$29,MATCH($A$22,VENDREDI!K6:K29,0))</f>
        <v>#N/A</v>
      </c>
      <c r="HL22" s="565" t="e">
        <f>INDEX(VENDREDI!$B$6:$B$29,MATCH($A$22,VENDREDI!L6:L29,0))</f>
        <v>#N/A</v>
      </c>
      <c r="HM22" s="565" t="e">
        <f>INDEX(VENDREDI!$B$6:$B$29,MATCH($A$22,VENDREDI!M6:M29,0))</f>
        <v>#N/A</v>
      </c>
      <c r="HN22" s="565" t="e">
        <f>INDEX(VENDREDI!$B$6:$B$29,MATCH($A$22,VENDREDI!N6:N29,0))</f>
        <v>#N/A</v>
      </c>
      <c r="HO22" s="565" t="e">
        <f>INDEX(VENDREDI!$B$6:$B$29,MATCH($A$22,VENDREDI!O6:O29,0))</f>
        <v>#N/A</v>
      </c>
      <c r="HP22" s="565" t="e">
        <f>INDEX(VENDREDI!$B$6:$B$29,MATCH($A$22,VENDREDI!P6:P29,0))</f>
        <v>#N/A</v>
      </c>
      <c r="HQ22" s="565" t="e">
        <f>INDEX(VENDREDI!$B$6:$B$29,MATCH($A$22,VENDREDI!Q6:Q29,0))</f>
        <v>#N/A</v>
      </c>
      <c r="HR22" s="565" t="e">
        <f>INDEX(VENDREDI!$B$6:$B$29,MATCH($A$22,VENDREDI!R6:R29,0))</f>
        <v>#N/A</v>
      </c>
      <c r="HS22" s="565" t="e">
        <f>INDEX(VENDREDI!$B$6:$B$29,MATCH($A$22,VENDREDI!S6:S29,0))</f>
        <v>#N/A</v>
      </c>
      <c r="HT22" s="565" t="e">
        <f>INDEX(VENDREDI!$B$6:$B$29,MATCH($A$22,VENDREDI!T6:T29,0))</f>
        <v>#N/A</v>
      </c>
      <c r="HU22" s="565" t="e">
        <f>INDEX(VENDREDI!$B$6:$B$29,MATCH($A$22,VENDREDI!U6:U29,0))</f>
        <v>#N/A</v>
      </c>
      <c r="HV22" s="565" t="e">
        <f>INDEX(VENDREDI!$B$6:$B$29,MATCH($A$22,VENDREDI!V6:V29,0))</f>
        <v>#N/A</v>
      </c>
      <c r="HW22" s="565" t="e">
        <f>INDEX(VENDREDI!$B$6:$B$29,MATCH($A$22,VENDREDI!W6:W29,0))</f>
        <v>#N/A</v>
      </c>
      <c r="HX22" s="565" t="e">
        <f>INDEX(VENDREDI!$B$6:$B$29,MATCH($A$22,VENDREDI!X6:X29,0))</f>
        <v>#N/A</v>
      </c>
      <c r="HY22" s="565" t="e">
        <f>INDEX(VENDREDI!$B$6:$B$29,MATCH($A$22,VENDREDI!Y6:Y29,0))</f>
        <v>#N/A</v>
      </c>
      <c r="HZ22" s="565" t="e">
        <f>INDEX(VENDREDI!$B$6:$B$29,MATCH($A$22,VENDREDI!Z6:Z29,0))</f>
        <v>#N/A</v>
      </c>
      <c r="IA22" s="565" t="e">
        <f>INDEX(VENDREDI!$B$6:$B$29,MATCH($A$22,VENDREDI!AA6:AA29,0))</f>
        <v>#N/A</v>
      </c>
      <c r="IB22" s="565" t="e">
        <f>INDEX(VENDREDI!$B$6:$B$29,MATCH($A$22,VENDREDI!AB6:AB29,0))</f>
        <v>#N/A</v>
      </c>
      <c r="IC22" s="572">
        <f t="shared" si="32"/>
        <v>0</v>
      </c>
      <c r="IG22" s="772" t="str">
        <f t="shared" si="33"/>
        <v>COSTANTINI</v>
      </c>
      <c r="IH22" s="565" t="e">
        <f>INDEX(LUNDI!$B$35:$B$58,MATCH($A$22,LUNDI!D35:D58,0))</f>
        <v>#N/A</v>
      </c>
      <c r="II22" s="565" t="e">
        <f>INDEX(LUNDI!$B$35:$B$58,MATCH($A$22,LUNDI!E35:E58,0))</f>
        <v>#N/A</v>
      </c>
      <c r="IJ22" s="565" t="e">
        <f>INDEX(LUNDI!$B$35:$B$58,MATCH($A$22,LUNDI!F35:F58,0))</f>
        <v>#N/A</v>
      </c>
      <c r="IK22" s="565" t="e">
        <f>INDEX(LUNDI!$B$35:$B$58,MATCH($A$22,LUNDI!G35:G58,0))</f>
        <v>#N/A</v>
      </c>
      <c r="IL22" s="565" t="e">
        <f>INDEX(LUNDI!$B$35:$B$58,MATCH($A$22,LUNDI!H35:H58,0))</f>
        <v>#N/A</v>
      </c>
      <c r="IM22" s="565" t="e">
        <f>INDEX(LUNDI!$B$35:$B$58,MATCH($A$22,LUNDI!I35:I58,0))</f>
        <v>#N/A</v>
      </c>
      <c r="IN22" s="565" t="e">
        <f>INDEX(LUNDI!$B$35:$B$58,MATCH($A$22,LUNDI!J35:J58,0))</f>
        <v>#N/A</v>
      </c>
      <c r="IO22" s="565" t="e">
        <f>INDEX(LUNDI!$B$35:$B$58,MATCH($A$22,LUNDI!K35:K58,0))</f>
        <v>#N/A</v>
      </c>
      <c r="IP22" s="565" t="e">
        <f>INDEX(LUNDI!$B$35:$B$58,MATCH($A$22,LUNDI!L35:L58,0))</f>
        <v>#N/A</v>
      </c>
      <c r="IQ22" s="565" t="e">
        <f>INDEX(LUNDI!$B$35:$B$58,MATCH($A$22,LUNDI!M35:M58,0))</f>
        <v>#N/A</v>
      </c>
      <c r="IR22" s="565" t="e">
        <f>INDEX(LUNDI!$B$35:$B$58,MATCH($A$22,LUNDI!N35:N58,0))</f>
        <v>#N/A</v>
      </c>
      <c r="IS22" s="565" t="e">
        <f>INDEX(LUNDI!$B$35:$B$58,MATCH($A$22,LUNDI!O35:O58,0))</f>
        <v>#N/A</v>
      </c>
      <c r="IT22" s="565" t="e">
        <f>INDEX(LUNDI!$B$35:$B$58,MATCH($A$22,LUNDI!P35:P58,0))</f>
        <v>#N/A</v>
      </c>
      <c r="IU22" s="565" t="e">
        <f>INDEX(LUNDI!$B$35:$B$58,MATCH($A$22,LUNDI!Q35:Q58,0))</f>
        <v>#N/A</v>
      </c>
      <c r="IV22" s="565" t="e">
        <f>INDEX(LUNDI!$B$35:$B$58,MATCH($A$22,LUNDI!R35:R58,0))</f>
        <v>#N/A</v>
      </c>
      <c r="IW22" s="565" t="e">
        <f>INDEX(LUNDI!$B$35:$B$58,MATCH($A$22,LUNDI!S35:S58,0))</f>
        <v>#N/A</v>
      </c>
      <c r="IX22" s="565" t="e">
        <f>INDEX(LUNDI!$B$35:$B$58,MATCH($A$22,LUNDI!T35:T58,0))</f>
        <v>#N/A</v>
      </c>
      <c r="IY22" s="565" t="e">
        <f>INDEX(LUNDI!$B$35:$B$58,MATCH($A$22,LUNDI!U35:U58,0))</f>
        <v>#N/A</v>
      </c>
      <c r="IZ22" s="565" t="e">
        <f>INDEX(LUNDI!$B$35:$B$58,MATCH($A$22,LUNDI!V35:V58,0))</f>
        <v>#N/A</v>
      </c>
      <c r="JA22" s="565" t="e">
        <f>INDEX(LUNDI!$B$35:$B$58,MATCH($A$22,LUNDI!W35:W58,0))</f>
        <v>#N/A</v>
      </c>
      <c r="JB22" s="565" t="e">
        <f>INDEX(LUNDI!$B$35:$B$58,MATCH($A$22,LUNDI!X35:X58,0))</f>
        <v>#N/A</v>
      </c>
      <c r="JC22" s="565" t="e">
        <f>INDEX(LUNDI!$B$35:$B$58,MATCH($A$22,LUNDI!Y35:Y58,0))</f>
        <v>#N/A</v>
      </c>
      <c r="JD22" s="565" t="e">
        <f>INDEX(LUNDI!$B$35:$B$58,MATCH($A$22,LUNDI!Z35:Z58,0))</f>
        <v>#N/A</v>
      </c>
      <c r="JE22" s="565" t="e">
        <f>INDEX(LUNDI!$B$35:$B$58,MATCH($A$22,LUNDI!AA35:AA58,0))</f>
        <v>#N/A</v>
      </c>
      <c r="JF22" s="565" t="e">
        <f>INDEX(LUNDI!$B$35:$B$58,MATCH($A$22,LUNDI!AB35:AB58,0))</f>
        <v>#N/A</v>
      </c>
      <c r="JG22" s="572">
        <f t="shared" si="34"/>
        <v>0</v>
      </c>
      <c r="JI22" s="772" t="str">
        <f t="shared" si="35"/>
        <v>COSTANTINI</v>
      </c>
      <c r="JJ22" s="565" t="e">
        <f>INDEX(MARDI!$B$35:$B$58,MATCH($A$22,MARDI!D35:D58,0))</f>
        <v>#N/A</v>
      </c>
      <c r="JK22" s="565" t="e">
        <f>INDEX(MARDI!$B$35:$B$58,MATCH($A$22,MARDI!E35:E58,0))</f>
        <v>#N/A</v>
      </c>
      <c r="JL22" s="565" t="e">
        <f>INDEX(MARDI!$B$35:$B$58,MATCH($A$22,MARDI!F35:F58,0))</f>
        <v>#N/A</v>
      </c>
      <c r="JM22" s="565" t="e">
        <f>INDEX(MARDI!$B$35:$B$58,MATCH($A$22,MARDI!G35:G58,0))</f>
        <v>#N/A</v>
      </c>
      <c r="JN22" s="565" t="e">
        <f>INDEX(MARDI!$B$35:$B$58,MATCH($A$22,MARDI!H35:H58,0))</f>
        <v>#N/A</v>
      </c>
      <c r="JO22" s="565" t="e">
        <f>INDEX(MARDI!$B$35:$B$58,MATCH($A$22,MARDI!I35:I58,0))</f>
        <v>#N/A</v>
      </c>
      <c r="JP22" s="565" t="e">
        <f>INDEX(MARDI!$B$35:$B$58,MATCH($A$22,MARDI!J35:J58,0))</f>
        <v>#N/A</v>
      </c>
      <c r="JQ22" s="565" t="e">
        <f>INDEX(MARDI!$B$35:$B$58,MATCH($A$22,MARDI!K35:K58,0))</f>
        <v>#N/A</v>
      </c>
      <c r="JR22" s="565" t="e">
        <f>INDEX(MARDI!$B$35:$B$58,MATCH($A$22,MARDI!L35:L58,0))</f>
        <v>#N/A</v>
      </c>
      <c r="JS22" s="565" t="e">
        <f>INDEX(MARDI!$B$35:$B$58,MATCH($A$22,MARDI!M35:M58,0))</f>
        <v>#N/A</v>
      </c>
      <c r="JT22" s="565" t="e">
        <f>INDEX(MARDI!$B$35:$B$58,MATCH($A$22,MARDI!N35:N58,0))</f>
        <v>#N/A</v>
      </c>
      <c r="JU22" s="565" t="e">
        <f>INDEX(MARDI!$B$35:$B$58,MATCH($A$22,MARDI!O35:O58,0))</f>
        <v>#N/A</v>
      </c>
      <c r="JV22" s="565" t="e">
        <f>INDEX(MARDI!$B$35:$B$58,MATCH($A$22,MARDI!P35:P58,0))</f>
        <v>#N/A</v>
      </c>
      <c r="JW22" s="565" t="e">
        <f>INDEX(MARDI!$B$35:$B$58,MATCH($A$22,MARDI!Q35:Q58,0))</f>
        <v>#N/A</v>
      </c>
      <c r="JX22" s="565" t="e">
        <f>INDEX(MARDI!$B$35:$B$58,MATCH($A$22,MARDI!R35:R58,0))</f>
        <v>#N/A</v>
      </c>
      <c r="JY22" s="565" t="e">
        <f>INDEX(MARDI!$B$35:$B$58,MATCH($A$22,MARDI!S35:S58,0))</f>
        <v>#N/A</v>
      </c>
      <c r="JZ22" s="565" t="e">
        <f>INDEX(MARDI!$B$35:$B$58,MATCH($A$22,MARDI!T35:T58,0))</f>
        <v>#N/A</v>
      </c>
      <c r="KA22" s="565" t="e">
        <f>INDEX(MARDI!$B$35:$B$58,MATCH($A$22,MARDI!U35:U58,0))</f>
        <v>#N/A</v>
      </c>
      <c r="KB22" s="565" t="e">
        <f>INDEX(MARDI!$B$35:$B$58,MATCH($A$22,MARDI!V35:V58,0))</f>
        <v>#N/A</v>
      </c>
      <c r="KC22" s="565" t="e">
        <f>INDEX(MARDI!$B$35:$B$58,MATCH($A$22,MARDI!W35:W58,0))</f>
        <v>#N/A</v>
      </c>
      <c r="KD22" s="565" t="e">
        <f>INDEX(MARDI!$B$35:$B$58,MATCH($A$22,MARDI!X35:X58,0))</f>
        <v>#N/A</v>
      </c>
      <c r="KE22" s="565" t="e">
        <f>INDEX(MARDI!$B$35:$B$58,MATCH($A$22,MARDI!Y35:Y58,0))</f>
        <v>#N/A</v>
      </c>
      <c r="KF22" s="565" t="e">
        <f>INDEX(MARDI!$B$35:$B$58,MATCH($A$22,MARDI!Z35:Z58,0))</f>
        <v>#N/A</v>
      </c>
      <c r="KG22" s="565" t="e">
        <f>INDEX(MARDI!$B$35:$B$58,MATCH($A$22,MARDI!AA35:AA58,0))</f>
        <v>#N/A</v>
      </c>
      <c r="KH22" s="565" t="e">
        <f>INDEX(MARDI!$B$35:$B$58,MATCH($A$22,MARDI!AB35:AB58,0))</f>
        <v>#N/A</v>
      </c>
      <c r="KI22" s="572">
        <f t="shared" si="36"/>
        <v>0</v>
      </c>
      <c r="KK22" s="565" t="str">
        <f t="shared" si="37"/>
        <v>COSTANTINI</v>
      </c>
      <c r="KL22" s="565" t="e">
        <f>INDEX(MERCREDI!$B$35:$B$58,MATCH($A$22,MERCREDI!D35:D58,0))</f>
        <v>#N/A</v>
      </c>
      <c r="KM22" s="565" t="e">
        <f>INDEX(MERCREDI!$B$35:$B$58,MATCH($A$22,MERCREDI!E35:E58,0))</f>
        <v>#N/A</v>
      </c>
      <c r="KN22" s="565" t="e">
        <f>INDEX(MERCREDI!$B$35:$B$58,MATCH($A$22,MERCREDI!F35:F58,0))</f>
        <v>#N/A</v>
      </c>
      <c r="KO22" s="565" t="e">
        <f>INDEX(MERCREDI!$B$35:$B$58,MATCH($A$22,MERCREDI!G35:G58,0))</f>
        <v>#N/A</v>
      </c>
      <c r="KP22" s="565" t="e">
        <f>INDEX(MERCREDI!$B$35:$B$58,MATCH($A$22,MERCREDI!H35:H58,0))</f>
        <v>#N/A</v>
      </c>
      <c r="KQ22" s="565" t="e">
        <f>INDEX(MERCREDI!$B$35:$B$58,MATCH($A$22,MERCREDI!I35:I58,0))</f>
        <v>#N/A</v>
      </c>
      <c r="KR22" s="565" t="e">
        <f>INDEX(MERCREDI!$B$35:$B$58,MATCH($A$22,MERCREDI!J35:J58,0))</f>
        <v>#N/A</v>
      </c>
      <c r="KS22" s="565" t="e">
        <f>INDEX(MERCREDI!$B$35:$B$58,MATCH($A$22,MERCREDI!K35:K58,0))</f>
        <v>#N/A</v>
      </c>
      <c r="KT22" s="565" t="e">
        <f>INDEX(MERCREDI!$B$35:$B$58,MATCH($A$22,MERCREDI!L35:L58,0))</f>
        <v>#N/A</v>
      </c>
      <c r="KU22" s="565" t="e">
        <f>INDEX(MERCREDI!$B$35:$B$58,MATCH($A$22,MERCREDI!M35:M58,0))</f>
        <v>#N/A</v>
      </c>
      <c r="KV22" s="565" t="e">
        <f>INDEX(MERCREDI!$B$35:$B$58,MATCH($A$22,MERCREDI!N35:N58,0))</f>
        <v>#N/A</v>
      </c>
      <c r="KW22" s="565" t="e">
        <f>INDEX(MERCREDI!$B$35:$B$58,MATCH($A$22,MERCREDI!O35:O58,0))</f>
        <v>#N/A</v>
      </c>
      <c r="KX22" s="565" t="e">
        <f>INDEX(MERCREDI!$B$35:$B$58,MATCH($A$22,MERCREDI!P35:P58,0))</f>
        <v>#N/A</v>
      </c>
      <c r="KY22" s="565" t="e">
        <f>INDEX(MERCREDI!$B$35:$B$58,MATCH($A$22,MERCREDI!Q35:Q58,0))</f>
        <v>#N/A</v>
      </c>
      <c r="KZ22" s="565" t="e">
        <f>INDEX(MERCREDI!$B$35:$B$58,MATCH($A$22,MERCREDI!R35:R58,0))</f>
        <v>#N/A</v>
      </c>
      <c r="LA22" s="565" t="e">
        <f>INDEX(MERCREDI!$B$35:$B$58,MATCH($A$22,MERCREDI!S35:S58,0))</f>
        <v>#N/A</v>
      </c>
      <c r="LB22" s="565" t="e">
        <f>INDEX(MERCREDI!$B$35:$B$58,MATCH($A$22,MERCREDI!T35:T58,0))</f>
        <v>#N/A</v>
      </c>
      <c r="LC22" s="565" t="e">
        <f>INDEX(MERCREDI!$B$35:$B$58,MATCH($A$22,MERCREDI!U35:U58,0))</f>
        <v>#N/A</v>
      </c>
      <c r="LD22" s="565" t="e">
        <f>INDEX(MERCREDI!$B$35:$B$58,MATCH($A$22,MERCREDI!V35:V58,0))</f>
        <v>#N/A</v>
      </c>
      <c r="LE22" s="565" t="e">
        <f>INDEX(MERCREDI!$B$35:$B$58,MATCH($A$22,MERCREDI!W35:W58,0))</f>
        <v>#N/A</v>
      </c>
      <c r="LF22" s="565" t="e">
        <f>INDEX(MERCREDI!$B$35:$B$58,MATCH($A$22,MERCREDI!X35:X58,0))</f>
        <v>#N/A</v>
      </c>
      <c r="LG22" s="565" t="e">
        <f>INDEX(MERCREDI!$B$35:$B$58,MATCH($A$22,MERCREDI!Y35:Y58,0))</f>
        <v>#N/A</v>
      </c>
      <c r="LH22" s="565" t="e">
        <f>INDEX(MERCREDI!$B$35:$B$58,MATCH($A$22,MERCREDI!Z35:Z58,0))</f>
        <v>#N/A</v>
      </c>
      <c r="LI22" s="565" t="e">
        <f>INDEX(MERCREDI!$B$35:$B$58,MATCH($A$22,MERCREDI!AA35:AA58,0))</f>
        <v>#N/A</v>
      </c>
      <c r="LJ22" s="565" t="e">
        <f>INDEX(MERCREDI!$B$35:$B$58,MATCH($A$22,MERCREDI!AB35:AB58,0))</f>
        <v>#N/A</v>
      </c>
      <c r="LK22" s="572">
        <f t="shared" si="38"/>
        <v>0</v>
      </c>
      <c r="LM22" s="565" t="str">
        <f t="shared" si="39"/>
        <v>COSTANTINI</v>
      </c>
      <c r="LN22" s="565" t="e">
        <f>INDEX(JEUDI!$B$35:$B$58,MATCH($A$22,JEUDI!D35:D58,0))</f>
        <v>#N/A</v>
      </c>
      <c r="LO22" s="565" t="e">
        <f>INDEX(JEUDI!$B$35:$B$58,MATCH($A$22,JEUDI!E35:E58,0))</f>
        <v>#N/A</v>
      </c>
      <c r="LP22" s="565" t="e">
        <f>INDEX(JEUDI!$B$35:$B$58,MATCH($A$22,JEUDI!F35:F58,0))</f>
        <v>#N/A</v>
      </c>
      <c r="LQ22" s="565" t="e">
        <f>INDEX(JEUDI!$B$35:$B$58,MATCH($A$22,JEUDI!G35:G58,0))</f>
        <v>#N/A</v>
      </c>
      <c r="LR22" s="565" t="e">
        <f>INDEX(JEUDI!$B$35:$B$58,MATCH($A$22,JEUDI!H35:H58,0))</f>
        <v>#N/A</v>
      </c>
      <c r="LS22" s="565" t="e">
        <f>INDEX(JEUDI!$B$35:$B$58,MATCH($A$22,JEUDI!I35:I58,0))</f>
        <v>#N/A</v>
      </c>
      <c r="LT22" s="565" t="e">
        <f>INDEX(JEUDI!$B$35:$B$58,MATCH($A$22,JEUDI!J35:J58,0))</f>
        <v>#N/A</v>
      </c>
      <c r="LU22" s="565" t="e">
        <f>INDEX(JEUDI!$B$35:$B$58,MATCH($A$22,JEUDI!K35:K58,0))</f>
        <v>#N/A</v>
      </c>
      <c r="LV22" s="565" t="e">
        <f>INDEX(JEUDI!$B$35:$B$58,MATCH($A$22,JEUDI!L35:L58,0))</f>
        <v>#N/A</v>
      </c>
      <c r="LW22" s="565" t="e">
        <f>INDEX(JEUDI!$B$35:$B$58,MATCH($A$22,JEUDI!M35:M58,0))</f>
        <v>#N/A</v>
      </c>
      <c r="LX22" s="565" t="e">
        <f>INDEX(JEUDI!$B$35:$B$58,MATCH($A$22,JEUDI!N35:N58,0))</f>
        <v>#N/A</v>
      </c>
      <c r="LY22" s="565" t="e">
        <f>INDEX(JEUDI!$B$35:$B$58,MATCH($A$22,JEUDI!O35:O58,0))</f>
        <v>#N/A</v>
      </c>
      <c r="LZ22" s="565" t="e">
        <f>INDEX(JEUDI!$B$35:$B$58,MATCH($A$22,JEUDI!P35:P58,0))</f>
        <v>#N/A</v>
      </c>
      <c r="MA22" s="565" t="e">
        <f>INDEX(JEUDI!$B$35:$B$58,MATCH($A$22,JEUDI!Q35:Q58,0))</f>
        <v>#N/A</v>
      </c>
      <c r="MB22" s="565" t="e">
        <f>INDEX(JEUDI!$B$35:$B$58,MATCH($A$22,JEUDI!R35:R58,0))</f>
        <v>#N/A</v>
      </c>
      <c r="MC22" s="565" t="e">
        <f>INDEX(JEUDI!$B$35:$B$58,MATCH($A$22,JEUDI!S35:S58,0))</f>
        <v>#N/A</v>
      </c>
      <c r="MD22" s="565" t="e">
        <f>INDEX(JEUDI!$B$35:$B$58,MATCH($A$22,JEUDI!T35:T58,0))</f>
        <v>#N/A</v>
      </c>
      <c r="ME22" s="565" t="e">
        <f>INDEX(JEUDI!$B$35:$B$58,MATCH($A$22,JEUDI!U35:U58,0))</f>
        <v>#N/A</v>
      </c>
      <c r="MF22" s="565" t="e">
        <f>INDEX(JEUDI!$B$35:$B$58,MATCH($A$22,JEUDI!V35:V58,0))</f>
        <v>#N/A</v>
      </c>
      <c r="MG22" s="565" t="e">
        <f>INDEX(JEUDI!$B$35:$B$58,MATCH($A$22,JEUDI!W35:W58,0))</f>
        <v>#N/A</v>
      </c>
      <c r="MH22" s="565" t="e">
        <f>INDEX(JEUDI!$B$35:$B$58,MATCH($A$22,JEUDI!X35:X58,0))</f>
        <v>#N/A</v>
      </c>
      <c r="MI22" s="565" t="e">
        <f>INDEX(JEUDI!$B$35:$B$58,MATCH($A$22,JEUDI!Y35:Y58,0))</f>
        <v>#N/A</v>
      </c>
      <c r="MJ22" s="565" t="e">
        <f>INDEX(JEUDI!$B$35:$B$58,MATCH($A$22,JEUDI!Z35:Z58,0))</f>
        <v>#N/A</v>
      </c>
      <c r="MK22" s="565" t="e">
        <f>INDEX(JEUDI!$B$35:$B$58,MATCH($A$22,JEUDI!AA35:AA58,0))</f>
        <v>#N/A</v>
      </c>
      <c r="ML22" s="565" t="e">
        <f>INDEX(JEUDI!$B$35:$B$58,MATCH($A$22,JEUDI!AB35:AB58,0))</f>
        <v>#N/A</v>
      </c>
      <c r="MM22" s="572">
        <f t="shared" si="40"/>
        <v>0</v>
      </c>
      <c r="MP22" s="565" t="str">
        <f t="shared" si="41"/>
        <v>COSTANTINI</v>
      </c>
      <c r="MQ22" s="565" t="e">
        <f>INDEX(VENDREDI!$B$35:$B$58,MATCH($A$22,VENDREDI!D35:D58,0))</f>
        <v>#N/A</v>
      </c>
      <c r="MR22" s="565" t="e">
        <f>INDEX(VENDREDI!$B$35:$B$58,MATCH($A$22,VENDREDI!E35:E58,0))</f>
        <v>#N/A</v>
      </c>
      <c r="MS22" s="565" t="e">
        <f>INDEX(VENDREDI!$B$35:$B$58,MATCH($A$22,VENDREDI!F35:F58,0))</f>
        <v>#N/A</v>
      </c>
      <c r="MT22" s="565" t="e">
        <f>INDEX(VENDREDI!$B$35:$B$58,MATCH($A$22,VENDREDI!G35:G58,0))</f>
        <v>#N/A</v>
      </c>
      <c r="MU22" s="565" t="e">
        <f>INDEX(VENDREDI!$B$35:$B$58,MATCH($A$22,VENDREDI!H35:H58,0))</f>
        <v>#N/A</v>
      </c>
      <c r="MV22" s="565" t="e">
        <f>INDEX(VENDREDI!$B$35:$B$58,MATCH($A$22,VENDREDI!I35:I58,0))</f>
        <v>#N/A</v>
      </c>
      <c r="MW22" s="565" t="e">
        <f>INDEX(VENDREDI!$B$35:$B$58,MATCH($A$22,VENDREDI!J35:J58,0))</f>
        <v>#N/A</v>
      </c>
      <c r="MX22" s="565" t="e">
        <f>INDEX(VENDREDI!$B$35:$B$58,MATCH($A$22,VENDREDI!K35:K58,0))</f>
        <v>#N/A</v>
      </c>
      <c r="MY22" s="565" t="e">
        <f>INDEX(VENDREDI!$B$35:$B$58,MATCH($A$22,VENDREDI!L35:L58,0))</f>
        <v>#N/A</v>
      </c>
      <c r="MZ22" s="565" t="e">
        <f>INDEX(VENDREDI!$B$35:$B$58,MATCH($A$22,VENDREDI!M35:M58,0))</f>
        <v>#N/A</v>
      </c>
      <c r="NA22" s="565" t="e">
        <f>INDEX(VENDREDI!$B$35:$B$58,MATCH($A$22,VENDREDI!N35:N58,0))</f>
        <v>#N/A</v>
      </c>
      <c r="NB22" s="565" t="e">
        <f>INDEX(VENDREDI!$B$35:$B$58,MATCH($A$22,VENDREDI!O35:O58,0))</f>
        <v>#N/A</v>
      </c>
      <c r="NC22" s="565" t="e">
        <f>INDEX(VENDREDI!$B$35:$B$58,MATCH($A$22,VENDREDI!P35:P58,0))</f>
        <v>#N/A</v>
      </c>
      <c r="ND22" s="565" t="e">
        <f>INDEX(VENDREDI!$B$35:$B$58,MATCH($A$22,VENDREDI!Q35:Q58,0))</f>
        <v>#N/A</v>
      </c>
      <c r="NE22" s="565" t="e">
        <f>INDEX(VENDREDI!$B$35:$B$58,MATCH($A$22,VENDREDI!R35:R58,0))</f>
        <v>#N/A</v>
      </c>
      <c r="NF22" s="565" t="e">
        <f>INDEX(VENDREDI!$B$35:$B$58,MATCH($A$22,VENDREDI!S35:S58,0))</f>
        <v>#N/A</v>
      </c>
      <c r="NG22" s="565" t="e">
        <f>INDEX(VENDREDI!$B$35:$B$58,MATCH($A$22,VENDREDI!T35:T58,0))</f>
        <v>#N/A</v>
      </c>
      <c r="NH22" s="565" t="e">
        <f>INDEX(VENDREDI!$B$35:$B$58,MATCH($A$22,VENDREDI!U35:U58,0))</f>
        <v>#N/A</v>
      </c>
      <c r="NI22" s="565" t="e">
        <f>INDEX(VENDREDI!$B$35:$B$58,MATCH($A$22,VENDREDI!V35:V58,0))</f>
        <v>#N/A</v>
      </c>
      <c r="NJ22" s="565" t="e">
        <f>INDEX(VENDREDI!$B$35:$B$58,MATCH($A$22,VENDREDI!W35:W58,0))</f>
        <v>#N/A</v>
      </c>
      <c r="NK22" s="565" t="e">
        <f>INDEX(VENDREDI!$B$35:$B$58,MATCH($A$22,VENDREDI!X35:X58,0))</f>
        <v>#N/A</v>
      </c>
      <c r="NL22" s="565" t="e">
        <f>INDEX(VENDREDI!$B$35:$B$58,MATCH($A$22,VENDREDI!Y35:Y58,0))</f>
        <v>#N/A</v>
      </c>
      <c r="NM22" s="565" t="e">
        <f>INDEX(VENDREDI!$B$35:$B$58,MATCH($A$22,VENDREDI!Z35:Z58,0))</f>
        <v>#N/A</v>
      </c>
      <c r="NN22" s="565" t="e">
        <f>INDEX(VENDREDI!$B$35:$B$58,MATCH($A$22,VENDREDI!AA35:AA58,0))</f>
        <v>#N/A</v>
      </c>
      <c r="NO22" s="565" t="e">
        <f>INDEX(VENDREDI!$B$35:$B$58,MATCH($A$22,VENDREDI!AB35:AB58,0))</f>
        <v>#N/A</v>
      </c>
      <c r="NP22" s="572">
        <f t="shared" si="42"/>
        <v>0</v>
      </c>
      <c r="NS22" s="564" t="str">
        <f t="shared" si="43"/>
        <v>COSTANTINI</v>
      </c>
      <c r="NT22" s="617" t="e">
        <f>INDEX(LUNDI!$B$63:$B$66,MATCH(A22,LUNDI!$D$63:$D$66,0))</f>
        <v>#N/A</v>
      </c>
      <c r="NU22" s="618" t="e">
        <f>INDEX(LUNDI!$B$63:$B$66,MATCH(A22,LUNDI!$E$63:$E$66,0))</f>
        <v>#N/A</v>
      </c>
      <c r="NV22" s="625" t="e">
        <f>INDEX(LUNDI!$H$63:$H$66,MATCH(A22,LUNDI!$J$63:$J$66,0))</f>
        <v>#N/A</v>
      </c>
      <c r="NW22" s="626" t="e">
        <f>INDEX(LUNDI!$H$63:$H$66,MATCH($A$22,LUNDI!K63:K66,0))</f>
        <v>#N/A</v>
      </c>
      <c r="NX22" s="617" t="e">
        <f>INDEX(MARDI!$B$63:$B$66,MATCH(A22,MARDI!$D$63:$D$66,0))</f>
        <v>#N/A</v>
      </c>
      <c r="NY22" s="618" t="e">
        <f>INDEX(MARDI!$B$63:$B$66,MATCH(A22,MARDI!$E$63:$E$66,0))</f>
        <v>#N/A</v>
      </c>
      <c r="NZ22" s="625" t="e">
        <f>INDEX(MARDI!$H$63:$H$66,MATCH(A22,MARDI!$J$63:$J$66,0))</f>
        <v>#N/A</v>
      </c>
      <c r="OA22" s="626" t="e">
        <f>INDEX(MARDI!$H$63:$H$66,MATCH(A22,MARDI!$K$63:$K$66,0))</f>
        <v>#N/A</v>
      </c>
      <c r="OB22" s="617" t="e">
        <f>INDEX(MERCREDI!$B$63:$B$66,MATCH(A22,MERCREDI!$D$63:$D$66,0))</f>
        <v>#N/A</v>
      </c>
      <c r="OC22" s="618" t="e">
        <f>INDEX(MERCREDI!$B$63:$B$66,MATCH(A22,MERCREDI!$E$63:$E$66,0))</f>
        <v>#N/A</v>
      </c>
      <c r="OD22" s="625" t="e">
        <f>INDEX(MERCREDI!$H$63:$H$66,MATCH(A22,MERCREDI!$J$63:$J$66,0))</f>
        <v>#N/A</v>
      </c>
      <c r="OE22" s="626" t="e">
        <f>INDEX(MERCREDI!$H$63:$H$66,MATCH(A22,MERCREDI!$K$63:$K$66,0))</f>
        <v>#N/A</v>
      </c>
      <c r="OF22" s="617" t="e">
        <f>INDEX(JEUDI!$B$63:$B$66,MATCH(A22,JEUDI!$D$63:$D$66,0))</f>
        <v>#N/A</v>
      </c>
      <c r="OG22" s="618" t="e">
        <f>INDEX(JEUDI!$B$63:$B$66,MATCH(A22,JEUDI!$E$63:$E$66,0))</f>
        <v>#N/A</v>
      </c>
      <c r="OH22" s="625" t="e">
        <f>INDEX(JEUDI!$H$63:$H$66,MATCH(A22,JEUDI!$J$63:$J$66,0))</f>
        <v>#N/A</v>
      </c>
      <c r="OI22" s="626" t="e">
        <f>INDEX(JEUDI!$H$63:$H$66,MATCH(A22,JEUDI!$K$63:$K$66,0))</f>
        <v>#N/A</v>
      </c>
      <c r="OJ22" s="617" t="e">
        <f>INDEX(VENDREDI!$B$63:$B$66,MATCH(A22,VENDREDI!$D$63:$D$66,0))</f>
        <v>#N/A</v>
      </c>
      <c r="OK22" s="618" t="e">
        <f>INDEX(VENDREDI!$B$63:$B$66,MATCH(A22,VENDREDI!$E$63:$E$66,0))</f>
        <v>#N/A</v>
      </c>
      <c r="OL22" s="625" t="e">
        <f>INDEX(VENDREDI!$H$63:$H$66,MATCH(A22,VENDREDI!$J$63:$J$66,0))</f>
        <v>#N/A</v>
      </c>
      <c r="OM22" s="626" t="e">
        <f>INDEX(VENDREDI!$H$63:$H$66,MATCH(A22,VENDREDI!$K$63:$K$66,0))</f>
        <v>#N/A</v>
      </c>
      <c r="ON22" s="669" t="str">
        <f t="shared" si="44"/>
        <v>COSTANTINI</v>
      </c>
      <c r="OO22" s="641" t="e">
        <f>INDEX(LUNDI!$C$63:$C$66,MATCH(A22,LUNDI!$D$63:$D$66,0))</f>
        <v>#N/A</v>
      </c>
      <c r="OP22" s="642" t="e">
        <f>INDEX(LUNDI!$C$63:$C$66,MATCH(A22,LUNDI!$E$63:$E$66,0))</f>
        <v>#N/A</v>
      </c>
      <c r="OQ22" s="645" t="e">
        <f>INDEX(LUNDI!$I$63:$I$66,MATCH(A22,LUNDI!$J$63:$J$66,0))</f>
        <v>#N/A</v>
      </c>
      <c r="OR22" s="646" t="e">
        <f>INDEX(LUNDI!$I$63:$I$66,MATCH(A22,LUNDI!$K$63:$K$66,0))</f>
        <v>#N/A</v>
      </c>
      <c r="OS22" s="649" t="e">
        <f>INDEX(MARDI!$C$63:$C$66,MATCH(A22,MARDI!$D$63:$D$66,0))</f>
        <v>#N/A</v>
      </c>
      <c r="OT22" s="650" t="e">
        <f>INDEX(MARDI!$C$63:$C$66,MATCH(A22,MARDI!$E$63:$E$66,0))</f>
        <v>#N/A</v>
      </c>
      <c r="OU22" s="651" t="e">
        <f>INDEX(MARDI!$I$63:$I$66,MATCH(A22,MARDI!$J$63:$J$66,0))</f>
        <v>#N/A</v>
      </c>
      <c r="OV22" s="652" t="e">
        <f>INDEX(MARDI!$I$63:$I$66,MATCH(A22,MARDI!$K$63:$K$66,0))</f>
        <v>#N/A</v>
      </c>
      <c r="OW22" s="657" t="e">
        <f>INDEX(MERCREDI!$C$63:$C$66,MATCH(A22,MERCREDI!$D$63:$D$66,0))</f>
        <v>#N/A</v>
      </c>
      <c r="OX22" s="658" t="e">
        <f>INDEX(MERCREDI!$C$63:$C$66,MATCH(A22,MERCREDI!$E$63:$E$66,0))</f>
        <v>#N/A</v>
      </c>
      <c r="OY22" s="659" t="e">
        <f>INDEX(MERCREDI!$I$63:$I$66,MATCH(A22,MERCREDI!$J$63:$J$66,0))</f>
        <v>#N/A</v>
      </c>
      <c r="OZ22" s="660" t="e">
        <f>INDEX(MERCREDI!$I$63:$I$66,MATCH(A22,MERCREDI!$K$63:$K$66,0))</f>
        <v>#N/A</v>
      </c>
      <c r="PA22" s="657" t="e">
        <f>INDEX(JEUDI!$C$63:$C$66,MATCH(A22,JEUDI!$D$63:$D$66,0))</f>
        <v>#N/A</v>
      </c>
      <c r="PB22" s="658" t="e">
        <f>INDEX(JEUDI!$C$63:$C$66,MATCH(A22,JEUDI!$E$63:$E$66,0))</f>
        <v>#N/A</v>
      </c>
      <c r="PC22" s="659" t="e">
        <f>INDEX(JEUDI!$I$63:$I$66,MATCH(A22,JEUDI!$J$63:$J$66,0))</f>
        <v>#N/A</v>
      </c>
      <c r="PD22" s="660" t="e">
        <f>INDEX(JEUDI!$I$63:$I$66,MATCH(A22,JEUDI!$K$63:$K$66,0))</f>
        <v>#N/A</v>
      </c>
      <c r="PE22" s="657" t="e">
        <f>INDEX(VENDREDI!$C$63:$C$66,MATCH(A22,VENDREDI!$D$63:$D$66,0))</f>
        <v>#N/A</v>
      </c>
      <c r="PF22" s="658" t="e">
        <f>INDEX(VENDREDI!$C$63:$C$66,MATCH(A22,VENDREDI!$E$63:$E$66,0))</f>
        <v>#N/A</v>
      </c>
      <c r="PG22" s="659" t="e">
        <f>INDEX(VENDREDI!$I$63:$I$66,MATCH(A22,VENDREDI!$J$63:$J$66,0))</f>
        <v>#N/A</v>
      </c>
      <c r="PH22" s="660" t="e">
        <f>INDEX(VENDREDI!$I$63:$I$66,MATCH(A22,VENDREDI!$K$63:$K$66,0))</f>
        <v>#N/A</v>
      </c>
    </row>
    <row r="23" spans="1:424" x14ac:dyDescent="0.25">
      <c r="A23" s="90" t="str">
        <f>'LISTE DES PROFS'!A18</f>
        <v>CRESPO</v>
      </c>
      <c r="B23" s="226">
        <f t="shared" si="17"/>
        <v>0</v>
      </c>
      <c r="C23" s="487">
        <f t="shared" si="18"/>
        <v>0</v>
      </c>
      <c r="D23" s="481">
        <f t="shared" si="19"/>
        <v>0</v>
      </c>
      <c r="E23" s="482">
        <f t="shared" si="20"/>
        <v>0</v>
      </c>
      <c r="F23" s="226">
        <f t="shared" si="21"/>
        <v>0</v>
      </c>
      <c r="G23" s="487">
        <f t="shared" si="22"/>
        <v>0</v>
      </c>
      <c r="H23" s="481">
        <f t="shared" si="23"/>
        <v>0</v>
      </c>
      <c r="I23" s="482">
        <f t="shared" si="24"/>
        <v>0</v>
      </c>
      <c r="J23" s="226">
        <f t="shared" si="0"/>
        <v>0</v>
      </c>
      <c r="K23" s="487">
        <f t="shared" si="1"/>
        <v>0</v>
      </c>
      <c r="L23" s="481">
        <f t="shared" si="2"/>
        <v>0</v>
      </c>
      <c r="M23" s="482">
        <f t="shared" si="3"/>
        <v>0</v>
      </c>
      <c r="N23" s="492">
        <f t="shared" si="25"/>
        <v>0</v>
      </c>
      <c r="O23" s="480" t="s">
        <v>55</v>
      </c>
      <c r="P23" s="226">
        <f>COUNTIF(LUNDI!$D$6:$AB$15,A23)</f>
        <v>0</v>
      </c>
      <c r="Q23" s="228">
        <f>COUNTIF(LUNDI!$D$20:$Y$29,A23)</f>
        <v>0</v>
      </c>
      <c r="R23" s="444">
        <f t="shared" si="4"/>
        <v>0</v>
      </c>
      <c r="S23" s="228">
        <f>COUNTIF(MARDI!$D$6:$AB$15,A23)</f>
        <v>0</v>
      </c>
      <c r="T23" s="228">
        <f>COUNTIF(MARDI!$D$20:$Y$29,A23)</f>
        <v>0</v>
      </c>
      <c r="U23" s="444">
        <f t="shared" si="5"/>
        <v>0</v>
      </c>
      <c r="V23" s="228">
        <f>COUNTIF(MERCREDI!$D$6:$AB$15,A23)</f>
        <v>0</v>
      </c>
      <c r="W23" s="228">
        <f>COUNTIF(MERCREDI!$D$20:$Y$29,A23)</f>
        <v>0</v>
      </c>
      <c r="X23" s="444">
        <f t="shared" si="6"/>
        <v>0</v>
      </c>
      <c r="Y23" s="228">
        <f>COUNTIF(JEUDI!$D$6:$AB$15,A23)</f>
        <v>0</v>
      </c>
      <c r="Z23" s="228">
        <f>COUNTIF(JEUDI!$D$20:$Y$29,A23)</f>
        <v>0</v>
      </c>
      <c r="AA23" s="444">
        <f t="shared" si="7"/>
        <v>0</v>
      </c>
      <c r="AB23" s="228">
        <f>COUNTIF(VENDREDI!$D$6:$AB$15,A23)</f>
        <v>0</v>
      </c>
      <c r="AC23" s="229">
        <f>COUNTIF(VENDREDI!$D$20:$Y$29,A23)</f>
        <v>0</v>
      </c>
      <c r="AD23" s="451">
        <f t="shared" si="8"/>
        <v>0</v>
      </c>
      <c r="AE23" s="226">
        <f>COUNTIF(LUNDI!$D$63:$D$66,A23)</f>
        <v>0</v>
      </c>
      <c r="AF23" s="227">
        <f>COUNTIF(LUNDI!$E$63:$E$66,A23)</f>
        <v>0</v>
      </c>
      <c r="AG23" s="228">
        <f>COUNTIF(MARDI!$D$63:$D$66,A23)</f>
        <v>0</v>
      </c>
      <c r="AH23" s="234">
        <f>COUNTIF(MARDI!$E$63:$E$66,A23)</f>
        <v>0</v>
      </c>
      <c r="AI23" s="228">
        <f>COUNTIF(MERCREDI!$D$63:$D$66,A23)</f>
        <v>0</v>
      </c>
      <c r="AJ23" s="234">
        <f>COUNTIF(MERCREDI!$E$63:$E$66,A23)</f>
        <v>0</v>
      </c>
      <c r="AK23" s="228">
        <f>COUNTIF(JEUDI!$D$63:$D$66,A23)</f>
        <v>0</v>
      </c>
      <c r="AL23" s="227">
        <f>COUNTIF(JEUDI!$E$63:$E$66,A23)</f>
        <v>0</v>
      </c>
      <c r="AM23" s="228">
        <f>COUNTIF(VENDREDI!$D$63:$D$66,A23)</f>
        <v>0</v>
      </c>
      <c r="AN23" s="525">
        <f>COUNTIF(VENDREDI!$E$63:$E$66,A23)</f>
        <v>0</v>
      </c>
      <c r="AO23" s="226">
        <f>COUNTIF(LUNDI!$F$63:$F$66,A23)</f>
        <v>0</v>
      </c>
      <c r="AP23" s="227"/>
      <c r="AQ23" s="228">
        <f>COUNTIF(MARDI!$F$63:$F$66,A23)</f>
        <v>0</v>
      </c>
      <c r="AR23" s="227"/>
      <c r="AS23" s="228">
        <f>COUNTIF(MERCREDI!$F$63:$F$66,A23)</f>
        <v>0</v>
      </c>
      <c r="AT23" s="227"/>
      <c r="AU23" s="228">
        <f>COUNTIF(JEUDI!$F$63:$F$66,A23)</f>
        <v>0</v>
      </c>
      <c r="AV23" s="227"/>
      <c r="AW23" s="229">
        <f>COUNTIF(VENDREDI!$F$63:$F$66,A23)</f>
        <v>0</v>
      </c>
      <c r="AZ23" s="236">
        <f>COUNTIF(LUNDI!$D$35:$AB$44,A23)</f>
        <v>0</v>
      </c>
      <c r="BA23" s="237">
        <f>COUNTIF(LUNDI!$D$49:$Y$58,A23)</f>
        <v>0</v>
      </c>
      <c r="BB23" s="444">
        <f t="shared" si="9"/>
        <v>0</v>
      </c>
      <c r="BC23" s="237">
        <f>COUNTIF(MARDI!$D$35:$AB$44,A23)</f>
        <v>0</v>
      </c>
      <c r="BD23" s="237">
        <f>COUNTIF(MARDI!$D$49:$Y$58,A23)</f>
        <v>0</v>
      </c>
      <c r="BE23" s="444">
        <f t="shared" si="10"/>
        <v>0</v>
      </c>
      <c r="BF23" s="237">
        <f>COUNTIF(MERCREDI!$D$35:$AB$44,A23)</f>
        <v>0</v>
      </c>
      <c r="BG23" s="237">
        <f>COUNTIF(MERCREDI!$D$49:$Y$58,A23)</f>
        <v>0</v>
      </c>
      <c r="BH23" s="444">
        <f t="shared" si="11"/>
        <v>0</v>
      </c>
      <c r="BI23" s="237">
        <f>COUNTIF(JEUDI!$D$35:$AB$44,A23)</f>
        <v>0</v>
      </c>
      <c r="BJ23" s="237">
        <f>COUNTIF(JEUDI!$D$49:$Y$58,A23)</f>
        <v>0</v>
      </c>
      <c r="BK23" s="444">
        <f t="shared" si="12"/>
        <v>0</v>
      </c>
      <c r="BL23" s="237">
        <f>COUNTIF(VENDREDI!$D$35:$AB$44,A23)</f>
        <v>0</v>
      </c>
      <c r="BM23" s="238">
        <f>COUNTIF(VENDREDI!$D$49:$Y$58,A23)</f>
        <v>0</v>
      </c>
      <c r="BN23" s="451">
        <f t="shared" si="13"/>
        <v>0</v>
      </c>
      <c r="BO23" s="207">
        <f>COUNTIF(LUNDI!$J$63:$J$66,A23)</f>
        <v>0</v>
      </c>
      <c r="BP23" s="41">
        <f>COUNTIF(LUNDI!$K$63:$K$66,A23)</f>
        <v>0</v>
      </c>
      <c r="BQ23" s="207">
        <f>COUNTIF(MARDI!$J$63:$J$66,A23)</f>
        <v>0</v>
      </c>
      <c r="BR23" s="41">
        <f>COUNTIF(MARDI!$K$63:$K$66,A23)</f>
        <v>0</v>
      </c>
      <c r="BS23" s="207">
        <f>COUNTIF(MERCREDI!$J$63:$J$66,A23)</f>
        <v>0</v>
      </c>
      <c r="BT23" s="41">
        <f>COUNTIF(MERCREDI!$K$63:$K$66,A23)</f>
        <v>0</v>
      </c>
      <c r="BU23" s="207">
        <f>COUNTIF(JEUDI!$J$63:$J$66,A23)</f>
        <v>0</v>
      </c>
      <c r="BV23" s="41">
        <f>COUNTIF(JEUDI!$K$63:$K$66,A23)</f>
        <v>0</v>
      </c>
      <c r="BW23" s="207">
        <f>COUNTIF(VENDREDI!$J$63:$J$66,A23)</f>
        <v>0</v>
      </c>
      <c r="BX23" s="42">
        <f>COUNTIF(VENDREDI!$K$63:$K$66,A23)</f>
        <v>0</v>
      </c>
      <c r="BY23" s="207">
        <f>COUNTIF(LUNDI!$L$66:$L79,A23)</f>
        <v>0</v>
      </c>
      <c r="BZ23" s="208"/>
      <c r="CA23" s="41">
        <f>COUNTIF(MARDI!$L$63:$L$66,A23)</f>
        <v>0</v>
      </c>
      <c r="CB23" s="208"/>
      <c r="CC23" s="208">
        <f>COUNTIF(MERCREDI!$L$63:$L$66,A23)</f>
        <v>0</v>
      </c>
      <c r="CD23" s="208"/>
      <c r="CE23" s="41">
        <f>COUNTIF(JEUDI!$L$63:$L$66,A23)</f>
        <v>0</v>
      </c>
      <c r="CF23" s="208"/>
      <c r="CG23" s="209">
        <f>COUNTIF(VENDREDI!$L$63:$L$66,A23)</f>
        <v>0</v>
      </c>
      <c r="CK23" s="43">
        <f>COUNTIF(LUNDI!$O$64:$O$66,A23)</f>
        <v>0</v>
      </c>
      <c r="CL23" s="41">
        <f>COUNTIF(MARDI!$O$64:$O$66,A23)</f>
        <v>0</v>
      </c>
      <c r="CM23" s="41">
        <f>COUNTIF(MERCREDI!$O$64:$O$66,A23)</f>
        <v>0</v>
      </c>
      <c r="CN23" s="41">
        <f>COUNTIF(JEUDI!$O$64:$O$66,A23)</f>
        <v>0</v>
      </c>
      <c r="CO23" s="42">
        <f>COUNTIF(VENDREDI!$O$64:$O$66,A23)</f>
        <v>0</v>
      </c>
      <c r="CQ23" s="43">
        <f>COUNTIF(LUNDI!$P$64:$P$66,A23)</f>
        <v>0</v>
      </c>
      <c r="CR23" s="41">
        <f>COUNTIF(MARDI!$P$64:$P$66,A23)</f>
        <v>0</v>
      </c>
      <c r="CS23" s="41">
        <f>COUNTIF(MERCREDI!$P$64:$P$66,A23)</f>
        <v>0</v>
      </c>
      <c r="CT23" s="41">
        <f>COUNTIF(JEUDI!$P$64:$P$66,A23)</f>
        <v>0</v>
      </c>
      <c r="CU23" s="42">
        <f>COUNTIF(VENDREDI!$P$64:$P$66,A23)</f>
        <v>0</v>
      </c>
      <c r="CV23" s="543" t="str">
        <f t="shared" si="26"/>
        <v>CRESPO</v>
      </c>
      <c r="CW23" s="559" t="e">
        <f>INDEX(LUNDI!$B$6:$B$29,MATCH($A$23,LUNDI!D6:D29,0))</f>
        <v>#N/A</v>
      </c>
      <c r="CX23" s="559" t="e">
        <f>INDEX(LUNDI!$B$6:$B$29,MATCH($A$23,LUNDI!E6:E29,0))</f>
        <v>#N/A</v>
      </c>
      <c r="CY23" s="559" t="e">
        <f>INDEX(LUNDI!$B$6:$B$29,MATCH($A$23,LUNDI!F6:F29,0))</f>
        <v>#N/A</v>
      </c>
      <c r="CZ23" s="559" t="e">
        <f>INDEX(LUNDI!$B$6:$B$29,MATCH($A$23,LUNDI!G6:G29,0))</f>
        <v>#N/A</v>
      </c>
      <c r="DA23" s="559" t="e">
        <f>INDEX(LUNDI!$B$6:$B$29,MATCH($A$23,LUNDI!H6:H29,0))</f>
        <v>#N/A</v>
      </c>
      <c r="DB23" s="559" t="e">
        <f>INDEX(LUNDI!$B$6:$B$29,MATCH($A$23,LUNDI!I6:I29,0))</f>
        <v>#N/A</v>
      </c>
      <c r="DC23" s="559" t="e">
        <f>INDEX(LUNDI!$B$6:$B$29,MATCH($A$23,LUNDI!J6:J29,0))</f>
        <v>#N/A</v>
      </c>
      <c r="DD23" s="559" t="e">
        <f>INDEX(LUNDI!$B$6:$B$29,MATCH($A$23,LUNDI!K6:K29,0))</f>
        <v>#N/A</v>
      </c>
      <c r="DE23" s="559" t="e">
        <f>INDEX(LUNDI!$B$6:$B$29,MATCH($A$23,LUNDI!L6:L29,0))</f>
        <v>#N/A</v>
      </c>
      <c r="DF23" s="559" t="e">
        <f>INDEX(LUNDI!$B$6:$B$29,MATCH($A$23,LUNDI!M6:M29,0))</f>
        <v>#N/A</v>
      </c>
      <c r="DG23" s="559" t="e">
        <f>INDEX(LUNDI!$B$6:$B$29,MATCH($A$23,LUNDI!N6:N29,0))</f>
        <v>#N/A</v>
      </c>
      <c r="DH23" s="559" t="e">
        <f>INDEX(LUNDI!$B$6:$B$29,MATCH($A$23,LUNDI!O6:O29,0))</f>
        <v>#N/A</v>
      </c>
      <c r="DI23" s="559" t="e">
        <f>INDEX(LUNDI!$B$6:$B$29,MATCH($A$23,LUNDI!P6:P29,0))</f>
        <v>#N/A</v>
      </c>
      <c r="DJ23" s="559" t="e">
        <f>INDEX(LUNDI!$B$6:$B$29,MATCH($A$23,LUNDI!Q6:Q29,0))</f>
        <v>#N/A</v>
      </c>
      <c r="DK23" s="559" t="e">
        <f>INDEX(LUNDI!$B$6:$B$29,MATCH($A$23,LUNDI!R6:R29,0))</f>
        <v>#N/A</v>
      </c>
      <c r="DL23" s="559" t="e">
        <f>INDEX(LUNDI!$B$6:$B$29,MATCH($A$23,LUNDI!S6:S29,0))</f>
        <v>#N/A</v>
      </c>
      <c r="DM23" s="559" t="e">
        <f>INDEX(LUNDI!$B$6:$B$29,MATCH($A$23,LUNDI!T6:T29,0))</f>
        <v>#N/A</v>
      </c>
      <c r="DN23" s="559" t="e">
        <f>INDEX(LUNDI!$B$6:$B$29,MATCH($A$23,LUNDI!U6:U29,0))</f>
        <v>#N/A</v>
      </c>
      <c r="DO23" s="559" t="e">
        <f>INDEX(LUNDI!$B$6:$B$29,MATCH($A$23,LUNDI!V6:V29,0))</f>
        <v>#N/A</v>
      </c>
      <c r="DP23" s="559" t="e">
        <f>INDEX(LUNDI!$B$6:$B$29,MATCH($A$23,LUNDI!W6:W29,0))</f>
        <v>#N/A</v>
      </c>
      <c r="DQ23" s="559" t="e">
        <f>INDEX(LUNDI!$B$6:$B$29,MATCH($A$23,LUNDI!X6:X29,0))</f>
        <v>#N/A</v>
      </c>
      <c r="DR23" s="559" t="e">
        <f>INDEX(LUNDI!$B$6:$B$29,MATCH($A$23,LUNDI!Y6:Y29,0))</f>
        <v>#N/A</v>
      </c>
      <c r="DS23" s="559" t="e">
        <f>INDEX(LUNDI!$B$6:$B$29,MATCH($A$23,LUNDI!Z6:Z29,0))</f>
        <v>#N/A</v>
      </c>
      <c r="DT23" s="559" t="e">
        <f>INDEX(LUNDI!$B$6:$B$29,MATCH($A$23,LUNDI!AA6:AA29,0))</f>
        <v>#N/A</v>
      </c>
      <c r="DU23" s="559" t="e">
        <f>INDEX(LUNDI!$B$6:$B$29,MATCH($A$23,LUNDI!AB6:AB29,0))</f>
        <v>#N/A</v>
      </c>
      <c r="DV23" s="572">
        <f t="shared" si="14"/>
        <v>0</v>
      </c>
      <c r="DW23" s="543" t="str">
        <f t="shared" si="15"/>
        <v>CRESPO</v>
      </c>
      <c r="DX23" s="559" t="e">
        <f>INDEX(MARDI!$B$6:$B$29,MATCH($A$23,MARDI!D6:D29,0))</f>
        <v>#N/A</v>
      </c>
      <c r="DY23" s="559" t="e">
        <f>INDEX(MARDI!$B$6:$B$29,MATCH($A$23,MARDI!E6:E29,0))</f>
        <v>#N/A</v>
      </c>
      <c r="DZ23" s="559" t="e">
        <f>INDEX(MARDI!$B$6:$B$29,MATCH($A$23,MARDI!F6:F29,0))</f>
        <v>#N/A</v>
      </c>
      <c r="EA23" s="559" t="e">
        <f>INDEX(MARDI!$B$6:$B$29,MATCH($A$23,MARDI!G6:G29,0))</f>
        <v>#N/A</v>
      </c>
      <c r="EB23" s="559" t="e">
        <f>INDEX(MARDI!$B$6:$B$29,MATCH($A$23,MARDI!H6:H29,0))</f>
        <v>#N/A</v>
      </c>
      <c r="EC23" s="559" t="e">
        <f>INDEX(MARDI!$B$6:$B$29,MATCH($A$23,MARDI!I6:I29,0))</f>
        <v>#N/A</v>
      </c>
      <c r="ED23" s="559" t="e">
        <f>INDEX(MARDI!$B$6:$B$29,MATCH($A$23,MARDI!J6:J29,0))</f>
        <v>#N/A</v>
      </c>
      <c r="EE23" s="559" t="e">
        <f>INDEX(MARDI!$B$6:$B$29,MATCH($A$23,MARDI!K6:K29,0))</f>
        <v>#N/A</v>
      </c>
      <c r="EF23" s="559" t="e">
        <f>INDEX(MARDI!$B$6:$B$29,MATCH($A$23,MARDI!L6:L29,0))</f>
        <v>#N/A</v>
      </c>
      <c r="EG23" s="559" t="e">
        <f>INDEX(MARDI!$B$6:$B$29,MATCH($A$23,MARDI!M6:M29,0))</f>
        <v>#N/A</v>
      </c>
      <c r="EH23" s="559" t="e">
        <f>INDEX(MARDI!$B$6:$B$29,MATCH($A$23,MARDI!N6:N29,0))</f>
        <v>#N/A</v>
      </c>
      <c r="EI23" s="559" t="e">
        <f>INDEX(MARDI!$B$6:$B$29,MATCH($A$23,MARDI!O6:O29,0))</f>
        <v>#N/A</v>
      </c>
      <c r="EJ23" s="559" t="e">
        <f>INDEX(MARDI!$B$6:$B$29,MATCH($A$23,MARDI!P6:P29,0))</f>
        <v>#N/A</v>
      </c>
      <c r="EK23" s="559" t="e">
        <f>INDEX(MARDI!$B$6:$B$29,MATCH($A$23,MARDI!Q6:Q29,0))</f>
        <v>#N/A</v>
      </c>
      <c r="EL23" s="559" t="e">
        <f>INDEX(MARDI!$B$6:$B$29,MATCH($A$23,MARDI!R6:R29,0))</f>
        <v>#N/A</v>
      </c>
      <c r="EM23" s="559" t="e">
        <f>INDEX(MARDI!$B$6:$B$29,MATCH($A$23,MARDI!S6:S29,0))</f>
        <v>#N/A</v>
      </c>
      <c r="EN23" s="559" t="e">
        <f>INDEX(MARDI!$B$6:$B$29,MATCH($A$23,MARDI!T6:T29,0))</f>
        <v>#N/A</v>
      </c>
      <c r="EO23" s="559" t="e">
        <f>INDEX(MARDI!$B$6:$B$29,MATCH($A$23,MARDI!U6:U29,0))</f>
        <v>#N/A</v>
      </c>
      <c r="EP23" s="559" t="e">
        <f>INDEX(MARDI!$B$6:$B$29,MATCH($A$23,MARDI!V6:V29,0))</f>
        <v>#N/A</v>
      </c>
      <c r="EQ23" s="559" t="e">
        <f>INDEX(MARDI!$B$6:$B$29,MATCH($A$23,MARDI!W6:W29,0))</f>
        <v>#N/A</v>
      </c>
      <c r="ER23" s="559" t="e">
        <f>INDEX(MARDI!$B$6:$B$29,MATCH($A$23,MARDI!X6:X29,0))</f>
        <v>#N/A</v>
      </c>
      <c r="ES23" s="559" t="e">
        <f>INDEX(MARDI!$B$6:$B$29,MATCH($A$23,MARDI!Y6:Y29,0))</f>
        <v>#N/A</v>
      </c>
      <c r="ET23" s="559" t="e">
        <f>INDEX(MARDI!$B$6:$B$29,MATCH($A$23,MARDI!Z6:Z29,0))</f>
        <v>#N/A</v>
      </c>
      <c r="EU23" s="559" t="e">
        <f>INDEX(MARDI!$B$6:$B$29,MATCH($A$23,MARDI!AA6:AA29,0))</f>
        <v>#N/A</v>
      </c>
      <c r="EV23" s="559" t="e">
        <f>INDEX(MARDI!$B$6:$B$29,MATCH($A$23,MARDI!AB6:AB29,0))</f>
        <v>#N/A</v>
      </c>
      <c r="EW23" s="572">
        <f t="shared" si="16"/>
        <v>0</v>
      </c>
      <c r="EX23" s="559"/>
      <c r="EY23" s="568" t="str">
        <f t="shared" si="27"/>
        <v>CRESPO</v>
      </c>
      <c r="EZ23" s="559" t="e">
        <f>INDEX(MERCREDI!$B$6:$B$29,MATCH($A$23,MERCREDI!D6:D29,0))</f>
        <v>#N/A</v>
      </c>
      <c r="FA23" s="559" t="e">
        <f>INDEX(MERCREDI!$B$6:$B$29,MATCH($A$23,MERCREDI!E6:E29,0))</f>
        <v>#N/A</v>
      </c>
      <c r="FB23" s="559" t="e">
        <f>INDEX(MERCREDI!$B$6:$B$29,MATCH($A$23,MERCREDI!F6:F29,0))</f>
        <v>#N/A</v>
      </c>
      <c r="FC23" s="559" t="e">
        <f>INDEX(MERCREDI!$B$6:$B$29,MATCH($A$23,MERCREDI!G6:G29,0))</f>
        <v>#N/A</v>
      </c>
      <c r="FD23" s="559" t="e">
        <f>INDEX(MERCREDI!$B$6:$B$29,MATCH($A$23,MERCREDI!H6:H29,0))</f>
        <v>#N/A</v>
      </c>
      <c r="FE23" s="559" t="e">
        <f>INDEX(MERCREDI!$B$6:$B$29,MATCH($A$23,MERCREDI!I6:I29,0))</f>
        <v>#N/A</v>
      </c>
      <c r="FF23" s="559" t="e">
        <f>INDEX(MERCREDI!$B$6:$B$29,MATCH($A$23,MERCREDI!J6:J29,0))</f>
        <v>#N/A</v>
      </c>
      <c r="FG23" s="559" t="e">
        <f>INDEX(MERCREDI!$B$6:$B$29,MATCH($A$23,MERCREDI!K6:K29,0))</f>
        <v>#N/A</v>
      </c>
      <c r="FH23" s="559" t="e">
        <f>INDEX(MERCREDI!$B$6:$B$29,MATCH($A$23,MERCREDI!L6:L29,0))</f>
        <v>#N/A</v>
      </c>
      <c r="FI23" s="559" t="e">
        <f>INDEX(MERCREDI!$B$6:$B$29,MATCH($A$23,MERCREDI!M6:M29,0))</f>
        <v>#N/A</v>
      </c>
      <c r="FJ23" s="559" t="e">
        <f>INDEX(MERCREDI!$B$6:$B$29,MATCH($A$23,MERCREDI!N6:N29,0))</f>
        <v>#N/A</v>
      </c>
      <c r="FK23" s="559" t="e">
        <f>INDEX(MERCREDI!$B$6:$B$29,MATCH($A$23,MERCREDI!O6:O29,0))</f>
        <v>#N/A</v>
      </c>
      <c r="FL23" s="559" t="e">
        <f>INDEX(MERCREDI!$B$6:$B$29,MATCH($A$23,MERCREDI!P6:P29,0))</f>
        <v>#N/A</v>
      </c>
      <c r="FM23" s="559" t="e">
        <f>INDEX(MERCREDI!$B$6:$B$29,MATCH($A$23,MERCREDI!Q6:Q29,0))</f>
        <v>#N/A</v>
      </c>
      <c r="FN23" s="559" t="e">
        <f>INDEX(MERCREDI!$B$6:$B$29,MATCH($A$23,MERCREDI!R6:R29,0))</f>
        <v>#N/A</v>
      </c>
      <c r="FO23" s="559" t="e">
        <f>INDEX(MERCREDI!$B$6:$B$29,MATCH($A$23,MERCREDI!S6:S29,0))</f>
        <v>#N/A</v>
      </c>
      <c r="FP23" s="559" t="e">
        <f>INDEX(MERCREDI!$B$6:$B$29,MATCH($A$23,MERCREDI!T6:T29,0))</f>
        <v>#N/A</v>
      </c>
      <c r="FQ23" s="559" t="e">
        <f>INDEX(MERCREDI!$B$6:$B$29,MATCH($A$23,MERCREDI!U6:U29,0))</f>
        <v>#N/A</v>
      </c>
      <c r="FR23" s="559" t="e">
        <f>INDEX(MERCREDI!$B$6:$B$29,MATCH($A$23,MERCREDI!V6:V29,0))</f>
        <v>#N/A</v>
      </c>
      <c r="FS23" s="559" t="e">
        <f>INDEX(MERCREDI!$B$6:$B$29,MATCH($A$23,MERCREDI!W6:W29,0))</f>
        <v>#N/A</v>
      </c>
      <c r="FT23" s="559" t="e">
        <f>INDEX(MERCREDI!$B$6:$B$29,MATCH($A$23,MERCREDI!X6:X29,0))</f>
        <v>#N/A</v>
      </c>
      <c r="FU23" s="559" t="e">
        <f>INDEX(MERCREDI!$B$6:$B$29,MATCH($A$23,MERCREDI!Y6:Y29,0))</f>
        <v>#N/A</v>
      </c>
      <c r="FV23" s="559" t="e">
        <f>INDEX(MERCREDI!$B$6:$B$29,MATCH($A$23,MERCREDI!Z6:Z29,0))</f>
        <v>#N/A</v>
      </c>
      <c r="FW23" s="559" t="e">
        <f>INDEX(MERCREDI!$B$6:$B$29,MATCH($A$23,MERCREDI!AA6:AA29,0))</f>
        <v>#N/A</v>
      </c>
      <c r="FX23" s="559" t="e">
        <f>INDEX(MERCREDI!$B$6:$B$29,MATCH($A$23,MERCREDI!AB6:AB29,0))</f>
        <v>#N/A</v>
      </c>
      <c r="FY23" s="572">
        <f t="shared" si="28"/>
        <v>0</v>
      </c>
      <c r="GA23" s="570" t="str">
        <f t="shared" si="29"/>
        <v>CRESPO</v>
      </c>
      <c r="GB23" s="565" t="e">
        <f>INDEX(JEUDI!$B$6:$B$29,MATCH($A$23,JEUDI!D6:D29,0))</f>
        <v>#N/A</v>
      </c>
      <c r="GC23" s="565" t="e">
        <f>INDEX(JEUDI!$B$6:$B$29,MATCH($A$23,JEUDI!E6:E29,0))</f>
        <v>#N/A</v>
      </c>
      <c r="GD23" s="565" t="e">
        <f>INDEX(JEUDI!$B$6:$B$29,MATCH($A$23,JEUDI!F6:F29,0))</f>
        <v>#N/A</v>
      </c>
      <c r="GE23" s="565" t="e">
        <f>INDEX(JEUDI!$B$6:$B$29,MATCH($A$23,JEUDI!G6:G29,0))</f>
        <v>#N/A</v>
      </c>
      <c r="GF23" s="565" t="e">
        <f>INDEX(JEUDI!$B$6:$B$29,MATCH($A$23,JEUDI!H6:H29,0))</f>
        <v>#N/A</v>
      </c>
      <c r="GG23" s="565" t="e">
        <f>INDEX(JEUDI!$B$6:$B$29,MATCH($A$23,JEUDI!I6:I29,0))</f>
        <v>#N/A</v>
      </c>
      <c r="GH23" s="565" t="e">
        <f>INDEX(JEUDI!$B$6:$B$29,MATCH($A$23,JEUDI!J6:J29,0))</f>
        <v>#N/A</v>
      </c>
      <c r="GI23" s="565" t="e">
        <f>INDEX(JEUDI!$B$6:$B$29,MATCH($A$23,JEUDI!K6:K29,0))</f>
        <v>#N/A</v>
      </c>
      <c r="GJ23" s="565" t="e">
        <f>INDEX(JEUDI!$B$6:$B$29,MATCH($A$23,JEUDI!L6:L29,0))</f>
        <v>#N/A</v>
      </c>
      <c r="GK23" s="565" t="e">
        <f>INDEX(JEUDI!$B$6:$B$29,MATCH($A$23,JEUDI!M6:M29,0))</f>
        <v>#N/A</v>
      </c>
      <c r="GL23" s="565" t="e">
        <f>INDEX(JEUDI!$B$6:$B$29,MATCH($A$23,JEUDI!N6:N29,0))</f>
        <v>#N/A</v>
      </c>
      <c r="GM23" s="565" t="e">
        <f>INDEX(JEUDI!$B$6:$B$29,MATCH($A$23,JEUDI!O6:O29,0))</f>
        <v>#N/A</v>
      </c>
      <c r="GN23" s="565" t="e">
        <f>INDEX(JEUDI!$B$6:$B$29,MATCH($A$23,JEUDI!P6:P29,0))</f>
        <v>#N/A</v>
      </c>
      <c r="GO23" s="565" t="e">
        <f>INDEX(JEUDI!$B$6:$B$29,MATCH($A$23,JEUDI!Q6:Q29,0))</f>
        <v>#N/A</v>
      </c>
      <c r="GP23" s="565" t="e">
        <f>INDEX(JEUDI!$B$6:$B$29,MATCH($A$23,JEUDI!R6:R29,0))</f>
        <v>#N/A</v>
      </c>
      <c r="GQ23" s="565" t="e">
        <f>INDEX(JEUDI!$B$6:$B$29,MATCH($A$23,JEUDI!S6:S29,0))</f>
        <v>#N/A</v>
      </c>
      <c r="GR23" s="565" t="e">
        <f>INDEX(JEUDI!$B$6:$B$29,MATCH($A$23,JEUDI!T6:T29,0))</f>
        <v>#N/A</v>
      </c>
      <c r="GS23" s="565" t="e">
        <f>INDEX(JEUDI!$B$6:$B$29,MATCH($A$23,JEUDI!U6:U29,0))</f>
        <v>#N/A</v>
      </c>
      <c r="GT23" s="565" t="e">
        <f>INDEX(JEUDI!$B$6:$B$29,MATCH($A$23,JEUDI!V6:V29,0))</f>
        <v>#N/A</v>
      </c>
      <c r="GU23" s="565" t="e">
        <f>INDEX(JEUDI!$B$6:$B$29,MATCH($A$23,JEUDI!W6:W29,0))</f>
        <v>#N/A</v>
      </c>
      <c r="GV23" s="565" t="e">
        <f>INDEX(JEUDI!$B$6:$B$29,MATCH($A$23,JEUDI!X6:X29,0))</f>
        <v>#N/A</v>
      </c>
      <c r="GW23" s="565" t="e">
        <f>INDEX(JEUDI!$B$6:$B$29,MATCH($A$23,JEUDI!Y6:Y29,0))</f>
        <v>#N/A</v>
      </c>
      <c r="GX23" s="565" t="e">
        <f>INDEX(JEUDI!$B$6:$B$29,MATCH($A$23,JEUDI!Z6:Z29,0))</f>
        <v>#N/A</v>
      </c>
      <c r="GY23" s="565" t="e">
        <f>INDEX(JEUDI!$B$6:$B$29,MATCH($A$23,JEUDI!AA6:AA29,0))</f>
        <v>#N/A</v>
      </c>
      <c r="GZ23" s="565" t="e">
        <f>INDEX(JEUDI!$B$6:$B$29,MATCH($A$23,JEUDI!AB6:AB29,0))</f>
        <v>#N/A</v>
      </c>
      <c r="HA23" s="572">
        <f t="shared" si="30"/>
        <v>0</v>
      </c>
      <c r="HC23" s="772" t="str">
        <f t="shared" si="31"/>
        <v>CRESPO</v>
      </c>
      <c r="HD23" s="565" t="e">
        <f>INDEX(VENDREDI!$B$6:$B$29,MATCH($A$23,VENDREDI!D6:D29,0))</f>
        <v>#N/A</v>
      </c>
      <c r="HE23" s="565" t="e">
        <f>INDEX(VENDREDI!$B$6:$B$29,MATCH($A$23,VENDREDI!E6:E29,0))</f>
        <v>#N/A</v>
      </c>
      <c r="HF23" s="565" t="e">
        <f>INDEX(VENDREDI!$B$6:$B$29,MATCH($A$23,VENDREDI!F6:F29,0))</f>
        <v>#N/A</v>
      </c>
      <c r="HG23" s="565" t="e">
        <f>INDEX(VENDREDI!$B$6:$B$29,MATCH($A$23,VENDREDI!G6:G29,0))</f>
        <v>#N/A</v>
      </c>
      <c r="HH23" s="565" t="e">
        <f>INDEX(VENDREDI!$B$6:$B$29,MATCH($A$23,VENDREDI!H6:H29,0))</f>
        <v>#N/A</v>
      </c>
      <c r="HI23" s="565" t="e">
        <f>INDEX(VENDREDI!$B$6:$B$29,MATCH($A$23,VENDREDI!I6:I29,0))</f>
        <v>#N/A</v>
      </c>
      <c r="HJ23" s="565" t="e">
        <f>INDEX(VENDREDI!$B$6:$B$29,MATCH($A$23,VENDREDI!J6:J29,0))</f>
        <v>#N/A</v>
      </c>
      <c r="HK23" s="565" t="e">
        <f>INDEX(VENDREDI!$B$6:$B$29,MATCH($A$23,VENDREDI!K6:K29,0))</f>
        <v>#N/A</v>
      </c>
      <c r="HL23" s="565" t="e">
        <f>INDEX(VENDREDI!$B$6:$B$29,MATCH($A$23,VENDREDI!L6:L29,0))</f>
        <v>#N/A</v>
      </c>
      <c r="HM23" s="565" t="e">
        <f>INDEX(VENDREDI!$B$6:$B$29,MATCH($A$23,VENDREDI!M6:M29,0))</f>
        <v>#N/A</v>
      </c>
      <c r="HN23" s="565" t="e">
        <f>INDEX(VENDREDI!$B$6:$B$29,MATCH($A$23,VENDREDI!N6:N29,0))</f>
        <v>#N/A</v>
      </c>
      <c r="HO23" s="565" t="e">
        <f>INDEX(VENDREDI!$B$6:$B$29,MATCH($A$23,VENDREDI!O6:O29,0))</f>
        <v>#N/A</v>
      </c>
      <c r="HP23" s="565" t="e">
        <f>INDEX(VENDREDI!$B$6:$B$29,MATCH($A$23,VENDREDI!P6:P29,0))</f>
        <v>#N/A</v>
      </c>
      <c r="HQ23" s="565" t="e">
        <f>INDEX(VENDREDI!$B$6:$B$29,MATCH($A$23,VENDREDI!Q6:Q29,0))</f>
        <v>#N/A</v>
      </c>
      <c r="HR23" s="565" t="e">
        <f>INDEX(VENDREDI!$B$6:$B$29,MATCH($A$23,VENDREDI!R6:R29,0))</f>
        <v>#N/A</v>
      </c>
      <c r="HS23" s="565" t="e">
        <f>INDEX(VENDREDI!$B$6:$B$29,MATCH($A$23,VENDREDI!S6:S29,0))</f>
        <v>#N/A</v>
      </c>
      <c r="HT23" s="565" t="e">
        <f>INDEX(VENDREDI!$B$6:$B$29,MATCH($A$23,VENDREDI!T6:T29,0))</f>
        <v>#N/A</v>
      </c>
      <c r="HU23" s="565" t="e">
        <f>INDEX(VENDREDI!$B$6:$B$29,MATCH($A$23,VENDREDI!U6:U29,0))</f>
        <v>#N/A</v>
      </c>
      <c r="HV23" s="565" t="e">
        <f>INDEX(VENDREDI!$B$6:$B$29,MATCH($A$23,VENDREDI!V6:V29,0))</f>
        <v>#N/A</v>
      </c>
      <c r="HW23" s="565" t="e">
        <f>INDEX(VENDREDI!$B$6:$B$29,MATCH($A$23,VENDREDI!W6:W29,0))</f>
        <v>#N/A</v>
      </c>
      <c r="HX23" s="565" t="e">
        <f>INDEX(VENDREDI!$B$6:$B$29,MATCH($A$23,VENDREDI!X6:X29,0))</f>
        <v>#N/A</v>
      </c>
      <c r="HY23" s="565" t="e">
        <f>INDEX(VENDREDI!$B$6:$B$29,MATCH($A$23,VENDREDI!Y6:Y29,0))</f>
        <v>#N/A</v>
      </c>
      <c r="HZ23" s="565" t="e">
        <f>INDEX(VENDREDI!$B$6:$B$29,MATCH($A$23,VENDREDI!Z6:Z29,0))</f>
        <v>#N/A</v>
      </c>
      <c r="IA23" s="565" t="e">
        <f>INDEX(VENDREDI!$B$6:$B$29,MATCH($A$23,VENDREDI!AA6:AA29,0))</f>
        <v>#N/A</v>
      </c>
      <c r="IB23" s="565" t="e">
        <f>INDEX(VENDREDI!$B$6:$B$29,MATCH($A$23,VENDREDI!AB6:AB29,0))</f>
        <v>#N/A</v>
      </c>
      <c r="IC23" s="572">
        <f t="shared" si="32"/>
        <v>0</v>
      </c>
      <c r="IG23" s="772" t="str">
        <f t="shared" si="33"/>
        <v>CRESPO</v>
      </c>
      <c r="IH23" s="565" t="e">
        <f>INDEX(LUNDI!$B$35:$B$58,MATCH($A$23,LUNDI!D35:D58,0))</f>
        <v>#N/A</v>
      </c>
      <c r="II23" s="565" t="e">
        <f>INDEX(LUNDI!$B$35:$B$58,MATCH($A$23,LUNDI!E35:E58,0))</f>
        <v>#N/A</v>
      </c>
      <c r="IJ23" s="565" t="e">
        <f>INDEX(LUNDI!$B$35:$B$58,MATCH($A$23,LUNDI!F35:F58,0))</f>
        <v>#N/A</v>
      </c>
      <c r="IK23" s="565" t="e">
        <f>INDEX(LUNDI!$B$35:$B$58,MATCH($A$23,LUNDI!G35:G58,0))</f>
        <v>#N/A</v>
      </c>
      <c r="IL23" s="565" t="e">
        <f>INDEX(LUNDI!$B$35:$B$58,MATCH($A$23,LUNDI!H35:H58,0))</f>
        <v>#N/A</v>
      </c>
      <c r="IM23" s="565" t="e">
        <f>INDEX(LUNDI!$B$35:$B$58,MATCH($A$23,LUNDI!I35:I58,0))</f>
        <v>#N/A</v>
      </c>
      <c r="IN23" s="565" t="e">
        <f>INDEX(LUNDI!$B$35:$B$58,MATCH($A$23,LUNDI!J35:J58,0))</f>
        <v>#N/A</v>
      </c>
      <c r="IO23" s="565" t="e">
        <f>INDEX(LUNDI!$B$35:$B$58,MATCH($A$23,LUNDI!K35:K58,0))</f>
        <v>#N/A</v>
      </c>
      <c r="IP23" s="565" t="e">
        <f>INDEX(LUNDI!$B$35:$B$58,MATCH($A$23,LUNDI!L35:L58,0))</f>
        <v>#N/A</v>
      </c>
      <c r="IQ23" s="565" t="e">
        <f>INDEX(LUNDI!$B$35:$B$58,MATCH($A$23,LUNDI!M35:M58,0))</f>
        <v>#N/A</v>
      </c>
      <c r="IR23" s="565" t="e">
        <f>INDEX(LUNDI!$B$35:$B$58,MATCH($A$23,LUNDI!N35:N58,0))</f>
        <v>#N/A</v>
      </c>
      <c r="IS23" s="565" t="e">
        <f>INDEX(LUNDI!$B$35:$B$58,MATCH($A$23,LUNDI!O35:O58,0))</f>
        <v>#N/A</v>
      </c>
      <c r="IT23" s="565" t="e">
        <f>INDEX(LUNDI!$B$35:$B$58,MATCH($A$23,LUNDI!P35:P58,0))</f>
        <v>#N/A</v>
      </c>
      <c r="IU23" s="565" t="e">
        <f>INDEX(LUNDI!$B$35:$B$58,MATCH($A$23,LUNDI!Q35:Q58,0))</f>
        <v>#N/A</v>
      </c>
      <c r="IV23" s="565" t="e">
        <f>INDEX(LUNDI!$B$35:$B$58,MATCH($A$23,LUNDI!R35:R58,0))</f>
        <v>#N/A</v>
      </c>
      <c r="IW23" s="565" t="e">
        <f>INDEX(LUNDI!$B$35:$B$58,MATCH($A$23,LUNDI!S35:S58,0))</f>
        <v>#N/A</v>
      </c>
      <c r="IX23" s="565" t="e">
        <f>INDEX(LUNDI!$B$35:$B$58,MATCH($A$23,LUNDI!T35:T58,0))</f>
        <v>#N/A</v>
      </c>
      <c r="IY23" s="565" t="e">
        <f>INDEX(LUNDI!$B$35:$B$58,MATCH($A$23,LUNDI!U35:U58,0))</f>
        <v>#N/A</v>
      </c>
      <c r="IZ23" s="565" t="e">
        <f>INDEX(LUNDI!$B$35:$B$58,MATCH($A$23,LUNDI!V35:V58,0))</f>
        <v>#N/A</v>
      </c>
      <c r="JA23" s="565" t="e">
        <f>INDEX(LUNDI!$B$35:$B$58,MATCH($A$23,LUNDI!W35:W58,0))</f>
        <v>#N/A</v>
      </c>
      <c r="JB23" s="565" t="e">
        <f>INDEX(LUNDI!$B$35:$B$58,MATCH($A$23,LUNDI!X35:X58,0))</f>
        <v>#N/A</v>
      </c>
      <c r="JC23" s="565" t="e">
        <f>INDEX(LUNDI!$B$35:$B$58,MATCH($A$23,LUNDI!Y35:Y58,0))</f>
        <v>#N/A</v>
      </c>
      <c r="JD23" s="565" t="e">
        <f>INDEX(LUNDI!$B$35:$B$58,MATCH($A$23,LUNDI!Z35:Z58,0))</f>
        <v>#N/A</v>
      </c>
      <c r="JE23" s="565" t="e">
        <f>INDEX(LUNDI!$B$35:$B$58,MATCH($A$23,LUNDI!AA35:AA58,0))</f>
        <v>#N/A</v>
      </c>
      <c r="JF23" s="565" t="e">
        <f>INDEX(LUNDI!$B$35:$B$58,MATCH($A$23,LUNDI!AB35:AB58,0))</f>
        <v>#N/A</v>
      </c>
      <c r="JG23" s="572">
        <f t="shared" si="34"/>
        <v>0</v>
      </c>
      <c r="JI23" s="772" t="str">
        <f t="shared" si="35"/>
        <v>CRESPO</v>
      </c>
      <c r="JJ23" s="565" t="e">
        <f>INDEX(MARDI!$B$35:$B$58,MATCH($A$23,MARDI!D35:D58,0))</f>
        <v>#N/A</v>
      </c>
      <c r="JK23" s="565" t="e">
        <f>INDEX(MARDI!$B$35:$B$58,MATCH($A$23,MARDI!E35:E58,0))</f>
        <v>#N/A</v>
      </c>
      <c r="JL23" s="565" t="e">
        <f>INDEX(MARDI!$B$35:$B$58,MATCH($A$23,MARDI!F35:F58,0))</f>
        <v>#N/A</v>
      </c>
      <c r="JM23" s="565" t="e">
        <f>INDEX(MARDI!$B$35:$B$58,MATCH($A$23,MARDI!G35:G58,0))</f>
        <v>#N/A</v>
      </c>
      <c r="JN23" s="565" t="e">
        <f>INDEX(MARDI!$B$35:$B$58,MATCH($A$23,MARDI!H35:H58,0))</f>
        <v>#N/A</v>
      </c>
      <c r="JO23" s="565" t="e">
        <f>INDEX(MARDI!$B$35:$B$58,MATCH($A$23,MARDI!I35:I58,0))</f>
        <v>#N/A</v>
      </c>
      <c r="JP23" s="565" t="e">
        <f>INDEX(MARDI!$B$35:$B$58,MATCH($A$23,MARDI!J35:J58,0))</f>
        <v>#N/A</v>
      </c>
      <c r="JQ23" s="565" t="e">
        <f>INDEX(MARDI!$B$35:$B$58,MATCH($A$23,MARDI!K35:K58,0))</f>
        <v>#N/A</v>
      </c>
      <c r="JR23" s="565" t="e">
        <f>INDEX(MARDI!$B$35:$B$58,MATCH($A$23,MARDI!L35:L58,0))</f>
        <v>#N/A</v>
      </c>
      <c r="JS23" s="565" t="e">
        <f>INDEX(MARDI!$B$35:$B$58,MATCH($A$23,MARDI!M35:M58,0))</f>
        <v>#N/A</v>
      </c>
      <c r="JT23" s="565" t="e">
        <f>INDEX(MARDI!$B$35:$B$58,MATCH($A$23,MARDI!N35:N58,0))</f>
        <v>#N/A</v>
      </c>
      <c r="JU23" s="565" t="e">
        <f>INDEX(MARDI!$B$35:$B$58,MATCH($A$23,MARDI!O35:O58,0))</f>
        <v>#N/A</v>
      </c>
      <c r="JV23" s="565" t="e">
        <f>INDEX(MARDI!$B$35:$B$58,MATCH($A$23,MARDI!P35:P58,0))</f>
        <v>#N/A</v>
      </c>
      <c r="JW23" s="565" t="e">
        <f>INDEX(MARDI!$B$35:$B$58,MATCH($A$23,MARDI!Q35:Q58,0))</f>
        <v>#N/A</v>
      </c>
      <c r="JX23" s="565" t="e">
        <f>INDEX(MARDI!$B$35:$B$58,MATCH($A$23,MARDI!R35:R58,0))</f>
        <v>#N/A</v>
      </c>
      <c r="JY23" s="565" t="e">
        <f>INDEX(MARDI!$B$35:$B$58,MATCH($A$23,MARDI!S35:S58,0))</f>
        <v>#N/A</v>
      </c>
      <c r="JZ23" s="565" t="e">
        <f>INDEX(MARDI!$B$35:$B$58,MATCH($A$23,MARDI!T35:T58,0))</f>
        <v>#N/A</v>
      </c>
      <c r="KA23" s="565" t="e">
        <f>INDEX(MARDI!$B$35:$B$58,MATCH($A$23,MARDI!U35:U58,0))</f>
        <v>#N/A</v>
      </c>
      <c r="KB23" s="565" t="e">
        <f>INDEX(MARDI!$B$35:$B$58,MATCH($A$23,MARDI!V35:V58,0))</f>
        <v>#N/A</v>
      </c>
      <c r="KC23" s="565" t="e">
        <f>INDEX(MARDI!$B$35:$B$58,MATCH($A$23,MARDI!W35:W58,0))</f>
        <v>#N/A</v>
      </c>
      <c r="KD23" s="565" t="e">
        <f>INDEX(MARDI!$B$35:$B$58,MATCH($A$23,MARDI!X35:X58,0))</f>
        <v>#N/A</v>
      </c>
      <c r="KE23" s="565" t="e">
        <f>INDEX(MARDI!$B$35:$B$58,MATCH($A$23,MARDI!Y35:Y58,0))</f>
        <v>#N/A</v>
      </c>
      <c r="KF23" s="565" t="e">
        <f>INDEX(MARDI!$B$35:$B$58,MATCH($A$23,MARDI!Z35:Z58,0))</f>
        <v>#N/A</v>
      </c>
      <c r="KG23" s="565" t="e">
        <f>INDEX(MARDI!$B$35:$B$58,MATCH($A$23,MARDI!AA35:AA58,0))</f>
        <v>#N/A</v>
      </c>
      <c r="KH23" s="565" t="e">
        <f>INDEX(MARDI!$B$35:$B$58,MATCH($A$23,MARDI!AB35:AB58,0))</f>
        <v>#N/A</v>
      </c>
      <c r="KI23" s="572">
        <f t="shared" si="36"/>
        <v>0</v>
      </c>
      <c r="KK23" s="565" t="str">
        <f t="shared" si="37"/>
        <v>CRESPO</v>
      </c>
      <c r="KL23" s="565" t="e">
        <f>INDEX(MERCREDI!$B$35:$B$58,MATCH($A$23,MERCREDI!D35:D58,0))</f>
        <v>#N/A</v>
      </c>
      <c r="KM23" s="565" t="e">
        <f>INDEX(MERCREDI!$B$35:$B$58,MATCH($A$23,MERCREDI!E35:E58,0))</f>
        <v>#N/A</v>
      </c>
      <c r="KN23" s="565" t="e">
        <f>INDEX(MERCREDI!$B$35:$B$58,MATCH($A$23,MERCREDI!F35:F58,0))</f>
        <v>#N/A</v>
      </c>
      <c r="KO23" s="565" t="e">
        <f>INDEX(MERCREDI!$B$35:$B$58,MATCH($A$23,MERCREDI!G35:G58,0))</f>
        <v>#N/A</v>
      </c>
      <c r="KP23" s="565" t="e">
        <f>INDEX(MERCREDI!$B$35:$B$58,MATCH($A$23,MERCREDI!H35:H58,0))</f>
        <v>#N/A</v>
      </c>
      <c r="KQ23" s="565" t="e">
        <f>INDEX(MERCREDI!$B$35:$B$58,MATCH($A$23,MERCREDI!I35:I58,0))</f>
        <v>#N/A</v>
      </c>
      <c r="KR23" s="565" t="e">
        <f>INDEX(MERCREDI!$B$35:$B$58,MATCH($A$23,MERCREDI!J35:J58,0))</f>
        <v>#N/A</v>
      </c>
      <c r="KS23" s="565" t="e">
        <f>INDEX(MERCREDI!$B$35:$B$58,MATCH($A$23,MERCREDI!K35:K58,0))</f>
        <v>#N/A</v>
      </c>
      <c r="KT23" s="565" t="e">
        <f>INDEX(MERCREDI!$B$35:$B$58,MATCH($A$23,MERCREDI!L35:L58,0))</f>
        <v>#N/A</v>
      </c>
      <c r="KU23" s="565" t="e">
        <f>INDEX(MERCREDI!$B$35:$B$58,MATCH($A$23,MERCREDI!M35:M58,0))</f>
        <v>#N/A</v>
      </c>
      <c r="KV23" s="565" t="e">
        <f>INDEX(MERCREDI!$B$35:$B$58,MATCH($A$23,MERCREDI!N35:N58,0))</f>
        <v>#N/A</v>
      </c>
      <c r="KW23" s="565" t="e">
        <f>INDEX(MERCREDI!$B$35:$B$58,MATCH($A$23,MERCREDI!O35:O58,0))</f>
        <v>#N/A</v>
      </c>
      <c r="KX23" s="565" t="e">
        <f>INDEX(MERCREDI!$B$35:$B$58,MATCH($A$23,MERCREDI!P35:P58,0))</f>
        <v>#N/A</v>
      </c>
      <c r="KY23" s="565" t="e">
        <f>INDEX(MERCREDI!$B$35:$B$58,MATCH($A$23,MERCREDI!Q35:Q58,0))</f>
        <v>#N/A</v>
      </c>
      <c r="KZ23" s="565" t="e">
        <f>INDEX(MERCREDI!$B$35:$B$58,MATCH($A$23,MERCREDI!R35:R58,0))</f>
        <v>#N/A</v>
      </c>
      <c r="LA23" s="565" t="e">
        <f>INDEX(MERCREDI!$B$35:$B$58,MATCH($A$23,MERCREDI!S35:S58,0))</f>
        <v>#N/A</v>
      </c>
      <c r="LB23" s="565" t="e">
        <f>INDEX(MERCREDI!$B$35:$B$58,MATCH($A$23,MERCREDI!T35:T58,0))</f>
        <v>#N/A</v>
      </c>
      <c r="LC23" s="565" t="e">
        <f>INDEX(MERCREDI!$B$35:$B$58,MATCH($A$23,MERCREDI!U35:U58,0))</f>
        <v>#N/A</v>
      </c>
      <c r="LD23" s="565" t="e">
        <f>INDEX(MERCREDI!$B$35:$B$58,MATCH($A$23,MERCREDI!V35:V58,0))</f>
        <v>#N/A</v>
      </c>
      <c r="LE23" s="565" t="e">
        <f>INDEX(MERCREDI!$B$35:$B$58,MATCH($A$23,MERCREDI!W35:W58,0))</f>
        <v>#N/A</v>
      </c>
      <c r="LF23" s="565" t="e">
        <f>INDEX(MERCREDI!$B$35:$B$58,MATCH($A$23,MERCREDI!X35:X58,0))</f>
        <v>#N/A</v>
      </c>
      <c r="LG23" s="565" t="e">
        <f>INDEX(MERCREDI!$B$35:$B$58,MATCH($A$23,MERCREDI!Y35:Y58,0))</f>
        <v>#N/A</v>
      </c>
      <c r="LH23" s="565" t="e">
        <f>INDEX(MERCREDI!$B$35:$B$58,MATCH($A$23,MERCREDI!Z35:Z58,0))</f>
        <v>#N/A</v>
      </c>
      <c r="LI23" s="565" t="e">
        <f>INDEX(MERCREDI!$B$35:$B$58,MATCH($A$23,MERCREDI!AA35:AA58,0))</f>
        <v>#N/A</v>
      </c>
      <c r="LJ23" s="565" t="e">
        <f>INDEX(MERCREDI!$B$35:$B$58,MATCH($A$23,MERCREDI!AB35:AB58,0))</f>
        <v>#N/A</v>
      </c>
      <c r="LK23" s="572">
        <f t="shared" si="38"/>
        <v>0</v>
      </c>
      <c r="LM23" s="565" t="str">
        <f t="shared" si="39"/>
        <v>CRESPO</v>
      </c>
      <c r="LN23" s="565" t="e">
        <f>INDEX(JEUDI!$B$35:$B$58,MATCH($A$23,JEUDI!D35:D58,0))</f>
        <v>#N/A</v>
      </c>
      <c r="LO23" s="565" t="e">
        <f>INDEX(JEUDI!$B$35:$B$58,MATCH($A$23,JEUDI!E35:E58,0))</f>
        <v>#N/A</v>
      </c>
      <c r="LP23" s="565" t="e">
        <f>INDEX(JEUDI!$B$35:$B$58,MATCH($A$23,JEUDI!F35:F58,0))</f>
        <v>#N/A</v>
      </c>
      <c r="LQ23" s="565" t="e">
        <f>INDEX(JEUDI!$B$35:$B$58,MATCH($A$23,JEUDI!G35:G58,0))</f>
        <v>#N/A</v>
      </c>
      <c r="LR23" s="565" t="e">
        <f>INDEX(JEUDI!$B$35:$B$58,MATCH($A$23,JEUDI!H35:H58,0))</f>
        <v>#N/A</v>
      </c>
      <c r="LS23" s="565" t="e">
        <f>INDEX(JEUDI!$B$35:$B$58,MATCH($A$23,JEUDI!I35:I58,0))</f>
        <v>#N/A</v>
      </c>
      <c r="LT23" s="565" t="e">
        <f>INDEX(JEUDI!$B$35:$B$58,MATCH($A$23,JEUDI!J35:J58,0))</f>
        <v>#N/A</v>
      </c>
      <c r="LU23" s="565" t="e">
        <f>INDEX(JEUDI!$B$35:$B$58,MATCH($A$23,JEUDI!K35:K58,0))</f>
        <v>#N/A</v>
      </c>
      <c r="LV23" s="565" t="e">
        <f>INDEX(JEUDI!$B$35:$B$58,MATCH($A$23,JEUDI!L35:L58,0))</f>
        <v>#N/A</v>
      </c>
      <c r="LW23" s="565" t="e">
        <f>INDEX(JEUDI!$B$35:$B$58,MATCH($A$23,JEUDI!M35:M58,0))</f>
        <v>#N/A</v>
      </c>
      <c r="LX23" s="565" t="e">
        <f>INDEX(JEUDI!$B$35:$B$58,MATCH($A$23,JEUDI!N35:N58,0))</f>
        <v>#N/A</v>
      </c>
      <c r="LY23" s="565" t="e">
        <f>INDEX(JEUDI!$B$35:$B$58,MATCH($A$23,JEUDI!O35:O58,0))</f>
        <v>#N/A</v>
      </c>
      <c r="LZ23" s="565" t="e">
        <f>INDEX(JEUDI!$B$35:$B$58,MATCH($A$23,JEUDI!P35:P58,0))</f>
        <v>#N/A</v>
      </c>
      <c r="MA23" s="565" t="e">
        <f>INDEX(JEUDI!$B$35:$B$58,MATCH($A$23,JEUDI!Q35:Q58,0))</f>
        <v>#N/A</v>
      </c>
      <c r="MB23" s="565" t="e">
        <f>INDEX(JEUDI!$B$35:$B$58,MATCH($A$23,JEUDI!R35:R58,0))</f>
        <v>#N/A</v>
      </c>
      <c r="MC23" s="565" t="e">
        <f>INDEX(JEUDI!$B$35:$B$58,MATCH($A$23,JEUDI!S35:S58,0))</f>
        <v>#N/A</v>
      </c>
      <c r="MD23" s="565" t="e">
        <f>INDEX(JEUDI!$B$35:$B$58,MATCH($A$23,JEUDI!T35:T58,0))</f>
        <v>#N/A</v>
      </c>
      <c r="ME23" s="565" t="e">
        <f>INDEX(JEUDI!$B$35:$B$58,MATCH($A$23,JEUDI!U35:U58,0))</f>
        <v>#N/A</v>
      </c>
      <c r="MF23" s="565" t="e">
        <f>INDEX(JEUDI!$B$35:$B$58,MATCH($A$23,JEUDI!V35:V58,0))</f>
        <v>#N/A</v>
      </c>
      <c r="MG23" s="565" t="e">
        <f>INDEX(JEUDI!$B$35:$B$58,MATCH($A$23,JEUDI!W35:W58,0))</f>
        <v>#N/A</v>
      </c>
      <c r="MH23" s="565" t="e">
        <f>INDEX(JEUDI!$B$35:$B$58,MATCH($A$23,JEUDI!X35:X58,0))</f>
        <v>#N/A</v>
      </c>
      <c r="MI23" s="565" t="e">
        <f>INDEX(JEUDI!$B$35:$B$58,MATCH($A$23,JEUDI!Y35:Y58,0))</f>
        <v>#N/A</v>
      </c>
      <c r="MJ23" s="565" t="e">
        <f>INDEX(JEUDI!$B$35:$B$58,MATCH($A$23,JEUDI!Z35:Z58,0))</f>
        <v>#N/A</v>
      </c>
      <c r="MK23" s="565" t="e">
        <f>INDEX(JEUDI!$B$35:$B$58,MATCH($A$23,JEUDI!AA35:AA58,0))</f>
        <v>#N/A</v>
      </c>
      <c r="ML23" s="565" t="e">
        <f>INDEX(JEUDI!$B$35:$B$58,MATCH($A$23,JEUDI!AB35:AB58,0))</f>
        <v>#N/A</v>
      </c>
      <c r="MM23" s="572">
        <f t="shared" si="40"/>
        <v>0</v>
      </c>
      <c r="MP23" s="565" t="str">
        <f t="shared" si="41"/>
        <v>CRESPO</v>
      </c>
      <c r="MQ23" s="565" t="e">
        <f>INDEX(VENDREDI!$B$35:$B$58,MATCH($A$23,VENDREDI!D35:D58,0))</f>
        <v>#N/A</v>
      </c>
      <c r="MR23" s="565" t="e">
        <f>INDEX(VENDREDI!$B$35:$B$58,MATCH($A$23,VENDREDI!E35:E58,0))</f>
        <v>#N/A</v>
      </c>
      <c r="MS23" s="565" t="e">
        <f>INDEX(VENDREDI!$B$35:$B$58,MATCH($A$23,VENDREDI!F35:F58,0))</f>
        <v>#N/A</v>
      </c>
      <c r="MT23" s="565" t="e">
        <f>INDEX(VENDREDI!$B$35:$B$58,MATCH($A$23,VENDREDI!G35:G58,0))</f>
        <v>#N/A</v>
      </c>
      <c r="MU23" s="565" t="e">
        <f>INDEX(VENDREDI!$B$35:$B$58,MATCH($A$23,VENDREDI!H35:H58,0))</f>
        <v>#N/A</v>
      </c>
      <c r="MV23" s="565" t="e">
        <f>INDEX(VENDREDI!$B$35:$B$58,MATCH($A$23,VENDREDI!I35:I58,0))</f>
        <v>#N/A</v>
      </c>
      <c r="MW23" s="565" t="e">
        <f>INDEX(VENDREDI!$B$35:$B$58,MATCH($A$23,VENDREDI!J35:J58,0))</f>
        <v>#N/A</v>
      </c>
      <c r="MX23" s="565" t="e">
        <f>INDEX(VENDREDI!$B$35:$B$58,MATCH($A$23,VENDREDI!K35:K58,0))</f>
        <v>#N/A</v>
      </c>
      <c r="MY23" s="565" t="e">
        <f>INDEX(VENDREDI!$B$35:$B$58,MATCH($A$23,VENDREDI!L35:L58,0))</f>
        <v>#N/A</v>
      </c>
      <c r="MZ23" s="565" t="e">
        <f>INDEX(VENDREDI!$B$35:$B$58,MATCH($A$23,VENDREDI!M35:M58,0))</f>
        <v>#N/A</v>
      </c>
      <c r="NA23" s="565" t="e">
        <f>INDEX(VENDREDI!$B$35:$B$58,MATCH($A$23,VENDREDI!N35:N58,0))</f>
        <v>#N/A</v>
      </c>
      <c r="NB23" s="565" t="e">
        <f>INDEX(VENDREDI!$B$35:$B$58,MATCH($A$23,VENDREDI!O35:O58,0))</f>
        <v>#N/A</v>
      </c>
      <c r="NC23" s="565" t="e">
        <f>INDEX(VENDREDI!$B$35:$B$58,MATCH($A$23,VENDREDI!P35:P58,0))</f>
        <v>#N/A</v>
      </c>
      <c r="ND23" s="565" t="e">
        <f>INDEX(VENDREDI!$B$35:$B$58,MATCH($A$23,VENDREDI!Q35:Q58,0))</f>
        <v>#N/A</v>
      </c>
      <c r="NE23" s="565" t="e">
        <f>INDEX(VENDREDI!$B$35:$B$58,MATCH($A$23,VENDREDI!R35:R58,0))</f>
        <v>#N/A</v>
      </c>
      <c r="NF23" s="565" t="e">
        <f>INDEX(VENDREDI!$B$35:$B$58,MATCH($A$23,VENDREDI!S35:S58,0))</f>
        <v>#N/A</v>
      </c>
      <c r="NG23" s="565" t="e">
        <f>INDEX(VENDREDI!$B$35:$B$58,MATCH($A$23,VENDREDI!T35:T58,0))</f>
        <v>#N/A</v>
      </c>
      <c r="NH23" s="565" t="e">
        <f>INDEX(VENDREDI!$B$35:$B$58,MATCH($A$23,VENDREDI!U35:U58,0))</f>
        <v>#N/A</v>
      </c>
      <c r="NI23" s="565" t="e">
        <f>INDEX(VENDREDI!$B$35:$B$58,MATCH($A$23,VENDREDI!V35:V58,0))</f>
        <v>#N/A</v>
      </c>
      <c r="NJ23" s="565" t="e">
        <f>INDEX(VENDREDI!$B$35:$B$58,MATCH($A$23,VENDREDI!W35:W58,0))</f>
        <v>#N/A</v>
      </c>
      <c r="NK23" s="565" t="e">
        <f>INDEX(VENDREDI!$B$35:$B$58,MATCH($A$23,VENDREDI!X35:X58,0))</f>
        <v>#N/A</v>
      </c>
      <c r="NL23" s="565" t="e">
        <f>INDEX(VENDREDI!$B$35:$B$58,MATCH($A$23,VENDREDI!Y35:Y58,0))</f>
        <v>#N/A</v>
      </c>
      <c r="NM23" s="565" t="e">
        <f>INDEX(VENDREDI!$B$35:$B$58,MATCH($A$23,VENDREDI!Z35:Z58,0))</f>
        <v>#N/A</v>
      </c>
      <c r="NN23" s="565" t="e">
        <f>INDEX(VENDREDI!$B$35:$B$58,MATCH($A$23,VENDREDI!AA35:AA58,0))</f>
        <v>#N/A</v>
      </c>
      <c r="NO23" s="565" t="e">
        <f>INDEX(VENDREDI!$B$35:$B$58,MATCH($A$23,VENDREDI!AB35:AB58,0))</f>
        <v>#N/A</v>
      </c>
      <c r="NP23" s="572">
        <f t="shared" si="42"/>
        <v>0</v>
      </c>
      <c r="NS23" s="564" t="str">
        <f t="shared" si="43"/>
        <v>CRESPO</v>
      </c>
      <c r="NT23" s="617" t="e">
        <f>INDEX(LUNDI!$B$63:$B$66,MATCH(A23,LUNDI!$D$63:$D$66,0))</f>
        <v>#N/A</v>
      </c>
      <c r="NU23" s="618" t="e">
        <f>INDEX(LUNDI!$B$63:$B$66,MATCH(A23,LUNDI!$E$63:$E$66,0))</f>
        <v>#N/A</v>
      </c>
      <c r="NV23" s="625" t="e">
        <f>INDEX(LUNDI!$H$63:$H$66,MATCH(A23,LUNDI!$J$63:$J$66,0))</f>
        <v>#N/A</v>
      </c>
      <c r="NW23" s="626" t="e">
        <f>INDEX(LUNDI!$H$63:$H$66,MATCH($A$23,LUNDI!K63:K66,0))</f>
        <v>#N/A</v>
      </c>
      <c r="NX23" s="617" t="e">
        <f>INDEX(MARDI!$B$63:$B$66,MATCH(A23,MARDI!$D$63:$D$66,0))</f>
        <v>#N/A</v>
      </c>
      <c r="NY23" s="618" t="e">
        <f>INDEX(MARDI!$B$63:$B$66,MATCH(A23,MARDI!$E$63:$E$66,0))</f>
        <v>#N/A</v>
      </c>
      <c r="NZ23" s="625" t="e">
        <f>INDEX(MARDI!$H$63:$H$66,MATCH(A23,MARDI!$J$63:$J$66,0))</f>
        <v>#N/A</v>
      </c>
      <c r="OA23" s="626" t="e">
        <f>INDEX(MARDI!$H$63:$H$66,MATCH(A23,MARDI!$K$63:$K$66,0))</f>
        <v>#N/A</v>
      </c>
      <c r="OB23" s="617" t="e">
        <f>INDEX(MERCREDI!$B$63:$B$66,MATCH(A23,MERCREDI!$D$63:$D$66,0))</f>
        <v>#N/A</v>
      </c>
      <c r="OC23" s="618" t="e">
        <f>INDEX(MERCREDI!$B$63:$B$66,MATCH(A23,MERCREDI!$E$63:$E$66,0))</f>
        <v>#N/A</v>
      </c>
      <c r="OD23" s="625" t="e">
        <f>INDEX(MERCREDI!$H$63:$H$66,MATCH(A23,MERCREDI!$J$63:$J$66,0))</f>
        <v>#N/A</v>
      </c>
      <c r="OE23" s="626" t="e">
        <f>INDEX(MERCREDI!$H$63:$H$66,MATCH(A23,MERCREDI!$K$63:$K$66,0))</f>
        <v>#N/A</v>
      </c>
      <c r="OF23" s="617" t="e">
        <f>INDEX(JEUDI!$B$63:$B$66,MATCH(A23,JEUDI!$D$63:$D$66,0))</f>
        <v>#N/A</v>
      </c>
      <c r="OG23" s="618" t="e">
        <f>INDEX(JEUDI!$B$63:$B$66,MATCH(A23,JEUDI!$E$63:$E$66,0))</f>
        <v>#N/A</v>
      </c>
      <c r="OH23" s="625" t="e">
        <f>INDEX(JEUDI!$H$63:$H$66,MATCH(A23,JEUDI!$J$63:$J$66,0))</f>
        <v>#N/A</v>
      </c>
      <c r="OI23" s="626" t="e">
        <f>INDEX(JEUDI!$H$63:$H$66,MATCH(A23,JEUDI!$K$63:$K$66,0))</f>
        <v>#N/A</v>
      </c>
      <c r="OJ23" s="617" t="e">
        <f>INDEX(VENDREDI!$B$63:$B$66,MATCH(A23,VENDREDI!$D$63:$D$66,0))</f>
        <v>#N/A</v>
      </c>
      <c r="OK23" s="618" t="e">
        <f>INDEX(VENDREDI!$B$63:$B$66,MATCH(A23,VENDREDI!$E$63:$E$66,0))</f>
        <v>#N/A</v>
      </c>
      <c r="OL23" s="625" t="e">
        <f>INDEX(VENDREDI!$H$63:$H$66,MATCH(A23,VENDREDI!$J$63:$J$66,0))</f>
        <v>#N/A</v>
      </c>
      <c r="OM23" s="626" t="e">
        <f>INDEX(VENDREDI!$H$63:$H$66,MATCH(A23,VENDREDI!$K$63:$K$66,0))</f>
        <v>#N/A</v>
      </c>
      <c r="ON23" s="669" t="str">
        <f t="shared" si="44"/>
        <v>CRESPO</v>
      </c>
      <c r="OO23" s="641" t="e">
        <f>INDEX(LUNDI!$C$63:$C$66,MATCH(A23,LUNDI!$D$63:$D$66,0))</f>
        <v>#N/A</v>
      </c>
      <c r="OP23" s="642" t="e">
        <f>INDEX(LUNDI!$C$63:$C$66,MATCH(A23,LUNDI!$E$63:$E$66,0))</f>
        <v>#N/A</v>
      </c>
      <c r="OQ23" s="645" t="e">
        <f>INDEX(LUNDI!$I$63:$I$66,MATCH(A23,LUNDI!$J$63:$J$66,0))</f>
        <v>#N/A</v>
      </c>
      <c r="OR23" s="646" t="e">
        <f>INDEX(LUNDI!$I$63:$I$66,MATCH(A23,LUNDI!$K$63:$K$66,0))</f>
        <v>#N/A</v>
      </c>
      <c r="OS23" s="649" t="e">
        <f>INDEX(MARDI!$C$63:$C$66,MATCH(A23,MARDI!$D$63:$D$66,0))</f>
        <v>#N/A</v>
      </c>
      <c r="OT23" s="650" t="e">
        <f>INDEX(MARDI!$C$63:$C$66,MATCH(A23,MARDI!$E$63:$E$66,0))</f>
        <v>#N/A</v>
      </c>
      <c r="OU23" s="651" t="e">
        <f>INDEX(MARDI!$I$63:$I$66,MATCH(A23,MARDI!$J$63:$J$66,0))</f>
        <v>#N/A</v>
      </c>
      <c r="OV23" s="652" t="e">
        <f>INDEX(MARDI!$I$63:$I$66,MATCH(A23,MARDI!$K$63:$K$66,0))</f>
        <v>#N/A</v>
      </c>
      <c r="OW23" s="657" t="e">
        <f>INDEX(MERCREDI!$C$63:$C$66,MATCH(A23,MERCREDI!$D$63:$D$66,0))</f>
        <v>#N/A</v>
      </c>
      <c r="OX23" s="658" t="e">
        <f>INDEX(MERCREDI!$C$63:$C$66,MATCH(A23,MERCREDI!$E$63:$E$66,0))</f>
        <v>#N/A</v>
      </c>
      <c r="OY23" s="659" t="e">
        <f>INDEX(MERCREDI!$I$63:$I$66,MATCH(A23,MERCREDI!$J$63:$J$66,0))</f>
        <v>#N/A</v>
      </c>
      <c r="OZ23" s="660" t="e">
        <f>INDEX(MERCREDI!$I$63:$I$66,MATCH(A23,MERCREDI!$K$63:$K$66,0))</f>
        <v>#N/A</v>
      </c>
      <c r="PA23" s="657" t="e">
        <f>INDEX(JEUDI!$C$63:$C$66,MATCH(A23,JEUDI!$D$63:$D$66,0))</f>
        <v>#N/A</v>
      </c>
      <c r="PB23" s="658" t="e">
        <f>INDEX(JEUDI!$C$63:$C$66,MATCH(A23,JEUDI!$E$63:$E$66,0))</f>
        <v>#N/A</v>
      </c>
      <c r="PC23" s="659" t="e">
        <f>INDEX(JEUDI!$I$63:$I$66,MATCH(A23,JEUDI!$J$63:$J$66,0))</f>
        <v>#N/A</v>
      </c>
      <c r="PD23" s="660" t="e">
        <f>INDEX(JEUDI!$I$63:$I$66,MATCH(A23,JEUDI!$K$63:$K$66,0))</f>
        <v>#N/A</v>
      </c>
      <c r="PE23" s="657" t="e">
        <f>INDEX(VENDREDI!$C$63:$C$66,MATCH(A23,VENDREDI!$D$63:$D$66,0))</f>
        <v>#N/A</v>
      </c>
      <c r="PF23" s="658" t="e">
        <f>INDEX(VENDREDI!$C$63:$C$66,MATCH(A23,VENDREDI!$E$63:$E$66,0))</f>
        <v>#N/A</v>
      </c>
      <c r="PG23" s="659" t="e">
        <f>INDEX(VENDREDI!$I$63:$I$66,MATCH(A23,VENDREDI!$J$63:$J$66,0))</f>
        <v>#N/A</v>
      </c>
      <c r="PH23" s="660" t="e">
        <f>INDEX(VENDREDI!$I$63:$I$66,MATCH(A23,VENDREDI!$K$63:$K$66,0))</f>
        <v>#N/A</v>
      </c>
    </row>
    <row r="24" spans="1:424" x14ac:dyDescent="0.25">
      <c r="A24" s="187" t="str">
        <f>'LISTE DES PROFS'!A19</f>
        <v>DESMONS</v>
      </c>
      <c r="B24" s="233">
        <f t="shared" si="17"/>
        <v>0</v>
      </c>
      <c r="C24" s="234">
        <f t="shared" si="18"/>
        <v>0</v>
      </c>
      <c r="D24" s="234">
        <f t="shared" si="19"/>
        <v>0</v>
      </c>
      <c r="E24" s="235">
        <f t="shared" si="20"/>
        <v>0</v>
      </c>
      <c r="F24" s="233">
        <f t="shared" si="21"/>
        <v>0</v>
      </c>
      <c r="G24" s="234">
        <f t="shared" si="22"/>
        <v>0</v>
      </c>
      <c r="H24" s="227">
        <f t="shared" si="23"/>
        <v>0</v>
      </c>
      <c r="I24" s="235">
        <f t="shared" si="24"/>
        <v>0</v>
      </c>
      <c r="J24" s="489">
        <f t="shared" si="0"/>
        <v>0</v>
      </c>
      <c r="K24" s="227">
        <f t="shared" si="1"/>
        <v>0</v>
      </c>
      <c r="L24" s="227">
        <f t="shared" si="2"/>
        <v>0</v>
      </c>
      <c r="M24" s="235">
        <f t="shared" si="3"/>
        <v>0</v>
      </c>
      <c r="N24" s="491">
        <f t="shared" si="25"/>
        <v>0</v>
      </c>
      <c r="O24" s="480" t="s">
        <v>56</v>
      </c>
      <c r="P24" s="233">
        <f>COUNTIF(LUNDI!$D$6:$AB$15,A24)</f>
        <v>0</v>
      </c>
      <c r="Q24" s="234">
        <f>COUNTIF(LUNDI!$D$20:$Y$29,A24)</f>
        <v>0</v>
      </c>
      <c r="R24" s="444">
        <f t="shared" si="4"/>
        <v>0</v>
      </c>
      <c r="S24" s="234">
        <f>COUNTIF(MARDI!$D$6:$AB$15,A24)</f>
        <v>0</v>
      </c>
      <c r="T24" s="234">
        <f>COUNTIF(MARDI!$D$20:$Y$29,A24)</f>
        <v>0</v>
      </c>
      <c r="U24" s="444">
        <f t="shared" si="5"/>
        <v>0</v>
      </c>
      <c r="V24" s="234">
        <f>COUNTIF(MERCREDI!$D$6:$AB$15,A24)</f>
        <v>0</v>
      </c>
      <c r="W24" s="234">
        <f>COUNTIF(MERCREDI!$D$20:$Y$29,A24)</f>
        <v>0</v>
      </c>
      <c r="X24" s="444">
        <f t="shared" si="6"/>
        <v>0</v>
      </c>
      <c r="Y24" s="234">
        <f>COUNTIF(JEUDI!$D$6:$AB$15,A24)</f>
        <v>0</v>
      </c>
      <c r="Z24" s="234">
        <f>COUNTIF(JEUDI!$D$20:$Y$29,A24)</f>
        <v>0</v>
      </c>
      <c r="AA24" s="444">
        <f t="shared" si="7"/>
        <v>0</v>
      </c>
      <c r="AB24" s="234">
        <f>COUNTIF(VENDREDI!$D$6:$AB$15,A24)</f>
        <v>0</v>
      </c>
      <c r="AC24" s="235">
        <f>COUNTIF(VENDREDI!$D$20:$Y$29,A24)</f>
        <v>0</v>
      </c>
      <c r="AD24" s="451">
        <f t="shared" si="8"/>
        <v>0</v>
      </c>
      <c r="AE24" s="226">
        <f>COUNTIF(LUNDI!$D$63:$D$66,A24)</f>
        <v>0</v>
      </c>
      <c r="AF24" s="227">
        <f>COUNTIF(LUNDI!$E$63:$E$66,A24)</f>
        <v>0</v>
      </c>
      <c r="AG24" s="228">
        <f>COUNTIF(MARDI!$D$63:$D$66,A24)</f>
        <v>0</v>
      </c>
      <c r="AH24" s="234">
        <f>COUNTIF(MARDI!$E$63:$E$66,A24)</f>
        <v>0</v>
      </c>
      <c r="AI24" s="228">
        <f>COUNTIF(MERCREDI!$D$63:$D$66,A24)</f>
        <v>0</v>
      </c>
      <c r="AJ24" s="234">
        <f>COUNTIF(MERCREDI!$E$63:$E$66,A24)</f>
        <v>0</v>
      </c>
      <c r="AK24" s="228">
        <f>COUNTIF(JEUDI!$D$63:$D$66,A24)</f>
        <v>0</v>
      </c>
      <c r="AL24" s="227">
        <f>COUNTIF(JEUDI!$E$63:$E$66,A24)</f>
        <v>0</v>
      </c>
      <c r="AM24" s="228">
        <f>COUNTIF(VENDREDI!$D$63:$D$66,A24)</f>
        <v>0</v>
      </c>
      <c r="AN24" s="525">
        <f>COUNTIF(VENDREDI!$E$63:$E$66,A24)</f>
        <v>0</v>
      </c>
      <c r="AO24" s="233">
        <f>COUNTIF(LUNDI!$F$63:$F$66,A24)</f>
        <v>0</v>
      </c>
      <c r="AP24" s="234"/>
      <c r="AQ24" s="234">
        <f>COUNTIF(MARDI!$F$63:$F$66,A24)</f>
        <v>0</v>
      </c>
      <c r="AR24" s="234"/>
      <c r="AS24" s="234">
        <f>COUNTIF(MERCREDI!$F$63:$F$66,A24)</f>
        <v>0</v>
      </c>
      <c r="AT24" s="234"/>
      <c r="AU24" s="234">
        <f>COUNTIF(JEUDI!$F$63:$F$66,A24)</f>
        <v>0</v>
      </c>
      <c r="AV24" s="234"/>
      <c r="AW24" s="235">
        <f>COUNTIF(VENDREDI!$F$63:$F$66,A24)</f>
        <v>0</v>
      </c>
      <c r="AX24" s="218"/>
      <c r="AY24" s="218"/>
      <c r="AZ24" s="233">
        <f>COUNTIF(LUNDI!$D$35:$AB$44,A24)</f>
        <v>0</v>
      </c>
      <c r="BA24" s="234">
        <f>COUNTIF(LUNDI!$D$49:$Y$58,A24)</f>
        <v>0</v>
      </c>
      <c r="BB24" s="444">
        <f t="shared" si="9"/>
        <v>0</v>
      </c>
      <c r="BC24" s="234">
        <f>COUNTIF(MARDI!$D$35:$AB$44,A24)</f>
        <v>0</v>
      </c>
      <c r="BD24" s="234">
        <f>COUNTIF(MARDI!$D$49:$Y$58,A24)</f>
        <v>0</v>
      </c>
      <c r="BE24" s="444">
        <f t="shared" si="10"/>
        <v>0</v>
      </c>
      <c r="BF24" s="234">
        <f>COUNTIF(MERCREDI!$D$35:$AB$44,A24)</f>
        <v>0</v>
      </c>
      <c r="BG24" s="234">
        <f>COUNTIF(MERCREDI!$D$49:$Y$58,A24)</f>
        <v>0</v>
      </c>
      <c r="BH24" s="444">
        <f t="shared" si="11"/>
        <v>0</v>
      </c>
      <c r="BI24" s="234">
        <f>COUNTIF(JEUDI!$D$35:$AB$44,A24)</f>
        <v>0</v>
      </c>
      <c r="BJ24" s="234">
        <f>COUNTIF(JEUDI!$D$49:$Y$58,A24)</f>
        <v>0</v>
      </c>
      <c r="BK24" s="444">
        <f t="shared" si="12"/>
        <v>0</v>
      </c>
      <c r="BL24" s="234">
        <f>COUNTIF(VENDREDI!$D$35:$AB$44,A24)</f>
        <v>0</v>
      </c>
      <c r="BM24" s="235">
        <f>COUNTIF(VENDREDI!$D$49:$Y$58,A24)</f>
        <v>0</v>
      </c>
      <c r="BN24" s="451">
        <f t="shared" si="13"/>
        <v>0</v>
      </c>
      <c r="BO24" s="207">
        <f>COUNTIF(LUNDI!$J$63:$J$66,A24)</f>
        <v>0</v>
      </c>
      <c r="BP24" s="41">
        <f>COUNTIF(LUNDI!$K$63:$K$66,A24)</f>
        <v>0</v>
      </c>
      <c r="BQ24" s="207">
        <f>COUNTIF(MARDI!$J$63:$J$66,A24)</f>
        <v>0</v>
      </c>
      <c r="BR24" s="41">
        <f>COUNTIF(MARDI!$K$63:$K$66,A24)</f>
        <v>0</v>
      </c>
      <c r="BS24" s="207">
        <f>COUNTIF(MERCREDI!$J$63:$J$66,A24)</f>
        <v>0</v>
      </c>
      <c r="BT24" s="41">
        <f>COUNTIF(MERCREDI!$K$63:$K$66,A24)</f>
        <v>0</v>
      </c>
      <c r="BU24" s="207">
        <f>COUNTIF(JEUDI!$J$63:$J$66,A24)</f>
        <v>0</v>
      </c>
      <c r="BV24" s="41">
        <f>COUNTIF(JEUDI!$K$63:$K$66,A24)</f>
        <v>0</v>
      </c>
      <c r="BW24" s="207">
        <f>COUNTIF(VENDREDI!$J$63:$J$66,A24)</f>
        <v>0</v>
      </c>
      <c r="BX24" s="42">
        <f>COUNTIF(VENDREDI!$K$63:$K$66,A24)</f>
        <v>0</v>
      </c>
      <c r="BY24" s="207">
        <f>COUNTIF(LUNDI!$L$66:$L80,A24)</f>
        <v>0</v>
      </c>
      <c r="BZ24" s="208"/>
      <c r="CA24" s="41">
        <f>COUNTIF(MARDI!$L$63:$L$66,A24)</f>
        <v>0</v>
      </c>
      <c r="CB24" s="208"/>
      <c r="CC24" s="208">
        <f>COUNTIF(MERCREDI!$L$63:$L$66,A24)</f>
        <v>0</v>
      </c>
      <c r="CD24" s="208"/>
      <c r="CE24" s="41">
        <f>COUNTIF(JEUDI!$L$63:$L$66,A24)</f>
        <v>0</v>
      </c>
      <c r="CF24" s="208"/>
      <c r="CG24" s="209">
        <f>COUNTIF(VENDREDI!$L$63:$L$66,A24)</f>
        <v>0</v>
      </c>
      <c r="CK24" s="43">
        <f>COUNTIF(LUNDI!$O$64:$O$66,A24)</f>
        <v>0</v>
      </c>
      <c r="CL24" s="41">
        <f>COUNTIF(MARDI!$O$64:$O$66,A24)</f>
        <v>0</v>
      </c>
      <c r="CM24" s="41">
        <f>COUNTIF(MERCREDI!$O$64:$O$66,A24)</f>
        <v>0</v>
      </c>
      <c r="CN24" s="41">
        <f>COUNTIF(JEUDI!$O$64:$O$66,A24)</f>
        <v>0</v>
      </c>
      <c r="CO24" s="42">
        <f>COUNTIF(VENDREDI!$O$64:$O$66,A24)</f>
        <v>0</v>
      </c>
      <c r="CQ24" s="43">
        <f>COUNTIF(LUNDI!$P$64:$P$66,A24)</f>
        <v>0</v>
      </c>
      <c r="CR24" s="41">
        <f>COUNTIF(MARDI!$P$64:$P$66,A24)</f>
        <v>0</v>
      </c>
      <c r="CS24" s="41">
        <f>COUNTIF(MERCREDI!$P$64:$P$66,A24)</f>
        <v>0</v>
      </c>
      <c r="CT24" s="41">
        <f>COUNTIF(JEUDI!$P$64:$P$66,A24)</f>
        <v>0</v>
      </c>
      <c r="CU24" s="42">
        <f>COUNTIF(VENDREDI!$P$64:$P$66,A24)</f>
        <v>0</v>
      </c>
      <c r="CV24" s="543" t="str">
        <f t="shared" si="26"/>
        <v>DESMONS</v>
      </c>
      <c r="CW24" s="559" t="e">
        <f>INDEX(LUNDI!$B$6:$B$29,MATCH($A$24,LUNDI!D6:D29,0))</f>
        <v>#N/A</v>
      </c>
      <c r="CX24" s="559" t="e">
        <f>INDEX(LUNDI!$B$6:$B$29,MATCH($A$24,LUNDI!E6:E29,0))</f>
        <v>#N/A</v>
      </c>
      <c r="CY24" s="559" t="e">
        <f>INDEX(LUNDI!$B$6:$B$29,MATCH($A$24,LUNDI!F6:F29,0))</f>
        <v>#N/A</v>
      </c>
      <c r="CZ24" s="559" t="e">
        <f>INDEX(LUNDI!$B$6:$B$29,MATCH($A$24,LUNDI!G6:G29,0))</f>
        <v>#N/A</v>
      </c>
      <c r="DA24" s="559" t="e">
        <f>INDEX(LUNDI!$B$6:$B$29,MATCH($A$24,LUNDI!H6:H29,0))</f>
        <v>#N/A</v>
      </c>
      <c r="DB24" s="559" t="e">
        <f>INDEX(LUNDI!$B$6:$B$29,MATCH($A$24,LUNDI!I6:I29,0))</f>
        <v>#N/A</v>
      </c>
      <c r="DC24" s="559" t="e">
        <f>INDEX(LUNDI!$B$6:$B$29,MATCH($A$24,LUNDI!J6:J29,0))</f>
        <v>#N/A</v>
      </c>
      <c r="DD24" s="559" t="e">
        <f>INDEX(LUNDI!$B$6:$B$29,MATCH($A$24,LUNDI!K6:K29,0))</f>
        <v>#N/A</v>
      </c>
      <c r="DE24" s="559" t="e">
        <f>INDEX(LUNDI!$B$6:$B$29,MATCH($A$24,LUNDI!L6:L29,0))</f>
        <v>#N/A</v>
      </c>
      <c r="DF24" s="559" t="e">
        <f>INDEX(LUNDI!$B$6:$B$29,MATCH($A$24,LUNDI!M6:M29,0))</f>
        <v>#N/A</v>
      </c>
      <c r="DG24" s="559" t="e">
        <f>INDEX(LUNDI!$B$6:$B$29,MATCH($A$24,LUNDI!N6:N29,0))</f>
        <v>#N/A</v>
      </c>
      <c r="DH24" s="559" t="e">
        <f>INDEX(LUNDI!$B$6:$B$29,MATCH($A$24,LUNDI!O6:O29,0))</f>
        <v>#N/A</v>
      </c>
      <c r="DI24" s="559" t="e">
        <f>INDEX(LUNDI!$B$6:$B$29,MATCH($A$24,LUNDI!P6:P29,0))</f>
        <v>#N/A</v>
      </c>
      <c r="DJ24" s="559" t="e">
        <f>INDEX(LUNDI!$B$6:$B$29,MATCH($A$24,LUNDI!Q6:Q29,0))</f>
        <v>#N/A</v>
      </c>
      <c r="DK24" s="559" t="e">
        <f>INDEX(LUNDI!$B$6:$B$29,MATCH($A$24,LUNDI!R6:R29,0))</f>
        <v>#N/A</v>
      </c>
      <c r="DL24" s="559" t="e">
        <f>INDEX(LUNDI!$B$6:$B$29,MATCH($A$24,LUNDI!S6:S29,0))</f>
        <v>#N/A</v>
      </c>
      <c r="DM24" s="559" t="e">
        <f>INDEX(LUNDI!$B$6:$B$29,MATCH($A$24,LUNDI!T6:T29,0))</f>
        <v>#N/A</v>
      </c>
      <c r="DN24" s="559" t="e">
        <f>INDEX(LUNDI!$B$6:$B$29,MATCH($A$24,LUNDI!U6:U29,0))</f>
        <v>#N/A</v>
      </c>
      <c r="DO24" s="559" t="e">
        <f>INDEX(LUNDI!$B$6:$B$29,MATCH($A$24,LUNDI!V6:V29,0))</f>
        <v>#N/A</v>
      </c>
      <c r="DP24" s="559" t="e">
        <f>INDEX(LUNDI!$B$6:$B$29,MATCH($A$24,LUNDI!W6:W29,0))</f>
        <v>#N/A</v>
      </c>
      <c r="DQ24" s="559" t="e">
        <f>INDEX(LUNDI!$B$6:$B$29,MATCH($A$24,LUNDI!X6:X29,0))</f>
        <v>#N/A</v>
      </c>
      <c r="DR24" s="559" t="e">
        <f>INDEX(LUNDI!$B$6:$B$29,MATCH($A$24,LUNDI!Y6:Y29,0))</f>
        <v>#N/A</v>
      </c>
      <c r="DS24" s="559" t="e">
        <f>INDEX(LUNDI!$B$6:$B$29,MATCH($A$24,LUNDI!Z6:Z29,0))</f>
        <v>#N/A</v>
      </c>
      <c r="DT24" s="559" t="e">
        <f>INDEX(LUNDI!$B$6:$B$29,MATCH($A$24,LUNDI!AA6:AA29,0))</f>
        <v>#N/A</v>
      </c>
      <c r="DU24" s="559" t="e">
        <f>INDEX(LUNDI!$B$6:$B$29,MATCH($A$24,LUNDI!AB6:AB29,0))</f>
        <v>#N/A</v>
      </c>
      <c r="DV24" s="572">
        <f t="shared" si="14"/>
        <v>0</v>
      </c>
      <c r="DW24" s="543" t="str">
        <f t="shared" si="15"/>
        <v>DESMONS</v>
      </c>
      <c r="DX24" s="559" t="e">
        <f>INDEX(MARDI!$B$6:$B$29,MATCH($A$24,MARDI!D6:D29,0))</f>
        <v>#N/A</v>
      </c>
      <c r="DY24" s="559" t="e">
        <f>INDEX(MARDI!$B$6:$B$29,MATCH($A$24,MARDI!E6:E29,0))</f>
        <v>#N/A</v>
      </c>
      <c r="DZ24" s="559" t="e">
        <f>INDEX(MARDI!$B$6:$B$29,MATCH($A$24,MARDI!F6:F29,0))</f>
        <v>#N/A</v>
      </c>
      <c r="EA24" s="559" t="e">
        <f>INDEX(MARDI!$B$6:$B$29,MATCH($A$24,MARDI!G6:G29,0))</f>
        <v>#N/A</v>
      </c>
      <c r="EB24" s="559" t="e">
        <f>INDEX(MARDI!$B$6:$B$29,MATCH($A$24,MARDI!H6:H29,0))</f>
        <v>#N/A</v>
      </c>
      <c r="EC24" s="559" t="e">
        <f>INDEX(MARDI!$B$6:$B$29,MATCH($A$24,MARDI!I6:I29,0))</f>
        <v>#N/A</v>
      </c>
      <c r="ED24" s="559" t="e">
        <f>INDEX(MARDI!$B$6:$B$29,MATCH($A$24,MARDI!J6:J29,0))</f>
        <v>#N/A</v>
      </c>
      <c r="EE24" s="559" t="e">
        <f>INDEX(MARDI!$B$6:$B$29,MATCH($A$24,MARDI!K6:K29,0))</f>
        <v>#N/A</v>
      </c>
      <c r="EF24" s="559" t="e">
        <f>INDEX(MARDI!$B$6:$B$29,MATCH($A$24,MARDI!L6:L29,0))</f>
        <v>#N/A</v>
      </c>
      <c r="EG24" s="559" t="e">
        <f>INDEX(MARDI!$B$6:$B$29,MATCH($A$24,MARDI!M6:M29,0))</f>
        <v>#N/A</v>
      </c>
      <c r="EH24" s="559" t="e">
        <f>INDEX(MARDI!$B$6:$B$29,MATCH($A$24,MARDI!N6:N29,0))</f>
        <v>#N/A</v>
      </c>
      <c r="EI24" s="559" t="e">
        <f>INDEX(MARDI!$B$6:$B$29,MATCH($A$24,MARDI!O6:O29,0))</f>
        <v>#N/A</v>
      </c>
      <c r="EJ24" s="559" t="e">
        <f>INDEX(MARDI!$B$6:$B$29,MATCH($A$24,MARDI!P6:P29,0))</f>
        <v>#N/A</v>
      </c>
      <c r="EK24" s="559" t="e">
        <f>INDEX(MARDI!$B$6:$B$29,MATCH($A$24,MARDI!Q6:Q29,0))</f>
        <v>#N/A</v>
      </c>
      <c r="EL24" s="559" t="e">
        <f>INDEX(MARDI!$B$6:$B$29,MATCH($A$24,MARDI!R6:R29,0))</f>
        <v>#N/A</v>
      </c>
      <c r="EM24" s="559" t="e">
        <f>INDEX(MARDI!$B$6:$B$29,MATCH($A$24,MARDI!S6:S29,0))</f>
        <v>#N/A</v>
      </c>
      <c r="EN24" s="559" t="e">
        <f>INDEX(MARDI!$B$6:$B$29,MATCH($A$24,MARDI!T6:T29,0))</f>
        <v>#N/A</v>
      </c>
      <c r="EO24" s="559" t="e">
        <f>INDEX(MARDI!$B$6:$B$29,MATCH($A$24,MARDI!U6:U29,0))</f>
        <v>#N/A</v>
      </c>
      <c r="EP24" s="559" t="e">
        <f>INDEX(MARDI!$B$6:$B$29,MATCH($A$24,MARDI!V6:V29,0))</f>
        <v>#N/A</v>
      </c>
      <c r="EQ24" s="559" t="e">
        <f>INDEX(MARDI!$B$6:$B$29,MATCH($A$24,MARDI!W6:W29,0))</f>
        <v>#N/A</v>
      </c>
      <c r="ER24" s="559" t="e">
        <f>INDEX(MARDI!$B$6:$B$29,MATCH($A$24,MARDI!X6:X29,0))</f>
        <v>#N/A</v>
      </c>
      <c r="ES24" s="559" t="e">
        <f>INDEX(MARDI!$B$6:$B$29,MATCH($A$24,MARDI!Y6:Y29,0))</f>
        <v>#N/A</v>
      </c>
      <c r="ET24" s="559" t="e">
        <f>INDEX(MARDI!$B$6:$B$29,MATCH($A$24,MARDI!Z6:Z29,0))</f>
        <v>#N/A</v>
      </c>
      <c r="EU24" s="559" t="e">
        <f>INDEX(MARDI!$B$6:$B$29,MATCH($A$24,MARDI!AA6:AA29,0))</f>
        <v>#N/A</v>
      </c>
      <c r="EV24" s="559" t="e">
        <f>INDEX(MARDI!$B$6:$B$29,MATCH($A$24,MARDI!AB6:AB29,0))</f>
        <v>#N/A</v>
      </c>
      <c r="EW24" s="572">
        <f t="shared" si="16"/>
        <v>0</v>
      </c>
      <c r="EX24" s="559"/>
      <c r="EY24" s="568" t="str">
        <f t="shared" si="27"/>
        <v>DESMONS</v>
      </c>
      <c r="EZ24" s="559" t="e">
        <f>INDEX(MERCREDI!$B$6:$B$29,MATCH($A$24,MERCREDI!D6:D29,0))</f>
        <v>#N/A</v>
      </c>
      <c r="FA24" s="559" t="e">
        <f>INDEX(MERCREDI!$B$6:$B$29,MATCH($A$24,MERCREDI!E6:E29,0))</f>
        <v>#N/A</v>
      </c>
      <c r="FB24" s="559" t="e">
        <f>INDEX(MERCREDI!$B$6:$B$29,MATCH($A$24,MERCREDI!F6:F29,0))</f>
        <v>#N/A</v>
      </c>
      <c r="FC24" s="559" t="e">
        <f>INDEX(MERCREDI!$B$6:$B$29,MATCH($A$24,MERCREDI!G6:G29,0))</f>
        <v>#N/A</v>
      </c>
      <c r="FD24" s="559" t="e">
        <f>INDEX(MERCREDI!$B$6:$B$29,MATCH($A$24,MERCREDI!H6:H29,0))</f>
        <v>#N/A</v>
      </c>
      <c r="FE24" s="559" t="e">
        <f>INDEX(MERCREDI!$B$6:$B$29,MATCH($A$24,MERCREDI!I6:I29,0))</f>
        <v>#N/A</v>
      </c>
      <c r="FF24" s="559" t="e">
        <f>INDEX(MERCREDI!$B$6:$B$29,MATCH($A$24,MERCREDI!J6:J29,0))</f>
        <v>#N/A</v>
      </c>
      <c r="FG24" s="559" t="e">
        <f>INDEX(MERCREDI!$B$6:$B$29,MATCH($A$24,MERCREDI!K6:K29,0))</f>
        <v>#N/A</v>
      </c>
      <c r="FH24" s="559" t="e">
        <f>INDEX(MERCREDI!$B$6:$B$29,MATCH($A$24,MERCREDI!L6:L29,0))</f>
        <v>#N/A</v>
      </c>
      <c r="FI24" s="559" t="e">
        <f>INDEX(MERCREDI!$B$6:$B$29,MATCH($A$24,MERCREDI!M6:M29,0))</f>
        <v>#N/A</v>
      </c>
      <c r="FJ24" s="559" t="e">
        <f>INDEX(MERCREDI!$B$6:$B$29,MATCH($A$24,MERCREDI!N6:N29,0))</f>
        <v>#N/A</v>
      </c>
      <c r="FK24" s="559" t="e">
        <f>INDEX(MERCREDI!$B$6:$B$29,MATCH($A$24,MERCREDI!O6:O29,0))</f>
        <v>#N/A</v>
      </c>
      <c r="FL24" s="559" t="e">
        <f>INDEX(MERCREDI!$B$6:$B$29,MATCH($A$24,MERCREDI!P6:P29,0))</f>
        <v>#N/A</v>
      </c>
      <c r="FM24" s="559" t="e">
        <f>INDEX(MERCREDI!$B$6:$B$29,MATCH($A$24,MERCREDI!Q6:Q29,0))</f>
        <v>#N/A</v>
      </c>
      <c r="FN24" s="559" t="e">
        <f>INDEX(MERCREDI!$B$6:$B$29,MATCH($A$24,MERCREDI!R6:R29,0))</f>
        <v>#N/A</v>
      </c>
      <c r="FO24" s="559" t="e">
        <f>INDEX(MERCREDI!$B$6:$B$29,MATCH($A$24,MERCREDI!S6:S29,0))</f>
        <v>#N/A</v>
      </c>
      <c r="FP24" s="559" t="e">
        <f>INDEX(MERCREDI!$B$6:$B$29,MATCH($A$24,MERCREDI!T6:T29,0))</f>
        <v>#N/A</v>
      </c>
      <c r="FQ24" s="559" t="e">
        <f>INDEX(MERCREDI!$B$6:$B$29,MATCH($A$24,MERCREDI!U6:U29,0))</f>
        <v>#N/A</v>
      </c>
      <c r="FR24" s="559" t="e">
        <f>INDEX(MERCREDI!$B$6:$B$29,MATCH($A$24,MERCREDI!V6:V29,0))</f>
        <v>#N/A</v>
      </c>
      <c r="FS24" s="559" t="e">
        <f>INDEX(MERCREDI!$B$6:$B$29,MATCH($A$24,MERCREDI!W6:W29,0))</f>
        <v>#N/A</v>
      </c>
      <c r="FT24" s="559" t="e">
        <f>INDEX(MERCREDI!$B$6:$B$29,MATCH($A$24,MERCREDI!X6:X29,0))</f>
        <v>#N/A</v>
      </c>
      <c r="FU24" s="559" t="e">
        <f>INDEX(MERCREDI!$B$6:$B$29,MATCH($A$24,MERCREDI!Y6:Y29,0))</f>
        <v>#N/A</v>
      </c>
      <c r="FV24" s="559" t="e">
        <f>INDEX(MERCREDI!$B$6:$B$29,MATCH($A$24,MERCREDI!Z6:Z29,0))</f>
        <v>#N/A</v>
      </c>
      <c r="FW24" s="559" t="e">
        <f>INDEX(MERCREDI!$B$6:$B$29,MATCH($A$24,MERCREDI!AA6:AA29,0))</f>
        <v>#N/A</v>
      </c>
      <c r="FX24" s="559" t="e">
        <f>INDEX(MERCREDI!$B$6:$B$29,MATCH($A$24,MERCREDI!AB6:AB29,0))</f>
        <v>#N/A</v>
      </c>
      <c r="FY24" s="572">
        <f t="shared" si="28"/>
        <v>0</v>
      </c>
      <c r="GA24" s="570" t="str">
        <f t="shared" si="29"/>
        <v>DESMONS</v>
      </c>
      <c r="GB24" s="565" t="e">
        <f>INDEX(JEUDI!$B$6:$B$29,MATCH($A$24,JEUDI!D6:D29,0))</f>
        <v>#N/A</v>
      </c>
      <c r="GC24" s="565" t="e">
        <f>INDEX(JEUDI!$B$6:$B$29,MATCH($A$24,JEUDI!E6:E29,0))</f>
        <v>#N/A</v>
      </c>
      <c r="GD24" s="565" t="e">
        <f>INDEX(JEUDI!$B$6:$B$29,MATCH($A$24,JEUDI!F6:F29,0))</f>
        <v>#N/A</v>
      </c>
      <c r="GE24" s="565" t="e">
        <f>INDEX(JEUDI!$B$6:$B$29,MATCH($A$24,JEUDI!G6:G29,0))</f>
        <v>#N/A</v>
      </c>
      <c r="GF24" s="565" t="e">
        <f>INDEX(JEUDI!$B$6:$B$29,MATCH($A$24,JEUDI!H6:H29,0))</f>
        <v>#N/A</v>
      </c>
      <c r="GG24" s="565" t="e">
        <f>INDEX(JEUDI!$B$6:$B$29,MATCH($A$24,JEUDI!I6:I29,0))</f>
        <v>#N/A</v>
      </c>
      <c r="GH24" s="565" t="e">
        <f>INDEX(JEUDI!$B$6:$B$29,MATCH($A$24,JEUDI!J6:J29,0))</f>
        <v>#N/A</v>
      </c>
      <c r="GI24" s="565" t="e">
        <f>INDEX(JEUDI!$B$6:$B$29,MATCH($A$24,JEUDI!K6:K29,0))</f>
        <v>#N/A</v>
      </c>
      <c r="GJ24" s="565" t="e">
        <f>INDEX(JEUDI!$B$6:$B$29,MATCH($A$24,JEUDI!L6:L29,0))</f>
        <v>#N/A</v>
      </c>
      <c r="GK24" s="565" t="e">
        <f>INDEX(JEUDI!$B$6:$B$29,MATCH($A$24,JEUDI!M6:M29,0))</f>
        <v>#N/A</v>
      </c>
      <c r="GL24" s="565" t="e">
        <f>INDEX(JEUDI!$B$6:$B$29,MATCH($A$24,JEUDI!N6:N29,0))</f>
        <v>#N/A</v>
      </c>
      <c r="GM24" s="565" t="e">
        <f>INDEX(JEUDI!$B$6:$B$29,MATCH($A$24,JEUDI!O6:O29,0))</f>
        <v>#N/A</v>
      </c>
      <c r="GN24" s="565" t="e">
        <f>INDEX(JEUDI!$B$6:$B$29,MATCH($A$24,JEUDI!P6:P29,0))</f>
        <v>#N/A</v>
      </c>
      <c r="GO24" s="565" t="e">
        <f>INDEX(JEUDI!$B$6:$B$29,MATCH($A$24,JEUDI!Q6:Q29,0))</f>
        <v>#N/A</v>
      </c>
      <c r="GP24" s="565" t="e">
        <f>INDEX(JEUDI!$B$6:$B$29,MATCH($A$24,JEUDI!R6:R29,0))</f>
        <v>#N/A</v>
      </c>
      <c r="GQ24" s="565" t="e">
        <f>INDEX(JEUDI!$B$6:$B$29,MATCH($A$24,JEUDI!S6:S29,0))</f>
        <v>#N/A</v>
      </c>
      <c r="GR24" s="565" t="e">
        <f>INDEX(JEUDI!$B$6:$B$29,MATCH($A$24,JEUDI!T6:T29,0))</f>
        <v>#N/A</v>
      </c>
      <c r="GS24" s="565" t="e">
        <f>INDEX(JEUDI!$B$6:$B$29,MATCH($A$24,JEUDI!U6:U29,0))</f>
        <v>#N/A</v>
      </c>
      <c r="GT24" s="565" t="e">
        <f>INDEX(JEUDI!$B$6:$B$29,MATCH($A$24,JEUDI!V6:V29,0))</f>
        <v>#N/A</v>
      </c>
      <c r="GU24" s="565" t="e">
        <f>INDEX(JEUDI!$B$6:$B$29,MATCH($A$24,JEUDI!W6:W29,0))</f>
        <v>#N/A</v>
      </c>
      <c r="GV24" s="565" t="e">
        <f>INDEX(JEUDI!$B$6:$B$29,MATCH($A$24,JEUDI!X6:X29,0))</f>
        <v>#N/A</v>
      </c>
      <c r="GW24" s="565" t="e">
        <f>INDEX(JEUDI!$B$6:$B$29,MATCH($A$24,JEUDI!Y6:Y29,0))</f>
        <v>#N/A</v>
      </c>
      <c r="GX24" s="565" t="e">
        <f>INDEX(JEUDI!$B$6:$B$29,MATCH($A$24,JEUDI!Z6:Z29,0))</f>
        <v>#N/A</v>
      </c>
      <c r="GY24" s="565" t="e">
        <f>INDEX(JEUDI!$B$6:$B$29,MATCH($A$24,JEUDI!AA6:AA29,0))</f>
        <v>#N/A</v>
      </c>
      <c r="GZ24" s="565" t="e">
        <f>INDEX(JEUDI!$B$6:$B$29,MATCH($A$24,JEUDI!AB6:AB29,0))</f>
        <v>#N/A</v>
      </c>
      <c r="HA24" s="572">
        <f t="shared" si="30"/>
        <v>0</v>
      </c>
      <c r="HC24" s="772" t="str">
        <f t="shared" si="31"/>
        <v>DESMONS</v>
      </c>
      <c r="HD24" s="565" t="e">
        <f>INDEX(VENDREDI!$B$6:$B$29,MATCH($A$24,VENDREDI!D6:D29,0))</f>
        <v>#N/A</v>
      </c>
      <c r="HE24" s="565" t="e">
        <f>INDEX(VENDREDI!$B$6:$B$29,MATCH($A$24,VENDREDI!E6:E29,0))</f>
        <v>#N/A</v>
      </c>
      <c r="HF24" s="565" t="e">
        <f>INDEX(VENDREDI!$B$6:$B$29,MATCH($A$24,VENDREDI!F6:F29,0))</f>
        <v>#N/A</v>
      </c>
      <c r="HG24" s="565" t="e">
        <f>INDEX(VENDREDI!$B$6:$B$29,MATCH($A$24,VENDREDI!G6:G29,0))</f>
        <v>#N/A</v>
      </c>
      <c r="HH24" s="565" t="e">
        <f>INDEX(VENDREDI!$B$6:$B$29,MATCH($A$24,VENDREDI!H6:H29,0))</f>
        <v>#N/A</v>
      </c>
      <c r="HI24" s="565" t="e">
        <f>INDEX(VENDREDI!$B$6:$B$29,MATCH($A$24,VENDREDI!I6:I29,0))</f>
        <v>#N/A</v>
      </c>
      <c r="HJ24" s="565" t="e">
        <f>INDEX(VENDREDI!$B$6:$B$29,MATCH($A$24,VENDREDI!J6:J29,0))</f>
        <v>#N/A</v>
      </c>
      <c r="HK24" s="565" t="e">
        <f>INDEX(VENDREDI!$B$6:$B$29,MATCH($A$24,VENDREDI!K6:K29,0))</f>
        <v>#N/A</v>
      </c>
      <c r="HL24" s="565" t="e">
        <f>INDEX(VENDREDI!$B$6:$B$29,MATCH($A$24,VENDREDI!L6:L29,0))</f>
        <v>#N/A</v>
      </c>
      <c r="HM24" s="565" t="e">
        <f>INDEX(VENDREDI!$B$6:$B$29,MATCH($A$24,VENDREDI!M6:M29,0))</f>
        <v>#N/A</v>
      </c>
      <c r="HN24" s="565" t="e">
        <f>INDEX(VENDREDI!$B$6:$B$29,MATCH($A$24,VENDREDI!N6:N29,0))</f>
        <v>#N/A</v>
      </c>
      <c r="HO24" s="565" t="e">
        <f>INDEX(VENDREDI!$B$6:$B$29,MATCH($A$24,VENDREDI!O6:O29,0))</f>
        <v>#N/A</v>
      </c>
      <c r="HP24" s="565" t="e">
        <f>INDEX(VENDREDI!$B$6:$B$29,MATCH($A$24,VENDREDI!P6:P29,0))</f>
        <v>#N/A</v>
      </c>
      <c r="HQ24" s="565" t="e">
        <f>INDEX(VENDREDI!$B$6:$B$29,MATCH($A$24,VENDREDI!Q6:Q29,0))</f>
        <v>#N/A</v>
      </c>
      <c r="HR24" s="565" t="e">
        <f>INDEX(VENDREDI!$B$6:$B$29,MATCH($A$24,VENDREDI!R6:R29,0))</f>
        <v>#N/A</v>
      </c>
      <c r="HS24" s="565" t="e">
        <f>INDEX(VENDREDI!$B$6:$B$29,MATCH($A$24,VENDREDI!S6:S29,0))</f>
        <v>#N/A</v>
      </c>
      <c r="HT24" s="565" t="e">
        <f>INDEX(VENDREDI!$B$6:$B$29,MATCH($A$24,VENDREDI!T6:T29,0))</f>
        <v>#N/A</v>
      </c>
      <c r="HU24" s="565" t="e">
        <f>INDEX(VENDREDI!$B$6:$B$29,MATCH($A$24,VENDREDI!U6:U29,0))</f>
        <v>#N/A</v>
      </c>
      <c r="HV24" s="565" t="e">
        <f>INDEX(VENDREDI!$B$6:$B$29,MATCH($A$24,VENDREDI!V6:V29,0))</f>
        <v>#N/A</v>
      </c>
      <c r="HW24" s="565" t="e">
        <f>INDEX(VENDREDI!$B$6:$B$29,MATCH($A$24,VENDREDI!W6:W29,0))</f>
        <v>#N/A</v>
      </c>
      <c r="HX24" s="565" t="e">
        <f>INDEX(VENDREDI!$B$6:$B$29,MATCH($A$24,VENDREDI!X6:X29,0))</f>
        <v>#N/A</v>
      </c>
      <c r="HY24" s="565" t="e">
        <f>INDEX(VENDREDI!$B$6:$B$29,MATCH($A$24,VENDREDI!Y6:Y29,0))</f>
        <v>#N/A</v>
      </c>
      <c r="HZ24" s="565" t="e">
        <f>INDEX(VENDREDI!$B$6:$B$29,MATCH($A$24,VENDREDI!Z6:Z29,0))</f>
        <v>#N/A</v>
      </c>
      <c r="IA24" s="565" t="e">
        <f>INDEX(VENDREDI!$B$6:$B$29,MATCH($A$24,VENDREDI!AA6:AA29,0))</f>
        <v>#N/A</v>
      </c>
      <c r="IB24" s="565" t="e">
        <f>INDEX(VENDREDI!$B$6:$B$29,MATCH($A$24,VENDREDI!AB6:AB29,0))</f>
        <v>#N/A</v>
      </c>
      <c r="IC24" s="572">
        <f t="shared" si="32"/>
        <v>0</v>
      </c>
      <c r="IG24" s="772" t="str">
        <f t="shared" si="33"/>
        <v>DESMONS</v>
      </c>
      <c r="IH24" s="565" t="e">
        <f>INDEX(LUNDI!$B$35:$B$58,MATCH($A$24,LUNDI!D35:D58,0))</f>
        <v>#N/A</v>
      </c>
      <c r="II24" s="565" t="e">
        <f>INDEX(LUNDI!$B$35:$B$58,MATCH($A$24,LUNDI!E35:E58,0))</f>
        <v>#N/A</v>
      </c>
      <c r="IJ24" s="565" t="e">
        <f>INDEX(LUNDI!$B$35:$B$58,MATCH($A$24,LUNDI!F35:F58,0))</f>
        <v>#N/A</v>
      </c>
      <c r="IK24" s="565" t="e">
        <f>INDEX(LUNDI!$B$35:$B$58,MATCH($A$24,LUNDI!G35:G58,0))</f>
        <v>#N/A</v>
      </c>
      <c r="IL24" s="565" t="e">
        <f>INDEX(LUNDI!$B$35:$B$58,MATCH($A$24,LUNDI!H35:H58,0))</f>
        <v>#N/A</v>
      </c>
      <c r="IM24" s="565" t="e">
        <f>INDEX(LUNDI!$B$35:$B$58,MATCH($A$24,LUNDI!I35:I58,0))</f>
        <v>#N/A</v>
      </c>
      <c r="IN24" s="565" t="e">
        <f>INDEX(LUNDI!$B$35:$B$58,MATCH($A$24,LUNDI!J35:J58,0))</f>
        <v>#N/A</v>
      </c>
      <c r="IO24" s="565" t="e">
        <f>INDEX(LUNDI!$B$35:$B$58,MATCH($A$24,LUNDI!K35:K58,0))</f>
        <v>#N/A</v>
      </c>
      <c r="IP24" s="565" t="e">
        <f>INDEX(LUNDI!$B$35:$B$58,MATCH($A$24,LUNDI!L35:L58,0))</f>
        <v>#N/A</v>
      </c>
      <c r="IQ24" s="565" t="e">
        <f>INDEX(LUNDI!$B$35:$B$58,MATCH($A$24,LUNDI!M35:M58,0))</f>
        <v>#N/A</v>
      </c>
      <c r="IR24" s="565" t="e">
        <f>INDEX(LUNDI!$B$35:$B$58,MATCH($A$24,LUNDI!N35:N58,0))</f>
        <v>#N/A</v>
      </c>
      <c r="IS24" s="565" t="e">
        <f>INDEX(LUNDI!$B$35:$B$58,MATCH($A$24,LUNDI!O35:O58,0))</f>
        <v>#N/A</v>
      </c>
      <c r="IT24" s="565" t="e">
        <f>INDEX(LUNDI!$B$35:$B$58,MATCH($A$24,LUNDI!P35:P58,0))</f>
        <v>#N/A</v>
      </c>
      <c r="IU24" s="565" t="e">
        <f>INDEX(LUNDI!$B$35:$B$58,MATCH($A$24,LUNDI!Q35:Q58,0))</f>
        <v>#N/A</v>
      </c>
      <c r="IV24" s="565" t="e">
        <f>INDEX(LUNDI!$B$35:$B$58,MATCH($A$24,LUNDI!R35:R58,0))</f>
        <v>#N/A</v>
      </c>
      <c r="IW24" s="565" t="e">
        <f>INDEX(LUNDI!$B$35:$B$58,MATCH($A$24,LUNDI!S35:S58,0))</f>
        <v>#N/A</v>
      </c>
      <c r="IX24" s="565" t="e">
        <f>INDEX(LUNDI!$B$35:$B$58,MATCH($A$24,LUNDI!T35:T58,0))</f>
        <v>#N/A</v>
      </c>
      <c r="IY24" s="565" t="e">
        <f>INDEX(LUNDI!$B$35:$B$58,MATCH($A$24,LUNDI!U35:U58,0))</f>
        <v>#N/A</v>
      </c>
      <c r="IZ24" s="565" t="e">
        <f>INDEX(LUNDI!$B$35:$B$58,MATCH($A$24,LUNDI!V35:V58,0))</f>
        <v>#N/A</v>
      </c>
      <c r="JA24" s="565" t="e">
        <f>INDEX(LUNDI!$B$35:$B$58,MATCH($A$24,LUNDI!W35:W58,0))</f>
        <v>#N/A</v>
      </c>
      <c r="JB24" s="565" t="e">
        <f>INDEX(LUNDI!$B$35:$B$58,MATCH($A$24,LUNDI!X35:X58,0))</f>
        <v>#N/A</v>
      </c>
      <c r="JC24" s="565" t="e">
        <f>INDEX(LUNDI!$B$35:$B$58,MATCH($A$24,LUNDI!Y35:Y58,0))</f>
        <v>#N/A</v>
      </c>
      <c r="JD24" s="565" t="e">
        <f>INDEX(LUNDI!$B$35:$B$58,MATCH($A$24,LUNDI!Z35:Z58,0))</f>
        <v>#N/A</v>
      </c>
      <c r="JE24" s="565" t="e">
        <f>INDEX(LUNDI!$B$35:$B$58,MATCH($A$24,LUNDI!AA35:AA58,0))</f>
        <v>#N/A</v>
      </c>
      <c r="JF24" s="565" t="e">
        <f>INDEX(LUNDI!$B$35:$B$58,MATCH($A$24,LUNDI!AB35:AB58,0))</f>
        <v>#N/A</v>
      </c>
      <c r="JG24" s="572">
        <f t="shared" si="34"/>
        <v>0</v>
      </c>
      <c r="JI24" s="772" t="str">
        <f t="shared" si="35"/>
        <v>DESMONS</v>
      </c>
      <c r="JJ24" s="565" t="e">
        <f>INDEX(MARDI!$B$35:$B$58,MATCH($A$24,MARDI!D35:D58,0))</f>
        <v>#N/A</v>
      </c>
      <c r="JK24" s="565" t="e">
        <f>INDEX(MARDI!$B$35:$B$58,MATCH($A$24,MARDI!E35:E58,0))</f>
        <v>#N/A</v>
      </c>
      <c r="JL24" s="565" t="e">
        <f>INDEX(MARDI!$B$35:$B$58,MATCH($A$24,MARDI!F35:F58,0))</f>
        <v>#N/A</v>
      </c>
      <c r="JM24" s="565" t="e">
        <f>INDEX(MARDI!$B$35:$B$58,MATCH($A$24,MARDI!G35:G58,0))</f>
        <v>#N/A</v>
      </c>
      <c r="JN24" s="565" t="e">
        <f>INDEX(MARDI!$B$35:$B$58,MATCH($A$24,MARDI!H35:H58,0))</f>
        <v>#N/A</v>
      </c>
      <c r="JO24" s="565" t="e">
        <f>INDEX(MARDI!$B$35:$B$58,MATCH($A$24,MARDI!I35:I58,0))</f>
        <v>#N/A</v>
      </c>
      <c r="JP24" s="565" t="e">
        <f>INDEX(MARDI!$B$35:$B$58,MATCH($A$24,MARDI!J35:J58,0))</f>
        <v>#N/A</v>
      </c>
      <c r="JQ24" s="565" t="e">
        <f>INDEX(MARDI!$B$35:$B$58,MATCH($A$24,MARDI!K35:K58,0))</f>
        <v>#N/A</v>
      </c>
      <c r="JR24" s="565" t="e">
        <f>INDEX(MARDI!$B$35:$B$58,MATCH($A$24,MARDI!L35:L58,0))</f>
        <v>#N/A</v>
      </c>
      <c r="JS24" s="565" t="e">
        <f>INDEX(MARDI!$B$35:$B$58,MATCH($A$24,MARDI!M35:M58,0))</f>
        <v>#N/A</v>
      </c>
      <c r="JT24" s="565" t="e">
        <f>INDEX(MARDI!$B$35:$B$58,MATCH($A$24,MARDI!N35:N58,0))</f>
        <v>#N/A</v>
      </c>
      <c r="JU24" s="565" t="e">
        <f>INDEX(MARDI!$B$35:$B$58,MATCH($A$24,MARDI!O35:O58,0))</f>
        <v>#N/A</v>
      </c>
      <c r="JV24" s="565" t="e">
        <f>INDEX(MARDI!$B$35:$B$58,MATCH($A$24,MARDI!P35:P58,0))</f>
        <v>#N/A</v>
      </c>
      <c r="JW24" s="565" t="e">
        <f>INDEX(MARDI!$B$35:$B$58,MATCH($A$24,MARDI!Q35:Q58,0))</f>
        <v>#N/A</v>
      </c>
      <c r="JX24" s="565" t="e">
        <f>INDEX(MARDI!$B$35:$B$58,MATCH($A$24,MARDI!R35:R58,0))</f>
        <v>#N/A</v>
      </c>
      <c r="JY24" s="565" t="e">
        <f>INDEX(MARDI!$B$35:$B$58,MATCH($A$24,MARDI!S35:S58,0))</f>
        <v>#N/A</v>
      </c>
      <c r="JZ24" s="565" t="e">
        <f>INDEX(MARDI!$B$35:$B$58,MATCH($A$24,MARDI!T35:T58,0))</f>
        <v>#N/A</v>
      </c>
      <c r="KA24" s="565" t="e">
        <f>INDEX(MARDI!$B$35:$B$58,MATCH($A$24,MARDI!U35:U58,0))</f>
        <v>#N/A</v>
      </c>
      <c r="KB24" s="565" t="e">
        <f>INDEX(MARDI!$B$35:$B$58,MATCH($A$24,MARDI!V35:V58,0))</f>
        <v>#N/A</v>
      </c>
      <c r="KC24" s="565" t="e">
        <f>INDEX(MARDI!$B$35:$B$58,MATCH($A$24,MARDI!W35:W58,0))</f>
        <v>#N/A</v>
      </c>
      <c r="KD24" s="565" t="e">
        <f>INDEX(MARDI!$B$35:$B$58,MATCH($A$24,MARDI!X35:X58,0))</f>
        <v>#N/A</v>
      </c>
      <c r="KE24" s="565" t="e">
        <f>INDEX(MARDI!$B$35:$B$58,MATCH($A$24,MARDI!Y35:Y58,0))</f>
        <v>#N/A</v>
      </c>
      <c r="KF24" s="565" t="e">
        <f>INDEX(MARDI!$B$35:$B$58,MATCH($A$24,MARDI!Z35:Z58,0))</f>
        <v>#N/A</v>
      </c>
      <c r="KG24" s="565" t="e">
        <f>INDEX(MARDI!$B$35:$B$58,MATCH($A$24,MARDI!AA35:AA58,0))</f>
        <v>#N/A</v>
      </c>
      <c r="KH24" s="565" t="e">
        <f>INDEX(MARDI!$B$35:$B$58,MATCH($A$24,MARDI!AB35:AB58,0))</f>
        <v>#N/A</v>
      </c>
      <c r="KI24" s="572">
        <f t="shared" si="36"/>
        <v>0</v>
      </c>
      <c r="KK24" s="565" t="str">
        <f t="shared" si="37"/>
        <v>DESMONS</v>
      </c>
      <c r="KL24" s="565" t="e">
        <f>INDEX(MERCREDI!$B$35:$B$58,MATCH($A$24,MERCREDI!D35:D58,0))</f>
        <v>#N/A</v>
      </c>
      <c r="KM24" s="565" t="e">
        <f>INDEX(MERCREDI!$B$35:$B$58,MATCH($A$24,MERCREDI!E35:E58,0))</f>
        <v>#N/A</v>
      </c>
      <c r="KN24" s="565" t="e">
        <f>INDEX(MERCREDI!$B$35:$B$58,MATCH($A$24,MERCREDI!F35:F58,0))</f>
        <v>#N/A</v>
      </c>
      <c r="KO24" s="565" t="e">
        <f>INDEX(MERCREDI!$B$35:$B$58,MATCH($A$24,MERCREDI!G35:G58,0))</f>
        <v>#N/A</v>
      </c>
      <c r="KP24" s="565" t="e">
        <f>INDEX(MERCREDI!$B$35:$B$58,MATCH($A$24,MERCREDI!H35:H58,0))</f>
        <v>#N/A</v>
      </c>
      <c r="KQ24" s="565" t="e">
        <f>INDEX(MERCREDI!$B$35:$B$58,MATCH($A$24,MERCREDI!I35:I58,0))</f>
        <v>#N/A</v>
      </c>
      <c r="KR24" s="565" t="e">
        <f>INDEX(MERCREDI!$B$35:$B$58,MATCH($A$24,MERCREDI!J35:J58,0))</f>
        <v>#N/A</v>
      </c>
      <c r="KS24" s="565" t="e">
        <f>INDEX(MERCREDI!$B$35:$B$58,MATCH($A$24,MERCREDI!K35:K58,0))</f>
        <v>#N/A</v>
      </c>
      <c r="KT24" s="565" t="e">
        <f>INDEX(MERCREDI!$B$35:$B$58,MATCH($A$24,MERCREDI!L35:L58,0))</f>
        <v>#N/A</v>
      </c>
      <c r="KU24" s="565" t="e">
        <f>INDEX(MERCREDI!$B$35:$B$58,MATCH($A$24,MERCREDI!M35:M58,0))</f>
        <v>#N/A</v>
      </c>
      <c r="KV24" s="565" t="e">
        <f>INDEX(MERCREDI!$B$35:$B$58,MATCH($A$24,MERCREDI!N35:N58,0))</f>
        <v>#N/A</v>
      </c>
      <c r="KW24" s="565" t="e">
        <f>INDEX(MERCREDI!$B$35:$B$58,MATCH($A$24,MERCREDI!O35:O58,0))</f>
        <v>#N/A</v>
      </c>
      <c r="KX24" s="565" t="e">
        <f>INDEX(MERCREDI!$B$35:$B$58,MATCH($A$24,MERCREDI!P35:P58,0))</f>
        <v>#N/A</v>
      </c>
      <c r="KY24" s="565" t="e">
        <f>INDEX(MERCREDI!$B$35:$B$58,MATCH($A$24,MERCREDI!Q35:Q58,0))</f>
        <v>#N/A</v>
      </c>
      <c r="KZ24" s="565" t="e">
        <f>INDEX(MERCREDI!$B$35:$B$58,MATCH($A$24,MERCREDI!R35:R58,0))</f>
        <v>#N/A</v>
      </c>
      <c r="LA24" s="565" t="e">
        <f>INDEX(MERCREDI!$B$35:$B$58,MATCH($A$24,MERCREDI!S35:S58,0))</f>
        <v>#N/A</v>
      </c>
      <c r="LB24" s="565" t="e">
        <f>INDEX(MERCREDI!$B$35:$B$58,MATCH($A$24,MERCREDI!T35:T58,0))</f>
        <v>#N/A</v>
      </c>
      <c r="LC24" s="565" t="e">
        <f>INDEX(MERCREDI!$B$35:$B$58,MATCH($A$24,MERCREDI!U35:U58,0))</f>
        <v>#N/A</v>
      </c>
      <c r="LD24" s="565" t="e">
        <f>INDEX(MERCREDI!$B$35:$B$58,MATCH($A$24,MERCREDI!V35:V58,0))</f>
        <v>#N/A</v>
      </c>
      <c r="LE24" s="565" t="e">
        <f>INDEX(MERCREDI!$B$35:$B$58,MATCH($A$24,MERCREDI!W35:W58,0))</f>
        <v>#N/A</v>
      </c>
      <c r="LF24" s="565" t="e">
        <f>INDEX(MERCREDI!$B$35:$B$58,MATCH($A$24,MERCREDI!X35:X58,0))</f>
        <v>#N/A</v>
      </c>
      <c r="LG24" s="565" t="e">
        <f>INDEX(MERCREDI!$B$35:$B$58,MATCH($A$24,MERCREDI!Y35:Y58,0))</f>
        <v>#N/A</v>
      </c>
      <c r="LH24" s="565" t="e">
        <f>INDEX(MERCREDI!$B$35:$B$58,MATCH($A$24,MERCREDI!Z35:Z58,0))</f>
        <v>#N/A</v>
      </c>
      <c r="LI24" s="565" t="e">
        <f>INDEX(MERCREDI!$B$35:$B$58,MATCH($A$24,MERCREDI!AA35:AA58,0))</f>
        <v>#N/A</v>
      </c>
      <c r="LJ24" s="565" t="e">
        <f>INDEX(MERCREDI!$B$35:$B$58,MATCH($A$24,MERCREDI!AB35:AB58,0))</f>
        <v>#N/A</v>
      </c>
      <c r="LK24" s="572">
        <f t="shared" si="38"/>
        <v>0</v>
      </c>
      <c r="LM24" s="565" t="str">
        <f t="shared" si="39"/>
        <v>DESMONS</v>
      </c>
      <c r="LN24" s="565" t="e">
        <f>INDEX(JEUDI!$B$35:$B$58,MATCH($A$24,JEUDI!D35:D58,0))</f>
        <v>#N/A</v>
      </c>
      <c r="LO24" s="565" t="e">
        <f>INDEX(JEUDI!$B$35:$B$58,MATCH($A$24,JEUDI!E35:E58,0))</f>
        <v>#N/A</v>
      </c>
      <c r="LP24" s="565" t="e">
        <f>INDEX(JEUDI!$B$35:$B$58,MATCH($A$24,JEUDI!F35:F58,0))</f>
        <v>#N/A</v>
      </c>
      <c r="LQ24" s="565" t="e">
        <f>INDEX(JEUDI!$B$35:$B$58,MATCH($A$24,JEUDI!G35:G58,0))</f>
        <v>#N/A</v>
      </c>
      <c r="LR24" s="565" t="e">
        <f>INDEX(JEUDI!$B$35:$B$58,MATCH($A$24,JEUDI!H35:H58,0))</f>
        <v>#N/A</v>
      </c>
      <c r="LS24" s="565" t="e">
        <f>INDEX(JEUDI!$B$35:$B$58,MATCH($A$24,JEUDI!I35:I58,0))</f>
        <v>#N/A</v>
      </c>
      <c r="LT24" s="565" t="e">
        <f>INDEX(JEUDI!$B$35:$B$58,MATCH($A$24,JEUDI!J35:J58,0))</f>
        <v>#N/A</v>
      </c>
      <c r="LU24" s="565" t="e">
        <f>INDEX(JEUDI!$B$35:$B$58,MATCH($A$24,JEUDI!K35:K58,0))</f>
        <v>#N/A</v>
      </c>
      <c r="LV24" s="565" t="e">
        <f>INDEX(JEUDI!$B$35:$B$58,MATCH($A$24,JEUDI!L35:L58,0))</f>
        <v>#N/A</v>
      </c>
      <c r="LW24" s="565" t="e">
        <f>INDEX(JEUDI!$B$35:$B$58,MATCH($A$24,JEUDI!M35:M58,0))</f>
        <v>#N/A</v>
      </c>
      <c r="LX24" s="565" t="e">
        <f>INDEX(JEUDI!$B$35:$B$58,MATCH($A$24,JEUDI!N35:N58,0))</f>
        <v>#N/A</v>
      </c>
      <c r="LY24" s="565" t="e">
        <f>INDEX(JEUDI!$B$35:$B$58,MATCH($A$24,JEUDI!O35:O58,0))</f>
        <v>#N/A</v>
      </c>
      <c r="LZ24" s="565" t="e">
        <f>INDEX(JEUDI!$B$35:$B$58,MATCH($A$24,JEUDI!P35:P58,0))</f>
        <v>#N/A</v>
      </c>
      <c r="MA24" s="565" t="e">
        <f>INDEX(JEUDI!$B$35:$B$58,MATCH($A$24,JEUDI!Q35:Q58,0))</f>
        <v>#N/A</v>
      </c>
      <c r="MB24" s="565" t="e">
        <f>INDEX(JEUDI!$B$35:$B$58,MATCH($A$24,JEUDI!R35:R58,0))</f>
        <v>#N/A</v>
      </c>
      <c r="MC24" s="565" t="e">
        <f>INDEX(JEUDI!$B$35:$B$58,MATCH($A$24,JEUDI!S35:S58,0))</f>
        <v>#N/A</v>
      </c>
      <c r="MD24" s="565" t="e">
        <f>INDEX(JEUDI!$B$35:$B$58,MATCH($A$24,JEUDI!T35:T58,0))</f>
        <v>#N/A</v>
      </c>
      <c r="ME24" s="565" t="e">
        <f>INDEX(JEUDI!$B$35:$B$58,MATCH($A$24,JEUDI!U35:U58,0))</f>
        <v>#N/A</v>
      </c>
      <c r="MF24" s="565" t="e">
        <f>INDEX(JEUDI!$B$35:$B$58,MATCH($A$24,JEUDI!V35:V58,0))</f>
        <v>#N/A</v>
      </c>
      <c r="MG24" s="565" t="e">
        <f>INDEX(JEUDI!$B$35:$B$58,MATCH($A$24,JEUDI!W35:W58,0))</f>
        <v>#N/A</v>
      </c>
      <c r="MH24" s="565" t="e">
        <f>INDEX(JEUDI!$B$35:$B$58,MATCH($A$24,JEUDI!X35:X58,0))</f>
        <v>#N/A</v>
      </c>
      <c r="MI24" s="565" t="e">
        <f>INDEX(JEUDI!$B$35:$B$58,MATCH($A$24,JEUDI!Y35:Y58,0))</f>
        <v>#N/A</v>
      </c>
      <c r="MJ24" s="565" t="e">
        <f>INDEX(JEUDI!$B$35:$B$58,MATCH($A$24,JEUDI!Z35:Z58,0))</f>
        <v>#N/A</v>
      </c>
      <c r="MK24" s="565" t="e">
        <f>INDEX(JEUDI!$B$35:$B$58,MATCH($A$24,JEUDI!AA35:AA58,0))</f>
        <v>#N/A</v>
      </c>
      <c r="ML24" s="565" t="e">
        <f>INDEX(JEUDI!$B$35:$B$58,MATCH($A$24,JEUDI!AB35:AB58,0))</f>
        <v>#N/A</v>
      </c>
      <c r="MM24" s="572">
        <f t="shared" si="40"/>
        <v>0</v>
      </c>
      <c r="MP24" s="565" t="str">
        <f t="shared" si="41"/>
        <v>DESMONS</v>
      </c>
      <c r="MQ24" s="565" t="e">
        <f>INDEX(VENDREDI!$B$35:$B$58,MATCH($A$24,VENDREDI!D35:D58,0))</f>
        <v>#N/A</v>
      </c>
      <c r="MR24" s="565" t="e">
        <f>INDEX(VENDREDI!$B$35:$B$58,MATCH($A$24,VENDREDI!E35:E58,0))</f>
        <v>#N/A</v>
      </c>
      <c r="MS24" s="565" t="e">
        <f>INDEX(VENDREDI!$B$35:$B$58,MATCH($A$24,VENDREDI!F35:F58,0))</f>
        <v>#N/A</v>
      </c>
      <c r="MT24" s="565" t="e">
        <f>INDEX(VENDREDI!$B$35:$B$58,MATCH($A$24,VENDREDI!G35:G58,0))</f>
        <v>#N/A</v>
      </c>
      <c r="MU24" s="565" t="e">
        <f>INDEX(VENDREDI!$B$35:$B$58,MATCH($A$24,VENDREDI!H35:H58,0))</f>
        <v>#N/A</v>
      </c>
      <c r="MV24" s="565" t="e">
        <f>INDEX(VENDREDI!$B$35:$B$58,MATCH($A$24,VENDREDI!I35:I58,0))</f>
        <v>#N/A</v>
      </c>
      <c r="MW24" s="565" t="e">
        <f>INDEX(VENDREDI!$B$35:$B$58,MATCH($A$24,VENDREDI!J35:J58,0))</f>
        <v>#N/A</v>
      </c>
      <c r="MX24" s="565" t="e">
        <f>INDEX(VENDREDI!$B$35:$B$58,MATCH($A$24,VENDREDI!K35:K58,0))</f>
        <v>#N/A</v>
      </c>
      <c r="MY24" s="565" t="e">
        <f>INDEX(VENDREDI!$B$35:$B$58,MATCH($A$24,VENDREDI!L35:L58,0))</f>
        <v>#N/A</v>
      </c>
      <c r="MZ24" s="565" t="e">
        <f>INDEX(VENDREDI!$B$35:$B$58,MATCH($A$24,VENDREDI!M35:M58,0))</f>
        <v>#N/A</v>
      </c>
      <c r="NA24" s="565" t="e">
        <f>INDEX(VENDREDI!$B$35:$B$58,MATCH($A$24,VENDREDI!N35:N58,0))</f>
        <v>#N/A</v>
      </c>
      <c r="NB24" s="565" t="e">
        <f>INDEX(VENDREDI!$B$35:$B$58,MATCH($A$24,VENDREDI!O35:O58,0))</f>
        <v>#N/A</v>
      </c>
      <c r="NC24" s="565" t="e">
        <f>INDEX(VENDREDI!$B$35:$B$58,MATCH($A$24,VENDREDI!P35:P58,0))</f>
        <v>#N/A</v>
      </c>
      <c r="ND24" s="565" t="e">
        <f>INDEX(VENDREDI!$B$35:$B$58,MATCH($A$24,VENDREDI!Q35:Q58,0))</f>
        <v>#N/A</v>
      </c>
      <c r="NE24" s="565" t="e">
        <f>INDEX(VENDREDI!$B$35:$B$58,MATCH($A$24,VENDREDI!R35:R58,0))</f>
        <v>#N/A</v>
      </c>
      <c r="NF24" s="565" t="e">
        <f>INDEX(VENDREDI!$B$35:$B$58,MATCH($A$24,VENDREDI!S35:S58,0))</f>
        <v>#N/A</v>
      </c>
      <c r="NG24" s="565" t="e">
        <f>INDEX(VENDREDI!$B$35:$B$58,MATCH($A$24,VENDREDI!T35:T58,0))</f>
        <v>#N/A</v>
      </c>
      <c r="NH24" s="565" t="e">
        <f>INDEX(VENDREDI!$B$35:$B$58,MATCH($A$24,VENDREDI!U35:U58,0))</f>
        <v>#N/A</v>
      </c>
      <c r="NI24" s="565" t="e">
        <f>INDEX(VENDREDI!$B$35:$B$58,MATCH($A$24,VENDREDI!V35:V58,0))</f>
        <v>#N/A</v>
      </c>
      <c r="NJ24" s="565" t="e">
        <f>INDEX(VENDREDI!$B$35:$B$58,MATCH($A$24,VENDREDI!W35:W58,0))</f>
        <v>#N/A</v>
      </c>
      <c r="NK24" s="565" t="e">
        <f>INDEX(VENDREDI!$B$35:$B$58,MATCH($A$24,VENDREDI!X35:X58,0))</f>
        <v>#N/A</v>
      </c>
      <c r="NL24" s="565" t="e">
        <f>INDEX(VENDREDI!$B$35:$B$58,MATCH($A$24,VENDREDI!Y35:Y58,0))</f>
        <v>#N/A</v>
      </c>
      <c r="NM24" s="565" t="e">
        <f>INDEX(VENDREDI!$B$35:$B$58,MATCH($A$24,VENDREDI!Z35:Z58,0))</f>
        <v>#N/A</v>
      </c>
      <c r="NN24" s="565" t="e">
        <f>INDEX(VENDREDI!$B$35:$B$58,MATCH($A$24,VENDREDI!AA35:AA58,0))</f>
        <v>#N/A</v>
      </c>
      <c r="NO24" s="565" t="e">
        <f>INDEX(VENDREDI!$B$35:$B$58,MATCH($A$24,VENDREDI!AB35:AB58,0))</f>
        <v>#N/A</v>
      </c>
      <c r="NP24" s="572">
        <f t="shared" si="42"/>
        <v>0</v>
      </c>
      <c r="NS24" s="564" t="str">
        <f t="shared" si="43"/>
        <v>DESMONS</v>
      </c>
      <c r="NT24" s="617" t="e">
        <f>INDEX(LUNDI!$B$63:$B$66,MATCH(A24,LUNDI!$D$63:$D$66,0))</f>
        <v>#N/A</v>
      </c>
      <c r="NU24" s="618" t="e">
        <f>INDEX(LUNDI!$B$63:$B$66,MATCH(A24,LUNDI!$E$63:$E$66,0))</f>
        <v>#N/A</v>
      </c>
      <c r="NV24" s="625" t="e">
        <f>INDEX(LUNDI!$H$63:$H$66,MATCH(A24,LUNDI!$J$63:$J$66,0))</f>
        <v>#N/A</v>
      </c>
      <c r="NW24" s="626" t="e">
        <f>INDEX(LUNDI!$H$63:$H$66,MATCH($A$24,LUNDI!K63:K66,0))</f>
        <v>#N/A</v>
      </c>
      <c r="NX24" s="617" t="e">
        <f>INDEX(MARDI!$B$63:$B$66,MATCH(A24,MARDI!$D$63:$D$66,0))</f>
        <v>#N/A</v>
      </c>
      <c r="NY24" s="618" t="e">
        <f>INDEX(MARDI!$B$63:$B$66,MATCH(A24,MARDI!$E$63:$E$66,0))</f>
        <v>#N/A</v>
      </c>
      <c r="NZ24" s="625" t="e">
        <f>INDEX(MARDI!$H$63:$H$66,MATCH(A24,MARDI!$J$63:$J$66,0))</f>
        <v>#N/A</v>
      </c>
      <c r="OA24" s="626" t="e">
        <f>INDEX(MARDI!$H$63:$H$66,MATCH(A24,MARDI!$K$63:$K$66,0))</f>
        <v>#N/A</v>
      </c>
      <c r="OB24" s="617" t="e">
        <f>INDEX(MERCREDI!$B$63:$B$66,MATCH(A24,MERCREDI!$D$63:$D$66,0))</f>
        <v>#N/A</v>
      </c>
      <c r="OC24" s="618" t="e">
        <f>INDEX(MERCREDI!$B$63:$B$66,MATCH(A24,MERCREDI!$E$63:$E$66,0))</f>
        <v>#N/A</v>
      </c>
      <c r="OD24" s="625" t="e">
        <f>INDEX(MERCREDI!$H$63:$H$66,MATCH(A24,MERCREDI!$J$63:$J$66,0))</f>
        <v>#N/A</v>
      </c>
      <c r="OE24" s="626" t="e">
        <f>INDEX(MERCREDI!$H$63:$H$66,MATCH(A24,MERCREDI!$K$63:$K$66,0))</f>
        <v>#N/A</v>
      </c>
      <c r="OF24" s="617" t="e">
        <f>INDEX(JEUDI!$B$63:$B$66,MATCH(A24,JEUDI!$D$63:$D$66,0))</f>
        <v>#N/A</v>
      </c>
      <c r="OG24" s="618" t="e">
        <f>INDEX(JEUDI!$B$63:$B$66,MATCH(A24,JEUDI!$E$63:$E$66,0))</f>
        <v>#N/A</v>
      </c>
      <c r="OH24" s="625" t="e">
        <f>INDEX(JEUDI!$H$63:$H$66,MATCH(A24,JEUDI!$J$63:$J$66,0))</f>
        <v>#N/A</v>
      </c>
      <c r="OI24" s="626" t="e">
        <f>INDEX(JEUDI!$H$63:$H$66,MATCH(A24,JEUDI!$K$63:$K$66,0))</f>
        <v>#N/A</v>
      </c>
      <c r="OJ24" s="617" t="e">
        <f>INDEX(VENDREDI!$B$63:$B$66,MATCH(A24,VENDREDI!$D$63:$D$66,0))</f>
        <v>#N/A</v>
      </c>
      <c r="OK24" s="618" t="e">
        <f>INDEX(VENDREDI!$B$63:$B$66,MATCH(A24,VENDREDI!$E$63:$E$66,0))</f>
        <v>#N/A</v>
      </c>
      <c r="OL24" s="625" t="e">
        <f>INDEX(VENDREDI!$H$63:$H$66,MATCH(A24,VENDREDI!$J$63:$J$66,0))</f>
        <v>#N/A</v>
      </c>
      <c r="OM24" s="626" t="e">
        <f>INDEX(VENDREDI!$H$63:$H$66,MATCH(A24,VENDREDI!$K$63:$K$66,0))</f>
        <v>#N/A</v>
      </c>
      <c r="ON24" s="669" t="str">
        <f t="shared" si="44"/>
        <v>DESMONS</v>
      </c>
      <c r="OO24" s="641" t="e">
        <f>INDEX(LUNDI!$C$63:$C$66,MATCH(A24,LUNDI!$D$63:$D$66,0))</f>
        <v>#N/A</v>
      </c>
      <c r="OP24" s="642" t="e">
        <f>INDEX(LUNDI!$C$63:$C$66,MATCH(A24,LUNDI!$E$63:$E$66,0))</f>
        <v>#N/A</v>
      </c>
      <c r="OQ24" s="645" t="e">
        <f>INDEX(LUNDI!$I$63:$I$66,MATCH(A24,LUNDI!$J$63:$J$66,0))</f>
        <v>#N/A</v>
      </c>
      <c r="OR24" s="646" t="e">
        <f>INDEX(LUNDI!$I$63:$I$66,MATCH(A24,LUNDI!$K$63:$K$66,0))</f>
        <v>#N/A</v>
      </c>
      <c r="OS24" s="649" t="e">
        <f>INDEX(MARDI!$C$63:$C$66,MATCH(A24,MARDI!$D$63:$D$66,0))</f>
        <v>#N/A</v>
      </c>
      <c r="OT24" s="650" t="e">
        <f>INDEX(MARDI!$C$63:$C$66,MATCH(A24,MARDI!$E$63:$E$66,0))</f>
        <v>#N/A</v>
      </c>
      <c r="OU24" s="651" t="e">
        <f>INDEX(MARDI!$I$63:$I$66,MATCH(A24,MARDI!$J$63:$J$66,0))</f>
        <v>#N/A</v>
      </c>
      <c r="OV24" s="652" t="e">
        <f>INDEX(MARDI!$I$63:$I$66,MATCH(A24,MARDI!$K$63:$K$66,0))</f>
        <v>#N/A</v>
      </c>
      <c r="OW24" s="657" t="e">
        <f>INDEX(MERCREDI!$C$63:$C$66,MATCH(A24,MERCREDI!$D$63:$D$66,0))</f>
        <v>#N/A</v>
      </c>
      <c r="OX24" s="658" t="e">
        <f>INDEX(MERCREDI!$C$63:$C$66,MATCH(A24,MERCREDI!$E$63:$E$66,0))</f>
        <v>#N/A</v>
      </c>
      <c r="OY24" s="659" t="e">
        <f>INDEX(MERCREDI!$I$63:$I$66,MATCH(A24,MERCREDI!$J$63:$J$66,0))</f>
        <v>#N/A</v>
      </c>
      <c r="OZ24" s="660" t="e">
        <f>INDEX(MERCREDI!$I$63:$I$66,MATCH(A24,MERCREDI!$K$63:$K$66,0))</f>
        <v>#N/A</v>
      </c>
      <c r="PA24" s="657" t="e">
        <f>INDEX(JEUDI!$C$63:$C$66,MATCH(A24,JEUDI!$D$63:$D$66,0))</f>
        <v>#N/A</v>
      </c>
      <c r="PB24" s="658" t="e">
        <f>INDEX(JEUDI!$C$63:$C$66,MATCH(A24,JEUDI!$E$63:$E$66,0))</f>
        <v>#N/A</v>
      </c>
      <c r="PC24" s="659" t="e">
        <f>INDEX(JEUDI!$I$63:$I$66,MATCH(A24,JEUDI!$J$63:$J$66,0))</f>
        <v>#N/A</v>
      </c>
      <c r="PD24" s="660" t="e">
        <f>INDEX(JEUDI!$I$63:$I$66,MATCH(A24,JEUDI!$K$63:$K$66,0))</f>
        <v>#N/A</v>
      </c>
      <c r="PE24" s="657" t="e">
        <f>INDEX(VENDREDI!$C$63:$C$66,MATCH(A24,VENDREDI!$D$63:$D$66,0))</f>
        <v>#N/A</v>
      </c>
      <c r="PF24" s="658" t="e">
        <f>INDEX(VENDREDI!$C$63:$C$66,MATCH(A24,VENDREDI!$E$63:$E$66,0))</f>
        <v>#N/A</v>
      </c>
      <c r="PG24" s="659" t="e">
        <f>INDEX(VENDREDI!$I$63:$I$66,MATCH(A24,VENDREDI!$J$63:$J$66,0))</f>
        <v>#N/A</v>
      </c>
      <c r="PH24" s="660" t="e">
        <f>INDEX(VENDREDI!$I$63:$I$66,MATCH(A24,VENDREDI!$K$63:$K$66,0))</f>
        <v>#N/A</v>
      </c>
    </row>
    <row r="25" spans="1:424" x14ac:dyDescent="0.25">
      <c r="A25" s="90" t="str">
        <f>'LISTE DES PROFS'!A20</f>
        <v>DI LAURO</v>
      </c>
      <c r="B25" s="226">
        <f t="shared" si="17"/>
        <v>0</v>
      </c>
      <c r="C25" s="487">
        <f t="shared" si="18"/>
        <v>0</v>
      </c>
      <c r="D25" s="481">
        <f t="shared" si="19"/>
        <v>0</v>
      </c>
      <c r="E25" s="482">
        <f t="shared" si="20"/>
        <v>0</v>
      </c>
      <c r="F25" s="226">
        <f t="shared" si="21"/>
        <v>0</v>
      </c>
      <c r="G25" s="487">
        <f t="shared" si="22"/>
        <v>0</v>
      </c>
      <c r="H25" s="481">
        <f t="shared" si="23"/>
        <v>0</v>
      </c>
      <c r="I25" s="482">
        <f t="shared" si="24"/>
        <v>0</v>
      </c>
      <c r="J25" s="226">
        <f t="shared" si="0"/>
        <v>0</v>
      </c>
      <c r="K25" s="487">
        <f t="shared" si="1"/>
        <v>0</v>
      </c>
      <c r="L25" s="481">
        <f t="shared" si="2"/>
        <v>0</v>
      </c>
      <c r="M25" s="482">
        <f t="shared" si="3"/>
        <v>0</v>
      </c>
      <c r="N25" s="492">
        <f t="shared" si="25"/>
        <v>0</v>
      </c>
      <c r="O25" s="480" t="s">
        <v>13</v>
      </c>
      <c r="P25" s="226">
        <f>COUNTIF(LUNDI!$D$6:$AB$15,A25)</f>
        <v>0</v>
      </c>
      <c r="Q25" s="228">
        <f>COUNTIF(LUNDI!$D$20:$Y$29,A25)</f>
        <v>0</v>
      </c>
      <c r="R25" s="444">
        <f t="shared" si="4"/>
        <v>0</v>
      </c>
      <c r="S25" s="228">
        <f>COUNTIF(MARDI!$D$6:$AB$15,A25)</f>
        <v>0</v>
      </c>
      <c r="T25" s="228">
        <f>COUNTIF(MARDI!$D$20:$Y$29,A25)</f>
        <v>0</v>
      </c>
      <c r="U25" s="444">
        <f t="shared" si="5"/>
        <v>0</v>
      </c>
      <c r="V25" s="228">
        <f>COUNTIF(MERCREDI!$D$6:$AB$15,A25)</f>
        <v>0</v>
      </c>
      <c r="W25" s="228">
        <f>COUNTIF(MERCREDI!$D$20:$Y$29,A25)</f>
        <v>0</v>
      </c>
      <c r="X25" s="444">
        <f t="shared" si="6"/>
        <v>0</v>
      </c>
      <c r="Y25" s="228">
        <f>COUNTIF(JEUDI!$D$6:$AB$15,A25)</f>
        <v>0</v>
      </c>
      <c r="Z25" s="228">
        <f>COUNTIF(JEUDI!$D$20:$Y$29,A25)</f>
        <v>0</v>
      </c>
      <c r="AA25" s="444">
        <f t="shared" si="7"/>
        <v>0</v>
      </c>
      <c r="AB25" s="228">
        <f>COUNTIF(VENDREDI!$D$6:$AB$15,A25)</f>
        <v>0</v>
      </c>
      <c r="AC25" s="229">
        <f>COUNTIF(VENDREDI!$D$20:$Y$29,A25)</f>
        <v>0</v>
      </c>
      <c r="AD25" s="451">
        <f t="shared" si="8"/>
        <v>0</v>
      </c>
      <c r="AE25" s="226">
        <f>COUNTIF(LUNDI!$D$63:$D$66,A25)</f>
        <v>0</v>
      </c>
      <c r="AF25" s="227">
        <f>COUNTIF(LUNDI!$E$63:$E$66,A25)</f>
        <v>0</v>
      </c>
      <c r="AG25" s="228">
        <f>COUNTIF(MARDI!$D$63:$D$66,A25)</f>
        <v>0</v>
      </c>
      <c r="AH25" s="234">
        <f>COUNTIF(MARDI!$E$63:$E$66,A25)</f>
        <v>0</v>
      </c>
      <c r="AI25" s="228">
        <f>COUNTIF(MERCREDI!$D$63:$D$66,A25)</f>
        <v>0</v>
      </c>
      <c r="AJ25" s="234">
        <f>COUNTIF(MERCREDI!$E$63:$E$66,A25)</f>
        <v>0</v>
      </c>
      <c r="AK25" s="228">
        <f>COUNTIF(JEUDI!$D$63:$D$66,A25)</f>
        <v>0</v>
      </c>
      <c r="AL25" s="227">
        <f>COUNTIF(JEUDI!$E$63:$E$66,A25)</f>
        <v>0</v>
      </c>
      <c r="AM25" s="228">
        <f>COUNTIF(VENDREDI!$D$63:$D$66,A25)</f>
        <v>0</v>
      </c>
      <c r="AN25" s="525">
        <f>COUNTIF(VENDREDI!$E$63:$E$66,A25)</f>
        <v>0</v>
      </c>
      <c r="AO25" s="226">
        <f>COUNTIF(LUNDI!$F$63:$F$66,A25)</f>
        <v>0</v>
      </c>
      <c r="AP25" s="227"/>
      <c r="AQ25" s="228">
        <f>COUNTIF(MARDI!$F$63:$F$66,A25)</f>
        <v>0</v>
      </c>
      <c r="AR25" s="227"/>
      <c r="AS25" s="228">
        <f>COUNTIF(MERCREDI!$F$63:$F$66,A25)</f>
        <v>0</v>
      </c>
      <c r="AT25" s="227"/>
      <c r="AU25" s="228">
        <f>COUNTIF(JEUDI!$F$63:$F$66,A25)</f>
        <v>0</v>
      </c>
      <c r="AV25" s="227"/>
      <c r="AW25" s="229">
        <f>COUNTIF(VENDREDI!$F$63:$F$66,A25)</f>
        <v>0</v>
      </c>
      <c r="AZ25" s="236">
        <f>COUNTIF(LUNDI!$D$35:$AB$44,A25)</f>
        <v>0</v>
      </c>
      <c r="BA25" s="237">
        <f>COUNTIF(LUNDI!$D$49:$Y$58,A25)</f>
        <v>0</v>
      </c>
      <c r="BB25" s="444">
        <f t="shared" si="9"/>
        <v>0</v>
      </c>
      <c r="BC25" s="237">
        <f>COUNTIF(MARDI!$D$35:$AB$44,A25)</f>
        <v>0</v>
      </c>
      <c r="BD25" s="237">
        <f>COUNTIF(MARDI!$D$49:$Y$58,A25)</f>
        <v>0</v>
      </c>
      <c r="BE25" s="444">
        <f t="shared" si="10"/>
        <v>0</v>
      </c>
      <c r="BF25" s="237">
        <f>COUNTIF(MERCREDI!$D$35:$AB$44,A25)</f>
        <v>0</v>
      </c>
      <c r="BG25" s="237">
        <f>COUNTIF(MERCREDI!$D$49:$Y$58,A25)</f>
        <v>0</v>
      </c>
      <c r="BH25" s="444">
        <f t="shared" si="11"/>
        <v>0</v>
      </c>
      <c r="BI25" s="237">
        <f>COUNTIF(JEUDI!$D$35:$AB$44,A25)</f>
        <v>0</v>
      </c>
      <c r="BJ25" s="237">
        <f>COUNTIF(JEUDI!$D$49:$Y$58,A25)</f>
        <v>0</v>
      </c>
      <c r="BK25" s="444">
        <f t="shared" si="12"/>
        <v>0</v>
      </c>
      <c r="BL25" s="237">
        <f>COUNTIF(VENDREDI!$D$35:$AB$44,A25)</f>
        <v>0</v>
      </c>
      <c r="BM25" s="238">
        <f>COUNTIF(VENDREDI!$D$49:$Y$58,A25)</f>
        <v>0</v>
      </c>
      <c r="BN25" s="451">
        <f t="shared" si="13"/>
        <v>0</v>
      </c>
      <c r="BO25" s="207">
        <f>COUNTIF(LUNDI!$J$63:$J$66,A25)</f>
        <v>0</v>
      </c>
      <c r="BP25" s="41">
        <f>COUNTIF(LUNDI!$K$63:$K$66,A25)</f>
        <v>0</v>
      </c>
      <c r="BQ25" s="207">
        <f>COUNTIF(MARDI!$J$63:$J$66,A25)</f>
        <v>0</v>
      </c>
      <c r="BR25" s="41">
        <f>COUNTIF(MARDI!$K$63:$K$66,A25)</f>
        <v>0</v>
      </c>
      <c r="BS25" s="207">
        <f>COUNTIF(MERCREDI!$J$63:$J$66,A25)</f>
        <v>0</v>
      </c>
      <c r="BT25" s="41">
        <f>COUNTIF(MERCREDI!$K$63:$K$66,A25)</f>
        <v>0</v>
      </c>
      <c r="BU25" s="207">
        <f>COUNTIF(JEUDI!$J$63:$J$66,A25)</f>
        <v>0</v>
      </c>
      <c r="BV25" s="41">
        <f>COUNTIF(JEUDI!$K$63:$K$66,A25)</f>
        <v>0</v>
      </c>
      <c r="BW25" s="207">
        <f>COUNTIF(VENDREDI!$J$63:$J$66,A25)</f>
        <v>0</v>
      </c>
      <c r="BX25" s="42">
        <f>COUNTIF(VENDREDI!$K$63:$K$66,A25)</f>
        <v>0</v>
      </c>
      <c r="BY25" s="207">
        <f>COUNTIF(LUNDI!$L$66:$L81,A25)</f>
        <v>0</v>
      </c>
      <c r="BZ25" s="208"/>
      <c r="CA25" s="41">
        <f>COUNTIF(MARDI!$L$63:$L$66,A25)</f>
        <v>0</v>
      </c>
      <c r="CB25" s="208"/>
      <c r="CC25" s="208">
        <f>COUNTIF(MERCREDI!$L$63:$L$66,A25)</f>
        <v>0</v>
      </c>
      <c r="CD25" s="208"/>
      <c r="CE25" s="41">
        <f>COUNTIF(JEUDI!$L$63:$L$66,A25)</f>
        <v>0</v>
      </c>
      <c r="CF25" s="208"/>
      <c r="CG25" s="209">
        <f>COUNTIF(VENDREDI!$L$63:$L$66,A25)</f>
        <v>0</v>
      </c>
      <c r="CK25" s="43">
        <f>COUNTIF(LUNDI!$O$64:$O$66,A25)</f>
        <v>0</v>
      </c>
      <c r="CL25" s="41">
        <f>COUNTIF(MARDI!$O$64:$O$66,A25)</f>
        <v>0</v>
      </c>
      <c r="CM25" s="41">
        <f>COUNTIF(MERCREDI!$O$64:$O$66,A25)</f>
        <v>0</v>
      </c>
      <c r="CN25" s="41">
        <f>COUNTIF(JEUDI!$O$64:$O$66,A25)</f>
        <v>0</v>
      </c>
      <c r="CO25" s="42">
        <f>COUNTIF(VENDREDI!$O$64:$O$66,A25)</f>
        <v>0</v>
      </c>
      <c r="CQ25" s="43">
        <f>COUNTIF(LUNDI!$P$64:$P$66,A25)</f>
        <v>0</v>
      </c>
      <c r="CR25" s="41">
        <f>COUNTIF(MARDI!$P$64:$P$66,A25)</f>
        <v>0</v>
      </c>
      <c r="CS25" s="41">
        <f>COUNTIF(MERCREDI!$P$64:$P$66,A25)</f>
        <v>0</v>
      </c>
      <c r="CT25" s="41">
        <f>COUNTIF(JEUDI!$P$64:$P$66,A25)</f>
        <v>0</v>
      </c>
      <c r="CU25" s="42">
        <f>COUNTIF(VENDREDI!$P$64:$P$66,A25)</f>
        <v>0</v>
      </c>
      <c r="CV25" s="543" t="str">
        <f t="shared" si="26"/>
        <v>DI LAURO</v>
      </c>
      <c r="CW25" s="559" t="e">
        <f>INDEX(LUNDI!$B$6:$B$29,MATCH($A$25,LUNDI!D6:D29,0))</f>
        <v>#N/A</v>
      </c>
      <c r="CX25" s="559" t="e">
        <f>INDEX(LUNDI!$B$6:$B$29,MATCH($A$25,LUNDI!E6:E29,0))</f>
        <v>#N/A</v>
      </c>
      <c r="CY25" s="559" t="e">
        <f>INDEX(LUNDI!$B$6:$B$29,MATCH($A$25,LUNDI!F6:F29,0))</f>
        <v>#N/A</v>
      </c>
      <c r="CZ25" s="559" t="e">
        <f>INDEX(LUNDI!$B$6:$B$29,MATCH($A$25,LUNDI!G6:G29,0))</f>
        <v>#N/A</v>
      </c>
      <c r="DA25" s="559" t="e">
        <f>INDEX(LUNDI!$B$6:$B$29,MATCH($A$25,LUNDI!H6:H29,0))</f>
        <v>#N/A</v>
      </c>
      <c r="DB25" s="559" t="e">
        <f>INDEX(LUNDI!$B$6:$B$29,MATCH($A$25,LUNDI!I6:I29,0))</f>
        <v>#N/A</v>
      </c>
      <c r="DC25" s="559" t="e">
        <f>INDEX(LUNDI!$B$6:$B$29,MATCH($A$25,LUNDI!J6:J29,0))</f>
        <v>#N/A</v>
      </c>
      <c r="DD25" s="559" t="e">
        <f>INDEX(LUNDI!$B$6:$B$29,MATCH($A$25,LUNDI!K6:K29,0))</f>
        <v>#N/A</v>
      </c>
      <c r="DE25" s="559" t="e">
        <f>INDEX(LUNDI!$B$6:$B$29,MATCH($A$25,LUNDI!L6:L29,0))</f>
        <v>#N/A</v>
      </c>
      <c r="DF25" s="559" t="e">
        <f>INDEX(LUNDI!$B$6:$B$29,MATCH($A$25,LUNDI!M6:M29,0))</f>
        <v>#N/A</v>
      </c>
      <c r="DG25" s="559" t="e">
        <f>INDEX(LUNDI!$B$6:$B$29,MATCH($A$25,LUNDI!N6:N29,0))</f>
        <v>#N/A</v>
      </c>
      <c r="DH25" s="559" t="e">
        <f>INDEX(LUNDI!$B$6:$B$29,MATCH($A$25,LUNDI!O6:O29,0))</f>
        <v>#N/A</v>
      </c>
      <c r="DI25" s="559" t="e">
        <f>INDEX(LUNDI!$B$6:$B$29,MATCH($A$25,LUNDI!P6:P29,0))</f>
        <v>#N/A</v>
      </c>
      <c r="DJ25" s="559" t="e">
        <f>INDEX(LUNDI!$B$6:$B$29,MATCH($A$25,LUNDI!Q6:Q29,0))</f>
        <v>#N/A</v>
      </c>
      <c r="DK25" s="559" t="e">
        <f>INDEX(LUNDI!$B$6:$B$29,MATCH($A$25,LUNDI!R6:R29,0))</f>
        <v>#N/A</v>
      </c>
      <c r="DL25" s="559" t="e">
        <f>INDEX(LUNDI!$B$6:$B$29,MATCH($A$25,LUNDI!S6:S29,0))</f>
        <v>#N/A</v>
      </c>
      <c r="DM25" s="559" t="e">
        <f>INDEX(LUNDI!$B$6:$B$29,MATCH($A$25,LUNDI!T6:T29,0))</f>
        <v>#N/A</v>
      </c>
      <c r="DN25" s="559" t="e">
        <f>INDEX(LUNDI!$B$6:$B$29,MATCH($A$25,LUNDI!U6:U29,0))</f>
        <v>#N/A</v>
      </c>
      <c r="DO25" s="559" t="e">
        <f>INDEX(LUNDI!$B$6:$B$29,MATCH($A$25,LUNDI!V6:V29,0))</f>
        <v>#N/A</v>
      </c>
      <c r="DP25" s="559" t="e">
        <f>INDEX(LUNDI!$B$6:$B$29,MATCH($A$25,LUNDI!W6:W29,0))</f>
        <v>#N/A</v>
      </c>
      <c r="DQ25" s="559" t="e">
        <f>INDEX(LUNDI!$B$6:$B$29,MATCH($A$25,LUNDI!X6:X29,0))</f>
        <v>#N/A</v>
      </c>
      <c r="DR25" s="559" t="e">
        <f>INDEX(LUNDI!$B$6:$B$29,MATCH($A$25,LUNDI!Y6:Y29,0))</f>
        <v>#N/A</v>
      </c>
      <c r="DS25" s="559" t="e">
        <f>INDEX(LUNDI!$B$6:$B$29,MATCH($A$25,LUNDI!Z6:Z29,0))</f>
        <v>#N/A</v>
      </c>
      <c r="DT25" s="559" t="e">
        <f>INDEX(LUNDI!$B$6:$B$29,MATCH($A$25,LUNDI!AA6:AA29,0))</f>
        <v>#N/A</v>
      </c>
      <c r="DU25" s="559" t="e">
        <f>INDEX(LUNDI!$B$6:$B$29,MATCH($A$25,LUNDI!AB6:AB29,0))</f>
        <v>#N/A</v>
      </c>
      <c r="DV25" s="572">
        <f t="shared" si="14"/>
        <v>0</v>
      </c>
      <c r="DW25" s="543" t="str">
        <f t="shared" si="15"/>
        <v>DI LAURO</v>
      </c>
      <c r="DX25" s="559" t="e">
        <f>INDEX(MARDI!$B$6:$B$29,MATCH($A$25,MARDI!D6:D29,0))</f>
        <v>#N/A</v>
      </c>
      <c r="DY25" s="559" t="e">
        <f>INDEX(MARDI!$B$6:$B$29,MATCH($A$25,MARDI!E6:E29,0))</f>
        <v>#N/A</v>
      </c>
      <c r="DZ25" s="559" t="e">
        <f>INDEX(MARDI!$B$6:$B$29,MATCH($A$25,MARDI!F6:F29,0))</f>
        <v>#N/A</v>
      </c>
      <c r="EA25" s="559" t="e">
        <f>INDEX(MARDI!$B$6:$B$29,MATCH($A$25,MARDI!G6:G29,0))</f>
        <v>#N/A</v>
      </c>
      <c r="EB25" s="559" t="e">
        <f>INDEX(MARDI!$B$6:$B$29,MATCH($A$25,MARDI!H6:H29,0))</f>
        <v>#N/A</v>
      </c>
      <c r="EC25" s="559" t="e">
        <f>INDEX(MARDI!$B$6:$B$29,MATCH($A$25,MARDI!I6:I29,0))</f>
        <v>#N/A</v>
      </c>
      <c r="ED25" s="559" t="e">
        <f>INDEX(MARDI!$B$6:$B$29,MATCH($A$25,MARDI!J6:J29,0))</f>
        <v>#N/A</v>
      </c>
      <c r="EE25" s="559" t="e">
        <f>INDEX(MARDI!$B$6:$B$29,MATCH($A$25,MARDI!K6:K29,0))</f>
        <v>#N/A</v>
      </c>
      <c r="EF25" s="559" t="e">
        <f>INDEX(MARDI!$B$6:$B$29,MATCH($A$25,MARDI!L6:L29,0))</f>
        <v>#N/A</v>
      </c>
      <c r="EG25" s="559" t="e">
        <f>INDEX(MARDI!$B$6:$B$29,MATCH($A$25,MARDI!M6:M29,0))</f>
        <v>#N/A</v>
      </c>
      <c r="EH25" s="559" t="e">
        <f>INDEX(MARDI!$B$6:$B$29,MATCH($A$25,MARDI!N6:N29,0))</f>
        <v>#N/A</v>
      </c>
      <c r="EI25" s="559" t="e">
        <f>INDEX(MARDI!$B$6:$B$29,MATCH($A$25,MARDI!O6:O29,0))</f>
        <v>#N/A</v>
      </c>
      <c r="EJ25" s="559" t="e">
        <f>INDEX(MARDI!$B$6:$B$29,MATCH($A$25,MARDI!P6:P29,0))</f>
        <v>#N/A</v>
      </c>
      <c r="EK25" s="559" t="e">
        <f>INDEX(MARDI!$B$6:$B$29,MATCH($A$25,MARDI!Q6:Q29,0))</f>
        <v>#N/A</v>
      </c>
      <c r="EL25" s="559" t="e">
        <f>INDEX(MARDI!$B$6:$B$29,MATCH($A$25,MARDI!R6:R29,0))</f>
        <v>#N/A</v>
      </c>
      <c r="EM25" s="559" t="e">
        <f>INDEX(MARDI!$B$6:$B$29,MATCH($A$25,MARDI!S6:S29,0))</f>
        <v>#N/A</v>
      </c>
      <c r="EN25" s="559" t="e">
        <f>INDEX(MARDI!$B$6:$B$29,MATCH($A$25,MARDI!T6:T29,0))</f>
        <v>#N/A</v>
      </c>
      <c r="EO25" s="559" t="e">
        <f>INDEX(MARDI!$B$6:$B$29,MATCH($A$25,MARDI!U6:U29,0))</f>
        <v>#N/A</v>
      </c>
      <c r="EP25" s="559" t="e">
        <f>INDEX(MARDI!$B$6:$B$29,MATCH($A$25,MARDI!V6:V29,0))</f>
        <v>#N/A</v>
      </c>
      <c r="EQ25" s="559" t="e">
        <f>INDEX(MARDI!$B$6:$B$29,MATCH($A$25,MARDI!W6:W29,0))</f>
        <v>#N/A</v>
      </c>
      <c r="ER25" s="559" t="e">
        <f>INDEX(MARDI!$B$6:$B$29,MATCH($A$25,MARDI!X6:X29,0))</f>
        <v>#N/A</v>
      </c>
      <c r="ES25" s="559" t="e">
        <f>INDEX(MARDI!$B$6:$B$29,MATCH($A$25,MARDI!Y6:Y29,0))</f>
        <v>#N/A</v>
      </c>
      <c r="ET25" s="559" t="e">
        <f>INDEX(MARDI!$B$6:$B$29,MATCH($A$25,MARDI!Z6:Z29,0))</f>
        <v>#N/A</v>
      </c>
      <c r="EU25" s="559" t="e">
        <f>INDEX(MARDI!$B$6:$B$29,MATCH($A$25,MARDI!AA6:AA29,0))</f>
        <v>#N/A</v>
      </c>
      <c r="EV25" s="559" t="e">
        <f>INDEX(MARDI!$B$6:$B$29,MATCH($A$25,MARDI!AB6:AB29,0))</f>
        <v>#N/A</v>
      </c>
      <c r="EW25" s="572">
        <f t="shared" si="16"/>
        <v>0</v>
      </c>
      <c r="EX25" s="559"/>
      <c r="EY25" s="568" t="str">
        <f t="shared" si="27"/>
        <v>DI LAURO</v>
      </c>
      <c r="EZ25" s="559" t="e">
        <f>INDEX(MERCREDI!$B$6:$B$29,MATCH($A$25,MERCREDI!D6:D29,0))</f>
        <v>#N/A</v>
      </c>
      <c r="FA25" s="559" t="e">
        <f>INDEX(MERCREDI!$B$6:$B$29,MATCH($A$25,MERCREDI!E6:E29,0))</f>
        <v>#N/A</v>
      </c>
      <c r="FB25" s="559" t="e">
        <f>INDEX(MERCREDI!$B$6:$B$29,MATCH($A$25,MERCREDI!F6:F29,0))</f>
        <v>#N/A</v>
      </c>
      <c r="FC25" s="559" t="e">
        <f>INDEX(MERCREDI!$B$6:$B$29,MATCH($A$25,MERCREDI!G6:G29,0))</f>
        <v>#N/A</v>
      </c>
      <c r="FD25" s="559" t="e">
        <f>INDEX(MERCREDI!$B$6:$B$29,MATCH($A$25,MERCREDI!H6:H29,0))</f>
        <v>#N/A</v>
      </c>
      <c r="FE25" s="559" t="e">
        <f>INDEX(MERCREDI!$B$6:$B$29,MATCH($A$25,MERCREDI!I6:I29,0))</f>
        <v>#N/A</v>
      </c>
      <c r="FF25" s="559" t="e">
        <f>INDEX(MERCREDI!$B$6:$B$29,MATCH($A$25,MERCREDI!J6:J29,0))</f>
        <v>#N/A</v>
      </c>
      <c r="FG25" s="559" t="e">
        <f>INDEX(MERCREDI!$B$6:$B$29,MATCH($A$25,MERCREDI!K6:K29,0))</f>
        <v>#N/A</v>
      </c>
      <c r="FH25" s="559" t="e">
        <f>INDEX(MERCREDI!$B$6:$B$29,MATCH($A$25,MERCREDI!L6:L29,0))</f>
        <v>#N/A</v>
      </c>
      <c r="FI25" s="559" t="e">
        <f>INDEX(MERCREDI!$B$6:$B$29,MATCH($A$25,MERCREDI!M6:M29,0))</f>
        <v>#N/A</v>
      </c>
      <c r="FJ25" s="559" t="e">
        <f>INDEX(MERCREDI!$B$6:$B$29,MATCH($A$25,MERCREDI!N6:N29,0))</f>
        <v>#N/A</v>
      </c>
      <c r="FK25" s="559" t="e">
        <f>INDEX(MERCREDI!$B$6:$B$29,MATCH($A$25,MERCREDI!O6:O29,0))</f>
        <v>#N/A</v>
      </c>
      <c r="FL25" s="559" t="e">
        <f>INDEX(MERCREDI!$B$6:$B$29,MATCH($A$25,MERCREDI!P6:P29,0))</f>
        <v>#N/A</v>
      </c>
      <c r="FM25" s="559" t="e">
        <f>INDEX(MERCREDI!$B$6:$B$29,MATCH($A$25,MERCREDI!Q6:Q29,0))</f>
        <v>#N/A</v>
      </c>
      <c r="FN25" s="559" t="e">
        <f>INDEX(MERCREDI!$B$6:$B$29,MATCH($A$25,MERCREDI!R6:R29,0))</f>
        <v>#N/A</v>
      </c>
      <c r="FO25" s="559" t="e">
        <f>INDEX(MERCREDI!$B$6:$B$29,MATCH($A$25,MERCREDI!S6:S29,0))</f>
        <v>#N/A</v>
      </c>
      <c r="FP25" s="559" t="e">
        <f>INDEX(MERCREDI!$B$6:$B$29,MATCH($A$25,MERCREDI!T6:T29,0))</f>
        <v>#N/A</v>
      </c>
      <c r="FQ25" s="559" t="e">
        <f>INDEX(MERCREDI!$B$6:$B$29,MATCH($A$25,MERCREDI!U6:U29,0))</f>
        <v>#N/A</v>
      </c>
      <c r="FR25" s="559" t="e">
        <f>INDEX(MERCREDI!$B$6:$B$29,MATCH($A$25,MERCREDI!V6:V29,0))</f>
        <v>#N/A</v>
      </c>
      <c r="FS25" s="559" t="e">
        <f>INDEX(MERCREDI!$B$6:$B$29,MATCH($A$25,MERCREDI!W6:W29,0))</f>
        <v>#N/A</v>
      </c>
      <c r="FT25" s="559" t="e">
        <f>INDEX(MERCREDI!$B$6:$B$29,MATCH($A$25,MERCREDI!X6:X29,0))</f>
        <v>#N/A</v>
      </c>
      <c r="FU25" s="559" t="e">
        <f>INDEX(MERCREDI!$B$6:$B$29,MATCH($A$25,MERCREDI!Y6:Y29,0))</f>
        <v>#N/A</v>
      </c>
      <c r="FV25" s="559" t="e">
        <f>INDEX(MERCREDI!$B$6:$B$29,MATCH($A$25,MERCREDI!Z6:Z29,0))</f>
        <v>#N/A</v>
      </c>
      <c r="FW25" s="559" t="e">
        <f>INDEX(MERCREDI!$B$6:$B$29,MATCH($A$25,MERCREDI!AA6:AA29,0))</f>
        <v>#N/A</v>
      </c>
      <c r="FX25" s="559" t="e">
        <f>INDEX(MERCREDI!$B$6:$B$29,MATCH($A$25,MERCREDI!AB6:AB29,0))</f>
        <v>#N/A</v>
      </c>
      <c r="FY25" s="572">
        <f t="shared" si="28"/>
        <v>0</v>
      </c>
      <c r="GA25" s="570" t="str">
        <f t="shared" si="29"/>
        <v>DI LAURO</v>
      </c>
      <c r="GB25" s="565" t="e">
        <f>INDEX(JEUDI!$B$6:$B$29,MATCH($A$25,JEUDI!D6:D29,0))</f>
        <v>#N/A</v>
      </c>
      <c r="GC25" s="565" t="e">
        <f>INDEX(JEUDI!$B$6:$B$29,MATCH($A$25,JEUDI!E6:E29,0))</f>
        <v>#N/A</v>
      </c>
      <c r="GD25" s="565" t="e">
        <f>INDEX(JEUDI!$B$6:$B$29,MATCH($A$25,JEUDI!F6:F29,0))</f>
        <v>#N/A</v>
      </c>
      <c r="GE25" s="565" t="e">
        <f>INDEX(JEUDI!$B$6:$B$29,MATCH($A$25,JEUDI!G6:G29,0))</f>
        <v>#N/A</v>
      </c>
      <c r="GF25" s="565" t="e">
        <f>INDEX(JEUDI!$B$6:$B$29,MATCH($A$25,JEUDI!H6:H29,0))</f>
        <v>#N/A</v>
      </c>
      <c r="GG25" s="565" t="e">
        <f>INDEX(JEUDI!$B$6:$B$29,MATCH($A$25,JEUDI!I6:I29,0))</f>
        <v>#N/A</v>
      </c>
      <c r="GH25" s="565" t="e">
        <f>INDEX(JEUDI!$B$6:$B$29,MATCH($A$25,JEUDI!J6:J29,0))</f>
        <v>#N/A</v>
      </c>
      <c r="GI25" s="565" t="e">
        <f>INDEX(JEUDI!$B$6:$B$29,MATCH($A$25,JEUDI!K6:K29,0))</f>
        <v>#N/A</v>
      </c>
      <c r="GJ25" s="565" t="e">
        <f>INDEX(JEUDI!$B$6:$B$29,MATCH($A$25,JEUDI!L6:L29,0))</f>
        <v>#N/A</v>
      </c>
      <c r="GK25" s="565" t="e">
        <f>INDEX(JEUDI!$B$6:$B$29,MATCH($A$25,JEUDI!M6:M29,0))</f>
        <v>#N/A</v>
      </c>
      <c r="GL25" s="565" t="e">
        <f>INDEX(JEUDI!$B$6:$B$29,MATCH($A$25,JEUDI!N6:N29,0))</f>
        <v>#N/A</v>
      </c>
      <c r="GM25" s="565" t="e">
        <f>INDEX(JEUDI!$B$6:$B$29,MATCH($A$25,JEUDI!O6:O29,0))</f>
        <v>#N/A</v>
      </c>
      <c r="GN25" s="565" t="e">
        <f>INDEX(JEUDI!$B$6:$B$29,MATCH($A$25,JEUDI!P6:P29,0))</f>
        <v>#N/A</v>
      </c>
      <c r="GO25" s="565" t="e">
        <f>INDEX(JEUDI!$B$6:$B$29,MATCH($A$25,JEUDI!Q6:Q29,0))</f>
        <v>#N/A</v>
      </c>
      <c r="GP25" s="565" t="e">
        <f>INDEX(JEUDI!$B$6:$B$29,MATCH($A$25,JEUDI!R6:R29,0))</f>
        <v>#N/A</v>
      </c>
      <c r="GQ25" s="565" t="e">
        <f>INDEX(JEUDI!$B$6:$B$29,MATCH($A$25,JEUDI!S6:S29,0))</f>
        <v>#N/A</v>
      </c>
      <c r="GR25" s="565" t="e">
        <f>INDEX(JEUDI!$B$6:$B$29,MATCH($A$25,JEUDI!T6:T29,0))</f>
        <v>#N/A</v>
      </c>
      <c r="GS25" s="565" t="e">
        <f>INDEX(JEUDI!$B$6:$B$29,MATCH($A$25,JEUDI!U6:U29,0))</f>
        <v>#N/A</v>
      </c>
      <c r="GT25" s="565" t="e">
        <f>INDEX(JEUDI!$B$6:$B$29,MATCH($A$25,JEUDI!V6:V29,0))</f>
        <v>#N/A</v>
      </c>
      <c r="GU25" s="565" t="e">
        <f>INDEX(JEUDI!$B$6:$B$29,MATCH($A$25,JEUDI!W6:W29,0))</f>
        <v>#N/A</v>
      </c>
      <c r="GV25" s="565" t="e">
        <f>INDEX(JEUDI!$B$6:$B$29,MATCH($A$25,JEUDI!X6:X29,0))</f>
        <v>#N/A</v>
      </c>
      <c r="GW25" s="565" t="e">
        <f>INDEX(JEUDI!$B$6:$B$29,MATCH($A$25,JEUDI!Y6:Y29,0))</f>
        <v>#N/A</v>
      </c>
      <c r="GX25" s="565" t="e">
        <f>INDEX(JEUDI!$B$6:$B$29,MATCH($A$25,JEUDI!Z6:Z29,0))</f>
        <v>#N/A</v>
      </c>
      <c r="GY25" s="565" t="e">
        <f>INDEX(JEUDI!$B$6:$B$29,MATCH($A$25,JEUDI!AA6:AA29,0))</f>
        <v>#N/A</v>
      </c>
      <c r="GZ25" s="565" t="e">
        <f>INDEX(JEUDI!$B$6:$B$29,MATCH($A$25,JEUDI!AB6:AB29,0))</f>
        <v>#N/A</v>
      </c>
      <c r="HA25" s="572">
        <f t="shared" si="30"/>
        <v>0</v>
      </c>
      <c r="HC25" s="772" t="str">
        <f t="shared" si="31"/>
        <v>DI LAURO</v>
      </c>
      <c r="HD25" s="565" t="e">
        <f>INDEX(VENDREDI!$B$6:$B$29,MATCH($A$25,VENDREDI!D6:D29,0))</f>
        <v>#N/A</v>
      </c>
      <c r="HE25" s="565" t="e">
        <f>INDEX(VENDREDI!$B$6:$B$29,MATCH($A$25,VENDREDI!E6:E29,0))</f>
        <v>#N/A</v>
      </c>
      <c r="HF25" s="565" t="e">
        <f>INDEX(VENDREDI!$B$6:$B$29,MATCH($A$25,VENDREDI!F6:F29,0))</f>
        <v>#N/A</v>
      </c>
      <c r="HG25" s="565" t="e">
        <f>INDEX(VENDREDI!$B$6:$B$29,MATCH($A$25,VENDREDI!G6:G29,0))</f>
        <v>#N/A</v>
      </c>
      <c r="HH25" s="565" t="e">
        <f>INDEX(VENDREDI!$B$6:$B$29,MATCH($A$25,VENDREDI!H6:H29,0))</f>
        <v>#N/A</v>
      </c>
      <c r="HI25" s="565" t="e">
        <f>INDEX(VENDREDI!$B$6:$B$29,MATCH($A$25,VENDREDI!I6:I29,0))</f>
        <v>#N/A</v>
      </c>
      <c r="HJ25" s="565" t="e">
        <f>INDEX(VENDREDI!$B$6:$B$29,MATCH($A$25,VENDREDI!J6:J29,0))</f>
        <v>#N/A</v>
      </c>
      <c r="HK25" s="565" t="e">
        <f>INDEX(VENDREDI!$B$6:$B$29,MATCH($A$25,VENDREDI!K6:K29,0))</f>
        <v>#N/A</v>
      </c>
      <c r="HL25" s="565" t="e">
        <f>INDEX(VENDREDI!$B$6:$B$29,MATCH($A$25,VENDREDI!L6:L29,0))</f>
        <v>#N/A</v>
      </c>
      <c r="HM25" s="565" t="e">
        <f>INDEX(VENDREDI!$B$6:$B$29,MATCH($A$25,VENDREDI!M6:M29,0))</f>
        <v>#N/A</v>
      </c>
      <c r="HN25" s="565" t="e">
        <f>INDEX(VENDREDI!$B$6:$B$29,MATCH($A$25,VENDREDI!N6:N29,0))</f>
        <v>#N/A</v>
      </c>
      <c r="HO25" s="565" t="e">
        <f>INDEX(VENDREDI!$B$6:$B$29,MATCH($A$25,VENDREDI!O6:O29,0))</f>
        <v>#N/A</v>
      </c>
      <c r="HP25" s="565" t="e">
        <f>INDEX(VENDREDI!$B$6:$B$29,MATCH($A$25,VENDREDI!P6:P29,0))</f>
        <v>#N/A</v>
      </c>
      <c r="HQ25" s="565" t="e">
        <f>INDEX(VENDREDI!$B$6:$B$29,MATCH($A$25,VENDREDI!Q6:Q29,0))</f>
        <v>#N/A</v>
      </c>
      <c r="HR25" s="565" t="e">
        <f>INDEX(VENDREDI!$B$6:$B$29,MATCH($A$25,VENDREDI!R6:R29,0))</f>
        <v>#N/A</v>
      </c>
      <c r="HS25" s="565" t="e">
        <f>INDEX(VENDREDI!$B$6:$B$29,MATCH($A$25,VENDREDI!S6:S29,0))</f>
        <v>#N/A</v>
      </c>
      <c r="HT25" s="565" t="e">
        <f>INDEX(VENDREDI!$B$6:$B$29,MATCH($A$25,VENDREDI!T6:T29,0))</f>
        <v>#N/A</v>
      </c>
      <c r="HU25" s="565" t="e">
        <f>INDEX(VENDREDI!$B$6:$B$29,MATCH($A$25,VENDREDI!U6:U29,0))</f>
        <v>#N/A</v>
      </c>
      <c r="HV25" s="565" t="e">
        <f>INDEX(VENDREDI!$B$6:$B$29,MATCH($A$25,VENDREDI!V6:V29,0))</f>
        <v>#N/A</v>
      </c>
      <c r="HW25" s="565" t="e">
        <f>INDEX(VENDREDI!$B$6:$B$29,MATCH($A$25,VENDREDI!W6:W29,0))</f>
        <v>#N/A</v>
      </c>
      <c r="HX25" s="565" t="e">
        <f>INDEX(VENDREDI!$B$6:$B$29,MATCH($A$25,VENDREDI!X6:X29,0))</f>
        <v>#N/A</v>
      </c>
      <c r="HY25" s="565" t="e">
        <f>INDEX(VENDREDI!$B$6:$B$29,MATCH($A$25,VENDREDI!Y6:Y29,0))</f>
        <v>#N/A</v>
      </c>
      <c r="HZ25" s="565" t="e">
        <f>INDEX(VENDREDI!$B$6:$B$29,MATCH($A$25,VENDREDI!Z6:Z29,0))</f>
        <v>#N/A</v>
      </c>
      <c r="IA25" s="565" t="e">
        <f>INDEX(VENDREDI!$B$6:$B$29,MATCH($A$25,VENDREDI!AA6:AA29,0))</f>
        <v>#N/A</v>
      </c>
      <c r="IB25" s="565" t="e">
        <f>INDEX(VENDREDI!$B$6:$B$29,MATCH($A$25,VENDREDI!AB6:AB29,0))</f>
        <v>#N/A</v>
      </c>
      <c r="IC25" s="572">
        <f t="shared" si="32"/>
        <v>0</v>
      </c>
      <c r="IG25" s="772" t="str">
        <f t="shared" si="33"/>
        <v>DI LAURO</v>
      </c>
      <c r="IH25" s="565" t="e">
        <f>INDEX(LUNDI!$B$35:$B$58,MATCH($A$25,LUNDI!D35:D58,0))</f>
        <v>#N/A</v>
      </c>
      <c r="II25" s="565" t="e">
        <f>INDEX(LUNDI!$B$35:$B$58,MATCH($A$25,LUNDI!E35:E58,0))</f>
        <v>#N/A</v>
      </c>
      <c r="IJ25" s="565" t="e">
        <f>INDEX(LUNDI!$B$35:$B$58,MATCH($A$25,LUNDI!F35:F58,0))</f>
        <v>#N/A</v>
      </c>
      <c r="IK25" s="565" t="e">
        <f>INDEX(LUNDI!$B$35:$B$58,MATCH($A$25,LUNDI!G35:G58,0))</f>
        <v>#N/A</v>
      </c>
      <c r="IL25" s="565" t="e">
        <f>INDEX(LUNDI!$B$35:$B$58,MATCH($A$25,LUNDI!H35:H58,0))</f>
        <v>#N/A</v>
      </c>
      <c r="IM25" s="565" t="e">
        <f>INDEX(LUNDI!$B$35:$B$58,MATCH($A$25,LUNDI!I35:I58,0))</f>
        <v>#N/A</v>
      </c>
      <c r="IN25" s="565" t="e">
        <f>INDEX(LUNDI!$B$35:$B$58,MATCH($A$25,LUNDI!J35:J58,0))</f>
        <v>#N/A</v>
      </c>
      <c r="IO25" s="565" t="e">
        <f>INDEX(LUNDI!$B$35:$B$58,MATCH($A$25,LUNDI!K35:K58,0))</f>
        <v>#N/A</v>
      </c>
      <c r="IP25" s="565" t="e">
        <f>INDEX(LUNDI!$B$35:$B$58,MATCH($A$25,LUNDI!L35:L58,0))</f>
        <v>#N/A</v>
      </c>
      <c r="IQ25" s="565" t="e">
        <f>INDEX(LUNDI!$B$35:$B$58,MATCH($A$25,LUNDI!M35:M58,0))</f>
        <v>#N/A</v>
      </c>
      <c r="IR25" s="565" t="e">
        <f>INDEX(LUNDI!$B$35:$B$58,MATCH($A$25,LUNDI!N35:N58,0))</f>
        <v>#N/A</v>
      </c>
      <c r="IS25" s="565" t="e">
        <f>INDEX(LUNDI!$B$35:$B$58,MATCH($A$25,LUNDI!O35:O58,0))</f>
        <v>#N/A</v>
      </c>
      <c r="IT25" s="565" t="e">
        <f>INDEX(LUNDI!$B$35:$B$58,MATCH($A$25,LUNDI!P35:P58,0))</f>
        <v>#N/A</v>
      </c>
      <c r="IU25" s="565" t="e">
        <f>INDEX(LUNDI!$B$35:$B$58,MATCH($A$25,LUNDI!Q35:Q58,0))</f>
        <v>#N/A</v>
      </c>
      <c r="IV25" s="565" t="e">
        <f>INDEX(LUNDI!$B$35:$B$58,MATCH($A$25,LUNDI!R35:R58,0))</f>
        <v>#N/A</v>
      </c>
      <c r="IW25" s="565" t="e">
        <f>INDEX(LUNDI!$B$35:$B$58,MATCH($A$25,LUNDI!S35:S58,0))</f>
        <v>#N/A</v>
      </c>
      <c r="IX25" s="565" t="e">
        <f>INDEX(LUNDI!$B$35:$B$58,MATCH($A$25,LUNDI!T35:T58,0))</f>
        <v>#N/A</v>
      </c>
      <c r="IY25" s="565" t="e">
        <f>INDEX(LUNDI!$B$35:$B$58,MATCH($A$25,LUNDI!U35:U58,0))</f>
        <v>#N/A</v>
      </c>
      <c r="IZ25" s="565" t="e">
        <f>INDEX(LUNDI!$B$35:$B$58,MATCH($A$25,LUNDI!V35:V58,0))</f>
        <v>#N/A</v>
      </c>
      <c r="JA25" s="565" t="e">
        <f>INDEX(LUNDI!$B$35:$B$58,MATCH($A$25,LUNDI!W35:W58,0))</f>
        <v>#N/A</v>
      </c>
      <c r="JB25" s="565" t="e">
        <f>INDEX(LUNDI!$B$35:$B$58,MATCH($A$25,LUNDI!X35:X58,0))</f>
        <v>#N/A</v>
      </c>
      <c r="JC25" s="565" t="e">
        <f>INDEX(LUNDI!$B$35:$B$58,MATCH($A$25,LUNDI!Y35:Y58,0))</f>
        <v>#N/A</v>
      </c>
      <c r="JD25" s="565" t="e">
        <f>INDEX(LUNDI!$B$35:$B$58,MATCH($A$25,LUNDI!Z35:Z58,0))</f>
        <v>#N/A</v>
      </c>
      <c r="JE25" s="565" t="e">
        <f>INDEX(LUNDI!$B$35:$B$58,MATCH($A$25,LUNDI!AA35:AA58,0))</f>
        <v>#N/A</v>
      </c>
      <c r="JF25" s="565" t="e">
        <f>INDEX(LUNDI!$B$35:$B$58,MATCH($A$25,LUNDI!AB35:AB58,0))</f>
        <v>#N/A</v>
      </c>
      <c r="JG25" s="572">
        <f t="shared" si="34"/>
        <v>0</v>
      </c>
      <c r="JI25" s="772" t="str">
        <f t="shared" si="35"/>
        <v>DI LAURO</v>
      </c>
      <c r="JJ25" s="565" t="e">
        <f>INDEX(MARDI!$B$35:$B$58,MATCH($A$25,MARDI!D35:D58,0))</f>
        <v>#N/A</v>
      </c>
      <c r="JK25" s="565" t="e">
        <f>INDEX(MARDI!$B$35:$B$58,MATCH($A$25,MARDI!E35:E58,0))</f>
        <v>#N/A</v>
      </c>
      <c r="JL25" s="565" t="e">
        <f>INDEX(MARDI!$B$35:$B$58,MATCH($A$25,MARDI!F35:F58,0))</f>
        <v>#N/A</v>
      </c>
      <c r="JM25" s="565" t="e">
        <f>INDEX(MARDI!$B$35:$B$58,MATCH($A$25,MARDI!G35:G58,0))</f>
        <v>#N/A</v>
      </c>
      <c r="JN25" s="565" t="e">
        <f>INDEX(MARDI!$B$35:$B$58,MATCH($A$25,MARDI!H35:H58,0))</f>
        <v>#N/A</v>
      </c>
      <c r="JO25" s="565" t="e">
        <f>INDEX(MARDI!$B$35:$B$58,MATCH($A$25,MARDI!I35:I58,0))</f>
        <v>#N/A</v>
      </c>
      <c r="JP25" s="565" t="e">
        <f>INDEX(MARDI!$B$35:$B$58,MATCH($A$25,MARDI!J35:J58,0))</f>
        <v>#N/A</v>
      </c>
      <c r="JQ25" s="565" t="e">
        <f>INDEX(MARDI!$B$35:$B$58,MATCH($A$25,MARDI!K35:K58,0))</f>
        <v>#N/A</v>
      </c>
      <c r="JR25" s="565" t="e">
        <f>INDEX(MARDI!$B$35:$B$58,MATCH($A$25,MARDI!L35:L58,0))</f>
        <v>#N/A</v>
      </c>
      <c r="JS25" s="565" t="e">
        <f>INDEX(MARDI!$B$35:$B$58,MATCH($A$25,MARDI!M35:M58,0))</f>
        <v>#N/A</v>
      </c>
      <c r="JT25" s="565" t="e">
        <f>INDEX(MARDI!$B$35:$B$58,MATCH($A$25,MARDI!N35:N58,0))</f>
        <v>#N/A</v>
      </c>
      <c r="JU25" s="565" t="e">
        <f>INDEX(MARDI!$B$35:$B$58,MATCH($A$25,MARDI!O35:O58,0))</f>
        <v>#N/A</v>
      </c>
      <c r="JV25" s="565" t="e">
        <f>INDEX(MARDI!$B$35:$B$58,MATCH($A$25,MARDI!P35:P58,0))</f>
        <v>#N/A</v>
      </c>
      <c r="JW25" s="565" t="e">
        <f>INDEX(MARDI!$B$35:$B$58,MATCH($A$25,MARDI!Q35:Q58,0))</f>
        <v>#N/A</v>
      </c>
      <c r="JX25" s="565" t="e">
        <f>INDEX(MARDI!$B$35:$B$58,MATCH($A$25,MARDI!R35:R58,0))</f>
        <v>#N/A</v>
      </c>
      <c r="JY25" s="565" t="e">
        <f>INDEX(MARDI!$B$35:$B$58,MATCH($A$25,MARDI!S35:S58,0))</f>
        <v>#N/A</v>
      </c>
      <c r="JZ25" s="565" t="e">
        <f>INDEX(MARDI!$B$35:$B$58,MATCH($A$25,MARDI!T35:T58,0))</f>
        <v>#N/A</v>
      </c>
      <c r="KA25" s="565" t="e">
        <f>INDEX(MARDI!$B$35:$B$58,MATCH($A$25,MARDI!U35:U58,0))</f>
        <v>#N/A</v>
      </c>
      <c r="KB25" s="565" t="e">
        <f>INDEX(MARDI!$B$35:$B$58,MATCH($A$25,MARDI!V35:V58,0))</f>
        <v>#N/A</v>
      </c>
      <c r="KC25" s="565" t="e">
        <f>INDEX(MARDI!$B$35:$B$58,MATCH($A$25,MARDI!W35:W58,0))</f>
        <v>#N/A</v>
      </c>
      <c r="KD25" s="565" t="e">
        <f>INDEX(MARDI!$B$35:$B$58,MATCH($A$25,MARDI!X35:X58,0))</f>
        <v>#N/A</v>
      </c>
      <c r="KE25" s="565" t="e">
        <f>INDEX(MARDI!$B$35:$B$58,MATCH($A$25,MARDI!Y35:Y58,0))</f>
        <v>#N/A</v>
      </c>
      <c r="KF25" s="565" t="e">
        <f>INDEX(MARDI!$B$35:$B$58,MATCH($A$25,MARDI!Z35:Z58,0))</f>
        <v>#N/A</v>
      </c>
      <c r="KG25" s="565" t="e">
        <f>INDEX(MARDI!$B$35:$B$58,MATCH($A$25,MARDI!AA35:AA58,0))</f>
        <v>#N/A</v>
      </c>
      <c r="KH25" s="565" t="e">
        <f>INDEX(MARDI!$B$35:$B$58,MATCH($A$25,MARDI!AB35:AB58,0))</f>
        <v>#N/A</v>
      </c>
      <c r="KI25" s="572">
        <f t="shared" si="36"/>
        <v>0</v>
      </c>
      <c r="KK25" s="565" t="str">
        <f t="shared" si="37"/>
        <v>DI LAURO</v>
      </c>
      <c r="KL25" s="565" t="e">
        <f>INDEX(MERCREDI!$B$35:$B$58,MATCH($A$25,MERCREDI!D35:D58,0))</f>
        <v>#N/A</v>
      </c>
      <c r="KM25" s="565" t="e">
        <f>INDEX(MERCREDI!$B$35:$B$58,MATCH($A$25,MERCREDI!E35:E58,0))</f>
        <v>#N/A</v>
      </c>
      <c r="KN25" s="565" t="e">
        <f>INDEX(MERCREDI!$B$35:$B$58,MATCH($A$25,MERCREDI!F35:F58,0))</f>
        <v>#N/A</v>
      </c>
      <c r="KO25" s="565" t="e">
        <f>INDEX(MERCREDI!$B$35:$B$58,MATCH($A$25,MERCREDI!G35:G58,0))</f>
        <v>#N/A</v>
      </c>
      <c r="KP25" s="565" t="e">
        <f>INDEX(MERCREDI!$B$35:$B$58,MATCH($A$25,MERCREDI!H35:H58,0))</f>
        <v>#N/A</v>
      </c>
      <c r="KQ25" s="565" t="e">
        <f>INDEX(MERCREDI!$B$35:$B$58,MATCH($A$25,MERCREDI!I35:I58,0))</f>
        <v>#N/A</v>
      </c>
      <c r="KR25" s="565" t="e">
        <f>INDEX(MERCREDI!$B$35:$B$58,MATCH($A$25,MERCREDI!J35:J58,0))</f>
        <v>#N/A</v>
      </c>
      <c r="KS25" s="565" t="e">
        <f>INDEX(MERCREDI!$B$35:$B$58,MATCH($A$25,MERCREDI!K35:K58,0))</f>
        <v>#N/A</v>
      </c>
      <c r="KT25" s="565" t="e">
        <f>INDEX(MERCREDI!$B$35:$B$58,MATCH($A$25,MERCREDI!L35:L58,0))</f>
        <v>#N/A</v>
      </c>
      <c r="KU25" s="565" t="e">
        <f>INDEX(MERCREDI!$B$35:$B$58,MATCH($A$25,MERCREDI!M35:M58,0))</f>
        <v>#N/A</v>
      </c>
      <c r="KV25" s="565" t="e">
        <f>INDEX(MERCREDI!$B$35:$B$58,MATCH($A$25,MERCREDI!N35:N58,0))</f>
        <v>#N/A</v>
      </c>
      <c r="KW25" s="565" t="e">
        <f>INDEX(MERCREDI!$B$35:$B$58,MATCH($A$25,MERCREDI!O35:O58,0))</f>
        <v>#N/A</v>
      </c>
      <c r="KX25" s="565" t="e">
        <f>INDEX(MERCREDI!$B$35:$B$58,MATCH($A$25,MERCREDI!P35:P58,0))</f>
        <v>#N/A</v>
      </c>
      <c r="KY25" s="565" t="e">
        <f>INDEX(MERCREDI!$B$35:$B$58,MATCH($A$25,MERCREDI!Q35:Q58,0))</f>
        <v>#N/A</v>
      </c>
      <c r="KZ25" s="565" t="e">
        <f>INDEX(MERCREDI!$B$35:$B$58,MATCH($A$25,MERCREDI!R35:R58,0))</f>
        <v>#N/A</v>
      </c>
      <c r="LA25" s="565" t="e">
        <f>INDEX(MERCREDI!$B$35:$B$58,MATCH($A$25,MERCREDI!S35:S58,0))</f>
        <v>#N/A</v>
      </c>
      <c r="LB25" s="565" t="e">
        <f>INDEX(MERCREDI!$B$35:$B$58,MATCH($A$25,MERCREDI!T35:T58,0))</f>
        <v>#N/A</v>
      </c>
      <c r="LC25" s="565" t="e">
        <f>INDEX(MERCREDI!$B$35:$B$58,MATCH($A$25,MERCREDI!U35:U58,0))</f>
        <v>#N/A</v>
      </c>
      <c r="LD25" s="565" t="e">
        <f>INDEX(MERCREDI!$B$35:$B$58,MATCH($A$25,MERCREDI!V35:V58,0))</f>
        <v>#N/A</v>
      </c>
      <c r="LE25" s="565" t="e">
        <f>INDEX(MERCREDI!$B$35:$B$58,MATCH($A$25,MERCREDI!W35:W58,0))</f>
        <v>#N/A</v>
      </c>
      <c r="LF25" s="565" t="e">
        <f>INDEX(MERCREDI!$B$35:$B$58,MATCH($A$25,MERCREDI!X35:X58,0))</f>
        <v>#N/A</v>
      </c>
      <c r="LG25" s="565" t="e">
        <f>INDEX(MERCREDI!$B$35:$B$58,MATCH($A$25,MERCREDI!Y35:Y58,0))</f>
        <v>#N/A</v>
      </c>
      <c r="LH25" s="565" t="e">
        <f>INDEX(MERCREDI!$B$35:$B$58,MATCH($A$25,MERCREDI!Z35:Z58,0))</f>
        <v>#N/A</v>
      </c>
      <c r="LI25" s="565" t="e">
        <f>INDEX(MERCREDI!$B$35:$B$58,MATCH($A$25,MERCREDI!AA35:AA58,0))</f>
        <v>#N/A</v>
      </c>
      <c r="LJ25" s="565" t="e">
        <f>INDEX(MERCREDI!$B$35:$B$58,MATCH($A$25,MERCREDI!AB35:AB58,0))</f>
        <v>#N/A</v>
      </c>
      <c r="LK25" s="572">
        <f t="shared" si="38"/>
        <v>0</v>
      </c>
      <c r="LM25" s="565" t="str">
        <f t="shared" si="39"/>
        <v>DI LAURO</v>
      </c>
      <c r="LN25" s="565" t="e">
        <f>INDEX(JEUDI!$B$35:$B$58,MATCH($A$25,JEUDI!D35:D58,0))</f>
        <v>#N/A</v>
      </c>
      <c r="LO25" s="565" t="e">
        <f>INDEX(JEUDI!$B$35:$B$58,MATCH($A$25,JEUDI!E35:E58,0))</f>
        <v>#N/A</v>
      </c>
      <c r="LP25" s="565" t="e">
        <f>INDEX(JEUDI!$B$35:$B$58,MATCH($A$25,JEUDI!F35:F58,0))</f>
        <v>#N/A</v>
      </c>
      <c r="LQ25" s="565" t="e">
        <f>INDEX(JEUDI!$B$35:$B$58,MATCH($A$25,JEUDI!G35:G58,0))</f>
        <v>#N/A</v>
      </c>
      <c r="LR25" s="565" t="e">
        <f>INDEX(JEUDI!$B$35:$B$58,MATCH($A$25,JEUDI!H35:H58,0))</f>
        <v>#N/A</v>
      </c>
      <c r="LS25" s="565" t="e">
        <f>INDEX(JEUDI!$B$35:$B$58,MATCH($A$25,JEUDI!I35:I58,0))</f>
        <v>#N/A</v>
      </c>
      <c r="LT25" s="565" t="e">
        <f>INDEX(JEUDI!$B$35:$B$58,MATCH($A$25,JEUDI!J35:J58,0))</f>
        <v>#N/A</v>
      </c>
      <c r="LU25" s="565" t="e">
        <f>INDEX(JEUDI!$B$35:$B$58,MATCH($A$25,JEUDI!K35:K58,0))</f>
        <v>#N/A</v>
      </c>
      <c r="LV25" s="565" t="e">
        <f>INDEX(JEUDI!$B$35:$B$58,MATCH($A$25,JEUDI!L35:L58,0))</f>
        <v>#N/A</v>
      </c>
      <c r="LW25" s="565" t="e">
        <f>INDEX(JEUDI!$B$35:$B$58,MATCH($A$25,JEUDI!M35:M58,0))</f>
        <v>#N/A</v>
      </c>
      <c r="LX25" s="565" t="e">
        <f>INDEX(JEUDI!$B$35:$B$58,MATCH($A$25,JEUDI!N35:N58,0))</f>
        <v>#N/A</v>
      </c>
      <c r="LY25" s="565" t="e">
        <f>INDEX(JEUDI!$B$35:$B$58,MATCH($A$25,JEUDI!O35:O58,0))</f>
        <v>#N/A</v>
      </c>
      <c r="LZ25" s="565" t="e">
        <f>INDEX(JEUDI!$B$35:$B$58,MATCH($A$25,JEUDI!P35:P58,0))</f>
        <v>#N/A</v>
      </c>
      <c r="MA25" s="565" t="e">
        <f>INDEX(JEUDI!$B$35:$B$58,MATCH($A$25,JEUDI!Q35:Q58,0))</f>
        <v>#N/A</v>
      </c>
      <c r="MB25" s="565" t="e">
        <f>INDEX(JEUDI!$B$35:$B$58,MATCH($A$25,JEUDI!R35:R58,0))</f>
        <v>#N/A</v>
      </c>
      <c r="MC25" s="565" t="e">
        <f>INDEX(JEUDI!$B$35:$B$58,MATCH($A$25,JEUDI!S35:S58,0))</f>
        <v>#N/A</v>
      </c>
      <c r="MD25" s="565" t="e">
        <f>INDEX(JEUDI!$B$35:$B$58,MATCH($A$25,JEUDI!T35:T58,0))</f>
        <v>#N/A</v>
      </c>
      <c r="ME25" s="565" t="e">
        <f>INDEX(JEUDI!$B$35:$B$58,MATCH($A$25,JEUDI!U35:U58,0))</f>
        <v>#N/A</v>
      </c>
      <c r="MF25" s="565" t="e">
        <f>INDEX(JEUDI!$B$35:$B$58,MATCH($A$25,JEUDI!V35:V58,0))</f>
        <v>#N/A</v>
      </c>
      <c r="MG25" s="565" t="e">
        <f>INDEX(JEUDI!$B$35:$B$58,MATCH($A$25,JEUDI!W35:W58,0))</f>
        <v>#N/A</v>
      </c>
      <c r="MH25" s="565" t="e">
        <f>INDEX(JEUDI!$B$35:$B$58,MATCH($A$25,JEUDI!X35:X58,0))</f>
        <v>#N/A</v>
      </c>
      <c r="MI25" s="565" t="e">
        <f>INDEX(JEUDI!$B$35:$B$58,MATCH($A$25,JEUDI!Y35:Y58,0))</f>
        <v>#N/A</v>
      </c>
      <c r="MJ25" s="565" t="e">
        <f>INDEX(JEUDI!$B$35:$B$58,MATCH($A$25,JEUDI!Z35:Z58,0))</f>
        <v>#N/A</v>
      </c>
      <c r="MK25" s="565" t="e">
        <f>INDEX(JEUDI!$B$35:$B$58,MATCH($A$25,JEUDI!AA35:AA58,0))</f>
        <v>#N/A</v>
      </c>
      <c r="ML25" s="565" t="e">
        <f>INDEX(JEUDI!$B$35:$B$58,MATCH($A$25,JEUDI!AB35:AB58,0))</f>
        <v>#N/A</v>
      </c>
      <c r="MM25" s="572">
        <f t="shared" si="40"/>
        <v>0</v>
      </c>
      <c r="MP25" s="565" t="str">
        <f t="shared" si="41"/>
        <v>DI LAURO</v>
      </c>
      <c r="MQ25" s="565" t="e">
        <f>INDEX(VENDREDI!$B$35:$B$58,MATCH($A$25,VENDREDI!D35:D58,0))</f>
        <v>#N/A</v>
      </c>
      <c r="MR25" s="565" t="e">
        <f>INDEX(VENDREDI!$B$35:$B$58,MATCH($A$25,VENDREDI!E35:E58,0))</f>
        <v>#N/A</v>
      </c>
      <c r="MS25" s="565" t="e">
        <f>INDEX(VENDREDI!$B$35:$B$58,MATCH($A$25,VENDREDI!F35:F58,0))</f>
        <v>#N/A</v>
      </c>
      <c r="MT25" s="565" t="e">
        <f>INDEX(VENDREDI!$B$35:$B$58,MATCH($A$25,VENDREDI!G35:G58,0))</f>
        <v>#N/A</v>
      </c>
      <c r="MU25" s="565" t="e">
        <f>INDEX(VENDREDI!$B$35:$B$58,MATCH($A$25,VENDREDI!H35:H58,0))</f>
        <v>#N/A</v>
      </c>
      <c r="MV25" s="565" t="e">
        <f>INDEX(VENDREDI!$B$35:$B$58,MATCH($A$25,VENDREDI!I35:I58,0))</f>
        <v>#N/A</v>
      </c>
      <c r="MW25" s="565" t="e">
        <f>INDEX(VENDREDI!$B$35:$B$58,MATCH($A$25,VENDREDI!J35:J58,0))</f>
        <v>#N/A</v>
      </c>
      <c r="MX25" s="565" t="e">
        <f>INDEX(VENDREDI!$B$35:$B$58,MATCH($A$25,VENDREDI!K35:K58,0))</f>
        <v>#N/A</v>
      </c>
      <c r="MY25" s="565" t="e">
        <f>INDEX(VENDREDI!$B$35:$B$58,MATCH($A$25,VENDREDI!L35:L58,0))</f>
        <v>#N/A</v>
      </c>
      <c r="MZ25" s="565" t="e">
        <f>INDEX(VENDREDI!$B$35:$B$58,MATCH($A$25,VENDREDI!M35:M58,0))</f>
        <v>#N/A</v>
      </c>
      <c r="NA25" s="565" t="e">
        <f>INDEX(VENDREDI!$B$35:$B$58,MATCH($A$25,VENDREDI!N35:N58,0))</f>
        <v>#N/A</v>
      </c>
      <c r="NB25" s="565" t="e">
        <f>INDEX(VENDREDI!$B$35:$B$58,MATCH($A$25,VENDREDI!O35:O58,0))</f>
        <v>#N/A</v>
      </c>
      <c r="NC25" s="565" t="e">
        <f>INDEX(VENDREDI!$B$35:$B$58,MATCH($A$25,VENDREDI!P35:P58,0))</f>
        <v>#N/A</v>
      </c>
      <c r="ND25" s="565" t="e">
        <f>INDEX(VENDREDI!$B$35:$B$58,MATCH($A$25,VENDREDI!Q35:Q58,0))</f>
        <v>#N/A</v>
      </c>
      <c r="NE25" s="565" t="e">
        <f>INDEX(VENDREDI!$B$35:$B$58,MATCH($A$25,VENDREDI!R35:R58,0))</f>
        <v>#N/A</v>
      </c>
      <c r="NF25" s="565" t="e">
        <f>INDEX(VENDREDI!$B$35:$B$58,MATCH($A$25,VENDREDI!S35:S58,0))</f>
        <v>#N/A</v>
      </c>
      <c r="NG25" s="565" t="e">
        <f>INDEX(VENDREDI!$B$35:$B$58,MATCH($A$25,VENDREDI!T35:T58,0))</f>
        <v>#N/A</v>
      </c>
      <c r="NH25" s="565" t="e">
        <f>INDEX(VENDREDI!$B$35:$B$58,MATCH($A$25,VENDREDI!U35:U58,0))</f>
        <v>#N/A</v>
      </c>
      <c r="NI25" s="565" t="e">
        <f>INDEX(VENDREDI!$B$35:$B$58,MATCH($A$25,VENDREDI!V35:V58,0))</f>
        <v>#N/A</v>
      </c>
      <c r="NJ25" s="565" t="e">
        <f>INDEX(VENDREDI!$B$35:$B$58,MATCH($A$25,VENDREDI!W35:W58,0))</f>
        <v>#N/A</v>
      </c>
      <c r="NK25" s="565" t="e">
        <f>INDEX(VENDREDI!$B$35:$B$58,MATCH($A$25,VENDREDI!X35:X58,0))</f>
        <v>#N/A</v>
      </c>
      <c r="NL25" s="565" t="e">
        <f>INDEX(VENDREDI!$B$35:$B$58,MATCH($A$25,VENDREDI!Y35:Y58,0))</f>
        <v>#N/A</v>
      </c>
      <c r="NM25" s="565" t="e">
        <f>INDEX(VENDREDI!$B$35:$B$58,MATCH($A$25,VENDREDI!Z35:Z58,0))</f>
        <v>#N/A</v>
      </c>
      <c r="NN25" s="565" t="e">
        <f>INDEX(VENDREDI!$B$35:$B$58,MATCH($A$25,VENDREDI!AA35:AA58,0))</f>
        <v>#N/A</v>
      </c>
      <c r="NO25" s="565" t="e">
        <f>INDEX(VENDREDI!$B$35:$B$58,MATCH($A$25,VENDREDI!AB35:AB58,0))</f>
        <v>#N/A</v>
      </c>
      <c r="NP25" s="572">
        <f t="shared" si="42"/>
        <v>0</v>
      </c>
      <c r="NS25" s="564" t="str">
        <f t="shared" si="43"/>
        <v>DI LAURO</v>
      </c>
      <c r="NT25" s="617" t="e">
        <f>INDEX(LUNDI!$B$63:$B$66,MATCH(A25,LUNDI!$D$63:$D$66,0))</f>
        <v>#N/A</v>
      </c>
      <c r="NU25" s="618" t="e">
        <f>INDEX(LUNDI!$B$63:$B$66,MATCH(A25,LUNDI!$E$63:$E$66,0))</f>
        <v>#N/A</v>
      </c>
      <c r="NV25" s="625" t="e">
        <f>INDEX(LUNDI!$H$63:$H$66,MATCH(A25,LUNDI!$J$63:$J$66,0))</f>
        <v>#N/A</v>
      </c>
      <c r="NW25" s="626" t="e">
        <f>INDEX(LUNDI!$H$63:$H$66,MATCH($A$25,LUNDI!K63:K66,0))</f>
        <v>#N/A</v>
      </c>
      <c r="NX25" s="617" t="e">
        <f>INDEX(MARDI!$B$63:$B$66,MATCH(A25,MARDI!$D$63:$D$66,0))</f>
        <v>#N/A</v>
      </c>
      <c r="NY25" s="618" t="e">
        <f>INDEX(MARDI!$B$63:$B$66,MATCH(A25,MARDI!$E$63:$E$66,0))</f>
        <v>#N/A</v>
      </c>
      <c r="NZ25" s="625" t="e">
        <f>INDEX(MARDI!$H$63:$H$66,MATCH(A25,MARDI!$J$63:$J$66,0))</f>
        <v>#N/A</v>
      </c>
      <c r="OA25" s="626" t="e">
        <f>INDEX(MARDI!$H$63:$H$66,MATCH(A25,MARDI!$K$63:$K$66,0))</f>
        <v>#N/A</v>
      </c>
      <c r="OB25" s="617" t="e">
        <f>INDEX(MERCREDI!$B$63:$B$66,MATCH(A25,MERCREDI!$D$63:$D$66,0))</f>
        <v>#N/A</v>
      </c>
      <c r="OC25" s="618" t="e">
        <f>INDEX(MERCREDI!$B$63:$B$66,MATCH(A25,MERCREDI!$E$63:$E$66,0))</f>
        <v>#N/A</v>
      </c>
      <c r="OD25" s="625" t="e">
        <f>INDEX(MERCREDI!$H$63:$H$66,MATCH(A25,MERCREDI!$J$63:$J$66,0))</f>
        <v>#N/A</v>
      </c>
      <c r="OE25" s="626" t="e">
        <f>INDEX(MERCREDI!$H$63:$H$66,MATCH(A25,MERCREDI!$K$63:$K$66,0))</f>
        <v>#N/A</v>
      </c>
      <c r="OF25" s="617" t="e">
        <f>INDEX(JEUDI!$B$63:$B$66,MATCH(A25,JEUDI!$D$63:$D$66,0))</f>
        <v>#N/A</v>
      </c>
      <c r="OG25" s="618" t="e">
        <f>INDEX(JEUDI!$B$63:$B$66,MATCH(A25,JEUDI!$E$63:$E$66,0))</f>
        <v>#N/A</v>
      </c>
      <c r="OH25" s="625" t="e">
        <f>INDEX(JEUDI!$H$63:$H$66,MATCH(A25,JEUDI!$J$63:$J$66,0))</f>
        <v>#N/A</v>
      </c>
      <c r="OI25" s="626" t="e">
        <f>INDEX(JEUDI!$H$63:$H$66,MATCH(A25,JEUDI!$K$63:$K$66,0))</f>
        <v>#N/A</v>
      </c>
      <c r="OJ25" s="617" t="e">
        <f>INDEX(VENDREDI!$B$63:$B$66,MATCH(A25,VENDREDI!$D$63:$D$66,0))</f>
        <v>#N/A</v>
      </c>
      <c r="OK25" s="618" t="e">
        <f>INDEX(VENDREDI!$B$63:$B$66,MATCH(A25,VENDREDI!$E$63:$E$66,0))</f>
        <v>#N/A</v>
      </c>
      <c r="OL25" s="625" t="e">
        <f>INDEX(VENDREDI!$H$63:$H$66,MATCH(A25,VENDREDI!$J$63:$J$66,0))</f>
        <v>#N/A</v>
      </c>
      <c r="OM25" s="626" t="e">
        <f>INDEX(VENDREDI!$H$63:$H$66,MATCH(A25,VENDREDI!$K$63:$K$66,0))</f>
        <v>#N/A</v>
      </c>
      <c r="ON25" s="669" t="str">
        <f t="shared" si="44"/>
        <v>DI LAURO</v>
      </c>
      <c r="OO25" s="641" t="e">
        <f>INDEX(LUNDI!$C$63:$C$66,MATCH(A25,LUNDI!$D$63:$D$66,0))</f>
        <v>#N/A</v>
      </c>
      <c r="OP25" s="642" t="e">
        <f>INDEX(LUNDI!$C$63:$C$66,MATCH(A25,LUNDI!$E$63:$E$66,0))</f>
        <v>#N/A</v>
      </c>
      <c r="OQ25" s="645" t="e">
        <f>INDEX(LUNDI!$I$63:$I$66,MATCH(A25,LUNDI!$J$63:$J$66,0))</f>
        <v>#N/A</v>
      </c>
      <c r="OR25" s="646" t="e">
        <f>INDEX(LUNDI!$I$63:$I$66,MATCH(A25,LUNDI!$K$63:$K$66,0))</f>
        <v>#N/A</v>
      </c>
      <c r="OS25" s="649" t="e">
        <f>INDEX(MARDI!$C$63:$C$66,MATCH(A25,MARDI!$D$63:$D$66,0))</f>
        <v>#N/A</v>
      </c>
      <c r="OT25" s="650" t="e">
        <f>INDEX(MARDI!$C$63:$C$66,MATCH(A25,MARDI!$E$63:$E$66,0))</f>
        <v>#N/A</v>
      </c>
      <c r="OU25" s="651" t="e">
        <f>INDEX(MARDI!$I$63:$I$66,MATCH(A25,MARDI!$J$63:$J$66,0))</f>
        <v>#N/A</v>
      </c>
      <c r="OV25" s="652" t="e">
        <f>INDEX(MARDI!$I$63:$I$66,MATCH(A25,MARDI!$K$63:$K$66,0))</f>
        <v>#N/A</v>
      </c>
      <c r="OW25" s="657" t="e">
        <f>INDEX(MERCREDI!$C$63:$C$66,MATCH(A25,MERCREDI!$D$63:$D$66,0))</f>
        <v>#N/A</v>
      </c>
      <c r="OX25" s="658" t="e">
        <f>INDEX(MERCREDI!$C$63:$C$66,MATCH(A25,MERCREDI!$E$63:$E$66,0))</f>
        <v>#N/A</v>
      </c>
      <c r="OY25" s="659" t="e">
        <f>INDEX(MERCREDI!$I$63:$I$66,MATCH(A25,MERCREDI!$J$63:$J$66,0))</f>
        <v>#N/A</v>
      </c>
      <c r="OZ25" s="660" t="e">
        <f>INDEX(MERCREDI!$I$63:$I$66,MATCH(A25,MERCREDI!$K$63:$K$66,0))</f>
        <v>#N/A</v>
      </c>
      <c r="PA25" s="657" t="e">
        <f>INDEX(JEUDI!$C$63:$C$66,MATCH(A25,JEUDI!$D$63:$D$66,0))</f>
        <v>#N/A</v>
      </c>
      <c r="PB25" s="658" t="e">
        <f>INDEX(JEUDI!$C$63:$C$66,MATCH(A25,JEUDI!$E$63:$E$66,0))</f>
        <v>#N/A</v>
      </c>
      <c r="PC25" s="659" t="e">
        <f>INDEX(JEUDI!$I$63:$I$66,MATCH(A25,JEUDI!$J$63:$J$66,0))</f>
        <v>#N/A</v>
      </c>
      <c r="PD25" s="660" t="e">
        <f>INDEX(JEUDI!$I$63:$I$66,MATCH(A25,JEUDI!$K$63:$K$66,0))</f>
        <v>#N/A</v>
      </c>
      <c r="PE25" s="657" t="e">
        <f>INDEX(VENDREDI!$C$63:$C$66,MATCH(A25,VENDREDI!$D$63:$D$66,0))</f>
        <v>#N/A</v>
      </c>
      <c r="PF25" s="658" t="e">
        <f>INDEX(VENDREDI!$C$63:$C$66,MATCH(A25,VENDREDI!$E$63:$E$66,0))</f>
        <v>#N/A</v>
      </c>
      <c r="PG25" s="659" t="e">
        <f>INDEX(VENDREDI!$I$63:$I$66,MATCH(A25,VENDREDI!$J$63:$J$66,0))</f>
        <v>#N/A</v>
      </c>
      <c r="PH25" s="660" t="e">
        <f>INDEX(VENDREDI!$I$63:$I$66,MATCH(A25,VENDREDI!$K$63:$K$66,0))</f>
        <v>#N/A</v>
      </c>
    </row>
    <row r="26" spans="1:424" x14ac:dyDescent="0.25">
      <c r="A26" s="187" t="str">
        <f>'LISTE DES PROFS'!A21</f>
        <v>DOUAI</v>
      </c>
      <c r="B26" s="233">
        <f t="shared" si="17"/>
        <v>0</v>
      </c>
      <c r="C26" s="234">
        <f t="shared" si="18"/>
        <v>0</v>
      </c>
      <c r="D26" s="234">
        <f t="shared" si="19"/>
        <v>0</v>
      </c>
      <c r="E26" s="235">
        <f t="shared" si="20"/>
        <v>0</v>
      </c>
      <c r="F26" s="233">
        <f t="shared" si="21"/>
        <v>0</v>
      </c>
      <c r="G26" s="234">
        <f t="shared" si="22"/>
        <v>0</v>
      </c>
      <c r="H26" s="227">
        <f t="shared" si="23"/>
        <v>0</v>
      </c>
      <c r="I26" s="235">
        <f t="shared" si="24"/>
        <v>0</v>
      </c>
      <c r="J26" s="489">
        <f t="shared" si="0"/>
        <v>0</v>
      </c>
      <c r="K26" s="227">
        <f t="shared" si="1"/>
        <v>0</v>
      </c>
      <c r="L26" s="227">
        <f t="shared" si="2"/>
        <v>0</v>
      </c>
      <c r="M26" s="235">
        <f t="shared" si="3"/>
        <v>0</v>
      </c>
      <c r="N26" s="491">
        <f t="shared" si="25"/>
        <v>0</v>
      </c>
      <c r="O26" s="480" t="s">
        <v>70</v>
      </c>
      <c r="P26" s="233">
        <f>COUNTIF(LUNDI!$D$6:$AB$15,A26)</f>
        <v>0</v>
      </c>
      <c r="Q26" s="234">
        <f>COUNTIF(LUNDI!$D$20:$Y$29,A26)</f>
        <v>0</v>
      </c>
      <c r="R26" s="444">
        <f t="shared" si="4"/>
        <v>0</v>
      </c>
      <c r="S26" s="234">
        <f>COUNTIF(MARDI!$D$6:$AB$15,A26)</f>
        <v>0</v>
      </c>
      <c r="T26" s="234">
        <f>COUNTIF(MARDI!$D$20:$Y$29,A26)</f>
        <v>0</v>
      </c>
      <c r="U26" s="444">
        <f t="shared" si="5"/>
        <v>0</v>
      </c>
      <c r="V26" s="234">
        <f>COUNTIF(MERCREDI!$D$6:$AB$15,A26)</f>
        <v>0</v>
      </c>
      <c r="W26" s="234">
        <f>COUNTIF(MERCREDI!$D$20:$Y$29,A26)</f>
        <v>0</v>
      </c>
      <c r="X26" s="444">
        <f t="shared" si="6"/>
        <v>0</v>
      </c>
      <c r="Y26" s="234">
        <f>COUNTIF(JEUDI!$D$6:$AB$15,A26)</f>
        <v>0</v>
      </c>
      <c r="Z26" s="234">
        <f>COUNTIF(JEUDI!$D$20:$Y$29,A26)</f>
        <v>0</v>
      </c>
      <c r="AA26" s="444">
        <f t="shared" si="7"/>
        <v>0</v>
      </c>
      <c r="AB26" s="234">
        <f>COUNTIF(VENDREDI!$D$6:$AB$15,A26)</f>
        <v>0</v>
      </c>
      <c r="AC26" s="235">
        <f>COUNTIF(VENDREDI!$D$20:$Y$29,A26)</f>
        <v>0</v>
      </c>
      <c r="AD26" s="451">
        <f t="shared" si="8"/>
        <v>0</v>
      </c>
      <c r="AE26" s="226">
        <f>COUNTIF(LUNDI!$D$63:$D$66,A26)</f>
        <v>0</v>
      </c>
      <c r="AF26" s="227">
        <f>COUNTIF(LUNDI!$E$63:$E$66,A26)</f>
        <v>0</v>
      </c>
      <c r="AG26" s="228">
        <f>COUNTIF(MARDI!$D$63:$D$66,A26)</f>
        <v>0</v>
      </c>
      <c r="AH26" s="234">
        <f>COUNTIF(MARDI!$E$63:$E$66,A26)</f>
        <v>0</v>
      </c>
      <c r="AI26" s="228">
        <f>COUNTIF(MERCREDI!$D$63:$D$66,A26)</f>
        <v>0</v>
      </c>
      <c r="AJ26" s="234">
        <f>COUNTIF(MERCREDI!$E$63:$E$66,A26)</f>
        <v>0</v>
      </c>
      <c r="AK26" s="228">
        <f>COUNTIF(JEUDI!$D$63:$D$66,A26)</f>
        <v>0</v>
      </c>
      <c r="AL26" s="227">
        <f>COUNTIF(JEUDI!$E$63:$E$66,A26)</f>
        <v>0</v>
      </c>
      <c r="AM26" s="228">
        <f>COUNTIF(VENDREDI!$D$63:$D$66,A26)</f>
        <v>0</v>
      </c>
      <c r="AN26" s="525">
        <f>COUNTIF(VENDREDI!$E$63:$E$66,A26)</f>
        <v>0</v>
      </c>
      <c r="AO26" s="233">
        <f>COUNTIF(LUNDI!$F$63:$F$66,A26)</f>
        <v>0</v>
      </c>
      <c r="AP26" s="234"/>
      <c r="AQ26" s="234">
        <f>COUNTIF(MARDI!$F$63:$F$66,A26)</f>
        <v>0</v>
      </c>
      <c r="AR26" s="234"/>
      <c r="AS26" s="234">
        <f>COUNTIF(MERCREDI!$F$63:$F$66,A26)</f>
        <v>0</v>
      </c>
      <c r="AT26" s="234"/>
      <c r="AU26" s="234">
        <f>COUNTIF(JEUDI!$F$63:$F$66,A26)</f>
        <v>0</v>
      </c>
      <c r="AV26" s="234"/>
      <c r="AW26" s="235">
        <f>COUNTIF(VENDREDI!$F$63:$F$66,A26)</f>
        <v>0</v>
      </c>
      <c r="AX26" s="218"/>
      <c r="AY26" s="218"/>
      <c r="AZ26" s="233">
        <f>COUNTIF(LUNDI!$D$35:$AB$44,A26)</f>
        <v>0</v>
      </c>
      <c r="BA26" s="234">
        <f>COUNTIF(LUNDI!$D$49:$Y$58,A26)</f>
        <v>0</v>
      </c>
      <c r="BB26" s="444">
        <f t="shared" si="9"/>
        <v>0</v>
      </c>
      <c r="BC26" s="234">
        <f>COUNTIF(MARDI!$D$35:$AB$44,A26)</f>
        <v>0</v>
      </c>
      <c r="BD26" s="234">
        <f>COUNTIF(MARDI!$D$49:$Y$58,A26)</f>
        <v>0</v>
      </c>
      <c r="BE26" s="444">
        <f t="shared" si="10"/>
        <v>0</v>
      </c>
      <c r="BF26" s="234">
        <f>COUNTIF(MERCREDI!$D$35:$AB$44,A26)</f>
        <v>0</v>
      </c>
      <c r="BG26" s="234">
        <f>COUNTIF(MERCREDI!$D$49:$Y$58,A26)</f>
        <v>0</v>
      </c>
      <c r="BH26" s="444">
        <f t="shared" si="11"/>
        <v>0</v>
      </c>
      <c r="BI26" s="234">
        <f>COUNTIF(JEUDI!$D$35:$AB$44,A26)</f>
        <v>0</v>
      </c>
      <c r="BJ26" s="234">
        <f>COUNTIF(JEUDI!$D$49:$Y$58,A26)</f>
        <v>0</v>
      </c>
      <c r="BK26" s="444">
        <f t="shared" si="12"/>
        <v>0</v>
      </c>
      <c r="BL26" s="234">
        <f>COUNTIF(VENDREDI!$D$35:$AB$44,A26)</f>
        <v>0</v>
      </c>
      <c r="BM26" s="235">
        <f>COUNTIF(VENDREDI!$D$49:$Y$58,A26)</f>
        <v>0</v>
      </c>
      <c r="BN26" s="451">
        <f t="shared" si="13"/>
        <v>0</v>
      </c>
      <c r="BO26" s="207">
        <f>COUNTIF(LUNDI!$J$63:$J$66,A26)</f>
        <v>0</v>
      </c>
      <c r="BP26" s="41">
        <f>COUNTIF(LUNDI!$K$63:$K$66,A26)</f>
        <v>0</v>
      </c>
      <c r="BQ26" s="207">
        <f>COUNTIF(MARDI!$J$63:$J$66,A26)</f>
        <v>0</v>
      </c>
      <c r="BR26" s="41">
        <f>COUNTIF(MARDI!$K$63:$K$66,A26)</f>
        <v>0</v>
      </c>
      <c r="BS26" s="207">
        <f>COUNTIF(MERCREDI!$J$63:$J$66,A26)</f>
        <v>0</v>
      </c>
      <c r="BT26" s="41">
        <f>COUNTIF(MERCREDI!$K$63:$K$66,A26)</f>
        <v>0</v>
      </c>
      <c r="BU26" s="207">
        <f>COUNTIF(JEUDI!$J$63:$J$66,A26)</f>
        <v>0</v>
      </c>
      <c r="BV26" s="41">
        <f>COUNTIF(JEUDI!$K$63:$K$66,A26)</f>
        <v>0</v>
      </c>
      <c r="BW26" s="207">
        <f>COUNTIF(VENDREDI!$J$63:$J$66,A26)</f>
        <v>0</v>
      </c>
      <c r="BX26" s="42">
        <f>COUNTIF(VENDREDI!$K$63:$K$66,A26)</f>
        <v>0</v>
      </c>
      <c r="BY26" s="207">
        <f>COUNTIF(LUNDI!$L$66:$L82,A26)</f>
        <v>0</v>
      </c>
      <c r="BZ26" s="208"/>
      <c r="CA26" s="41">
        <f>COUNTIF(MARDI!$L$63:$L$66,A26)</f>
        <v>0</v>
      </c>
      <c r="CB26" s="208"/>
      <c r="CC26" s="208">
        <f>COUNTIF(MERCREDI!$L$63:$L$66,A26)</f>
        <v>0</v>
      </c>
      <c r="CD26" s="208"/>
      <c r="CE26" s="41">
        <f>COUNTIF(JEUDI!$L$63:$L$66,A26)</f>
        <v>0</v>
      </c>
      <c r="CF26" s="208"/>
      <c r="CG26" s="209">
        <f>COUNTIF(VENDREDI!$L$63:$L$66,A26)</f>
        <v>0</v>
      </c>
      <c r="CK26" s="43">
        <f>COUNTIF(LUNDI!$O$64:$O$66,A26)</f>
        <v>0</v>
      </c>
      <c r="CL26" s="41">
        <f>COUNTIF(MARDI!$O$64:$O$66,A26)</f>
        <v>0</v>
      </c>
      <c r="CM26" s="41">
        <f>COUNTIF(MERCREDI!$O$64:$O$66,A26)</f>
        <v>0</v>
      </c>
      <c r="CN26" s="41">
        <f>COUNTIF(JEUDI!$O$64:$O$66,A26)</f>
        <v>0</v>
      </c>
      <c r="CO26" s="42">
        <f>COUNTIF(VENDREDI!$O$64:$O$66,A26)</f>
        <v>0</v>
      </c>
      <c r="CQ26" s="43">
        <f>COUNTIF(LUNDI!$P$64:$P$66,A26)</f>
        <v>0</v>
      </c>
      <c r="CR26" s="41">
        <f>COUNTIF(MARDI!$P$64:$P$66,A26)</f>
        <v>0</v>
      </c>
      <c r="CS26" s="41">
        <f>COUNTIF(MERCREDI!$P$64:$P$66,A26)</f>
        <v>0</v>
      </c>
      <c r="CT26" s="41">
        <f>COUNTIF(JEUDI!$P$64:$P$66,A26)</f>
        <v>0</v>
      </c>
      <c r="CU26" s="42">
        <f>COUNTIF(VENDREDI!$P$64:$P$66,A26)</f>
        <v>0</v>
      </c>
      <c r="CV26" s="543" t="str">
        <f t="shared" si="26"/>
        <v>DOUAI</v>
      </c>
      <c r="CW26" s="559" t="e">
        <f>INDEX(LUNDI!$B$6:$B$29,MATCH($A$26,LUNDI!D6:D29,0))</f>
        <v>#N/A</v>
      </c>
      <c r="CX26" s="559" t="e">
        <f>INDEX(LUNDI!$B$6:$B$29,MATCH($A$26,LUNDI!E6:E29,0))</f>
        <v>#N/A</v>
      </c>
      <c r="CY26" s="559" t="e">
        <f>INDEX(LUNDI!$B$6:$B$29,MATCH($A$26,LUNDI!F6:F29,0))</f>
        <v>#N/A</v>
      </c>
      <c r="CZ26" s="559" t="e">
        <f>INDEX(LUNDI!$B$6:$B$29,MATCH($A$26,LUNDI!G6:G29,0))</f>
        <v>#N/A</v>
      </c>
      <c r="DA26" s="559" t="e">
        <f>INDEX(LUNDI!$B$6:$B$29,MATCH($A$26,LUNDI!H6:H29,0))</f>
        <v>#N/A</v>
      </c>
      <c r="DB26" s="559" t="e">
        <f>INDEX(LUNDI!$B$6:$B$29,MATCH($A$26,LUNDI!I6:I29,0))</f>
        <v>#N/A</v>
      </c>
      <c r="DC26" s="559" t="e">
        <f>INDEX(LUNDI!$B$6:$B$29,MATCH($A$26,LUNDI!J6:J29,0))</f>
        <v>#N/A</v>
      </c>
      <c r="DD26" s="559" t="e">
        <f>INDEX(LUNDI!$B$6:$B$29,MATCH($A$26,LUNDI!K6:K29,0))</f>
        <v>#N/A</v>
      </c>
      <c r="DE26" s="559" t="e">
        <f>INDEX(LUNDI!$B$6:$B$29,MATCH($A$26,LUNDI!L6:L29,0))</f>
        <v>#N/A</v>
      </c>
      <c r="DF26" s="559" t="e">
        <f>INDEX(LUNDI!$B$6:$B$29,MATCH($A$26,LUNDI!M6:M29,0))</f>
        <v>#N/A</v>
      </c>
      <c r="DG26" s="559" t="e">
        <f>INDEX(LUNDI!$B$6:$B$29,MATCH($A$26,LUNDI!N6:N29,0))</f>
        <v>#N/A</v>
      </c>
      <c r="DH26" s="559" t="e">
        <f>INDEX(LUNDI!$B$6:$B$29,MATCH($A$26,LUNDI!O6:O29,0))</f>
        <v>#N/A</v>
      </c>
      <c r="DI26" s="559" t="e">
        <f>INDEX(LUNDI!$B$6:$B$29,MATCH($A$26,LUNDI!P6:P29,0))</f>
        <v>#N/A</v>
      </c>
      <c r="DJ26" s="559" t="e">
        <f>INDEX(LUNDI!$B$6:$B$29,MATCH($A$26,LUNDI!Q6:Q29,0))</f>
        <v>#N/A</v>
      </c>
      <c r="DK26" s="559" t="e">
        <f>INDEX(LUNDI!$B$6:$B$29,MATCH($A$26,LUNDI!R6:R29,0))</f>
        <v>#N/A</v>
      </c>
      <c r="DL26" s="559" t="e">
        <f>INDEX(LUNDI!$B$6:$B$29,MATCH($A$26,LUNDI!S6:S29,0))</f>
        <v>#N/A</v>
      </c>
      <c r="DM26" s="559" t="e">
        <f>INDEX(LUNDI!$B$6:$B$29,MATCH($A$26,LUNDI!T6:T29,0))</f>
        <v>#N/A</v>
      </c>
      <c r="DN26" s="559" t="e">
        <f>INDEX(LUNDI!$B$6:$B$29,MATCH($A$26,LUNDI!U6:U29,0))</f>
        <v>#N/A</v>
      </c>
      <c r="DO26" s="559" t="e">
        <f>INDEX(LUNDI!$B$6:$B$29,MATCH($A$26,LUNDI!V6:V29,0))</f>
        <v>#N/A</v>
      </c>
      <c r="DP26" s="559" t="e">
        <f>INDEX(LUNDI!$B$6:$B$29,MATCH($A$26,LUNDI!W6:W29,0))</f>
        <v>#N/A</v>
      </c>
      <c r="DQ26" s="559" t="e">
        <f>INDEX(LUNDI!$B$6:$B$29,MATCH($A$26,LUNDI!X6:X29,0))</f>
        <v>#N/A</v>
      </c>
      <c r="DR26" s="559" t="e">
        <f>INDEX(LUNDI!$B$6:$B$29,MATCH($A$26,LUNDI!Y6:Y29,0))</f>
        <v>#N/A</v>
      </c>
      <c r="DS26" s="559" t="e">
        <f>INDEX(LUNDI!$B$6:$B$29,MATCH($A$26,LUNDI!Z6:Z29,0))</f>
        <v>#N/A</v>
      </c>
      <c r="DT26" s="559" t="e">
        <f>INDEX(LUNDI!$B$6:$B$29,MATCH($A$26,LUNDI!AA6:AA29,0))</f>
        <v>#N/A</v>
      </c>
      <c r="DU26" s="559" t="e">
        <f>INDEX(LUNDI!$B$6:$B$29,MATCH($A$26,LUNDI!AB6:AB29,0))</f>
        <v>#N/A</v>
      </c>
      <c r="DV26" s="572">
        <f t="shared" si="14"/>
        <v>0</v>
      </c>
      <c r="DW26" s="543" t="str">
        <f t="shared" si="15"/>
        <v>DOUAI</v>
      </c>
      <c r="DX26" s="559" t="e">
        <f>INDEX(MARDI!$B$6:$B$29,MATCH($A$26,MARDI!D6:D29,0))</f>
        <v>#N/A</v>
      </c>
      <c r="DY26" s="559" t="e">
        <f>INDEX(MARDI!$B$6:$B$29,MATCH($A$26,MARDI!E6:E29,0))</f>
        <v>#N/A</v>
      </c>
      <c r="DZ26" s="559" t="e">
        <f>INDEX(MARDI!$B$6:$B$29,MATCH($A$26,MARDI!F6:F29,0))</f>
        <v>#N/A</v>
      </c>
      <c r="EA26" s="559" t="e">
        <f>INDEX(MARDI!$B$6:$B$29,MATCH($A$26,MARDI!G6:G29,0))</f>
        <v>#N/A</v>
      </c>
      <c r="EB26" s="559" t="e">
        <f>INDEX(MARDI!$B$6:$B$29,MATCH($A$26,MARDI!H6:H29,0))</f>
        <v>#N/A</v>
      </c>
      <c r="EC26" s="559" t="e">
        <f>INDEX(MARDI!$B$6:$B$29,MATCH($A$26,MARDI!I6:I29,0))</f>
        <v>#N/A</v>
      </c>
      <c r="ED26" s="559" t="e">
        <f>INDEX(MARDI!$B$6:$B$29,MATCH($A$26,MARDI!J6:J29,0))</f>
        <v>#N/A</v>
      </c>
      <c r="EE26" s="559" t="e">
        <f>INDEX(MARDI!$B$6:$B$29,MATCH($A$26,MARDI!K6:K29,0))</f>
        <v>#N/A</v>
      </c>
      <c r="EF26" s="559" t="e">
        <f>INDEX(MARDI!$B$6:$B$29,MATCH($A$26,MARDI!L6:L29,0))</f>
        <v>#N/A</v>
      </c>
      <c r="EG26" s="559" t="e">
        <f>INDEX(MARDI!$B$6:$B$29,MATCH($A$26,MARDI!M6:M29,0))</f>
        <v>#N/A</v>
      </c>
      <c r="EH26" s="559" t="e">
        <f>INDEX(MARDI!$B$6:$B$29,MATCH($A$26,MARDI!N6:N29,0))</f>
        <v>#N/A</v>
      </c>
      <c r="EI26" s="559" t="e">
        <f>INDEX(MARDI!$B$6:$B$29,MATCH($A$26,MARDI!O6:O29,0))</f>
        <v>#N/A</v>
      </c>
      <c r="EJ26" s="559" t="e">
        <f>INDEX(MARDI!$B$6:$B$29,MATCH($A$26,MARDI!P6:P29,0))</f>
        <v>#N/A</v>
      </c>
      <c r="EK26" s="559" t="e">
        <f>INDEX(MARDI!$B$6:$B$29,MATCH($A$26,MARDI!Q6:Q29,0))</f>
        <v>#N/A</v>
      </c>
      <c r="EL26" s="559" t="e">
        <f>INDEX(MARDI!$B$6:$B$29,MATCH($A$26,MARDI!R6:R29,0))</f>
        <v>#N/A</v>
      </c>
      <c r="EM26" s="559" t="e">
        <f>INDEX(MARDI!$B$6:$B$29,MATCH($A$26,MARDI!S6:S29,0))</f>
        <v>#N/A</v>
      </c>
      <c r="EN26" s="559" t="e">
        <f>INDEX(MARDI!$B$6:$B$29,MATCH($A$26,MARDI!T6:T29,0))</f>
        <v>#N/A</v>
      </c>
      <c r="EO26" s="559" t="e">
        <f>INDEX(MARDI!$B$6:$B$29,MATCH($A$26,MARDI!U6:U29,0))</f>
        <v>#N/A</v>
      </c>
      <c r="EP26" s="559" t="e">
        <f>INDEX(MARDI!$B$6:$B$29,MATCH($A$26,MARDI!V6:V29,0))</f>
        <v>#N/A</v>
      </c>
      <c r="EQ26" s="559" t="e">
        <f>INDEX(MARDI!$B$6:$B$29,MATCH($A$26,MARDI!W6:W29,0))</f>
        <v>#N/A</v>
      </c>
      <c r="ER26" s="559" t="e">
        <f>INDEX(MARDI!$B$6:$B$29,MATCH($A$26,MARDI!X6:X29,0))</f>
        <v>#N/A</v>
      </c>
      <c r="ES26" s="559" t="e">
        <f>INDEX(MARDI!$B$6:$B$29,MATCH($A$26,MARDI!Y6:Y29,0))</f>
        <v>#N/A</v>
      </c>
      <c r="ET26" s="559" t="e">
        <f>INDEX(MARDI!$B$6:$B$29,MATCH($A$26,MARDI!Z6:Z29,0))</f>
        <v>#N/A</v>
      </c>
      <c r="EU26" s="559" t="e">
        <f>INDEX(MARDI!$B$6:$B$29,MATCH($A$26,MARDI!AA6:AA29,0))</f>
        <v>#N/A</v>
      </c>
      <c r="EV26" s="559" t="e">
        <f>INDEX(MARDI!$B$6:$B$29,MATCH($A$26,MARDI!AB6:AB29,0))</f>
        <v>#N/A</v>
      </c>
      <c r="EW26" s="572">
        <f t="shared" si="16"/>
        <v>0</v>
      </c>
      <c r="EX26" s="559"/>
      <c r="EY26" s="568" t="str">
        <f t="shared" si="27"/>
        <v>DOUAI</v>
      </c>
      <c r="EZ26" s="559" t="e">
        <f>INDEX(MERCREDI!$B$6:$B$29,MATCH($A$26,MERCREDI!D6:D29,0))</f>
        <v>#N/A</v>
      </c>
      <c r="FA26" s="559" t="e">
        <f>INDEX(MERCREDI!$B$6:$B$29,MATCH($A$26,MERCREDI!E6:E29,0))</f>
        <v>#N/A</v>
      </c>
      <c r="FB26" s="559" t="e">
        <f>INDEX(MERCREDI!$B$6:$B$29,MATCH($A$26,MERCREDI!F6:F29,0))</f>
        <v>#N/A</v>
      </c>
      <c r="FC26" s="559" t="e">
        <f>INDEX(MERCREDI!$B$6:$B$29,MATCH($A$26,MERCREDI!G6:G29,0))</f>
        <v>#N/A</v>
      </c>
      <c r="FD26" s="559" t="e">
        <f>INDEX(MERCREDI!$B$6:$B$29,MATCH($A$26,MERCREDI!H6:H29,0))</f>
        <v>#N/A</v>
      </c>
      <c r="FE26" s="559" t="e">
        <f>INDEX(MERCREDI!$B$6:$B$29,MATCH($A$26,MERCREDI!I6:I29,0))</f>
        <v>#N/A</v>
      </c>
      <c r="FF26" s="559" t="e">
        <f>INDEX(MERCREDI!$B$6:$B$29,MATCH($A$26,MERCREDI!J6:J29,0))</f>
        <v>#N/A</v>
      </c>
      <c r="FG26" s="559" t="e">
        <f>INDEX(MERCREDI!$B$6:$B$29,MATCH($A$26,MERCREDI!K6:K29,0))</f>
        <v>#N/A</v>
      </c>
      <c r="FH26" s="559" t="e">
        <f>INDEX(MERCREDI!$B$6:$B$29,MATCH($A$26,MERCREDI!L6:L29,0))</f>
        <v>#N/A</v>
      </c>
      <c r="FI26" s="559" t="e">
        <f>INDEX(MERCREDI!$B$6:$B$29,MATCH($A$26,MERCREDI!M6:M29,0))</f>
        <v>#N/A</v>
      </c>
      <c r="FJ26" s="559" t="e">
        <f>INDEX(MERCREDI!$B$6:$B$29,MATCH($A$26,MERCREDI!N6:N29,0))</f>
        <v>#N/A</v>
      </c>
      <c r="FK26" s="559" t="e">
        <f>INDEX(MERCREDI!$B$6:$B$29,MATCH($A$26,MERCREDI!O6:O29,0))</f>
        <v>#N/A</v>
      </c>
      <c r="FL26" s="559" t="e">
        <f>INDEX(MERCREDI!$B$6:$B$29,MATCH($A$26,MERCREDI!P6:P29,0))</f>
        <v>#N/A</v>
      </c>
      <c r="FM26" s="559" t="e">
        <f>INDEX(MERCREDI!$B$6:$B$29,MATCH($A$26,MERCREDI!Q6:Q29,0))</f>
        <v>#N/A</v>
      </c>
      <c r="FN26" s="559" t="e">
        <f>INDEX(MERCREDI!$B$6:$B$29,MATCH($A$26,MERCREDI!R6:R29,0))</f>
        <v>#N/A</v>
      </c>
      <c r="FO26" s="559" t="e">
        <f>INDEX(MERCREDI!$B$6:$B$29,MATCH($A$26,MERCREDI!S6:S29,0))</f>
        <v>#N/A</v>
      </c>
      <c r="FP26" s="559" t="e">
        <f>INDEX(MERCREDI!$B$6:$B$29,MATCH($A$26,MERCREDI!T6:T29,0))</f>
        <v>#N/A</v>
      </c>
      <c r="FQ26" s="559" t="e">
        <f>INDEX(MERCREDI!$B$6:$B$29,MATCH($A$26,MERCREDI!U6:U29,0))</f>
        <v>#N/A</v>
      </c>
      <c r="FR26" s="559" t="e">
        <f>INDEX(MERCREDI!$B$6:$B$29,MATCH($A$26,MERCREDI!V6:V29,0))</f>
        <v>#N/A</v>
      </c>
      <c r="FS26" s="559" t="e">
        <f>INDEX(MERCREDI!$B$6:$B$29,MATCH($A$26,MERCREDI!W6:W29,0))</f>
        <v>#N/A</v>
      </c>
      <c r="FT26" s="559" t="e">
        <f>INDEX(MERCREDI!$B$6:$B$29,MATCH($A$26,MERCREDI!X6:X29,0))</f>
        <v>#N/A</v>
      </c>
      <c r="FU26" s="559" t="e">
        <f>INDEX(MERCREDI!$B$6:$B$29,MATCH($A$26,MERCREDI!Y6:Y29,0))</f>
        <v>#N/A</v>
      </c>
      <c r="FV26" s="559" t="e">
        <f>INDEX(MERCREDI!$B$6:$B$29,MATCH($A$26,MERCREDI!Z6:Z29,0))</f>
        <v>#N/A</v>
      </c>
      <c r="FW26" s="559" t="e">
        <f>INDEX(MERCREDI!$B$6:$B$29,MATCH($A$26,MERCREDI!AA6:AA29,0))</f>
        <v>#N/A</v>
      </c>
      <c r="FX26" s="559" t="e">
        <f>INDEX(MERCREDI!$B$6:$B$29,MATCH($A$26,MERCREDI!AB6:AB29,0))</f>
        <v>#N/A</v>
      </c>
      <c r="FY26" s="572">
        <f t="shared" si="28"/>
        <v>0</v>
      </c>
      <c r="GA26" s="570" t="str">
        <f t="shared" si="29"/>
        <v>DOUAI</v>
      </c>
      <c r="GB26" s="565" t="e">
        <f>INDEX(JEUDI!$B$6:$B$29,MATCH($A$26,JEUDI!D6:D29,0))</f>
        <v>#N/A</v>
      </c>
      <c r="GC26" s="565" t="e">
        <f>INDEX(JEUDI!$B$6:$B$29,MATCH($A$26,JEUDI!E6:E29,0))</f>
        <v>#N/A</v>
      </c>
      <c r="GD26" s="565" t="e">
        <f>INDEX(JEUDI!$B$6:$B$29,MATCH($A$26,JEUDI!F6:F29,0))</f>
        <v>#N/A</v>
      </c>
      <c r="GE26" s="565" t="e">
        <f>INDEX(JEUDI!$B$6:$B$29,MATCH($A$26,JEUDI!G6:G29,0))</f>
        <v>#N/A</v>
      </c>
      <c r="GF26" s="565" t="e">
        <f>INDEX(JEUDI!$B$6:$B$29,MATCH($A$26,JEUDI!H6:H29,0))</f>
        <v>#N/A</v>
      </c>
      <c r="GG26" s="565" t="e">
        <f>INDEX(JEUDI!$B$6:$B$29,MATCH($A$26,JEUDI!I6:I29,0))</f>
        <v>#N/A</v>
      </c>
      <c r="GH26" s="565" t="e">
        <f>INDEX(JEUDI!$B$6:$B$29,MATCH($A$26,JEUDI!J6:J29,0))</f>
        <v>#N/A</v>
      </c>
      <c r="GI26" s="565" t="e">
        <f>INDEX(JEUDI!$B$6:$B$29,MATCH($A$26,JEUDI!K6:K29,0))</f>
        <v>#N/A</v>
      </c>
      <c r="GJ26" s="565" t="e">
        <f>INDEX(JEUDI!$B$6:$B$29,MATCH($A$26,JEUDI!L6:L29,0))</f>
        <v>#N/A</v>
      </c>
      <c r="GK26" s="565" t="e">
        <f>INDEX(JEUDI!$B$6:$B$29,MATCH($A$26,JEUDI!M6:M29,0))</f>
        <v>#N/A</v>
      </c>
      <c r="GL26" s="565" t="e">
        <f>INDEX(JEUDI!$B$6:$B$29,MATCH($A$26,JEUDI!N6:N29,0))</f>
        <v>#N/A</v>
      </c>
      <c r="GM26" s="565" t="e">
        <f>INDEX(JEUDI!$B$6:$B$29,MATCH($A$26,JEUDI!O6:O29,0))</f>
        <v>#N/A</v>
      </c>
      <c r="GN26" s="565" t="e">
        <f>INDEX(JEUDI!$B$6:$B$29,MATCH($A$26,JEUDI!P6:P29,0))</f>
        <v>#N/A</v>
      </c>
      <c r="GO26" s="565" t="e">
        <f>INDEX(JEUDI!$B$6:$B$29,MATCH($A$26,JEUDI!Q6:Q29,0))</f>
        <v>#N/A</v>
      </c>
      <c r="GP26" s="565" t="e">
        <f>INDEX(JEUDI!$B$6:$B$29,MATCH($A$26,JEUDI!R6:R29,0))</f>
        <v>#N/A</v>
      </c>
      <c r="GQ26" s="565" t="e">
        <f>INDEX(JEUDI!$B$6:$B$29,MATCH($A$26,JEUDI!S6:S29,0))</f>
        <v>#N/A</v>
      </c>
      <c r="GR26" s="565" t="e">
        <f>INDEX(JEUDI!$B$6:$B$29,MATCH($A$26,JEUDI!T6:T29,0))</f>
        <v>#N/A</v>
      </c>
      <c r="GS26" s="565" t="e">
        <f>INDEX(JEUDI!$B$6:$B$29,MATCH($A$26,JEUDI!U6:U29,0))</f>
        <v>#N/A</v>
      </c>
      <c r="GT26" s="565" t="e">
        <f>INDEX(JEUDI!$B$6:$B$29,MATCH($A$26,JEUDI!V6:V29,0))</f>
        <v>#N/A</v>
      </c>
      <c r="GU26" s="565" t="e">
        <f>INDEX(JEUDI!$B$6:$B$29,MATCH($A$26,JEUDI!W6:W29,0))</f>
        <v>#N/A</v>
      </c>
      <c r="GV26" s="565" t="e">
        <f>INDEX(JEUDI!$B$6:$B$29,MATCH($A$26,JEUDI!X6:X29,0))</f>
        <v>#N/A</v>
      </c>
      <c r="GW26" s="565" t="e">
        <f>INDEX(JEUDI!$B$6:$B$29,MATCH($A$26,JEUDI!Y6:Y29,0))</f>
        <v>#N/A</v>
      </c>
      <c r="GX26" s="565" t="e">
        <f>INDEX(JEUDI!$B$6:$B$29,MATCH($A$26,JEUDI!Z6:Z29,0))</f>
        <v>#N/A</v>
      </c>
      <c r="GY26" s="565" t="e">
        <f>INDEX(JEUDI!$B$6:$B$29,MATCH($A$26,JEUDI!AA6:AA29,0))</f>
        <v>#N/A</v>
      </c>
      <c r="GZ26" s="565" t="e">
        <f>INDEX(JEUDI!$B$6:$B$29,MATCH($A$26,JEUDI!AB6:AB29,0))</f>
        <v>#N/A</v>
      </c>
      <c r="HA26" s="572">
        <f t="shared" si="30"/>
        <v>0</v>
      </c>
      <c r="HC26" s="772" t="str">
        <f t="shared" si="31"/>
        <v>DOUAI</v>
      </c>
      <c r="HD26" s="565" t="e">
        <f>INDEX(VENDREDI!$B$6:$B$29,MATCH($A$26,VENDREDI!D6:D29,0))</f>
        <v>#N/A</v>
      </c>
      <c r="HE26" s="565" t="e">
        <f>INDEX(VENDREDI!$B$6:$B$29,MATCH($A$26,VENDREDI!E6:E29,0))</f>
        <v>#N/A</v>
      </c>
      <c r="HF26" s="565" t="e">
        <f>INDEX(VENDREDI!$B$6:$B$29,MATCH($A$26,VENDREDI!F6:F29,0))</f>
        <v>#N/A</v>
      </c>
      <c r="HG26" s="565" t="e">
        <f>INDEX(VENDREDI!$B$6:$B$29,MATCH($A$26,VENDREDI!G6:G29,0))</f>
        <v>#N/A</v>
      </c>
      <c r="HH26" s="565" t="e">
        <f>INDEX(VENDREDI!$B$6:$B$29,MATCH($A$26,VENDREDI!H6:H29,0))</f>
        <v>#N/A</v>
      </c>
      <c r="HI26" s="565" t="e">
        <f>INDEX(VENDREDI!$B$6:$B$29,MATCH($A$26,VENDREDI!I6:I29,0))</f>
        <v>#N/A</v>
      </c>
      <c r="HJ26" s="565" t="e">
        <f>INDEX(VENDREDI!$B$6:$B$29,MATCH($A$26,VENDREDI!J6:J29,0))</f>
        <v>#N/A</v>
      </c>
      <c r="HK26" s="565" t="e">
        <f>INDEX(VENDREDI!$B$6:$B$29,MATCH($A$26,VENDREDI!K6:K29,0))</f>
        <v>#N/A</v>
      </c>
      <c r="HL26" s="565" t="e">
        <f>INDEX(VENDREDI!$B$6:$B$29,MATCH($A$26,VENDREDI!L6:L29,0))</f>
        <v>#N/A</v>
      </c>
      <c r="HM26" s="565" t="e">
        <f>INDEX(VENDREDI!$B$6:$B$29,MATCH($A$26,VENDREDI!M6:M29,0))</f>
        <v>#N/A</v>
      </c>
      <c r="HN26" s="565" t="e">
        <f>INDEX(VENDREDI!$B$6:$B$29,MATCH($A$26,VENDREDI!N6:N29,0))</f>
        <v>#N/A</v>
      </c>
      <c r="HO26" s="565" t="e">
        <f>INDEX(VENDREDI!$B$6:$B$29,MATCH($A$26,VENDREDI!O6:O29,0))</f>
        <v>#N/A</v>
      </c>
      <c r="HP26" s="565" t="e">
        <f>INDEX(VENDREDI!$B$6:$B$29,MATCH($A$26,VENDREDI!P6:P29,0))</f>
        <v>#N/A</v>
      </c>
      <c r="HQ26" s="565" t="e">
        <f>INDEX(VENDREDI!$B$6:$B$29,MATCH($A$26,VENDREDI!Q6:Q29,0))</f>
        <v>#N/A</v>
      </c>
      <c r="HR26" s="565" t="e">
        <f>INDEX(VENDREDI!$B$6:$B$29,MATCH($A$26,VENDREDI!R6:R29,0))</f>
        <v>#N/A</v>
      </c>
      <c r="HS26" s="565" t="e">
        <f>INDEX(VENDREDI!$B$6:$B$29,MATCH($A$26,VENDREDI!S6:S29,0))</f>
        <v>#N/A</v>
      </c>
      <c r="HT26" s="565" t="e">
        <f>INDEX(VENDREDI!$B$6:$B$29,MATCH($A$26,VENDREDI!T6:T29,0))</f>
        <v>#N/A</v>
      </c>
      <c r="HU26" s="565" t="e">
        <f>INDEX(VENDREDI!$B$6:$B$29,MATCH($A$26,VENDREDI!U6:U29,0))</f>
        <v>#N/A</v>
      </c>
      <c r="HV26" s="565" t="e">
        <f>INDEX(VENDREDI!$B$6:$B$29,MATCH($A$26,VENDREDI!V6:V29,0))</f>
        <v>#N/A</v>
      </c>
      <c r="HW26" s="565" t="e">
        <f>INDEX(VENDREDI!$B$6:$B$29,MATCH($A$26,VENDREDI!W6:W29,0))</f>
        <v>#N/A</v>
      </c>
      <c r="HX26" s="565" t="e">
        <f>INDEX(VENDREDI!$B$6:$B$29,MATCH($A$26,VENDREDI!X6:X29,0))</f>
        <v>#N/A</v>
      </c>
      <c r="HY26" s="565" t="e">
        <f>INDEX(VENDREDI!$B$6:$B$29,MATCH($A$26,VENDREDI!Y6:Y29,0))</f>
        <v>#N/A</v>
      </c>
      <c r="HZ26" s="565" t="e">
        <f>INDEX(VENDREDI!$B$6:$B$29,MATCH($A$26,VENDREDI!Z6:Z29,0))</f>
        <v>#N/A</v>
      </c>
      <c r="IA26" s="565" t="e">
        <f>INDEX(VENDREDI!$B$6:$B$29,MATCH($A$26,VENDREDI!AA6:AA29,0))</f>
        <v>#N/A</v>
      </c>
      <c r="IB26" s="565" t="e">
        <f>INDEX(VENDREDI!$B$6:$B$29,MATCH($A$26,VENDREDI!AB6:AB29,0))</f>
        <v>#N/A</v>
      </c>
      <c r="IC26" s="572">
        <f t="shared" si="32"/>
        <v>0</v>
      </c>
      <c r="IG26" s="772" t="str">
        <f t="shared" si="33"/>
        <v>DOUAI</v>
      </c>
      <c r="IH26" s="565" t="e">
        <f>INDEX(LUNDI!$B$35:$B$58,MATCH($A$26,LUNDI!D35:D58,0))</f>
        <v>#N/A</v>
      </c>
      <c r="II26" s="565" t="e">
        <f>INDEX(LUNDI!$B$35:$B$58,MATCH($A$26,LUNDI!E35:E58,0))</f>
        <v>#N/A</v>
      </c>
      <c r="IJ26" s="565" t="e">
        <f>INDEX(LUNDI!$B$35:$B$58,MATCH($A$26,LUNDI!F35:F58,0))</f>
        <v>#N/A</v>
      </c>
      <c r="IK26" s="565" t="e">
        <f>INDEX(LUNDI!$B$35:$B$58,MATCH($A$26,LUNDI!G35:G58,0))</f>
        <v>#N/A</v>
      </c>
      <c r="IL26" s="565" t="e">
        <f>INDEX(LUNDI!$B$35:$B$58,MATCH($A$26,LUNDI!H35:H58,0))</f>
        <v>#N/A</v>
      </c>
      <c r="IM26" s="565" t="e">
        <f>INDEX(LUNDI!$B$35:$B$58,MATCH($A$26,LUNDI!I35:I58,0))</f>
        <v>#N/A</v>
      </c>
      <c r="IN26" s="565" t="e">
        <f>INDEX(LUNDI!$B$35:$B$58,MATCH($A$26,LUNDI!J35:J58,0))</f>
        <v>#N/A</v>
      </c>
      <c r="IO26" s="565" t="e">
        <f>INDEX(LUNDI!$B$35:$B$58,MATCH($A$26,LUNDI!K35:K58,0))</f>
        <v>#N/A</v>
      </c>
      <c r="IP26" s="565" t="e">
        <f>INDEX(LUNDI!$B$35:$B$58,MATCH($A$26,LUNDI!L35:L58,0))</f>
        <v>#N/A</v>
      </c>
      <c r="IQ26" s="565" t="e">
        <f>INDEX(LUNDI!$B$35:$B$58,MATCH($A$26,LUNDI!M35:M58,0))</f>
        <v>#N/A</v>
      </c>
      <c r="IR26" s="565" t="e">
        <f>INDEX(LUNDI!$B$35:$B$58,MATCH($A$26,LUNDI!N35:N58,0))</f>
        <v>#N/A</v>
      </c>
      <c r="IS26" s="565" t="e">
        <f>INDEX(LUNDI!$B$35:$B$58,MATCH($A$26,LUNDI!O35:O58,0))</f>
        <v>#N/A</v>
      </c>
      <c r="IT26" s="565" t="e">
        <f>INDEX(LUNDI!$B$35:$B$58,MATCH($A$26,LUNDI!P35:P58,0))</f>
        <v>#N/A</v>
      </c>
      <c r="IU26" s="565" t="e">
        <f>INDEX(LUNDI!$B$35:$B$58,MATCH($A$26,LUNDI!Q35:Q58,0))</f>
        <v>#N/A</v>
      </c>
      <c r="IV26" s="565" t="e">
        <f>INDEX(LUNDI!$B$35:$B$58,MATCH($A$26,LUNDI!R35:R58,0))</f>
        <v>#N/A</v>
      </c>
      <c r="IW26" s="565" t="e">
        <f>INDEX(LUNDI!$B$35:$B$58,MATCH($A$26,LUNDI!S35:S58,0))</f>
        <v>#N/A</v>
      </c>
      <c r="IX26" s="565" t="e">
        <f>INDEX(LUNDI!$B$35:$B$58,MATCH($A$26,LUNDI!T35:T58,0))</f>
        <v>#N/A</v>
      </c>
      <c r="IY26" s="565" t="e">
        <f>INDEX(LUNDI!$B$35:$B$58,MATCH($A$26,LUNDI!U35:U58,0))</f>
        <v>#N/A</v>
      </c>
      <c r="IZ26" s="565" t="e">
        <f>INDEX(LUNDI!$B$35:$B$58,MATCH($A$26,LUNDI!V35:V58,0))</f>
        <v>#N/A</v>
      </c>
      <c r="JA26" s="565" t="e">
        <f>INDEX(LUNDI!$B$35:$B$58,MATCH($A$26,LUNDI!W35:W58,0))</f>
        <v>#N/A</v>
      </c>
      <c r="JB26" s="565" t="e">
        <f>INDEX(LUNDI!$B$35:$B$58,MATCH($A$26,LUNDI!X35:X58,0))</f>
        <v>#N/A</v>
      </c>
      <c r="JC26" s="565" t="e">
        <f>INDEX(LUNDI!$B$35:$B$58,MATCH($A$26,LUNDI!Y35:Y58,0))</f>
        <v>#N/A</v>
      </c>
      <c r="JD26" s="565" t="e">
        <f>INDEX(LUNDI!$B$35:$B$58,MATCH($A$26,LUNDI!Z35:Z58,0))</f>
        <v>#N/A</v>
      </c>
      <c r="JE26" s="565" t="e">
        <f>INDEX(LUNDI!$B$35:$B$58,MATCH($A$26,LUNDI!AA35:AA58,0))</f>
        <v>#N/A</v>
      </c>
      <c r="JF26" s="565" t="e">
        <f>INDEX(LUNDI!$B$35:$B$58,MATCH($A$26,LUNDI!AB35:AB58,0))</f>
        <v>#N/A</v>
      </c>
      <c r="JG26" s="572">
        <f t="shared" si="34"/>
        <v>0</v>
      </c>
      <c r="JI26" s="772" t="str">
        <f t="shared" si="35"/>
        <v>DOUAI</v>
      </c>
      <c r="JJ26" s="565" t="e">
        <f>INDEX(MARDI!$B$35:$B$58,MATCH($A$26,MARDI!D35:D58,0))</f>
        <v>#N/A</v>
      </c>
      <c r="JK26" s="565" t="e">
        <f>INDEX(MARDI!$B$35:$B$58,MATCH($A$26,MARDI!E35:E58,0))</f>
        <v>#N/A</v>
      </c>
      <c r="JL26" s="565" t="e">
        <f>INDEX(MARDI!$B$35:$B$58,MATCH($A$26,MARDI!F35:F58,0))</f>
        <v>#N/A</v>
      </c>
      <c r="JM26" s="565" t="e">
        <f>INDEX(MARDI!$B$35:$B$58,MATCH($A$26,MARDI!G35:G58,0))</f>
        <v>#N/A</v>
      </c>
      <c r="JN26" s="565" t="e">
        <f>INDEX(MARDI!$B$35:$B$58,MATCH($A$26,MARDI!H35:H58,0))</f>
        <v>#N/A</v>
      </c>
      <c r="JO26" s="565" t="e">
        <f>INDEX(MARDI!$B$35:$B$58,MATCH($A$26,MARDI!I35:I58,0))</f>
        <v>#N/A</v>
      </c>
      <c r="JP26" s="565" t="e">
        <f>INDEX(MARDI!$B$35:$B$58,MATCH($A$26,MARDI!J35:J58,0))</f>
        <v>#N/A</v>
      </c>
      <c r="JQ26" s="565" t="e">
        <f>INDEX(MARDI!$B$35:$B$58,MATCH($A$26,MARDI!K35:K58,0))</f>
        <v>#N/A</v>
      </c>
      <c r="JR26" s="565" t="e">
        <f>INDEX(MARDI!$B$35:$B$58,MATCH($A$26,MARDI!L35:L58,0))</f>
        <v>#N/A</v>
      </c>
      <c r="JS26" s="565" t="e">
        <f>INDEX(MARDI!$B$35:$B$58,MATCH($A$26,MARDI!M35:M58,0))</f>
        <v>#N/A</v>
      </c>
      <c r="JT26" s="565" t="e">
        <f>INDEX(MARDI!$B$35:$B$58,MATCH($A$26,MARDI!N35:N58,0))</f>
        <v>#N/A</v>
      </c>
      <c r="JU26" s="565" t="e">
        <f>INDEX(MARDI!$B$35:$B$58,MATCH($A$26,MARDI!O35:O58,0))</f>
        <v>#N/A</v>
      </c>
      <c r="JV26" s="565" t="e">
        <f>INDEX(MARDI!$B$35:$B$58,MATCH($A$26,MARDI!P35:P58,0))</f>
        <v>#N/A</v>
      </c>
      <c r="JW26" s="565" t="e">
        <f>INDEX(MARDI!$B$35:$B$58,MATCH($A$26,MARDI!Q35:Q58,0))</f>
        <v>#N/A</v>
      </c>
      <c r="JX26" s="565" t="e">
        <f>INDEX(MARDI!$B$35:$B$58,MATCH($A$26,MARDI!R35:R58,0))</f>
        <v>#N/A</v>
      </c>
      <c r="JY26" s="565" t="e">
        <f>INDEX(MARDI!$B$35:$B$58,MATCH($A$26,MARDI!S35:S58,0))</f>
        <v>#N/A</v>
      </c>
      <c r="JZ26" s="565" t="e">
        <f>INDEX(MARDI!$B$35:$B$58,MATCH($A$26,MARDI!T35:T58,0))</f>
        <v>#N/A</v>
      </c>
      <c r="KA26" s="565" t="e">
        <f>INDEX(MARDI!$B$35:$B$58,MATCH($A$26,MARDI!U35:U58,0))</f>
        <v>#N/A</v>
      </c>
      <c r="KB26" s="565" t="e">
        <f>INDEX(MARDI!$B$35:$B$58,MATCH($A$26,MARDI!V35:V58,0))</f>
        <v>#N/A</v>
      </c>
      <c r="KC26" s="565" t="e">
        <f>INDEX(MARDI!$B$35:$B$58,MATCH($A$26,MARDI!W35:W58,0))</f>
        <v>#N/A</v>
      </c>
      <c r="KD26" s="565" t="e">
        <f>INDEX(MARDI!$B$35:$B$58,MATCH($A$26,MARDI!X35:X58,0))</f>
        <v>#N/A</v>
      </c>
      <c r="KE26" s="565" t="e">
        <f>INDEX(MARDI!$B$35:$B$58,MATCH($A$26,MARDI!Y35:Y58,0))</f>
        <v>#N/A</v>
      </c>
      <c r="KF26" s="565" t="e">
        <f>INDEX(MARDI!$B$35:$B$58,MATCH($A$26,MARDI!Z35:Z58,0))</f>
        <v>#N/A</v>
      </c>
      <c r="KG26" s="565" t="e">
        <f>INDEX(MARDI!$B$35:$B$58,MATCH($A$26,MARDI!AA35:AA58,0))</f>
        <v>#N/A</v>
      </c>
      <c r="KH26" s="565" t="e">
        <f>INDEX(MARDI!$B$35:$B$58,MATCH($A$26,MARDI!AB35:AB58,0))</f>
        <v>#N/A</v>
      </c>
      <c r="KI26" s="572">
        <f t="shared" si="36"/>
        <v>0</v>
      </c>
      <c r="KK26" s="565" t="str">
        <f t="shared" si="37"/>
        <v>DOUAI</v>
      </c>
      <c r="KL26" s="565" t="e">
        <f>INDEX(MERCREDI!$B$35:$B$58,MATCH($A$26,MERCREDI!D35:D58,0))</f>
        <v>#N/A</v>
      </c>
      <c r="KM26" s="565" t="e">
        <f>INDEX(MERCREDI!$B$35:$B$58,MATCH($A$26,MERCREDI!E35:E58,0))</f>
        <v>#N/A</v>
      </c>
      <c r="KN26" s="565" t="e">
        <f>INDEX(MERCREDI!$B$35:$B$58,MATCH($A$26,MERCREDI!F35:F58,0))</f>
        <v>#N/A</v>
      </c>
      <c r="KO26" s="565" t="e">
        <f>INDEX(MERCREDI!$B$35:$B$58,MATCH($A$26,MERCREDI!G35:G58,0))</f>
        <v>#N/A</v>
      </c>
      <c r="KP26" s="565" t="e">
        <f>INDEX(MERCREDI!$B$35:$B$58,MATCH($A$26,MERCREDI!H35:H58,0))</f>
        <v>#N/A</v>
      </c>
      <c r="KQ26" s="565" t="e">
        <f>INDEX(MERCREDI!$B$35:$B$58,MATCH($A$26,MERCREDI!I35:I58,0))</f>
        <v>#N/A</v>
      </c>
      <c r="KR26" s="565" t="e">
        <f>INDEX(MERCREDI!$B$35:$B$58,MATCH($A$26,MERCREDI!J35:J58,0))</f>
        <v>#N/A</v>
      </c>
      <c r="KS26" s="565" t="e">
        <f>INDEX(MERCREDI!$B$35:$B$58,MATCH($A$26,MERCREDI!K35:K58,0))</f>
        <v>#N/A</v>
      </c>
      <c r="KT26" s="565" t="e">
        <f>INDEX(MERCREDI!$B$35:$B$58,MATCH($A$26,MERCREDI!L35:L58,0))</f>
        <v>#N/A</v>
      </c>
      <c r="KU26" s="565" t="e">
        <f>INDEX(MERCREDI!$B$35:$B$58,MATCH($A$26,MERCREDI!M35:M58,0))</f>
        <v>#N/A</v>
      </c>
      <c r="KV26" s="565" t="e">
        <f>INDEX(MERCREDI!$B$35:$B$58,MATCH($A$26,MERCREDI!N35:N58,0))</f>
        <v>#N/A</v>
      </c>
      <c r="KW26" s="565" t="e">
        <f>INDEX(MERCREDI!$B$35:$B$58,MATCH($A$26,MERCREDI!O35:O58,0))</f>
        <v>#N/A</v>
      </c>
      <c r="KX26" s="565" t="e">
        <f>INDEX(MERCREDI!$B$35:$B$58,MATCH($A$26,MERCREDI!P35:P58,0))</f>
        <v>#N/A</v>
      </c>
      <c r="KY26" s="565" t="e">
        <f>INDEX(MERCREDI!$B$35:$B$58,MATCH($A$26,MERCREDI!Q35:Q58,0))</f>
        <v>#N/A</v>
      </c>
      <c r="KZ26" s="565" t="e">
        <f>INDEX(MERCREDI!$B$35:$B$58,MATCH($A$26,MERCREDI!R35:R58,0))</f>
        <v>#N/A</v>
      </c>
      <c r="LA26" s="565" t="e">
        <f>INDEX(MERCREDI!$B$35:$B$58,MATCH($A$26,MERCREDI!S35:S58,0))</f>
        <v>#N/A</v>
      </c>
      <c r="LB26" s="565" t="e">
        <f>INDEX(MERCREDI!$B$35:$B$58,MATCH($A$26,MERCREDI!T35:T58,0))</f>
        <v>#N/A</v>
      </c>
      <c r="LC26" s="565" t="e">
        <f>INDEX(MERCREDI!$B$35:$B$58,MATCH($A$26,MERCREDI!U35:U58,0))</f>
        <v>#N/A</v>
      </c>
      <c r="LD26" s="565" t="e">
        <f>INDEX(MERCREDI!$B$35:$B$58,MATCH($A$26,MERCREDI!V35:V58,0))</f>
        <v>#N/A</v>
      </c>
      <c r="LE26" s="565" t="e">
        <f>INDEX(MERCREDI!$B$35:$B$58,MATCH($A$26,MERCREDI!W35:W58,0))</f>
        <v>#N/A</v>
      </c>
      <c r="LF26" s="565" t="e">
        <f>INDEX(MERCREDI!$B$35:$B$58,MATCH($A$26,MERCREDI!X35:X58,0))</f>
        <v>#N/A</v>
      </c>
      <c r="LG26" s="565" t="e">
        <f>INDEX(MERCREDI!$B$35:$B$58,MATCH($A$26,MERCREDI!Y35:Y58,0))</f>
        <v>#N/A</v>
      </c>
      <c r="LH26" s="565" t="e">
        <f>INDEX(MERCREDI!$B$35:$B$58,MATCH($A$26,MERCREDI!Z35:Z58,0))</f>
        <v>#N/A</v>
      </c>
      <c r="LI26" s="565" t="e">
        <f>INDEX(MERCREDI!$B$35:$B$58,MATCH($A$26,MERCREDI!AA35:AA58,0))</f>
        <v>#N/A</v>
      </c>
      <c r="LJ26" s="565" t="e">
        <f>INDEX(MERCREDI!$B$35:$B$58,MATCH($A$26,MERCREDI!AB35:AB58,0))</f>
        <v>#N/A</v>
      </c>
      <c r="LK26" s="572">
        <f t="shared" si="38"/>
        <v>0</v>
      </c>
      <c r="LM26" s="565" t="str">
        <f t="shared" si="39"/>
        <v>DOUAI</v>
      </c>
      <c r="LN26" s="565" t="e">
        <f>INDEX(JEUDI!$B$35:$B$58,MATCH($A$26,JEUDI!D35:D58,0))</f>
        <v>#N/A</v>
      </c>
      <c r="LO26" s="565" t="e">
        <f>INDEX(JEUDI!$B$35:$B$58,MATCH($A$26,JEUDI!E35:E58,0))</f>
        <v>#N/A</v>
      </c>
      <c r="LP26" s="565" t="e">
        <f>INDEX(JEUDI!$B$35:$B$58,MATCH($A$26,JEUDI!F35:F58,0))</f>
        <v>#N/A</v>
      </c>
      <c r="LQ26" s="565" t="e">
        <f>INDEX(JEUDI!$B$35:$B$58,MATCH($A$26,JEUDI!G35:G58,0))</f>
        <v>#N/A</v>
      </c>
      <c r="LR26" s="565" t="e">
        <f>INDEX(JEUDI!$B$35:$B$58,MATCH($A$26,JEUDI!H35:H58,0))</f>
        <v>#N/A</v>
      </c>
      <c r="LS26" s="565" t="e">
        <f>INDEX(JEUDI!$B$35:$B$58,MATCH($A$26,JEUDI!I35:I58,0))</f>
        <v>#N/A</v>
      </c>
      <c r="LT26" s="565" t="e">
        <f>INDEX(JEUDI!$B$35:$B$58,MATCH($A$26,JEUDI!J35:J58,0))</f>
        <v>#N/A</v>
      </c>
      <c r="LU26" s="565" t="e">
        <f>INDEX(JEUDI!$B$35:$B$58,MATCH($A$26,JEUDI!K35:K58,0))</f>
        <v>#N/A</v>
      </c>
      <c r="LV26" s="565" t="e">
        <f>INDEX(JEUDI!$B$35:$B$58,MATCH($A$26,JEUDI!L35:L58,0))</f>
        <v>#N/A</v>
      </c>
      <c r="LW26" s="565" t="e">
        <f>INDEX(JEUDI!$B$35:$B$58,MATCH($A$26,JEUDI!M35:M58,0))</f>
        <v>#N/A</v>
      </c>
      <c r="LX26" s="565" t="e">
        <f>INDEX(JEUDI!$B$35:$B$58,MATCH($A$26,JEUDI!N35:N58,0))</f>
        <v>#N/A</v>
      </c>
      <c r="LY26" s="565" t="e">
        <f>INDEX(JEUDI!$B$35:$B$58,MATCH($A$26,JEUDI!O35:O58,0))</f>
        <v>#N/A</v>
      </c>
      <c r="LZ26" s="565" t="e">
        <f>INDEX(JEUDI!$B$35:$B$58,MATCH($A$26,JEUDI!P35:P58,0))</f>
        <v>#N/A</v>
      </c>
      <c r="MA26" s="565" t="e">
        <f>INDEX(JEUDI!$B$35:$B$58,MATCH($A$26,JEUDI!Q35:Q58,0))</f>
        <v>#N/A</v>
      </c>
      <c r="MB26" s="565" t="e">
        <f>INDEX(JEUDI!$B$35:$B$58,MATCH($A$26,JEUDI!R35:R58,0))</f>
        <v>#N/A</v>
      </c>
      <c r="MC26" s="565" t="e">
        <f>INDEX(JEUDI!$B$35:$B$58,MATCH($A$26,JEUDI!S35:S58,0))</f>
        <v>#N/A</v>
      </c>
      <c r="MD26" s="565" t="e">
        <f>INDEX(JEUDI!$B$35:$B$58,MATCH($A$26,JEUDI!T35:T58,0))</f>
        <v>#N/A</v>
      </c>
      <c r="ME26" s="565" t="e">
        <f>INDEX(JEUDI!$B$35:$B$58,MATCH($A$26,JEUDI!U35:U58,0))</f>
        <v>#N/A</v>
      </c>
      <c r="MF26" s="565" t="e">
        <f>INDEX(JEUDI!$B$35:$B$58,MATCH($A$26,JEUDI!V35:V58,0))</f>
        <v>#N/A</v>
      </c>
      <c r="MG26" s="565" t="e">
        <f>INDEX(JEUDI!$B$35:$B$58,MATCH($A$26,JEUDI!W35:W58,0))</f>
        <v>#N/A</v>
      </c>
      <c r="MH26" s="565" t="e">
        <f>INDEX(JEUDI!$B$35:$B$58,MATCH($A$26,JEUDI!X35:X58,0))</f>
        <v>#N/A</v>
      </c>
      <c r="MI26" s="565" t="e">
        <f>INDEX(JEUDI!$B$35:$B$58,MATCH($A$26,JEUDI!Y35:Y58,0))</f>
        <v>#N/A</v>
      </c>
      <c r="MJ26" s="565" t="e">
        <f>INDEX(JEUDI!$B$35:$B$58,MATCH($A$26,JEUDI!Z35:Z58,0))</f>
        <v>#N/A</v>
      </c>
      <c r="MK26" s="565" t="e">
        <f>INDEX(JEUDI!$B$35:$B$58,MATCH($A$26,JEUDI!AA35:AA58,0))</f>
        <v>#N/A</v>
      </c>
      <c r="ML26" s="565" t="e">
        <f>INDEX(JEUDI!$B$35:$B$58,MATCH($A$26,JEUDI!AB35:AB58,0))</f>
        <v>#N/A</v>
      </c>
      <c r="MM26" s="572">
        <f t="shared" si="40"/>
        <v>0</v>
      </c>
      <c r="MP26" s="565" t="str">
        <f t="shared" si="41"/>
        <v>DOUAI</v>
      </c>
      <c r="MQ26" s="565" t="e">
        <f>INDEX(VENDREDI!$B$35:$B$58,MATCH($A$26,VENDREDI!D35:D58,0))</f>
        <v>#N/A</v>
      </c>
      <c r="MR26" s="565" t="e">
        <f>INDEX(VENDREDI!$B$35:$B$58,MATCH($A$26,VENDREDI!E35:E58,0))</f>
        <v>#N/A</v>
      </c>
      <c r="MS26" s="565" t="e">
        <f>INDEX(VENDREDI!$B$35:$B$58,MATCH($A$26,VENDREDI!F35:F58,0))</f>
        <v>#N/A</v>
      </c>
      <c r="MT26" s="565" t="e">
        <f>INDEX(VENDREDI!$B$35:$B$58,MATCH($A$26,VENDREDI!G35:G58,0))</f>
        <v>#N/A</v>
      </c>
      <c r="MU26" s="565" t="e">
        <f>INDEX(VENDREDI!$B$35:$B$58,MATCH($A$26,VENDREDI!H35:H58,0))</f>
        <v>#N/A</v>
      </c>
      <c r="MV26" s="565" t="e">
        <f>INDEX(VENDREDI!$B$35:$B$58,MATCH($A$26,VENDREDI!I35:I58,0))</f>
        <v>#N/A</v>
      </c>
      <c r="MW26" s="565" t="e">
        <f>INDEX(VENDREDI!$B$35:$B$58,MATCH($A$26,VENDREDI!J35:J58,0))</f>
        <v>#N/A</v>
      </c>
      <c r="MX26" s="565" t="e">
        <f>INDEX(VENDREDI!$B$35:$B$58,MATCH($A$26,VENDREDI!K35:K58,0))</f>
        <v>#N/A</v>
      </c>
      <c r="MY26" s="565" t="e">
        <f>INDEX(VENDREDI!$B$35:$B$58,MATCH($A$26,VENDREDI!L35:L58,0))</f>
        <v>#N/A</v>
      </c>
      <c r="MZ26" s="565" t="e">
        <f>INDEX(VENDREDI!$B$35:$B$58,MATCH($A$26,VENDREDI!M35:M58,0))</f>
        <v>#N/A</v>
      </c>
      <c r="NA26" s="565" t="e">
        <f>INDEX(VENDREDI!$B$35:$B$58,MATCH($A$26,VENDREDI!N35:N58,0))</f>
        <v>#N/A</v>
      </c>
      <c r="NB26" s="565" t="e">
        <f>INDEX(VENDREDI!$B$35:$B$58,MATCH($A$26,VENDREDI!O35:O58,0))</f>
        <v>#N/A</v>
      </c>
      <c r="NC26" s="565" t="e">
        <f>INDEX(VENDREDI!$B$35:$B$58,MATCH($A$26,VENDREDI!P35:P58,0))</f>
        <v>#N/A</v>
      </c>
      <c r="ND26" s="565" t="e">
        <f>INDEX(VENDREDI!$B$35:$B$58,MATCH($A$26,VENDREDI!Q35:Q58,0))</f>
        <v>#N/A</v>
      </c>
      <c r="NE26" s="565" t="e">
        <f>INDEX(VENDREDI!$B$35:$B$58,MATCH($A$26,VENDREDI!R35:R58,0))</f>
        <v>#N/A</v>
      </c>
      <c r="NF26" s="565" t="e">
        <f>INDEX(VENDREDI!$B$35:$B$58,MATCH($A$26,VENDREDI!S35:S58,0))</f>
        <v>#N/A</v>
      </c>
      <c r="NG26" s="565" t="e">
        <f>INDEX(VENDREDI!$B$35:$B$58,MATCH($A$26,VENDREDI!T35:T58,0))</f>
        <v>#N/A</v>
      </c>
      <c r="NH26" s="565" t="e">
        <f>INDEX(VENDREDI!$B$35:$B$58,MATCH($A$26,VENDREDI!U35:U58,0))</f>
        <v>#N/A</v>
      </c>
      <c r="NI26" s="565" t="e">
        <f>INDEX(VENDREDI!$B$35:$B$58,MATCH($A$26,VENDREDI!V35:V58,0))</f>
        <v>#N/A</v>
      </c>
      <c r="NJ26" s="565" t="e">
        <f>INDEX(VENDREDI!$B$35:$B$58,MATCH($A$26,VENDREDI!W35:W58,0))</f>
        <v>#N/A</v>
      </c>
      <c r="NK26" s="565" t="e">
        <f>INDEX(VENDREDI!$B$35:$B$58,MATCH($A$26,VENDREDI!X35:X58,0))</f>
        <v>#N/A</v>
      </c>
      <c r="NL26" s="565" t="e">
        <f>INDEX(VENDREDI!$B$35:$B$58,MATCH($A$26,VENDREDI!Y35:Y58,0))</f>
        <v>#N/A</v>
      </c>
      <c r="NM26" s="565" t="e">
        <f>INDEX(VENDREDI!$B$35:$B$58,MATCH($A$26,VENDREDI!Z35:Z58,0))</f>
        <v>#N/A</v>
      </c>
      <c r="NN26" s="565" t="e">
        <f>INDEX(VENDREDI!$B$35:$B$58,MATCH($A$26,VENDREDI!AA35:AA58,0))</f>
        <v>#N/A</v>
      </c>
      <c r="NO26" s="565" t="e">
        <f>INDEX(VENDREDI!$B$35:$B$58,MATCH($A$26,VENDREDI!AB35:AB58,0))</f>
        <v>#N/A</v>
      </c>
      <c r="NP26" s="572">
        <f t="shared" si="42"/>
        <v>0</v>
      </c>
      <c r="NS26" s="564" t="str">
        <f t="shared" si="43"/>
        <v>DOUAI</v>
      </c>
      <c r="NT26" s="617" t="e">
        <f>INDEX(LUNDI!$B$63:$B$66,MATCH(A26,LUNDI!$D$63:$D$66,0))</f>
        <v>#N/A</v>
      </c>
      <c r="NU26" s="618" t="e">
        <f>INDEX(LUNDI!$B$63:$B$66,MATCH(A26,LUNDI!$E$63:$E$66,0))</f>
        <v>#N/A</v>
      </c>
      <c r="NV26" s="625" t="e">
        <f>INDEX(LUNDI!$H$63:$H$66,MATCH(A26,LUNDI!$J$63:$J$66,0))</f>
        <v>#N/A</v>
      </c>
      <c r="NW26" s="626" t="e">
        <f>INDEX(LUNDI!$H$63:$H$66,MATCH($A$26,LUNDI!K63:K66,0))</f>
        <v>#N/A</v>
      </c>
      <c r="NX26" s="617" t="e">
        <f>INDEX(MARDI!$B$63:$B$66,MATCH(A26,MARDI!$D$63:$D$66,0))</f>
        <v>#N/A</v>
      </c>
      <c r="NY26" s="618" t="e">
        <f>INDEX(MARDI!$B$63:$B$66,MATCH(A26,MARDI!$E$63:$E$66,0))</f>
        <v>#N/A</v>
      </c>
      <c r="NZ26" s="625" t="e">
        <f>INDEX(MARDI!$H$63:$H$66,MATCH(A26,MARDI!$J$63:$J$66,0))</f>
        <v>#N/A</v>
      </c>
      <c r="OA26" s="626" t="e">
        <f>INDEX(MARDI!$H$63:$H$66,MATCH(A26,MARDI!$K$63:$K$66,0))</f>
        <v>#N/A</v>
      </c>
      <c r="OB26" s="617" t="e">
        <f>INDEX(MERCREDI!$B$63:$B$66,MATCH(A26,MERCREDI!$D$63:$D$66,0))</f>
        <v>#N/A</v>
      </c>
      <c r="OC26" s="618" t="e">
        <f>INDEX(MERCREDI!$B$63:$B$66,MATCH(A26,MERCREDI!$E$63:$E$66,0))</f>
        <v>#N/A</v>
      </c>
      <c r="OD26" s="625" t="e">
        <f>INDEX(MERCREDI!$H$63:$H$66,MATCH(A26,MERCREDI!$J$63:$J$66,0))</f>
        <v>#N/A</v>
      </c>
      <c r="OE26" s="626" t="e">
        <f>INDEX(MERCREDI!$H$63:$H$66,MATCH(A26,MERCREDI!$K$63:$K$66,0))</f>
        <v>#N/A</v>
      </c>
      <c r="OF26" s="617" t="e">
        <f>INDEX(JEUDI!$B$63:$B$66,MATCH(A26,JEUDI!$D$63:$D$66,0))</f>
        <v>#N/A</v>
      </c>
      <c r="OG26" s="618" t="e">
        <f>INDEX(JEUDI!$B$63:$B$66,MATCH(A26,JEUDI!$E$63:$E$66,0))</f>
        <v>#N/A</v>
      </c>
      <c r="OH26" s="625" t="e">
        <f>INDEX(JEUDI!$H$63:$H$66,MATCH(A26,JEUDI!$J$63:$J$66,0))</f>
        <v>#N/A</v>
      </c>
      <c r="OI26" s="626" t="e">
        <f>INDEX(JEUDI!$H$63:$H$66,MATCH(A26,JEUDI!$K$63:$K$66,0))</f>
        <v>#N/A</v>
      </c>
      <c r="OJ26" s="617" t="e">
        <f>INDEX(VENDREDI!$B$63:$B$66,MATCH(A26,VENDREDI!$D$63:$D$66,0))</f>
        <v>#N/A</v>
      </c>
      <c r="OK26" s="618" t="e">
        <f>INDEX(VENDREDI!$B$63:$B$66,MATCH(A26,VENDREDI!$E$63:$E$66,0))</f>
        <v>#N/A</v>
      </c>
      <c r="OL26" s="625" t="e">
        <f>INDEX(VENDREDI!$H$63:$H$66,MATCH(A26,VENDREDI!$J$63:$J$66,0))</f>
        <v>#N/A</v>
      </c>
      <c r="OM26" s="626" t="e">
        <f>INDEX(VENDREDI!$H$63:$H$66,MATCH(A26,VENDREDI!$K$63:$K$66,0))</f>
        <v>#N/A</v>
      </c>
      <c r="ON26" s="669" t="str">
        <f t="shared" si="44"/>
        <v>DOUAI</v>
      </c>
      <c r="OO26" s="641" t="e">
        <f>INDEX(LUNDI!$C$63:$C$66,MATCH(A26,LUNDI!$D$63:$D$66,0))</f>
        <v>#N/A</v>
      </c>
      <c r="OP26" s="642" t="e">
        <f>INDEX(LUNDI!$C$63:$C$66,MATCH(A26,LUNDI!$E$63:$E$66,0))</f>
        <v>#N/A</v>
      </c>
      <c r="OQ26" s="645" t="e">
        <f>INDEX(LUNDI!$I$63:$I$66,MATCH(A26,LUNDI!$J$63:$J$66,0))</f>
        <v>#N/A</v>
      </c>
      <c r="OR26" s="646" t="e">
        <f>INDEX(LUNDI!$I$63:$I$66,MATCH(A26,LUNDI!$K$63:$K$66,0))</f>
        <v>#N/A</v>
      </c>
      <c r="OS26" s="649" t="e">
        <f>INDEX(MARDI!$C$63:$C$66,MATCH(A26,MARDI!$D$63:$D$66,0))</f>
        <v>#N/A</v>
      </c>
      <c r="OT26" s="650" t="e">
        <f>INDEX(MARDI!$C$63:$C$66,MATCH(A26,MARDI!$E$63:$E$66,0))</f>
        <v>#N/A</v>
      </c>
      <c r="OU26" s="651" t="e">
        <f>INDEX(MARDI!$I$63:$I$66,MATCH(A26,MARDI!$J$63:$J$66,0))</f>
        <v>#N/A</v>
      </c>
      <c r="OV26" s="652" t="e">
        <f>INDEX(MARDI!$I$63:$I$66,MATCH(A26,MARDI!$K$63:$K$66,0))</f>
        <v>#N/A</v>
      </c>
      <c r="OW26" s="657" t="e">
        <f>INDEX(MERCREDI!$C$63:$C$66,MATCH(A26,MERCREDI!$D$63:$D$66,0))</f>
        <v>#N/A</v>
      </c>
      <c r="OX26" s="658" t="e">
        <f>INDEX(MERCREDI!$C$63:$C$66,MATCH(A26,MERCREDI!$E$63:$E$66,0))</f>
        <v>#N/A</v>
      </c>
      <c r="OY26" s="659" t="e">
        <f>INDEX(MERCREDI!$I$63:$I$66,MATCH(A26,MERCREDI!$J$63:$J$66,0))</f>
        <v>#N/A</v>
      </c>
      <c r="OZ26" s="660" t="e">
        <f>INDEX(MERCREDI!$I$63:$I$66,MATCH(A26,MERCREDI!$K$63:$K$66,0))</f>
        <v>#N/A</v>
      </c>
      <c r="PA26" s="657" t="e">
        <f>INDEX(JEUDI!$C$63:$C$66,MATCH(A26,JEUDI!$D$63:$D$66,0))</f>
        <v>#N/A</v>
      </c>
      <c r="PB26" s="658" t="e">
        <f>INDEX(JEUDI!$C$63:$C$66,MATCH(A26,JEUDI!$E$63:$E$66,0))</f>
        <v>#N/A</v>
      </c>
      <c r="PC26" s="659" t="e">
        <f>INDEX(JEUDI!$I$63:$I$66,MATCH(A26,JEUDI!$J$63:$J$66,0))</f>
        <v>#N/A</v>
      </c>
      <c r="PD26" s="660" t="e">
        <f>INDEX(JEUDI!$I$63:$I$66,MATCH(A26,JEUDI!$K$63:$K$66,0))</f>
        <v>#N/A</v>
      </c>
      <c r="PE26" s="657" t="e">
        <f>INDEX(VENDREDI!$C$63:$C$66,MATCH(A26,VENDREDI!$D$63:$D$66,0))</f>
        <v>#N/A</v>
      </c>
      <c r="PF26" s="658" t="e">
        <f>INDEX(VENDREDI!$C$63:$C$66,MATCH(A26,VENDREDI!$E$63:$E$66,0))</f>
        <v>#N/A</v>
      </c>
      <c r="PG26" s="659" t="e">
        <f>INDEX(VENDREDI!$I$63:$I$66,MATCH(A26,VENDREDI!$J$63:$J$66,0))</f>
        <v>#N/A</v>
      </c>
      <c r="PH26" s="660" t="e">
        <f>INDEX(VENDREDI!$I$63:$I$66,MATCH(A26,VENDREDI!$K$63:$K$66,0))</f>
        <v>#N/A</v>
      </c>
    </row>
    <row r="27" spans="1:424" x14ac:dyDescent="0.25">
      <c r="A27" s="90" t="str">
        <f>'LISTE DES PROFS'!A22</f>
        <v>DUCROT</v>
      </c>
      <c r="B27" s="226">
        <f t="shared" si="17"/>
        <v>0</v>
      </c>
      <c r="C27" s="487">
        <f t="shared" si="18"/>
        <v>0</v>
      </c>
      <c r="D27" s="481">
        <f t="shared" si="19"/>
        <v>0</v>
      </c>
      <c r="E27" s="482">
        <f t="shared" si="20"/>
        <v>0</v>
      </c>
      <c r="F27" s="226">
        <f t="shared" si="21"/>
        <v>0</v>
      </c>
      <c r="G27" s="487">
        <f t="shared" si="22"/>
        <v>0</v>
      </c>
      <c r="H27" s="481">
        <f t="shared" si="23"/>
        <v>0</v>
      </c>
      <c r="I27" s="482">
        <f t="shared" si="24"/>
        <v>0</v>
      </c>
      <c r="J27" s="226">
        <f t="shared" si="0"/>
        <v>0</v>
      </c>
      <c r="K27" s="487">
        <f t="shared" si="1"/>
        <v>0</v>
      </c>
      <c r="L27" s="481">
        <f t="shared" si="2"/>
        <v>0</v>
      </c>
      <c r="M27" s="482">
        <f t="shared" si="3"/>
        <v>0</v>
      </c>
      <c r="N27" s="492">
        <f t="shared" si="25"/>
        <v>0</v>
      </c>
      <c r="O27" s="480" t="s">
        <v>40</v>
      </c>
      <c r="P27" s="226">
        <f>COUNTIF(LUNDI!$D$6:$AB$15,A27)</f>
        <v>0</v>
      </c>
      <c r="Q27" s="228">
        <f>COUNTIF(LUNDI!$D$20:$Y$29,A27)</f>
        <v>0</v>
      </c>
      <c r="R27" s="444">
        <f t="shared" si="4"/>
        <v>0</v>
      </c>
      <c r="S27" s="228">
        <f>COUNTIF(MARDI!$D$6:$AB$15,A27)</f>
        <v>0</v>
      </c>
      <c r="T27" s="228">
        <f>COUNTIF(MARDI!$D$20:$Y$29,A27)</f>
        <v>0</v>
      </c>
      <c r="U27" s="444">
        <f t="shared" si="5"/>
        <v>0</v>
      </c>
      <c r="V27" s="228">
        <f>COUNTIF(MERCREDI!$D$6:$AB$15,A27)</f>
        <v>0</v>
      </c>
      <c r="W27" s="228">
        <f>COUNTIF(MERCREDI!$D$20:$Y$29,A27)</f>
        <v>0</v>
      </c>
      <c r="X27" s="444">
        <f t="shared" si="6"/>
        <v>0</v>
      </c>
      <c r="Y27" s="228">
        <f>COUNTIF(JEUDI!$D$6:$AB$15,A27)</f>
        <v>0</v>
      </c>
      <c r="Z27" s="228">
        <f>COUNTIF(JEUDI!$D$20:$Y$29,A27)</f>
        <v>0</v>
      </c>
      <c r="AA27" s="444">
        <f t="shared" si="7"/>
        <v>0</v>
      </c>
      <c r="AB27" s="228">
        <f>COUNTIF(VENDREDI!$D$6:$AB$15,A27)</f>
        <v>0</v>
      </c>
      <c r="AC27" s="229">
        <f>COUNTIF(VENDREDI!$D$20:$Y$29,A27)</f>
        <v>0</v>
      </c>
      <c r="AD27" s="451">
        <f t="shared" si="8"/>
        <v>0</v>
      </c>
      <c r="AE27" s="226">
        <f>COUNTIF(LUNDI!$D$63:$D$66,A27)</f>
        <v>0</v>
      </c>
      <c r="AF27" s="227">
        <f>COUNTIF(LUNDI!$E$63:$E$66,A27)</f>
        <v>0</v>
      </c>
      <c r="AG27" s="228">
        <f>COUNTIF(MARDI!$D$63:$D$66,A27)</f>
        <v>0</v>
      </c>
      <c r="AH27" s="234">
        <f>COUNTIF(MARDI!$E$63:$E$66,A27)</f>
        <v>0</v>
      </c>
      <c r="AI27" s="228">
        <f>COUNTIF(MERCREDI!$D$63:$D$66,A27)</f>
        <v>0</v>
      </c>
      <c r="AJ27" s="234">
        <f>COUNTIF(MERCREDI!$E$63:$E$66,A27)</f>
        <v>0</v>
      </c>
      <c r="AK27" s="228">
        <f>COUNTIF(JEUDI!$D$63:$D$66,A27)</f>
        <v>0</v>
      </c>
      <c r="AL27" s="227">
        <f>COUNTIF(JEUDI!$E$63:$E$66,A27)</f>
        <v>0</v>
      </c>
      <c r="AM27" s="228">
        <f>COUNTIF(VENDREDI!$D$63:$D$66,A27)</f>
        <v>0</v>
      </c>
      <c r="AN27" s="525">
        <f>COUNTIF(VENDREDI!$E$63:$E$66,A27)</f>
        <v>0</v>
      </c>
      <c r="AO27" s="226">
        <f>COUNTIF(LUNDI!$F$63:$F$66,A27)</f>
        <v>0</v>
      </c>
      <c r="AP27" s="227"/>
      <c r="AQ27" s="228">
        <f>COUNTIF(MARDI!$F$63:$F$66,A27)</f>
        <v>0</v>
      </c>
      <c r="AR27" s="227"/>
      <c r="AS27" s="228">
        <f>COUNTIF(MERCREDI!$F$63:$F$66,A27)</f>
        <v>0</v>
      </c>
      <c r="AT27" s="227"/>
      <c r="AU27" s="228">
        <f>COUNTIF(JEUDI!$F$63:$F$66,A27)</f>
        <v>0</v>
      </c>
      <c r="AV27" s="227"/>
      <c r="AW27" s="229">
        <f>COUNTIF(VENDREDI!$F$63:$F$66,A27)</f>
        <v>0</v>
      </c>
      <c r="AZ27" s="236">
        <f>COUNTIF(LUNDI!$D$35:$AB$44,A27)</f>
        <v>0</v>
      </c>
      <c r="BA27" s="237">
        <f>COUNTIF(LUNDI!$D$49:$Y$58,A27)</f>
        <v>0</v>
      </c>
      <c r="BB27" s="444">
        <f t="shared" si="9"/>
        <v>0</v>
      </c>
      <c r="BC27" s="237">
        <f>COUNTIF(MARDI!$D$35:$AB$44,A27)</f>
        <v>0</v>
      </c>
      <c r="BD27" s="237">
        <f>COUNTIF(MARDI!$D$49:$Y$58,A27)</f>
        <v>0</v>
      </c>
      <c r="BE27" s="444">
        <f t="shared" si="10"/>
        <v>0</v>
      </c>
      <c r="BF27" s="237">
        <f>COUNTIF(MERCREDI!$D$35:$AB$44,A27)</f>
        <v>0</v>
      </c>
      <c r="BG27" s="237">
        <f>COUNTIF(MERCREDI!$D$49:$Y$58,A27)</f>
        <v>0</v>
      </c>
      <c r="BH27" s="444">
        <f t="shared" si="11"/>
        <v>0</v>
      </c>
      <c r="BI27" s="237">
        <f>COUNTIF(JEUDI!$D$35:$AB$44,A27)</f>
        <v>0</v>
      </c>
      <c r="BJ27" s="237">
        <f>COUNTIF(JEUDI!$D$49:$Y$58,A27)</f>
        <v>0</v>
      </c>
      <c r="BK27" s="444">
        <f t="shared" si="12"/>
        <v>0</v>
      </c>
      <c r="BL27" s="237">
        <f>COUNTIF(VENDREDI!$D$35:$AB$44,A27)</f>
        <v>0</v>
      </c>
      <c r="BM27" s="238">
        <f>COUNTIF(VENDREDI!$D$49:$Y$58,A27)</f>
        <v>0</v>
      </c>
      <c r="BN27" s="451">
        <f t="shared" si="13"/>
        <v>0</v>
      </c>
      <c r="BO27" s="207">
        <f>COUNTIF(LUNDI!$J$63:$J$66,A27)</f>
        <v>0</v>
      </c>
      <c r="BP27" s="41">
        <f>COUNTIF(LUNDI!$K$63:$K$66,A27)</f>
        <v>0</v>
      </c>
      <c r="BQ27" s="207">
        <f>COUNTIF(MARDI!$J$63:$J$66,A27)</f>
        <v>0</v>
      </c>
      <c r="BR27" s="41">
        <f>COUNTIF(MARDI!$K$63:$K$66,A27)</f>
        <v>0</v>
      </c>
      <c r="BS27" s="207">
        <f>COUNTIF(MERCREDI!$J$63:$J$66,A27)</f>
        <v>0</v>
      </c>
      <c r="BT27" s="41">
        <f>COUNTIF(MERCREDI!$K$63:$K$66,A27)</f>
        <v>0</v>
      </c>
      <c r="BU27" s="207">
        <f>COUNTIF(JEUDI!$J$63:$J$66,A27)</f>
        <v>0</v>
      </c>
      <c r="BV27" s="41">
        <f>COUNTIF(JEUDI!$K$63:$K$66,A27)</f>
        <v>0</v>
      </c>
      <c r="BW27" s="207">
        <f>COUNTIF(VENDREDI!$J$63:$J$66,A27)</f>
        <v>0</v>
      </c>
      <c r="BX27" s="42">
        <f>COUNTIF(VENDREDI!$K$63:$K$66,A27)</f>
        <v>0</v>
      </c>
      <c r="BY27" s="207">
        <f>COUNTIF(LUNDI!$L$66:$L83,A27)</f>
        <v>0</v>
      </c>
      <c r="BZ27" s="208"/>
      <c r="CA27" s="41">
        <f>COUNTIF(MARDI!$L$63:$L$66,A27)</f>
        <v>0</v>
      </c>
      <c r="CB27" s="208"/>
      <c r="CC27" s="208">
        <f>COUNTIF(MERCREDI!$L$63:$L$66,A27)</f>
        <v>0</v>
      </c>
      <c r="CD27" s="208"/>
      <c r="CE27" s="41">
        <f>COUNTIF(JEUDI!$L$63:$L$66,A27)</f>
        <v>0</v>
      </c>
      <c r="CF27" s="208"/>
      <c r="CG27" s="209">
        <f>COUNTIF(VENDREDI!$L$63:$L$66,A27)</f>
        <v>0</v>
      </c>
      <c r="CK27" s="43">
        <f>COUNTIF(LUNDI!$O$64:$O$66,A27)</f>
        <v>0</v>
      </c>
      <c r="CL27" s="41">
        <f>COUNTIF(MARDI!$O$64:$O$66,A27)</f>
        <v>0</v>
      </c>
      <c r="CM27" s="41">
        <f>COUNTIF(MERCREDI!$O$64:$O$66,A27)</f>
        <v>0</v>
      </c>
      <c r="CN27" s="41">
        <f>COUNTIF(JEUDI!$O$64:$O$66,A27)</f>
        <v>0</v>
      </c>
      <c r="CO27" s="42">
        <f>COUNTIF(VENDREDI!$O$64:$O$66,A27)</f>
        <v>0</v>
      </c>
      <c r="CQ27" s="43">
        <f>COUNTIF(LUNDI!$P$64:$P$66,A27)</f>
        <v>0</v>
      </c>
      <c r="CR27" s="41">
        <f>COUNTIF(MARDI!$P$64:$P$66,A27)</f>
        <v>0</v>
      </c>
      <c r="CS27" s="41">
        <f>COUNTIF(MERCREDI!$P$64:$P$66,A27)</f>
        <v>0</v>
      </c>
      <c r="CT27" s="41">
        <f>COUNTIF(JEUDI!$P$64:$P$66,A27)</f>
        <v>0</v>
      </c>
      <c r="CU27" s="42">
        <f>COUNTIF(VENDREDI!$P$64:$P$66,A27)</f>
        <v>0</v>
      </c>
      <c r="CV27" s="543" t="str">
        <f t="shared" si="26"/>
        <v>DUCROT</v>
      </c>
      <c r="CW27" s="559" t="e">
        <f>INDEX(LUNDI!$B$6:$B$29,MATCH($A$27,LUNDI!D6:D29,0))</f>
        <v>#N/A</v>
      </c>
      <c r="CX27" s="559" t="e">
        <f>INDEX(LUNDI!$B$6:$B$29,MATCH($A$27,LUNDI!E6:E29,0))</f>
        <v>#N/A</v>
      </c>
      <c r="CY27" s="559" t="e">
        <f>INDEX(LUNDI!$B$6:$B$29,MATCH($A$27,LUNDI!F6:F29,0))</f>
        <v>#N/A</v>
      </c>
      <c r="CZ27" s="559" t="e">
        <f>INDEX(LUNDI!$B$6:$B$29,MATCH($A$27,LUNDI!G6:G29,0))</f>
        <v>#N/A</v>
      </c>
      <c r="DA27" s="559" t="e">
        <f>INDEX(LUNDI!$B$6:$B$29,MATCH($A$27,LUNDI!H6:H29,0))</f>
        <v>#N/A</v>
      </c>
      <c r="DB27" s="559" t="e">
        <f>INDEX(LUNDI!$B$6:$B$29,MATCH($A$27,LUNDI!I6:I29,0))</f>
        <v>#N/A</v>
      </c>
      <c r="DC27" s="559" t="e">
        <f>INDEX(LUNDI!$B$6:$B$29,MATCH($A$27,LUNDI!J6:J29,0))</f>
        <v>#N/A</v>
      </c>
      <c r="DD27" s="559" t="e">
        <f>INDEX(LUNDI!$B$6:$B$29,MATCH($A$27,LUNDI!K6:K29,0))</f>
        <v>#N/A</v>
      </c>
      <c r="DE27" s="559" t="e">
        <f>INDEX(LUNDI!$B$6:$B$29,MATCH($A$27,LUNDI!L6:L29,0))</f>
        <v>#N/A</v>
      </c>
      <c r="DF27" s="559" t="e">
        <f>INDEX(LUNDI!$B$6:$B$29,MATCH($A$27,LUNDI!M6:M29,0))</f>
        <v>#N/A</v>
      </c>
      <c r="DG27" s="559" t="e">
        <f>INDEX(LUNDI!$B$6:$B$29,MATCH($A$27,LUNDI!N6:N29,0))</f>
        <v>#N/A</v>
      </c>
      <c r="DH27" s="559" t="e">
        <f>INDEX(LUNDI!$B$6:$B$29,MATCH($A$27,LUNDI!O6:O29,0))</f>
        <v>#N/A</v>
      </c>
      <c r="DI27" s="559" t="e">
        <f>INDEX(LUNDI!$B$6:$B$29,MATCH($A$27,LUNDI!P6:P29,0))</f>
        <v>#N/A</v>
      </c>
      <c r="DJ27" s="559" t="e">
        <f>INDEX(LUNDI!$B$6:$B$29,MATCH($A$27,LUNDI!Q6:Q29,0))</f>
        <v>#N/A</v>
      </c>
      <c r="DK27" s="559" t="e">
        <f>INDEX(LUNDI!$B$6:$B$29,MATCH($A$27,LUNDI!R6:R29,0))</f>
        <v>#N/A</v>
      </c>
      <c r="DL27" s="559" t="e">
        <f>INDEX(LUNDI!$B$6:$B$29,MATCH($A$27,LUNDI!S6:S29,0))</f>
        <v>#N/A</v>
      </c>
      <c r="DM27" s="559" t="e">
        <f>INDEX(LUNDI!$B$6:$B$29,MATCH($A$27,LUNDI!T6:T29,0))</f>
        <v>#N/A</v>
      </c>
      <c r="DN27" s="559" t="e">
        <f>INDEX(LUNDI!$B$6:$B$29,MATCH($A$27,LUNDI!U6:U29,0))</f>
        <v>#N/A</v>
      </c>
      <c r="DO27" s="559" t="e">
        <f>INDEX(LUNDI!$B$6:$B$29,MATCH($A$27,LUNDI!V6:V29,0))</f>
        <v>#N/A</v>
      </c>
      <c r="DP27" s="559" t="e">
        <f>INDEX(LUNDI!$B$6:$B$29,MATCH($A$27,LUNDI!W6:W29,0))</f>
        <v>#N/A</v>
      </c>
      <c r="DQ27" s="559" t="e">
        <f>INDEX(LUNDI!$B$6:$B$29,MATCH($A$27,LUNDI!X6:X29,0))</f>
        <v>#N/A</v>
      </c>
      <c r="DR27" s="559" t="e">
        <f>INDEX(LUNDI!$B$6:$B$29,MATCH($A$27,LUNDI!Y6:Y29,0))</f>
        <v>#N/A</v>
      </c>
      <c r="DS27" s="559" t="e">
        <f>INDEX(LUNDI!$B$6:$B$29,MATCH($A$27,LUNDI!Z6:Z29,0))</f>
        <v>#N/A</v>
      </c>
      <c r="DT27" s="559" t="e">
        <f>INDEX(LUNDI!$B$6:$B$29,MATCH($A$27,LUNDI!AA6:AA29,0))</f>
        <v>#N/A</v>
      </c>
      <c r="DU27" s="559" t="e">
        <f>INDEX(LUNDI!$B$6:$B$29,MATCH($A$27,LUNDI!AB6:AB29,0))</f>
        <v>#N/A</v>
      </c>
      <c r="DV27" s="572">
        <f t="shared" si="14"/>
        <v>0</v>
      </c>
      <c r="DW27" s="543" t="str">
        <f t="shared" si="15"/>
        <v>DUCROT</v>
      </c>
      <c r="DX27" s="559" t="e">
        <f>INDEX(MARDI!$B$6:$B$29,MATCH($A$27,MARDI!D6:D29,0))</f>
        <v>#N/A</v>
      </c>
      <c r="DY27" s="559" t="e">
        <f>INDEX(MARDI!$B$6:$B$29,MATCH($A$27,MARDI!E6:E29,0))</f>
        <v>#N/A</v>
      </c>
      <c r="DZ27" s="559" t="e">
        <f>INDEX(MARDI!$B$6:$B$29,MATCH($A$27,MARDI!F6:F29,0))</f>
        <v>#N/A</v>
      </c>
      <c r="EA27" s="559" t="e">
        <f>INDEX(MARDI!$B$6:$B$29,MATCH($A$27,MARDI!G6:G29,0))</f>
        <v>#N/A</v>
      </c>
      <c r="EB27" s="559" t="e">
        <f>INDEX(MARDI!$B$6:$B$29,MATCH($A$27,MARDI!H6:H29,0))</f>
        <v>#N/A</v>
      </c>
      <c r="EC27" s="559" t="e">
        <f>INDEX(MARDI!$B$6:$B$29,MATCH($A$27,MARDI!I6:I29,0))</f>
        <v>#N/A</v>
      </c>
      <c r="ED27" s="559" t="e">
        <f>INDEX(MARDI!$B$6:$B$29,MATCH($A$27,MARDI!J6:J29,0))</f>
        <v>#N/A</v>
      </c>
      <c r="EE27" s="559" t="e">
        <f>INDEX(MARDI!$B$6:$B$29,MATCH($A$27,MARDI!K6:K29,0))</f>
        <v>#N/A</v>
      </c>
      <c r="EF27" s="559" t="e">
        <f>INDEX(MARDI!$B$6:$B$29,MATCH($A$27,MARDI!L6:L29,0))</f>
        <v>#N/A</v>
      </c>
      <c r="EG27" s="559" t="e">
        <f>INDEX(MARDI!$B$6:$B$29,MATCH($A$27,MARDI!M6:M29,0))</f>
        <v>#N/A</v>
      </c>
      <c r="EH27" s="559" t="e">
        <f>INDEX(MARDI!$B$6:$B$29,MATCH($A$27,MARDI!N6:N29,0))</f>
        <v>#N/A</v>
      </c>
      <c r="EI27" s="559" t="e">
        <f>INDEX(MARDI!$B$6:$B$29,MATCH($A$27,MARDI!O6:O29,0))</f>
        <v>#N/A</v>
      </c>
      <c r="EJ27" s="559" t="e">
        <f>INDEX(MARDI!$B$6:$B$29,MATCH($A$27,MARDI!P6:P29,0))</f>
        <v>#N/A</v>
      </c>
      <c r="EK27" s="559" t="e">
        <f>INDEX(MARDI!$B$6:$B$29,MATCH($A$27,MARDI!Q6:Q29,0))</f>
        <v>#N/A</v>
      </c>
      <c r="EL27" s="559" t="e">
        <f>INDEX(MARDI!$B$6:$B$29,MATCH($A$27,MARDI!R6:R29,0))</f>
        <v>#N/A</v>
      </c>
      <c r="EM27" s="559" t="e">
        <f>INDEX(MARDI!$B$6:$B$29,MATCH($A$27,MARDI!S6:S29,0))</f>
        <v>#N/A</v>
      </c>
      <c r="EN27" s="559" t="e">
        <f>INDEX(MARDI!$B$6:$B$29,MATCH($A$27,MARDI!T6:T29,0))</f>
        <v>#N/A</v>
      </c>
      <c r="EO27" s="559" t="e">
        <f>INDEX(MARDI!$B$6:$B$29,MATCH($A$27,MARDI!U6:U29,0))</f>
        <v>#N/A</v>
      </c>
      <c r="EP27" s="559" t="e">
        <f>INDEX(MARDI!$B$6:$B$29,MATCH($A$27,MARDI!V6:V29,0))</f>
        <v>#N/A</v>
      </c>
      <c r="EQ27" s="559" t="e">
        <f>INDEX(MARDI!$B$6:$B$29,MATCH($A$27,MARDI!W6:W29,0))</f>
        <v>#N/A</v>
      </c>
      <c r="ER27" s="559" t="e">
        <f>INDEX(MARDI!$B$6:$B$29,MATCH($A$27,MARDI!X6:X29,0))</f>
        <v>#N/A</v>
      </c>
      <c r="ES27" s="559" t="e">
        <f>INDEX(MARDI!$B$6:$B$29,MATCH($A$27,MARDI!Y6:Y29,0))</f>
        <v>#N/A</v>
      </c>
      <c r="ET27" s="559" t="e">
        <f>INDEX(MARDI!$B$6:$B$29,MATCH($A$27,MARDI!Z6:Z29,0))</f>
        <v>#N/A</v>
      </c>
      <c r="EU27" s="559" t="e">
        <f>INDEX(MARDI!$B$6:$B$29,MATCH($A$27,MARDI!AA6:AA29,0))</f>
        <v>#N/A</v>
      </c>
      <c r="EV27" s="559" t="e">
        <f>INDEX(MARDI!$B$6:$B$29,MATCH($A$27,MARDI!AB6:AB29,0))</f>
        <v>#N/A</v>
      </c>
      <c r="EW27" s="572">
        <f t="shared" si="16"/>
        <v>0</v>
      </c>
      <c r="EX27" s="559"/>
      <c r="EY27" s="568" t="str">
        <f t="shared" si="27"/>
        <v>DUCROT</v>
      </c>
      <c r="EZ27" s="559" t="e">
        <f>INDEX(MERCREDI!$B$6:$B$29,MATCH($A$27,MERCREDI!D6:D29,0))</f>
        <v>#N/A</v>
      </c>
      <c r="FA27" s="559" t="e">
        <f>INDEX(MERCREDI!$B$6:$B$29,MATCH($A$27,MERCREDI!E6:E29,0))</f>
        <v>#N/A</v>
      </c>
      <c r="FB27" s="559" t="e">
        <f>INDEX(MERCREDI!$B$6:$B$29,MATCH($A$27,MERCREDI!F6:F29,0))</f>
        <v>#N/A</v>
      </c>
      <c r="FC27" s="559" t="e">
        <f>INDEX(MERCREDI!$B$6:$B$29,MATCH($A$27,MERCREDI!G6:G29,0))</f>
        <v>#N/A</v>
      </c>
      <c r="FD27" s="559" t="e">
        <f>INDEX(MERCREDI!$B$6:$B$29,MATCH($A$27,MERCREDI!H6:H29,0))</f>
        <v>#N/A</v>
      </c>
      <c r="FE27" s="559" t="e">
        <f>INDEX(MERCREDI!$B$6:$B$29,MATCH($A$27,MERCREDI!I6:I29,0))</f>
        <v>#N/A</v>
      </c>
      <c r="FF27" s="559" t="e">
        <f>INDEX(MERCREDI!$B$6:$B$29,MATCH($A$27,MERCREDI!J6:J29,0))</f>
        <v>#N/A</v>
      </c>
      <c r="FG27" s="559" t="e">
        <f>INDEX(MERCREDI!$B$6:$B$29,MATCH($A$27,MERCREDI!K6:K29,0))</f>
        <v>#N/A</v>
      </c>
      <c r="FH27" s="559" t="e">
        <f>INDEX(MERCREDI!$B$6:$B$29,MATCH($A$27,MERCREDI!L6:L29,0))</f>
        <v>#N/A</v>
      </c>
      <c r="FI27" s="559" t="e">
        <f>INDEX(MERCREDI!$B$6:$B$29,MATCH($A$27,MERCREDI!M6:M29,0))</f>
        <v>#N/A</v>
      </c>
      <c r="FJ27" s="559" t="e">
        <f>INDEX(MERCREDI!$B$6:$B$29,MATCH($A$27,MERCREDI!N6:N29,0))</f>
        <v>#N/A</v>
      </c>
      <c r="FK27" s="559" t="e">
        <f>INDEX(MERCREDI!$B$6:$B$29,MATCH($A$27,MERCREDI!O6:O29,0))</f>
        <v>#N/A</v>
      </c>
      <c r="FL27" s="559" t="e">
        <f>INDEX(MERCREDI!$B$6:$B$29,MATCH($A$27,MERCREDI!P6:P29,0))</f>
        <v>#N/A</v>
      </c>
      <c r="FM27" s="559" t="e">
        <f>INDEX(MERCREDI!$B$6:$B$29,MATCH($A$27,MERCREDI!Q6:Q29,0))</f>
        <v>#N/A</v>
      </c>
      <c r="FN27" s="559" t="e">
        <f>INDEX(MERCREDI!$B$6:$B$29,MATCH($A$27,MERCREDI!R6:R29,0))</f>
        <v>#N/A</v>
      </c>
      <c r="FO27" s="559" t="e">
        <f>INDEX(MERCREDI!$B$6:$B$29,MATCH($A$27,MERCREDI!S6:S29,0))</f>
        <v>#N/A</v>
      </c>
      <c r="FP27" s="559" t="e">
        <f>INDEX(MERCREDI!$B$6:$B$29,MATCH($A$27,MERCREDI!T6:T29,0))</f>
        <v>#N/A</v>
      </c>
      <c r="FQ27" s="559" t="e">
        <f>INDEX(MERCREDI!$B$6:$B$29,MATCH($A$27,MERCREDI!U6:U29,0))</f>
        <v>#N/A</v>
      </c>
      <c r="FR27" s="559" t="e">
        <f>INDEX(MERCREDI!$B$6:$B$29,MATCH($A$27,MERCREDI!V6:V29,0))</f>
        <v>#N/A</v>
      </c>
      <c r="FS27" s="559" t="e">
        <f>INDEX(MERCREDI!$B$6:$B$29,MATCH($A$27,MERCREDI!W6:W29,0))</f>
        <v>#N/A</v>
      </c>
      <c r="FT27" s="559" t="e">
        <f>INDEX(MERCREDI!$B$6:$B$29,MATCH($A$27,MERCREDI!X6:X29,0))</f>
        <v>#N/A</v>
      </c>
      <c r="FU27" s="559" t="e">
        <f>INDEX(MERCREDI!$B$6:$B$29,MATCH($A$27,MERCREDI!Y6:Y29,0))</f>
        <v>#N/A</v>
      </c>
      <c r="FV27" s="559" t="e">
        <f>INDEX(MERCREDI!$B$6:$B$29,MATCH($A$27,MERCREDI!Z6:Z29,0))</f>
        <v>#N/A</v>
      </c>
      <c r="FW27" s="559" t="e">
        <f>INDEX(MERCREDI!$B$6:$B$29,MATCH($A$27,MERCREDI!AA6:AA29,0))</f>
        <v>#N/A</v>
      </c>
      <c r="FX27" s="559" t="e">
        <f>INDEX(MERCREDI!$B$6:$B$29,MATCH($A$27,MERCREDI!AB6:AB29,0))</f>
        <v>#N/A</v>
      </c>
      <c r="FY27" s="572">
        <f t="shared" si="28"/>
        <v>0</v>
      </c>
      <c r="GA27" s="570" t="str">
        <f t="shared" si="29"/>
        <v>DUCROT</v>
      </c>
      <c r="GB27" s="565" t="e">
        <f>INDEX(JEUDI!$B$6:$B$29,MATCH($A$27,JEUDI!D6:D29,0))</f>
        <v>#N/A</v>
      </c>
      <c r="GC27" s="565" t="e">
        <f>INDEX(JEUDI!$B$6:$B$29,MATCH($A$27,JEUDI!E6:E29,0))</f>
        <v>#N/A</v>
      </c>
      <c r="GD27" s="565" t="e">
        <f>INDEX(JEUDI!$B$6:$B$29,MATCH($A$27,JEUDI!F6:F29,0))</f>
        <v>#N/A</v>
      </c>
      <c r="GE27" s="565" t="e">
        <f>INDEX(JEUDI!$B$6:$B$29,MATCH($A$27,JEUDI!G6:G29,0))</f>
        <v>#N/A</v>
      </c>
      <c r="GF27" s="565" t="e">
        <f>INDEX(JEUDI!$B$6:$B$29,MATCH($A$27,JEUDI!H6:H29,0))</f>
        <v>#N/A</v>
      </c>
      <c r="GG27" s="565" t="e">
        <f>INDEX(JEUDI!$B$6:$B$29,MATCH($A$27,JEUDI!I6:I29,0))</f>
        <v>#N/A</v>
      </c>
      <c r="GH27" s="565" t="e">
        <f>INDEX(JEUDI!$B$6:$B$29,MATCH($A$27,JEUDI!J6:J29,0))</f>
        <v>#N/A</v>
      </c>
      <c r="GI27" s="565" t="e">
        <f>INDEX(JEUDI!$B$6:$B$29,MATCH($A$27,JEUDI!K6:K29,0))</f>
        <v>#N/A</v>
      </c>
      <c r="GJ27" s="565" t="e">
        <f>INDEX(JEUDI!$B$6:$B$29,MATCH($A$27,JEUDI!L6:L29,0))</f>
        <v>#N/A</v>
      </c>
      <c r="GK27" s="565" t="e">
        <f>INDEX(JEUDI!$B$6:$B$29,MATCH($A$27,JEUDI!M6:M29,0))</f>
        <v>#N/A</v>
      </c>
      <c r="GL27" s="565" t="e">
        <f>INDEX(JEUDI!$B$6:$B$29,MATCH($A$27,JEUDI!N6:N29,0))</f>
        <v>#N/A</v>
      </c>
      <c r="GM27" s="565" t="e">
        <f>INDEX(JEUDI!$B$6:$B$29,MATCH($A$27,JEUDI!O6:O29,0))</f>
        <v>#N/A</v>
      </c>
      <c r="GN27" s="565" t="e">
        <f>INDEX(JEUDI!$B$6:$B$29,MATCH($A$27,JEUDI!P6:P29,0))</f>
        <v>#N/A</v>
      </c>
      <c r="GO27" s="565" t="e">
        <f>INDEX(JEUDI!$B$6:$B$29,MATCH($A$27,JEUDI!Q6:Q29,0))</f>
        <v>#N/A</v>
      </c>
      <c r="GP27" s="565" t="e">
        <f>INDEX(JEUDI!$B$6:$B$29,MATCH($A$27,JEUDI!R6:R29,0))</f>
        <v>#N/A</v>
      </c>
      <c r="GQ27" s="565" t="e">
        <f>INDEX(JEUDI!$B$6:$B$29,MATCH($A$27,JEUDI!S6:S29,0))</f>
        <v>#N/A</v>
      </c>
      <c r="GR27" s="565" t="e">
        <f>INDEX(JEUDI!$B$6:$B$29,MATCH($A$27,JEUDI!T6:T29,0))</f>
        <v>#N/A</v>
      </c>
      <c r="GS27" s="565" t="e">
        <f>INDEX(JEUDI!$B$6:$B$29,MATCH($A$27,JEUDI!U6:U29,0))</f>
        <v>#N/A</v>
      </c>
      <c r="GT27" s="565" t="e">
        <f>INDEX(JEUDI!$B$6:$B$29,MATCH($A$27,JEUDI!V6:V29,0))</f>
        <v>#N/A</v>
      </c>
      <c r="GU27" s="565" t="e">
        <f>INDEX(JEUDI!$B$6:$B$29,MATCH($A$27,JEUDI!W6:W29,0))</f>
        <v>#N/A</v>
      </c>
      <c r="GV27" s="565" t="e">
        <f>INDEX(JEUDI!$B$6:$B$29,MATCH($A$27,JEUDI!X6:X29,0))</f>
        <v>#N/A</v>
      </c>
      <c r="GW27" s="565" t="e">
        <f>INDEX(JEUDI!$B$6:$B$29,MATCH($A$27,JEUDI!Y6:Y29,0))</f>
        <v>#N/A</v>
      </c>
      <c r="GX27" s="565" t="e">
        <f>INDEX(JEUDI!$B$6:$B$29,MATCH($A$27,JEUDI!Z6:Z29,0))</f>
        <v>#N/A</v>
      </c>
      <c r="GY27" s="565" t="e">
        <f>INDEX(JEUDI!$B$6:$B$29,MATCH($A$27,JEUDI!AA6:AA29,0))</f>
        <v>#N/A</v>
      </c>
      <c r="GZ27" s="565" t="e">
        <f>INDEX(JEUDI!$B$6:$B$29,MATCH($A$27,JEUDI!AB6:AB29,0))</f>
        <v>#N/A</v>
      </c>
      <c r="HA27" s="572">
        <f t="shared" si="30"/>
        <v>0</v>
      </c>
      <c r="HC27" s="772" t="str">
        <f t="shared" si="31"/>
        <v>DUCROT</v>
      </c>
      <c r="HD27" s="565" t="e">
        <f>INDEX(VENDREDI!$B$6:$B$29,MATCH($A$27,VENDREDI!D6:D29,0))</f>
        <v>#N/A</v>
      </c>
      <c r="HE27" s="565" t="e">
        <f>INDEX(VENDREDI!$B$6:$B$29,MATCH($A$27,VENDREDI!E6:E29,0))</f>
        <v>#N/A</v>
      </c>
      <c r="HF27" s="565" t="e">
        <f>INDEX(VENDREDI!$B$6:$B$29,MATCH($A$27,VENDREDI!F6:F29,0))</f>
        <v>#N/A</v>
      </c>
      <c r="HG27" s="565" t="e">
        <f>INDEX(VENDREDI!$B$6:$B$29,MATCH($A$27,VENDREDI!G6:G29,0))</f>
        <v>#N/A</v>
      </c>
      <c r="HH27" s="565" t="e">
        <f>INDEX(VENDREDI!$B$6:$B$29,MATCH($A$27,VENDREDI!H6:H29,0))</f>
        <v>#N/A</v>
      </c>
      <c r="HI27" s="565" t="e">
        <f>INDEX(VENDREDI!$B$6:$B$29,MATCH($A$27,VENDREDI!I6:I29,0))</f>
        <v>#N/A</v>
      </c>
      <c r="HJ27" s="565" t="e">
        <f>INDEX(VENDREDI!$B$6:$B$29,MATCH($A$27,VENDREDI!J6:J29,0))</f>
        <v>#N/A</v>
      </c>
      <c r="HK27" s="565" t="e">
        <f>INDEX(VENDREDI!$B$6:$B$29,MATCH($A$27,VENDREDI!K6:K29,0))</f>
        <v>#N/A</v>
      </c>
      <c r="HL27" s="565" t="e">
        <f>INDEX(VENDREDI!$B$6:$B$29,MATCH($A$27,VENDREDI!L6:L29,0))</f>
        <v>#N/A</v>
      </c>
      <c r="HM27" s="565" t="e">
        <f>INDEX(VENDREDI!$B$6:$B$29,MATCH($A$27,VENDREDI!M6:M29,0))</f>
        <v>#N/A</v>
      </c>
      <c r="HN27" s="565" t="e">
        <f>INDEX(VENDREDI!$B$6:$B$29,MATCH($A$27,VENDREDI!N6:N29,0))</f>
        <v>#N/A</v>
      </c>
      <c r="HO27" s="565" t="e">
        <f>INDEX(VENDREDI!$B$6:$B$29,MATCH($A$27,VENDREDI!O6:O29,0))</f>
        <v>#N/A</v>
      </c>
      <c r="HP27" s="565" t="e">
        <f>INDEX(VENDREDI!$B$6:$B$29,MATCH($A$27,VENDREDI!P6:P29,0))</f>
        <v>#N/A</v>
      </c>
      <c r="HQ27" s="565" t="e">
        <f>INDEX(VENDREDI!$B$6:$B$29,MATCH($A$27,VENDREDI!Q6:Q29,0))</f>
        <v>#N/A</v>
      </c>
      <c r="HR27" s="565" t="e">
        <f>INDEX(VENDREDI!$B$6:$B$29,MATCH($A$27,VENDREDI!R6:R29,0))</f>
        <v>#N/A</v>
      </c>
      <c r="HS27" s="565" t="e">
        <f>INDEX(VENDREDI!$B$6:$B$29,MATCH($A$27,VENDREDI!S6:S29,0))</f>
        <v>#N/A</v>
      </c>
      <c r="HT27" s="565" t="e">
        <f>INDEX(VENDREDI!$B$6:$B$29,MATCH($A$27,VENDREDI!T6:T29,0))</f>
        <v>#N/A</v>
      </c>
      <c r="HU27" s="565" t="e">
        <f>INDEX(VENDREDI!$B$6:$B$29,MATCH($A$27,VENDREDI!U6:U29,0))</f>
        <v>#N/A</v>
      </c>
      <c r="HV27" s="565" t="e">
        <f>INDEX(VENDREDI!$B$6:$B$29,MATCH($A$27,VENDREDI!V6:V29,0))</f>
        <v>#N/A</v>
      </c>
      <c r="HW27" s="565" t="e">
        <f>INDEX(VENDREDI!$B$6:$B$29,MATCH($A$27,VENDREDI!W6:W29,0))</f>
        <v>#N/A</v>
      </c>
      <c r="HX27" s="565" t="e">
        <f>INDEX(VENDREDI!$B$6:$B$29,MATCH($A$27,VENDREDI!X6:X29,0))</f>
        <v>#N/A</v>
      </c>
      <c r="HY27" s="565" t="e">
        <f>INDEX(VENDREDI!$B$6:$B$29,MATCH($A$27,VENDREDI!Y6:Y29,0))</f>
        <v>#N/A</v>
      </c>
      <c r="HZ27" s="565" t="e">
        <f>INDEX(VENDREDI!$B$6:$B$29,MATCH($A$27,VENDREDI!Z6:Z29,0))</f>
        <v>#N/A</v>
      </c>
      <c r="IA27" s="565" t="e">
        <f>INDEX(VENDREDI!$B$6:$B$29,MATCH($A$27,VENDREDI!AA6:AA29,0))</f>
        <v>#N/A</v>
      </c>
      <c r="IB27" s="565" t="e">
        <f>INDEX(VENDREDI!$B$6:$B$29,MATCH($A$27,VENDREDI!AB6:AB29,0))</f>
        <v>#N/A</v>
      </c>
      <c r="IC27" s="572">
        <f t="shared" si="32"/>
        <v>0</v>
      </c>
      <c r="IG27" s="772" t="str">
        <f t="shared" si="33"/>
        <v>DUCROT</v>
      </c>
      <c r="IH27" s="565" t="e">
        <f>INDEX(LUNDI!$B$35:$B$58,MATCH($A$27,LUNDI!D35:D58,0))</f>
        <v>#N/A</v>
      </c>
      <c r="II27" s="565" t="e">
        <f>INDEX(LUNDI!$B$35:$B$58,MATCH($A$27,LUNDI!E35:E58,0))</f>
        <v>#N/A</v>
      </c>
      <c r="IJ27" s="565" t="e">
        <f>INDEX(LUNDI!$B$35:$B$58,MATCH($A$27,LUNDI!F35:F58,0))</f>
        <v>#N/A</v>
      </c>
      <c r="IK27" s="565" t="e">
        <f>INDEX(LUNDI!$B$35:$B$58,MATCH($A$27,LUNDI!G35:G58,0))</f>
        <v>#N/A</v>
      </c>
      <c r="IL27" s="565" t="e">
        <f>INDEX(LUNDI!$B$35:$B$58,MATCH($A$27,LUNDI!H35:H58,0))</f>
        <v>#N/A</v>
      </c>
      <c r="IM27" s="565" t="e">
        <f>INDEX(LUNDI!$B$35:$B$58,MATCH($A$27,LUNDI!I35:I58,0))</f>
        <v>#N/A</v>
      </c>
      <c r="IN27" s="565" t="e">
        <f>INDEX(LUNDI!$B$35:$B$58,MATCH($A$27,LUNDI!J35:J58,0))</f>
        <v>#N/A</v>
      </c>
      <c r="IO27" s="565" t="e">
        <f>INDEX(LUNDI!$B$35:$B$58,MATCH($A$27,LUNDI!K35:K58,0))</f>
        <v>#N/A</v>
      </c>
      <c r="IP27" s="565" t="e">
        <f>INDEX(LUNDI!$B$35:$B$58,MATCH($A$27,LUNDI!L35:L58,0))</f>
        <v>#N/A</v>
      </c>
      <c r="IQ27" s="565" t="e">
        <f>INDEX(LUNDI!$B$35:$B$58,MATCH($A$27,LUNDI!M35:M58,0))</f>
        <v>#N/A</v>
      </c>
      <c r="IR27" s="565" t="e">
        <f>INDEX(LUNDI!$B$35:$B$58,MATCH($A$27,LUNDI!N35:N58,0))</f>
        <v>#N/A</v>
      </c>
      <c r="IS27" s="565" t="e">
        <f>INDEX(LUNDI!$B$35:$B$58,MATCH($A$27,LUNDI!O35:O58,0))</f>
        <v>#N/A</v>
      </c>
      <c r="IT27" s="565" t="e">
        <f>INDEX(LUNDI!$B$35:$B$58,MATCH($A$27,LUNDI!P35:P58,0))</f>
        <v>#N/A</v>
      </c>
      <c r="IU27" s="565" t="e">
        <f>INDEX(LUNDI!$B$35:$B$58,MATCH($A$27,LUNDI!Q35:Q58,0))</f>
        <v>#N/A</v>
      </c>
      <c r="IV27" s="565" t="e">
        <f>INDEX(LUNDI!$B$35:$B$58,MATCH($A$27,LUNDI!R35:R58,0))</f>
        <v>#N/A</v>
      </c>
      <c r="IW27" s="565" t="e">
        <f>INDEX(LUNDI!$B$35:$B$58,MATCH($A$27,LUNDI!S35:S58,0))</f>
        <v>#N/A</v>
      </c>
      <c r="IX27" s="565" t="e">
        <f>INDEX(LUNDI!$B$35:$B$58,MATCH($A$27,LUNDI!T35:T58,0))</f>
        <v>#N/A</v>
      </c>
      <c r="IY27" s="565" t="e">
        <f>INDEX(LUNDI!$B$35:$B$58,MATCH($A$27,LUNDI!U35:U58,0))</f>
        <v>#N/A</v>
      </c>
      <c r="IZ27" s="565" t="e">
        <f>INDEX(LUNDI!$B$35:$B$58,MATCH($A$27,LUNDI!V35:V58,0))</f>
        <v>#N/A</v>
      </c>
      <c r="JA27" s="565" t="e">
        <f>INDEX(LUNDI!$B$35:$B$58,MATCH($A$27,LUNDI!W35:W58,0))</f>
        <v>#N/A</v>
      </c>
      <c r="JB27" s="565" t="e">
        <f>INDEX(LUNDI!$B$35:$B$58,MATCH($A$27,LUNDI!X35:X58,0))</f>
        <v>#N/A</v>
      </c>
      <c r="JC27" s="565" t="e">
        <f>INDEX(LUNDI!$B$35:$B$58,MATCH($A$27,LUNDI!Y35:Y58,0))</f>
        <v>#N/A</v>
      </c>
      <c r="JD27" s="565" t="e">
        <f>INDEX(LUNDI!$B$35:$B$58,MATCH($A$27,LUNDI!Z35:Z58,0))</f>
        <v>#N/A</v>
      </c>
      <c r="JE27" s="565" t="e">
        <f>INDEX(LUNDI!$B$35:$B$58,MATCH($A$27,LUNDI!AA35:AA58,0))</f>
        <v>#N/A</v>
      </c>
      <c r="JF27" s="565" t="e">
        <f>INDEX(LUNDI!$B$35:$B$58,MATCH($A$27,LUNDI!AB35:AB58,0))</f>
        <v>#N/A</v>
      </c>
      <c r="JG27" s="572">
        <f t="shared" si="34"/>
        <v>0</v>
      </c>
      <c r="JI27" s="772" t="str">
        <f t="shared" si="35"/>
        <v>DUCROT</v>
      </c>
      <c r="JJ27" s="565" t="e">
        <f>INDEX(MARDI!$B$35:$B$58,MATCH($A$27,MARDI!D35:D58,0))</f>
        <v>#N/A</v>
      </c>
      <c r="JK27" s="565" t="e">
        <f>INDEX(MARDI!$B$35:$B$58,MATCH($A$27,MARDI!E35:E58,0))</f>
        <v>#N/A</v>
      </c>
      <c r="JL27" s="565" t="e">
        <f>INDEX(MARDI!$B$35:$B$58,MATCH($A$27,MARDI!F35:F58,0))</f>
        <v>#N/A</v>
      </c>
      <c r="JM27" s="565" t="e">
        <f>INDEX(MARDI!$B$35:$B$58,MATCH($A$27,MARDI!G35:G58,0))</f>
        <v>#N/A</v>
      </c>
      <c r="JN27" s="565" t="e">
        <f>INDEX(MARDI!$B$35:$B$58,MATCH($A$27,MARDI!H35:H58,0))</f>
        <v>#N/A</v>
      </c>
      <c r="JO27" s="565" t="e">
        <f>INDEX(MARDI!$B$35:$B$58,MATCH($A$27,MARDI!I35:I58,0))</f>
        <v>#N/A</v>
      </c>
      <c r="JP27" s="565" t="e">
        <f>INDEX(MARDI!$B$35:$B$58,MATCH($A$27,MARDI!J35:J58,0))</f>
        <v>#N/A</v>
      </c>
      <c r="JQ27" s="565" t="e">
        <f>INDEX(MARDI!$B$35:$B$58,MATCH($A$27,MARDI!K35:K58,0))</f>
        <v>#N/A</v>
      </c>
      <c r="JR27" s="565" t="e">
        <f>INDEX(MARDI!$B$35:$B$58,MATCH($A$27,MARDI!L35:L58,0))</f>
        <v>#N/A</v>
      </c>
      <c r="JS27" s="565" t="e">
        <f>INDEX(MARDI!$B$35:$B$58,MATCH($A$27,MARDI!M35:M58,0))</f>
        <v>#N/A</v>
      </c>
      <c r="JT27" s="565" t="e">
        <f>INDEX(MARDI!$B$35:$B$58,MATCH($A$27,MARDI!N35:N58,0))</f>
        <v>#N/A</v>
      </c>
      <c r="JU27" s="565" t="e">
        <f>INDEX(MARDI!$B$35:$B$58,MATCH($A$27,MARDI!O35:O58,0))</f>
        <v>#N/A</v>
      </c>
      <c r="JV27" s="565" t="e">
        <f>INDEX(MARDI!$B$35:$B$58,MATCH($A$27,MARDI!P35:P58,0))</f>
        <v>#N/A</v>
      </c>
      <c r="JW27" s="565" t="e">
        <f>INDEX(MARDI!$B$35:$B$58,MATCH($A$27,MARDI!Q35:Q58,0))</f>
        <v>#N/A</v>
      </c>
      <c r="JX27" s="565" t="e">
        <f>INDEX(MARDI!$B$35:$B$58,MATCH($A$27,MARDI!R35:R58,0))</f>
        <v>#N/A</v>
      </c>
      <c r="JY27" s="565" t="e">
        <f>INDEX(MARDI!$B$35:$B$58,MATCH($A$27,MARDI!S35:S58,0))</f>
        <v>#N/A</v>
      </c>
      <c r="JZ27" s="565" t="e">
        <f>INDEX(MARDI!$B$35:$B$58,MATCH($A$27,MARDI!T35:T58,0))</f>
        <v>#N/A</v>
      </c>
      <c r="KA27" s="565" t="e">
        <f>INDEX(MARDI!$B$35:$B$58,MATCH($A$27,MARDI!U35:U58,0))</f>
        <v>#N/A</v>
      </c>
      <c r="KB27" s="565" t="e">
        <f>INDEX(MARDI!$B$35:$B$58,MATCH($A$27,MARDI!V35:V58,0))</f>
        <v>#N/A</v>
      </c>
      <c r="KC27" s="565" t="e">
        <f>INDEX(MARDI!$B$35:$B$58,MATCH($A$27,MARDI!W35:W58,0))</f>
        <v>#N/A</v>
      </c>
      <c r="KD27" s="565" t="e">
        <f>INDEX(MARDI!$B$35:$B$58,MATCH($A$27,MARDI!X35:X58,0))</f>
        <v>#N/A</v>
      </c>
      <c r="KE27" s="565" t="e">
        <f>INDEX(MARDI!$B$35:$B$58,MATCH($A$27,MARDI!Y35:Y58,0))</f>
        <v>#N/A</v>
      </c>
      <c r="KF27" s="565" t="e">
        <f>INDEX(MARDI!$B$35:$B$58,MATCH($A$27,MARDI!Z35:Z58,0))</f>
        <v>#N/A</v>
      </c>
      <c r="KG27" s="565" t="e">
        <f>INDEX(MARDI!$B$35:$B$58,MATCH($A$27,MARDI!AA35:AA58,0))</f>
        <v>#N/A</v>
      </c>
      <c r="KH27" s="565" t="e">
        <f>INDEX(MARDI!$B$35:$B$58,MATCH($A$27,MARDI!AB35:AB58,0))</f>
        <v>#N/A</v>
      </c>
      <c r="KI27" s="572">
        <f t="shared" si="36"/>
        <v>0</v>
      </c>
      <c r="KK27" s="565" t="str">
        <f t="shared" si="37"/>
        <v>DUCROT</v>
      </c>
      <c r="KL27" s="565" t="e">
        <f>INDEX(MERCREDI!$B$35:$B$58,MATCH($A$27,MERCREDI!D35:D58,0))</f>
        <v>#N/A</v>
      </c>
      <c r="KM27" s="565" t="e">
        <f>INDEX(MERCREDI!$B$35:$B$58,MATCH($A$27,MERCREDI!E35:E58,0))</f>
        <v>#N/A</v>
      </c>
      <c r="KN27" s="565" t="e">
        <f>INDEX(MERCREDI!$B$35:$B$58,MATCH($A$27,MERCREDI!F35:F58,0))</f>
        <v>#N/A</v>
      </c>
      <c r="KO27" s="565" t="e">
        <f>INDEX(MERCREDI!$B$35:$B$58,MATCH($A$27,MERCREDI!G35:G58,0))</f>
        <v>#N/A</v>
      </c>
      <c r="KP27" s="565" t="e">
        <f>INDEX(MERCREDI!$B$35:$B$58,MATCH($A$27,MERCREDI!H35:H58,0))</f>
        <v>#N/A</v>
      </c>
      <c r="KQ27" s="565" t="e">
        <f>INDEX(MERCREDI!$B$35:$B$58,MATCH($A$27,MERCREDI!I35:I58,0))</f>
        <v>#N/A</v>
      </c>
      <c r="KR27" s="565" t="e">
        <f>INDEX(MERCREDI!$B$35:$B$58,MATCH($A$27,MERCREDI!J35:J58,0))</f>
        <v>#N/A</v>
      </c>
      <c r="KS27" s="565" t="e">
        <f>INDEX(MERCREDI!$B$35:$B$58,MATCH($A$27,MERCREDI!K35:K58,0))</f>
        <v>#N/A</v>
      </c>
      <c r="KT27" s="565" t="e">
        <f>INDEX(MERCREDI!$B$35:$B$58,MATCH($A$27,MERCREDI!L35:L58,0))</f>
        <v>#N/A</v>
      </c>
      <c r="KU27" s="565" t="e">
        <f>INDEX(MERCREDI!$B$35:$B$58,MATCH($A$27,MERCREDI!M35:M58,0))</f>
        <v>#N/A</v>
      </c>
      <c r="KV27" s="565" t="e">
        <f>INDEX(MERCREDI!$B$35:$B$58,MATCH($A$27,MERCREDI!N35:N58,0))</f>
        <v>#N/A</v>
      </c>
      <c r="KW27" s="565" t="e">
        <f>INDEX(MERCREDI!$B$35:$B$58,MATCH($A$27,MERCREDI!O35:O58,0))</f>
        <v>#N/A</v>
      </c>
      <c r="KX27" s="565" t="e">
        <f>INDEX(MERCREDI!$B$35:$B$58,MATCH($A$27,MERCREDI!P35:P58,0))</f>
        <v>#N/A</v>
      </c>
      <c r="KY27" s="565" t="e">
        <f>INDEX(MERCREDI!$B$35:$B$58,MATCH($A$27,MERCREDI!Q35:Q58,0))</f>
        <v>#N/A</v>
      </c>
      <c r="KZ27" s="565" t="e">
        <f>INDEX(MERCREDI!$B$35:$B$58,MATCH($A$27,MERCREDI!R35:R58,0))</f>
        <v>#N/A</v>
      </c>
      <c r="LA27" s="565" t="e">
        <f>INDEX(MERCREDI!$B$35:$B$58,MATCH($A$27,MERCREDI!S35:S58,0))</f>
        <v>#N/A</v>
      </c>
      <c r="LB27" s="565" t="e">
        <f>INDEX(MERCREDI!$B$35:$B$58,MATCH($A$27,MERCREDI!T35:T58,0))</f>
        <v>#N/A</v>
      </c>
      <c r="LC27" s="565" t="e">
        <f>INDEX(MERCREDI!$B$35:$B$58,MATCH($A$27,MERCREDI!U35:U58,0))</f>
        <v>#N/A</v>
      </c>
      <c r="LD27" s="565" t="e">
        <f>INDEX(MERCREDI!$B$35:$B$58,MATCH($A$27,MERCREDI!V35:V58,0))</f>
        <v>#N/A</v>
      </c>
      <c r="LE27" s="565" t="e">
        <f>INDEX(MERCREDI!$B$35:$B$58,MATCH($A$27,MERCREDI!W35:W58,0))</f>
        <v>#N/A</v>
      </c>
      <c r="LF27" s="565" t="e">
        <f>INDEX(MERCREDI!$B$35:$B$58,MATCH($A$27,MERCREDI!X35:X58,0))</f>
        <v>#N/A</v>
      </c>
      <c r="LG27" s="565" t="e">
        <f>INDEX(MERCREDI!$B$35:$B$58,MATCH($A$27,MERCREDI!Y35:Y58,0))</f>
        <v>#N/A</v>
      </c>
      <c r="LH27" s="565" t="e">
        <f>INDEX(MERCREDI!$B$35:$B$58,MATCH($A$27,MERCREDI!Z35:Z58,0))</f>
        <v>#N/A</v>
      </c>
      <c r="LI27" s="565" t="e">
        <f>INDEX(MERCREDI!$B$35:$B$58,MATCH($A$27,MERCREDI!AA35:AA58,0))</f>
        <v>#N/A</v>
      </c>
      <c r="LJ27" s="565" t="e">
        <f>INDEX(MERCREDI!$B$35:$B$58,MATCH($A$27,MERCREDI!AB35:AB58,0))</f>
        <v>#N/A</v>
      </c>
      <c r="LK27" s="572">
        <f t="shared" si="38"/>
        <v>0</v>
      </c>
      <c r="LM27" s="565" t="str">
        <f t="shared" si="39"/>
        <v>DUCROT</v>
      </c>
      <c r="LN27" s="565" t="e">
        <f>INDEX(JEUDI!$B$35:$B$58,MATCH($A$27,JEUDI!D35:D58,0))</f>
        <v>#N/A</v>
      </c>
      <c r="LO27" s="565" t="e">
        <f>INDEX(JEUDI!$B$35:$B$58,MATCH($A$27,JEUDI!E35:E58,0))</f>
        <v>#N/A</v>
      </c>
      <c r="LP27" s="565" t="e">
        <f>INDEX(JEUDI!$B$35:$B$58,MATCH($A$27,JEUDI!F35:F58,0))</f>
        <v>#N/A</v>
      </c>
      <c r="LQ27" s="565" t="e">
        <f>INDEX(JEUDI!$B$35:$B$58,MATCH($A$27,JEUDI!G35:G58,0))</f>
        <v>#N/A</v>
      </c>
      <c r="LR27" s="565" t="e">
        <f>INDEX(JEUDI!$B$35:$B$58,MATCH($A$27,JEUDI!H35:H58,0))</f>
        <v>#N/A</v>
      </c>
      <c r="LS27" s="565" t="e">
        <f>INDEX(JEUDI!$B$35:$B$58,MATCH($A$27,JEUDI!I35:I58,0))</f>
        <v>#N/A</v>
      </c>
      <c r="LT27" s="565" t="e">
        <f>INDEX(JEUDI!$B$35:$B$58,MATCH($A$27,JEUDI!J35:J58,0))</f>
        <v>#N/A</v>
      </c>
      <c r="LU27" s="565" t="e">
        <f>INDEX(JEUDI!$B$35:$B$58,MATCH($A$27,JEUDI!K35:K58,0))</f>
        <v>#N/A</v>
      </c>
      <c r="LV27" s="565" t="e">
        <f>INDEX(JEUDI!$B$35:$B$58,MATCH($A$27,JEUDI!L35:L58,0))</f>
        <v>#N/A</v>
      </c>
      <c r="LW27" s="565" t="e">
        <f>INDEX(JEUDI!$B$35:$B$58,MATCH($A$27,JEUDI!M35:M58,0))</f>
        <v>#N/A</v>
      </c>
      <c r="LX27" s="565" t="e">
        <f>INDEX(JEUDI!$B$35:$B$58,MATCH($A$27,JEUDI!N35:N58,0))</f>
        <v>#N/A</v>
      </c>
      <c r="LY27" s="565" t="e">
        <f>INDEX(JEUDI!$B$35:$B$58,MATCH($A$27,JEUDI!O35:O58,0))</f>
        <v>#N/A</v>
      </c>
      <c r="LZ27" s="565" t="e">
        <f>INDEX(JEUDI!$B$35:$B$58,MATCH($A$27,JEUDI!P35:P58,0))</f>
        <v>#N/A</v>
      </c>
      <c r="MA27" s="565" t="e">
        <f>INDEX(JEUDI!$B$35:$B$58,MATCH($A$27,JEUDI!Q35:Q58,0))</f>
        <v>#N/A</v>
      </c>
      <c r="MB27" s="565" t="e">
        <f>INDEX(JEUDI!$B$35:$B$58,MATCH($A$27,JEUDI!R35:R58,0))</f>
        <v>#N/A</v>
      </c>
      <c r="MC27" s="565" t="e">
        <f>INDEX(JEUDI!$B$35:$B$58,MATCH($A$27,JEUDI!S35:S58,0))</f>
        <v>#N/A</v>
      </c>
      <c r="MD27" s="565" t="e">
        <f>INDEX(JEUDI!$B$35:$B$58,MATCH($A$27,JEUDI!T35:T58,0))</f>
        <v>#N/A</v>
      </c>
      <c r="ME27" s="565" t="e">
        <f>INDEX(JEUDI!$B$35:$B$58,MATCH($A$27,JEUDI!U35:U58,0))</f>
        <v>#N/A</v>
      </c>
      <c r="MF27" s="565" t="e">
        <f>INDEX(JEUDI!$B$35:$B$58,MATCH($A$27,JEUDI!V35:V58,0))</f>
        <v>#N/A</v>
      </c>
      <c r="MG27" s="565" t="e">
        <f>INDEX(JEUDI!$B$35:$B$58,MATCH($A$27,JEUDI!W35:W58,0))</f>
        <v>#N/A</v>
      </c>
      <c r="MH27" s="565" t="e">
        <f>INDEX(JEUDI!$B$35:$B$58,MATCH($A$27,JEUDI!X35:X58,0))</f>
        <v>#N/A</v>
      </c>
      <c r="MI27" s="565" t="e">
        <f>INDEX(JEUDI!$B$35:$B$58,MATCH($A$27,JEUDI!Y35:Y58,0))</f>
        <v>#N/A</v>
      </c>
      <c r="MJ27" s="565" t="e">
        <f>INDEX(JEUDI!$B$35:$B$58,MATCH($A$27,JEUDI!Z35:Z58,0))</f>
        <v>#N/A</v>
      </c>
      <c r="MK27" s="565" t="e">
        <f>INDEX(JEUDI!$B$35:$B$58,MATCH($A$27,JEUDI!AA35:AA58,0))</f>
        <v>#N/A</v>
      </c>
      <c r="ML27" s="565" t="e">
        <f>INDEX(JEUDI!$B$35:$B$58,MATCH($A$27,JEUDI!AB35:AB58,0))</f>
        <v>#N/A</v>
      </c>
      <c r="MM27" s="572">
        <f t="shared" si="40"/>
        <v>0</v>
      </c>
      <c r="MP27" s="565" t="str">
        <f t="shared" si="41"/>
        <v>DUCROT</v>
      </c>
      <c r="MQ27" s="565" t="e">
        <f>INDEX(VENDREDI!$B$35:$B$58,MATCH($A$27,VENDREDI!D35:D58,0))</f>
        <v>#N/A</v>
      </c>
      <c r="MR27" s="565" t="e">
        <f>INDEX(VENDREDI!$B$35:$B$58,MATCH($A$27,VENDREDI!E35:E58,0))</f>
        <v>#N/A</v>
      </c>
      <c r="MS27" s="565" t="e">
        <f>INDEX(VENDREDI!$B$35:$B$58,MATCH($A$27,VENDREDI!F35:F58,0))</f>
        <v>#N/A</v>
      </c>
      <c r="MT27" s="565" t="e">
        <f>INDEX(VENDREDI!$B$35:$B$58,MATCH($A$27,VENDREDI!G35:G58,0))</f>
        <v>#N/A</v>
      </c>
      <c r="MU27" s="565" t="e">
        <f>INDEX(VENDREDI!$B$35:$B$58,MATCH($A$27,VENDREDI!H35:H58,0))</f>
        <v>#N/A</v>
      </c>
      <c r="MV27" s="565" t="e">
        <f>INDEX(VENDREDI!$B$35:$B$58,MATCH($A$27,VENDREDI!I35:I58,0))</f>
        <v>#N/A</v>
      </c>
      <c r="MW27" s="565" t="e">
        <f>INDEX(VENDREDI!$B$35:$B$58,MATCH($A$27,VENDREDI!J35:J58,0))</f>
        <v>#N/A</v>
      </c>
      <c r="MX27" s="565" t="e">
        <f>INDEX(VENDREDI!$B$35:$B$58,MATCH($A$27,VENDREDI!K35:K58,0))</f>
        <v>#N/A</v>
      </c>
      <c r="MY27" s="565" t="e">
        <f>INDEX(VENDREDI!$B$35:$B$58,MATCH($A$27,VENDREDI!L35:L58,0))</f>
        <v>#N/A</v>
      </c>
      <c r="MZ27" s="565" t="e">
        <f>INDEX(VENDREDI!$B$35:$B$58,MATCH($A$27,VENDREDI!M35:M58,0))</f>
        <v>#N/A</v>
      </c>
      <c r="NA27" s="565" t="e">
        <f>INDEX(VENDREDI!$B$35:$B$58,MATCH($A$27,VENDREDI!N35:N58,0))</f>
        <v>#N/A</v>
      </c>
      <c r="NB27" s="565" t="e">
        <f>INDEX(VENDREDI!$B$35:$B$58,MATCH($A$27,VENDREDI!O35:O58,0))</f>
        <v>#N/A</v>
      </c>
      <c r="NC27" s="565" t="e">
        <f>INDEX(VENDREDI!$B$35:$B$58,MATCH($A$27,VENDREDI!P35:P58,0))</f>
        <v>#N/A</v>
      </c>
      <c r="ND27" s="565" t="e">
        <f>INDEX(VENDREDI!$B$35:$B$58,MATCH($A$27,VENDREDI!Q35:Q58,0))</f>
        <v>#N/A</v>
      </c>
      <c r="NE27" s="565" t="e">
        <f>INDEX(VENDREDI!$B$35:$B$58,MATCH($A$27,VENDREDI!R35:R58,0))</f>
        <v>#N/A</v>
      </c>
      <c r="NF27" s="565" t="e">
        <f>INDEX(VENDREDI!$B$35:$B$58,MATCH($A$27,VENDREDI!S35:S58,0))</f>
        <v>#N/A</v>
      </c>
      <c r="NG27" s="565" t="e">
        <f>INDEX(VENDREDI!$B$35:$B$58,MATCH($A$27,VENDREDI!T35:T58,0))</f>
        <v>#N/A</v>
      </c>
      <c r="NH27" s="565" t="e">
        <f>INDEX(VENDREDI!$B$35:$B$58,MATCH($A$27,VENDREDI!U35:U58,0))</f>
        <v>#N/A</v>
      </c>
      <c r="NI27" s="565" t="e">
        <f>INDEX(VENDREDI!$B$35:$B$58,MATCH($A$27,VENDREDI!V35:V58,0))</f>
        <v>#N/A</v>
      </c>
      <c r="NJ27" s="565" t="e">
        <f>INDEX(VENDREDI!$B$35:$B$58,MATCH($A$27,VENDREDI!W35:W58,0))</f>
        <v>#N/A</v>
      </c>
      <c r="NK27" s="565" t="e">
        <f>INDEX(VENDREDI!$B$35:$B$58,MATCH($A$27,VENDREDI!X35:X58,0))</f>
        <v>#N/A</v>
      </c>
      <c r="NL27" s="565" t="e">
        <f>INDEX(VENDREDI!$B$35:$B$58,MATCH($A$27,VENDREDI!Y35:Y58,0))</f>
        <v>#N/A</v>
      </c>
      <c r="NM27" s="565" t="e">
        <f>INDEX(VENDREDI!$B$35:$B$58,MATCH($A$27,VENDREDI!Z35:Z58,0))</f>
        <v>#N/A</v>
      </c>
      <c r="NN27" s="565" t="e">
        <f>INDEX(VENDREDI!$B$35:$B$58,MATCH($A$27,VENDREDI!AA35:AA58,0))</f>
        <v>#N/A</v>
      </c>
      <c r="NO27" s="565" t="e">
        <f>INDEX(VENDREDI!$B$35:$B$58,MATCH($A$27,VENDREDI!AB35:AB58,0))</f>
        <v>#N/A</v>
      </c>
      <c r="NP27" s="572">
        <f t="shared" si="42"/>
        <v>0</v>
      </c>
      <c r="NS27" s="564" t="str">
        <f t="shared" si="43"/>
        <v>DUCROT</v>
      </c>
      <c r="NT27" s="617" t="e">
        <f>INDEX(LUNDI!$B$63:$B$66,MATCH(A27,LUNDI!$D$63:$D$66,0))</f>
        <v>#N/A</v>
      </c>
      <c r="NU27" s="618" t="e">
        <f>INDEX(LUNDI!$B$63:$B$66,MATCH(A27,LUNDI!$E$63:$E$66,0))</f>
        <v>#N/A</v>
      </c>
      <c r="NV27" s="625" t="e">
        <f>INDEX(LUNDI!$H$63:$H$66,MATCH(A27,LUNDI!$J$63:$J$66,0))</f>
        <v>#N/A</v>
      </c>
      <c r="NW27" s="626" t="e">
        <f>INDEX(LUNDI!$H$63:$H$66,MATCH($A$27,LUNDI!K63:K66,0))</f>
        <v>#N/A</v>
      </c>
      <c r="NX27" s="617" t="e">
        <f>INDEX(MARDI!$B$63:$B$66,MATCH(A27,MARDI!$D$63:$D$66,0))</f>
        <v>#N/A</v>
      </c>
      <c r="NY27" s="618" t="e">
        <f>INDEX(MARDI!$B$63:$B$66,MATCH(A27,MARDI!$E$63:$E$66,0))</f>
        <v>#N/A</v>
      </c>
      <c r="NZ27" s="625" t="e">
        <f>INDEX(MARDI!$H$63:$H$66,MATCH(A27,MARDI!$J$63:$J$66,0))</f>
        <v>#N/A</v>
      </c>
      <c r="OA27" s="626" t="e">
        <f>INDEX(MARDI!$H$63:$H$66,MATCH(A27,MARDI!$K$63:$K$66,0))</f>
        <v>#N/A</v>
      </c>
      <c r="OB27" s="617" t="e">
        <f>INDEX(MERCREDI!$B$63:$B$66,MATCH(A27,MERCREDI!$D$63:$D$66,0))</f>
        <v>#N/A</v>
      </c>
      <c r="OC27" s="618" t="e">
        <f>INDEX(MERCREDI!$B$63:$B$66,MATCH(A27,MERCREDI!$E$63:$E$66,0))</f>
        <v>#N/A</v>
      </c>
      <c r="OD27" s="625" t="e">
        <f>INDEX(MERCREDI!$H$63:$H$66,MATCH(A27,MERCREDI!$J$63:$J$66,0))</f>
        <v>#N/A</v>
      </c>
      <c r="OE27" s="626" t="e">
        <f>INDEX(MERCREDI!$H$63:$H$66,MATCH(A27,MERCREDI!$K$63:$K$66,0))</f>
        <v>#N/A</v>
      </c>
      <c r="OF27" s="617" t="e">
        <f>INDEX(JEUDI!$B$63:$B$66,MATCH(A27,JEUDI!$D$63:$D$66,0))</f>
        <v>#N/A</v>
      </c>
      <c r="OG27" s="618" t="e">
        <f>INDEX(JEUDI!$B$63:$B$66,MATCH(A27,JEUDI!$E$63:$E$66,0))</f>
        <v>#N/A</v>
      </c>
      <c r="OH27" s="625" t="e">
        <f>INDEX(JEUDI!$H$63:$H$66,MATCH(A27,JEUDI!$J$63:$J$66,0))</f>
        <v>#N/A</v>
      </c>
      <c r="OI27" s="626" t="e">
        <f>INDEX(JEUDI!$H$63:$H$66,MATCH(A27,JEUDI!$K$63:$K$66,0))</f>
        <v>#N/A</v>
      </c>
      <c r="OJ27" s="617" t="e">
        <f>INDEX(VENDREDI!$B$63:$B$66,MATCH(A27,VENDREDI!$D$63:$D$66,0))</f>
        <v>#N/A</v>
      </c>
      <c r="OK27" s="618" t="e">
        <f>INDEX(VENDREDI!$B$63:$B$66,MATCH(A27,VENDREDI!$E$63:$E$66,0))</f>
        <v>#N/A</v>
      </c>
      <c r="OL27" s="625" t="e">
        <f>INDEX(VENDREDI!$H$63:$H$66,MATCH(A27,VENDREDI!$J$63:$J$66,0))</f>
        <v>#N/A</v>
      </c>
      <c r="OM27" s="626" t="e">
        <f>INDEX(VENDREDI!$H$63:$H$66,MATCH(A27,VENDREDI!$K$63:$K$66,0))</f>
        <v>#N/A</v>
      </c>
      <c r="ON27" s="669" t="str">
        <f t="shared" si="44"/>
        <v>DUCROT</v>
      </c>
      <c r="OO27" s="641" t="e">
        <f>INDEX(LUNDI!$C$63:$C$66,MATCH(A27,LUNDI!$D$63:$D$66,0))</f>
        <v>#N/A</v>
      </c>
      <c r="OP27" s="642" t="e">
        <f>INDEX(LUNDI!$C$63:$C$66,MATCH(A27,LUNDI!$E$63:$E$66,0))</f>
        <v>#N/A</v>
      </c>
      <c r="OQ27" s="645" t="e">
        <f>INDEX(LUNDI!$I$63:$I$66,MATCH(A27,LUNDI!$J$63:$J$66,0))</f>
        <v>#N/A</v>
      </c>
      <c r="OR27" s="646" t="e">
        <f>INDEX(LUNDI!$I$63:$I$66,MATCH(A27,LUNDI!$K$63:$K$66,0))</f>
        <v>#N/A</v>
      </c>
      <c r="OS27" s="649" t="e">
        <f>INDEX(MARDI!$C$63:$C$66,MATCH(A27,MARDI!$D$63:$D$66,0))</f>
        <v>#N/A</v>
      </c>
      <c r="OT27" s="650" t="e">
        <f>INDEX(MARDI!$C$63:$C$66,MATCH(A27,MARDI!$E$63:$E$66,0))</f>
        <v>#N/A</v>
      </c>
      <c r="OU27" s="651" t="e">
        <f>INDEX(MARDI!$I$63:$I$66,MATCH(A27,MARDI!$J$63:$J$66,0))</f>
        <v>#N/A</v>
      </c>
      <c r="OV27" s="652" t="e">
        <f>INDEX(MARDI!$I$63:$I$66,MATCH(A27,MARDI!$K$63:$K$66,0))</f>
        <v>#N/A</v>
      </c>
      <c r="OW27" s="657" t="e">
        <f>INDEX(MERCREDI!$C$63:$C$66,MATCH(A27,MERCREDI!$D$63:$D$66,0))</f>
        <v>#N/A</v>
      </c>
      <c r="OX27" s="658" t="e">
        <f>INDEX(MERCREDI!$C$63:$C$66,MATCH(A27,MERCREDI!$E$63:$E$66,0))</f>
        <v>#N/A</v>
      </c>
      <c r="OY27" s="659" t="e">
        <f>INDEX(MERCREDI!$I$63:$I$66,MATCH(A27,MERCREDI!$J$63:$J$66,0))</f>
        <v>#N/A</v>
      </c>
      <c r="OZ27" s="660" t="e">
        <f>INDEX(MERCREDI!$I$63:$I$66,MATCH(A27,MERCREDI!$K$63:$K$66,0))</f>
        <v>#N/A</v>
      </c>
      <c r="PA27" s="657" t="e">
        <f>INDEX(JEUDI!$C$63:$C$66,MATCH(A27,JEUDI!$D$63:$D$66,0))</f>
        <v>#N/A</v>
      </c>
      <c r="PB27" s="658" t="e">
        <f>INDEX(JEUDI!$C$63:$C$66,MATCH(A27,JEUDI!$E$63:$E$66,0))</f>
        <v>#N/A</v>
      </c>
      <c r="PC27" s="659" t="e">
        <f>INDEX(JEUDI!$I$63:$I$66,MATCH(A27,JEUDI!$J$63:$J$66,0))</f>
        <v>#N/A</v>
      </c>
      <c r="PD27" s="660" t="e">
        <f>INDEX(JEUDI!$I$63:$I$66,MATCH(A27,JEUDI!$K$63:$K$66,0))</f>
        <v>#N/A</v>
      </c>
      <c r="PE27" s="657" t="e">
        <f>INDEX(VENDREDI!$C$63:$C$66,MATCH(A27,VENDREDI!$D$63:$D$66,0))</f>
        <v>#N/A</v>
      </c>
      <c r="PF27" s="658" t="e">
        <f>INDEX(VENDREDI!$C$63:$C$66,MATCH(A27,VENDREDI!$E$63:$E$66,0))</f>
        <v>#N/A</v>
      </c>
      <c r="PG27" s="659" t="e">
        <f>INDEX(VENDREDI!$I$63:$I$66,MATCH(A27,VENDREDI!$J$63:$J$66,0))</f>
        <v>#N/A</v>
      </c>
      <c r="PH27" s="660" t="e">
        <f>INDEX(VENDREDI!$I$63:$I$66,MATCH(A27,VENDREDI!$K$63:$K$66,0))</f>
        <v>#N/A</v>
      </c>
    </row>
    <row r="28" spans="1:424" x14ac:dyDescent="0.25">
      <c r="A28" s="187" t="str">
        <f>'LISTE DES PROFS'!A23</f>
        <v>DUMANT</v>
      </c>
      <c r="B28" s="233">
        <f t="shared" si="17"/>
        <v>0</v>
      </c>
      <c r="C28" s="234">
        <f t="shared" si="18"/>
        <v>0</v>
      </c>
      <c r="D28" s="234">
        <f t="shared" si="19"/>
        <v>0</v>
      </c>
      <c r="E28" s="235">
        <f t="shared" si="20"/>
        <v>0</v>
      </c>
      <c r="F28" s="233">
        <f t="shared" si="21"/>
        <v>0</v>
      </c>
      <c r="G28" s="234">
        <f t="shared" si="22"/>
        <v>0</v>
      </c>
      <c r="H28" s="227">
        <f t="shared" si="23"/>
        <v>0</v>
      </c>
      <c r="I28" s="235">
        <f t="shared" si="24"/>
        <v>0</v>
      </c>
      <c r="J28" s="489">
        <f t="shared" si="0"/>
        <v>0</v>
      </c>
      <c r="K28" s="227">
        <f t="shared" si="1"/>
        <v>0</v>
      </c>
      <c r="L28" s="227">
        <f t="shared" si="2"/>
        <v>0</v>
      </c>
      <c r="M28" s="235">
        <f t="shared" si="3"/>
        <v>0</v>
      </c>
      <c r="N28" s="491">
        <f t="shared" si="25"/>
        <v>0</v>
      </c>
      <c r="O28" s="480" t="s">
        <v>6</v>
      </c>
      <c r="P28" s="233">
        <f>COUNTIF(LUNDI!$D$6:$AB$15,A28)</f>
        <v>0</v>
      </c>
      <c r="Q28" s="234">
        <f>COUNTIF(LUNDI!$D$20:$Y$29,A28)</f>
        <v>0</v>
      </c>
      <c r="R28" s="444">
        <f t="shared" si="4"/>
        <v>0</v>
      </c>
      <c r="S28" s="234">
        <f>COUNTIF(MARDI!$D$6:$AB$15,A28)</f>
        <v>0</v>
      </c>
      <c r="T28" s="234">
        <f>COUNTIF(MARDI!$D$20:$Y$29,A28)</f>
        <v>0</v>
      </c>
      <c r="U28" s="444">
        <f t="shared" si="5"/>
        <v>0</v>
      </c>
      <c r="V28" s="234">
        <f>COUNTIF(MERCREDI!$D$6:$AB$15,A28)</f>
        <v>0</v>
      </c>
      <c r="W28" s="234">
        <f>COUNTIF(MERCREDI!$D$20:$Y$29,A28)</f>
        <v>0</v>
      </c>
      <c r="X28" s="444">
        <f t="shared" si="6"/>
        <v>0</v>
      </c>
      <c r="Y28" s="234">
        <f>COUNTIF(JEUDI!$D$6:$AB$15,A28)</f>
        <v>0</v>
      </c>
      <c r="Z28" s="234">
        <f>COUNTIF(JEUDI!$D$20:$Y$29,A28)</f>
        <v>0</v>
      </c>
      <c r="AA28" s="444">
        <f t="shared" si="7"/>
        <v>0</v>
      </c>
      <c r="AB28" s="234">
        <f>COUNTIF(VENDREDI!$D$6:$AB$15,A28)</f>
        <v>0</v>
      </c>
      <c r="AC28" s="235">
        <f>COUNTIF(VENDREDI!$D$20:$Y$29,A28)</f>
        <v>0</v>
      </c>
      <c r="AD28" s="451">
        <f t="shared" si="8"/>
        <v>0</v>
      </c>
      <c r="AE28" s="226">
        <f>COUNTIF(LUNDI!$D$63:$D$66,A28)</f>
        <v>0</v>
      </c>
      <c r="AF28" s="227">
        <f>COUNTIF(LUNDI!$E$63:$E$66,A28)</f>
        <v>0</v>
      </c>
      <c r="AG28" s="228">
        <f>COUNTIF(MARDI!$D$63:$D$66,A28)</f>
        <v>0</v>
      </c>
      <c r="AH28" s="234">
        <f>COUNTIF(MARDI!$E$63:$E$66,A28)</f>
        <v>0</v>
      </c>
      <c r="AI28" s="228">
        <f>COUNTIF(MERCREDI!$D$63:$D$66,A28)</f>
        <v>0</v>
      </c>
      <c r="AJ28" s="234">
        <f>COUNTIF(MERCREDI!$E$63:$E$66,A28)</f>
        <v>0</v>
      </c>
      <c r="AK28" s="228">
        <f>COUNTIF(JEUDI!$D$63:$D$66,A28)</f>
        <v>0</v>
      </c>
      <c r="AL28" s="227">
        <f>COUNTIF(JEUDI!$E$63:$E$66,A28)</f>
        <v>0</v>
      </c>
      <c r="AM28" s="228">
        <f>COUNTIF(VENDREDI!$D$63:$D$66,A28)</f>
        <v>0</v>
      </c>
      <c r="AN28" s="525">
        <f>COUNTIF(VENDREDI!$E$63:$E$66,A28)</f>
        <v>0</v>
      </c>
      <c r="AO28" s="233">
        <f>COUNTIF(LUNDI!$F$63:$F$66,A28)</f>
        <v>0</v>
      </c>
      <c r="AP28" s="234"/>
      <c r="AQ28" s="234">
        <f>COUNTIF(MARDI!$F$63:$F$66,A28)</f>
        <v>0</v>
      </c>
      <c r="AR28" s="234"/>
      <c r="AS28" s="234">
        <f>COUNTIF(MERCREDI!$F$63:$F$66,A28)</f>
        <v>0</v>
      </c>
      <c r="AT28" s="234"/>
      <c r="AU28" s="234">
        <f>COUNTIF(JEUDI!$F$63:$F$66,A28)</f>
        <v>0</v>
      </c>
      <c r="AV28" s="234"/>
      <c r="AW28" s="235">
        <f>COUNTIF(VENDREDI!$F$63:$F$66,A28)</f>
        <v>0</v>
      </c>
      <c r="AX28" s="218"/>
      <c r="AY28" s="218"/>
      <c r="AZ28" s="233">
        <f>COUNTIF(LUNDI!$D$35:$AB$44,A28)</f>
        <v>0</v>
      </c>
      <c r="BA28" s="234">
        <f>COUNTIF(LUNDI!$D$49:$Y$58,A28)</f>
        <v>0</v>
      </c>
      <c r="BB28" s="444">
        <f t="shared" si="9"/>
        <v>0</v>
      </c>
      <c r="BC28" s="234">
        <f>COUNTIF(MARDI!$D$35:$AB$44,A28)</f>
        <v>0</v>
      </c>
      <c r="BD28" s="234">
        <f>COUNTIF(MARDI!$D$49:$Y$58,A28)</f>
        <v>0</v>
      </c>
      <c r="BE28" s="444">
        <f t="shared" si="10"/>
        <v>0</v>
      </c>
      <c r="BF28" s="234">
        <f>COUNTIF(MERCREDI!$D$35:$AB$44,A28)</f>
        <v>0</v>
      </c>
      <c r="BG28" s="234">
        <f>COUNTIF(MERCREDI!$D$49:$Y$58,A28)</f>
        <v>0</v>
      </c>
      <c r="BH28" s="444">
        <f t="shared" si="11"/>
        <v>0</v>
      </c>
      <c r="BI28" s="234">
        <f>COUNTIF(JEUDI!$D$35:$AB$44,A28)</f>
        <v>0</v>
      </c>
      <c r="BJ28" s="234">
        <f>COUNTIF(JEUDI!$D$49:$Y$58,A28)</f>
        <v>0</v>
      </c>
      <c r="BK28" s="444">
        <f t="shared" si="12"/>
        <v>0</v>
      </c>
      <c r="BL28" s="234">
        <f>COUNTIF(VENDREDI!$D$35:$AB$44,A28)</f>
        <v>0</v>
      </c>
      <c r="BM28" s="235">
        <f>COUNTIF(VENDREDI!$D$49:$Y$58,A28)</f>
        <v>0</v>
      </c>
      <c r="BN28" s="451">
        <f t="shared" si="13"/>
        <v>0</v>
      </c>
      <c r="BO28" s="207">
        <f>COUNTIF(LUNDI!$J$63:$J$66,A28)</f>
        <v>0</v>
      </c>
      <c r="BP28" s="41">
        <f>COUNTIF(LUNDI!$K$63:$K$66,A28)</f>
        <v>0</v>
      </c>
      <c r="BQ28" s="207">
        <f>COUNTIF(MARDI!$J$63:$J$66,A28)</f>
        <v>0</v>
      </c>
      <c r="BR28" s="41">
        <f>COUNTIF(MARDI!$K$63:$K$66,A28)</f>
        <v>0</v>
      </c>
      <c r="BS28" s="207">
        <f>COUNTIF(MERCREDI!$J$63:$J$66,A28)</f>
        <v>0</v>
      </c>
      <c r="BT28" s="41">
        <f>COUNTIF(MERCREDI!$K$63:$K$66,A28)</f>
        <v>0</v>
      </c>
      <c r="BU28" s="207">
        <f>COUNTIF(JEUDI!$J$63:$J$66,A28)</f>
        <v>0</v>
      </c>
      <c r="BV28" s="41">
        <f>COUNTIF(JEUDI!$K$63:$K$66,A28)</f>
        <v>0</v>
      </c>
      <c r="BW28" s="207">
        <f>COUNTIF(VENDREDI!$J$63:$J$66,A28)</f>
        <v>0</v>
      </c>
      <c r="BX28" s="42">
        <f>COUNTIF(VENDREDI!$K$63:$K$66,A28)</f>
        <v>0</v>
      </c>
      <c r="BY28" s="207">
        <f>COUNTIF(LUNDI!$L$66:$L84,A28)</f>
        <v>0</v>
      </c>
      <c r="BZ28" s="208"/>
      <c r="CA28" s="41">
        <f>COUNTIF(MARDI!$L$63:$L$66,A28)</f>
        <v>0</v>
      </c>
      <c r="CB28" s="208"/>
      <c r="CC28" s="208">
        <f>COUNTIF(MERCREDI!$L$63:$L$66,A28)</f>
        <v>0</v>
      </c>
      <c r="CD28" s="208"/>
      <c r="CE28" s="41">
        <f>COUNTIF(JEUDI!$L$63:$L$66,A28)</f>
        <v>0</v>
      </c>
      <c r="CF28" s="208"/>
      <c r="CG28" s="209">
        <f>COUNTIF(VENDREDI!$L$63:$L$66,A28)</f>
        <v>0</v>
      </c>
      <c r="CK28" s="43">
        <f>COUNTIF(LUNDI!$O$64:$O$66,A28)</f>
        <v>0</v>
      </c>
      <c r="CL28" s="41">
        <f>COUNTIF(MARDI!$O$64:$O$66,A28)</f>
        <v>0</v>
      </c>
      <c r="CM28" s="41">
        <f>COUNTIF(MERCREDI!$O$64:$O$66,A28)</f>
        <v>0</v>
      </c>
      <c r="CN28" s="41">
        <f>COUNTIF(JEUDI!$O$64:$O$66,A28)</f>
        <v>0</v>
      </c>
      <c r="CO28" s="42">
        <f>COUNTIF(VENDREDI!$O$64:$O$66,A28)</f>
        <v>0</v>
      </c>
      <c r="CQ28" s="43">
        <f>COUNTIF(LUNDI!$P$64:$P$66,A28)</f>
        <v>0</v>
      </c>
      <c r="CR28" s="41">
        <f>COUNTIF(MARDI!$P$64:$P$66,A28)</f>
        <v>0</v>
      </c>
      <c r="CS28" s="41">
        <f>COUNTIF(MERCREDI!$P$64:$P$66,A28)</f>
        <v>0</v>
      </c>
      <c r="CT28" s="41">
        <f>COUNTIF(JEUDI!$P$64:$P$66,A28)</f>
        <v>0</v>
      </c>
      <c r="CU28" s="42">
        <f>COUNTIF(VENDREDI!$P$64:$P$66,A28)</f>
        <v>0</v>
      </c>
      <c r="CV28" s="543" t="str">
        <f t="shared" si="26"/>
        <v>DUMANT</v>
      </c>
      <c r="CW28" s="559" t="e">
        <f>INDEX(LUNDI!$B$6:$B$29,MATCH($A$28,LUNDI!D6:D29,0))</f>
        <v>#N/A</v>
      </c>
      <c r="CX28" s="559" t="e">
        <f>INDEX(LUNDI!$B$6:$B$29,MATCH($A$28,LUNDI!E6:E29,0))</f>
        <v>#N/A</v>
      </c>
      <c r="CY28" s="559" t="e">
        <f>INDEX(LUNDI!$B$6:$B$29,MATCH($A$28,LUNDI!F6:F29,0))</f>
        <v>#N/A</v>
      </c>
      <c r="CZ28" s="559" t="e">
        <f>INDEX(LUNDI!$B$6:$B$29,MATCH($A$28,LUNDI!G6:G29,0))</f>
        <v>#N/A</v>
      </c>
      <c r="DA28" s="559" t="e">
        <f>INDEX(LUNDI!$B$6:$B$29,MATCH($A$28,LUNDI!H6:H29,0))</f>
        <v>#N/A</v>
      </c>
      <c r="DB28" s="559" t="e">
        <f>INDEX(LUNDI!$B$6:$B$29,MATCH($A$28,LUNDI!I6:I29,0))</f>
        <v>#N/A</v>
      </c>
      <c r="DC28" s="559" t="e">
        <f>INDEX(LUNDI!$B$6:$B$29,MATCH($A$28,LUNDI!J6:J29,0))</f>
        <v>#N/A</v>
      </c>
      <c r="DD28" s="559" t="e">
        <f>INDEX(LUNDI!$B$6:$B$29,MATCH($A$28,LUNDI!K6:K29,0))</f>
        <v>#N/A</v>
      </c>
      <c r="DE28" s="559" t="e">
        <f>INDEX(LUNDI!$B$6:$B$29,MATCH($A$28,LUNDI!L6:L29,0))</f>
        <v>#N/A</v>
      </c>
      <c r="DF28" s="559" t="e">
        <f>INDEX(LUNDI!$B$6:$B$29,MATCH($A$28,LUNDI!M6:M29,0))</f>
        <v>#N/A</v>
      </c>
      <c r="DG28" s="559" t="e">
        <f>INDEX(LUNDI!$B$6:$B$29,MATCH($A$28,LUNDI!N6:N29,0))</f>
        <v>#N/A</v>
      </c>
      <c r="DH28" s="559" t="e">
        <f>INDEX(LUNDI!$B$6:$B$29,MATCH($A$28,LUNDI!O6:O29,0))</f>
        <v>#N/A</v>
      </c>
      <c r="DI28" s="559" t="e">
        <f>INDEX(LUNDI!$B$6:$B$29,MATCH($A$28,LUNDI!P6:P29,0))</f>
        <v>#N/A</v>
      </c>
      <c r="DJ28" s="559" t="e">
        <f>INDEX(LUNDI!$B$6:$B$29,MATCH($A$28,LUNDI!Q6:Q29,0))</f>
        <v>#N/A</v>
      </c>
      <c r="DK28" s="559" t="e">
        <f>INDEX(LUNDI!$B$6:$B$29,MATCH($A$28,LUNDI!R6:R29,0))</f>
        <v>#N/A</v>
      </c>
      <c r="DL28" s="559" t="e">
        <f>INDEX(LUNDI!$B$6:$B$29,MATCH($A$28,LUNDI!S6:S29,0))</f>
        <v>#N/A</v>
      </c>
      <c r="DM28" s="559" t="e">
        <f>INDEX(LUNDI!$B$6:$B$29,MATCH($A$28,LUNDI!T6:T29,0))</f>
        <v>#N/A</v>
      </c>
      <c r="DN28" s="559" t="e">
        <f>INDEX(LUNDI!$B$6:$B$29,MATCH($A$28,LUNDI!U6:U29,0))</f>
        <v>#N/A</v>
      </c>
      <c r="DO28" s="559" t="e">
        <f>INDEX(LUNDI!$B$6:$B$29,MATCH($A$28,LUNDI!V6:V29,0))</f>
        <v>#N/A</v>
      </c>
      <c r="DP28" s="559" t="e">
        <f>INDEX(LUNDI!$B$6:$B$29,MATCH($A$28,LUNDI!W6:W29,0))</f>
        <v>#N/A</v>
      </c>
      <c r="DQ28" s="559" t="e">
        <f>INDEX(LUNDI!$B$6:$B$29,MATCH($A$28,LUNDI!X6:X29,0))</f>
        <v>#N/A</v>
      </c>
      <c r="DR28" s="559" t="e">
        <f>INDEX(LUNDI!$B$6:$B$29,MATCH($A$28,LUNDI!Y6:Y29,0))</f>
        <v>#N/A</v>
      </c>
      <c r="DS28" s="559" t="e">
        <f>INDEX(LUNDI!$B$6:$B$29,MATCH($A$28,LUNDI!Z6:Z29,0))</f>
        <v>#N/A</v>
      </c>
      <c r="DT28" s="559" t="e">
        <f>INDEX(LUNDI!$B$6:$B$29,MATCH($A$28,LUNDI!AA6:AA29,0))</f>
        <v>#N/A</v>
      </c>
      <c r="DU28" s="559" t="e">
        <f>INDEX(LUNDI!$B$6:$B$29,MATCH($A$28,LUNDI!AB6:AB29,0))</f>
        <v>#N/A</v>
      </c>
      <c r="DV28" s="572">
        <f t="shared" si="14"/>
        <v>0</v>
      </c>
      <c r="DW28" s="543" t="str">
        <f t="shared" si="15"/>
        <v>DUMANT</v>
      </c>
      <c r="DX28" s="559" t="e">
        <f>INDEX(MARDI!$B$6:$B$29,MATCH($A$28,MARDI!D6:D29,0))</f>
        <v>#N/A</v>
      </c>
      <c r="DY28" s="559" t="e">
        <f>INDEX(MARDI!$B$6:$B$29,MATCH($A$28,MARDI!E6:E29,0))</f>
        <v>#N/A</v>
      </c>
      <c r="DZ28" s="559" t="e">
        <f>INDEX(MARDI!$B$6:$B$29,MATCH($A$28,MARDI!F6:F29,0))</f>
        <v>#N/A</v>
      </c>
      <c r="EA28" s="559" t="e">
        <f>INDEX(MARDI!$B$6:$B$29,MATCH($A$28,MARDI!G6:G29,0))</f>
        <v>#N/A</v>
      </c>
      <c r="EB28" s="559" t="e">
        <f>INDEX(MARDI!$B$6:$B$29,MATCH($A$28,MARDI!H6:H29,0))</f>
        <v>#N/A</v>
      </c>
      <c r="EC28" s="559" t="e">
        <f>INDEX(MARDI!$B$6:$B$29,MATCH($A$28,MARDI!I6:I29,0))</f>
        <v>#N/A</v>
      </c>
      <c r="ED28" s="559" t="e">
        <f>INDEX(MARDI!$B$6:$B$29,MATCH($A$28,MARDI!J6:J29,0))</f>
        <v>#N/A</v>
      </c>
      <c r="EE28" s="559" t="e">
        <f>INDEX(MARDI!$B$6:$B$29,MATCH($A$28,MARDI!K6:K29,0))</f>
        <v>#N/A</v>
      </c>
      <c r="EF28" s="559" t="e">
        <f>INDEX(MARDI!$B$6:$B$29,MATCH($A$28,MARDI!L6:L29,0))</f>
        <v>#N/A</v>
      </c>
      <c r="EG28" s="559" t="e">
        <f>INDEX(MARDI!$B$6:$B$29,MATCH($A$28,MARDI!M6:M29,0))</f>
        <v>#N/A</v>
      </c>
      <c r="EH28" s="559" t="e">
        <f>INDEX(MARDI!$B$6:$B$29,MATCH($A$28,MARDI!N6:N29,0))</f>
        <v>#N/A</v>
      </c>
      <c r="EI28" s="559" t="e">
        <f>INDEX(MARDI!$B$6:$B$29,MATCH($A$28,MARDI!O6:O29,0))</f>
        <v>#N/A</v>
      </c>
      <c r="EJ28" s="559" t="e">
        <f>INDEX(MARDI!$B$6:$B$29,MATCH($A$28,MARDI!P6:P29,0))</f>
        <v>#N/A</v>
      </c>
      <c r="EK28" s="559" t="e">
        <f>INDEX(MARDI!$B$6:$B$29,MATCH($A$28,MARDI!Q6:Q29,0))</f>
        <v>#N/A</v>
      </c>
      <c r="EL28" s="559" t="e">
        <f>INDEX(MARDI!$B$6:$B$29,MATCH($A$28,MARDI!R6:R29,0))</f>
        <v>#N/A</v>
      </c>
      <c r="EM28" s="559" t="e">
        <f>INDEX(MARDI!$B$6:$B$29,MATCH($A$28,MARDI!S6:S29,0))</f>
        <v>#N/A</v>
      </c>
      <c r="EN28" s="559" t="e">
        <f>INDEX(MARDI!$B$6:$B$29,MATCH($A$28,MARDI!T6:T29,0))</f>
        <v>#N/A</v>
      </c>
      <c r="EO28" s="559" t="e">
        <f>INDEX(MARDI!$B$6:$B$29,MATCH($A$28,MARDI!U6:U29,0))</f>
        <v>#N/A</v>
      </c>
      <c r="EP28" s="559" t="e">
        <f>INDEX(MARDI!$B$6:$B$29,MATCH($A$28,MARDI!V6:V29,0))</f>
        <v>#N/A</v>
      </c>
      <c r="EQ28" s="559" t="e">
        <f>INDEX(MARDI!$B$6:$B$29,MATCH($A$28,MARDI!W6:W29,0))</f>
        <v>#N/A</v>
      </c>
      <c r="ER28" s="559" t="e">
        <f>INDEX(MARDI!$B$6:$B$29,MATCH($A$28,MARDI!X6:X29,0))</f>
        <v>#N/A</v>
      </c>
      <c r="ES28" s="559" t="e">
        <f>INDEX(MARDI!$B$6:$B$29,MATCH($A$28,MARDI!Y6:Y29,0))</f>
        <v>#N/A</v>
      </c>
      <c r="ET28" s="559" t="e">
        <f>INDEX(MARDI!$B$6:$B$29,MATCH($A$28,MARDI!Z6:Z29,0))</f>
        <v>#N/A</v>
      </c>
      <c r="EU28" s="559" t="e">
        <f>INDEX(MARDI!$B$6:$B$29,MATCH($A$28,MARDI!AA6:AA29,0))</f>
        <v>#N/A</v>
      </c>
      <c r="EV28" s="559" t="e">
        <f>INDEX(MARDI!$B$6:$B$29,MATCH($A$28,MARDI!AB6:AB29,0))</f>
        <v>#N/A</v>
      </c>
      <c r="EW28" s="572">
        <f t="shared" si="16"/>
        <v>0</v>
      </c>
      <c r="EX28" s="559"/>
      <c r="EY28" s="568" t="str">
        <f t="shared" si="27"/>
        <v>DUMANT</v>
      </c>
      <c r="EZ28" s="559" t="e">
        <f>INDEX(MERCREDI!$B$6:$B$29,MATCH($A$28,MERCREDI!D6:D29,0))</f>
        <v>#N/A</v>
      </c>
      <c r="FA28" s="559" t="e">
        <f>INDEX(MERCREDI!$B$6:$B$29,MATCH($A$28,MERCREDI!E6:E29,0))</f>
        <v>#N/A</v>
      </c>
      <c r="FB28" s="559" t="e">
        <f>INDEX(MERCREDI!$B$6:$B$29,MATCH($A$28,MERCREDI!F6:F29,0))</f>
        <v>#N/A</v>
      </c>
      <c r="FC28" s="559" t="e">
        <f>INDEX(MERCREDI!$B$6:$B$29,MATCH($A$28,MERCREDI!G6:G29,0))</f>
        <v>#N/A</v>
      </c>
      <c r="FD28" s="559" t="e">
        <f>INDEX(MERCREDI!$B$6:$B$29,MATCH($A$28,MERCREDI!H6:H29,0))</f>
        <v>#N/A</v>
      </c>
      <c r="FE28" s="559" t="e">
        <f>INDEX(MERCREDI!$B$6:$B$29,MATCH($A$28,MERCREDI!I6:I29,0))</f>
        <v>#N/A</v>
      </c>
      <c r="FF28" s="559" t="e">
        <f>INDEX(MERCREDI!$B$6:$B$29,MATCH($A$28,MERCREDI!J6:J29,0))</f>
        <v>#N/A</v>
      </c>
      <c r="FG28" s="559" t="e">
        <f>INDEX(MERCREDI!$B$6:$B$29,MATCH($A$28,MERCREDI!K6:K29,0))</f>
        <v>#N/A</v>
      </c>
      <c r="FH28" s="559" t="e">
        <f>INDEX(MERCREDI!$B$6:$B$29,MATCH($A$28,MERCREDI!L6:L29,0))</f>
        <v>#N/A</v>
      </c>
      <c r="FI28" s="559" t="e">
        <f>INDEX(MERCREDI!$B$6:$B$29,MATCH($A$28,MERCREDI!M6:M29,0))</f>
        <v>#N/A</v>
      </c>
      <c r="FJ28" s="559" t="e">
        <f>INDEX(MERCREDI!$B$6:$B$29,MATCH($A$28,MERCREDI!N6:N29,0))</f>
        <v>#N/A</v>
      </c>
      <c r="FK28" s="559" t="e">
        <f>INDEX(MERCREDI!$B$6:$B$29,MATCH($A$28,MERCREDI!O6:O29,0))</f>
        <v>#N/A</v>
      </c>
      <c r="FL28" s="559" t="e">
        <f>INDEX(MERCREDI!$B$6:$B$29,MATCH($A$28,MERCREDI!P6:P29,0))</f>
        <v>#N/A</v>
      </c>
      <c r="FM28" s="559" t="e">
        <f>INDEX(MERCREDI!$B$6:$B$29,MATCH($A$28,MERCREDI!Q6:Q29,0))</f>
        <v>#N/A</v>
      </c>
      <c r="FN28" s="559" t="e">
        <f>INDEX(MERCREDI!$B$6:$B$29,MATCH($A$28,MERCREDI!R6:R29,0))</f>
        <v>#N/A</v>
      </c>
      <c r="FO28" s="559" t="e">
        <f>INDEX(MERCREDI!$B$6:$B$29,MATCH($A$28,MERCREDI!S6:S29,0))</f>
        <v>#N/A</v>
      </c>
      <c r="FP28" s="559" t="e">
        <f>INDEX(MERCREDI!$B$6:$B$29,MATCH($A$28,MERCREDI!T6:T29,0))</f>
        <v>#N/A</v>
      </c>
      <c r="FQ28" s="559" t="e">
        <f>INDEX(MERCREDI!$B$6:$B$29,MATCH($A$28,MERCREDI!U6:U29,0))</f>
        <v>#N/A</v>
      </c>
      <c r="FR28" s="559" t="e">
        <f>INDEX(MERCREDI!$B$6:$B$29,MATCH($A$28,MERCREDI!V6:V29,0))</f>
        <v>#N/A</v>
      </c>
      <c r="FS28" s="559" t="e">
        <f>INDEX(MERCREDI!$B$6:$B$29,MATCH($A$28,MERCREDI!W6:W29,0))</f>
        <v>#N/A</v>
      </c>
      <c r="FT28" s="559" t="e">
        <f>INDEX(MERCREDI!$B$6:$B$29,MATCH($A$28,MERCREDI!X6:X29,0))</f>
        <v>#N/A</v>
      </c>
      <c r="FU28" s="559" t="e">
        <f>INDEX(MERCREDI!$B$6:$B$29,MATCH($A$28,MERCREDI!Y6:Y29,0))</f>
        <v>#N/A</v>
      </c>
      <c r="FV28" s="559" t="e">
        <f>INDEX(MERCREDI!$B$6:$B$29,MATCH($A$28,MERCREDI!Z6:Z29,0))</f>
        <v>#N/A</v>
      </c>
      <c r="FW28" s="559" t="e">
        <f>INDEX(MERCREDI!$B$6:$B$29,MATCH($A$28,MERCREDI!AA6:AA29,0))</f>
        <v>#N/A</v>
      </c>
      <c r="FX28" s="559" t="e">
        <f>INDEX(MERCREDI!$B$6:$B$29,MATCH($A$28,MERCREDI!AB6:AB29,0))</f>
        <v>#N/A</v>
      </c>
      <c r="FY28" s="572">
        <f t="shared" si="28"/>
        <v>0</v>
      </c>
      <c r="GA28" s="570" t="str">
        <f t="shared" si="29"/>
        <v>DUMANT</v>
      </c>
      <c r="GB28" s="565" t="e">
        <f>INDEX(JEUDI!$B$6:$B$29,MATCH($A$28,JEUDI!D6:D29,0))</f>
        <v>#N/A</v>
      </c>
      <c r="GC28" s="565" t="e">
        <f>INDEX(JEUDI!$B$6:$B$29,MATCH($A$28,JEUDI!E6:E29,0))</f>
        <v>#N/A</v>
      </c>
      <c r="GD28" s="565" t="e">
        <f>INDEX(JEUDI!$B$6:$B$29,MATCH($A$28,JEUDI!F6:F29,0))</f>
        <v>#N/A</v>
      </c>
      <c r="GE28" s="565" t="e">
        <f>INDEX(JEUDI!$B$6:$B$29,MATCH($A$28,JEUDI!G6:G29,0))</f>
        <v>#N/A</v>
      </c>
      <c r="GF28" s="565" t="e">
        <f>INDEX(JEUDI!$B$6:$B$29,MATCH($A$28,JEUDI!H6:H29,0))</f>
        <v>#N/A</v>
      </c>
      <c r="GG28" s="565" t="e">
        <f>INDEX(JEUDI!$B$6:$B$29,MATCH($A$28,JEUDI!I6:I29,0))</f>
        <v>#N/A</v>
      </c>
      <c r="GH28" s="565" t="e">
        <f>INDEX(JEUDI!$B$6:$B$29,MATCH($A$28,JEUDI!J6:J29,0))</f>
        <v>#N/A</v>
      </c>
      <c r="GI28" s="565" t="e">
        <f>INDEX(JEUDI!$B$6:$B$29,MATCH($A$28,JEUDI!K6:K29,0))</f>
        <v>#N/A</v>
      </c>
      <c r="GJ28" s="565" t="e">
        <f>INDEX(JEUDI!$B$6:$B$29,MATCH($A$28,JEUDI!L6:L29,0))</f>
        <v>#N/A</v>
      </c>
      <c r="GK28" s="565" t="e">
        <f>INDEX(JEUDI!$B$6:$B$29,MATCH($A$28,JEUDI!M6:M29,0))</f>
        <v>#N/A</v>
      </c>
      <c r="GL28" s="565" t="e">
        <f>INDEX(JEUDI!$B$6:$B$29,MATCH($A$28,JEUDI!N6:N29,0))</f>
        <v>#N/A</v>
      </c>
      <c r="GM28" s="565" t="e">
        <f>INDEX(JEUDI!$B$6:$B$29,MATCH($A$28,JEUDI!O6:O29,0))</f>
        <v>#N/A</v>
      </c>
      <c r="GN28" s="565" t="e">
        <f>INDEX(JEUDI!$B$6:$B$29,MATCH($A$28,JEUDI!P6:P29,0))</f>
        <v>#N/A</v>
      </c>
      <c r="GO28" s="565" t="e">
        <f>INDEX(JEUDI!$B$6:$B$29,MATCH($A$28,JEUDI!Q6:Q29,0))</f>
        <v>#N/A</v>
      </c>
      <c r="GP28" s="565" t="e">
        <f>INDEX(JEUDI!$B$6:$B$29,MATCH($A$28,JEUDI!R6:R29,0))</f>
        <v>#N/A</v>
      </c>
      <c r="GQ28" s="565" t="e">
        <f>INDEX(JEUDI!$B$6:$B$29,MATCH($A$28,JEUDI!S6:S29,0))</f>
        <v>#N/A</v>
      </c>
      <c r="GR28" s="565" t="e">
        <f>INDEX(JEUDI!$B$6:$B$29,MATCH($A$28,JEUDI!T6:T29,0))</f>
        <v>#N/A</v>
      </c>
      <c r="GS28" s="565" t="e">
        <f>INDEX(JEUDI!$B$6:$B$29,MATCH($A$28,JEUDI!U6:U29,0))</f>
        <v>#N/A</v>
      </c>
      <c r="GT28" s="565" t="e">
        <f>INDEX(JEUDI!$B$6:$B$29,MATCH($A$28,JEUDI!V6:V29,0))</f>
        <v>#N/A</v>
      </c>
      <c r="GU28" s="565" t="e">
        <f>INDEX(JEUDI!$B$6:$B$29,MATCH($A$28,JEUDI!W6:W29,0))</f>
        <v>#N/A</v>
      </c>
      <c r="GV28" s="565" t="e">
        <f>INDEX(JEUDI!$B$6:$B$29,MATCH($A$28,JEUDI!X6:X29,0))</f>
        <v>#N/A</v>
      </c>
      <c r="GW28" s="565" t="e">
        <f>INDEX(JEUDI!$B$6:$B$29,MATCH($A$28,JEUDI!Y6:Y29,0))</f>
        <v>#N/A</v>
      </c>
      <c r="GX28" s="565" t="e">
        <f>INDEX(JEUDI!$B$6:$B$29,MATCH($A$28,JEUDI!Z6:Z29,0))</f>
        <v>#N/A</v>
      </c>
      <c r="GY28" s="565" t="e">
        <f>INDEX(JEUDI!$B$6:$B$29,MATCH($A$28,JEUDI!AA6:AA29,0))</f>
        <v>#N/A</v>
      </c>
      <c r="GZ28" s="565" t="e">
        <f>INDEX(JEUDI!$B$6:$B$29,MATCH($A$28,JEUDI!AB6:AB29,0))</f>
        <v>#N/A</v>
      </c>
      <c r="HA28" s="572">
        <f t="shared" si="30"/>
        <v>0</v>
      </c>
      <c r="HC28" s="772" t="str">
        <f t="shared" si="31"/>
        <v>DUMANT</v>
      </c>
      <c r="HD28" s="565" t="e">
        <f>INDEX(VENDREDI!$B$6:$B$29,MATCH($A$28,VENDREDI!D6:D29,0))</f>
        <v>#N/A</v>
      </c>
      <c r="HE28" s="565" t="e">
        <f>INDEX(VENDREDI!$B$6:$B$29,MATCH($A$28,VENDREDI!E6:E29,0))</f>
        <v>#N/A</v>
      </c>
      <c r="HF28" s="565" t="e">
        <f>INDEX(VENDREDI!$B$6:$B$29,MATCH($A$28,VENDREDI!F6:F29,0))</f>
        <v>#N/A</v>
      </c>
      <c r="HG28" s="565" t="e">
        <f>INDEX(VENDREDI!$B$6:$B$29,MATCH($A$28,VENDREDI!G6:G29,0))</f>
        <v>#N/A</v>
      </c>
      <c r="HH28" s="565" t="e">
        <f>INDEX(VENDREDI!$B$6:$B$29,MATCH($A$28,VENDREDI!H6:H29,0))</f>
        <v>#N/A</v>
      </c>
      <c r="HI28" s="565" t="e">
        <f>INDEX(VENDREDI!$B$6:$B$29,MATCH($A$28,VENDREDI!I6:I29,0))</f>
        <v>#N/A</v>
      </c>
      <c r="HJ28" s="565" t="e">
        <f>INDEX(VENDREDI!$B$6:$B$29,MATCH($A$28,VENDREDI!J6:J29,0))</f>
        <v>#N/A</v>
      </c>
      <c r="HK28" s="565" t="e">
        <f>INDEX(VENDREDI!$B$6:$B$29,MATCH($A$28,VENDREDI!K6:K29,0))</f>
        <v>#N/A</v>
      </c>
      <c r="HL28" s="565" t="e">
        <f>INDEX(VENDREDI!$B$6:$B$29,MATCH($A$28,VENDREDI!L6:L29,0))</f>
        <v>#N/A</v>
      </c>
      <c r="HM28" s="565" t="e">
        <f>INDEX(VENDREDI!$B$6:$B$29,MATCH($A$28,VENDREDI!M6:M29,0))</f>
        <v>#N/A</v>
      </c>
      <c r="HN28" s="565" t="e">
        <f>INDEX(VENDREDI!$B$6:$B$29,MATCH($A$28,VENDREDI!N6:N29,0))</f>
        <v>#N/A</v>
      </c>
      <c r="HO28" s="565" t="e">
        <f>INDEX(VENDREDI!$B$6:$B$29,MATCH($A$28,VENDREDI!O6:O29,0))</f>
        <v>#N/A</v>
      </c>
      <c r="HP28" s="565" t="e">
        <f>INDEX(VENDREDI!$B$6:$B$29,MATCH($A$28,VENDREDI!P6:P29,0))</f>
        <v>#N/A</v>
      </c>
      <c r="HQ28" s="565" t="e">
        <f>INDEX(VENDREDI!$B$6:$B$29,MATCH($A$28,VENDREDI!Q6:Q29,0))</f>
        <v>#N/A</v>
      </c>
      <c r="HR28" s="565" t="e">
        <f>INDEX(VENDREDI!$B$6:$B$29,MATCH($A$28,VENDREDI!R6:R29,0))</f>
        <v>#N/A</v>
      </c>
      <c r="HS28" s="565" t="e">
        <f>INDEX(VENDREDI!$B$6:$B$29,MATCH($A$28,VENDREDI!S6:S29,0))</f>
        <v>#N/A</v>
      </c>
      <c r="HT28" s="565" t="e">
        <f>INDEX(VENDREDI!$B$6:$B$29,MATCH($A$28,VENDREDI!T6:T29,0))</f>
        <v>#N/A</v>
      </c>
      <c r="HU28" s="565" t="e">
        <f>INDEX(VENDREDI!$B$6:$B$29,MATCH($A$28,VENDREDI!U6:U29,0))</f>
        <v>#N/A</v>
      </c>
      <c r="HV28" s="565" t="e">
        <f>INDEX(VENDREDI!$B$6:$B$29,MATCH($A$28,VENDREDI!V6:V29,0))</f>
        <v>#N/A</v>
      </c>
      <c r="HW28" s="565" t="e">
        <f>INDEX(VENDREDI!$B$6:$B$29,MATCH($A$28,VENDREDI!W6:W29,0))</f>
        <v>#N/A</v>
      </c>
      <c r="HX28" s="565" t="e">
        <f>INDEX(VENDREDI!$B$6:$B$29,MATCH($A$28,VENDREDI!X6:X29,0))</f>
        <v>#N/A</v>
      </c>
      <c r="HY28" s="565" t="e">
        <f>INDEX(VENDREDI!$B$6:$B$29,MATCH($A$28,VENDREDI!Y6:Y29,0))</f>
        <v>#N/A</v>
      </c>
      <c r="HZ28" s="565" t="e">
        <f>INDEX(VENDREDI!$B$6:$B$29,MATCH($A$28,VENDREDI!Z6:Z29,0))</f>
        <v>#N/A</v>
      </c>
      <c r="IA28" s="565" t="e">
        <f>INDEX(VENDREDI!$B$6:$B$29,MATCH($A$28,VENDREDI!AA6:AA29,0))</f>
        <v>#N/A</v>
      </c>
      <c r="IB28" s="565" t="e">
        <f>INDEX(VENDREDI!$B$6:$B$29,MATCH($A$28,VENDREDI!AB6:AB29,0))</f>
        <v>#N/A</v>
      </c>
      <c r="IC28" s="572">
        <f t="shared" si="32"/>
        <v>0</v>
      </c>
      <c r="IG28" s="772" t="str">
        <f t="shared" si="33"/>
        <v>DUMANT</v>
      </c>
      <c r="IH28" s="565" t="e">
        <f>INDEX(LUNDI!$B$35:$B$58,MATCH($A$28,LUNDI!D35:D58,0))</f>
        <v>#N/A</v>
      </c>
      <c r="II28" s="565" t="e">
        <f>INDEX(LUNDI!$B$35:$B$58,MATCH($A$28,LUNDI!E35:E58,0))</f>
        <v>#N/A</v>
      </c>
      <c r="IJ28" s="565" t="e">
        <f>INDEX(LUNDI!$B$35:$B$58,MATCH($A$28,LUNDI!F35:F58,0))</f>
        <v>#N/A</v>
      </c>
      <c r="IK28" s="565" t="e">
        <f>INDEX(LUNDI!$B$35:$B$58,MATCH($A$28,LUNDI!G35:G58,0))</f>
        <v>#N/A</v>
      </c>
      <c r="IL28" s="565" t="e">
        <f>INDEX(LUNDI!$B$35:$B$58,MATCH($A$28,LUNDI!H35:H58,0))</f>
        <v>#N/A</v>
      </c>
      <c r="IM28" s="565" t="e">
        <f>INDEX(LUNDI!$B$35:$B$58,MATCH($A$28,LUNDI!I35:I58,0))</f>
        <v>#N/A</v>
      </c>
      <c r="IN28" s="565" t="e">
        <f>INDEX(LUNDI!$B$35:$B$58,MATCH($A$28,LUNDI!J35:J58,0))</f>
        <v>#N/A</v>
      </c>
      <c r="IO28" s="565" t="e">
        <f>INDEX(LUNDI!$B$35:$B$58,MATCH($A$28,LUNDI!K35:K58,0))</f>
        <v>#N/A</v>
      </c>
      <c r="IP28" s="565" t="e">
        <f>INDEX(LUNDI!$B$35:$B$58,MATCH($A$28,LUNDI!L35:L58,0))</f>
        <v>#N/A</v>
      </c>
      <c r="IQ28" s="565" t="e">
        <f>INDEX(LUNDI!$B$35:$B$58,MATCH($A$28,LUNDI!M35:M58,0))</f>
        <v>#N/A</v>
      </c>
      <c r="IR28" s="565" t="e">
        <f>INDEX(LUNDI!$B$35:$B$58,MATCH($A$28,LUNDI!N35:N58,0))</f>
        <v>#N/A</v>
      </c>
      <c r="IS28" s="565" t="e">
        <f>INDEX(LUNDI!$B$35:$B$58,MATCH($A$28,LUNDI!O35:O58,0))</f>
        <v>#N/A</v>
      </c>
      <c r="IT28" s="565" t="e">
        <f>INDEX(LUNDI!$B$35:$B$58,MATCH($A$28,LUNDI!P35:P58,0))</f>
        <v>#N/A</v>
      </c>
      <c r="IU28" s="565" t="e">
        <f>INDEX(LUNDI!$B$35:$B$58,MATCH($A$28,LUNDI!Q35:Q58,0))</f>
        <v>#N/A</v>
      </c>
      <c r="IV28" s="565" t="e">
        <f>INDEX(LUNDI!$B$35:$B$58,MATCH($A$28,LUNDI!R35:R58,0))</f>
        <v>#N/A</v>
      </c>
      <c r="IW28" s="565" t="e">
        <f>INDEX(LUNDI!$B$35:$B$58,MATCH($A$28,LUNDI!S35:S58,0))</f>
        <v>#N/A</v>
      </c>
      <c r="IX28" s="565" t="e">
        <f>INDEX(LUNDI!$B$35:$B$58,MATCH($A$28,LUNDI!T35:T58,0))</f>
        <v>#N/A</v>
      </c>
      <c r="IY28" s="565" t="e">
        <f>INDEX(LUNDI!$B$35:$B$58,MATCH($A$28,LUNDI!U35:U58,0))</f>
        <v>#N/A</v>
      </c>
      <c r="IZ28" s="565" t="e">
        <f>INDEX(LUNDI!$B$35:$B$58,MATCH($A$28,LUNDI!V35:V58,0))</f>
        <v>#N/A</v>
      </c>
      <c r="JA28" s="565" t="e">
        <f>INDEX(LUNDI!$B$35:$B$58,MATCH($A$28,LUNDI!W35:W58,0))</f>
        <v>#N/A</v>
      </c>
      <c r="JB28" s="565" t="e">
        <f>INDEX(LUNDI!$B$35:$B$58,MATCH($A$28,LUNDI!X35:X58,0))</f>
        <v>#N/A</v>
      </c>
      <c r="JC28" s="565" t="e">
        <f>INDEX(LUNDI!$B$35:$B$58,MATCH($A$28,LUNDI!Y35:Y58,0))</f>
        <v>#N/A</v>
      </c>
      <c r="JD28" s="565" t="e">
        <f>INDEX(LUNDI!$B$35:$B$58,MATCH($A$28,LUNDI!Z35:Z58,0))</f>
        <v>#N/A</v>
      </c>
      <c r="JE28" s="565" t="e">
        <f>INDEX(LUNDI!$B$35:$B$58,MATCH($A$28,LUNDI!AA35:AA58,0))</f>
        <v>#N/A</v>
      </c>
      <c r="JF28" s="565" t="e">
        <f>INDEX(LUNDI!$B$35:$B$58,MATCH($A$28,LUNDI!AB35:AB58,0))</f>
        <v>#N/A</v>
      </c>
      <c r="JG28" s="572">
        <f t="shared" si="34"/>
        <v>0</v>
      </c>
      <c r="JI28" s="772" t="str">
        <f t="shared" si="35"/>
        <v>DUMANT</v>
      </c>
      <c r="JJ28" s="565" t="e">
        <f>INDEX(MARDI!$B$35:$B$58,MATCH($A$28,MARDI!D35:D58,0))</f>
        <v>#N/A</v>
      </c>
      <c r="JK28" s="565" t="e">
        <f>INDEX(MARDI!$B$35:$B$58,MATCH($A$28,MARDI!E35:E58,0))</f>
        <v>#N/A</v>
      </c>
      <c r="JL28" s="565" t="e">
        <f>INDEX(MARDI!$B$35:$B$58,MATCH($A$28,MARDI!F35:F58,0))</f>
        <v>#N/A</v>
      </c>
      <c r="JM28" s="565" t="e">
        <f>INDEX(MARDI!$B$35:$B$58,MATCH($A$28,MARDI!G35:G58,0))</f>
        <v>#N/A</v>
      </c>
      <c r="JN28" s="565" t="e">
        <f>INDEX(MARDI!$B$35:$B$58,MATCH($A$28,MARDI!H35:H58,0))</f>
        <v>#N/A</v>
      </c>
      <c r="JO28" s="565" t="e">
        <f>INDEX(MARDI!$B$35:$B$58,MATCH($A$28,MARDI!I35:I58,0))</f>
        <v>#N/A</v>
      </c>
      <c r="JP28" s="565" t="e">
        <f>INDEX(MARDI!$B$35:$B$58,MATCH($A$28,MARDI!J35:J58,0))</f>
        <v>#N/A</v>
      </c>
      <c r="JQ28" s="565" t="e">
        <f>INDEX(MARDI!$B$35:$B$58,MATCH($A$28,MARDI!K35:K58,0))</f>
        <v>#N/A</v>
      </c>
      <c r="JR28" s="565" t="e">
        <f>INDEX(MARDI!$B$35:$B$58,MATCH($A$28,MARDI!L35:L58,0))</f>
        <v>#N/A</v>
      </c>
      <c r="JS28" s="565" t="e">
        <f>INDEX(MARDI!$B$35:$B$58,MATCH($A$28,MARDI!M35:M58,0))</f>
        <v>#N/A</v>
      </c>
      <c r="JT28" s="565" t="e">
        <f>INDEX(MARDI!$B$35:$B$58,MATCH($A$28,MARDI!N35:N58,0))</f>
        <v>#N/A</v>
      </c>
      <c r="JU28" s="565" t="e">
        <f>INDEX(MARDI!$B$35:$B$58,MATCH($A$28,MARDI!O35:O58,0))</f>
        <v>#N/A</v>
      </c>
      <c r="JV28" s="565" t="e">
        <f>INDEX(MARDI!$B$35:$B$58,MATCH($A$28,MARDI!P35:P58,0))</f>
        <v>#N/A</v>
      </c>
      <c r="JW28" s="565" t="e">
        <f>INDEX(MARDI!$B$35:$B$58,MATCH($A$28,MARDI!Q35:Q58,0))</f>
        <v>#N/A</v>
      </c>
      <c r="JX28" s="565" t="e">
        <f>INDEX(MARDI!$B$35:$B$58,MATCH($A$28,MARDI!R35:R58,0))</f>
        <v>#N/A</v>
      </c>
      <c r="JY28" s="565" t="e">
        <f>INDEX(MARDI!$B$35:$B$58,MATCH($A$28,MARDI!S35:S58,0))</f>
        <v>#N/A</v>
      </c>
      <c r="JZ28" s="565" t="e">
        <f>INDEX(MARDI!$B$35:$B$58,MATCH($A$28,MARDI!T35:T58,0))</f>
        <v>#N/A</v>
      </c>
      <c r="KA28" s="565" t="e">
        <f>INDEX(MARDI!$B$35:$B$58,MATCH($A$28,MARDI!U35:U58,0))</f>
        <v>#N/A</v>
      </c>
      <c r="KB28" s="565" t="e">
        <f>INDEX(MARDI!$B$35:$B$58,MATCH($A$28,MARDI!V35:V58,0))</f>
        <v>#N/A</v>
      </c>
      <c r="KC28" s="565" t="e">
        <f>INDEX(MARDI!$B$35:$B$58,MATCH($A$28,MARDI!W35:W58,0))</f>
        <v>#N/A</v>
      </c>
      <c r="KD28" s="565" t="e">
        <f>INDEX(MARDI!$B$35:$B$58,MATCH($A$28,MARDI!X35:X58,0))</f>
        <v>#N/A</v>
      </c>
      <c r="KE28" s="565" t="e">
        <f>INDEX(MARDI!$B$35:$B$58,MATCH($A$28,MARDI!Y35:Y58,0))</f>
        <v>#N/A</v>
      </c>
      <c r="KF28" s="565" t="e">
        <f>INDEX(MARDI!$B$35:$B$58,MATCH($A$28,MARDI!Z35:Z58,0))</f>
        <v>#N/A</v>
      </c>
      <c r="KG28" s="565" t="e">
        <f>INDEX(MARDI!$B$35:$B$58,MATCH($A$28,MARDI!AA35:AA58,0))</f>
        <v>#N/A</v>
      </c>
      <c r="KH28" s="565" t="e">
        <f>INDEX(MARDI!$B$35:$B$58,MATCH($A$28,MARDI!AB35:AB58,0))</f>
        <v>#N/A</v>
      </c>
      <c r="KI28" s="572">
        <f t="shared" si="36"/>
        <v>0</v>
      </c>
      <c r="KK28" s="565" t="str">
        <f t="shared" si="37"/>
        <v>DUMANT</v>
      </c>
      <c r="KL28" s="565" t="e">
        <f>INDEX(MERCREDI!$B$35:$B$58,MATCH($A$28,MERCREDI!D35:D58,0))</f>
        <v>#N/A</v>
      </c>
      <c r="KM28" s="565" t="e">
        <f>INDEX(MERCREDI!$B$35:$B$58,MATCH($A$28,MERCREDI!E35:E58,0))</f>
        <v>#N/A</v>
      </c>
      <c r="KN28" s="565" t="e">
        <f>INDEX(MERCREDI!$B$35:$B$58,MATCH($A$28,MERCREDI!F35:F58,0))</f>
        <v>#N/A</v>
      </c>
      <c r="KO28" s="565" t="e">
        <f>INDEX(MERCREDI!$B$35:$B$58,MATCH($A$28,MERCREDI!G35:G58,0))</f>
        <v>#N/A</v>
      </c>
      <c r="KP28" s="565" t="e">
        <f>INDEX(MERCREDI!$B$35:$B$58,MATCH($A$28,MERCREDI!H35:H58,0))</f>
        <v>#N/A</v>
      </c>
      <c r="KQ28" s="565" t="e">
        <f>INDEX(MERCREDI!$B$35:$B$58,MATCH($A$28,MERCREDI!I35:I58,0))</f>
        <v>#N/A</v>
      </c>
      <c r="KR28" s="565" t="e">
        <f>INDEX(MERCREDI!$B$35:$B$58,MATCH($A$28,MERCREDI!J35:J58,0))</f>
        <v>#N/A</v>
      </c>
      <c r="KS28" s="565" t="e">
        <f>INDEX(MERCREDI!$B$35:$B$58,MATCH($A$28,MERCREDI!K35:K58,0))</f>
        <v>#N/A</v>
      </c>
      <c r="KT28" s="565" t="e">
        <f>INDEX(MERCREDI!$B$35:$B$58,MATCH($A$28,MERCREDI!L35:L58,0))</f>
        <v>#N/A</v>
      </c>
      <c r="KU28" s="565" t="e">
        <f>INDEX(MERCREDI!$B$35:$B$58,MATCH($A$28,MERCREDI!M35:M58,0))</f>
        <v>#N/A</v>
      </c>
      <c r="KV28" s="565" t="e">
        <f>INDEX(MERCREDI!$B$35:$B$58,MATCH($A$28,MERCREDI!N35:N58,0))</f>
        <v>#N/A</v>
      </c>
      <c r="KW28" s="565" t="e">
        <f>INDEX(MERCREDI!$B$35:$B$58,MATCH($A$28,MERCREDI!O35:O58,0))</f>
        <v>#N/A</v>
      </c>
      <c r="KX28" s="565" t="e">
        <f>INDEX(MERCREDI!$B$35:$B$58,MATCH($A$28,MERCREDI!P35:P58,0))</f>
        <v>#N/A</v>
      </c>
      <c r="KY28" s="565" t="e">
        <f>INDEX(MERCREDI!$B$35:$B$58,MATCH($A$28,MERCREDI!Q35:Q58,0))</f>
        <v>#N/A</v>
      </c>
      <c r="KZ28" s="565" t="e">
        <f>INDEX(MERCREDI!$B$35:$B$58,MATCH($A$28,MERCREDI!R35:R58,0))</f>
        <v>#N/A</v>
      </c>
      <c r="LA28" s="565" t="e">
        <f>INDEX(MERCREDI!$B$35:$B$58,MATCH($A$28,MERCREDI!S35:S58,0))</f>
        <v>#N/A</v>
      </c>
      <c r="LB28" s="565" t="e">
        <f>INDEX(MERCREDI!$B$35:$B$58,MATCH($A$28,MERCREDI!T35:T58,0))</f>
        <v>#N/A</v>
      </c>
      <c r="LC28" s="565" t="e">
        <f>INDEX(MERCREDI!$B$35:$B$58,MATCH($A$28,MERCREDI!U35:U58,0))</f>
        <v>#N/A</v>
      </c>
      <c r="LD28" s="565" t="e">
        <f>INDEX(MERCREDI!$B$35:$B$58,MATCH($A$28,MERCREDI!V35:V58,0))</f>
        <v>#N/A</v>
      </c>
      <c r="LE28" s="565" t="e">
        <f>INDEX(MERCREDI!$B$35:$B$58,MATCH($A$28,MERCREDI!W35:W58,0))</f>
        <v>#N/A</v>
      </c>
      <c r="LF28" s="565" t="e">
        <f>INDEX(MERCREDI!$B$35:$B$58,MATCH($A$28,MERCREDI!X35:X58,0))</f>
        <v>#N/A</v>
      </c>
      <c r="LG28" s="565" t="e">
        <f>INDEX(MERCREDI!$B$35:$B$58,MATCH($A$28,MERCREDI!Y35:Y58,0))</f>
        <v>#N/A</v>
      </c>
      <c r="LH28" s="565" t="e">
        <f>INDEX(MERCREDI!$B$35:$B$58,MATCH($A$28,MERCREDI!Z35:Z58,0))</f>
        <v>#N/A</v>
      </c>
      <c r="LI28" s="565" t="e">
        <f>INDEX(MERCREDI!$B$35:$B$58,MATCH($A$28,MERCREDI!AA35:AA58,0))</f>
        <v>#N/A</v>
      </c>
      <c r="LJ28" s="565" t="e">
        <f>INDEX(MERCREDI!$B$35:$B$58,MATCH($A$28,MERCREDI!AB35:AB58,0))</f>
        <v>#N/A</v>
      </c>
      <c r="LK28" s="572">
        <f t="shared" si="38"/>
        <v>0</v>
      </c>
      <c r="LM28" s="565" t="str">
        <f t="shared" si="39"/>
        <v>DUMANT</v>
      </c>
      <c r="LN28" s="565" t="e">
        <f>INDEX(JEUDI!$B$35:$B$58,MATCH($A$28,JEUDI!D35:D58,0))</f>
        <v>#N/A</v>
      </c>
      <c r="LO28" s="565" t="e">
        <f>INDEX(JEUDI!$B$35:$B$58,MATCH($A$28,JEUDI!E35:E58,0))</f>
        <v>#N/A</v>
      </c>
      <c r="LP28" s="565" t="e">
        <f>INDEX(JEUDI!$B$35:$B$58,MATCH($A$28,JEUDI!F35:F58,0))</f>
        <v>#N/A</v>
      </c>
      <c r="LQ28" s="565" t="e">
        <f>INDEX(JEUDI!$B$35:$B$58,MATCH($A$28,JEUDI!G35:G58,0))</f>
        <v>#N/A</v>
      </c>
      <c r="LR28" s="565" t="e">
        <f>INDEX(JEUDI!$B$35:$B$58,MATCH($A$28,JEUDI!H35:H58,0))</f>
        <v>#N/A</v>
      </c>
      <c r="LS28" s="565" t="e">
        <f>INDEX(JEUDI!$B$35:$B$58,MATCH($A$28,JEUDI!I35:I58,0))</f>
        <v>#N/A</v>
      </c>
      <c r="LT28" s="565" t="e">
        <f>INDEX(JEUDI!$B$35:$B$58,MATCH($A$28,JEUDI!J35:J58,0))</f>
        <v>#N/A</v>
      </c>
      <c r="LU28" s="565" t="e">
        <f>INDEX(JEUDI!$B$35:$B$58,MATCH($A$28,JEUDI!K35:K58,0))</f>
        <v>#N/A</v>
      </c>
      <c r="LV28" s="565" t="e">
        <f>INDEX(JEUDI!$B$35:$B$58,MATCH($A$28,JEUDI!L35:L58,0))</f>
        <v>#N/A</v>
      </c>
      <c r="LW28" s="565" t="e">
        <f>INDEX(JEUDI!$B$35:$B$58,MATCH($A$28,JEUDI!M35:M58,0))</f>
        <v>#N/A</v>
      </c>
      <c r="LX28" s="565" t="e">
        <f>INDEX(JEUDI!$B$35:$B$58,MATCH($A$28,JEUDI!N35:N58,0))</f>
        <v>#N/A</v>
      </c>
      <c r="LY28" s="565" t="e">
        <f>INDEX(JEUDI!$B$35:$B$58,MATCH($A$28,JEUDI!O35:O58,0))</f>
        <v>#N/A</v>
      </c>
      <c r="LZ28" s="565" t="e">
        <f>INDEX(JEUDI!$B$35:$B$58,MATCH($A$28,JEUDI!P35:P58,0))</f>
        <v>#N/A</v>
      </c>
      <c r="MA28" s="565" t="e">
        <f>INDEX(JEUDI!$B$35:$B$58,MATCH($A$28,JEUDI!Q35:Q58,0))</f>
        <v>#N/A</v>
      </c>
      <c r="MB28" s="565" t="e">
        <f>INDEX(JEUDI!$B$35:$B$58,MATCH($A$28,JEUDI!R35:R58,0))</f>
        <v>#N/A</v>
      </c>
      <c r="MC28" s="565" t="e">
        <f>INDEX(JEUDI!$B$35:$B$58,MATCH($A$28,JEUDI!S35:S58,0))</f>
        <v>#N/A</v>
      </c>
      <c r="MD28" s="565" t="e">
        <f>INDEX(JEUDI!$B$35:$B$58,MATCH($A$28,JEUDI!T35:T58,0))</f>
        <v>#N/A</v>
      </c>
      <c r="ME28" s="565" t="e">
        <f>INDEX(JEUDI!$B$35:$B$58,MATCH($A$28,JEUDI!U35:U58,0))</f>
        <v>#N/A</v>
      </c>
      <c r="MF28" s="565" t="e">
        <f>INDEX(JEUDI!$B$35:$B$58,MATCH($A$28,JEUDI!V35:V58,0))</f>
        <v>#N/A</v>
      </c>
      <c r="MG28" s="565" t="e">
        <f>INDEX(JEUDI!$B$35:$B$58,MATCH($A$28,JEUDI!W35:W58,0))</f>
        <v>#N/A</v>
      </c>
      <c r="MH28" s="565" t="e">
        <f>INDEX(JEUDI!$B$35:$B$58,MATCH($A$28,JEUDI!X35:X58,0))</f>
        <v>#N/A</v>
      </c>
      <c r="MI28" s="565" t="e">
        <f>INDEX(JEUDI!$B$35:$B$58,MATCH($A$28,JEUDI!Y35:Y58,0))</f>
        <v>#N/A</v>
      </c>
      <c r="MJ28" s="565" t="e">
        <f>INDEX(JEUDI!$B$35:$B$58,MATCH($A$28,JEUDI!Z35:Z58,0))</f>
        <v>#N/A</v>
      </c>
      <c r="MK28" s="565" t="e">
        <f>INDEX(JEUDI!$B$35:$B$58,MATCH($A$28,JEUDI!AA35:AA58,0))</f>
        <v>#N/A</v>
      </c>
      <c r="ML28" s="565" t="e">
        <f>INDEX(JEUDI!$B$35:$B$58,MATCH($A$28,JEUDI!AB35:AB58,0))</f>
        <v>#N/A</v>
      </c>
      <c r="MM28" s="572">
        <f t="shared" si="40"/>
        <v>0</v>
      </c>
      <c r="MP28" s="565" t="str">
        <f t="shared" si="41"/>
        <v>DUMANT</v>
      </c>
      <c r="MQ28" s="565" t="e">
        <f>INDEX(VENDREDI!$B$35:$B$58,MATCH($A$28,VENDREDI!D35:D58,0))</f>
        <v>#N/A</v>
      </c>
      <c r="MR28" s="565" t="e">
        <f>INDEX(VENDREDI!$B$35:$B$58,MATCH($A$28,VENDREDI!E35:E58,0))</f>
        <v>#N/A</v>
      </c>
      <c r="MS28" s="565" t="e">
        <f>INDEX(VENDREDI!$B$35:$B$58,MATCH($A$28,VENDREDI!F35:F58,0))</f>
        <v>#N/A</v>
      </c>
      <c r="MT28" s="565" t="e">
        <f>INDEX(VENDREDI!$B$35:$B$58,MATCH($A$28,VENDREDI!G35:G58,0))</f>
        <v>#N/A</v>
      </c>
      <c r="MU28" s="565" t="e">
        <f>INDEX(VENDREDI!$B$35:$B$58,MATCH($A$28,VENDREDI!H35:H58,0))</f>
        <v>#N/A</v>
      </c>
      <c r="MV28" s="565" t="e">
        <f>INDEX(VENDREDI!$B$35:$B$58,MATCH($A$28,VENDREDI!I35:I58,0))</f>
        <v>#N/A</v>
      </c>
      <c r="MW28" s="565" t="e">
        <f>INDEX(VENDREDI!$B$35:$B$58,MATCH($A$28,VENDREDI!J35:J58,0))</f>
        <v>#N/A</v>
      </c>
      <c r="MX28" s="565" t="e">
        <f>INDEX(VENDREDI!$B$35:$B$58,MATCH($A$28,VENDREDI!K35:K58,0))</f>
        <v>#N/A</v>
      </c>
      <c r="MY28" s="565" t="e">
        <f>INDEX(VENDREDI!$B$35:$B$58,MATCH($A$28,VENDREDI!L35:L58,0))</f>
        <v>#N/A</v>
      </c>
      <c r="MZ28" s="565" t="e">
        <f>INDEX(VENDREDI!$B$35:$B$58,MATCH($A$28,VENDREDI!M35:M58,0))</f>
        <v>#N/A</v>
      </c>
      <c r="NA28" s="565" t="e">
        <f>INDEX(VENDREDI!$B$35:$B$58,MATCH($A$28,VENDREDI!N35:N58,0))</f>
        <v>#N/A</v>
      </c>
      <c r="NB28" s="565" t="e">
        <f>INDEX(VENDREDI!$B$35:$B$58,MATCH($A$28,VENDREDI!O35:O58,0))</f>
        <v>#N/A</v>
      </c>
      <c r="NC28" s="565" t="e">
        <f>INDEX(VENDREDI!$B$35:$B$58,MATCH($A$28,VENDREDI!P35:P58,0))</f>
        <v>#N/A</v>
      </c>
      <c r="ND28" s="565" t="e">
        <f>INDEX(VENDREDI!$B$35:$B$58,MATCH($A$28,VENDREDI!Q35:Q58,0))</f>
        <v>#N/A</v>
      </c>
      <c r="NE28" s="565" t="e">
        <f>INDEX(VENDREDI!$B$35:$B$58,MATCH($A$28,VENDREDI!R35:R58,0))</f>
        <v>#N/A</v>
      </c>
      <c r="NF28" s="565" t="e">
        <f>INDEX(VENDREDI!$B$35:$B$58,MATCH($A$28,VENDREDI!S35:S58,0))</f>
        <v>#N/A</v>
      </c>
      <c r="NG28" s="565" t="e">
        <f>INDEX(VENDREDI!$B$35:$B$58,MATCH($A$28,VENDREDI!T35:T58,0))</f>
        <v>#N/A</v>
      </c>
      <c r="NH28" s="565" t="e">
        <f>INDEX(VENDREDI!$B$35:$B$58,MATCH($A$28,VENDREDI!U35:U58,0))</f>
        <v>#N/A</v>
      </c>
      <c r="NI28" s="565" t="e">
        <f>INDEX(VENDREDI!$B$35:$B$58,MATCH($A$28,VENDREDI!V35:V58,0))</f>
        <v>#N/A</v>
      </c>
      <c r="NJ28" s="565" t="e">
        <f>INDEX(VENDREDI!$B$35:$B$58,MATCH($A$28,VENDREDI!W35:W58,0))</f>
        <v>#N/A</v>
      </c>
      <c r="NK28" s="565" t="e">
        <f>INDEX(VENDREDI!$B$35:$B$58,MATCH($A$28,VENDREDI!X35:X58,0))</f>
        <v>#N/A</v>
      </c>
      <c r="NL28" s="565" t="e">
        <f>INDEX(VENDREDI!$B$35:$B$58,MATCH($A$28,VENDREDI!Y35:Y58,0))</f>
        <v>#N/A</v>
      </c>
      <c r="NM28" s="565" t="e">
        <f>INDEX(VENDREDI!$B$35:$B$58,MATCH($A$28,VENDREDI!Z35:Z58,0))</f>
        <v>#N/A</v>
      </c>
      <c r="NN28" s="565" t="e">
        <f>INDEX(VENDREDI!$B$35:$B$58,MATCH($A$28,VENDREDI!AA35:AA58,0))</f>
        <v>#N/A</v>
      </c>
      <c r="NO28" s="565" t="e">
        <f>INDEX(VENDREDI!$B$35:$B$58,MATCH($A$28,VENDREDI!AB35:AB58,0))</f>
        <v>#N/A</v>
      </c>
      <c r="NP28" s="572">
        <f t="shared" si="42"/>
        <v>0</v>
      </c>
      <c r="NS28" s="564" t="str">
        <f t="shared" si="43"/>
        <v>DUMANT</v>
      </c>
      <c r="NT28" s="617" t="e">
        <f>INDEX(LUNDI!$B$63:$B$66,MATCH(A28,LUNDI!$D$63:$D$66,0))</f>
        <v>#N/A</v>
      </c>
      <c r="NU28" s="618" t="e">
        <f>INDEX(LUNDI!$B$63:$B$66,MATCH(A28,LUNDI!$E$63:$E$66,0))</f>
        <v>#N/A</v>
      </c>
      <c r="NV28" s="625" t="e">
        <f>INDEX(LUNDI!$H$63:$H$66,MATCH(A28,LUNDI!$J$63:$J$66,0))</f>
        <v>#N/A</v>
      </c>
      <c r="NW28" s="626" t="e">
        <f>INDEX(LUNDI!$H$63:$H$66,MATCH($A$28,LUNDI!K63:K66,0))</f>
        <v>#N/A</v>
      </c>
      <c r="NX28" s="617" t="e">
        <f>INDEX(MARDI!$B$63:$B$66,MATCH(A28,MARDI!$D$63:$D$66,0))</f>
        <v>#N/A</v>
      </c>
      <c r="NY28" s="618" t="e">
        <f>INDEX(MARDI!$B$63:$B$66,MATCH(A28,MARDI!$E$63:$E$66,0))</f>
        <v>#N/A</v>
      </c>
      <c r="NZ28" s="625" t="e">
        <f>INDEX(MARDI!$H$63:$H$66,MATCH(A28,MARDI!$J$63:$J$66,0))</f>
        <v>#N/A</v>
      </c>
      <c r="OA28" s="626" t="e">
        <f>INDEX(MARDI!$H$63:$H$66,MATCH(A28,MARDI!$K$63:$K$66,0))</f>
        <v>#N/A</v>
      </c>
      <c r="OB28" s="617" t="e">
        <f>INDEX(MERCREDI!$B$63:$B$66,MATCH(A28,MERCREDI!$D$63:$D$66,0))</f>
        <v>#N/A</v>
      </c>
      <c r="OC28" s="618" t="e">
        <f>INDEX(MERCREDI!$B$63:$B$66,MATCH(A28,MERCREDI!$E$63:$E$66,0))</f>
        <v>#N/A</v>
      </c>
      <c r="OD28" s="625" t="e">
        <f>INDEX(MERCREDI!$H$63:$H$66,MATCH(A28,MERCREDI!$J$63:$J$66,0))</f>
        <v>#N/A</v>
      </c>
      <c r="OE28" s="626" t="e">
        <f>INDEX(MERCREDI!$H$63:$H$66,MATCH(A28,MERCREDI!$K$63:$K$66,0))</f>
        <v>#N/A</v>
      </c>
      <c r="OF28" s="617" t="e">
        <f>INDEX(JEUDI!$B$63:$B$66,MATCH(A28,JEUDI!$D$63:$D$66,0))</f>
        <v>#N/A</v>
      </c>
      <c r="OG28" s="618" t="e">
        <f>INDEX(JEUDI!$B$63:$B$66,MATCH(A28,JEUDI!$E$63:$E$66,0))</f>
        <v>#N/A</v>
      </c>
      <c r="OH28" s="625" t="e">
        <f>INDEX(JEUDI!$H$63:$H$66,MATCH(A28,JEUDI!$J$63:$J$66,0))</f>
        <v>#N/A</v>
      </c>
      <c r="OI28" s="626" t="e">
        <f>INDEX(JEUDI!$H$63:$H$66,MATCH(A28,JEUDI!$K$63:$K$66,0))</f>
        <v>#N/A</v>
      </c>
      <c r="OJ28" s="617" t="e">
        <f>INDEX(VENDREDI!$B$63:$B$66,MATCH(A28,VENDREDI!$D$63:$D$66,0))</f>
        <v>#N/A</v>
      </c>
      <c r="OK28" s="618" t="e">
        <f>INDEX(VENDREDI!$B$63:$B$66,MATCH(A28,VENDREDI!$E$63:$E$66,0))</f>
        <v>#N/A</v>
      </c>
      <c r="OL28" s="625" t="e">
        <f>INDEX(VENDREDI!$H$63:$H$66,MATCH(A28,VENDREDI!$J$63:$J$66,0))</f>
        <v>#N/A</v>
      </c>
      <c r="OM28" s="626" t="e">
        <f>INDEX(VENDREDI!$H$63:$H$66,MATCH(A28,VENDREDI!$K$63:$K$66,0))</f>
        <v>#N/A</v>
      </c>
      <c r="ON28" s="669" t="str">
        <f t="shared" si="44"/>
        <v>DUMANT</v>
      </c>
      <c r="OO28" s="641" t="e">
        <f>INDEX(LUNDI!$C$63:$C$66,MATCH(A28,LUNDI!$D$63:$D$66,0))</f>
        <v>#N/A</v>
      </c>
      <c r="OP28" s="642" t="e">
        <f>INDEX(LUNDI!$C$63:$C$66,MATCH(A28,LUNDI!$E$63:$E$66,0))</f>
        <v>#N/A</v>
      </c>
      <c r="OQ28" s="645" t="e">
        <f>INDEX(LUNDI!$I$63:$I$66,MATCH(A28,LUNDI!$J$63:$J$66,0))</f>
        <v>#N/A</v>
      </c>
      <c r="OR28" s="646" t="e">
        <f>INDEX(LUNDI!$I$63:$I$66,MATCH(A28,LUNDI!$K$63:$K$66,0))</f>
        <v>#N/A</v>
      </c>
      <c r="OS28" s="649" t="e">
        <f>INDEX(MARDI!$C$63:$C$66,MATCH(A28,MARDI!$D$63:$D$66,0))</f>
        <v>#N/A</v>
      </c>
      <c r="OT28" s="650" t="e">
        <f>INDEX(MARDI!$C$63:$C$66,MATCH(A28,MARDI!$E$63:$E$66,0))</f>
        <v>#N/A</v>
      </c>
      <c r="OU28" s="651" t="e">
        <f>INDEX(MARDI!$I$63:$I$66,MATCH(A28,MARDI!$J$63:$J$66,0))</f>
        <v>#N/A</v>
      </c>
      <c r="OV28" s="652" t="e">
        <f>INDEX(MARDI!$I$63:$I$66,MATCH(A28,MARDI!$K$63:$K$66,0))</f>
        <v>#N/A</v>
      </c>
      <c r="OW28" s="657" t="e">
        <f>INDEX(MERCREDI!$C$63:$C$66,MATCH(A28,MERCREDI!$D$63:$D$66,0))</f>
        <v>#N/A</v>
      </c>
      <c r="OX28" s="658" t="e">
        <f>INDEX(MERCREDI!$C$63:$C$66,MATCH(A28,MERCREDI!$E$63:$E$66,0))</f>
        <v>#N/A</v>
      </c>
      <c r="OY28" s="659" t="e">
        <f>INDEX(MERCREDI!$I$63:$I$66,MATCH(A28,MERCREDI!$J$63:$J$66,0))</f>
        <v>#N/A</v>
      </c>
      <c r="OZ28" s="660" t="e">
        <f>INDEX(MERCREDI!$I$63:$I$66,MATCH(A28,MERCREDI!$K$63:$K$66,0))</f>
        <v>#N/A</v>
      </c>
      <c r="PA28" s="657" t="e">
        <f>INDEX(JEUDI!$C$63:$C$66,MATCH(A28,JEUDI!$D$63:$D$66,0))</f>
        <v>#N/A</v>
      </c>
      <c r="PB28" s="658" t="e">
        <f>INDEX(JEUDI!$C$63:$C$66,MATCH(A28,JEUDI!$E$63:$E$66,0))</f>
        <v>#N/A</v>
      </c>
      <c r="PC28" s="659" t="e">
        <f>INDEX(JEUDI!$I$63:$I$66,MATCH(A28,JEUDI!$J$63:$J$66,0))</f>
        <v>#N/A</v>
      </c>
      <c r="PD28" s="660" t="e">
        <f>INDEX(JEUDI!$I$63:$I$66,MATCH(A28,JEUDI!$K$63:$K$66,0))</f>
        <v>#N/A</v>
      </c>
      <c r="PE28" s="657" t="e">
        <f>INDEX(VENDREDI!$C$63:$C$66,MATCH(A28,VENDREDI!$D$63:$D$66,0))</f>
        <v>#N/A</v>
      </c>
      <c r="PF28" s="658" t="e">
        <f>INDEX(VENDREDI!$C$63:$C$66,MATCH(A28,VENDREDI!$E$63:$E$66,0))</f>
        <v>#N/A</v>
      </c>
      <c r="PG28" s="659" t="e">
        <f>INDEX(VENDREDI!$I$63:$I$66,MATCH(A28,VENDREDI!$J$63:$J$66,0))</f>
        <v>#N/A</v>
      </c>
      <c r="PH28" s="660" t="e">
        <f>INDEX(VENDREDI!$I$63:$I$66,MATCH(A28,VENDREDI!$K$63:$K$66,0))</f>
        <v>#N/A</v>
      </c>
    </row>
    <row r="29" spans="1:424" x14ac:dyDescent="0.25">
      <c r="A29" s="90" t="str">
        <f>'LISTE DES PROFS'!A24</f>
        <v>DUVAL</v>
      </c>
      <c r="B29" s="226">
        <f t="shared" si="17"/>
        <v>0</v>
      </c>
      <c r="C29" s="487">
        <f t="shared" si="18"/>
        <v>0</v>
      </c>
      <c r="D29" s="481">
        <f t="shared" si="19"/>
        <v>0</v>
      </c>
      <c r="E29" s="482">
        <f t="shared" si="20"/>
        <v>0</v>
      </c>
      <c r="F29" s="226">
        <f t="shared" si="21"/>
        <v>0</v>
      </c>
      <c r="G29" s="487">
        <f t="shared" si="22"/>
        <v>0</v>
      </c>
      <c r="H29" s="481">
        <f t="shared" si="23"/>
        <v>0</v>
      </c>
      <c r="I29" s="482">
        <f t="shared" si="24"/>
        <v>0</v>
      </c>
      <c r="J29" s="226">
        <f t="shared" si="0"/>
        <v>0</v>
      </c>
      <c r="K29" s="487">
        <f t="shared" si="1"/>
        <v>0</v>
      </c>
      <c r="L29" s="481">
        <f t="shared" si="2"/>
        <v>0</v>
      </c>
      <c r="M29" s="482">
        <f t="shared" si="3"/>
        <v>0</v>
      </c>
      <c r="N29" s="492">
        <f t="shared" si="25"/>
        <v>0</v>
      </c>
      <c r="O29" s="480" t="s">
        <v>69</v>
      </c>
      <c r="P29" s="226">
        <f>COUNTIF(LUNDI!$D$6:$AB$15,A29)</f>
        <v>0</v>
      </c>
      <c r="Q29" s="228">
        <f>COUNTIF(LUNDI!$D$20:$Y$29,A29)</f>
        <v>0</v>
      </c>
      <c r="R29" s="444">
        <f t="shared" si="4"/>
        <v>0</v>
      </c>
      <c r="S29" s="228">
        <f>COUNTIF(MARDI!$D$6:$AB$15,A29)</f>
        <v>0</v>
      </c>
      <c r="T29" s="228">
        <f>COUNTIF(MARDI!$D$20:$Y$29,A29)</f>
        <v>0</v>
      </c>
      <c r="U29" s="444">
        <f t="shared" si="5"/>
        <v>0</v>
      </c>
      <c r="V29" s="228">
        <f>COUNTIF(MERCREDI!$D$6:$AB$15,A29)</f>
        <v>0</v>
      </c>
      <c r="W29" s="228">
        <f>COUNTIF(MERCREDI!$D$20:$Y$29,A29)</f>
        <v>0</v>
      </c>
      <c r="X29" s="444">
        <f t="shared" si="6"/>
        <v>0</v>
      </c>
      <c r="Y29" s="228">
        <f>COUNTIF(JEUDI!$D$6:$AB$15,A29)</f>
        <v>0</v>
      </c>
      <c r="Z29" s="228">
        <f>COUNTIF(JEUDI!$D$20:$Y$29,A29)</f>
        <v>0</v>
      </c>
      <c r="AA29" s="444">
        <f t="shared" si="7"/>
        <v>0</v>
      </c>
      <c r="AB29" s="228">
        <f>COUNTIF(VENDREDI!$D$6:$AB$15,A29)</f>
        <v>0</v>
      </c>
      <c r="AC29" s="229">
        <f>COUNTIF(VENDREDI!$D$20:$Y$29,A29)</f>
        <v>0</v>
      </c>
      <c r="AD29" s="451">
        <f t="shared" si="8"/>
        <v>0</v>
      </c>
      <c r="AE29" s="226">
        <f>COUNTIF(LUNDI!$D$63:$D$66,A29)</f>
        <v>0</v>
      </c>
      <c r="AF29" s="227">
        <f>COUNTIF(LUNDI!$E$63:$E$66,A29)</f>
        <v>0</v>
      </c>
      <c r="AG29" s="228">
        <f>COUNTIF(MARDI!$D$63:$D$66,A29)</f>
        <v>0</v>
      </c>
      <c r="AH29" s="234">
        <f>COUNTIF(MARDI!$E$63:$E$66,A29)</f>
        <v>0</v>
      </c>
      <c r="AI29" s="228">
        <f>COUNTIF(MERCREDI!$D$63:$D$66,A29)</f>
        <v>0</v>
      </c>
      <c r="AJ29" s="234">
        <f>COUNTIF(MERCREDI!$E$63:$E$66,A29)</f>
        <v>0</v>
      </c>
      <c r="AK29" s="228">
        <f>COUNTIF(JEUDI!$D$63:$D$66,A29)</f>
        <v>0</v>
      </c>
      <c r="AL29" s="227">
        <f>COUNTIF(JEUDI!$E$63:$E$66,A29)</f>
        <v>0</v>
      </c>
      <c r="AM29" s="228">
        <f>COUNTIF(VENDREDI!$D$63:$D$66,A29)</f>
        <v>0</v>
      </c>
      <c r="AN29" s="525">
        <f>COUNTIF(VENDREDI!$E$63:$E$66,A29)</f>
        <v>0</v>
      </c>
      <c r="AO29" s="226">
        <f>COUNTIF(LUNDI!$F$63:$F$66,A29)</f>
        <v>0</v>
      </c>
      <c r="AP29" s="227"/>
      <c r="AQ29" s="228">
        <f>COUNTIF(MARDI!$F$63:$F$66,A29)</f>
        <v>0</v>
      </c>
      <c r="AR29" s="227"/>
      <c r="AS29" s="228">
        <f>COUNTIF(MERCREDI!$F$63:$F$66,A29)</f>
        <v>0</v>
      </c>
      <c r="AT29" s="227"/>
      <c r="AU29" s="228">
        <f>COUNTIF(JEUDI!$F$63:$F$66,A29)</f>
        <v>0</v>
      </c>
      <c r="AV29" s="227"/>
      <c r="AW29" s="229">
        <f>COUNTIF(VENDREDI!$F$63:$F$66,A29)</f>
        <v>0</v>
      </c>
      <c r="AZ29" s="236">
        <f>COUNTIF(LUNDI!$D$35:$AB$44,A29)</f>
        <v>0</v>
      </c>
      <c r="BA29" s="237">
        <f>COUNTIF(LUNDI!$D$49:$Y$58,A29)</f>
        <v>0</v>
      </c>
      <c r="BB29" s="444">
        <f t="shared" si="9"/>
        <v>0</v>
      </c>
      <c r="BC29" s="237">
        <f>COUNTIF(MARDI!$D$35:$AB$44,A29)</f>
        <v>0</v>
      </c>
      <c r="BD29" s="237">
        <f>COUNTIF(MARDI!$D$49:$Y$58,A29)</f>
        <v>0</v>
      </c>
      <c r="BE29" s="444">
        <f t="shared" si="10"/>
        <v>0</v>
      </c>
      <c r="BF29" s="237">
        <f>COUNTIF(MERCREDI!$D$35:$AB$44,A29)</f>
        <v>0</v>
      </c>
      <c r="BG29" s="237">
        <f>COUNTIF(MERCREDI!$D$49:$Y$58,A29)</f>
        <v>0</v>
      </c>
      <c r="BH29" s="444">
        <f t="shared" si="11"/>
        <v>0</v>
      </c>
      <c r="BI29" s="237">
        <f>COUNTIF(JEUDI!$D$35:$AB$44,A29)</f>
        <v>0</v>
      </c>
      <c r="BJ29" s="237">
        <f>COUNTIF(JEUDI!$D$49:$Y$58,A29)</f>
        <v>0</v>
      </c>
      <c r="BK29" s="444">
        <f t="shared" si="12"/>
        <v>0</v>
      </c>
      <c r="BL29" s="237">
        <f>COUNTIF(VENDREDI!$D$35:$AB$44,A29)</f>
        <v>0</v>
      </c>
      <c r="BM29" s="238">
        <f>COUNTIF(VENDREDI!$D$49:$Y$58,A29)</f>
        <v>0</v>
      </c>
      <c r="BN29" s="451">
        <f t="shared" si="13"/>
        <v>0</v>
      </c>
      <c r="BO29" s="207">
        <f>COUNTIF(LUNDI!$J$63:$J$66,A29)</f>
        <v>0</v>
      </c>
      <c r="BP29" s="41">
        <f>COUNTIF(LUNDI!$K$63:$K$66,A29)</f>
        <v>0</v>
      </c>
      <c r="BQ29" s="207">
        <f>COUNTIF(MARDI!$J$63:$J$66,A29)</f>
        <v>0</v>
      </c>
      <c r="BR29" s="41">
        <f>COUNTIF(MARDI!$K$63:$K$66,A29)</f>
        <v>0</v>
      </c>
      <c r="BS29" s="207">
        <f>COUNTIF(MERCREDI!$J$63:$J$66,A29)</f>
        <v>0</v>
      </c>
      <c r="BT29" s="41">
        <f>COUNTIF(MERCREDI!$K$63:$K$66,A29)</f>
        <v>0</v>
      </c>
      <c r="BU29" s="207">
        <f>COUNTIF(JEUDI!$J$63:$J$66,A29)</f>
        <v>0</v>
      </c>
      <c r="BV29" s="41">
        <f>COUNTIF(JEUDI!$K$63:$K$66,A29)</f>
        <v>0</v>
      </c>
      <c r="BW29" s="207">
        <f>COUNTIF(VENDREDI!$J$63:$J$66,A29)</f>
        <v>0</v>
      </c>
      <c r="BX29" s="42">
        <f>COUNTIF(VENDREDI!$K$63:$K$66,A29)</f>
        <v>0</v>
      </c>
      <c r="BY29" s="207">
        <f>COUNTIF(LUNDI!$L$66:$L85,A29)</f>
        <v>0</v>
      </c>
      <c r="BZ29" s="208"/>
      <c r="CA29" s="41">
        <f>COUNTIF(MARDI!$L$63:$L$66,A29)</f>
        <v>0</v>
      </c>
      <c r="CB29" s="208"/>
      <c r="CC29" s="208">
        <f>COUNTIF(MERCREDI!$L$63:$L$66,A29)</f>
        <v>0</v>
      </c>
      <c r="CD29" s="208"/>
      <c r="CE29" s="41">
        <f>COUNTIF(JEUDI!$L$63:$L$66,A29)</f>
        <v>0</v>
      </c>
      <c r="CF29" s="208"/>
      <c r="CG29" s="209">
        <f>COUNTIF(VENDREDI!$L$63:$L$66,A29)</f>
        <v>0</v>
      </c>
      <c r="CK29" s="43">
        <f>COUNTIF(LUNDI!$O$64:$O$66,A29)</f>
        <v>0</v>
      </c>
      <c r="CL29" s="41">
        <f>COUNTIF(MARDI!$O$64:$O$66,A29)</f>
        <v>0</v>
      </c>
      <c r="CM29" s="41">
        <f>COUNTIF(MERCREDI!$O$64:$O$66,A29)</f>
        <v>0</v>
      </c>
      <c r="CN29" s="41">
        <f>COUNTIF(JEUDI!$O$64:$O$66,A29)</f>
        <v>0</v>
      </c>
      <c r="CO29" s="42">
        <f>COUNTIF(VENDREDI!$O$64:$O$66,A29)</f>
        <v>0</v>
      </c>
      <c r="CQ29" s="43">
        <f>COUNTIF(LUNDI!$P$64:$P$66,A29)</f>
        <v>0</v>
      </c>
      <c r="CR29" s="41">
        <f>COUNTIF(MARDI!$P$64:$P$66,A29)</f>
        <v>0</v>
      </c>
      <c r="CS29" s="41">
        <f>COUNTIF(MERCREDI!$P$64:$P$66,A29)</f>
        <v>0</v>
      </c>
      <c r="CT29" s="41">
        <f>COUNTIF(JEUDI!$P$64:$P$66,A29)</f>
        <v>0</v>
      </c>
      <c r="CU29" s="42">
        <f>COUNTIF(VENDREDI!$P$64:$P$66,A29)</f>
        <v>0</v>
      </c>
      <c r="CV29" s="543" t="str">
        <f t="shared" si="26"/>
        <v>DUVAL</v>
      </c>
      <c r="CW29" s="559" t="e">
        <f>INDEX(LUNDI!$B$6:$B$29,MATCH($A$29,LUNDI!D6:D29,0))</f>
        <v>#N/A</v>
      </c>
      <c r="CX29" s="559" t="e">
        <f>INDEX(LUNDI!$B$6:$B$29,MATCH($A$29,LUNDI!E6:E29,0))</f>
        <v>#N/A</v>
      </c>
      <c r="CY29" s="559" t="e">
        <f>INDEX(LUNDI!$B$6:$B$29,MATCH($A$29,LUNDI!F6:F29,0))</f>
        <v>#N/A</v>
      </c>
      <c r="CZ29" s="559" t="e">
        <f>INDEX(LUNDI!$B$6:$B$29,MATCH($A$29,LUNDI!G6:G29,0))</f>
        <v>#N/A</v>
      </c>
      <c r="DA29" s="559" t="e">
        <f>INDEX(LUNDI!$B$6:$B$29,MATCH($A$29,LUNDI!H6:H29,0))</f>
        <v>#N/A</v>
      </c>
      <c r="DB29" s="559" t="e">
        <f>INDEX(LUNDI!$B$6:$B$29,MATCH($A$29,LUNDI!I6:I29,0))</f>
        <v>#N/A</v>
      </c>
      <c r="DC29" s="559" t="e">
        <f>INDEX(LUNDI!$B$6:$B$29,MATCH($A$29,LUNDI!J6:J29,0))</f>
        <v>#N/A</v>
      </c>
      <c r="DD29" s="559" t="e">
        <f>INDEX(LUNDI!$B$6:$B$29,MATCH($A$29,LUNDI!K6:K29,0))</f>
        <v>#N/A</v>
      </c>
      <c r="DE29" s="559" t="e">
        <f>INDEX(LUNDI!$B$6:$B$29,MATCH($A$29,LUNDI!L6:L29,0))</f>
        <v>#N/A</v>
      </c>
      <c r="DF29" s="559" t="e">
        <f>INDEX(LUNDI!$B$6:$B$29,MATCH($A$29,LUNDI!M6:M29,0))</f>
        <v>#N/A</v>
      </c>
      <c r="DG29" s="559" t="e">
        <f>INDEX(LUNDI!$B$6:$B$29,MATCH($A$29,LUNDI!N6:N29,0))</f>
        <v>#N/A</v>
      </c>
      <c r="DH29" s="559" t="e">
        <f>INDEX(LUNDI!$B$6:$B$29,MATCH($A$29,LUNDI!O6:O29,0))</f>
        <v>#N/A</v>
      </c>
      <c r="DI29" s="559" t="e">
        <f>INDEX(LUNDI!$B$6:$B$29,MATCH($A$29,LUNDI!P6:P29,0))</f>
        <v>#N/A</v>
      </c>
      <c r="DJ29" s="559" t="e">
        <f>INDEX(LUNDI!$B$6:$B$29,MATCH($A$29,LUNDI!Q6:Q29,0))</f>
        <v>#N/A</v>
      </c>
      <c r="DK29" s="559" t="e">
        <f>INDEX(LUNDI!$B$6:$B$29,MATCH($A$29,LUNDI!R6:R29,0))</f>
        <v>#N/A</v>
      </c>
      <c r="DL29" s="559" t="e">
        <f>INDEX(LUNDI!$B$6:$B$29,MATCH($A$29,LUNDI!S6:S29,0))</f>
        <v>#N/A</v>
      </c>
      <c r="DM29" s="559" t="e">
        <f>INDEX(LUNDI!$B$6:$B$29,MATCH($A$29,LUNDI!T6:T29,0))</f>
        <v>#N/A</v>
      </c>
      <c r="DN29" s="559" t="e">
        <f>INDEX(LUNDI!$B$6:$B$29,MATCH($A$29,LUNDI!U6:U29,0))</f>
        <v>#N/A</v>
      </c>
      <c r="DO29" s="559" t="e">
        <f>INDEX(LUNDI!$B$6:$B$29,MATCH($A$29,LUNDI!V6:V29,0))</f>
        <v>#N/A</v>
      </c>
      <c r="DP29" s="559" t="e">
        <f>INDEX(LUNDI!$B$6:$B$29,MATCH($A$29,LUNDI!W6:W29,0))</f>
        <v>#N/A</v>
      </c>
      <c r="DQ29" s="559" t="e">
        <f>INDEX(LUNDI!$B$6:$B$29,MATCH($A$29,LUNDI!X6:X29,0))</f>
        <v>#N/A</v>
      </c>
      <c r="DR29" s="559" t="e">
        <f>INDEX(LUNDI!$B$6:$B$29,MATCH($A$29,LUNDI!Y6:Y29,0))</f>
        <v>#N/A</v>
      </c>
      <c r="DS29" s="559" t="e">
        <f>INDEX(LUNDI!$B$6:$B$29,MATCH($A$29,LUNDI!Z6:Z29,0))</f>
        <v>#N/A</v>
      </c>
      <c r="DT29" s="559" t="e">
        <f>INDEX(LUNDI!$B$6:$B$29,MATCH($A$29,LUNDI!AA6:AA29,0))</f>
        <v>#N/A</v>
      </c>
      <c r="DU29" s="559" t="e">
        <f>INDEX(LUNDI!$B$6:$B$29,MATCH($A$29,LUNDI!AB6:AB29,0))</f>
        <v>#N/A</v>
      </c>
      <c r="DV29" s="572">
        <f t="shared" si="14"/>
        <v>0</v>
      </c>
      <c r="DW29" s="543" t="str">
        <f t="shared" si="15"/>
        <v>DUVAL</v>
      </c>
      <c r="DX29" s="559" t="e">
        <f>INDEX(MARDI!$B$6:$B$29,MATCH($A$29,MARDI!D6:D29,0))</f>
        <v>#N/A</v>
      </c>
      <c r="DY29" s="559" t="e">
        <f>INDEX(MARDI!$B$6:$B$29,MATCH($A$29,MARDI!E6:E29,0))</f>
        <v>#N/A</v>
      </c>
      <c r="DZ29" s="559" t="e">
        <f>INDEX(MARDI!$B$6:$B$29,MATCH($A$29,MARDI!F6:F29,0))</f>
        <v>#N/A</v>
      </c>
      <c r="EA29" s="559" t="e">
        <f>INDEX(MARDI!$B$6:$B$29,MATCH($A$29,MARDI!G6:G29,0))</f>
        <v>#N/A</v>
      </c>
      <c r="EB29" s="559" t="e">
        <f>INDEX(MARDI!$B$6:$B$29,MATCH($A$29,MARDI!H6:H29,0))</f>
        <v>#N/A</v>
      </c>
      <c r="EC29" s="559" t="e">
        <f>INDEX(MARDI!$B$6:$B$29,MATCH($A$29,MARDI!I6:I29,0))</f>
        <v>#N/A</v>
      </c>
      <c r="ED29" s="559" t="e">
        <f>INDEX(MARDI!$B$6:$B$29,MATCH($A$29,MARDI!J6:J29,0))</f>
        <v>#N/A</v>
      </c>
      <c r="EE29" s="559" t="e">
        <f>INDEX(MARDI!$B$6:$B$29,MATCH($A$29,MARDI!K6:K29,0))</f>
        <v>#N/A</v>
      </c>
      <c r="EF29" s="559" t="e">
        <f>INDEX(MARDI!$B$6:$B$29,MATCH($A$29,MARDI!L6:L29,0))</f>
        <v>#N/A</v>
      </c>
      <c r="EG29" s="559" t="e">
        <f>INDEX(MARDI!$B$6:$B$29,MATCH($A$29,MARDI!M6:M29,0))</f>
        <v>#N/A</v>
      </c>
      <c r="EH29" s="559" t="e">
        <f>INDEX(MARDI!$B$6:$B$29,MATCH($A$29,MARDI!N6:N29,0))</f>
        <v>#N/A</v>
      </c>
      <c r="EI29" s="559" t="e">
        <f>INDEX(MARDI!$B$6:$B$29,MATCH($A$29,MARDI!O6:O29,0))</f>
        <v>#N/A</v>
      </c>
      <c r="EJ29" s="559" t="e">
        <f>INDEX(MARDI!$B$6:$B$29,MATCH($A$29,MARDI!P6:P29,0))</f>
        <v>#N/A</v>
      </c>
      <c r="EK29" s="559" t="e">
        <f>INDEX(MARDI!$B$6:$B$29,MATCH($A$29,MARDI!Q6:Q29,0))</f>
        <v>#N/A</v>
      </c>
      <c r="EL29" s="559" t="e">
        <f>INDEX(MARDI!$B$6:$B$29,MATCH($A$29,MARDI!R6:R29,0))</f>
        <v>#N/A</v>
      </c>
      <c r="EM29" s="559" t="e">
        <f>INDEX(MARDI!$B$6:$B$29,MATCH($A$29,MARDI!S6:S29,0))</f>
        <v>#N/A</v>
      </c>
      <c r="EN29" s="559" t="e">
        <f>INDEX(MARDI!$B$6:$B$29,MATCH($A$29,MARDI!T6:T29,0))</f>
        <v>#N/A</v>
      </c>
      <c r="EO29" s="559" t="e">
        <f>INDEX(MARDI!$B$6:$B$29,MATCH($A$29,MARDI!U6:U29,0))</f>
        <v>#N/A</v>
      </c>
      <c r="EP29" s="559" t="e">
        <f>INDEX(MARDI!$B$6:$B$29,MATCH($A$29,MARDI!V6:V29,0))</f>
        <v>#N/A</v>
      </c>
      <c r="EQ29" s="559" t="e">
        <f>INDEX(MARDI!$B$6:$B$29,MATCH($A$29,MARDI!W6:W29,0))</f>
        <v>#N/A</v>
      </c>
      <c r="ER29" s="559" t="e">
        <f>INDEX(MARDI!$B$6:$B$29,MATCH($A$29,MARDI!X6:X29,0))</f>
        <v>#N/A</v>
      </c>
      <c r="ES29" s="559" t="e">
        <f>INDEX(MARDI!$B$6:$B$29,MATCH($A$29,MARDI!Y6:Y29,0))</f>
        <v>#N/A</v>
      </c>
      <c r="ET29" s="559" t="e">
        <f>INDEX(MARDI!$B$6:$B$29,MATCH($A$29,MARDI!Z6:Z29,0))</f>
        <v>#N/A</v>
      </c>
      <c r="EU29" s="559" t="e">
        <f>INDEX(MARDI!$B$6:$B$29,MATCH($A$29,MARDI!AA6:AA29,0))</f>
        <v>#N/A</v>
      </c>
      <c r="EV29" s="559" t="e">
        <f>INDEX(MARDI!$B$6:$B$29,MATCH($A$29,MARDI!AB6:AB29,0))</f>
        <v>#N/A</v>
      </c>
      <c r="EW29" s="572">
        <f t="shared" si="16"/>
        <v>0</v>
      </c>
      <c r="EX29" s="559"/>
      <c r="EY29" s="568" t="str">
        <f t="shared" si="27"/>
        <v>DUVAL</v>
      </c>
      <c r="EZ29" s="559" t="e">
        <f>INDEX(MERCREDI!$B$6:$B$29,MATCH($A$29,MERCREDI!D6:D29,0))</f>
        <v>#N/A</v>
      </c>
      <c r="FA29" s="559" t="e">
        <f>INDEX(MERCREDI!$B$6:$B$29,MATCH($A$29,MERCREDI!E6:E29,0))</f>
        <v>#N/A</v>
      </c>
      <c r="FB29" s="559" t="e">
        <f>INDEX(MERCREDI!$B$6:$B$29,MATCH($A$29,MERCREDI!F6:F29,0))</f>
        <v>#N/A</v>
      </c>
      <c r="FC29" s="559" t="e">
        <f>INDEX(MERCREDI!$B$6:$B$29,MATCH($A$29,MERCREDI!G6:G29,0))</f>
        <v>#N/A</v>
      </c>
      <c r="FD29" s="559" t="e">
        <f>INDEX(MERCREDI!$B$6:$B$29,MATCH($A$29,MERCREDI!H6:H29,0))</f>
        <v>#N/A</v>
      </c>
      <c r="FE29" s="559" t="e">
        <f>INDEX(MERCREDI!$B$6:$B$29,MATCH($A$29,MERCREDI!I6:I29,0))</f>
        <v>#N/A</v>
      </c>
      <c r="FF29" s="559" t="e">
        <f>INDEX(MERCREDI!$B$6:$B$29,MATCH($A$29,MERCREDI!J6:J29,0))</f>
        <v>#N/A</v>
      </c>
      <c r="FG29" s="559" t="e">
        <f>INDEX(MERCREDI!$B$6:$B$29,MATCH($A$29,MERCREDI!K6:K29,0))</f>
        <v>#N/A</v>
      </c>
      <c r="FH29" s="559" t="e">
        <f>INDEX(MERCREDI!$B$6:$B$29,MATCH($A$29,MERCREDI!L6:L29,0))</f>
        <v>#N/A</v>
      </c>
      <c r="FI29" s="559" t="e">
        <f>INDEX(MERCREDI!$B$6:$B$29,MATCH($A$29,MERCREDI!M6:M29,0))</f>
        <v>#N/A</v>
      </c>
      <c r="FJ29" s="559" t="e">
        <f>INDEX(MERCREDI!$B$6:$B$29,MATCH($A$29,MERCREDI!N6:N29,0))</f>
        <v>#N/A</v>
      </c>
      <c r="FK29" s="559" t="e">
        <f>INDEX(MERCREDI!$B$6:$B$29,MATCH($A$29,MERCREDI!O6:O29,0))</f>
        <v>#N/A</v>
      </c>
      <c r="FL29" s="559" t="e">
        <f>INDEX(MERCREDI!$B$6:$B$29,MATCH($A$29,MERCREDI!P6:P29,0))</f>
        <v>#N/A</v>
      </c>
      <c r="FM29" s="559" t="e">
        <f>INDEX(MERCREDI!$B$6:$B$29,MATCH($A$29,MERCREDI!Q6:Q29,0))</f>
        <v>#N/A</v>
      </c>
      <c r="FN29" s="559" t="e">
        <f>INDEX(MERCREDI!$B$6:$B$29,MATCH($A$29,MERCREDI!R6:R29,0))</f>
        <v>#N/A</v>
      </c>
      <c r="FO29" s="559" t="e">
        <f>INDEX(MERCREDI!$B$6:$B$29,MATCH($A$29,MERCREDI!S6:S29,0))</f>
        <v>#N/A</v>
      </c>
      <c r="FP29" s="559" t="e">
        <f>INDEX(MERCREDI!$B$6:$B$29,MATCH($A$29,MERCREDI!T6:T29,0))</f>
        <v>#N/A</v>
      </c>
      <c r="FQ29" s="559" t="e">
        <f>INDEX(MERCREDI!$B$6:$B$29,MATCH($A$29,MERCREDI!U6:U29,0))</f>
        <v>#N/A</v>
      </c>
      <c r="FR29" s="559" t="e">
        <f>INDEX(MERCREDI!$B$6:$B$29,MATCH($A$29,MERCREDI!V6:V29,0))</f>
        <v>#N/A</v>
      </c>
      <c r="FS29" s="559" t="e">
        <f>INDEX(MERCREDI!$B$6:$B$29,MATCH($A$29,MERCREDI!W6:W29,0))</f>
        <v>#N/A</v>
      </c>
      <c r="FT29" s="559" t="e">
        <f>INDEX(MERCREDI!$B$6:$B$29,MATCH($A$29,MERCREDI!X6:X29,0))</f>
        <v>#N/A</v>
      </c>
      <c r="FU29" s="559" t="e">
        <f>INDEX(MERCREDI!$B$6:$B$29,MATCH($A$29,MERCREDI!Y6:Y29,0))</f>
        <v>#N/A</v>
      </c>
      <c r="FV29" s="559" t="e">
        <f>INDEX(MERCREDI!$B$6:$B$29,MATCH($A$29,MERCREDI!Z6:Z29,0))</f>
        <v>#N/A</v>
      </c>
      <c r="FW29" s="559" t="e">
        <f>INDEX(MERCREDI!$B$6:$B$29,MATCH($A$29,MERCREDI!AA6:AA29,0))</f>
        <v>#N/A</v>
      </c>
      <c r="FX29" s="559" t="e">
        <f>INDEX(MERCREDI!$B$6:$B$29,MATCH($A$29,MERCREDI!AB6:AB29,0))</f>
        <v>#N/A</v>
      </c>
      <c r="FY29" s="572">
        <f t="shared" si="28"/>
        <v>0</v>
      </c>
      <c r="GA29" s="570" t="str">
        <f t="shared" si="29"/>
        <v>DUVAL</v>
      </c>
      <c r="GB29" s="565" t="e">
        <f>INDEX(JEUDI!$B$6:$B$29,MATCH($A$29,JEUDI!D6:D29,0))</f>
        <v>#N/A</v>
      </c>
      <c r="GC29" s="565" t="e">
        <f>INDEX(JEUDI!$B$6:$B$29,MATCH($A$29,JEUDI!E6:E29,0))</f>
        <v>#N/A</v>
      </c>
      <c r="GD29" s="565" t="e">
        <f>INDEX(JEUDI!$B$6:$B$29,MATCH($A$29,JEUDI!F6:F29,0))</f>
        <v>#N/A</v>
      </c>
      <c r="GE29" s="565" t="e">
        <f>INDEX(JEUDI!$B$6:$B$29,MATCH($A$29,JEUDI!G6:G29,0))</f>
        <v>#N/A</v>
      </c>
      <c r="GF29" s="565" t="e">
        <f>INDEX(JEUDI!$B$6:$B$29,MATCH($A$29,JEUDI!H6:H29,0))</f>
        <v>#N/A</v>
      </c>
      <c r="GG29" s="565" t="e">
        <f>INDEX(JEUDI!$B$6:$B$29,MATCH($A$29,JEUDI!I6:I29,0))</f>
        <v>#N/A</v>
      </c>
      <c r="GH29" s="565" t="e">
        <f>INDEX(JEUDI!$B$6:$B$29,MATCH($A$29,JEUDI!J6:J29,0))</f>
        <v>#N/A</v>
      </c>
      <c r="GI29" s="565" t="e">
        <f>INDEX(JEUDI!$B$6:$B$29,MATCH($A$29,JEUDI!K6:K29,0))</f>
        <v>#N/A</v>
      </c>
      <c r="GJ29" s="565" t="e">
        <f>INDEX(JEUDI!$B$6:$B$29,MATCH($A$29,JEUDI!L6:L29,0))</f>
        <v>#N/A</v>
      </c>
      <c r="GK29" s="565" t="e">
        <f>INDEX(JEUDI!$B$6:$B$29,MATCH($A$29,JEUDI!M6:M29,0))</f>
        <v>#N/A</v>
      </c>
      <c r="GL29" s="565" t="e">
        <f>INDEX(JEUDI!$B$6:$B$29,MATCH($A$29,JEUDI!N6:N29,0))</f>
        <v>#N/A</v>
      </c>
      <c r="GM29" s="565" t="e">
        <f>INDEX(JEUDI!$B$6:$B$29,MATCH($A$29,JEUDI!O6:O29,0))</f>
        <v>#N/A</v>
      </c>
      <c r="GN29" s="565" t="e">
        <f>INDEX(JEUDI!$B$6:$B$29,MATCH($A$29,JEUDI!P6:P29,0))</f>
        <v>#N/A</v>
      </c>
      <c r="GO29" s="565" t="e">
        <f>INDEX(JEUDI!$B$6:$B$29,MATCH($A$29,JEUDI!Q6:Q29,0))</f>
        <v>#N/A</v>
      </c>
      <c r="GP29" s="565" t="e">
        <f>INDEX(JEUDI!$B$6:$B$29,MATCH($A$29,JEUDI!R6:R29,0))</f>
        <v>#N/A</v>
      </c>
      <c r="GQ29" s="565" t="e">
        <f>INDEX(JEUDI!$B$6:$B$29,MATCH($A$29,JEUDI!S6:S29,0))</f>
        <v>#N/A</v>
      </c>
      <c r="GR29" s="565" t="e">
        <f>INDEX(JEUDI!$B$6:$B$29,MATCH($A$29,JEUDI!T6:T29,0))</f>
        <v>#N/A</v>
      </c>
      <c r="GS29" s="565" t="e">
        <f>INDEX(JEUDI!$B$6:$B$29,MATCH($A$29,JEUDI!U6:U29,0))</f>
        <v>#N/A</v>
      </c>
      <c r="GT29" s="565" t="e">
        <f>INDEX(JEUDI!$B$6:$B$29,MATCH($A$29,JEUDI!V6:V29,0))</f>
        <v>#N/A</v>
      </c>
      <c r="GU29" s="565" t="e">
        <f>INDEX(JEUDI!$B$6:$B$29,MATCH($A$29,JEUDI!W6:W29,0))</f>
        <v>#N/A</v>
      </c>
      <c r="GV29" s="565" t="e">
        <f>INDEX(JEUDI!$B$6:$B$29,MATCH($A$29,JEUDI!X6:X29,0))</f>
        <v>#N/A</v>
      </c>
      <c r="GW29" s="565" t="e">
        <f>INDEX(JEUDI!$B$6:$B$29,MATCH($A$29,JEUDI!Y6:Y29,0))</f>
        <v>#N/A</v>
      </c>
      <c r="GX29" s="565" t="e">
        <f>INDEX(JEUDI!$B$6:$B$29,MATCH($A$29,JEUDI!Z6:Z29,0))</f>
        <v>#N/A</v>
      </c>
      <c r="GY29" s="565" t="e">
        <f>INDEX(JEUDI!$B$6:$B$29,MATCH($A$29,JEUDI!AA6:AA29,0))</f>
        <v>#N/A</v>
      </c>
      <c r="GZ29" s="565" t="e">
        <f>INDEX(JEUDI!$B$6:$B$29,MATCH($A$29,JEUDI!AB6:AB29,0))</f>
        <v>#N/A</v>
      </c>
      <c r="HA29" s="572">
        <f t="shared" si="30"/>
        <v>0</v>
      </c>
      <c r="HC29" s="772" t="str">
        <f t="shared" si="31"/>
        <v>DUVAL</v>
      </c>
      <c r="HD29" s="565" t="e">
        <f>INDEX(VENDREDI!$B$6:$B$29,MATCH($A$29,VENDREDI!D6:D29,0))</f>
        <v>#N/A</v>
      </c>
      <c r="HE29" s="565" t="e">
        <f>INDEX(VENDREDI!$B$6:$B$29,MATCH($A$29,VENDREDI!E6:E29,0))</f>
        <v>#N/A</v>
      </c>
      <c r="HF29" s="565" t="e">
        <f>INDEX(VENDREDI!$B$6:$B$29,MATCH($A$29,VENDREDI!F6:F29,0))</f>
        <v>#N/A</v>
      </c>
      <c r="HG29" s="565" t="e">
        <f>INDEX(VENDREDI!$B$6:$B$29,MATCH($A$29,VENDREDI!G6:G29,0))</f>
        <v>#N/A</v>
      </c>
      <c r="HH29" s="565" t="e">
        <f>INDEX(VENDREDI!$B$6:$B$29,MATCH($A$29,VENDREDI!H6:H29,0))</f>
        <v>#N/A</v>
      </c>
      <c r="HI29" s="565" t="e">
        <f>INDEX(VENDREDI!$B$6:$B$29,MATCH($A$29,VENDREDI!I6:I29,0))</f>
        <v>#N/A</v>
      </c>
      <c r="HJ29" s="565" t="e">
        <f>INDEX(VENDREDI!$B$6:$B$29,MATCH($A$29,VENDREDI!J6:J29,0))</f>
        <v>#N/A</v>
      </c>
      <c r="HK29" s="565" t="e">
        <f>INDEX(VENDREDI!$B$6:$B$29,MATCH($A$29,VENDREDI!K6:K29,0))</f>
        <v>#N/A</v>
      </c>
      <c r="HL29" s="565" t="e">
        <f>INDEX(VENDREDI!$B$6:$B$29,MATCH($A$29,VENDREDI!L6:L29,0))</f>
        <v>#N/A</v>
      </c>
      <c r="HM29" s="565" t="e">
        <f>INDEX(VENDREDI!$B$6:$B$29,MATCH($A$29,VENDREDI!M6:M29,0))</f>
        <v>#N/A</v>
      </c>
      <c r="HN29" s="565" t="e">
        <f>INDEX(VENDREDI!$B$6:$B$29,MATCH($A$29,VENDREDI!N6:N29,0))</f>
        <v>#N/A</v>
      </c>
      <c r="HO29" s="565" t="e">
        <f>INDEX(VENDREDI!$B$6:$B$29,MATCH($A$29,VENDREDI!O6:O29,0))</f>
        <v>#N/A</v>
      </c>
      <c r="HP29" s="565" t="e">
        <f>INDEX(VENDREDI!$B$6:$B$29,MATCH($A$29,VENDREDI!P6:P29,0))</f>
        <v>#N/A</v>
      </c>
      <c r="HQ29" s="565" t="e">
        <f>INDEX(VENDREDI!$B$6:$B$29,MATCH($A$29,VENDREDI!Q6:Q29,0))</f>
        <v>#N/A</v>
      </c>
      <c r="HR29" s="565" t="e">
        <f>INDEX(VENDREDI!$B$6:$B$29,MATCH($A$29,VENDREDI!R6:R29,0))</f>
        <v>#N/A</v>
      </c>
      <c r="HS29" s="565" t="e">
        <f>INDEX(VENDREDI!$B$6:$B$29,MATCH($A$29,VENDREDI!S6:S29,0))</f>
        <v>#N/A</v>
      </c>
      <c r="HT29" s="565" t="e">
        <f>INDEX(VENDREDI!$B$6:$B$29,MATCH($A$29,VENDREDI!T6:T29,0))</f>
        <v>#N/A</v>
      </c>
      <c r="HU29" s="565" t="e">
        <f>INDEX(VENDREDI!$B$6:$B$29,MATCH($A$29,VENDREDI!U6:U29,0))</f>
        <v>#N/A</v>
      </c>
      <c r="HV29" s="565" t="e">
        <f>INDEX(VENDREDI!$B$6:$B$29,MATCH($A$29,VENDREDI!V6:V29,0))</f>
        <v>#N/A</v>
      </c>
      <c r="HW29" s="565" t="e">
        <f>INDEX(VENDREDI!$B$6:$B$29,MATCH($A$29,VENDREDI!W6:W29,0))</f>
        <v>#N/A</v>
      </c>
      <c r="HX29" s="565" t="e">
        <f>INDEX(VENDREDI!$B$6:$B$29,MATCH($A$29,VENDREDI!X6:X29,0))</f>
        <v>#N/A</v>
      </c>
      <c r="HY29" s="565" t="e">
        <f>INDEX(VENDREDI!$B$6:$B$29,MATCH($A$29,VENDREDI!Y6:Y29,0))</f>
        <v>#N/A</v>
      </c>
      <c r="HZ29" s="565" t="e">
        <f>INDEX(VENDREDI!$B$6:$B$29,MATCH($A$29,VENDREDI!Z6:Z29,0))</f>
        <v>#N/A</v>
      </c>
      <c r="IA29" s="565" t="e">
        <f>INDEX(VENDREDI!$B$6:$B$29,MATCH($A$29,VENDREDI!AA6:AA29,0))</f>
        <v>#N/A</v>
      </c>
      <c r="IB29" s="565" t="e">
        <f>INDEX(VENDREDI!$B$6:$B$29,MATCH($A$29,VENDREDI!AB6:AB29,0))</f>
        <v>#N/A</v>
      </c>
      <c r="IC29" s="572">
        <f t="shared" si="32"/>
        <v>0</v>
      </c>
      <c r="IG29" s="772" t="str">
        <f t="shared" si="33"/>
        <v>DUVAL</v>
      </c>
      <c r="IH29" s="565" t="e">
        <f>INDEX(LUNDI!$B$35:$B$58,MATCH($A$29,LUNDI!D35:D58,0))</f>
        <v>#N/A</v>
      </c>
      <c r="II29" s="565" t="e">
        <f>INDEX(LUNDI!$B$35:$B$58,MATCH($A$29,LUNDI!E35:E58,0))</f>
        <v>#N/A</v>
      </c>
      <c r="IJ29" s="565" t="e">
        <f>INDEX(LUNDI!$B$35:$B$58,MATCH($A$29,LUNDI!F35:F58,0))</f>
        <v>#N/A</v>
      </c>
      <c r="IK29" s="565" t="e">
        <f>INDEX(LUNDI!$B$35:$B$58,MATCH($A$29,LUNDI!G35:G58,0))</f>
        <v>#N/A</v>
      </c>
      <c r="IL29" s="565" t="e">
        <f>INDEX(LUNDI!$B$35:$B$58,MATCH($A$29,LUNDI!H35:H58,0))</f>
        <v>#N/A</v>
      </c>
      <c r="IM29" s="565" t="e">
        <f>INDEX(LUNDI!$B$35:$B$58,MATCH($A$29,LUNDI!I35:I58,0))</f>
        <v>#N/A</v>
      </c>
      <c r="IN29" s="565" t="e">
        <f>INDEX(LUNDI!$B$35:$B$58,MATCH($A$29,LUNDI!J35:J58,0))</f>
        <v>#N/A</v>
      </c>
      <c r="IO29" s="565" t="e">
        <f>INDEX(LUNDI!$B$35:$B$58,MATCH($A$29,LUNDI!K35:K58,0))</f>
        <v>#N/A</v>
      </c>
      <c r="IP29" s="565" t="e">
        <f>INDEX(LUNDI!$B$35:$B$58,MATCH($A$29,LUNDI!L35:L58,0))</f>
        <v>#N/A</v>
      </c>
      <c r="IQ29" s="565" t="e">
        <f>INDEX(LUNDI!$B$35:$B$58,MATCH($A$29,LUNDI!M35:M58,0))</f>
        <v>#N/A</v>
      </c>
      <c r="IR29" s="565" t="e">
        <f>INDEX(LUNDI!$B$35:$B$58,MATCH($A$29,LUNDI!N35:N58,0))</f>
        <v>#N/A</v>
      </c>
      <c r="IS29" s="565" t="e">
        <f>INDEX(LUNDI!$B$35:$B$58,MATCH($A$29,LUNDI!O35:O58,0))</f>
        <v>#N/A</v>
      </c>
      <c r="IT29" s="565" t="e">
        <f>INDEX(LUNDI!$B$35:$B$58,MATCH($A$29,LUNDI!P35:P58,0))</f>
        <v>#N/A</v>
      </c>
      <c r="IU29" s="565" t="e">
        <f>INDEX(LUNDI!$B$35:$B$58,MATCH($A$29,LUNDI!Q35:Q58,0))</f>
        <v>#N/A</v>
      </c>
      <c r="IV29" s="565" t="e">
        <f>INDEX(LUNDI!$B$35:$B$58,MATCH($A$29,LUNDI!R35:R58,0))</f>
        <v>#N/A</v>
      </c>
      <c r="IW29" s="565" t="e">
        <f>INDEX(LUNDI!$B$35:$B$58,MATCH($A$29,LUNDI!S35:S58,0))</f>
        <v>#N/A</v>
      </c>
      <c r="IX29" s="565" t="e">
        <f>INDEX(LUNDI!$B$35:$B$58,MATCH($A$29,LUNDI!T35:T58,0))</f>
        <v>#N/A</v>
      </c>
      <c r="IY29" s="565" t="e">
        <f>INDEX(LUNDI!$B$35:$B$58,MATCH($A$29,LUNDI!U35:U58,0))</f>
        <v>#N/A</v>
      </c>
      <c r="IZ29" s="565" t="e">
        <f>INDEX(LUNDI!$B$35:$B$58,MATCH($A$29,LUNDI!V35:V58,0))</f>
        <v>#N/A</v>
      </c>
      <c r="JA29" s="565" t="e">
        <f>INDEX(LUNDI!$B$35:$B$58,MATCH($A$29,LUNDI!W35:W58,0))</f>
        <v>#N/A</v>
      </c>
      <c r="JB29" s="565" t="e">
        <f>INDEX(LUNDI!$B$35:$B$58,MATCH($A$29,LUNDI!X35:X58,0))</f>
        <v>#N/A</v>
      </c>
      <c r="JC29" s="565" t="e">
        <f>INDEX(LUNDI!$B$35:$B$58,MATCH($A$29,LUNDI!Y35:Y58,0))</f>
        <v>#N/A</v>
      </c>
      <c r="JD29" s="565" t="e">
        <f>INDEX(LUNDI!$B$35:$B$58,MATCH($A$29,LUNDI!Z35:Z58,0))</f>
        <v>#N/A</v>
      </c>
      <c r="JE29" s="565" t="e">
        <f>INDEX(LUNDI!$B$35:$B$58,MATCH($A$29,LUNDI!AA35:AA58,0))</f>
        <v>#N/A</v>
      </c>
      <c r="JF29" s="565" t="e">
        <f>INDEX(LUNDI!$B$35:$B$58,MATCH($A$29,LUNDI!AB35:AB58,0))</f>
        <v>#N/A</v>
      </c>
      <c r="JG29" s="572">
        <f t="shared" si="34"/>
        <v>0</v>
      </c>
      <c r="JI29" s="772" t="str">
        <f t="shared" si="35"/>
        <v>DUVAL</v>
      </c>
      <c r="JJ29" s="565" t="e">
        <f>INDEX(MARDI!$B$35:$B$58,MATCH($A$29,MARDI!D35:D58,0))</f>
        <v>#N/A</v>
      </c>
      <c r="JK29" s="565" t="e">
        <f>INDEX(MARDI!$B$35:$B$58,MATCH($A$29,MARDI!E35:E58,0))</f>
        <v>#N/A</v>
      </c>
      <c r="JL29" s="565" t="e">
        <f>INDEX(MARDI!$B$35:$B$58,MATCH($A$29,MARDI!F35:F58,0))</f>
        <v>#N/A</v>
      </c>
      <c r="JM29" s="565" t="e">
        <f>INDEX(MARDI!$B$35:$B$58,MATCH($A$29,MARDI!G35:G58,0))</f>
        <v>#N/A</v>
      </c>
      <c r="JN29" s="565" t="e">
        <f>INDEX(MARDI!$B$35:$B$58,MATCH($A$29,MARDI!H35:H58,0))</f>
        <v>#N/A</v>
      </c>
      <c r="JO29" s="565" t="e">
        <f>INDEX(MARDI!$B$35:$B$58,MATCH($A$29,MARDI!I35:I58,0))</f>
        <v>#N/A</v>
      </c>
      <c r="JP29" s="565" t="e">
        <f>INDEX(MARDI!$B$35:$B$58,MATCH($A$29,MARDI!J35:J58,0))</f>
        <v>#N/A</v>
      </c>
      <c r="JQ29" s="565" t="e">
        <f>INDEX(MARDI!$B$35:$B$58,MATCH($A$29,MARDI!K35:K58,0))</f>
        <v>#N/A</v>
      </c>
      <c r="JR29" s="565" t="e">
        <f>INDEX(MARDI!$B$35:$B$58,MATCH($A$29,MARDI!L35:L58,0))</f>
        <v>#N/A</v>
      </c>
      <c r="JS29" s="565" t="e">
        <f>INDEX(MARDI!$B$35:$B$58,MATCH($A$29,MARDI!M35:M58,0))</f>
        <v>#N/A</v>
      </c>
      <c r="JT29" s="565" t="e">
        <f>INDEX(MARDI!$B$35:$B$58,MATCH($A$29,MARDI!N35:N58,0))</f>
        <v>#N/A</v>
      </c>
      <c r="JU29" s="565" t="e">
        <f>INDEX(MARDI!$B$35:$B$58,MATCH($A$29,MARDI!O35:O58,0))</f>
        <v>#N/A</v>
      </c>
      <c r="JV29" s="565" t="e">
        <f>INDEX(MARDI!$B$35:$B$58,MATCH($A$29,MARDI!P35:P58,0))</f>
        <v>#N/A</v>
      </c>
      <c r="JW29" s="565" t="e">
        <f>INDEX(MARDI!$B$35:$B$58,MATCH($A$29,MARDI!Q35:Q58,0))</f>
        <v>#N/A</v>
      </c>
      <c r="JX29" s="565" t="e">
        <f>INDEX(MARDI!$B$35:$B$58,MATCH($A$29,MARDI!R35:R58,0))</f>
        <v>#N/A</v>
      </c>
      <c r="JY29" s="565" t="e">
        <f>INDEX(MARDI!$B$35:$B$58,MATCH($A$29,MARDI!S35:S58,0))</f>
        <v>#N/A</v>
      </c>
      <c r="JZ29" s="565" t="e">
        <f>INDEX(MARDI!$B$35:$B$58,MATCH($A$29,MARDI!T35:T58,0))</f>
        <v>#N/A</v>
      </c>
      <c r="KA29" s="565" t="e">
        <f>INDEX(MARDI!$B$35:$B$58,MATCH($A$29,MARDI!U35:U58,0))</f>
        <v>#N/A</v>
      </c>
      <c r="KB29" s="565" t="e">
        <f>INDEX(MARDI!$B$35:$B$58,MATCH($A$29,MARDI!V35:V58,0))</f>
        <v>#N/A</v>
      </c>
      <c r="KC29" s="565" t="e">
        <f>INDEX(MARDI!$B$35:$B$58,MATCH($A$29,MARDI!W35:W58,0))</f>
        <v>#N/A</v>
      </c>
      <c r="KD29" s="565" t="e">
        <f>INDEX(MARDI!$B$35:$B$58,MATCH($A$29,MARDI!X35:X58,0))</f>
        <v>#N/A</v>
      </c>
      <c r="KE29" s="565" t="e">
        <f>INDEX(MARDI!$B$35:$B$58,MATCH($A$29,MARDI!Y35:Y58,0))</f>
        <v>#N/A</v>
      </c>
      <c r="KF29" s="565" t="e">
        <f>INDEX(MARDI!$B$35:$B$58,MATCH($A$29,MARDI!Z35:Z58,0))</f>
        <v>#N/A</v>
      </c>
      <c r="KG29" s="565" t="e">
        <f>INDEX(MARDI!$B$35:$B$58,MATCH($A$29,MARDI!AA35:AA58,0))</f>
        <v>#N/A</v>
      </c>
      <c r="KH29" s="565" t="e">
        <f>INDEX(MARDI!$B$35:$B$58,MATCH($A$29,MARDI!AB35:AB58,0))</f>
        <v>#N/A</v>
      </c>
      <c r="KI29" s="572">
        <f t="shared" si="36"/>
        <v>0</v>
      </c>
      <c r="KK29" s="565" t="str">
        <f t="shared" si="37"/>
        <v>DUVAL</v>
      </c>
      <c r="KL29" s="565" t="e">
        <f>INDEX(MERCREDI!$B$35:$B$58,MATCH($A$29,MERCREDI!D35:D58,0))</f>
        <v>#N/A</v>
      </c>
      <c r="KM29" s="565" t="e">
        <f>INDEX(MERCREDI!$B$35:$B$58,MATCH($A$29,MERCREDI!E35:E58,0))</f>
        <v>#N/A</v>
      </c>
      <c r="KN29" s="565" t="e">
        <f>INDEX(MERCREDI!$B$35:$B$58,MATCH($A$29,MERCREDI!F35:F58,0))</f>
        <v>#N/A</v>
      </c>
      <c r="KO29" s="565" t="e">
        <f>INDEX(MERCREDI!$B$35:$B$58,MATCH($A$29,MERCREDI!G35:G58,0))</f>
        <v>#N/A</v>
      </c>
      <c r="KP29" s="565" t="e">
        <f>INDEX(MERCREDI!$B$35:$B$58,MATCH($A$29,MERCREDI!H35:H58,0))</f>
        <v>#N/A</v>
      </c>
      <c r="KQ29" s="565" t="e">
        <f>INDEX(MERCREDI!$B$35:$B$58,MATCH($A$29,MERCREDI!I35:I58,0))</f>
        <v>#N/A</v>
      </c>
      <c r="KR29" s="565" t="e">
        <f>INDEX(MERCREDI!$B$35:$B$58,MATCH($A$29,MERCREDI!J35:J58,0))</f>
        <v>#N/A</v>
      </c>
      <c r="KS29" s="565" t="e">
        <f>INDEX(MERCREDI!$B$35:$B$58,MATCH($A$29,MERCREDI!K35:K58,0))</f>
        <v>#N/A</v>
      </c>
      <c r="KT29" s="565" t="e">
        <f>INDEX(MERCREDI!$B$35:$B$58,MATCH($A$29,MERCREDI!L35:L58,0))</f>
        <v>#N/A</v>
      </c>
      <c r="KU29" s="565" t="e">
        <f>INDEX(MERCREDI!$B$35:$B$58,MATCH($A$29,MERCREDI!M35:M58,0))</f>
        <v>#N/A</v>
      </c>
      <c r="KV29" s="565" t="e">
        <f>INDEX(MERCREDI!$B$35:$B$58,MATCH($A$29,MERCREDI!N35:N58,0))</f>
        <v>#N/A</v>
      </c>
      <c r="KW29" s="565" t="e">
        <f>INDEX(MERCREDI!$B$35:$B$58,MATCH($A$29,MERCREDI!O35:O58,0))</f>
        <v>#N/A</v>
      </c>
      <c r="KX29" s="565" t="e">
        <f>INDEX(MERCREDI!$B$35:$B$58,MATCH($A$29,MERCREDI!P35:P58,0))</f>
        <v>#N/A</v>
      </c>
      <c r="KY29" s="565" t="e">
        <f>INDEX(MERCREDI!$B$35:$B$58,MATCH($A$29,MERCREDI!Q35:Q58,0))</f>
        <v>#N/A</v>
      </c>
      <c r="KZ29" s="565" t="e">
        <f>INDEX(MERCREDI!$B$35:$B$58,MATCH($A$29,MERCREDI!R35:R58,0))</f>
        <v>#N/A</v>
      </c>
      <c r="LA29" s="565" t="e">
        <f>INDEX(MERCREDI!$B$35:$B$58,MATCH($A$29,MERCREDI!S35:S58,0))</f>
        <v>#N/A</v>
      </c>
      <c r="LB29" s="565" t="e">
        <f>INDEX(MERCREDI!$B$35:$B$58,MATCH($A$29,MERCREDI!T35:T58,0))</f>
        <v>#N/A</v>
      </c>
      <c r="LC29" s="565" t="e">
        <f>INDEX(MERCREDI!$B$35:$B$58,MATCH($A$29,MERCREDI!U35:U58,0))</f>
        <v>#N/A</v>
      </c>
      <c r="LD29" s="565" t="e">
        <f>INDEX(MERCREDI!$B$35:$B$58,MATCH($A$29,MERCREDI!V35:V58,0))</f>
        <v>#N/A</v>
      </c>
      <c r="LE29" s="565" t="e">
        <f>INDEX(MERCREDI!$B$35:$B$58,MATCH($A$29,MERCREDI!W35:W58,0))</f>
        <v>#N/A</v>
      </c>
      <c r="LF29" s="565" t="e">
        <f>INDEX(MERCREDI!$B$35:$B$58,MATCH($A$29,MERCREDI!X35:X58,0))</f>
        <v>#N/A</v>
      </c>
      <c r="LG29" s="565" t="e">
        <f>INDEX(MERCREDI!$B$35:$B$58,MATCH($A$29,MERCREDI!Y35:Y58,0))</f>
        <v>#N/A</v>
      </c>
      <c r="LH29" s="565" t="e">
        <f>INDEX(MERCREDI!$B$35:$B$58,MATCH($A$29,MERCREDI!Z35:Z58,0))</f>
        <v>#N/A</v>
      </c>
      <c r="LI29" s="565" t="e">
        <f>INDEX(MERCREDI!$B$35:$B$58,MATCH($A$29,MERCREDI!AA35:AA58,0))</f>
        <v>#N/A</v>
      </c>
      <c r="LJ29" s="565" t="e">
        <f>INDEX(MERCREDI!$B$35:$B$58,MATCH($A$29,MERCREDI!AB35:AB58,0))</f>
        <v>#N/A</v>
      </c>
      <c r="LK29" s="572">
        <f t="shared" si="38"/>
        <v>0</v>
      </c>
      <c r="LM29" s="565" t="str">
        <f t="shared" si="39"/>
        <v>DUVAL</v>
      </c>
      <c r="LN29" s="565" t="e">
        <f>INDEX(JEUDI!$B$35:$B$58,MATCH($A$29,JEUDI!D35:D58,0))</f>
        <v>#N/A</v>
      </c>
      <c r="LO29" s="565" t="e">
        <f>INDEX(JEUDI!$B$35:$B$58,MATCH($A$29,JEUDI!E35:E58,0))</f>
        <v>#N/A</v>
      </c>
      <c r="LP29" s="565" t="e">
        <f>INDEX(JEUDI!$B$35:$B$58,MATCH($A$29,JEUDI!F35:F58,0))</f>
        <v>#N/A</v>
      </c>
      <c r="LQ29" s="565" t="e">
        <f>INDEX(JEUDI!$B$35:$B$58,MATCH($A$29,JEUDI!G35:G58,0))</f>
        <v>#N/A</v>
      </c>
      <c r="LR29" s="565" t="e">
        <f>INDEX(JEUDI!$B$35:$B$58,MATCH($A$29,JEUDI!H35:H58,0))</f>
        <v>#N/A</v>
      </c>
      <c r="LS29" s="565" t="e">
        <f>INDEX(JEUDI!$B$35:$B$58,MATCH($A$29,JEUDI!I35:I58,0))</f>
        <v>#N/A</v>
      </c>
      <c r="LT29" s="565" t="e">
        <f>INDEX(JEUDI!$B$35:$B$58,MATCH($A$29,JEUDI!J35:J58,0))</f>
        <v>#N/A</v>
      </c>
      <c r="LU29" s="565" t="e">
        <f>INDEX(JEUDI!$B$35:$B$58,MATCH($A$29,JEUDI!K35:K58,0))</f>
        <v>#N/A</v>
      </c>
      <c r="LV29" s="565" t="e">
        <f>INDEX(JEUDI!$B$35:$B$58,MATCH($A$29,JEUDI!L35:L58,0))</f>
        <v>#N/A</v>
      </c>
      <c r="LW29" s="565" t="e">
        <f>INDEX(JEUDI!$B$35:$B$58,MATCH($A$29,JEUDI!M35:M58,0))</f>
        <v>#N/A</v>
      </c>
      <c r="LX29" s="565" t="e">
        <f>INDEX(JEUDI!$B$35:$B$58,MATCH($A$29,JEUDI!N35:N58,0))</f>
        <v>#N/A</v>
      </c>
      <c r="LY29" s="565" t="e">
        <f>INDEX(JEUDI!$B$35:$B$58,MATCH($A$29,JEUDI!O35:O58,0))</f>
        <v>#N/A</v>
      </c>
      <c r="LZ29" s="565" t="e">
        <f>INDEX(JEUDI!$B$35:$B$58,MATCH($A$29,JEUDI!P35:P58,0))</f>
        <v>#N/A</v>
      </c>
      <c r="MA29" s="565" t="e">
        <f>INDEX(JEUDI!$B$35:$B$58,MATCH($A$29,JEUDI!Q35:Q58,0))</f>
        <v>#N/A</v>
      </c>
      <c r="MB29" s="565" t="e">
        <f>INDEX(JEUDI!$B$35:$B$58,MATCH($A$29,JEUDI!R35:R58,0))</f>
        <v>#N/A</v>
      </c>
      <c r="MC29" s="565" t="e">
        <f>INDEX(JEUDI!$B$35:$B$58,MATCH($A$29,JEUDI!S35:S58,0))</f>
        <v>#N/A</v>
      </c>
      <c r="MD29" s="565" t="e">
        <f>INDEX(JEUDI!$B$35:$B$58,MATCH($A$29,JEUDI!T35:T58,0))</f>
        <v>#N/A</v>
      </c>
      <c r="ME29" s="565" t="e">
        <f>INDEX(JEUDI!$B$35:$B$58,MATCH($A$29,JEUDI!U35:U58,0))</f>
        <v>#N/A</v>
      </c>
      <c r="MF29" s="565" t="e">
        <f>INDEX(JEUDI!$B$35:$B$58,MATCH($A$29,JEUDI!V35:V58,0))</f>
        <v>#N/A</v>
      </c>
      <c r="MG29" s="565" t="e">
        <f>INDEX(JEUDI!$B$35:$B$58,MATCH($A$29,JEUDI!W35:W58,0))</f>
        <v>#N/A</v>
      </c>
      <c r="MH29" s="565" t="e">
        <f>INDEX(JEUDI!$B$35:$B$58,MATCH($A$29,JEUDI!X35:X58,0))</f>
        <v>#N/A</v>
      </c>
      <c r="MI29" s="565" t="e">
        <f>INDEX(JEUDI!$B$35:$B$58,MATCH($A$29,JEUDI!Y35:Y58,0))</f>
        <v>#N/A</v>
      </c>
      <c r="MJ29" s="565" t="e">
        <f>INDEX(JEUDI!$B$35:$B$58,MATCH($A$29,JEUDI!Z35:Z58,0))</f>
        <v>#N/A</v>
      </c>
      <c r="MK29" s="565" t="e">
        <f>INDEX(JEUDI!$B$35:$B$58,MATCH($A$29,JEUDI!AA35:AA58,0))</f>
        <v>#N/A</v>
      </c>
      <c r="ML29" s="565" t="e">
        <f>INDEX(JEUDI!$B$35:$B$58,MATCH($A$29,JEUDI!AB35:AB58,0))</f>
        <v>#N/A</v>
      </c>
      <c r="MM29" s="572">
        <f t="shared" si="40"/>
        <v>0</v>
      </c>
      <c r="MP29" s="565" t="str">
        <f t="shared" si="41"/>
        <v>DUVAL</v>
      </c>
      <c r="MQ29" s="565" t="e">
        <f>INDEX(VENDREDI!$B$35:$B$58,MATCH($A$29,VENDREDI!D35:D58,0))</f>
        <v>#N/A</v>
      </c>
      <c r="MR29" s="565" t="e">
        <f>INDEX(VENDREDI!$B$35:$B$58,MATCH($A$29,VENDREDI!E35:E58,0))</f>
        <v>#N/A</v>
      </c>
      <c r="MS29" s="565" t="e">
        <f>INDEX(VENDREDI!$B$35:$B$58,MATCH($A$29,VENDREDI!F35:F58,0))</f>
        <v>#N/A</v>
      </c>
      <c r="MT29" s="565" t="e">
        <f>INDEX(VENDREDI!$B$35:$B$58,MATCH($A$29,VENDREDI!G35:G58,0))</f>
        <v>#N/A</v>
      </c>
      <c r="MU29" s="565" t="e">
        <f>INDEX(VENDREDI!$B$35:$B$58,MATCH($A$29,VENDREDI!H35:H58,0))</f>
        <v>#N/A</v>
      </c>
      <c r="MV29" s="565" t="e">
        <f>INDEX(VENDREDI!$B$35:$B$58,MATCH($A$29,VENDREDI!I35:I58,0))</f>
        <v>#N/A</v>
      </c>
      <c r="MW29" s="565" t="e">
        <f>INDEX(VENDREDI!$B$35:$B$58,MATCH($A$29,VENDREDI!J35:J58,0))</f>
        <v>#N/A</v>
      </c>
      <c r="MX29" s="565" t="e">
        <f>INDEX(VENDREDI!$B$35:$B$58,MATCH($A$29,VENDREDI!K35:K58,0))</f>
        <v>#N/A</v>
      </c>
      <c r="MY29" s="565" t="e">
        <f>INDEX(VENDREDI!$B$35:$B$58,MATCH($A$29,VENDREDI!L35:L58,0))</f>
        <v>#N/A</v>
      </c>
      <c r="MZ29" s="565" t="e">
        <f>INDEX(VENDREDI!$B$35:$B$58,MATCH($A$29,VENDREDI!M35:M58,0))</f>
        <v>#N/A</v>
      </c>
      <c r="NA29" s="565" t="e">
        <f>INDEX(VENDREDI!$B$35:$B$58,MATCH($A$29,VENDREDI!N35:N58,0))</f>
        <v>#N/A</v>
      </c>
      <c r="NB29" s="565" t="e">
        <f>INDEX(VENDREDI!$B$35:$B$58,MATCH($A$29,VENDREDI!O35:O58,0))</f>
        <v>#N/A</v>
      </c>
      <c r="NC29" s="565" t="e">
        <f>INDEX(VENDREDI!$B$35:$B$58,MATCH($A$29,VENDREDI!P35:P58,0))</f>
        <v>#N/A</v>
      </c>
      <c r="ND29" s="565" t="e">
        <f>INDEX(VENDREDI!$B$35:$B$58,MATCH($A$29,VENDREDI!Q35:Q58,0))</f>
        <v>#N/A</v>
      </c>
      <c r="NE29" s="565" t="e">
        <f>INDEX(VENDREDI!$B$35:$B$58,MATCH($A$29,VENDREDI!R35:R58,0))</f>
        <v>#N/A</v>
      </c>
      <c r="NF29" s="565" t="e">
        <f>INDEX(VENDREDI!$B$35:$B$58,MATCH($A$29,VENDREDI!S35:S58,0))</f>
        <v>#N/A</v>
      </c>
      <c r="NG29" s="565" t="e">
        <f>INDEX(VENDREDI!$B$35:$B$58,MATCH($A$29,VENDREDI!T35:T58,0))</f>
        <v>#N/A</v>
      </c>
      <c r="NH29" s="565" t="e">
        <f>INDEX(VENDREDI!$B$35:$B$58,MATCH($A$29,VENDREDI!U35:U58,0))</f>
        <v>#N/A</v>
      </c>
      <c r="NI29" s="565" t="e">
        <f>INDEX(VENDREDI!$B$35:$B$58,MATCH($A$29,VENDREDI!V35:V58,0))</f>
        <v>#N/A</v>
      </c>
      <c r="NJ29" s="565" t="e">
        <f>INDEX(VENDREDI!$B$35:$B$58,MATCH($A$29,VENDREDI!W35:W58,0))</f>
        <v>#N/A</v>
      </c>
      <c r="NK29" s="565" t="e">
        <f>INDEX(VENDREDI!$B$35:$B$58,MATCH($A$29,VENDREDI!X35:X58,0))</f>
        <v>#N/A</v>
      </c>
      <c r="NL29" s="565" t="e">
        <f>INDEX(VENDREDI!$B$35:$B$58,MATCH($A$29,VENDREDI!Y35:Y58,0))</f>
        <v>#N/A</v>
      </c>
      <c r="NM29" s="565" t="e">
        <f>INDEX(VENDREDI!$B$35:$B$58,MATCH($A$29,VENDREDI!Z35:Z58,0))</f>
        <v>#N/A</v>
      </c>
      <c r="NN29" s="565" t="e">
        <f>INDEX(VENDREDI!$B$35:$B$58,MATCH($A$29,VENDREDI!AA35:AA58,0))</f>
        <v>#N/A</v>
      </c>
      <c r="NO29" s="565" t="e">
        <f>INDEX(VENDREDI!$B$35:$B$58,MATCH($A$29,VENDREDI!AB35:AB58,0))</f>
        <v>#N/A</v>
      </c>
      <c r="NP29" s="572">
        <f t="shared" si="42"/>
        <v>0</v>
      </c>
      <c r="NS29" s="564" t="str">
        <f t="shared" si="43"/>
        <v>DUVAL</v>
      </c>
      <c r="NT29" s="617" t="e">
        <f>INDEX(LUNDI!$B$63:$B$66,MATCH(A29,LUNDI!$D$63:$D$66,0))</f>
        <v>#N/A</v>
      </c>
      <c r="NU29" s="618" t="e">
        <f>INDEX(LUNDI!$B$63:$B$66,MATCH(A29,LUNDI!$E$63:$E$66,0))</f>
        <v>#N/A</v>
      </c>
      <c r="NV29" s="625" t="e">
        <f>INDEX(LUNDI!$H$63:$H$66,MATCH(A29,LUNDI!$J$63:$J$66,0))</f>
        <v>#N/A</v>
      </c>
      <c r="NW29" s="626" t="e">
        <f>INDEX(LUNDI!$H$63:$H$66,MATCH($A$29,LUNDI!K63:K66,0))</f>
        <v>#N/A</v>
      </c>
      <c r="NX29" s="617" t="e">
        <f>INDEX(MARDI!$B$63:$B$66,MATCH(A29,MARDI!$D$63:$D$66,0))</f>
        <v>#N/A</v>
      </c>
      <c r="NY29" s="618" t="e">
        <f>INDEX(MARDI!$B$63:$B$66,MATCH(A29,MARDI!$E$63:$E$66,0))</f>
        <v>#N/A</v>
      </c>
      <c r="NZ29" s="625" t="e">
        <f>INDEX(MARDI!$H$63:$H$66,MATCH(A29,MARDI!$J$63:$J$66,0))</f>
        <v>#N/A</v>
      </c>
      <c r="OA29" s="626" t="e">
        <f>INDEX(MARDI!$H$63:$H$66,MATCH(A29,MARDI!$K$63:$K$66,0))</f>
        <v>#N/A</v>
      </c>
      <c r="OB29" s="617" t="e">
        <f>INDEX(MERCREDI!$B$63:$B$66,MATCH(A29,MERCREDI!$D$63:$D$66,0))</f>
        <v>#N/A</v>
      </c>
      <c r="OC29" s="618" t="e">
        <f>INDEX(MERCREDI!$B$63:$B$66,MATCH(A29,MERCREDI!$E$63:$E$66,0))</f>
        <v>#N/A</v>
      </c>
      <c r="OD29" s="625" t="e">
        <f>INDEX(MERCREDI!$H$63:$H$66,MATCH(A29,MERCREDI!$J$63:$J$66,0))</f>
        <v>#N/A</v>
      </c>
      <c r="OE29" s="626" t="e">
        <f>INDEX(MERCREDI!$H$63:$H$66,MATCH(A29,MERCREDI!$K$63:$K$66,0))</f>
        <v>#N/A</v>
      </c>
      <c r="OF29" s="617" t="e">
        <f>INDEX(JEUDI!$B$63:$B$66,MATCH(A29,JEUDI!$D$63:$D$66,0))</f>
        <v>#N/A</v>
      </c>
      <c r="OG29" s="618" t="e">
        <f>INDEX(JEUDI!$B$63:$B$66,MATCH(A29,JEUDI!$E$63:$E$66,0))</f>
        <v>#N/A</v>
      </c>
      <c r="OH29" s="625" t="e">
        <f>INDEX(JEUDI!$H$63:$H$66,MATCH(A29,JEUDI!$J$63:$J$66,0))</f>
        <v>#N/A</v>
      </c>
      <c r="OI29" s="626" t="e">
        <f>INDEX(JEUDI!$H$63:$H$66,MATCH(A29,JEUDI!$K$63:$K$66,0))</f>
        <v>#N/A</v>
      </c>
      <c r="OJ29" s="617" t="e">
        <f>INDEX(VENDREDI!$B$63:$B$66,MATCH(A29,VENDREDI!$D$63:$D$66,0))</f>
        <v>#N/A</v>
      </c>
      <c r="OK29" s="618" t="e">
        <f>INDEX(VENDREDI!$B$63:$B$66,MATCH(A29,VENDREDI!$E$63:$E$66,0))</f>
        <v>#N/A</v>
      </c>
      <c r="OL29" s="625" t="e">
        <f>INDEX(VENDREDI!$H$63:$H$66,MATCH(A29,VENDREDI!$J$63:$J$66,0))</f>
        <v>#N/A</v>
      </c>
      <c r="OM29" s="626" t="e">
        <f>INDEX(VENDREDI!$H$63:$H$66,MATCH(A29,VENDREDI!$K$63:$K$66,0))</f>
        <v>#N/A</v>
      </c>
      <c r="ON29" s="669" t="str">
        <f t="shared" si="44"/>
        <v>DUVAL</v>
      </c>
      <c r="OO29" s="641" t="e">
        <f>INDEX(LUNDI!$C$63:$C$66,MATCH(A29,LUNDI!$D$63:$D$66,0))</f>
        <v>#N/A</v>
      </c>
      <c r="OP29" s="642" t="e">
        <f>INDEX(LUNDI!$C$63:$C$66,MATCH(A29,LUNDI!$E$63:$E$66,0))</f>
        <v>#N/A</v>
      </c>
      <c r="OQ29" s="645" t="e">
        <f>INDEX(LUNDI!$I$63:$I$66,MATCH(A29,LUNDI!$J$63:$J$66,0))</f>
        <v>#N/A</v>
      </c>
      <c r="OR29" s="646" t="e">
        <f>INDEX(LUNDI!$I$63:$I$66,MATCH(A29,LUNDI!$K$63:$K$66,0))</f>
        <v>#N/A</v>
      </c>
      <c r="OS29" s="649" t="e">
        <f>INDEX(MARDI!$C$63:$C$66,MATCH(A29,MARDI!$D$63:$D$66,0))</f>
        <v>#N/A</v>
      </c>
      <c r="OT29" s="650" t="e">
        <f>INDEX(MARDI!$C$63:$C$66,MATCH(A29,MARDI!$E$63:$E$66,0))</f>
        <v>#N/A</v>
      </c>
      <c r="OU29" s="651" t="e">
        <f>INDEX(MARDI!$I$63:$I$66,MATCH(A29,MARDI!$J$63:$J$66,0))</f>
        <v>#N/A</v>
      </c>
      <c r="OV29" s="652" t="e">
        <f>INDEX(MARDI!$I$63:$I$66,MATCH(A29,MARDI!$K$63:$K$66,0))</f>
        <v>#N/A</v>
      </c>
      <c r="OW29" s="657" t="e">
        <f>INDEX(MERCREDI!$C$63:$C$66,MATCH(A29,MERCREDI!$D$63:$D$66,0))</f>
        <v>#N/A</v>
      </c>
      <c r="OX29" s="658" t="e">
        <f>INDEX(MERCREDI!$C$63:$C$66,MATCH(A29,MERCREDI!$E$63:$E$66,0))</f>
        <v>#N/A</v>
      </c>
      <c r="OY29" s="659" t="e">
        <f>INDEX(MERCREDI!$I$63:$I$66,MATCH(A29,MERCREDI!$J$63:$J$66,0))</f>
        <v>#N/A</v>
      </c>
      <c r="OZ29" s="660" t="e">
        <f>INDEX(MERCREDI!$I$63:$I$66,MATCH(A29,MERCREDI!$K$63:$K$66,0))</f>
        <v>#N/A</v>
      </c>
      <c r="PA29" s="657" t="e">
        <f>INDEX(JEUDI!$C$63:$C$66,MATCH(A29,JEUDI!$D$63:$D$66,0))</f>
        <v>#N/A</v>
      </c>
      <c r="PB29" s="658" t="e">
        <f>INDEX(JEUDI!$C$63:$C$66,MATCH(A29,JEUDI!$E$63:$E$66,0))</f>
        <v>#N/A</v>
      </c>
      <c r="PC29" s="659" t="e">
        <f>INDEX(JEUDI!$I$63:$I$66,MATCH(A29,JEUDI!$J$63:$J$66,0))</f>
        <v>#N/A</v>
      </c>
      <c r="PD29" s="660" t="e">
        <f>INDEX(JEUDI!$I$63:$I$66,MATCH(A29,JEUDI!$K$63:$K$66,0))</f>
        <v>#N/A</v>
      </c>
      <c r="PE29" s="657" t="e">
        <f>INDEX(VENDREDI!$C$63:$C$66,MATCH(A29,VENDREDI!$D$63:$D$66,0))</f>
        <v>#N/A</v>
      </c>
      <c r="PF29" s="658" t="e">
        <f>INDEX(VENDREDI!$C$63:$C$66,MATCH(A29,VENDREDI!$E$63:$E$66,0))</f>
        <v>#N/A</v>
      </c>
      <c r="PG29" s="659" t="e">
        <f>INDEX(VENDREDI!$I$63:$I$66,MATCH(A29,VENDREDI!$J$63:$J$66,0))</f>
        <v>#N/A</v>
      </c>
      <c r="PH29" s="660" t="e">
        <f>INDEX(VENDREDI!$I$63:$I$66,MATCH(A29,VENDREDI!$K$63:$K$66,0))</f>
        <v>#N/A</v>
      </c>
    </row>
    <row r="30" spans="1:424" x14ac:dyDescent="0.25">
      <c r="A30" s="187" t="str">
        <f>'LISTE DES PROFS'!A25</f>
        <v>EL FARROUJ</v>
      </c>
      <c r="B30" s="233">
        <f t="shared" si="17"/>
        <v>0</v>
      </c>
      <c r="C30" s="234">
        <f t="shared" si="18"/>
        <v>0</v>
      </c>
      <c r="D30" s="234">
        <f t="shared" si="19"/>
        <v>0</v>
      </c>
      <c r="E30" s="235">
        <f t="shared" si="20"/>
        <v>0</v>
      </c>
      <c r="F30" s="233">
        <f t="shared" si="21"/>
        <v>0</v>
      </c>
      <c r="G30" s="234">
        <f t="shared" si="22"/>
        <v>0</v>
      </c>
      <c r="H30" s="227">
        <f t="shared" si="23"/>
        <v>0</v>
      </c>
      <c r="I30" s="235">
        <f t="shared" si="24"/>
        <v>0</v>
      </c>
      <c r="J30" s="489">
        <f t="shared" si="0"/>
        <v>0</v>
      </c>
      <c r="K30" s="227">
        <f t="shared" si="1"/>
        <v>0</v>
      </c>
      <c r="L30" s="227">
        <f t="shared" si="2"/>
        <v>0</v>
      </c>
      <c r="M30" s="235">
        <f t="shared" si="3"/>
        <v>0</v>
      </c>
      <c r="N30" s="491">
        <f t="shared" si="25"/>
        <v>0</v>
      </c>
      <c r="O30" s="480" t="s">
        <v>91</v>
      </c>
      <c r="P30" s="233">
        <f>COUNTIF(LUNDI!$D$6:$AB$15,A30)</f>
        <v>0</v>
      </c>
      <c r="Q30" s="234">
        <f>COUNTIF(LUNDI!$D$20:$Y$29,A30)</f>
        <v>0</v>
      </c>
      <c r="R30" s="444">
        <f t="shared" si="4"/>
        <v>0</v>
      </c>
      <c r="S30" s="234">
        <f>COUNTIF(MARDI!$D$6:$AB$15,A30)</f>
        <v>0</v>
      </c>
      <c r="T30" s="234">
        <f>COUNTIF(MARDI!$D$20:$Y$29,A30)</f>
        <v>0</v>
      </c>
      <c r="U30" s="444">
        <f t="shared" si="5"/>
        <v>0</v>
      </c>
      <c r="V30" s="234">
        <f>COUNTIF(MERCREDI!$D$6:$AB$15,A30)</f>
        <v>0</v>
      </c>
      <c r="W30" s="234">
        <f>COUNTIF(MERCREDI!$D$20:$Y$29,A30)</f>
        <v>0</v>
      </c>
      <c r="X30" s="444">
        <f t="shared" si="6"/>
        <v>0</v>
      </c>
      <c r="Y30" s="234">
        <f>COUNTIF(JEUDI!$D$6:$AB$15,A30)</f>
        <v>0</v>
      </c>
      <c r="Z30" s="234">
        <f>COUNTIF(JEUDI!$D$20:$Y$29,A30)</f>
        <v>0</v>
      </c>
      <c r="AA30" s="444">
        <f t="shared" si="7"/>
        <v>0</v>
      </c>
      <c r="AB30" s="234">
        <f>COUNTIF(VENDREDI!$D$6:$AB$15,A30)</f>
        <v>0</v>
      </c>
      <c r="AC30" s="235">
        <f>COUNTIF(VENDREDI!$D$20:$Y$29,A30)</f>
        <v>0</v>
      </c>
      <c r="AD30" s="451">
        <f t="shared" si="8"/>
        <v>0</v>
      </c>
      <c r="AE30" s="226">
        <f>COUNTIF(LUNDI!$D$63:$D$66,A30)</f>
        <v>0</v>
      </c>
      <c r="AF30" s="227">
        <f>COUNTIF(LUNDI!$E$63:$E$66,A30)</f>
        <v>0</v>
      </c>
      <c r="AG30" s="228">
        <f>COUNTIF(MARDI!$D$63:$D$66,A30)</f>
        <v>0</v>
      </c>
      <c r="AH30" s="234">
        <f>COUNTIF(MARDI!$E$63:$E$66,A30)</f>
        <v>0</v>
      </c>
      <c r="AI30" s="228">
        <f>COUNTIF(MERCREDI!$D$63:$D$66,A30)</f>
        <v>0</v>
      </c>
      <c r="AJ30" s="234">
        <f>COUNTIF(MERCREDI!$E$63:$E$66,A30)</f>
        <v>0</v>
      </c>
      <c r="AK30" s="228">
        <f>COUNTIF(JEUDI!$D$63:$D$66,A30)</f>
        <v>0</v>
      </c>
      <c r="AL30" s="227">
        <f>COUNTIF(JEUDI!$E$63:$E$66,A30)</f>
        <v>0</v>
      </c>
      <c r="AM30" s="228">
        <f>COUNTIF(VENDREDI!$D$63:$D$66,A30)</f>
        <v>0</v>
      </c>
      <c r="AN30" s="525">
        <f>COUNTIF(VENDREDI!$E$63:$E$66,A30)</f>
        <v>0</v>
      </c>
      <c r="AO30" s="233">
        <f>COUNTIF(LUNDI!$F$63:$F$66,A30)</f>
        <v>0</v>
      </c>
      <c r="AP30" s="234"/>
      <c r="AQ30" s="234">
        <f>COUNTIF(MARDI!$F$63:$F$66,A30)</f>
        <v>0</v>
      </c>
      <c r="AR30" s="234"/>
      <c r="AS30" s="234">
        <f>COUNTIF(MERCREDI!$F$63:$F$66,A30)</f>
        <v>0</v>
      </c>
      <c r="AT30" s="234"/>
      <c r="AU30" s="234">
        <f>COUNTIF(JEUDI!$F$63:$F$66,A30)</f>
        <v>0</v>
      </c>
      <c r="AV30" s="234"/>
      <c r="AW30" s="235">
        <f>COUNTIF(VENDREDI!$F$63:$F$66,A30)</f>
        <v>0</v>
      </c>
      <c r="AX30" s="218"/>
      <c r="AY30" s="218"/>
      <c r="AZ30" s="233">
        <f>COUNTIF(LUNDI!$D$35:$AB$44,A30)</f>
        <v>0</v>
      </c>
      <c r="BA30" s="234">
        <f>COUNTIF(LUNDI!$D$49:$Y$58,A30)</f>
        <v>0</v>
      </c>
      <c r="BB30" s="444">
        <f t="shared" si="9"/>
        <v>0</v>
      </c>
      <c r="BC30" s="234">
        <f>COUNTIF(MARDI!$D$35:$AB$44,A30)</f>
        <v>0</v>
      </c>
      <c r="BD30" s="234">
        <f>COUNTIF(MARDI!$D$49:$Y$58,A30)</f>
        <v>0</v>
      </c>
      <c r="BE30" s="444">
        <f t="shared" si="10"/>
        <v>0</v>
      </c>
      <c r="BF30" s="234">
        <f>COUNTIF(MERCREDI!$D$35:$AB$44,A30)</f>
        <v>0</v>
      </c>
      <c r="BG30" s="234">
        <f>COUNTIF(MERCREDI!$D$49:$Y$58,A30)</f>
        <v>0</v>
      </c>
      <c r="BH30" s="444">
        <f t="shared" si="11"/>
        <v>0</v>
      </c>
      <c r="BI30" s="234">
        <f>COUNTIF(JEUDI!$D$35:$AB$44,A30)</f>
        <v>0</v>
      </c>
      <c r="BJ30" s="234">
        <f>COUNTIF(JEUDI!$D$49:$Y$58,A30)</f>
        <v>0</v>
      </c>
      <c r="BK30" s="444">
        <f t="shared" si="12"/>
        <v>0</v>
      </c>
      <c r="BL30" s="234">
        <f>COUNTIF(VENDREDI!$D$35:$AB$44,A30)</f>
        <v>0</v>
      </c>
      <c r="BM30" s="235">
        <f>COUNTIF(VENDREDI!$D$49:$Y$58,A30)</f>
        <v>0</v>
      </c>
      <c r="BN30" s="451">
        <f t="shared" si="13"/>
        <v>0</v>
      </c>
      <c r="BO30" s="207">
        <f>COUNTIF(LUNDI!$J$63:$J$66,A30)</f>
        <v>0</v>
      </c>
      <c r="BP30" s="41">
        <f>COUNTIF(LUNDI!$K$63:$K$66,A30)</f>
        <v>0</v>
      </c>
      <c r="BQ30" s="207">
        <f>COUNTIF(MARDI!$J$63:$J$66,A30)</f>
        <v>0</v>
      </c>
      <c r="BR30" s="41">
        <f>COUNTIF(MARDI!$K$63:$K$66,A30)</f>
        <v>0</v>
      </c>
      <c r="BS30" s="207">
        <f>COUNTIF(MERCREDI!$J$63:$J$66,A30)</f>
        <v>0</v>
      </c>
      <c r="BT30" s="41">
        <f>COUNTIF(MERCREDI!$K$63:$K$66,A30)</f>
        <v>0</v>
      </c>
      <c r="BU30" s="207">
        <f>COUNTIF(JEUDI!$J$63:$J$66,A30)</f>
        <v>0</v>
      </c>
      <c r="BV30" s="41">
        <f>COUNTIF(JEUDI!$K$63:$K$66,A30)</f>
        <v>0</v>
      </c>
      <c r="BW30" s="207">
        <f>COUNTIF(VENDREDI!$J$63:$J$66,A30)</f>
        <v>0</v>
      </c>
      <c r="BX30" s="42">
        <f>COUNTIF(VENDREDI!$K$63:$K$66,A30)</f>
        <v>0</v>
      </c>
      <c r="BY30" s="207">
        <f>COUNTIF(LUNDI!$L$66:$L86,A30)</f>
        <v>0</v>
      </c>
      <c r="BZ30" s="208"/>
      <c r="CA30" s="41">
        <f>COUNTIF(MARDI!$L$63:$L$66,A30)</f>
        <v>0</v>
      </c>
      <c r="CB30" s="208"/>
      <c r="CC30" s="208">
        <f>COUNTIF(MERCREDI!$L$63:$L$66,A30)</f>
        <v>0</v>
      </c>
      <c r="CD30" s="208"/>
      <c r="CE30" s="41">
        <f>COUNTIF(JEUDI!$L$63:$L$66,A30)</f>
        <v>0</v>
      </c>
      <c r="CF30" s="208"/>
      <c r="CG30" s="209">
        <f>COUNTIF(VENDREDI!$L$63:$L$66,A30)</f>
        <v>0</v>
      </c>
      <c r="CK30" s="43">
        <f>COUNTIF(LUNDI!$O$64:$O$66,A30)</f>
        <v>0</v>
      </c>
      <c r="CL30" s="41">
        <f>COUNTIF(MARDI!$O$64:$O$66,A30)</f>
        <v>0</v>
      </c>
      <c r="CM30" s="41">
        <f>COUNTIF(MERCREDI!$O$64:$O$66,A30)</f>
        <v>0</v>
      </c>
      <c r="CN30" s="41">
        <f>COUNTIF(JEUDI!$O$64:$O$66,A30)</f>
        <v>0</v>
      </c>
      <c r="CO30" s="42">
        <f>COUNTIF(VENDREDI!$O$64:$O$66,A30)</f>
        <v>0</v>
      </c>
      <c r="CQ30" s="43">
        <f>COUNTIF(LUNDI!$P$64:$P$66,A30)</f>
        <v>0</v>
      </c>
      <c r="CR30" s="41">
        <f>COUNTIF(MARDI!$P$64:$P$66,A30)</f>
        <v>0</v>
      </c>
      <c r="CS30" s="41">
        <f>COUNTIF(MERCREDI!$P$64:$P$66,A30)</f>
        <v>0</v>
      </c>
      <c r="CT30" s="41">
        <f>COUNTIF(JEUDI!$P$64:$P$66,A30)</f>
        <v>0</v>
      </c>
      <c r="CU30" s="42">
        <f>COUNTIF(VENDREDI!$P$64:$P$66,A30)</f>
        <v>0</v>
      </c>
      <c r="CV30" s="543" t="str">
        <f t="shared" si="26"/>
        <v>EL FARROUJ</v>
      </c>
      <c r="CW30" s="559" t="e">
        <f>INDEX(LUNDI!$B$6:$B$29,MATCH($A$30,LUNDI!D6:D29,0))</f>
        <v>#N/A</v>
      </c>
      <c r="CX30" s="559" t="e">
        <f>INDEX(LUNDI!$B$6:$B$29,MATCH($A$30,LUNDI!E6:E29,0))</f>
        <v>#N/A</v>
      </c>
      <c r="CY30" s="559" t="e">
        <f>INDEX(LUNDI!$B$6:$B$29,MATCH($A$30,LUNDI!F6:F29,0))</f>
        <v>#N/A</v>
      </c>
      <c r="CZ30" s="559" t="e">
        <f>INDEX(LUNDI!$B$6:$B$29,MATCH($A$30,LUNDI!G6:G29,0))</f>
        <v>#N/A</v>
      </c>
      <c r="DA30" s="559" t="e">
        <f>INDEX(LUNDI!$B$6:$B$29,MATCH($A$30,LUNDI!H6:H29,0))</f>
        <v>#N/A</v>
      </c>
      <c r="DB30" s="559" t="e">
        <f>INDEX(LUNDI!$B$6:$B$29,MATCH($A$30,LUNDI!I6:I29,0))</f>
        <v>#N/A</v>
      </c>
      <c r="DC30" s="559" t="e">
        <f>INDEX(LUNDI!$B$6:$B$29,MATCH($A$30,LUNDI!J6:J29,0))</f>
        <v>#N/A</v>
      </c>
      <c r="DD30" s="559" t="e">
        <f>INDEX(LUNDI!$B$6:$B$29,MATCH($A$30,LUNDI!K6:K29,0))</f>
        <v>#N/A</v>
      </c>
      <c r="DE30" s="559" t="e">
        <f>INDEX(LUNDI!$B$6:$B$29,MATCH($A$30,LUNDI!L6:L29,0))</f>
        <v>#N/A</v>
      </c>
      <c r="DF30" s="559" t="e">
        <f>INDEX(LUNDI!$B$6:$B$29,MATCH($A$30,LUNDI!M6:M29,0))</f>
        <v>#N/A</v>
      </c>
      <c r="DG30" s="559" t="e">
        <f>INDEX(LUNDI!$B$6:$B$29,MATCH($A$30,LUNDI!N6:N29,0))</f>
        <v>#N/A</v>
      </c>
      <c r="DH30" s="559" t="e">
        <f>INDEX(LUNDI!$B$6:$B$29,MATCH($A$30,LUNDI!O6:O29,0))</f>
        <v>#N/A</v>
      </c>
      <c r="DI30" s="559" t="e">
        <f>INDEX(LUNDI!$B$6:$B$29,MATCH($A$30,LUNDI!P6:P29,0))</f>
        <v>#N/A</v>
      </c>
      <c r="DJ30" s="559" t="e">
        <f>INDEX(LUNDI!$B$6:$B$29,MATCH($A$30,LUNDI!Q6:Q29,0))</f>
        <v>#N/A</v>
      </c>
      <c r="DK30" s="559" t="e">
        <f>INDEX(LUNDI!$B$6:$B$29,MATCH($A$30,LUNDI!R6:R29,0))</f>
        <v>#N/A</v>
      </c>
      <c r="DL30" s="559" t="e">
        <f>INDEX(LUNDI!$B$6:$B$29,MATCH($A$30,LUNDI!S6:S29,0))</f>
        <v>#N/A</v>
      </c>
      <c r="DM30" s="559" t="e">
        <f>INDEX(LUNDI!$B$6:$B$29,MATCH($A$30,LUNDI!T6:T29,0))</f>
        <v>#N/A</v>
      </c>
      <c r="DN30" s="559" t="e">
        <f>INDEX(LUNDI!$B$6:$B$29,MATCH($A$30,LUNDI!U6:U29,0))</f>
        <v>#N/A</v>
      </c>
      <c r="DO30" s="559" t="e">
        <f>INDEX(LUNDI!$B$6:$B$29,MATCH($A$30,LUNDI!V6:V29,0))</f>
        <v>#N/A</v>
      </c>
      <c r="DP30" s="559" t="e">
        <f>INDEX(LUNDI!$B$6:$B$29,MATCH($A$30,LUNDI!W6:W29,0))</f>
        <v>#N/A</v>
      </c>
      <c r="DQ30" s="559" t="e">
        <f>INDEX(LUNDI!$B$6:$B$29,MATCH($A$30,LUNDI!X6:X29,0))</f>
        <v>#N/A</v>
      </c>
      <c r="DR30" s="559" t="e">
        <f>INDEX(LUNDI!$B$6:$B$29,MATCH($A$30,LUNDI!Y6:Y29,0))</f>
        <v>#N/A</v>
      </c>
      <c r="DS30" s="559" t="e">
        <f>INDEX(LUNDI!$B$6:$B$29,MATCH($A$30,LUNDI!Z6:Z29,0))</f>
        <v>#N/A</v>
      </c>
      <c r="DT30" s="559" t="e">
        <f>INDEX(LUNDI!$B$6:$B$29,MATCH($A$30,LUNDI!AA6:AA29,0))</f>
        <v>#N/A</v>
      </c>
      <c r="DU30" s="559" t="e">
        <f>INDEX(LUNDI!$B$6:$B$29,MATCH($A$30,LUNDI!AB6:AB29,0))</f>
        <v>#N/A</v>
      </c>
      <c r="DV30" s="572">
        <f t="shared" si="14"/>
        <v>0</v>
      </c>
      <c r="DW30" s="543" t="str">
        <f t="shared" si="15"/>
        <v>EL FARROUJ</v>
      </c>
      <c r="DX30" s="559" t="e">
        <f>INDEX(MARDI!$B$6:$B$29,MATCH($A$30,MARDI!D6:D29,0))</f>
        <v>#N/A</v>
      </c>
      <c r="DY30" s="559" t="e">
        <f>INDEX(MARDI!$B$6:$B$29,MATCH($A$30,MARDI!E6:E29,0))</f>
        <v>#N/A</v>
      </c>
      <c r="DZ30" s="559" t="e">
        <f>INDEX(MARDI!$B$6:$B$29,MATCH($A$30,MARDI!F6:F29,0))</f>
        <v>#N/A</v>
      </c>
      <c r="EA30" s="559" t="e">
        <f>INDEX(MARDI!$B$6:$B$29,MATCH($A$30,MARDI!G6:G29,0))</f>
        <v>#N/A</v>
      </c>
      <c r="EB30" s="559" t="e">
        <f>INDEX(MARDI!$B$6:$B$29,MATCH($A$30,MARDI!H6:H29,0))</f>
        <v>#N/A</v>
      </c>
      <c r="EC30" s="559" t="e">
        <f>INDEX(MARDI!$B$6:$B$29,MATCH($A$30,MARDI!I6:I29,0))</f>
        <v>#N/A</v>
      </c>
      <c r="ED30" s="559" t="e">
        <f>INDEX(MARDI!$B$6:$B$29,MATCH($A$30,MARDI!J6:J29,0))</f>
        <v>#N/A</v>
      </c>
      <c r="EE30" s="559" t="e">
        <f>INDEX(MARDI!$B$6:$B$29,MATCH($A$30,MARDI!K6:K29,0))</f>
        <v>#N/A</v>
      </c>
      <c r="EF30" s="559" t="e">
        <f>INDEX(MARDI!$B$6:$B$29,MATCH($A$30,MARDI!L6:L29,0))</f>
        <v>#N/A</v>
      </c>
      <c r="EG30" s="559" t="e">
        <f>INDEX(MARDI!$B$6:$B$29,MATCH($A$30,MARDI!M6:M29,0))</f>
        <v>#N/A</v>
      </c>
      <c r="EH30" s="559" t="e">
        <f>INDEX(MARDI!$B$6:$B$29,MATCH($A$30,MARDI!N6:N29,0))</f>
        <v>#N/A</v>
      </c>
      <c r="EI30" s="559" t="e">
        <f>INDEX(MARDI!$B$6:$B$29,MATCH($A$30,MARDI!O6:O29,0))</f>
        <v>#N/A</v>
      </c>
      <c r="EJ30" s="559" t="e">
        <f>INDEX(MARDI!$B$6:$B$29,MATCH($A$30,MARDI!P6:P29,0))</f>
        <v>#N/A</v>
      </c>
      <c r="EK30" s="559" t="e">
        <f>INDEX(MARDI!$B$6:$B$29,MATCH($A$30,MARDI!Q6:Q29,0))</f>
        <v>#N/A</v>
      </c>
      <c r="EL30" s="559" t="e">
        <f>INDEX(MARDI!$B$6:$B$29,MATCH($A$30,MARDI!R6:R29,0))</f>
        <v>#N/A</v>
      </c>
      <c r="EM30" s="559" t="e">
        <f>INDEX(MARDI!$B$6:$B$29,MATCH($A$30,MARDI!S6:S29,0))</f>
        <v>#N/A</v>
      </c>
      <c r="EN30" s="559" t="e">
        <f>INDEX(MARDI!$B$6:$B$29,MATCH($A$30,MARDI!T6:T29,0))</f>
        <v>#N/A</v>
      </c>
      <c r="EO30" s="559" t="e">
        <f>INDEX(MARDI!$B$6:$B$29,MATCH($A$30,MARDI!U6:U29,0))</f>
        <v>#N/A</v>
      </c>
      <c r="EP30" s="559" t="e">
        <f>INDEX(MARDI!$B$6:$B$29,MATCH($A$30,MARDI!V6:V29,0))</f>
        <v>#N/A</v>
      </c>
      <c r="EQ30" s="559" t="e">
        <f>INDEX(MARDI!$B$6:$B$29,MATCH($A$30,MARDI!W6:W29,0))</f>
        <v>#N/A</v>
      </c>
      <c r="ER30" s="559" t="e">
        <f>INDEX(MARDI!$B$6:$B$29,MATCH($A$30,MARDI!X6:X29,0))</f>
        <v>#N/A</v>
      </c>
      <c r="ES30" s="559" t="e">
        <f>INDEX(MARDI!$B$6:$B$29,MATCH($A$30,MARDI!Y6:Y29,0))</f>
        <v>#N/A</v>
      </c>
      <c r="ET30" s="559" t="e">
        <f>INDEX(MARDI!$B$6:$B$29,MATCH($A$30,MARDI!Z6:Z29,0))</f>
        <v>#N/A</v>
      </c>
      <c r="EU30" s="559" t="e">
        <f>INDEX(MARDI!$B$6:$B$29,MATCH($A$30,MARDI!AA6:AA29,0))</f>
        <v>#N/A</v>
      </c>
      <c r="EV30" s="559" t="e">
        <f>INDEX(MARDI!$B$6:$B$29,MATCH($A$30,MARDI!AB6:AB29,0))</f>
        <v>#N/A</v>
      </c>
      <c r="EW30" s="572">
        <f t="shared" si="16"/>
        <v>0</v>
      </c>
      <c r="EX30" s="559"/>
      <c r="EY30" s="568" t="str">
        <f t="shared" si="27"/>
        <v>EL FARROUJ</v>
      </c>
      <c r="EZ30" s="559" t="e">
        <f>INDEX(MERCREDI!$B$6:$B$29,MATCH($A$30,MERCREDI!D6:D29,0))</f>
        <v>#N/A</v>
      </c>
      <c r="FA30" s="559" t="e">
        <f>INDEX(MERCREDI!$B$6:$B$29,MATCH($A$30,MERCREDI!E6:E29,0))</f>
        <v>#N/A</v>
      </c>
      <c r="FB30" s="559" t="e">
        <f>INDEX(MERCREDI!$B$6:$B$29,MATCH($A$30,MERCREDI!F6:F29,0))</f>
        <v>#N/A</v>
      </c>
      <c r="FC30" s="559" t="e">
        <f>INDEX(MERCREDI!$B$6:$B$29,MATCH($A$30,MERCREDI!G6:G29,0))</f>
        <v>#N/A</v>
      </c>
      <c r="FD30" s="559" t="e">
        <f>INDEX(MERCREDI!$B$6:$B$29,MATCH($A$30,MERCREDI!H6:H29,0))</f>
        <v>#N/A</v>
      </c>
      <c r="FE30" s="559" t="e">
        <f>INDEX(MERCREDI!$B$6:$B$29,MATCH($A$30,MERCREDI!I6:I29,0))</f>
        <v>#N/A</v>
      </c>
      <c r="FF30" s="559" t="e">
        <f>INDEX(MERCREDI!$B$6:$B$29,MATCH($A$30,MERCREDI!J6:J29,0))</f>
        <v>#N/A</v>
      </c>
      <c r="FG30" s="559" t="e">
        <f>INDEX(MERCREDI!$B$6:$B$29,MATCH($A$30,MERCREDI!K6:K29,0))</f>
        <v>#N/A</v>
      </c>
      <c r="FH30" s="559" t="e">
        <f>INDEX(MERCREDI!$B$6:$B$29,MATCH($A$30,MERCREDI!L6:L29,0))</f>
        <v>#N/A</v>
      </c>
      <c r="FI30" s="559" t="e">
        <f>INDEX(MERCREDI!$B$6:$B$29,MATCH($A$30,MERCREDI!M6:M29,0))</f>
        <v>#N/A</v>
      </c>
      <c r="FJ30" s="559" t="e">
        <f>INDEX(MERCREDI!$B$6:$B$29,MATCH($A$30,MERCREDI!N6:N29,0))</f>
        <v>#N/A</v>
      </c>
      <c r="FK30" s="559" t="e">
        <f>INDEX(MERCREDI!$B$6:$B$29,MATCH($A$30,MERCREDI!O6:O29,0))</f>
        <v>#N/A</v>
      </c>
      <c r="FL30" s="559" t="e">
        <f>INDEX(MERCREDI!$B$6:$B$29,MATCH($A$30,MERCREDI!P6:P29,0))</f>
        <v>#N/A</v>
      </c>
      <c r="FM30" s="559" t="e">
        <f>INDEX(MERCREDI!$B$6:$B$29,MATCH($A$30,MERCREDI!Q6:Q29,0))</f>
        <v>#N/A</v>
      </c>
      <c r="FN30" s="559" t="e">
        <f>INDEX(MERCREDI!$B$6:$B$29,MATCH($A$30,MERCREDI!R6:R29,0))</f>
        <v>#N/A</v>
      </c>
      <c r="FO30" s="559" t="e">
        <f>INDEX(MERCREDI!$B$6:$B$29,MATCH($A$30,MERCREDI!S6:S29,0))</f>
        <v>#N/A</v>
      </c>
      <c r="FP30" s="559" t="e">
        <f>INDEX(MERCREDI!$B$6:$B$29,MATCH($A$30,MERCREDI!T6:T29,0))</f>
        <v>#N/A</v>
      </c>
      <c r="FQ30" s="559" t="e">
        <f>INDEX(MERCREDI!$B$6:$B$29,MATCH($A$30,MERCREDI!U6:U29,0))</f>
        <v>#N/A</v>
      </c>
      <c r="FR30" s="559" t="e">
        <f>INDEX(MERCREDI!$B$6:$B$29,MATCH($A$30,MERCREDI!V6:V29,0))</f>
        <v>#N/A</v>
      </c>
      <c r="FS30" s="559" t="e">
        <f>INDEX(MERCREDI!$B$6:$B$29,MATCH($A$30,MERCREDI!W6:W29,0))</f>
        <v>#N/A</v>
      </c>
      <c r="FT30" s="559" t="e">
        <f>INDEX(MERCREDI!$B$6:$B$29,MATCH($A$30,MERCREDI!X6:X29,0))</f>
        <v>#N/A</v>
      </c>
      <c r="FU30" s="559" t="e">
        <f>INDEX(MERCREDI!$B$6:$B$29,MATCH($A$30,MERCREDI!Y6:Y29,0))</f>
        <v>#N/A</v>
      </c>
      <c r="FV30" s="559" t="e">
        <f>INDEX(MERCREDI!$B$6:$B$29,MATCH($A$30,MERCREDI!Z6:Z29,0))</f>
        <v>#N/A</v>
      </c>
      <c r="FW30" s="559" t="e">
        <f>INDEX(MERCREDI!$B$6:$B$29,MATCH($A$30,MERCREDI!AA6:AA29,0))</f>
        <v>#N/A</v>
      </c>
      <c r="FX30" s="559" t="e">
        <f>INDEX(MERCREDI!$B$6:$B$29,MATCH($A$30,MERCREDI!AB6:AB29,0))</f>
        <v>#N/A</v>
      </c>
      <c r="FY30" s="572">
        <f t="shared" si="28"/>
        <v>0</v>
      </c>
      <c r="GA30" s="570" t="str">
        <f t="shared" si="29"/>
        <v>EL FARROUJ</v>
      </c>
      <c r="GB30" s="565" t="e">
        <f>INDEX(JEUDI!$B$6:$B$29,MATCH($A$30,JEUDI!D6:D29,0))</f>
        <v>#N/A</v>
      </c>
      <c r="GC30" s="565" t="e">
        <f>INDEX(JEUDI!$B$6:$B$29,MATCH($A$30,JEUDI!E6:E29,0))</f>
        <v>#N/A</v>
      </c>
      <c r="GD30" s="565" t="e">
        <f>INDEX(JEUDI!$B$6:$B$29,MATCH($A$30,JEUDI!F6:F29,0))</f>
        <v>#N/A</v>
      </c>
      <c r="GE30" s="565" t="e">
        <f>INDEX(JEUDI!$B$6:$B$29,MATCH($A$30,JEUDI!G6:G29,0))</f>
        <v>#N/A</v>
      </c>
      <c r="GF30" s="565" t="e">
        <f>INDEX(JEUDI!$B$6:$B$29,MATCH($A$30,JEUDI!H6:H29,0))</f>
        <v>#N/A</v>
      </c>
      <c r="GG30" s="565" t="e">
        <f>INDEX(JEUDI!$B$6:$B$29,MATCH($A$30,JEUDI!I6:I29,0))</f>
        <v>#N/A</v>
      </c>
      <c r="GH30" s="565" t="e">
        <f>INDEX(JEUDI!$B$6:$B$29,MATCH($A$30,JEUDI!J6:J29,0))</f>
        <v>#N/A</v>
      </c>
      <c r="GI30" s="565" t="e">
        <f>INDEX(JEUDI!$B$6:$B$29,MATCH($A$30,JEUDI!K6:K29,0))</f>
        <v>#N/A</v>
      </c>
      <c r="GJ30" s="565" t="e">
        <f>INDEX(JEUDI!$B$6:$B$29,MATCH($A$30,JEUDI!L6:L29,0))</f>
        <v>#N/A</v>
      </c>
      <c r="GK30" s="565" t="e">
        <f>INDEX(JEUDI!$B$6:$B$29,MATCH($A$30,JEUDI!M6:M29,0))</f>
        <v>#N/A</v>
      </c>
      <c r="GL30" s="565" t="e">
        <f>INDEX(JEUDI!$B$6:$B$29,MATCH($A$30,JEUDI!N6:N29,0))</f>
        <v>#N/A</v>
      </c>
      <c r="GM30" s="565" t="e">
        <f>INDEX(JEUDI!$B$6:$B$29,MATCH($A$30,JEUDI!O6:O29,0))</f>
        <v>#N/A</v>
      </c>
      <c r="GN30" s="565" t="e">
        <f>INDEX(JEUDI!$B$6:$B$29,MATCH($A$30,JEUDI!P6:P29,0))</f>
        <v>#N/A</v>
      </c>
      <c r="GO30" s="565" t="e">
        <f>INDEX(JEUDI!$B$6:$B$29,MATCH($A$30,JEUDI!Q6:Q29,0))</f>
        <v>#N/A</v>
      </c>
      <c r="GP30" s="565" t="e">
        <f>INDEX(JEUDI!$B$6:$B$29,MATCH($A$30,JEUDI!R6:R29,0))</f>
        <v>#N/A</v>
      </c>
      <c r="GQ30" s="565" t="e">
        <f>INDEX(JEUDI!$B$6:$B$29,MATCH($A$30,JEUDI!S6:S29,0))</f>
        <v>#N/A</v>
      </c>
      <c r="GR30" s="565" t="e">
        <f>INDEX(JEUDI!$B$6:$B$29,MATCH($A$30,JEUDI!T6:T29,0))</f>
        <v>#N/A</v>
      </c>
      <c r="GS30" s="565" t="e">
        <f>INDEX(JEUDI!$B$6:$B$29,MATCH($A$30,JEUDI!U6:U29,0))</f>
        <v>#N/A</v>
      </c>
      <c r="GT30" s="565" t="e">
        <f>INDEX(JEUDI!$B$6:$B$29,MATCH($A$30,JEUDI!V6:V29,0))</f>
        <v>#N/A</v>
      </c>
      <c r="GU30" s="565" t="e">
        <f>INDEX(JEUDI!$B$6:$B$29,MATCH($A$30,JEUDI!W6:W29,0))</f>
        <v>#N/A</v>
      </c>
      <c r="GV30" s="565" t="e">
        <f>INDEX(JEUDI!$B$6:$B$29,MATCH($A$30,JEUDI!X6:X29,0))</f>
        <v>#N/A</v>
      </c>
      <c r="GW30" s="565" t="e">
        <f>INDEX(JEUDI!$B$6:$B$29,MATCH($A$30,JEUDI!Y6:Y29,0))</f>
        <v>#N/A</v>
      </c>
      <c r="GX30" s="565" t="e">
        <f>INDEX(JEUDI!$B$6:$B$29,MATCH($A$30,JEUDI!Z6:Z29,0))</f>
        <v>#N/A</v>
      </c>
      <c r="GY30" s="565" t="e">
        <f>INDEX(JEUDI!$B$6:$B$29,MATCH($A$30,JEUDI!AA6:AA29,0))</f>
        <v>#N/A</v>
      </c>
      <c r="GZ30" s="565" t="e">
        <f>INDEX(JEUDI!$B$6:$B$29,MATCH($A$30,JEUDI!AB6:AB29,0))</f>
        <v>#N/A</v>
      </c>
      <c r="HA30" s="572">
        <f t="shared" si="30"/>
        <v>0</v>
      </c>
      <c r="HC30" s="772" t="str">
        <f t="shared" si="31"/>
        <v>EL FARROUJ</v>
      </c>
      <c r="HD30" s="565" t="e">
        <f>INDEX(VENDREDI!$B$6:$B$29,MATCH($A$30,VENDREDI!D6:D29,0))</f>
        <v>#N/A</v>
      </c>
      <c r="HE30" s="565" t="e">
        <f>INDEX(VENDREDI!$B$6:$B$29,MATCH($A$30,VENDREDI!E6:E29,0))</f>
        <v>#N/A</v>
      </c>
      <c r="HF30" s="565" t="e">
        <f>INDEX(VENDREDI!$B$6:$B$29,MATCH($A$30,VENDREDI!F6:F29,0))</f>
        <v>#N/A</v>
      </c>
      <c r="HG30" s="565" t="e">
        <f>INDEX(VENDREDI!$B$6:$B$29,MATCH($A$30,VENDREDI!G6:G29,0))</f>
        <v>#N/A</v>
      </c>
      <c r="HH30" s="565" t="e">
        <f>INDEX(VENDREDI!$B$6:$B$29,MATCH($A$30,VENDREDI!H6:H29,0))</f>
        <v>#N/A</v>
      </c>
      <c r="HI30" s="565" t="e">
        <f>INDEX(VENDREDI!$B$6:$B$29,MATCH($A$30,VENDREDI!I6:I29,0))</f>
        <v>#N/A</v>
      </c>
      <c r="HJ30" s="565" t="e">
        <f>INDEX(VENDREDI!$B$6:$B$29,MATCH($A$30,VENDREDI!J6:J29,0))</f>
        <v>#N/A</v>
      </c>
      <c r="HK30" s="565" t="e">
        <f>INDEX(VENDREDI!$B$6:$B$29,MATCH($A$30,VENDREDI!K6:K29,0))</f>
        <v>#N/A</v>
      </c>
      <c r="HL30" s="565" t="e">
        <f>INDEX(VENDREDI!$B$6:$B$29,MATCH($A$30,VENDREDI!L6:L29,0))</f>
        <v>#N/A</v>
      </c>
      <c r="HM30" s="565" t="e">
        <f>INDEX(VENDREDI!$B$6:$B$29,MATCH($A$30,VENDREDI!M6:M29,0))</f>
        <v>#N/A</v>
      </c>
      <c r="HN30" s="565" t="e">
        <f>INDEX(VENDREDI!$B$6:$B$29,MATCH($A$30,VENDREDI!N6:N29,0))</f>
        <v>#N/A</v>
      </c>
      <c r="HO30" s="565" t="e">
        <f>INDEX(VENDREDI!$B$6:$B$29,MATCH($A$30,VENDREDI!O6:O29,0))</f>
        <v>#N/A</v>
      </c>
      <c r="HP30" s="565" t="e">
        <f>INDEX(VENDREDI!$B$6:$B$29,MATCH($A$30,VENDREDI!P6:P29,0))</f>
        <v>#N/A</v>
      </c>
      <c r="HQ30" s="565" t="e">
        <f>INDEX(VENDREDI!$B$6:$B$29,MATCH($A$30,VENDREDI!Q6:Q29,0))</f>
        <v>#N/A</v>
      </c>
      <c r="HR30" s="565" t="e">
        <f>INDEX(VENDREDI!$B$6:$B$29,MATCH($A$30,VENDREDI!R6:R29,0))</f>
        <v>#N/A</v>
      </c>
      <c r="HS30" s="565" t="e">
        <f>INDEX(VENDREDI!$B$6:$B$29,MATCH($A$30,VENDREDI!S6:S29,0))</f>
        <v>#N/A</v>
      </c>
      <c r="HT30" s="565" t="e">
        <f>INDEX(VENDREDI!$B$6:$B$29,MATCH($A$30,VENDREDI!T6:T29,0))</f>
        <v>#N/A</v>
      </c>
      <c r="HU30" s="565" t="e">
        <f>INDEX(VENDREDI!$B$6:$B$29,MATCH($A$30,VENDREDI!U6:U29,0))</f>
        <v>#N/A</v>
      </c>
      <c r="HV30" s="565" t="e">
        <f>INDEX(VENDREDI!$B$6:$B$29,MATCH($A$30,VENDREDI!V6:V29,0))</f>
        <v>#N/A</v>
      </c>
      <c r="HW30" s="565" t="e">
        <f>INDEX(VENDREDI!$B$6:$B$29,MATCH($A$30,VENDREDI!W6:W29,0))</f>
        <v>#N/A</v>
      </c>
      <c r="HX30" s="565" t="e">
        <f>INDEX(VENDREDI!$B$6:$B$29,MATCH($A$30,VENDREDI!X6:X29,0))</f>
        <v>#N/A</v>
      </c>
      <c r="HY30" s="565" t="e">
        <f>INDEX(VENDREDI!$B$6:$B$29,MATCH($A$30,VENDREDI!Y6:Y29,0))</f>
        <v>#N/A</v>
      </c>
      <c r="HZ30" s="565" t="e">
        <f>INDEX(VENDREDI!$B$6:$B$29,MATCH($A$30,VENDREDI!Z6:Z29,0))</f>
        <v>#N/A</v>
      </c>
      <c r="IA30" s="565" t="e">
        <f>INDEX(VENDREDI!$B$6:$B$29,MATCH($A$30,VENDREDI!AA6:AA29,0))</f>
        <v>#N/A</v>
      </c>
      <c r="IB30" s="565" t="e">
        <f>INDEX(VENDREDI!$B$6:$B$29,MATCH($A$30,VENDREDI!AB6:AB29,0))</f>
        <v>#N/A</v>
      </c>
      <c r="IC30" s="572">
        <f t="shared" si="32"/>
        <v>0</v>
      </c>
      <c r="IG30" s="772" t="str">
        <f t="shared" si="33"/>
        <v>EL FARROUJ</v>
      </c>
      <c r="IH30" s="565" t="e">
        <f>INDEX(LUNDI!$B$35:$B$58,MATCH($A$30,LUNDI!D35:D58,0))</f>
        <v>#N/A</v>
      </c>
      <c r="II30" s="565" t="e">
        <f>INDEX(LUNDI!$B$35:$B$58,MATCH($A$30,LUNDI!E35:E58,0))</f>
        <v>#N/A</v>
      </c>
      <c r="IJ30" s="565" t="e">
        <f>INDEX(LUNDI!$B$35:$B$58,MATCH($A$30,LUNDI!F35:F58,0))</f>
        <v>#N/A</v>
      </c>
      <c r="IK30" s="565" t="e">
        <f>INDEX(LUNDI!$B$35:$B$58,MATCH($A$30,LUNDI!G35:G58,0))</f>
        <v>#N/A</v>
      </c>
      <c r="IL30" s="565" t="e">
        <f>INDEX(LUNDI!$B$35:$B$58,MATCH($A$30,LUNDI!H35:H58,0))</f>
        <v>#N/A</v>
      </c>
      <c r="IM30" s="565" t="e">
        <f>INDEX(LUNDI!$B$35:$B$58,MATCH($A$30,LUNDI!I35:I58,0))</f>
        <v>#N/A</v>
      </c>
      <c r="IN30" s="565" t="e">
        <f>INDEX(LUNDI!$B$35:$B$58,MATCH($A$30,LUNDI!J35:J58,0))</f>
        <v>#N/A</v>
      </c>
      <c r="IO30" s="565" t="e">
        <f>INDEX(LUNDI!$B$35:$B$58,MATCH($A$30,LUNDI!K35:K58,0))</f>
        <v>#N/A</v>
      </c>
      <c r="IP30" s="565" t="e">
        <f>INDEX(LUNDI!$B$35:$B$58,MATCH($A$30,LUNDI!L35:L58,0))</f>
        <v>#N/A</v>
      </c>
      <c r="IQ30" s="565" t="e">
        <f>INDEX(LUNDI!$B$35:$B$58,MATCH($A$30,LUNDI!M35:M58,0))</f>
        <v>#N/A</v>
      </c>
      <c r="IR30" s="565" t="e">
        <f>INDEX(LUNDI!$B$35:$B$58,MATCH($A$30,LUNDI!N35:N58,0))</f>
        <v>#N/A</v>
      </c>
      <c r="IS30" s="565" t="e">
        <f>INDEX(LUNDI!$B$35:$B$58,MATCH($A$30,LUNDI!O35:O58,0))</f>
        <v>#N/A</v>
      </c>
      <c r="IT30" s="565" t="e">
        <f>INDEX(LUNDI!$B$35:$B$58,MATCH($A$30,LUNDI!P35:P58,0))</f>
        <v>#N/A</v>
      </c>
      <c r="IU30" s="565" t="e">
        <f>INDEX(LUNDI!$B$35:$B$58,MATCH($A$30,LUNDI!Q35:Q58,0))</f>
        <v>#N/A</v>
      </c>
      <c r="IV30" s="565" t="e">
        <f>INDEX(LUNDI!$B$35:$B$58,MATCH($A$30,LUNDI!R35:R58,0))</f>
        <v>#N/A</v>
      </c>
      <c r="IW30" s="565" t="e">
        <f>INDEX(LUNDI!$B$35:$B$58,MATCH($A$30,LUNDI!S35:S58,0))</f>
        <v>#N/A</v>
      </c>
      <c r="IX30" s="565" t="e">
        <f>INDEX(LUNDI!$B$35:$B$58,MATCH($A$30,LUNDI!T35:T58,0))</f>
        <v>#N/A</v>
      </c>
      <c r="IY30" s="565" t="e">
        <f>INDEX(LUNDI!$B$35:$B$58,MATCH($A$30,LUNDI!U35:U58,0))</f>
        <v>#N/A</v>
      </c>
      <c r="IZ30" s="565" t="e">
        <f>INDEX(LUNDI!$B$35:$B$58,MATCH($A$30,LUNDI!V35:V58,0))</f>
        <v>#N/A</v>
      </c>
      <c r="JA30" s="565" t="e">
        <f>INDEX(LUNDI!$B$35:$B$58,MATCH($A$30,LUNDI!W35:W58,0))</f>
        <v>#N/A</v>
      </c>
      <c r="JB30" s="565" t="e">
        <f>INDEX(LUNDI!$B$35:$B$58,MATCH($A$30,LUNDI!X35:X58,0))</f>
        <v>#N/A</v>
      </c>
      <c r="JC30" s="565" t="e">
        <f>INDEX(LUNDI!$B$35:$B$58,MATCH($A$30,LUNDI!Y35:Y58,0))</f>
        <v>#N/A</v>
      </c>
      <c r="JD30" s="565" t="e">
        <f>INDEX(LUNDI!$B$35:$B$58,MATCH($A$30,LUNDI!Z35:Z58,0))</f>
        <v>#N/A</v>
      </c>
      <c r="JE30" s="565" t="e">
        <f>INDEX(LUNDI!$B$35:$B$58,MATCH($A$30,LUNDI!AA35:AA58,0))</f>
        <v>#N/A</v>
      </c>
      <c r="JF30" s="565" t="e">
        <f>INDEX(LUNDI!$B$35:$B$58,MATCH($A$30,LUNDI!AB35:AB58,0))</f>
        <v>#N/A</v>
      </c>
      <c r="JG30" s="572">
        <f t="shared" si="34"/>
        <v>0</v>
      </c>
      <c r="JI30" s="772" t="str">
        <f t="shared" si="35"/>
        <v>EL FARROUJ</v>
      </c>
      <c r="JJ30" s="565" t="e">
        <f>INDEX(MARDI!$B$35:$B$58,MATCH($A$30,MARDI!D35:D58,0))</f>
        <v>#N/A</v>
      </c>
      <c r="JK30" s="565" t="e">
        <f>INDEX(MARDI!$B$35:$B$58,MATCH($A$30,MARDI!E35:E58,0))</f>
        <v>#N/A</v>
      </c>
      <c r="JL30" s="565" t="e">
        <f>INDEX(MARDI!$B$35:$B$58,MATCH($A$30,MARDI!F35:F58,0))</f>
        <v>#N/A</v>
      </c>
      <c r="JM30" s="565" t="e">
        <f>INDEX(MARDI!$B$35:$B$58,MATCH($A$30,MARDI!G35:G58,0))</f>
        <v>#N/A</v>
      </c>
      <c r="JN30" s="565" t="e">
        <f>INDEX(MARDI!$B$35:$B$58,MATCH($A$30,MARDI!H35:H58,0))</f>
        <v>#N/A</v>
      </c>
      <c r="JO30" s="565" t="e">
        <f>INDEX(MARDI!$B$35:$B$58,MATCH($A$30,MARDI!I35:I58,0))</f>
        <v>#N/A</v>
      </c>
      <c r="JP30" s="565" t="e">
        <f>INDEX(MARDI!$B$35:$B$58,MATCH($A$30,MARDI!J35:J58,0))</f>
        <v>#N/A</v>
      </c>
      <c r="JQ30" s="565" t="e">
        <f>INDEX(MARDI!$B$35:$B$58,MATCH($A$30,MARDI!K35:K58,0))</f>
        <v>#N/A</v>
      </c>
      <c r="JR30" s="565" t="e">
        <f>INDEX(MARDI!$B$35:$B$58,MATCH($A$30,MARDI!L35:L58,0))</f>
        <v>#N/A</v>
      </c>
      <c r="JS30" s="565" t="e">
        <f>INDEX(MARDI!$B$35:$B$58,MATCH($A$30,MARDI!M35:M58,0))</f>
        <v>#N/A</v>
      </c>
      <c r="JT30" s="565" t="e">
        <f>INDEX(MARDI!$B$35:$B$58,MATCH($A$30,MARDI!N35:N58,0))</f>
        <v>#N/A</v>
      </c>
      <c r="JU30" s="565" t="e">
        <f>INDEX(MARDI!$B$35:$B$58,MATCH($A$30,MARDI!O35:O58,0))</f>
        <v>#N/A</v>
      </c>
      <c r="JV30" s="565" t="e">
        <f>INDEX(MARDI!$B$35:$B$58,MATCH($A$30,MARDI!P35:P58,0))</f>
        <v>#N/A</v>
      </c>
      <c r="JW30" s="565" t="e">
        <f>INDEX(MARDI!$B$35:$B$58,MATCH($A$30,MARDI!Q35:Q58,0))</f>
        <v>#N/A</v>
      </c>
      <c r="JX30" s="565" t="e">
        <f>INDEX(MARDI!$B$35:$B$58,MATCH($A$30,MARDI!R35:R58,0))</f>
        <v>#N/A</v>
      </c>
      <c r="JY30" s="565" t="e">
        <f>INDEX(MARDI!$B$35:$B$58,MATCH($A$30,MARDI!S35:S58,0))</f>
        <v>#N/A</v>
      </c>
      <c r="JZ30" s="565" t="e">
        <f>INDEX(MARDI!$B$35:$B$58,MATCH($A$30,MARDI!T35:T58,0))</f>
        <v>#N/A</v>
      </c>
      <c r="KA30" s="565" t="e">
        <f>INDEX(MARDI!$B$35:$B$58,MATCH($A$30,MARDI!U35:U58,0))</f>
        <v>#N/A</v>
      </c>
      <c r="KB30" s="565" t="e">
        <f>INDEX(MARDI!$B$35:$B$58,MATCH($A$30,MARDI!V35:V58,0))</f>
        <v>#N/A</v>
      </c>
      <c r="KC30" s="565" t="e">
        <f>INDEX(MARDI!$B$35:$B$58,MATCH($A$30,MARDI!W35:W58,0))</f>
        <v>#N/A</v>
      </c>
      <c r="KD30" s="565" t="e">
        <f>INDEX(MARDI!$B$35:$B$58,MATCH($A$30,MARDI!X35:X58,0))</f>
        <v>#N/A</v>
      </c>
      <c r="KE30" s="565" t="e">
        <f>INDEX(MARDI!$B$35:$B$58,MATCH($A$30,MARDI!Y35:Y58,0))</f>
        <v>#N/A</v>
      </c>
      <c r="KF30" s="565" t="e">
        <f>INDEX(MARDI!$B$35:$B$58,MATCH($A$30,MARDI!Z35:Z58,0))</f>
        <v>#N/A</v>
      </c>
      <c r="KG30" s="565" t="e">
        <f>INDEX(MARDI!$B$35:$B$58,MATCH($A$30,MARDI!AA35:AA58,0))</f>
        <v>#N/A</v>
      </c>
      <c r="KH30" s="565" t="e">
        <f>INDEX(MARDI!$B$35:$B$58,MATCH($A$30,MARDI!AB35:AB58,0))</f>
        <v>#N/A</v>
      </c>
      <c r="KI30" s="572">
        <f t="shared" si="36"/>
        <v>0</v>
      </c>
      <c r="KK30" s="565" t="str">
        <f t="shared" si="37"/>
        <v>EL FARROUJ</v>
      </c>
      <c r="KL30" s="565" t="e">
        <f>INDEX(MERCREDI!$B$35:$B$58,MATCH($A$30,MERCREDI!D35:D58,0))</f>
        <v>#N/A</v>
      </c>
      <c r="KM30" s="565" t="e">
        <f>INDEX(MERCREDI!$B$35:$B$58,MATCH($A$30,MERCREDI!E35:E58,0))</f>
        <v>#N/A</v>
      </c>
      <c r="KN30" s="565" t="e">
        <f>INDEX(MERCREDI!$B$35:$B$58,MATCH($A$30,MERCREDI!F35:F58,0))</f>
        <v>#N/A</v>
      </c>
      <c r="KO30" s="565" t="e">
        <f>INDEX(MERCREDI!$B$35:$B$58,MATCH($A$30,MERCREDI!G35:G58,0))</f>
        <v>#N/A</v>
      </c>
      <c r="KP30" s="565" t="e">
        <f>INDEX(MERCREDI!$B$35:$B$58,MATCH($A$30,MERCREDI!H35:H58,0))</f>
        <v>#N/A</v>
      </c>
      <c r="KQ30" s="565" t="e">
        <f>INDEX(MERCREDI!$B$35:$B$58,MATCH($A$30,MERCREDI!I35:I58,0))</f>
        <v>#N/A</v>
      </c>
      <c r="KR30" s="565" t="e">
        <f>INDEX(MERCREDI!$B$35:$B$58,MATCH($A$30,MERCREDI!J35:J58,0))</f>
        <v>#N/A</v>
      </c>
      <c r="KS30" s="565" t="e">
        <f>INDEX(MERCREDI!$B$35:$B$58,MATCH($A$30,MERCREDI!K35:K58,0))</f>
        <v>#N/A</v>
      </c>
      <c r="KT30" s="565" t="e">
        <f>INDEX(MERCREDI!$B$35:$B$58,MATCH($A$30,MERCREDI!L35:L58,0))</f>
        <v>#N/A</v>
      </c>
      <c r="KU30" s="565" t="e">
        <f>INDEX(MERCREDI!$B$35:$B$58,MATCH($A$30,MERCREDI!M35:M58,0))</f>
        <v>#N/A</v>
      </c>
      <c r="KV30" s="565" t="e">
        <f>INDEX(MERCREDI!$B$35:$B$58,MATCH($A$30,MERCREDI!N35:N58,0))</f>
        <v>#N/A</v>
      </c>
      <c r="KW30" s="565" t="e">
        <f>INDEX(MERCREDI!$B$35:$B$58,MATCH($A$30,MERCREDI!O35:O58,0))</f>
        <v>#N/A</v>
      </c>
      <c r="KX30" s="565" t="e">
        <f>INDEX(MERCREDI!$B$35:$B$58,MATCH($A$30,MERCREDI!P35:P58,0))</f>
        <v>#N/A</v>
      </c>
      <c r="KY30" s="565" t="e">
        <f>INDEX(MERCREDI!$B$35:$B$58,MATCH($A$30,MERCREDI!Q35:Q58,0))</f>
        <v>#N/A</v>
      </c>
      <c r="KZ30" s="565" t="e">
        <f>INDEX(MERCREDI!$B$35:$B$58,MATCH($A$30,MERCREDI!R35:R58,0))</f>
        <v>#N/A</v>
      </c>
      <c r="LA30" s="565" t="e">
        <f>INDEX(MERCREDI!$B$35:$B$58,MATCH($A$30,MERCREDI!S35:S58,0))</f>
        <v>#N/A</v>
      </c>
      <c r="LB30" s="565" t="e">
        <f>INDEX(MERCREDI!$B$35:$B$58,MATCH($A$30,MERCREDI!T35:T58,0))</f>
        <v>#N/A</v>
      </c>
      <c r="LC30" s="565" t="e">
        <f>INDEX(MERCREDI!$B$35:$B$58,MATCH($A$30,MERCREDI!U35:U58,0))</f>
        <v>#N/A</v>
      </c>
      <c r="LD30" s="565" t="e">
        <f>INDEX(MERCREDI!$B$35:$B$58,MATCH($A$30,MERCREDI!V35:V58,0))</f>
        <v>#N/A</v>
      </c>
      <c r="LE30" s="565" t="e">
        <f>INDEX(MERCREDI!$B$35:$B$58,MATCH($A$30,MERCREDI!W35:W58,0))</f>
        <v>#N/A</v>
      </c>
      <c r="LF30" s="565" t="e">
        <f>INDEX(MERCREDI!$B$35:$B$58,MATCH($A$30,MERCREDI!X35:X58,0))</f>
        <v>#N/A</v>
      </c>
      <c r="LG30" s="565" t="e">
        <f>INDEX(MERCREDI!$B$35:$B$58,MATCH($A$30,MERCREDI!Y35:Y58,0))</f>
        <v>#N/A</v>
      </c>
      <c r="LH30" s="565" t="e">
        <f>INDEX(MERCREDI!$B$35:$B$58,MATCH($A$30,MERCREDI!Z35:Z58,0))</f>
        <v>#N/A</v>
      </c>
      <c r="LI30" s="565" t="e">
        <f>INDEX(MERCREDI!$B$35:$B$58,MATCH($A$30,MERCREDI!AA35:AA58,0))</f>
        <v>#N/A</v>
      </c>
      <c r="LJ30" s="565" t="e">
        <f>INDEX(MERCREDI!$B$35:$B$58,MATCH($A$30,MERCREDI!AB35:AB58,0))</f>
        <v>#N/A</v>
      </c>
      <c r="LK30" s="572">
        <f t="shared" si="38"/>
        <v>0</v>
      </c>
      <c r="LM30" s="565" t="str">
        <f t="shared" si="39"/>
        <v>EL FARROUJ</v>
      </c>
      <c r="LN30" s="565" t="e">
        <f>INDEX(JEUDI!$B$35:$B$58,MATCH($A$30,JEUDI!D35:D58,0))</f>
        <v>#N/A</v>
      </c>
      <c r="LO30" s="565" t="e">
        <f>INDEX(JEUDI!$B$35:$B$58,MATCH($A$30,JEUDI!E35:E58,0))</f>
        <v>#N/A</v>
      </c>
      <c r="LP30" s="565" t="e">
        <f>INDEX(JEUDI!$B$35:$B$58,MATCH($A$30,JEUDI!F35:F58,0))</f>
        <v>#N/A</v>
      </c>
      <c r="LQ30" s="565" t="e">
        <f>INDEX(JEUDI!$B$35:$B$58,MATCH($A$30,JEUDI!G35:G58,0))</f>
        <v>#N/A</v>
      </c>
      <c r="LR30" s="565" t="e">
        <f>INDEX(JEUDI!$B$35:$B$58,MATCH($A$30,JEUDI!H35:H58,0))</f>
        <v>#N/A</v>
      </c>
      <c r="LS30" s="565" t="e">
        <f>INDEX(JEUDI!$B$35:$B$58,MATCH($A$30,JEUDI!I35:I58,0))</f>
        <v>#N/A</v>
      </c>
      <c r="LT30" s="565" t="e">
        <f>INDEX(JEUDI!$B$35:$B$58,MATCH($A$30,JEUDI!J35:J58,0))</f>
        <v>#N/A</v>
      </c>
      <c r="LU30" s="565" t="e">
        <f>INDEX(JEUDI!$B$35:$B$58,MATCH($A$30,JEUDI!K35:K58,0))</f>
        <v>#N/A</v>
      </c>
      <c r="LV30" s="565" t="e">
        <f>INDEX(JEUDI!$B$35:$B$58,MATCH($A$30,JEUDI!L35:L58,0))</f>
        <v>#N/A</v>
      </c>
      <c r="LW30" s="565" t="e">
        <f>INDEX(JEUDI!$B$35:$B$58,MATCH($A$30,JEUDI!M35:M58,0))</f>
        <v>#N/A</v>
      </c>
      <c r="LX30" s="565" t="e">
        <f>INDEX(JEUDI!$B$35:$B$58,MATCH($A$30,JEUDI!N35:N58,0))</f>
        <v>#N/A</v>
      </c>
      <c r="LY30" s="565" t="e">
        <f>INDEX(JEUDI!$B$35:$B$58,MATCH($A$30,JEUDI!O35:O58,0))</f>
        <v>#N/A</v>
      </c>
      <c r="LZ30" s="565" t="e">
        <f>INDEX(JEUDI!$B$35:$B$58,MATCH($A$30,JEUDI!P35:P58,0))</f>
        <v>#N/A</v>
      </c>
      <c r="MA30" s="565" t="e">
        <f>INDEX(JEUDI!$B$35:$B$58,MATCH($A$30,JEUDI!Q35:Q58,0))</f>
        <v>#N/A</v>
      </c>
      <c r="MB30" s="565" t="e">
        <f>INDEX(JEUDI!$B$35:$B$58,MATCH($A$30,JEUDI!R35:R58,0))</f>
        <v>#N/A</v>
      </c>
      <c r="MC30" s="565" t="e">
        <f>INDEX(JEUDI!$B$35:$B$58,MATCH($A$30,JEUDI!S35:S58,0))</f>
        <v>#N/A</v>
      </c>
      <c r="MD30" s="565" t="e">
        <f>INDEX(JEUDI!$B$35:$B$58,MATCH($A$30,JEUDI!T35:T58,0))</f>
        <v>#N/A</v>
      </c>
      <c r="ME30" s="565" t="e">
        <f>INDEX(JEUDI!$B$35:$B$58,MATCH($A$30,JEUDI!U35:U58,0))</f>
        <v>#N/A</v>
      </c>
      <c r="MF30" s="565" t="e">
        <f>INDEX(JEUDI!$B$35:$B$58,MATCH($A$30,JEUDI!V35:V58,0))</f>
        <v>#N/A</v>
      </c>
      <c r="MG30" s="565" t="e">
        <f>INDEX(JEUDI!$B$35:$B$58,MATCH($A$30,JEUDI!W35:W58,0))</f>
        <v>#N/A</v>
      </c>
      <c r="MH30" s="565" t="e">
        <f>INDEX(JEUDI!$B$35:$B$58,MATCH($A$30,JEUDI!X35:X58,0))</f>
        <v>#N/A</v>
      </c>
      <c r="MI30" s="565" t="e">
        <f>INDEX(JEUDI!$B$35:$B$58,MATCH($A$30,JEUDI!Y35:Y58,0))</f>
        <v>#N/A</v>
      </c>
      <c r="MJ30" s="565" t="e">
        <f>INDEX(JEUDI!$B$35:$B$58,MATCH($A$30,JEUDI!Z35:Z58,0))</f>
        <v>#N/A</v>
      </c>
      <c r="MK30" s="565" t="e">
        <f>INDEX(JEUDI!$B$35:$B$58,MATCH($A$30,JEUDI!AA35:AA58,0))</f>
        <v>#N/A</v>
      </c>
      <c r="ML30" s="565" t="e">
        <f>INDEX(JEUDI!$B$35:$B$58,MATCH($A$30,JEUDI!AB35:AB58,0))</f>
        <v>#N/A</v>
      </c>
      <c r="MM30" s="572">
        <f t="shared" si="40"/>
        <v>0</v>
      </c>
      <c r="MP30" s="565" t="str">
        <f t="shared" si="41"/>
        <v>EL FARROUJ</v>
      </c>
      <c r="MQ30" s="565" t="e">
        <f>INDEX(VENDREDI!$B$35:$B$58,MATCH($A$30,VENDREDI!D35:D58,0))</f>
        <v>#N/A</v>
      </c>
      <c r="MR30" s="565" t="e">
        <f>INDEX(VENDREDI!$B$35:$B$58,MATCH($A$30,VENDREDI!E35:E58,0))</f>
        <v>#N/A</v>
      </c>
      <c r="MS30" s="565" t="e">
        <f>INDEX(VENDREDI!$B$35:$B$58,MATCH($A$30,VENDREDI!F35:F58,0))</f>
        <v>#N/A</v>
      </c>
      <c r="MT30" s="565" t="e">
        <f>INDEX(VENDREDI!$B$35:$B$58,MATCH($A$30,VENDREDI!G35:G58,0))</f>
        <v>#N/A</v>
      </c>
      <c r="MU30" s="565" t="e">
        <f>INDEX(VENDREDI!$B$35:$B$58,MATCH($A$30,VENDREDI!H35:H58,0))</f>
        <v>#N/A</v>
      </c>
      <c r="MV30" s="565" t="e">
        <f>INDEX(VENDREDI!$B$35:$B$58,MATCH($A$30,VENDREDI!I35:I58,0))</f>
        <v>#N/A</v>
      </c>
      <c r="MW30" s="565" t="e">
        <f>INDEX(VENDREDI!$B$35:$B$58,MATCH($A$30,VENDREDI!J35:J58,0))</f>
        <v>#N/A</v>
      </c>
      <c r="MX30" s="565" t="e">
        <f>INDEX(VENDREDI!$B$35:$B$58,MATCH($A$30,VENDREDI!K35:K58,0))</f>
        <v>#N/A</v>
      </c>
      <c r="MY30" s="565" t="e">
        <f>INDEX(VENDREDI!$B$35:$B$58,MATCH($A$30,VENDREDI!L35:L58,0))</f>
        <v>#N/A</v>
      </c>
      <c r="MZ30" s="565" t="e">
        <f>INDEX(VENDREDI!$B$35:$B$58,MATCH($A$30,VENDREDI!M35:M58,0))</f>
        <v>#N/A</v>
      </c>
      <c r="NA30" s="565" t="e">
        <f>INDEX(VENDREDI!$B$35:$B$58,MATCH($A$30,VENDREDI!N35:N58,0))</f>
        <v>#N/A</v>
      </c>
      <c r="NB30" s="565" t="e">
        <f>INDEX(VENDREDI!$B$35:$B$58,MATCH($A$30,VENDREDI!O35:O58,0))</f>
        <v>#N/A</v>
      </c>
      <c r="NC30" s="565" t="e">
        <f>INDEX(VENDREDI!$B$35:$B$58,MATCH($A$30,VENDREDI!P35:P58,0))</f>
        <v>#N/A</v>
      </c>
      <c r="ND30" s="565" t="e">
        <f>INDEX(VENDREDI!$B$35:$B$58,MATCH($A$30,VENDREDI!Q35:Q58,0))</f>
        <v>#N/A</v>
      </c>
      <c r="NE30" s="565" t="e">
        <f>INDEX(VENDREDI!$B$35:$B$58,MATCH($A$30,VENDREDI!R35:R58,0))</f>
        <v>#N/A</v>
      </c>
      <c r="NF30" s="565" t="e">
        <f>INDEX(VENDREDI!$B$35:$B$58,MATCH($A$30,VENDREDI!S35:S58,0))</f>
        <v>#N/A</v>
      </c>
      <c r="NG30" s="565" t="e">
        <f>INDEX(VENDREDI!$B$35:$B$58,MATCH($A$30,VENDREDI!T35:T58,0))</f>
        <v>#N/A</v>
      </c>
      <c r="NH30" s="565" t="e">
        <f>INDEX(VENDREDI!$B$35:$B$58,MATCH($A$30,VENDREDI!U35:U58,0))</f>
        <v>#N/A</v>
      </c>
      <c r="NI30" s="565" t="e">
        <f>INDEX(VENDREDI!$B$35:$B$58,MATCH($A$30,VENDREDI!V35:V58,0))</f>
        <v>#N/A</v>
      </c>
      <c r="NJ30" s="565" t="e">
        <f>INDEX(VENDREDI!$B$35:$B$58,MATCH($A$30,VENDREDI!W35:W58,0))</f>
        <v>#N/A</v>
      </c>
      <c r="NK30" s="565" t="e">
        <f>INDEX(VENDREDI!$B$35:$B$58,MATCH($A$30,VENDREDI!X35:X58,0))</f>
        <v>#N/A</v>
      </c>
      <c r="NL30" s="565" t="e">
        <f>INDEX(VENDREDI!$B$35:$B$58,MATCH($A$30,VENDREDI!Y35:Y58,0))</f>
        <v>#N/A</v>
      </c>
      <c r="NM30" s="565" t="e">
        <f>INDEX(VENDREDI!$B$35:$B$58,MATCH($A$30,VENDREDI!Z35:Z58,0))</f>
        <v>#N/A</v>
      </c>
      <c r="NN30" s="565" t="e">
        <f>INDEX(VENDREDI!$B$35:$B$58,MATCH($A$30,VENDREDI!AA35:AA58,0))</f>
        <v>#N/A</v>
      </c>
      <c r="NO30" s="565" t="e">
        <f>INDEX(VENDREDI!$B$35:$B$58,MATCH($A$30,VENDREDI!AB35:AB58,0))</f>
        <v>#N/A</v>
      </c>
      <c r="NP30" s="572">
        <f t="shared" si="42"/>
        <v>0</v>
      </c>
      <c r="NS30" s="564" t="str">
        <f t="shared" si="43"/>
        <v>EL FARROUJ</v>
      </c>
      <c r="NT30" s="617" t="e">
        <f>INDEX(LUNDI!$B$63:$B$66,MATCH(A30,LUNDI!$D$63:$D$66,0))</f>
        <v>#N/A</v>
      </c>
      <c r="NU30" s="618" t="e">
        <f>INDEX(LUNDI!$B$63:$B$66,MATCH(A30,LUNDI!$E$63:$E$66,0))</f>
        <v>#N/A</v>
      </c>
      <c r="NV30" s="625" t="e">
        <f>INDEX(LUNDI!$H$63:$H$66,MATCH(A30,LUNDI!$J$63:$J$66,0))</f>
        <v>#N/A</v>
      </c>
      <c r="NW30" s="626" t="e">
        <f>INDEX(LUNDI!$H$63:$H$66,MATCH($A$30,LUNDI!K63:K66,0))</f>
        <v>#N/A</v>
      </c>
      <c r="NX30" s="617" t="e">
        <f>INDEX(MARDI!$B$63:$B$66,MATCH(A30,MARDI!$D$63:$D$66,0))</f>
        <v>#N/A</v>
      </c>
      <c r="NY30" s="618" t="e">
        <f>INDEX(MARDI!$B$63:$B$66,MATCH(A30,MARDI!$E$63:$E$66,0))</f>
        <v>#N/A</v>
      </c>
      <c r="NZ30" s="625" t="e">
        <f>INDEX(MARDI!$H$63:$H$66,MATCH(A30,MARDI!$J$63:$J$66,0))</f>
        <v>#N/A</v>
      </c>
      <c r="OA30" s="626" t="e">
        <f>INDEX(MARDI!$H$63:$H$66,MATCH(A30,MARDI!$K$63:$K$66,0))</f>
        <v>#N/A</v>
      </c>
      <c r="OB30" s="617" t="e">
        <f>INDEX(MERCREDI!$B$63:$B$66,MATCH(A30,MERCREDI!$D$63:$D$66,0))</f>
        <v>#N/A</v>
      </c>
      <c r="OC30" s="618" t="e">
        <f>INDEX(MERCREDI!$B$63:$B$66,MATCH(A30,MERCREDI!$E$63:$E$66,0))</f>
        <v>#N/A</v>
      </c>
      <c r="OD30" s="625" t="e">
        <f>INDEX(MERCREDI!$H$63:$H$66,MATCH(A30,MERCREDI!$J$63:$J$66,0))</f>
        <v>#N/A</v>
      </c>
      <c r="OE30" s="626" t="e">
        <f>INDEX(MERCREDI!$H$63:$H$66,MATCH(A30,MERCREDI!$K$63:$K$66,0))</f>
        <v>#N/A</v>
      </c>
      <c r="OF30" s="617" t="e">
        <f>INDEX(JEUDI!$B$63:$B$66,MATCH(A30,JEUDI!$D$63:$D$66,0))</f>
        <v>#N/A</v>
      </c>
      <c r="OG30" s="618" t="e">
        <f>INDEX(JEUDI!$B$63:$B$66,MATCH(A30,JEUDI!$E$63:$E$66,0))</f>
        <v>#N/A</v>
      </c>
      <c r="OH30" s="625" t="e">
        <f>INDEX(JEUDI!$H$63:$H$66,MATCH(A30,JEUDI!$J$63:$J$66,0))</f>
        <v>#N/A</v>
      </c>
      <c r="OI30" s="626" t="e">
        <f>INDEX(JEUDI!$H$63:$H$66,MATCH(A30,JEUDI!$K$63:$K$66,0))</f>
        <v>#N/A</v>
      </c>
      <c r="OJ30" s="617" t="e">
        <f>INDEX(VENDREDI!$B$63:$B$66,MATCH(A30,VENDREDI!$D$63:$D$66,0))</f>
        <v>#N/A</v>
      </c>
      <c r="OK30" s="618" t="e">
        <f>INDEX(VENDREDI!$B$63:$B$66,MATCH(A30,VENDREDI!$E$63:$E$66,0))</f>
        <v>#N/A</v>
      </c>
      <c r="OL30" s="625" t="e">
        <f>INDEX(VENDREDI!$H$63:$H$66,MATCH(A30,VENDREDI!$J$63:$J$66,0))</f>
        <v>#N/A</v>
      </c>
      <c r="OM30" s="626" t="e">
        <f>INDEX(VENDREDI!$H$63:$H$66,MATCH(A30,VENDREDI!$K$63:$K$66,0))</f>
        <v>#N/A</v>
      </c>
      <c r="ON30" s="669" t="str">
        <f t="shared" si="44"/>
        <v>EL FARROUJ</v>
      </c>
      <c r="OO30" s="641" t="e">
        <f>INDEX(LUNDI!$C$63:$C$66,MATCH(A30,LUNDI!$D$63:$D$66,0))</f>
        <v>#N/A</v>
      </c>
      <c r="OP30" s="642" t="e">
        <f>INDEX(LUNDI!$C$63:$C$66,MATCH(A30,LUNDI!$E$63:$E$66,0))</f>
        <v>#N/A</v>
      </c>
      <c r="OQ30" s="645" t="e">
        <f>INDEX(LUNDI!$I$63:$I$66,MATCH(A30,LUNDI!$J$63:$J$66,0))</f>
        <v>#N/A</v>
      </c>
      <c r="OR30" s="646" t="e">
        <f>INDEX(LUNDI!$I$63:$I$66,MATCH(A30,LUNDI!$K$63:$K$66,0))</f>
        <v>#N/A</v>
      </c>
      <c r="OS30" s="649" t="e">
        <f>INDEX(MARDI!$C$63:$C$66,MATCH(A30,MARDI!$D$63:$D$66,0))</f>
        <v>#N/A</v>
      </c>
      <c r="OT30" s="650" t="e">
        <f>INDEX(MARDI!$C$63:$C$66,MATCH(A30,MARDI!$E$63:$E$66,0))</f>
        <v>#N/A</v>
      </c>
      <c r="OU30" s="651" t="e">
        <f>INDEX(MARDI!$I$63:$I$66,MATCH(A30,MARDI!$J$63:$J$66,0))</f>
        <v>#N/A</v>
      </c>
      <c r="OV30" s="652" t="e">
        <f>INDEX(MARDI!$I$63:$I$66,MATCH(A30,MARDI!$K$63:$K$66,0))</f>
        <v>#N/A</v>
      </c>
      <c r="OW30" s="657" t="e">
        <f>INDEX(MERCREDI!$C$63:$C$66,MATCH(A30,MERCREDI!$D$63:$D$66,0))</f>
        <v>#N/A</v>
      </c>
      <c r="OX30" s="658" t="e">
        <f>INDEX(MERCREDI!$C$63:$C$66,MATCH(A30,MERCREDI!$E$63:$E$66,0))</f>
        <v>#N/A</v>
      </c>
      <c r="OY30" s="659" t="e">
        <f>INDEX(MERCREDI!$I$63:$I$66,MATCH(A30,MERCREDI!$J$63:$J$66,0))</f>
        <v>#N/A</v>
      </c>
      <c r="OZ30" s="660" t="e">
        <f>INDEX(MERCREDI!$I$63:$I$66,MATCH(A30,MERCREDI!$K$63:$K$66,0))</f>
        <v>#N/A</v>
      </c>
      <c r="PA30" s="657" t="e">
        <f>INDEX(JEUDI!$C$63:$C$66,MATCH(A30,JEUDI!$D$63:$D$66,0))</f>
        <v>#N/A</v>
      </c>
      <c r="PB30" s="658" t="e">
        <f>INDEX(JEUDI!$C$63:$C$66,MATCH(A30,JEUDI!$E$63:$E$66,0))</f>
        <v>#N/A</v>
      </c>
      <c r="PC30" s="659" t="e">
        <f>INDEX(JEUDI!$I$63:$I$66,MATCH(A30,JEUDI!$J$63:$J$66,0))</f>
        <v>#N/A</v>
      </c>
      <c r="PD30" s="660" t="e">
        <f>INDEX(JEUDI!$I$63:$I$66,MATCH(A30,JEUDI!$K$63:$K$66,0))</f>
        <v>#N/A</v>
      </c>
      <c r="PE30" s="657" t="e">
        <f>INDEX(VENDREDI!$C$63:$C$66,MATCH(A30,VENDREDI!$D$63:$D$66,0))</f>
        <v>#N/A</v>
      </c>
      <c r="PF30" s="658" t="e">
        <f>INDEX(VENDREDI!$C$63:$C$66,MATCH(A30,VENDREDI!$E$63:$E$66,0))</f>
        <v>#N/A</v>
      </c>
      <c r="PG30" s="659" t="e">
        <f>INDEX(VENDREDI!$I$63:$I$66,MATCH(A30,VENDREDI!$J$63:$J$66,0))</f>
        <v>#N/A</v>
      </c>
      <c r="PH30" s="660" t="e">
        <f>INDEX(VENDREDI!$I$63:$I$66,MATCH(A30,VENDREDI!$K$63:$K$66,0))</f>
        <v>#N/A</v>
      </c>
    </row>
    <row r="31" spans="1:424" x14ac:dyDescent="0.25">
      <c r="A31" s="90" t="str">
        <f>'LISTE DES PROFS'!A26</f>
        <v>EL OUARDI</v>
      </c>
      <c r="B31" s="226">
        <f t="shared" si="17"/>
        <v>0</v>
      </c>
      <c r="C31" s="487">
        <f t="shared" si="18"/>
        <v>0</v>
      </c>
      <c r="D31" s="481">
        <f t="shared" si="19"/>
        <v>0</v>
      </c>
      <c r="E31" s="482">
        <f t="shared" si="20"/>
        <v>0</v>
      </c>
      <c r="F31" s="226">
        <f t="shared" si="21"/>
        <v>0</v>
      </c>
      <c r="G31" s="487">
        <f t="shared" si="22"/>
        <v>0</v>
      </c>
      <c r="H31" s="481">
        <f t="shared" si="23"/>
        <v>0</v>
      </c>
      <c r="I31" s="482">
        <f t="shared" si="24"/>
        <v>0</v>
      </c>
      <c r="J31" s="226">
        <f t="shared" si="0"/>
        <v>0</v>
      </c>
      <c r="K31" s="487">
        <f t="shared" si="1"/>
        <v>0</v>
      </c>
      <c r="L31" s="481">
        <f t="shared" si="2"/>
        <v>0</v>
      </c>
      <c r="M31" s="482">
        <f t="shared" si="3"/>
        <v>0</v>
      </c>
      <c r="N31" s="492">
        <f t="shared" si="25"/>
        <v>0</v>
      </c>
      <c r="O31" s="480" t="s">
        <v>63</v>
      </c>
      <c r="P31" s="226">
        <f>COUNTIF(LUNDI!$D$6:$AB$15,A31)</f>
        <v>0</v>
      </c>
      <c r="Q31" s="228">
        <f>COUNTIF(LUNDI!$D$20:$Y$29,A31)</f>
        <v>0</v>
      </c>
      <c r="R31" s="444">
        <f t="shared" si="4"/>
        <v>0</v>
      </c>
      <c r="S31" s="228">
        <f>COUNTIF(MARDI!$D$6:$AB$15,A31)</f>
        <v>0</v>
      </c>
      <c r="T31" s="228">
        <f>COUNTIF(MARDI!$D$20:$Y$29,A31)</f>
        <v>0</v>
      </c>
      <c r="U31" s="444">
        <f t="shared" si="5"/>
        <v>0</v>
      </c>
      <c r="V31" s="228">
        <f>COUNTIF(MERCREDI!$D$6:$AB$15,A31)</f>
        <v>0</v>
      </c>
      <c r="W31" s="228">
        <f>COUNTIF(MERCREDI!$D$20:$Y$29,A31)</f>
        <v>0</v>
      </c>
      <c r="X31" s="444">
        <f t="shared" si="6"/>
        <v>0</v>
      </c>
      <c r="Y31" s="228">
        <f>COUNTIF(JEUDI!$D$6:$AB$15,A31)</f>
        <v>0</v>
      </c>
      <c r="Z31" s="228">
        <f>COUNTIF(JEUDI!$D$20:$Y$29,A31)</f>
        <v>0</v>
      </c>
      <c r="AA31" s="444">
        <f t="shared" si="7"/>
        <v>0</v>
      </c>
      <c r="AB31" s="228">
        <f>COUNTIF(VENDREDI!$D$6:$AB$15,A31)</f>
        <v>0</v>
      </c>
      <c r="AC31" s="229">
        <f>COUNTIF(VENDREDI!$D$20:$Y$29,A31)</f>
        <v>0</v>
      </c>
      <c r="AD31" s="451">
        <f t="shared" si="8"/>
        <v>0</v>
      </c>
      <c r="AE31" s="226">
        <f>COUNTIF(LUNDI!$D$63:$D$66,A31)</f>
        <v>0</v>
      </c>
      <c r="AF31" s="227">
        <f>COUNTIF(LUNDI!$E$63:$E$66,A31)</f>
        <v>0</v>
      </c>
      <c r="AG31" s="228">
        <f>COUNTIF(MARDI!$D$63:$D$66,A31)</f>
        <v>0</v>
      </c>
      <c r="AH31" s="234">
        <f>COUNTIF(MARDI!$E$63:$E$66,A31)</f>
        <v>0</v>
      </c>
      <c r="AI31" s="228">
        <f>COUNTIF(MERCREDI!$D$63:$D$66,A31)</f>
        <v>0</v>
      </c>
      <c r="AJ31" s="234">
        <f>COUNTIF(MERCREDI!$E$63:$E$66,A31)</f>
        <v>0</v>
      </c>
      <c r="AK31" s="228">
        <f>COUNTIF(JEUDI!$D$63:$D$66,A31)</f>
        <v>0</v>
      </c>
      <c r="AL31" s="227">
        <f>COUNTIF(JEUDI!$E$63:$E$66,A31)</f>
        <v>0</v>
      </c>
      <c r="AM31" s="228">
        <f>COUNTIF(VENDREDI!$D$63:$D$66,A31)</f>
        <v>0</v>
      </c>
      <c r="AN31" s="525">
        <f>COUNTIF(VENDREDI!$E$63:$E$66,A31)</f>
        <v>0</v>
      </c>
      <c r="AO31" s="226">
        <f>COUNTIF(LUNDI!$F$63:$F$66,A31)</f>
        <v>0</v>
      </c>
      <c r="AP31" s="227"/>
      <c r="AQ31" s="228">
        <f>COUNTIF(MARDI!$F$63:$F$66,A31)</f>
        <v>0</v>
      </c>
      <c r="AR31" s="227"/>
      <c r="AS31" s="228">
        <f>COUNTIF(MERCREDI!$F$63:$F$66,A31)</f>
        <v>0</v>
      </c>
      <c r="AT31" s="227"/>
      <c r="AU31" s="228">
        <f>COUNTIF(JEUDI!$F$63:$F$66,A31)</f>
        <v>0</v>
      </c>
      <c r="AV31" s="227"/>
      <c r="AW31" s="229">
        <f>COUNTIF(VENDREDI!$F$63:$F$66,A31)</f>
        <v>0</v>
      </c>
      <c r="AZ31" s="236">
        <f>COUNTIF(LUNDI!$D$35:$AB$44,A31)</f>
        <v>0</v>
      </c>
      <c r="BA31" s="237">
        <f>COUNTIF(LUNDI!$D$49:$Y$58,A31)</f>
        <v>0</v>
      </c>
      <c r="BB31" s="444">
        <f t="shared" si="9"/>
        <v>0</v>
      </c>
      <c r="BC31" s="237">
        <f>COUNTIF(MARDI!$D$35:$AB$44,A31)</f>
        <v>0</v>
      </c>
      <c r="BD31" s="237">
        <f>COUNTIF(MARDI!$D$49:$Y$58,A31)</f>
        <v>0</v>
      </c>
      <c r="BE31" s="444">
        <f t="shared" si="10"/>
        <v>0</v>
      </c>
      <c r="BF31" s="237">
        <f>COUNTIF(MERCREDI!$D$35:$AB$44,A31)</f>
        <v>0</v>
      </c>
      <c r="BG31" s="237">
        <f>COUNTIF(MERCREDI!$D$49:$Y$58,A31)</f>
        <v>0</v>
      </c>
      <c r="BH31" s="444">
        <f t="shared" si="11"/>
        <v>0</v>
      </c>
      <c r="BI31" s="237">
        <f>COUNTIF(JEUDI!$D$35:$AB$44,A31)</f>
        <v>0</v>
      </c>
      <c r="BJ31" s="237">
        <f>COUNTIF(JEUDI!$D$49:$Y$58,A31)</f>
        <v>0</v>
      </c>
      <c r="BK31" s="444">
        <f t="shared" si="12"/>
        <v>0</v>
      </c>
      <c r="BL31" s="237">
        <f>COUNTIF(VENDREDI!$D$35:$AB$44,A31)</f>
        <v>0</v>
      </c>
      <c r="BM31" s="238">
        <f>COUNTIF(VENDREDI!$D$49:$Y$58,A31)</f>
        <v>0</v>
      </c>
      <c r="BN31" s="451">
        <f t="shared" si="13"/>
        <v>0</v>
      </c>
      <c r="BO31" s="207">
        <f>COUNTIF(LUNDI!$J$63:$J$66,A31)</f>
        <v>0</v>
      </c>
      <c r="BP31" s="41">
        <f>COUNTIF(LUNDI!$K$63:$K$66,A31)</f>
        <v>0</v>
      </c>
      <c r="BQ31" s="207">
        <f>COUNTIF(MARDI!$J$63:$J$66,A31)</f>
        <v>0</v>
      </c>
      <c r="BR31" s="41">
        <f>COUNTIF(MARDI!$K$63:$K$66,A31)</f>
        <v>0</v>
      </c>
      <c r="BS31" s="207">
        <f>COUNTIF(MERCREDI!$J$63:$J$66,A31)</f>
        <v>0</v>
      </c>
      <c r="BT31" s="41">
        <f>COUNTIF(MERCREDI!$K$63:$K$66,A31)</f>
        <v>0</v>
      </c>
      <c r="BU31" s="207">
        <f>COUNTIF(JEUDI!$J$63:$J$66,A31)</f>
        <v>0</v>
      </c>
      <c r="BV31" s="41">
        <f>COUNTIF(JEUDI!$K$63:$K$66,A31)</f>
        <v>0</v>
      </c>
      <c r="BW31" s="207">
        <f>COUNTIF(VENDREDI!$J$63:$J$66,A31)</f>
        <v>0</v>
      </c>
      <c r="BX31" s="42">
        <f>COUNTIF(VENDREDI!$K$63:$K$66,A31)</f>
        <v>0</v>
      </c>
      <c r="BY31" s="207">
        <f>COUNTIF(LUNDI!$L$66:$L87,A31)</f>
        <v>0</v>
      </c>
      <c r="BZ31" s="208"/>
      <c r="CA31" s="41">
        <f>COUNTIF(MARDI!$L$63:$L$66,A31)</f>
        <v>0</v>
      </c>
      <c r="CB31" s="208"/>
      <c r="CC31" s="208">
        <f>COUNTIF(MERCREDI!$L$63:$L$66,A31)</f>
        <v>0</v>
      </c>
      <c r="CD31" s="208"/>
      <c r="CE31" s="41">
        <f>COUNTIF(JEUDI!$L$63:$L$66,A31)</f>
        <v>0</v>
      </c>
      <c r="CF31" s="208"/>
      <c r="CG31" s="209">
        <f>COUNTIF(VENDREDI!$L$63:$L$66,A31)</f>
        <v>0</v>
      </c>
      <c r="CK31" s="43">
        <f>COUNTIF(LUNDI!$O$64:$O$66,A31)</f>
        <v>0</v>
      </c>
      <c r="CL31" s="41">
        <f>COUNTIF(MARDI!$O$64:$O$66,A31)</f>
        <v>0</v>
      </c>
      <c r="CM31" s="41">
        <f>COUNTIF(MERCREDI!$O$64:$O$66,A31)</f>
        <v>0</v>
      </c>
      <c r="CN31" s="41">
        <f>COUNTIF(JEUDI!$O$64:$O$66,A31)</f>
        <v>0</v>
      </c>
      <c r="CO31" s="42">
        <f>COUNTIF(VENDREDI!$O$64:$O$66,A31)</f>
        <v>0</v>
      </c>
      <c r="CQ31" s="43">
        <f>COUNTIF(LUNDI!$P$64:$P$66,A31)</f>
        <v>0</v>
      </c>
      <c r="CR31" s="41">
        <f>COUNTIF(MARDI!$P$64:$P$66,A31)</f>
        <v>0</v>
      </c>
      <c r="CS31" s="41">
        <f>COUNTIF(MERCREDI!$P$64:$P$66,A31)</f>
        <v>0</v>
      </c>
      <c r="CT31" s="41">
        <f>COUNTIF(JEUDI!$P$64:$P$66,A31)</f>
        <v>0</v>
      </c>
      <c r="CU31" s="42">
        <f>COUNTIF(VENDREDI!$P$64:$P$66,A31)</f>
        <v>0</v>
      </c>
      <c r="CV31" s="543" t="str">
        <f t="shared" si="26"/>
        <v>EL OUARDI</v>
      </c>
      <c r="CW31" s="559" t="e">
        <f>INDEX(LUNDI!$B$6:$B$29,MATCH($A$31,LUNDI!D6:D29,0))</f>
        <v>#N/A</v>
      </c>
      <c r="CX31" s="559" t="e">
        <f>INDEX(LUNDI!$B$6:$B$29,MATCH($A$31,LUNDI!E6:E29,0))</f>
        <v>#N/A</v>
      </c>
      <c r="CY31" s="559" t="e">
        <f>INDEX(LUNDI!$B$6:$B$29,MATCH($A$31,LUNDI!F6:F29,0))</f>
        <v>#N/A</v>
      </c>
      <c r="CZ31" s="559" t="e">
        <f>INDEX(LUNDI!$B$6:$B$29,MATCH($A$31,LUNDI!G6:G29,0))</f>
        <v>#N/A</v>
      </c>
      <c r="DA31" s="559" t="e">
        <f>INDEX(LUNDI!$B$6:$B$29,MATCH($A$31,LUNDI!H6:H29,0))</f>
        <v>#N/A</v>
      </c>
      <c r="DB31" s="559" t="e">
        <f>INDEX(LUNDI!$B$6:$B$29,MATCH($A$31,LUNDI!I6:I29,0))</f>
        <v>#N/A</v>
      </c>
      <c r="DC31" s="559" t="e">
        <f>INDEX(LUNDI!$B$6:$B$29,MATCH($A$31,LUNDI!J6:J29,0))</f>
        <v>#N/A</v>
      </c>
      <c r="DD31" s="559" t="e">
        <f>INDEX(LUNDI!$B$6:$B$29,MATCH($A$31,LUNDI!K6:K29,0))</f>
        <v>#N/A</v>
      </c>
      <c r="DE31" s="559" t="e">
        <f>INDEX(LUNDI!$B$6:$B$29,MATCH($A$31,LUNDI!L6:L29,0))</f>
        <v>#N/A</v>
      </c>
      <c r="DF31" s="559" t="e">
        <f>INDEX(LUNDI!$B$6:$B$29,MATCH($A$31,LUNDI!M6:M29,0))</f>
        <v>#N/A</v>
      </c>
      <c r="DG31" s="559" t="e">
        <f>INDEX(LUNDI!$B$6:$B$29,MATCH($A$31,LUNDI!N6:N29,0))</f>
        <v>#N/A</v>
      </c>
      <c r="DH31" s="559" t="e">
        <f>INDEX(LUNDI!$B$6:$B$29,MATCH($A$31,LUNDI!O6:O29,0))</f>
        <v>#N/A</v>
      </c>
      <c r="DI31" s="559" t="e">
        <f>INDEX(LUNDI!$B$6:$B$29,MATCH($A$31,LUNDI!P6:P29,0))</f>
        <v>#N/A</v>
      </c>
      <c r="DJ31" s="559" t="e">
        <f>INDEX(LUNDI!$B$6:$B$29,MATCH($A$31,LUNDI!Q6:Q29,0))</f>
        <v>#N/A</v>
      </c>
      <c r="DK31" s="559" t="e">
        <f>INDEX(LUNDI!$B$6:$B$29,MATCH($A$31,LUNDI!R6:R29,0))</f>
        <v>#N/A</v>
      </c>
      <c r="DL31" s="559" t="e">
        <f>INDEX(LUNDI!$B$6:$B$29,MATCH($A$31,LUNDI!S6:S29,0))</f>
        <v>#N/A</v>
      </c>
      <c r="DM31" s="559" t="e">
        <f>INDEX(LUNDI!$B$6:$B$29,MATCH($A$31,LUNDI!T6:T29,0))</f>
        <v>#N/A</v>
      </c>
      <c r="DN31" s="559" t="e">
        <f>INDEX(LUNDI!$B$6:$B$29,MATCH($A$31,LUNDI!U6:U29,0))</f>
        <v>#N/A</v>
      </c>
      <c r="DO31" s="559" t="e">
        <f>INDEX(LUNDI!$B$6:$B$29,MATCH($A$31,LUNDI!V6:V29,0))</f>
        <v>#N/A</v>
      </c>
      <c r="DP31" s="559" t="e">
        <f>INDEX(LUNDI!$B$6:$B$29,MATCH($A$31,LUNDI!W6:W29,0))</f>
        <v>#N/A</v>
      </c>
      <c r="DQ31" s="559" t="e">
        <f>INDEX(LUNDI!$B$6:$B$29,MATCH($A$31,LUNDI!X6:X29,0))</f>
        <v>#N/A</v>
      </c>
      <c r="DR31" s="559" t="e">
        <f>INDEX(LUNDI!$B$6:$B$29,MATCH($A$31,LUNDI!Y6:Y29,0))</f>
        <v>#N/A</v>
      </c>
      <c r="DS31" s="559" t="e">
        <f>INDEX(LUNDI!$B$6:$B$29,MATCH($A$31,LUNDI!Z6:Z29,0))</f>
        <v>#N/A</v>
      </c>
      <c r="DT31" s="559" t="e">
        <f>INDEX(LUNDI!$B$6:$B$29,MATCH($A$31,LUNDI!AA6:AA29,0))</f>
        <v>#N/A</v>
      </c>
      <c r="DU31" s="559" t="e">
        <f>INDEX(LUNDI!$B$6:$B$29,MATCH($A$31,LUNDI!AB6:AB29,0))</f>
        <v>#N/A</v>
      </c>
      <c r="DV31" s="572">
        <f t="shared" si="14"/>
        <v>0</v>
      </c>
      <c r="DW31" s="543" t="str">
        <f t="shared" si="15"/>
        <v>EL OUARDI</v>
      </c>
      <c r="DX31" s="559" t="e">
        <f>INDEX(MARDI!$B$6:$B$29,MATCH($A$31,MARDI!D6:D29,0))</f>
        <v>#N/A</v>
      </c>
      <c r="DY31" s="559" t="e">
        <f>INDEX(MARDI!$B$6:$B$29,MATCH($A$31,MARDI!E6:E29,0))</f>
        <v>#N/A</v>
      </c>
      <c r="DZ31" s="559" t="e">
        <f>INDEX(MARDI!$B$6:$B$29,MATCH($A$31,MARDI!F6:F29,0))</f>
        <v>#N/A</v>
      </c>
      <c r="EA31" s="559" t="e">
        <f>INDEX(MARDI!$B$6:$B$29,MATCH($A$31,MARDI!G6:G29,0))</f>
        <v>#N/A</v>
      </c>
      <c r="EB31" s="559" t="e">
        <f>INDEX(MARDI!$B$6:$B$29,MATCH($A$31,MARDI!H6:H29,0))</f>
        <v>#N/A</v>
      </c>
      <c r="EC31" s="559" t="e">
        <f>INDEX(MARDI!$B$6:$B$29,MATCH($A$31,MARDI!I6:I29,0))</f>
        <v>#N/A</v>
      </c>
      <c r="ED31" s="559" t="e">
        <f>INDEX(MARDI!$B$6:$B$29,MATCH($A$31,MARDI!J6:J29,0))</f>
        <v>#N/A</v>
      </c>
      <c r="EE31" s="559" t="e">
        <f>INDEX(MARDI!$B$6:$B$29,MATCH($A$31,MARDI!K6:K29,0))</f>
        <v>#N/A</v>
      </c>
      <c r="EF31" s="559" t="e">
        <f>INDEX(MARDI!$B$6:$B$29,MATCH($A$31,MARDI!L6:L29,0))</f>
        <v>#N/A</v>
      </c>
      <c r="EG31" s="559" t="e">
        <f>INDEX(MARDI!$B$6:$B$29,MATCH($A$31,MARDI!M6:M29,0))</f>
        <v>#N/A</v>
      </c>
      <c r="EH31" s="559" t="e">
        <f>INDEX(MARDI!$B$6:$B$29,MATCH($A$31,MARDI!N6:N29,0))</f>
        <v>#N/A</v>
      </c>
      <c r="EI31" s="559" t="e">
        <f>INDEX(MARDI!$B$6:$B$29,MATCH($A$31,MARDI!O6:O29,0))</f>
        <v>#N/A</v>
      </c>
      <c r="EJ31" s="559" t="e">
        <f>INDEX(MARDI!$B$6:$B$29,MATCH($A$31,MARDI!P6:P29,0))</f>
        <v>#N/A</v>
      </c>
      <c r="EK31" s="559" t="e">
        <f>INDEX(MARDI!$B$6:$B$29,MATCH($A$31,MARDI!Q6:Q29,0))</f>
        <v>#N/A</v>
      </c>
      <c r="EL31" s="559" t="e">
        <f>INDEX(MARDI!$B$6:$B$29,MATCH($A$31,MARDI!R6:R29,0))</f>
        <v>#N/A</v>
      </c>
      <c r="EM31" s="559" t="e">
        <f>INDEX(MARDI!$B$6:$B$29,MATCH($A$31,MARDI!S6:S29,0))</f>
        <v>#N/A</v>
      </c>
      <c r="EN31" s="559" t="e">
        <f>INDEX(MARDI!$B$6:$B$29,MATCH($A$31,MARDI!T6:T29,0))</f>
        <v>#N/A</v>
      </c>
      <c r="EO31" s="559" t="e">
        <f>INDEX(MARDI!$B$6:$B$29,MATCH($A$31,MARDI!U6:U29,0))</f>
        <v>#N/A</v>
      </c>
      <c r="EP31" s="559" t="e">
        <f>INDEX(MARDI!$B$6:$B$29,MATCH($A$31,MARDI!V6:V29,0))</f>
        <v>#N/A</v>
      </c>
      <c r="EQ31" s="559" t="e">
        <f>INDEX(MARDI!$B$6:$B$29,MATCH($A$31,MARDI!W6:W29,0))</f>
        <v>#N/A</v>
      </c>
      <c r="ER31" s="559" t="e">
        <f>INDEX(MARDI!$B$6:$B$29,MATCH($A$31,MARDI!X6:X29,0))</f>
        <v>#N/A</v>
      </c>
      <c r="ES31" s="559" t="e">
        <f>INDEX(MARDI!$B$6:$B$29,MATCH($A$31,MARDI!Y6:Y29,0))</f>
        <v>#N/A</v>
      </c>
      <c r="ET31" s="559" t="e">
        <f>INDEX(MARDI!$B$6:$B$29,MATCH($A$31,MARDI!Z6:Z29,0))</f>
        <v>#N/A</v>
      </c>
      <c r="EU31" s="559" t="e">
        <f>INDEX(MARDI!$B$6:$B$29,MATCH($A$31,MARDI!AA6:AA29,0))</f>
        <v>#N/A</v>
      </c>
      <c r="EV31" s="559" t="e">
        <f>INDEX(MARDI!$B$6:$B$29,MATCH($A$31,MARDI!AB6:AB29,0))</f>
        <v>#N/A</v>
      </c>
      <c r="EW31" s="572">
        <f t="shared" si="16"/>
        <v>0</v>
      </c>
      <c r="EX31" s="559"/>
      <c r="EY31" s="568" t="str">
        <f t="shared" si="27"/>
        <v>EL OUARDI</v>
      </c>
      <c r="EZ31" s="559" t="e">
        <f>INDEX(MERCREDI!$B$6:$B$29,MATCH($A$31,MERCREDI!D6:D29,0))</f>
        <v>#N/A</v>
      </c>
      <c r="FA31" s="559" t="e">
        <f>INDEX(MERCREDI!$B$6:$B$29,MATCH($A$31,MERCREDI!E6:E29,0))</f>
        <v>#N/A</v>
      </c>
      <c r="FB31" s="559" t="e">
        <f>INDEX(MERCREDI!$B$6:$B$29,MATCH($A$31,MERCREDI!F6:F29,0))</f>
        <v>#N/A</v>
      </c>
      <c r="FC31" s="559" t="e">
        <f>INDEX(MERCREDI!$B$6:$B$29,MATCH($A$31,MERCREDI!G6:G29,0))</f>
        <v>#N/A</v>
      </c>
      <c r="FD31" s="559" t="e">
        <f>INDEX(MERCREDI!$B$6:$B$29,MATCH($A$31,MERCREDI!H6:H29,0))</f>
        <v>#N/A</v>
      </c>
      <c r="FE31" s="559" t="e">
        <f>INDEX(MERCREDI!$B$6:$B$29,MATCH($A$31,MERCREDI!I6:I29,0))</f>
        <v>#N/A</v>
      </c>
      <c r="FF31" s="559" t="e">
        <f>INDEX(MERCREDI!$B$6:$B$29,MATCH($A$31,MERCREDI!J6:J29,0))</f>
        <v>#N/A</v>
      </c>
      <c r="FG31" s="559" t="e">
        <f>INDEX(MERCREDI!$B$6:$B$29,MATCH($A$31,MERCREDI!K6:K29,0))</f>
        <v>#N/A</v>
      </c>
      <c r="FH31" s="559" t="e">
        <f>INDEX(MERCREDI!$B$6:$B$29,MATCH($A$31,MERCREDI!L6:L29,0))</f>
        <v>#N/A</v>
      </c>
      <c r="FI31" s="559" t="e">
        <f>INDEX(MERCREDI!$B$6:$B$29,MATCH($A$31,MERCREDI!M6:M29,0))</f>
        <v>#N/A</v>
      </c>
      <c r="FJ31" s="559" t="e">
        <f>INDEX(MERCREDI!$B$6:$B$29,MATCH($A$31,MERCREDI!N6:N29,0))</f>
        <v>#N/A</v>
      </c>
      <c r="FK31" s="559" t="e">
        <f>INDEX(MERCREDI!$B$6:$B$29,MATCH($A$31,MERCREDI!O6:O29,0))</f>
        <v>#N/A</v>
      </c>
      <c r="FL31" s="559" t="e">
        <f>INDEX(MERCREDI!$B$6:$B$29,MATCH($A$31,MERCREDI!P6:P29,0))</f>
        <v>#N/A</v>
      </c>
      <c r="FM31" s="559" t="e">
        <f>INDEX(MERCREDI!$B$6:$B$29,MATCH($A$31,MERCREDI!Q6:Q29,0))</f>
        <v>#N/A</v>
      </c>
      <c r="FN31" s="559" t="e">
        <f>INDEX(MERCREDI!$B$6:$B$29,MATCH($A$31,MERCREDI!R6:R29,0))</f>
        <v>#N/A</v>
      </c>
      <c r="FO31" s="559" t="e">
        <f>INDEX(MERCREDI!$B$6:$B$29,MATCH($A$31,MERCREDI!S6:S29,0))</f>
        <v>#N/A</v>
      </c>
      <c r="FP31" s="559" t="e">
        <f>INDEX(MERCREDI!$B$6:$B$29,MATCH($A$31,MERCREDI!T6:T29,0))</f>
        <v>#N/A</v>
      </c>
      <c r="FQ31" s="559" t="e">
        <f>INDEX(MERCREDI!$B$6:$B$29,MATCH($A$31,MERCREDI!U6:U29,0))</f>
        <v>#N/A</v>
      </c>
      <c r="FR31" s="559" t="e">
        <f>INDEX(MERCREDI!$B$6:$B$29,MATCH($A$31,MERCREDI!V6:V29,0))</f>
        <v>#N/A</v>
      </c>
      <c r="FS31" s="559" t="e">
        <f>INDEX(MERCREDI!$B$6:$B$29,MATCH($A$31,MERCREDI!W6:W29,0))</f>
        <v>#N/A</v>
      </c>
      <c r="FT31" s="559" t="e">
        <f>INDEX(MERCREDI!$B$6:$B$29,MATCH($A$31,MERCREDI!X6:X29,0))</f>
        <v>#N/A</v>
      </c>
      <c r="FU31" s="559" t="e">
        <f>INDEX(MERCREDI!$B$6:$B$29,MATCH($A$31,MERCREDI!Y6:Y29,0))</f>
        <v>#N/A</v>
      </c>
      <c r="FV31" s="559" t="e">
        <f>INDEX(MERCREDI!$B$6:$B$29,MATCH($A$31,MERCREDI!Z6:Z29,0))</f>
        <v>#N/A</v>
      </c>
      <c r="FW31" s="559" t="e">
        <f>INDEX(MERCREDI!$B$6:$B$29,MATCH($A$31,MERCREDI!AA6:AA29,0))</f>
        <v>#N/A</v>
      </c>
      <c r="FX31" s="559" t="e">
        <f>INDEX(MERCREDI!$B$6:$B$29,MATCH($A$31,MERCREDI!AB6:AB29,0))</f>
        <v>#N/A</v>
      </c>
      <c r="FY31" s="572">
        <f t="shared" si="28"/>
        <v>0</v>
      </c>
      <c r="GA31" s="570" t="str">
        <f t="shared" si="29"/>
        <v>EL OUARDI</v>
      </c>
      <c r="GB31" s="565" t="e">
        <f>INDEX(JEUDI!$B$6:$B$29,MATCH($A$31,JEUDI!D6:D29,0))</f>
        <v>#N/A</v>
      </c>
      <c r="GC31" s="565" t="e">
        <f>INDEX(JEUDI!$B$6:$B$29,MATCH($A$31,JEUDI!E6:E29,0))</f>
        <v>#N/A</v>
      </c>
      <c r="GD31" s="565" t="e">
        <f>INDEX(JEUDI!$B$6:$B$29,MATCH($A$31,JEUDI!F6:F29,0))</f>
        <v>#N/A</v>
      </c>
      <c r="GE31" s="565" t="e">
        <f>INDEX(JEUDI!$B$6:$B$29,MATCH($A$31,JEUDI!G6:G29,0))</f>
        <v>#N/A</v>
      </c>
      <c r="GF31" s="565" t="e">
        <f>INDEX(JEUDI!$B$6:$B$29,MATCH($A$31,JEUDI!H6:H29,0))</f>
        <v>#N/A</v>
      </c>
      <c r="GG31" s="565" t="e">
        <f>INDEX(JEUDI!$B$6:$B$29,MATCH($A$31,JEUDI!I6:I29,0))</f>
        <v>#N/A</v>
      </c>
      <c r="GH31" s="565" t="e">
        <f>INDEX(JEUDI!$B$6:$B$29,MATCH($A$31,JEUDI!J6:J29,0))</f>
        <v>#N/A</v>
      </c>
      <c r="GI31" s="565" t="e">
        <f>INDEX(JEUDI!$B$6:$B$29,MATCH($A$31,JEUDI!K6:K29,0))</f>
        <v>#N/A</v>
      </c>
      <c r="GJ31" s="565" t="e">
        <f>INDEX(JEUDI!$B$6:$B$29,MATCH($A$31,JEUDI!L6:L29,0))</f>
        <v>#N/A</v>
      </c>
      <c r="GK31" s="565" t="e">
        <f>INDEX(JEUDI!$B$6:$B$29,MATCH($A$31,JEUDI!M6:M29,0))</f>
        <v>#N/A</v>
      </c>
      <c r="GL31" s="565" t="e">
        <f>INDEX(JEUDI!$B$6:$B$29,MATCH($A$31,JEUDI!N6:N29,0))</f>
        <v>#N/A</v>
      </c>
      <c r="GM31" s="565" t="e">
        <f>INDEX(JEUDI!$B$6:$B$29,MATCH($A$31,JEUDI!O6:O29,0))</f>
        <v>#N/A</v>
      </c>
      <c r="GN31" s="565" t="e">
        <f>INDEX(JEUDI!$B$6:$B$29,MATCH($A$31,JEUDI!P6:P29,0))</f>
        <v>#N/A</v>
      </c>
      <c r="GO31" s="565" t="e">
        <f>INDEX(JEUDI!$B$6:$B$29,MATCH($A$31,JEUDI!Q6:Q29,0))</f>
        <v>#N/A</v>
      </c>
      <c r="GP31" s="565" t="e">
        <f>INDEX(JEUDI!$B$6:$B$29,MATCH($A$31,JEUDI!R6:R29,0))</f>
        <v>#N/A</v>
      </c>
      <c r="GQ31" s="565" t="e">
        <f>INDEX(JEUDI!$B$6:$B$29,MATCH($A$31,JEUDI!S6:S29,0))</f>
        <v>#N/A</v>
      </c>
      <c r="GR31" s="565" t="e">
        <f>INDEX(JEUDI!$B$6:$B$29,MATCH($A$31,JEUDI!T6:T29,0))</f>
        <v>#N/A</v>
      </c>
      <c r="GS31" s="565" t="e">
        <f>INDEX(JEUDI!$B$6:$B$29,MATCH($A$31,JEUDI!U6:U29,0))</f>
        <v>#N/A</v>
      </c>
      <c r="GT31" s="565" t="e">
        <f>INDEX(JEUDI!$B$6:$B$29,MATCH($A$31,JEUDI!V6:V29,0))</f>
        <v>#N/A</v>
      </c>
      <c r="GU31" s="565" t="e">
        <f>INDEX(JEUDI!$B$6:$B$29,MATCH($A$31,JEUDI!W6:W29,0))</f>
        <v>#N/A</v>
      </c>
      <c r="GV31" s="565" t="e">
        <f>INDEX(JEUDI!$B$6:$B$29,MATCH($A$31,JEUDI!X6:X29,0))</f>
        <v>#N/A</v>
      </c>
      <c r="GW31" s="565" t="e">
        <f>INDEX(JEUDI!$B$6:$B$29,MATCH($A$31,JEUDI!Y6:Y29,0))</f>
        <v>#N/A</v>
      </c>
      <c r="GX31" s="565" t="e">
        <f>INDEX(JEUDI!$B$6:$B$29,MATCH($A$31,JEUDI!Z6:Z29,0))</f>
        <v>#N/A</v>
      </c>
      <c r="GY31" s="565" t="e">
        <f>INDEX(JEUDI!$B$6:$B$29,MATCH($A$31,JEUDI!AA6:AA29,0))</f>
        <v>#N/A</v>
      </c>
      <c r="GZ31" s="565" t="e">
        <f>INDEX(JEUDI!$B$6:$B$29,MATCH($A$31,JEUDI!AB6:AB29,0))</f>
        <v>#N/A</v>
      </c>
      <c r="HA31" s="572">
        <f t="shared" si="30"/>
        <v>0</v>
      </c>
      <c r="HC31" s="772" t="str">
        <f t="shared" si="31"/>
        <v>EL OUARDI</v>
      </c>
      <c r="HD31" s="565" t="e">
        <f>INDEX(VENDREDI!$B$6:$B$29,MATCH($A$31,VENDREDI!D6:D29,0))</f>
        <v>#N/A</v>
      </c>
      <c r="HE31" s="565" t="e">
        <f>INDEX(VENDREDI!$B$6:$B$29,MATCH($A$31,VENDREDI!E6:E29,0))</f>
        <v>#N/A</v>
      </c>
      <c r="HF31" s="565" t="e">
        <f>INDEX(VENDREDI!$B$6:$B$29,MATCH($A$31,VENDREDI!F6:F29,0))</f>
        <v>#N/A</v>
      </c>
      <c r="HG31" s="565" t="e">
        <f>INDEX(VENDREDI!$B$6:$B$29,MATCH($A$31,VENDREDI!G6:G29,0))</f>
        <v>#N/A</v>
      </c>
      <c r="HH31" s="565" t="e">
        <f>INDEX(VENDREDI!$B$6:$B$29,MATCH($A$31,VENDREDI!H6:H29,0))</f>
        <v>#N/A</v>
      </c>
      <c r="HI31" s="565" t="e">
        <f>INDEX(VENDREDI!$B$6:$B$29,MATCH($A$31,VENDREDI!I6:I29,0))</f>
        <v>#N/A</v>
      </c>
      <c r="HJ31" s="565" t="e">
        <f>INDEX(VENDREDI!$B$6:$B$29,MATCH($A$31,VENDREDI!J6:J29,0))</f>
        <v>#N/A</v>
      </c>
      <c r="HK31" s="565" t="e">
        <f>INDEX(VENDREDI!$B$6:$B$29,MATCH($A$31,VENDREDI!K6:K29,0))</f>
        <v>#N/A</v>
      </c>
      <c r="HL31" s="565" t="e">
        <f>INDEX(VENDREDI!$B$6:$B$29,MATCH($A$31,VENDREDI!L6:L29,0))</f>
        <v>#N/A</v>
      </c>
      <c r="HM31" s="565" t="e">
        <f>INDEX(VENDREDI!$B$6:$B$29,MATCH($A$31,VENDREDI!M6:M29,0))</f>
        <v>#N/A</v>
      </c>
      <c r="HN31" s="565" t="e">
        <f>INDEX(VENDREDI!$B$6:$B$29,MATCH($A$31,VENDREDI!N6:N29,0))</f>
        <v>#N/A</v>
      </c>
      <c r="HO31" s="565" t="e">
        <f>INDEX(VENDREDI!$B$6:$B$29,MATCH($A$31,VENDREDI!O6:O29,0))</f>
        <v>#N/A</v>
      </c>
      <c r="HP31" s="565" t="e">
        <f>INDEX(VENDREDI!$B$6:$B$29,MATCH($A$31,VENDREDI!P6:P29,0))</f>
        <v>#N/A</v>
      </c>
      <c r="HQ31" s="565" t="e">
        <f>INDEX(VENDREDI!$B$6:$B$29,MATCH($A$31,VENDREDI!Q6:Q29,0))</f>
        <v>#N/A</v>
      </c>
      <c r="HR31" s="565" t="e">
        <f>INDEX(VENDREDI!$B$6:$B$29,MATCH($A$31,VENDREDI!R6:R29,0))</f>
        <v>#N/A</v>
      </c>
      <c r="HS31" s="565" t="e">
        <f>INDEX(VENDREDI!$B$6:$B$29,MATCH($A$31,VENDREDI!S6:S29,0))</f>
        <v>#N/A</v>
      </c>
      <c r="HT31" s="565" t="e">
        <f>INDEX(VENDREDI!$B$6:$B$29,MATCH($A$31,VENDREDI!T6:T29,0))</f>
        <v>#N/A</v>
      </c>
      <c r="HU31" s="565" t="e">
        <f>INDEX(VENDREDI!$B$6:$B$29,MATCH($A$31,VENDREDI!U6:U29,0))</f>
        <v>#N/A</v>
      </c>
      <c r="HV31" s="565" t="e">
        <f>INDEX(VENDREDI!$B$6:$B$29,MATCH($A$31,VENDREDI!V6:V29,0))</f>
        <v>#N/A</v>
      </c>
      <c r="HW31" s="565" t="e">
        <f>INDEX(VENDREDI!$B$6:$B$29,MATCH($A$31,VENDREDI!W6:W29,0))</f>
        <v>#N/A</v>
      </c>
      <c r="HX31" s="565" t="e">
        <f>INDEX(VENDREDI!$B$6:$B$29,MATCH($A$31,VENDREDI!X6:X29,0))</f>
        <v>#N/A</v>
      </c>
      <c r="HY31" s="565" t="e">
        <f>INDEX(VENDREDI!$B$6:$B$29,MATCH($A$31,VENDREDI!Y6:Y29,0))</f>
        <v>#N/A</v>
      </c>
      <c r="HZ31" s="565" t="e">
        <f>INDEX(VENDREDI!$B$6:$B$29,MATCH($A$31,VENDREDI!Z6:Z29,0))</f>
        <v>#N/A</v>
      </c>
      <c r="IA31" s="565" t="e">
        <f>INDEX(VENDREDI!$B$6:$B$29,MATCH($A$31,VENDREDI!AA6:AA29,0))</f>
        <v>#N/A</v>
      </c>
      <c r="IB31" s="565" t="e">
        <f>INDEX(VENDREDI!$B$6:$B$29,MATCH($A$31,VENDREDI!AB6:AB29,0))</f>
        <v>#N/A</v>
      </c>
      <c r="IC31" s="572">
        <f t="shared" si="32"/>
        <v>0</v>
      </c>
      <c r="IG31" s="772" t="str">
        <f t="shared" si="33"/>
        <v>EL OUARDI</v>
      </c>
      <c r="IH31" s="565" t="e">
        <f>INDEX(LUNDI!$B$35:$B$58,MATCH($A$31,LUNDI!D35:D58,0))</f>
        <v>#N/A</v>
      </c>
      <c r="II31" s="565" t="e">
        <f>INDEX(LUNDI!$B$35:$B$58,MATCH($A$31,LUNDI!E35:E58,0))</f>
        <v>#N/A</v>
      </c>
      <c r="IJ31" s="565" t="e">
        <f>INDEX(LUNDI!$B$35:$B$58,MATCH($A$31,LUNDI!F35:F58,0))</f>
        <v>#N/A</v>
      </c>
      <c r="IK31" s="565" t="e">
        <f>INDEX(LUNDI!$B$35:$B$58,MATCH($A$31,LUNDI!G35:G58,0))</f>
        <v>#N/A</v>
      </c>
      <c r="IL31" s="565" t="e">
        <f>INDEX(LUNDI!$B$35:$B$58,MATCH($A$31,LUNDI!H35:H58,0))</f>
        <v>#N/A</v>
      </c>
      <c r="IM31" s="565" t="e">
        <f>INDEX(LUNDI!$B$35:$B$58,MATCH($A$31,LUNDI!I35:I58,0))</f>
        <v>#N/A</v>
      </c>
      <c r="IN31" s="565" t="e">
        <f>INDEX(LUNDI!$B$35:$B$58,MATCH($A$31,LUNDI!J35:J58,0))</f>
        <v>#N/A</v>
      </c>
      <c r="IO31" s="565" t="e">
        <f>INDEX(LUNDI!$B$35:$B$58,MATCH($A$31,LUNDI!K35:K58,0))</f>
        <v>#N/A</v>
      </c>
      <c r="IP31" s="565" t="e">
        <f>INDEX(LUNDI!$B$35:$B$58,MATCH($A$31,LUNDI!L35:L58,0))</f>
        <v>#N/A</v>
      </c>
      <c r="IQ31" s="565" t="e">
        <f>INDEX(LUNDI!$B$35:$B$58,MATCH($A$31,LUNDI!M35:M58,0))</f>
        <v>#N/A</v>
      </c>
      <c r="IR31" s="565" t="e">
        <f>INDEX(LUNDI!$B$35:$B$58,MATCH($A$31,LUNDI!N35:N58,0))</f>
        <v>#N/A</v>
      </c>
      <c r="IS31" s="565" t="e">
        <f>INDEX(LUNDI!$B$35:$B$58,MATCH($A$31,LUNDI!O35:O58,0))</f>
        <v>#N/A</v>
      </c>
      <c r="IT31" s="565" t="e">
        <f>INDEX(LUNDI!$B$35:$B$58,MATCH($A$31,LUNDI!P35:P58,0))</f>
        <v>#N/A</v>
      </c>
      <c r="IU31" s="565" t="e">
        <f>INDEX(LUNDI!$B$35:$B$58,MATCH($A$31,LUNDI!Q35:Q58,0))</f>
        <v>#N/A</v>
      </c>
      <c r="IV31" s="565" t="e">
        <f>INDEX(LUNDI!$B$35:$B$58,MATCH($A$31,LUNDI!R35:R58,0))</f>
        <v>#N/A</v>
      </c>
      <c r="IW31" s="565" t="e">
        <f>INDEX(LUNDI!$B$35:$B$58,MATCH($A$31,LUNDI!S35:S58,0))</f>
        <v>#N/A</v>
      </c>
      <c r="IX31" s="565" t="e">
        <f>INDEX(LUNDI!$B$35:$B$58,MATCH($A$31,LUNDI!T35:T58,0))</f>
        <v>#N/A</v>
      </c>
      <c r="IY31" s="565" t="e">
        <f>INDEX(LUNDI!$B$35:$B$58,MATCH($A$31,LUNDI!U35:U58,0))</f>
        <v>#N/A</v>
      </c>
      <c r="IZ31" s="565" t="e">
        <f>INDEX(LUNDI!$B$35:$B$58,MATCH($A$31,LUNDI!V35:V58,0))</f>
        <v>#N/A</v>
      </c>
      <c r="JA31" s="565" t="e">
        <f>INDEX(LUNDI!$B$35:$B$58,MATCH($A$31,LUNDI!W35:W58,0))</f>
        <v>#N/A</v>
      </c>
      <c r="JB31" s="565" t="e">
        <f>INDEX(LUNDI!$B$35:$B$58,MATCH($A$31,LUNDI!X35:X58,0))</f>
        <v>#N/A</v>
      </c>
      <c r="JC31" s="565" t="e">
        <f>INDEX(LUNDI!$B$35:$B$58,MATCH($A$31,LUNDI!Y35:Y58,0))</f>
        <v>#N/A</v>
      </c>
      <c r="JD31" s="565" t="e">
        <f>INDEX(LUNDI!$B$35:$B$58,MATCH($A$31,LUNDI!Z35:Z58,0))</f>
        <v>#N/A</v>
      </c>
      <c r="JE31" s="565" t="e">
        <f>INDEX(LUNDI!$B$35:$B$58,MATCH($A$31,LUNDI!AA35:AA58,0))</f>
        <v>#N/A</v>
      </c>
      <c r="JF31" s="565" t="e">
        <f>INDEX(LUNDI!$B$35:$B$58,MATCH($A$31,LUNDI!AB35:AB58,0))</f>
        <v>#N/A</v>
      </c>
      <c r="JG31" s="572">
        <f t="shared" si="34"/>
        <v>0</v>
      </c>
      <c r="JI31" s="772" t="str">
        <f t="shared" si="35"/>
        <v>EL OUARDI</v>
      </c>
      <c r="JJ31" s="565" t="e">
        <f>INDEX(MARDI!$B$35:$B$58,MATCH($A$31,MARDI!D35:D58,0))</f>
        <v>#N/A</v>
      </c>
      <c r="JK31" s="565" t="e">
        <f>INDEX(MARDI!$B$35:$B$58,MATCH($A$31,MARDI!E35:E58,0))</f>
        <v>#N/A</v>
      </c>
      <c r="JL31" s="565" t="e">
        <f>INDEX(MARDI!$B$35:$B$58,MATCH($A$31,MARDI!F35:F58,0))</f>
        <v>#N/A</v>
      </c>
      <c r="JM31" s="565" t="e">
        <f>INDEX(MARDI!$B$35:$B$58,MATCH($A$31,MARDI!G35:G58,0))</f>
        <v>#N/A</v>
      </c>
      <c r="JN31" s="565" t="e">
        <f>INDEX(MARDI!$B$35:$B$58,MATCH($A$31,MARDI!H35:H58,0))</f>
        <v>#N/A</v>
      </c>
      <c r="JO31" s="565" t="e">
        <f>INDEX(MARDI!$B$35:$B$58,MATCH($A$31,MARDI!I35:I58,0))</f>
        <v>#N/A</v>
      </c>
      <c r="JP31" s="565" t="e">
        <f>INDEX(MARDI!$B$35:$B$58,MATCH($A$31,MARDI!J35:J58,0))</f>
        <v>#N/A</v>
      </c>
      <c r="JQ31" s="565" t="e">
        <f>INDEX(MARDI!$B$35:$B$58,MATCH($A$31,MARDI!K35:K58,0))</f>
        <v>#N/A</v>
      </c>
      <c r="JR31" s="565" t="e">
        <f>INDEX(MARDI!$B$35:$B$58,MATCH($A$31,MARDI!L35:L58,0))</f>
        <v>#N/A</v>
      </c>
      <c r="JS31" s="565" t="e">
        <f>INDEX(MARDI!$B$35:$B$58,MATCH($A$31,MARDI!M35:M58,0))</f>
        <v>#N/A</v>
      </c>
      <c r="JT31" s="565" t="e">
        <f>INDEX(MARDI!$B$35:$B$58,MATCH($A$31,MARDI!N35:N58,0))</f>
        <v>#N/A</v>
      </c>
      <c r="JU31" s="565" t="e">
        <f>INDEX(MARDI!$B$35:$B$58,MATCH($A$31,MARDI!O35:O58,0))</f>
        <v>#N/A</v>
      </c>
      <c r="JV31" s="565" t="e">
        <f>INDEX(MARDI!$B$35:$B$58,MATCH($A$31,MARDI!P35:P58,0))</f>
        <v>#N/A</v>
      </c>
      <c r="JW31" s="565" t="e">
        <f>INDEX(MARDI!$B$35:$B$58,MATCH($A$31,MARDI!Q35:Q58,0))</f>
        <v>#N/A</v>
      </c>
      <c r="JX31" s="565" t="e">
        <f>INDEX(MARDI!$B$35:$B$58,MATCH($A$31,MARDI!R35:R58,0))</f>
        <v>#N/A</v>
      </c>
      <c r="JY31" s="565" t="e">
        <f>INDEX(MARDI!$B$35:$B$58,MATCH($A$31,MARDI!S35:S58,0))</f>
        <v>#N/A</v>
      </c>
      <c r="JZ31" s="565" t="e">
        <f>INDEX(MARDI!$B$35:$B$58,MATCH($A$31,MARDI!T35:T58,0))</f>
        <v>#N/A</v>
      </c>
      <c r="KA31" s="565" t="e">
        <f>INDEX(MARDI!$B$35:$B$58,MATCH($A$31,MARDI!U35:U58,0))</f>
        <v>#N/A</v>
      </c>
      <c r="KB31" s="565" t="e">
        <f>INDEX(MARDI!$B$35:$B$58,MATCH($A$31,MARDI!V35:V58,0))</f>
        <v>#N/A</v>
      </c>
      <c r="KC31" s="565" t="e">
        <f>INDEX(MARDI!$B$35:$B$58,MATCH($A$31,MARDI!W35:W58,0))</f>
        <v>#N/A</v>
      </c>
      <c r="KD31" s="565" t="e">
        <f>INDEX(MARDI!$B$35:$B$58,MATCH($A$31,MARDI!X35:X58,0))</f>
        <v>#N/A</v>
      </c>
      <c r="KE31" s="565" t="e">
        <f>INDEX(MARDI!$B$35:$B$58,MATCH($A$31,MARDI!Y35:Y58,0))</f>
        <v>#N/A</v>
      </c>
      <c r="KF31" s="565" t="e">
        <f>INDEX(MARDI!$B$35:$B$58,MATCH($A$31,MARDI!Z35:Z58,0))</f>
        <v>#N/A</v>
      </c>
      <c r="KG31" s="565" t="e">
        <f>INDEX(MARDI!$B$35:$B$58,MATCH($A$31,MARDI!AA35:AA58,0))</f>
        <v>#N/A</v>
      </c>
      <c r="KH31" s="565" t="e">
        <f>INDEX(MARDI!$B$35:$B$58,MATCH($A$31,MARDI!AB35:AB58,0))</f>
        <v>#N/A</v>
      </c>
      <c r="KI31" s="572">
        <f t="shared" si="36"/>
        <v>0</v>
      </c>
      <c r="KK31" s="565" t="str">
        <f t="shared" si="37"/>
        <v>EL OUARDI</v>
      </c>
      <c r="KL31" s="565" t="e">
        <f>INDEX(MERCREDI!$B$35:$B$58,MATCH($A$31,MERCREDI!D35:D58,0))</f>
        <v>#N/A</v>
      </c>
      <c r="KM31" s="565" t="e">
        <f>INDEX(MERCREDI!$B$35:$B$58,MATCH($A$31,MERCREDI!E35:E58,0))</f>
        <v>#N/A</v>
      </c>
      <c r="KN31" s="565" t="e">
        <f>INDEX(MERCREDI!$B$35:$B$58,MATCH($A$31,MERCREDI!F35:F58,0))</f>
        <v>#N/A</v>
      </c>
      <c r="KO31" s="565" t="e">
        <f>INDEX(MERCREDI!$B$35:$B$58,MATCH($A$31,MERCREDI!G35:G58,0))</f>
        <v>#N/A</v>
      </c>
      <c r="KP31" s="565" t="e">
        <f>INDEX(MERCREDI!$B$35:$B$58,MATCH($A$31,MERCREDI!H35:H58,0))</f>
        <v>#N/A</v>
      </c>
      <c r="KQ31" s="565" t="e">
        <f>INDEX(MERCREDI!$B$35:$B$58,MATCH($A$31,MERCREDI!I35:I58,0))</f>
        <v>#N/A</v>
      </c>
      <c r="KR31" s="565" t="e">
        <f>INDEX(MERCREDI!$B$35:$B$58,MATCH($A$31,MERCREDI!J35:J58,0))</f>
        <v>#N/A</v>
      </c>
      <c r="KS31" s="565" t="e">
        <f>INDEX(MERCREDI!$B$35:$B$58,MATCH($A$31,MERCREDI!K35:K58,0))</f>
        <v>#N/A</v>
      </c>
      <c r="KT31" s="565" t="e">
        <f>INDEX(MERCREDI!$B$35:$B$58,MATCH($A$31,MERCREDI!L35:L58,0))</f>
        <v>#N/A</v>
      </c>
      <c r="KU31" s="565" t="e">
        <f>INDEX(MERCREDI!$B$35:$B$58,MATCH($A$31,MERCREDI!M35:M58,0))</f>
        <v>#N/A</v>
      </c>
      <c r="KV31" s="565" t="e">
        <f>INDEX(MERCREDI!$B$35:$B$58,MATCH($A$31,MERCREDI!N35:N58,0))</f>
        <v>#N/A</v>
      </c>
      <c r="KW31" s="565" t="e">
        <f>INDEX(MERCREDI!$B$35:$B$58,MATCH($A$31,MERCREDI!O35:O58,0))</f>
        <v>#N/A</v>
      </c>
      <c r="KX31" s="565" t="e">
        <f>INDEX(MERCREDI!$B$35:$B$58,MATCH($A$31,MERCREDI!P35:P58,0))</f>
        <v>#N/A</v>
      </c>
      <c r="KY31" s="565" t="e">
        <f>INDEX(MERCREDI!$B$35:$B$58,MATCH($A$31,MERCREDI!Q35:Q58,0))</f>
        <v>#N/A</v>
      </c>
      <c r="KZ31" s="565" t="e">
        <f>INDEX(MERCREDI!$B$35:$B$58,MATCH($A$31,MERCREDI!R35:R58,0))</f>
        <v>#N/A</v>
      </c>
      <c r="LA31" s="565" t="e">
        <f>INDEX(MERCREDI!$B$35:$B$58,MATCH($A$31,MERCREDI!S35:S58,0))</f>
        <v>#N/A</v>
      </c>
      <c r="LB31" s="565" t="e">
        <f>INDEX(MERCREDI!$B$35:$B$58,MATCH($A$31,MERCREDI!T35:T58,0))</f>
        <v>#N/A</v>
      </c>
      <c r="LC31" s="565" t="e">
        <f>INDEX(MERCREDI!$B$35:$B$58,MATCH($A$31,MERCREDI!U35:U58,0))</f>
        <v>#N/A</v>
      </c>
      <c r="LD31" s="565" t="e">
        <f>INDEX(MERCREDI!$B$35:$B$58,MATCH($A$31,MERCREDI!V35:V58,0))</f>
        <v>#N/A</v>
      </c>
      <c r="LE31" s="565" t="e">
        <f>INDEX(MERCREDI!$B$35:$B$58,MATCH($A$31,MERCREDI!W35:W58,0))</f>
        <v>#N/A</v>
      </c>
      <c r="LF31" s="565" t="e">
        <f>INDEX(MERCREDI!$B$35:$B$58,MATCH($A$31,MERCREDI!X35:X58,0))</f>
        <v>#N/A</v>
      </c>
      <c r="LG31" s="565" t="e">
        <f>INDEX(MERCREDI!$B$35:$B$58,MATCH($A$31,MERCREDI!Y35:Y58,0))</f>
        <v>#N/A</v>
      </c>
      <c r="LH31" s="565" t="e">
        <f>INDEX(MERCREDI!$B$35:$B$58,MATCH($A$31,MERCREDI!Z35:Z58,0))</f>
        <v>#N/A</v>
      </c>
      <c r="LI31" s="565" t="e">
        <f>INDEX(MERCREDI!$B$35:$B$58,MATCH($A$31,MERCREDI!AA35:AA58,0))</f>
        <v>#N/A</v>
      </c>
      <c r="LJ31" s="565" t="e">
        <f>INDEX(MERCREDI!$B$35:$B$58,MATCH($A$31,MERCREDI!AB35:AB58,0))</f>
        <v>#N/A</v>
      </c>
      <c r="LK31" s="572">
        <f t="shared" si="38"/>
        <v>0</v>
      </c>
      <c r="LM31" s="565" t="str">
        <f t="shared" si="39"/>
        <v>EL OUARDI</v>
      </c>
      <c r="LN31" s="565" t="e">
        <f>INDEX(JEUDI!$B$35:$B$58,MATCH($A$31,JEUDI!D35:D58,0))</f>
        <v>#N/A</v>
      </c>
      <c r="LO31" s="565" t="e">
        <f>INDEX(JEUDI!$B$35:$B$58,MATCH($A$31,JEUDI!E35:E58,0))</f>
        <v>#N/A</v>
      </c>
      <c r="LP31" s="565" t="e">
        <f>INDEX(JEUDI!$B$35:$B$58,MATCH($A$31,JEUDI!F35:F58,0))</f>
        <v>#N/A</v>
      </c>
      <c r="LQ31" s="565" t="e">
        <f>INDEX(JEUDI!$B$35:$B$58,MATCH($A$31,JEUDI!G35:G58,0))</f>
        <v>#N/A</v>
      </c>
      <c r="LR31" s="565" t="e">
        <f>INDEX(JEUDI!$B$35:$B$58,MATCH($A$31,JEUDI!H35:H58,0))</f>
        <v>#N/A</v>
      </c>
      <c r="LS31" s="565" t="e">
        <f>INDEX(JEUDI!$B$35:$B$58,MATCH($A$31,JEUDI!I35:I58,0))</f>
        <v>#N/A</v>
      </c>
      <c r="LT31" s="565" t="e">
        <f>INDEX(JEUDI!$B$35:$B$58,MATCH($A$31,JEUDI!J35:J58,0))</f>
        <v>#N/A</v>
      </c>
      <c r="LU31" s="565" t="e">
        <f>INDEX(JEUDI!$B$35:$B$58,MATCH($A$31,JEUDI!K35:K58,0))</f>
        <v>#N/A</v>
      </c>
      <c r="LV31" s="565" t="e">
        <f>INDEX(JEUDI!$B$35:$B$58,MATCH($A$31,JEUDI!L35:L58,0))</f>
        <v>#N/A</v>
      </c>
      <c r="LW31" s="565" t="e">
        <f>INDEX(JEUDI!$B$35:$B$58,MATCH($A$31,JEUDI!M35:M58,0))</f>
        <v>#N/A</v>
      </c>
      <c r="LX31" s="565" t="e">
        <f>INDEX(JEUDI!$B$35:$B$58,MATCH($A$31,JEUDI!N35:N58,0))</f>
        <v>#N/A</v>
      </c>
      <c r="LY31" s="565" t="e">
        <f>INDEX(JEUDI!$B$35:$B$58,MATCH($A$31,JEUDI!O35:O58,0))</f>
        <v>#N/A</v>
      </c>
      <c r="LZ31" s="565" t="e">
        <f>INDEX(JEUDI!$B$35:$B$58,MATCH($A$31,JEUDI!P35:P58,0))</f>
        <v>#N/A</v>
      </c>
      <c r="MA31" s="565" t="e">
        <f>INDEX(JEUDI!$B$35:$B$58,MATCH($A$31,JEUDI!Q35:Q58,0))</f>
        <v>#N/A</v>
      </c>
      <c r="MB31" s="565" t="e">
        <f>INDEX(JEUDI!$B$35:$B$58,MATCH($A$31,JEUDI!R35:R58,0))</f>
        <v>#N/A</v>
      </c>
      <c r="MC31" s="565" t="e">
        <f>INDEX(JEUDI!$B$35:$B$58,MATCH($A$31,JEUDI!S35:S58,0))</f>
        <v>#N/A</v>
      </c>
      <c r="MD31" s="565" t="e">
        <f>INDEX(JEUDI!$B$35:$B$58,MATCH($A$31,JEUDI!T35:T58,0))</f>
        <v>#N/A</v>
      </c>
      <c r="ME31" s="565" t="e">
        <f>INDEX(JEUDI!$B$35:$B$58,MATCH($A$31,JEUDI!U35:U58,0))</f>
        <v>#N/A</v>
      </c>
      <c r="MF31" s="565" t="e">
        <f>INDEX(JEUDI!$B$35:$B$58,MATCH($A$31,JEUDI!V35:V58,0))</f>
        <v>#N/A</v>
      </c>
      <c r="MG31" s="565" t="e">
        <f>INDEX(JEUDI!$B$35:$B$58,MATCH($A$31,JEUDI!W35:W58,0))</f>
        <v>#N/A</v>
      </c>
      <c r="MH31" s="565" t="e">
        <f>INDEX(JEUDI!$B$35:$B$58,MATCH($A$31,JEUDI!X35:X58,0))</f>
        <v>#N/A</v>
      </c>
      <c r="MI31" s="565" t="e">
        <f>INDEX(JEUDI!$B$35:$B$58,MATCH($A$31,JEUDI!Y35:Y58,0))</f>
        <v>#N/A</v>
      </c>
      <c r="MJ31" s="565" t="e">
        <f>INDEX(JEUDI!$B$35:$B$58,MATCH($A$31,JEUDI!Z35:Z58,0))</f>
        <v>#N/A</v>
      </c>
      <c r="MK31" s="565" t="e">
        <f>INDEX(JEUDI!$B$35:$B$58,MATCH($A$31,JEUDI!AA35:AA58,0))</f>
        <v>#N/A</v>
      </c>
      <c r="ML31" s="565" t="e">
        <f>INDEX(JEUDI!$B$35:$B$58,MATCH($A$31,JEUDI!AB35:AB58,0))</f>
        <v>#N/A</v>
      </c>
      <c r="MM31" s="572">
        <f t="shared" si="40"/>
        <v>0</v>
      </c>
      <c r="MP31" s="565" t="str">
        <f t="shared" si="41"/>
        <v>EL OUARDI</v>
      </c>
      <c r="MQ31" s="565" t="e">
        <f>INDEX(VENDREDI!$B$35:$B$58,MATCH($A$31,VENDREDI!D35:D58,0))</f>
        <v>#N/A</v>
      </c>
      <c r="MR31" s="565" t="e">
        <f>INDEX(VENDREDI!$B$35:$B$58,MATCH($A$31,VENDREDI!E35:E58,0))</f>
        <v>#N/A</v>
      </c>
      <c r="MS31" s="565" t="e">
        <f>INDEX(VENDREDI!$B$35:$B$58,MATCH($A$31,VENDREDI!F35:F58,0))</f>
        <v>#N/A</v>
      </c>
      <c r="MT31" s="565" t="e">
        <f>INDEX(VENDREDI!$B$35:$B$58,MATCH($A$31,VENDREDI!G35:G58,0))</f>
        <v>#N/A</v>
      </c>
      <c r="MU31" s="565" t="e">
        <f>INDEX(VENDREDI!$B$35:$B$58,MATCH($A$31,VENDREDI!H35:H58,0))</f>
        <v>#N/A</v>
      </c>
      <c r="MV31" s="565" t="e">
        <f>INDEX(VENDREDI!$B$35:$B$58,MATCH($A$31,VENDREDI!I35:I58,0))</f>
        <v>#N/A</v>
      </c>
      <c r="MW31" s="565" t="e">
        <f>INDEX(VENDREDI!$B$35:$B$58,MATCH($A$31,VENDREDI!J35:J58,0))</f>
        <v>#N/A</v>
      </c>
      <c r="MX31" s="565" t="e">
        <f>INDEX(VENDREDI!$B$35:$B$58,MATCH($A$31,VENDREDI!K35:K58,0))</f>
        <v>#N/A</v>
      </c>
      <c r="MY31" s="565" t="e">
        <f>INDEX(VENDREDI!$B$35:$B$58,MATCH($A$31,VENDREDI!L35:L58,0))</f>
        <v>#N/A</v>
      </c>
      <c r="MZ31" s="565" t="e">
        <f>INDEX(VENDREDI!$B$35:$B$58,MATCH($A$31,VENDREDI!M35:M58,0))</f>
        <v>#N/A</v>
      </c>
      <c r="NA31" s="565" t="e">
        <f>INDEX(VENDREDI!$B$35:$B$58,MATCH($A$31,VENDREDI!N35:N58,0))</f>
        <v>#N/A</v>
      </c>
      <c r="NB31" s="565" t="e">
        <f>INDEX(VENDREDI!$B$35:$B$58,MATCH($A$31,VENDREDI!O35:O58,0))</f>
        <v>#N/A</v>
      </c>
      <c r="NC31" s="565" t="e">
        <f>INDEX(VENDREDI!$B$35:$B$58,MATCH($A$31,VENDREDI!P35:P58,0))</f>
        <v>#N/A</v>
      </c>
      <c r="ND31" s="565" t="e">
        <f>INDEX(VENDREDI!$B$35:$B$58,MATCH($A$31,VENDREDI!Q35:Q58,0))</f>
        <v>#N/A</v>
      </c>
      <c r="NE31" s="565" t="e">
        <f>INDEX(VENDREDI!$B$35:$B$58,MATCH($A$31,VENDREDI!R35:R58,0))</f>
        <v>#N/A</v>
      </c>
      <c r="NF31" s="565" t="e">
        <f>INDEX(VENDREDI!$B$35:$B$58,MATCH($A$31,VENDREDI!S35:S58,0))</f>
        <v>#N/A</v>
      </c>
      <c r="NG31" s="565" t="e">
        <f>INDEX(VENDREDI!$B$35:$B$58,MATCH($A$31,VENDREDI!T35:T58,0))</f>
        <v>#N/A</v>
      </c>
      <c r="NH31" s="565" t="e">
        <f>INDEX(VENDREDI!$B$35:$B$58,MATCH($A$31,VENDREDI!U35:U58,0))</f>
        <v>#N/A</v>
      </c>
      <c r="NI31" s="565" t="e">
        <f>INDEX(VENDREDI!$B$35:$B$58,MATCH($A$31,VENDREDI!V35:V58,0))</f>
        <v>#N/A</v>
      </c>
      <c r="NJ31" s="565" t="e">
        <f>INDEX(VENDREDI!$B$35:$B$58,MATCH($A$31,VENDREDI!W35:W58,0))</f>
        <v>#N/A</v>
      </c>
      <c r="NK31" s="565" t="e">
        <f>INDEX(VENDREDI!$B$35:$B$58,MATCH($A$31,VENDREDI!X35:X58,0))</f>
        <v>#N/A</v>
      </c>
      <c r="NL31" s="565" t="e">
        <f>INDEX(VENDREDI!$B$35:$B$58,MATCH($A$31,VENDREDI!Y35:Y58,0))</f>
        <v>#N/A</v>
      </c>
      <c r="NM31" s="565" t="e">
        <f>INDEX(VENDREDI!$B$35:$B$58,MATCH($A$31,VENDREDI!Z35:Z58,0))</f>
        <v>#N/A</v>
      </c>
      <c r="NN31" s="565" t="e">
        <f>INDEX(VENDREDI!$B$35:$B$58,MATCH($A$31,VENDREDI!AA35:AA58,0))</f>
        <v>#N/A</v>
      </c>
      <c r="NO31" s="565" t="e">
        <f>INDEX(VENDREDI!$B$35:$B$58,MATCH($A$31,VENDREDI!AB35:AB58,0))</f>
        <v>#N/A</v>
      </c>
      <c r="NP31" s="572">
        <f t="shared" si="42"/>
        <v>0</v>
      </c>
      <c r="NS31" s="564" t="str">
        <f t="shared" si="43"/>
        <v>EL OUARDI</v>
      </c>
      <c r="NT31" s="617" t="e">
        <f>INDEX(LUNDI!$B$63:$B$66,MATCH(A31,LUNDI!$D$63:$D$66,0))</f>
        <v>#N/A</v>
      </c>
      <c r="NU31" s="618" t="e">
        <f>INDEX(LUNDI!$B$63:$B$66,MATCH(A31,LUNDI!$E$63:$E$66,0))</f>
        <v>#N/A</v>
      </c>
      <c r="NV31" s="625" t="e">
        <f>INDEX(LUNDI!$H$63:$H$66,MATCH(A31,LUNDI!$J$63:$J$66,0))</f>
        <v>#N/A</v>
      </c>
      <c r="NW31" s="626" t="e">
        <f>INDEX(LUNDI!$H$63:$H$66,MATCH($A$31,LUNDI!K63:K66,0))</f>
        <v>#N/A</v>
      </c>
      <c r="NX31" s="617" t="e">
        <f>INDEX(MARDI!$B$63:$B$66,MATCH(A31,MARDI!$D$63:$D$66,0))</f>
        <v>#N/A</v>
      </c>
      <c r="NY31" s="618" t="e">
        <f>INDEX(MARDI!$B$63:$B$66,MATCH(A31,MARDI!$E$63:$E$66,0))</f>
        <v>#N/A</v>
      </c>
      <c r="NZ31" s="625" t="e">
        <f>INDEX(MARDI!$H$63:$H$66,MATCH(A31,MARDI!$J$63:$J$66,0))</f>
        <v>#N/A</v>
      </c>
      <c r="OA31" s="626" t="e">
        <f>INDEX(MARDI!$H$63:$H$66,MATCH(A31,MARDI!$K$63:$K$66,0))</f>
        <v>#N/A</v>
      </c>
      <c r="OB31" s="617" t="e">
        <f>INDEX(MERCREDI!$B$63:$B$66,MATCH(A31,MERCREDI!$D$63:$D$66,0))</f>
        <v>#N/A</v>
      </c>
      <c r="OC31" s="618" t="e">
        <f>INDEX(MERCREDI!$B$63:$B$66,MATCH(A31,MERCREDI!$E$63:$E$66,0))</f>
        <v>#N/A</v>
      </c>
      <c r="OD31" s="625" t="e">
        <f>INDEX(MERCREDI!$H$63:$H$66,MATCH(A31,MERCREDI!$J$63:$J$66,0))</f>
        <v>#N/A</v>
      </c>
      <c r="OE31" s="626" t="e">
        <f>INDEX(MERCREDI!$H$63:$H$66,MATCH(A31,MERCREDI!$K$63:$K$66,0))</f>
        <v>#N/A</v>
      </c>
      <c r="OF31" s="617" t="e">
        <f>INDEX(JEUDI!$B$63:$B$66,MATCH(A31,JEUDI!$D$63:$D$66,0))</f>
        <v>#N/A</v>
      </c>
      <c r="OG31" s="618" t="e">
        <f>INDEX(JEUDI!$B$63:$B$66,MATCH(A31,JEUDI!$E$63:$E$66,0))</f>
        <v>#N/A</v>
      </c>
      <c r="OH31" s="625" t="e">
        <f>INDEX(JEUDI!$H$63:$H$66,MATCH(A31,JEUDI!$J$63:$J$66,0))</f>
        <v>#N/A</v>
      </c>
      <c r="OI31" s="626" t="e">
        <f>INDEX(JEUDI!$H$63:$H$66,MATCH(A31,JEUDI!$K$63:$K$66,0))</f>
        <v>#N/A</v>
      </c>
      <c r="OJ31" s="617" t="e">
        <f>INDEX(VENDREDI!$B$63:$B$66,MATCH(A31,VENDREDI!$D$63:$D$66,0))</f>
        <v>#N/A</v>
      </c>
      <c r="OK31" s="618" t="e">
        <f>INDEX(VENDREDI!$B$63:$B$66,MATCH(A31,VENDREDI!$E$63:$E$66,0))</f>
        <v>#N/A</v>
      </c>
      <c r="OL31" s="625" t="e">
        <f>INDEX(VENDREDI!$H$63:$H$66,MATCH(A31,VENDREDI!$J$63:$J$66,0))</f>
        <v>#N/A</v>
      </c>
      <c r="OM31" s="626" t="e">
        <f>INDEX(VENDREDI!$H$63:$H$66,MATCH(A31,VENDREDI!$K$63:$K$66,0))</f>
        <v>#N/A</v>
      </c>
      <c r="ON31" s="669" t="str">
        <f t="shared" si="44"/>
        <v>EL OUARDI</v>
      </c>
      <c r="OO31" s="641" t="e">
        <f>INDEX(LUNDI!$C$63:$C$66,MATCH(A31,LUNDI!$D$63:$D$66,0))</f>
        <v>#N/A</v>
      </c>
      <c r="OP31" s="642" t="e">
        <f>INDEX(LUNDI!$C$63:$C$66,MATCH(A31,LUNDI!$E$63:$E$66,0))</f>
        <v>#N/A</v>
      </c>
      <c r="OQ31" s="645" t="e">
        <f>INDEX(LUNDI!$I$63:$I$66,MATCH(A31,LUNDI!$J$63:$J$66,0))</f>
        <v>#N/A</v>
      </c>
      <c r="OR31" s="646" t="e">
        <f>INDEX(LUNDI!$I$63:$I$66,MATCH(A31,LUNDI!$K$63:$K$66,0))</f>
        <v>#N/A</v>
      </c>
      <c r="OS31" s="649" t="e">
        <f>INDEX(MARDI!$C$63:$C$66,MATCH(A31,MARDI!$D$63:$D$66,0))</f>
        <v>#N/A</v>
      </c>
      <c r="OT31" s="650" t="e">
        <f>INDEX(MARDI!$C$63:$C$66,MATCH(A31,MARDI!$E$63:$E$66,0))</f>
        <v>#N/A</v>
      </c>
      <c r="OU31" s="651" t="e">
        <f>INDEX(MARDI!$I$63:$I$66,MATCH(A31,MARDI!$J$63:$J$66,0))</f>
        <v>#N/A</v>
      </c>
      <c r="OV31" s="652" t="e">
        <f>INDEX(MARDI!$I$63:$I$66,MATCH(A31,MARDI!$K$63:$K$66,0))</f>
        <v>#N/A</v>
      </c>
      <c r="OW31" s="657" t="e">
        <f>INDEX(MERCREDI!$C$63:$C$66,MATCH(A31,MERCREDI!$D$63:$D$66,0))</f>
        <v>#N/A</v>
      </c>
      <c r="OX31" s="658" t="e">
        <f>INDEX(MERCREDI!$C$63:$C$66,MATCH(A31,MERCREDI!$E$63:$E$66,0))</f>
        <v>#N/A</v>
      </c>
      <c r="OY31" s="659" t="e">
        <f>INDEX(MERCREDI!$I$63:$I$66,MATCH(A31,MERCREDI!$J$63:$J$66,0))</f>
        <v>#N/A</v>
      </c>
      <c r="OZ31" s="660" t="e">
        <f>INDEX(MERCREDI!$I$63:$I$66,MATCH(A31,MERCREDI!$K$63:$K$66,0))</f>
        <v>#N/A</v>
      </c>
      <c r="PA31" s="657" t="e">
        <f>INDEX(JEUDI!$C$63:$C$66,MATCH(A31,JEUDI!$D$63:$D$66,0))</f>
        <v>#N/A</v>
      </c>
      <c r="PB31" s="658" t="e">
        <f>INDEX(JEUDI!$C$63:$C$66,MATCH(A31,JEUDI!$E$63:$E$66,0))</f>
        <v>#N/A</v>
      </c>
      <c r="PC31" s="659" t="e">
        <f>INDEX(JEUDI!$I$63:$I$66,MATCH(A31,JEUDI!$J$63:$J$66,0))</f>
        <v>#N/A</v>
      </c>
      <c r="PD31" s="660" t="e">
        <f>INDEX(JEUDI!$I$63:$I$66,MATCH(A31,JEUDI!$K$63:$K$66,0))</f>
        <v>#N/A</v>
      </c>
      <c r="PE31" s="657" t="e">
        <f>INDEX(VENDREDI!$C$63:$C$66,MATCH(A31,VENDREDI!$D$63:$D$66,0))</f>
        <v>#N/A</v>
      </c>
      <c r="PF31" s="658" t="e">
        <f>INDEX(VENDREDI!$C$63:$C$66,MATCH(A31,VENDREDI!$E$63:$E$66,0))</f>
        <v>#N/A</v>
      </c>
      <c r="PG31" s="659" t="e">
        <f>INDEX(VENDREDI!$I$63:$I$66,MATCH(A31,VENDREDI!$J$63:$J$66,0))</f>
        <v>#N/A</v>
      </c>
      <c r="PH31" s="660" t="e">
        <f>INDEX(VENDREDI!$I$63:$I$66,MATCH(A31,VENDREDI!$K$63:$K$66,0))</f>
        <v>#N/A</v>
      </c>
    </row>
    <row r="32" spans="1:424" x14ac:dyDescent="0.25">
      <c r="A32" s="187" t="str">
        <f>'LISTE DES PROFS'!A27</f>
        <v>FARRELY</v>
      </c>
      <c r="B32" s="233">
        <f t="shared" si="17"/>
        <v>0</v>
      </c>
      <c r="C32" s="234">
        <f t="shared" si="18"/>
        <v>0</v>
      </c>
      <c r="D32" s="234">
        <f t="shared" si="19"/>
        <v>0</v>
      </c>
      <c r="E32" s="235">
        <f t="shared" si="20"/>
        <v>0</v>
      </c>
      <c r="F32" s="233">
        <f t="shared" si="21"/>
        <v>0</v>
      </c>
      <c r="G32" s="234">
        <f t="shared" si="22"/>
        <v>0</v>
      </c>
      <c r="H32" s="227">
        <f t="shared" si="23"/>
        <v>0</v>
      </c>
      <c r="I32" s="235">
        <f t="shared" si="24"/>
        <v>0</v>
      </c>
      <c r="J32" s="489">
        <f t="shared" si="0"/>
        <v>0</v>
      </c>
      <c r="K32" s="227">
        <f t="shared" si="1"/>
        <v>0</v>
      </c>
      <c r="L32" s="227">
        <f t="shared" si="2"/>
        <v>0</v>
      </c>
      <c r="M32" s="235">
        <f t="shared" si="3"/>
        <v>0</v>
      </c>
      <c r="N32" s="491">
        <f t="shared" si="25"/>
        <v>0</v>
      </c>
      <c r="O32" s="480" t="s">
        <v>92</v>
      </c>
      <c r="P32" s="233">
        <f>COUNTIF(LUNDI!$D$6:$AB$15,A32)</f>
        <v>0</v>
      </c>
      <c r="Q32" s="234">
        <f>COUNTIF(LUNDI!$D$20:$Y$29,A32)</f>
        <v>0</v>
      </c>
      <c r="R32" s="444">
        <f t="shared" si="4"/>
        <v>0</v>
      </c>
      <c r="S32" s="234">
        <f>COUNTIF(MARDI!$D$6:$AB$15,A32)</f>
        <v>0</v>
      </c>
      <c r="T32" s="234">
        <f>COUNTIF(MARDI!$D$20:$Y$29,A32)</f>
        <v>0</v>
      </c>
      <c r="U32" s="444">
        <f t="shared" si="5"/>
        <v>0</v>
      </c>
      <c r="V32" s="234">
        <f>COUNTIF(MERCREDI!$D$6:$AB$15,A32)</f>
        <v>0</v>
      </c>
      <c r="W32" s="234">
        <f>COUNTIF(MERCREDI!$D$20:$Y$29,A32)</f>
        <v>0</v>
      </c>
      <c r="X32" s="444">
        <f t="shared" si="6"/>
        <v>0</v>
      </c>
      <c r="Y32" s="234">
        <f>COUNTIF(JEUDI!$D$6:$AB$15,A32)</f>
        <v>0</v>
      </c>
      <c r="Z32" s="234">
        <f>COUNTIF(JEUDI!$D$20:$Y$29,A32)</f>
        <v>0</v>
      </c>
      <c r="AA32" s="444">
        <f t="shared" si="7"/>
        <v>0</v>
      </c>
      <c r="AB32" s="234">
        <f>COUNTIF(VENDREDI!$D$6:$AB$15,A32)</f>
        <v>0</v>
      </c>
      <c r="AC32" s="235">
        <f>COUNTIF(VENDREDI!$D$20:$Y$29,A32)</f>
        <v>0</v>
      </c>
      <c r="AD32" s="451">
        <f t="shared" si="8"/>
        <v>0</v>
      </c>
      <c r="AE32" s="226">
        <f>COUNTIF(LUNDI!$D$63:$D$66,A32)</f>
        <v>0</v>
      </c>
      <c r="AF32" s="227">
        <f>COUNTIF(LUNDI!$E$63:$E$66,A32)</f>
        <v>0</v>
      </c>
      <c r="AG32" s="228">
        <f>COUNTIF(MARDI!$D$63:$D$66,A32)</f>
        <v>0</v>
      </c>
      <c r="AH32" s="234">
        <f>COUNTIF(MARDI!$E$63:$E$66,A32)</f>
        <v>0</v>
      </c>
      <c r="AI32" s="228">
        <f>COUNTIF(MERCREDI!$D$63:$D$66,A32)</f>
        <v>0</v>
      </c>
      <c r="AJ32" s="234">
        <f>COUNTIF(MERCREDI!$E$63:$E$66,A32)</f>
        <v>0</v>
      </c>
      <c r="AK32" s="228">
        <f>COUNTIF(JEUDI!$D$63:$D$66,A32)</f>
        <v>0</v>
      </c>
      <c r="AL32" s="227">
        <f>COUNTIF(JEUDI!$E$63:$E$66,A32)</f>
        <v>0</v>
      </c>
      <c r="AM32" s="228">
        <f>COUNTIF(VENDREDI!$D$63:$D$66,A32)</f>
        <v>0</v>
      </c>
      <c r="AN32" s="525">
        <f>COUNTIF(VENDREDI!$E$63:$E$66,A32)</f>
        <v>0</v>
      </c>
      <c r="AO32" s="233">
        <f>COUNTIF(LUNDI!$F$63:$F$66,A32)</f>
        <v>0</v>
      </c>
      <c r="AP32" s="234"/>
      <c r="AQ32" s="234">
        <f>COUNTIF(MARDI!$F$63:$F$66,A32)</f>
        <v>0</v>
      </c>
      <c r="AR32" s="234"/>
      <c r="AS32" s="234">
        <f>COUNTIF(MERCREDI!$F$63:$F$66,A32)</f>
        <v>0</v>
      </c>
      <c r="AT32" s="234"/>
      <c r="AU32" s="234">
        <f>COUNTIF(JEUDI!$F$63:$F$66,A32)</f>
        <v>0</v>
      </c>
      <c r="AV32" s="234"/>
      <c r="AW32" s="235">
        <f>COUNTIF(VENDREDI!$F$63:$F$66,A32)</f>
        <v>0</v>
      </c>
      <c r="AX32" s="218"/>
      <c r="AY32" s="218"/>
      <c r="AZ32" s="233">
        <f>COUNTIF(LUNDI!$D$35:$AB$44,A32)</f>
        <v>0</v>
      </c>
      <c r="BA32" s="234">
        <f>COUNTIF(LUNDI!$D$49:$Y$58,A32)</f>
        <v>0</v>
      </c>
      <c r="BB32" s="444">
        <f t="shared" si="9"/>
        <v>0</v>
      </c>
      <c r="BC32" s="234">
        <f>COUNTIF(MARDI!$D$35:$AB$44,A32)</f>
        <v>0</v>
      </c>
      <c r="BD32" s="234">
        <f>COUNTIF(MARDI!$D$49:$Y$58,A32)</f>
        <v>0</v>
      </c>
      <c r="BE32" s="444">
        <f t="shared" si="10"/>
        <v>0</v>
      </c>
      <c r="BF32" s="234">
        <f>COUNTIF(MERCREDI!$D$35:$AB$44,A32)</f>
        <v>0</v>
      </c>
      <c r="BG32" s="234">
        <f>COUNTIF(MERCREDI!$D$49:$Y$58,A32)</f>
        <v>0</v>
      </c>
      <c r="BH32" s="444">
        <f t="shared" si="11"/>
        <v>0</v>
      </c>
      <c r="BI32" s="234">
        <f>COUNTIF(JEUDI!$D$35:$AB$44,A32)</f>
        <v>0</v>
      </c>
      <c r="BJ32" s="234">
        <f>COUNTIF(JEUDI!$D$49:$Y$58,A32)</f>
        <v>0</v>
      </c>
      <c r="BK32" s="444">
        <f t="shared" si="12"/>
        <v>0</v>
      </c>
      <c r="BL32" s="234">
        <f>COUNTIF(VENDREDI!$D$35:$AB$44,A32)</f>
        <v>0</v>
      </c>
      <c r="BM32" s="235">
        <f>COUNTIF(VENDREDI!$D$49:$Y$58,A32)</f>
        <v>0</v>
      </c>
      <c r="BN32" s="451">
        <f t="shared" si="13"/>
        <v>0</v>
      </c>
      <c r="BO32" s="207">
        <f>COUNTIF(LUNDI!$J$63:$J$66,A32)</f>
        <v>0</v>
      </c>
      <c r="BP32" s="41">
        <f>COUNTIF(LUNDI!$K$63:$K$66,A32)</f>
        <v>0</v>
      </c>
      <c r="BQ32" s="207">
        <f>COUNTIF(MARDI!$J$63:$J$66,A32)</f>
        <v>0</v>
      </c>
      <c r="BR32" s="41">
        <f>COUNTIF(MARDI!$K$63:$K$66,A32)</f>
        <v>0</v>
      </c>
      <c r="BS32" s="207">
        <f>COUNTIF(MERCREDI!$J$63:$J$66,A32)</f>
        <v>0</v>
      </c>
      <c r="BT32" s="41">
        <f>COUNTIF(MERCREDI!$K$63:$K$66,A32)</f>
        <v>0</v>
      </c>
      <c r="BU32" s="207">
        <f>COUNTIF(JEUDI!$J$63:$J$66,A32)</f>
        <v>0</v>
      </c>
      <c r="BV32" s="41">
        <f>COUNTIF(JEUDI!$K$63:$K$66,A32)</f>
        <v>0</v>
      </c>
      <c r="BW32" s="207">
        <f>COUNTIF(VENDREDI!$J$63:$J$66,A32)</f>
        <v>0</v>
      </c>
      <c r="BX32" s="42">
        <f>COUNTIF(VENDREDI!$K$63:$K$66,A32)</f>
        <v>0</v>
      </c>
      <c r="BY32" s="207">
        <f>COUNTIF(LUNDI!$L$66:$L88,A32)</f>
        <v>0</v>
      </c>
      <c r="BZ32" s="208"/>
      <c r="CA32" s="41">
        <f>COUNTIF(MARDI!$L$63:$L$66,A32)</f>
        <v>0</v>
      </c>
      <c r="CB32" s="208"/>
      <c r="CC32" s="208">
        <f>COUNTIF(MERCREDI!$L$63:$L$66,A32)</f>
        <v>0</v>
      </c>
      <c r="CD32" s="208"/>
      <c r="CE32" s="41">
        <f>COUNTIF(JEUDI!$L$63:$L$66,A32)</f>
        <v>0</v>
      </c>
      <c r="CF32" s="208"/>
      <c r="CG32" s="209">
        <f>COUNTIF(VENDREDI!$L$63:$L$66,A32)</f>
        <v>0</v>
      </c>
      <c r="CK32" s="43">
        <f>COUNTIF(LUNDI!$O$64:$O$66,A32)</f>
        <v>0</v>
      </c>
      <c r="CL32" s="41">
        <f>COUNTIF(MARDI!$O$64:$O$66,A32)</f>
        <v>0</v>
      </c>
      <c r="CM32" s="41">
        <f>COUNTIF(MERCREDI!$O$64:$O$66,A32)</f>
        <v>0</v>
      </c>
      <c r="CN32" s="41">
        <f>COUNTIF(JEUDI!$O$64:$O$66,A32)</f>
        <v>0</v>
      </c>
      <c r="CO32" s="42">
        <f>COUNTIF(VENDREDI!$O$64:$O$66,A32)</f>
        <v>0</v>
      </c>
      <c r="CQ32" s="43">
        <f>COUNTIF(LUNDI!$P$64:$P$66,A32)</f>
        <v>0</v>
      </c>
      <c r="CR32" s="41">
        <f>COUNTIF(MARDI!$P$64:$P$66,A32)</f>
        <v>0</v>
      </c>
      <c r="CS32" s="41">
        <f>COUNTIF(MERCREDI!$P$64:$P$66,A32)</f>
        <v>0</v>
      </c>
      <c r="CT32" s="41">
        <f>COUNTIF(JEUDI!$P$64:$P$66,A32)</f>
        <v>0</v>
      </c>
      <c r="CU32" s="42">
        <f>COUNTIF(VENDREDI!$P$64:$P$66,A32)</f>
        <v>0</v>
      </c>
      <c r="CV32" s="543" t="str">
        <f t="shared" si="26"/>
        <v>FARRELY</v>
      </c>
      <c r="CW32" s="559" t="e">
        <f>INDEX(LUNDI!$B$6:$B$29,MATCH($A$32,LUNDI!D6:D29,0))</f>
        <v>#N/A</v>
      </c>
      <c r="CX32" s="559" t="e">
        <f>INDEX(LUNDI!$B$6:$B$29,MATCH($A$32,LUNDI!E6:E29,0))</f>
        <v>#N/A</v>
      </c>
      <c r="CY32" s="559" t="e">
        <f>INDEX(LUNDI!$B$6:$B$29,MATCH($A$32,LUNDI!F6:F29,0))</f>
        <v>#N/A</v>
      </c>
      <c r="CZ32" s="559" t="e">
        <f>INDEX(LUNDI!$B$6:$B$29,MATCH($A$32,LUNDI!G6:G29,0))</f>
        <v>#N/A</v>
      </c>
      <c r="DA32" s="559" t="e">
        <f>INDEX(LUNDI!$B$6:$B$29,MATCH($A$32,LUNDI!H6:H29,0))</f>
        <v>#N/A</v>
      </c>
      <c r="DB32" s="559" t="e">
        <f>INDEX(LUNDI!$B$6:$B$29,MATCH($A$32,LUNDI!I6:I29,0))</f>
        <v>#N/A</v>
      </c>
      <c r="DC32" s="559" t="e">
        <f>INDEX(LUNDI!$B$6:$B$29,MATCH($A$32,LUNDI!J6:J29,0))</f>
        <v>#N/A</v>
      </c>
      <c r="DD32" s="559" t="e">
        <f>INDEX(LUNDI!$B$6:$B$29,MATCH($A$32,LUNDI!K6:K29,0))</f>
        <v>#N/A</v>
      </c>
      <c r="DE32" s="559" t="e">
        <f>INDEX(LUNDI!$B$6:$B$29,MATCH($A$32,LUNDI!L6:L29,0))</f>
        <v>#N/A</v>
      </c>
      <c r="DF32" s="559" t="e">
        <f>INDEX(LUNDI!$B$6:$B$29,MATCH($A$32,LUNDI!M6:M29,0))</f>
        <v>#N/A</v>
      </c>
      <c r="DG32" s="559" t="e">
        <f>INDEX(LUNDI!$B$6:$B$29,MATCH($A$32,LUNDI!N6:N29,0))</f>
        <v>#N/A</v>
      </c>
      <c r="DH32" s="559" t="e">
        <f>INDEX(LUNDI!$B$6:$B$29,MATCH($A$32,LUNDI!O6:O29,0))</f>
        <v>#N/A</v>
      </c>
      <c r="DI32" s="559" t="e">
        <f>INDEX(LUNDI!$B$6:$B$29,MATCH($A$32,LUNDI!P6:P29,0))</f>
        <v>#N/A</v>
      </c>
      <c r="DJ32" s="559" t="e">
        <f>INDEX(LUNDI!$B$6:$B$29,MATCH($A$32,LUNDI!Q6:Q29,0))</f>
        <v>#N/A</v>
      </c>
      <c r="DK32" s="559" t="e">
        <f>INDEX(LUNDI!$B$6:$B$29,MATCH($A$32,LUNDI!R6:R29,0))</f>
        <v>#N/A</v>
      </c>
      <c r="DL32" s="559" t="e">
        <f>INDEX(LUNDI!$B$6:$B$29,MATCH($A$32,LUNDI!S6:S29,0))</f>
        <v>#N/A</v>
      </c>
      <c r="DM32" s="559" t="e">
        <f>INDEX(LUNDI!$B$6:$B$29,MATCH($A$32,LUNDI!T6:T29,0))</f>
        <v>#N/A</v>
      </c>
      <c r="DN32" s="559" t="e">
        <f>INDEX(LUNDI!$B$6:$B$29,MATCH($A$32,LUNDI!U6:U29,0))</f>
        <v>#N/A</v>
      </c>
      <c r="DO32" s="559" t="e">
        <f>INDEX(LUNDI!$B$6:$B$29,MATCH($A$32,LUNDI!V6:V29,0))</f>
        <v>#N/A</v>
      </c>
      <c r="DP32" s="559" t="e">
        <f>INDEX(LUNDI!$B$6:$B$29,MATCH($A$32,LUNDI!W6:W29,0))</f>
        <v>#N/A</v>
      </c>
      <c r="DQ32" s="559" t="e">
        <f>INDEX(LUNDI!$B$6:$B$29,MATCH($A$32,LUNDI!X6:X29,0))</f>
        <v>#N/A</v>
      </c>
      <c r="DR32" s="559" t="e">
        <f>INDEX(LUNDI!$B$6:$B$29,MATCH($A$32,LUNDI!Y6:Y29,0))</f>
        <v>#N/A</v>
      </c>
      <c r="DS32" s="559" t="e">
        <f>INDEX(LUNDI!$B$6:$B$29,MATCH($A$32,LUNDI!Z6:Z29,0))</f>
        <v>#N/A</v>
      </c>
      <c r="DT32" s="559" t="e">
        <f>INDEX(LUNDI!$B$6:$B$29,MATCH($A$32,LUNDI!AA6:AA29,0))</f>
        <v>#N/A</v>
      </c>
      <c r="DU32" s="559" t="e">
        <f>INDEX(LUNDI!$B$6:$B$29,MATCH($A$32,LUNDI!AB6:AB29,0))</f>
        <v>#N/A</v>
      </c>
      <c r="DV32" s="572">
        <f t="shared" si="14"/>
        <v>0</v>
      </c>
      <c r="DW32" s="543" t="str">
        <f t="shared" si="15"/>
        <v>FARRELY</v>
      </c>
      <c r="DX32" s="559" t="e">
        <f>INDEX(MARDI!$B$6:$B$29,MATCH($A$32,MARDI!D6:D29,0))</f>
        <v>#N/A</v>
      </c>
      <c r="DY32" s="559" t="e">
        <f>INDEX(MARDI!$B$6:$B$29,MATCH($A$32,MARDI!E6:E29,0))</f>
        <v>#N/A</v>
      </c>
      <c r="DZ32" s="559" t="e">
        <f>INDEX(MARDI!$B$6:$B$29,MATCH($A$32,MARDI!F6:F29,0))</f>
        <v>#N/A</v>
      </c>
      <c r="EA32" s="559" t="e">
        <f>INDEX(MARDI!$B$6:$B$29,MATCH($A$32,MARDI!G6:G29,0))</f>
        <v>#N/A</v>
      </c>
      <c r="EB32" s="559" t="e">
        <f>INDEX(MARDI!$B$6:$B$29,MATCH($A$32,MARDI!H6:H29,0))</f>
        <v>#N/A</v>
      </c>
      <c r="EC32" s="559" t="e">
        <f>INDEX(MARDI!$B$6:$B$29,MATCH($A$32,MARDI!I6:I29,0))</f>
        <v>#N/A</v>
      </c>
      <c r="ED32" s="559" t="e">
        <f>INDEX(MARDI!$B$6:$B$29,MATCH($A$32,MARDI!J6:J29,0))</f>
        <v>#N/A</v>
      </c>
      <c r="EE32" s="559" t="e">
        <f>INDEX(MARDI!$B$6:$B$29,MATCH($A$32,MARDI!K6:K29,0))</f>
        <v>#N/A</v>
      </c>
      <c r="EF32" s="559" t="e">
        <f>INDEX(MARDI!$B$6:$B$29,MATCH($A$32,MARDI!L6:L29,0))</f>
        <v>#N/A</v>
      </c>
      <c r="EG32" s="559" t="e">
        <f>INDEX(MARDI!$B$6:$B$29,MATCH($A$32,MARDI!M6:M29,0))</f>
        <v>#N/A</v>
      </c>
      <c r="EH32" s="559" t="e">
        <f>INDEX(MARDI!$B$6:$B$29,MATCH($A$32,MARDI!N6:N29,0))</f>
        <v>#N/A</v>
      </c>
      <c r="EI32" s="559" t="e">
        <f>INDEX(MARDI!$B$6:$B$29,MATCH($A$32,MARDI!O6:O29,0))</f>
        <v>#N/A</v>
      </c>
      <c r="EJ32" s="559" t="e">
        <f>INDEX(MARDI!$B$6:$B$29,MATCH($A$32,MARDI!P6:P29,0))</f>
        <v>#N/A</v>
      </c>
      <c r="EK32" s="559" t="e">
        <f>INDEX(MARDI!$B$6:$B$29,MATCH($A$32,MARDI!Q6:Q29,0))</f>
        <v>#N/A</v>
      </c>
      <c r="EL32" s="559" t="e">
        <f>INDEX(MARDI!$B$6:$B$29,MATCH($A$32,MARDI!R6:R29,0))</f>
        <v>#N/A</v>
      </c>
      <c r="EM32" s="559" t="e">
        <f>INDEX(MARDI!$B$6:$B$29,MATCH($A$32,MARDI!S6:S29,0))</f>
        <v>#N/A</v>
      </c>
      <c r="EN32" s="559" t="e">
        <f>INDEX(MARDI!$B$6:$B$29,MATCH($A$32,MARDI!T6:T29,0))</f>
        <v>#N/A</v>
      </c>
      <c r="EO32" s="559" t="e">
        <f>INDEX(MARDI!$B$6:$B$29,MATCH($A$32,MARDI!U6:U29,0))</f>
        <v>#N/A</v>
      </c>
      <c r="EP32" s="559" t="e">
        <f>INDEX(MARDI!$B$6:$B$29,MATCH($A$32,MARDI!V6:V29,0))</f>
        <v>#N/A</v>
      </c>
      <c r="EQ32" s="559" t="e">
        <f>INDEX(MARDI!$B$6:$B$29,MATCH($A$32,MARDI!W6:W29,0))</f>
        <v>#N/A</v>
      </c>
      <c r="ER32" s="559" t="e">
        <f>INDEX(MARDI!$B$6:$B$29,MATCH($A$32,MARDI!X6:X29,0))</f>
        <v>#N/A</v>
      </c>
      <c r="ES32" s="559" t="e">
        <f>INDEX(MARDI!$B$6:$B$29,MATCH($A$32,MARDI!Y6:Y29,0))</f>
        <v>#N/A</v>
      </c>
      <c r="ET32" s="559" t="e">
        <f>INDEX(MARDI!$B$6:$B$29,MATCH($A$32,MARDI!Z6:Z29,0))</f>
        <v>#N/A</v>
      </c>
      <c r="EU32" s="559" t="e">
        <f>INDEX(MARDI!$B$6:$B$29,MATCH($A$32,MARDI!AA6:AA29,0))</f>
        <v>#N/A</v>
      </c>
      <c r="EV32" s="559" t="e">
        <f>INDEX(MARDI!$B$6:$B$29,MATCH($A$32,MARDI!AB6:AB29,0))</f>
        <v>#N/A</v>
      </c>
      <c r="EW32" s="572">
        <f t="shared" si="16"/>
        <v>0</v>
      </c>
      <c r="EX32" s="559"/>
      <c r="EY32" s="568" t="str">
        <f t="shared" si="27"/>
        <v>FARRELY</v>
      </c>
      <c r="EZ32" s="559" t="e">
        <f>INDEX(MERCREDI!$B$6:$B$29,MATCH($A$32,MERCREDI!D6:D29,0))</f>
        <v>#N/A</v>
      </c>
      <c r="FA32" s="559" t="e">
        <f>INDEX(MERCREDI!$B$6:$B$29,MATCH($A$32,MERCREDI!E6:E29,0))</f>
        <v>#N/A</v>
      </c>
      <c r="FB32" s="559" t="e">
        <f>INDEX(MERCREDI!$B$6:$B$29,MATCH($A$32,MERCREDI!F6:F29,0))</f>
        <v>#N/A</v>
      </c>
      <c r="FC32" s="559" t="e">
        <f>INDEX(MERCREDI!$B$6:$B$29,MATCH($A$32,MERCREDI!G6:G29,0))</f>
        <v>#N/A</v>
      </c>
      <c r="FD32" s="559" t="e">
        <f>INDEX(MERCREDI!$B$6:$B$29,MATCH($A$32,MERCREDI!H6:H29,0))</f>
        <v>#N/A</v>
      </c>
      <c r="FE32" s="559" t="e">
        <f>INDEX(MERCREDI!$B$6:$B$29,MATCH($A$32,MERCREDI!I6:I29,0))</f>
        <v>#N/A</v>
      </c>
      <c r="FF32" s="559" t="e">
        <f>INDEX(MERCREDI!$B$6:$B$29,MATCH($A$32,MERCREDI!J6:J29,0))</f>
        <v>#N/A</v>
      </c>
      <c r="FG32" s="559" t="e">
        <f>INDEX(MERCREDI!$B$6:$B$29,MATCH($A$32,MERCREDI!K6:K29,0))</f>
        <v>#N/A</v>
      </c>
      <c r="FH32" s="559" t="e">
        <f>INDEX(MERCREDI!$B$6:$B$29,MATCH($A$32,MERCREDI!L6:L29,0))</f>
        <v>#N/A</v>
      </c>
      <c r="FI32" s="559" t="e">
        <f>INDEX(MERCREDI!$B$6:$B$29,MATCH($A$32,MERCREDI!M6:M29,0))</f>
        <v>#N/A</v>
      </c>
      <c r="FJ32" s="559" t="e">
        <f>INDEX(MERCREDI!$B$6:$B$29,MATCH($A$32,MERCREDI!N6:N29,0))</f>
        <v>#N/A</v>
      </c>
      <c r="FK32" s="559" t="e">
        <f>INDEX(MERCREDI!$B$6:$B$29,MATCH($A$32,MERCREDI!O6:O29,0))</f>
        <v>#N/A</v>
      </c>
      <c r="FL32" s="559" t="e">
        <f>INDEX(MERCREDI!$B$6:$B$29,MATCH($A$32,MERCREDI!P6:P29,0))</f>
        <v>#N/A</v>
      </c>
      <c r="FM32" s="559" t="e">
        <f>INDEX(MERCREDI!$B$6:$B$29,MATCH($A$32,MERCREDI!Q6:Q29,0))</f>
        <v>#N/A</v>
      </c>
      <c r="FN32" s="559" t="e">
        <f>INDEX(MERCREDI!$B$6:$B$29,MATCH($A$32,MERCREDI!R6:R29,0))</f>
        <v>#N/A</v>
      </c>
      <c r="FO32" s="559" t="e">
        <f>INDEX(MERCREDI!$B$6:$B$29,MATCH($A$32,MERCREDI!S6:S29,0))</f>
        <v>#N/A</v>
      </c>
      <c r="FP32" s="559" t="e">
        <f>INDEX(MERCREDI!$B$6:$B$29,MATCH($A$32,MERCREDI!T6:T29,0))</f>
        <v>#N/A</v>
      </c>
      <c r="FQ32" s="559" t="e">
        <f>INDEX(MERCREDI!$B$6:$B$29,MATCH($A$32,MERCREDI!U6:U29,0))</f>
        <v>#N/A</v>
      </c>
      <c r="FR32" s="559" t="e">
        <f>INDEX(MERCREDI!$B$6:$B$29,MATCH($A$32,MERCREDI!V6:V29,0))</f>
        <v>#N/A</v>
      </c>
      <c r="FS32" s="559" t="e">
        <f>INDEX(MERCREDI!$B$6:$B$29,MATCH($A$32,MERCREDI!W6:W29,0))</f>
        <v>#N/A</v>
      </c>
      <c r="FT32" s="559" t="e">
        <f>INDEX(MERCREDI!$B$6:$B$29,MATCH($A$32,MERCREDI!X6:X29,0))</f>
        <v>#N/A</v>
      </c>
      <c r="FU32" s="559" t="e">
        <f>INDEX(MERCREDI!$B$6:$B$29,MATCH($A$32,MERCREDI!Y6:Y29,0))</f>
        <v>#N/A</v>
      </c>
      <c r="FV32" s="559" t="e">
        <f>INDEX(MERCREDI!$B$6:$B$29,MATCH($A$32,MERCREDI!Z6:Z29,0))</f>
        <v>#N/A</v>
      </c>
      <c r="FW32" s="559" t="e">
        <f>INDEX(MERCREDI!$B$6:$B$29,MATCH($A$32,MERCREDI!AA6:AA29,0))</f>
        <v>#N/A</v>
      </c>
      <c r="FX32" s="559" t="e">
        <f>INDEX(MERCREDI!$B$6:$B$29,MATCH($A$32,MERCREDI!AB6:AB29,0))</f>
        <v>#N/A</v>
      </c>
      <c r="FY32" s="572">
        <f t="shared" si="28"/>
        <v>0</v>
      </c>
      <c r="GA32" s="570" t="str">
        <f t="shared" si="29"/>
        <v>FARRELY</v>
      </c>
      <c r="GB32" s="565" t="e">
        <f>INDEX(JEUDI!$B$6:$B$29,MATCH($A$32,JEUDI!D6:D29,0))</f>
        <v>#N/A</v>
      </c>
      <c r="GC32" s="565" t="e">
        <f>INDEX(JEUDI!$B$6:$B$29,MATCH($A$32,JEUDI!E6:E29,0))</f>
        <v>#N/A</v>
      </c>
      <c r="GD32" s="565" t="e">
        <f>INDEX(JEUDI!$B$6:$B$29,MATCH($A$32,JEUDI!F6:F29,0))</f>
        <v>#N/A</v>
      </c>
      <c r="GE32" s="565" t="e">
        <f>INDEX(JEUDI!$B$6:$B$29,MATCH($A$32,JEUDI!G6:G29,0))</f>
        <v>#N/A</v>
      </c>
      <c r="GF32" s="565" t="e">
        <f>INDEX(JEUDI!$B$6:$B$29,MATCH($A$32,JEUDI!H6:H29,0))</f>
        <v>#N/A</v>
      </c>
      <c r="GG32" s="565" t="e">
        <f>INDEX(JEUDI!$B$6:$B$29,MATCH($A$32,JEUDI!I6:I29,0))</f>
        <v>#N/A</v>
      </c>
      <c r="GH32" s="565" t="e">
        <f>INDEX(JEUDI!$B$6:$B$29,MATCH($A$32,JEUDI!J6:J29,0))</f>
        <v>#N/A</v>
      </c>
      <c r="GI32" s="565" t="e">
        <f>INDEX(JEUDI!$B$6:$B$29,MATCH($A$32,JEUDI!K6:K29,0))</f>
        <v>#N/A</v>
      </c>
      <c r="GJ32" s="565" t="e">
        <f>INDEX(JEUDI!$B$6:$B$29,MATCH($A$32,JEUDI!L6:L29,0))</f>
        <v>#N/A</v>
      </c>
      <c r="GK32" s="565" t="e">
        <f>INDEX(JEUDI!$B$6:$B$29,MATCH($A$32,JEUDI!M6:M29,0))</f>
        <v>#N/A</v>
      </c>
      <c r="GL32" s="565" t="e">
        <f>INDEX(JEUDI!$B$6:$B$29,MATCH($A$32,JEUDI!N6:N29,0))</f>
        <v>#N/A</v>
      </c>
      <c r="GM32" s="565" t="e">
        <f>INDEX(JEUDI!$B$6:$B$29,MATCH($A$32,JEUDI!O6:O29,0))</f>
        <v>#N/A</v>
      </c>
      <c r="GN32" s="565" t="e">
        <f>INDEX(JEUDI!$B$6:$B$29,MATCH($A$32,JEUDI!P6:P29,0))</f>
        <v>#N/A</v>
      </c>
      <c r="GO32" s="565" t="e">
        <f>INDEX(JEUDI!$B$6:$B$29,MATCH($A$32,JEUDI!Q6:Q29,0))</f>
        <v>#N/A</v>
      </c>
      <c r="GP32" s="565" t="e">
        <f>INDEX(JEUDI!$B$6:$B$29,MATCH($A$32,JEUDI!R6:R29,0))</f>
        <v>#N/A</v>
      </c>
      <c r="GQ32" s="565" t="e">
        <f>INDEX(JEUDI!$B$6:$B$29,MATCH($A$32,JEUDI!S6:S29,0))</f>
        <v>#N/A</v>
      </c>
      <c r="GR32" s="565" t="e">
        <f>INDEX(JEUDI!$B$6:$B$29,MATCH($A$32,JEUDI!T6:T29,0))</f>
        <v>#N/A</v>
      </c>
      <c r="GS32" s="565" t="e">
        <f>INDEX(JEUDI!$B$6:$B$29,MATCH($A$32,JEUDI!U6:U29,0))</f>
        <v>#N/A</v>
      </c>
      <c r="GT32" s="565" t="e">
        <f>INDEX(JEUDI!$B$6:$B$29,MATCH($A$32,JEUDI!V6:V29,0))</f>
        <v>#N/A</v>
      </c>
      <c r="GU32" s="565" t="e">
        <f>INDEX(JEUDI!$B$6:$B$29,MATCH($A$32,JEUDI!W6:W29,0))</f>
        <v>#N/A</v>
      </c>
      <c r="GV32" s="565" t="e">
        <f>INDEX(JEUDI!$B$6:$B$29,MATCH($A$32,JEUDI!X6:X29,0))</f>
        <v>#N/A</v>
      </c>
      <c r="GW32" s="565" t="e">
        <f>INDEX(JEUDI!$B$6:$B$29,MATCH($A$32,JEUDI!Y6:Y29,0))</f>
        <v>#N/A</v>
      </c>
      <c r="GX32" s="565" t="e">
        <f>INDEX(JEUDI!$B$6:$B$29,MATCH($A$32,JEUDI!Z6:Z29,0))</f>
        <v>#N/A</v>
      </c>
      <c r="GY32" s="565" t="e">
        <f>INDEX(JEUDI!$B$6:$B$29,MATCH($A$32,JEUDI!AA6:AA29,0))</f>
        <v>#N/A</v>
      </c>
      <c r="GZ32" s="565" t="e">
        <f>INDEX(JEUDI!$B$6:$B$29,MATCH($A$32,JEUDI!AB6:AB29,0))</f>
        <v>#N/A</v>
      </c>
      <c r="HA32" s="572">
        <f t="shared" si="30"/>
        <v>0</v>
      </c>
      <c r="HC32" s="772" t="str">
        <f t="shared" si="31"/>
        <v>FARRELY</v>
      </c>
      <c r="HD32" s="565" t="e">
        <f>INDEX(VENDREDI!$B$6:$B$29,MATCH($A$32,VENDREDI!D6:D29,0))</f>
        <v>#N/A</v>
      </c>
      <c r="HE32" s="565" t="e">
        <f>INDEX(VENDREDI!$B$6:$B$29,MATCH($A$32,VENDREDI!E6:E29,0))</f>
        <v>#N/A</v>
      </c>
      <c r="HF32" s="565" t="e">
        <f>INDEX(VENDREDI!$B$6:$B$29,MATCH($A$32,VENDREDI!F6:F29,0))</f>
        <v>#N/A</v>
      </c>
      <c r="HG32" s="565" t="e">
        <f>INDEX(VENDREDI!$B$6:$B$29,MATCH($A$32,VENDREDI!G6:G29,0))</f>
        <v>#N/A</v>
      </c>
      <c r="HH32" s="565" t="e">
        <f>INDEX(VENDREDI!$B$6:$B$29,MATCH($A$32,VENDREDI!H6:H29,0))</f>
        <v>#N/A</v>
      </c>
      <c r="HI32" s="565" t="e">
        <f>INDEX(VENDREDI!$B$6:$B$29,MATCH($A$32,VENDREDI!I6:I29,0))</f>
        <v>#N/A</v>
      </c>
      <c r="HJ32" s="565" t="e">
        <f>INDEX(VENDREDI!$B$6:$B$29,MATCH($A$32,VENDREDI!J6:J29,0))</f>
        <v>#N/A</v>
      </c>
      <c r="HK32" s="565" t="e">
        <f>INDEX(VENDREDI!$B$6:$B$29,MATCH($A$32,VENDREDI!K6:K29,0))</f>
        <v>#N/A</v>
      </c>
      <c r="HL32" s="565" t="e">
        <f>INDEX(VENDREDI!$B$6:$B$29,MATCH($A$32,VENDREDI!L6:L29,0))</f>
        <v>#N/A</v>
      </c>
      <c r="HM32" s="565" t="e">
        <f>INDEX(VENDREDI!$B$6:$B$29,MATCH($A$32,VENDREDI!M6:M29,0))</f>
        <v>#N/A</v>
      </c>
      <c r="HN32" s="565" t="e">
        <f>INDEX(VENDREDI!$B$6:$B$29,MATCH($A$32,VENDREDI!N6:N29,0))</f>
        <v>#N/A</v>
      </c>
      <c r="HO32" s="565" t="e">
        <f>INDEX(VENDREDI!$B$6:$B$29,MATCH($A$32,VENDREDI!O6:O29,0))</f>
        <v>#N/A</v>
      </c>
      <c r="HP32" s="565" t="e">
        <f>INDEX(VENDREDI!$B$6:$B$29,MATCH($A$32,VENDREDI!P6:P29,0))</f>
        <v>#N/A</v>
      </c>
      <c r="HQ32" s="565" t="e">
        <f>INDEX(VENDREDI!$B$6:$B$29,MATCH($A$32,VENDREDI!Q6:Q29,0))</f>
        <v>#N/A</v>
      </c>
      <c r="HR32" s="565" t="e">
        <f>INDEX(VENDREDI!$B$6:$B$29,MATCH($A$32,VENDREDI!R6:R29,0))</f>
        <v>#N/A</v>
      </c>
      <c r="HS32" s="565" t="e">
        <f>INDEX(VENDREDI!$B$6:$B$29,MATCH($A$32,VENDREDI!S6:S29,0))</f>
        <v>#N/A</v>
      </c>
      <c r="HT32" s="565" t="e">
        <f>INDEX(VENDREDI!$B$6:$B$29,MATCH($A$32,VENDREDI!T6:T29,0))</f>
        <v>#N/A</v>
      </c>
      <c r="HU32" s="565" t="e">
        <f>INDEX(VENDREDI!$B$6:$B$29,MATCH($A$32,VENDREDI!U6:U29,0))</f>
        <v>#N/A</v>
      </c>
      <c r="HV32" s="565" t="e">
        <f>INDEX(VENDREDI!$B$6:$B$29,MATCH($A$32,VENDREDI!V6:V29,0))</f>
        <v>#N/A</v>
      </c>
      <c r="HW32" s="565" t="e">
        <f>INDEX(VENDREDI!$B$6:$B$29,MATCH($A$32,VENDREDI!W6:W29,0))</f>
        <v>#N/A</v>
      </c>
      <c r="HX32" s="565" t="e">
        <f>INDEX(VENDREDI!$B$6:$B$29,MATCH($A$32,VENDREDI!X6:X29,0))</f>
        <v>#N/A</v>
      </c>
      <c r="HY32" s="565" t="e">
        <f>INDEX(VENDREDI!$B$6:$B$29,MATCH($A$32,VENDREDI!Y6:Y29,0))</f>
        <v>#N/A</v>
      </c>
      <c r="HZ32" s="565" t="e">
        <f>INDEX(VENDREDI!$B$6:$B$29,MATCH($A$32,VENDREDI!Z6:Z29,0))</f>
        <v>#N/A</v>
      </c>
      <c r="IA32" s="565" t="e">
        <f>INDEX(VENDREDI!$B$6:$B$29,MATCH($A$32,VENDREDI!AA6:AA29,0))</f>
        <v>#N/A</v>
      </c>
      <c r="IB32" s="565" t="e">
        <f>INDEX(VENDREDI!$B$6:$B$29,MATCH($A$32,VENDREDI!AB6:AB29,0))</f>
        <v>#N/A</v>
      </c>
      <c r="IC32" s="572">
        <f t="shared" si="32"/>
        <v>0</v>
      </c>
      <c r="IG32" s="772" t="str">
        <f t="shared" si="33"/>
        <v>FARRELY</v>
      </c>
      <c r="IH32" s="565" t="e">
        <f>INDEX(LUNDI!$B$35:$B$58,MATCH($A$32,LUNDI!D35:D58,0))</f>
        <v>#N/A</v>
      </c>
      <c r="II32" s="565" t="e">
        <f>INDEX(LUNDI!$B$35:$B$58,MATCH($A$32,LUNDI!E35:E58,0))</f>
        <v>#N/A</v>
      </c>
      <c r="IJ32" s="565" t="e">
        <f>INDEX(LUNDI!$B$35:$B$58,MATCH($A$32,LUNDI!F35:F58,0))</f>
        <v>#N/A</v>
      </c>
      <c r="IK32" s="565" t="e">
        <f>INDEX(LUNDI!$B$35:$B$58,MATCH($A$32,LUNDI!G35:G58,0))</f>
        <v>#N/A</v>
      </c>
      <c r="IL32" s="565" t="e">
        <f>INDEX(LUNDI!$B$35:$B$58,MATCH($A$32,LUNDI!H35:H58,0))</f>
        <v>#N/A</v>
      </c>
      <c r="IM32" s="565" t="e">
        <f>INDEX(LUNDI!$B$35:$B$58,MATCH($A$32,LUNDI!I35:I58,0))</f>
        <v>#N/A</v>
      </c>
      <c r="IN32" s="565" t="e">
        <f>INDEX(LUNDI!$B$35:$B$58,MATCH($A$32,LUNDI!J35:J58,0))</f>
        <v>#N/A</v>
      </c>
      <c r="IO32" s="565" t="e">
        <f>INDEX(LUNDI!$B$35:$B$58,MATCH($A$32,LUNDI!K35:K58,0))</f>
        <v>#N/A</v>
      </c>
      <c r="IP32" s="565" t="e">
        <f>INDEX(LUNDI!$B$35:$B$58,MATCH($A$32,LUNDI!L35:L58,0))</f>
        <v>#N/A</v>
      </c>
      <c r="IQ32" s="565" t="e">
        <f>INDEX(LUNDI!$B$35:$B$58,MATCH($A$32,LUNDI!M35:M58,0))</f>
        <v>#N/A</v>
      </c>
      <c r="IR32" s="565" t="e">
        <f>INDEX(LUNDI!$B$35:$B$58,MATCH($A$32,LUNDI!N35:N58,0))</f>
        <v>#N/A</v>
      </c>
      <c r="IS32" s="565" t="e">
        <f>INDEX(LUNDI!$B$35:$B$58,MATCH($A$32,LUNDI!O35:O58,0))</f>
        <v>#N/A</v>
      </c>
      <c r="IT32" s="565" t="e">
        <f>INDEX(LUNDI!$B$35:$B$58,MATCH($A$32,LUNDI!P35:P58,0))</f>
        <v>#N/A</v>
      </c>
      <c r="IU32" s="565" t="e">
        <f>INDEX(LUNDI!$B$35:$B$58,MATCH($A$32,LUNDI!Q35:Q58,0))</f>
        <v>#N/A</v>
      </c>
      <c r="IV32" s="565" t="e">
        <f>INDEX(LUNDI!$B$35:$B$58,MATCH($A$32,LUNDI!R35:R58,0))</f>
        <v>#N/A</v>
      </c>
      <c r="IW32" s="565" t="e">
        <f>INDEX(LUNDI!$B$35:$B$58,MATCH($A$32,LUNDI!S35:S58,0))</f>
        <v>#N/A</v>
      </c>
      <c r="IX32" s="565" t="e">
        <f>INDEX(LUNDI!$B$35:$B$58,MATCH($A$32,LUNDI!T35:T58,0))</f>
        <v>#N/A</v>
      </c>
      <c r="IY32" s="565" t="e">
        <f>INDEX(LUNDI!$B$35:$B$58,MATCH($A$32,LUNDI!U35:U58,0))</f>
        <v>#N/A</v>
      </c>
      <c r="IZ32" s="565" t="e">
        <f>INDEX(LUNDI!$B$35:$B$58,MATCH($A$32,LUNDI!V35:V58,0))</f>
        <v>#N/A</v>
      </c>
      <c r="JA32" s="565" t="e">
        <f>INDEX(LUNDI!$B$35:$B$58,MATCH($A$32,LUNDI!W35:W58,0))</f>
        <v>#N/A</v>
      </c>
      <c r="JB32" s="565" t="e">
        <f>INDEX(LUNDI!$B$35:$B$58,MATCH($A$32,LUNDI!X35:X58,0))</f>
        <v>#N/A</v>
      </c>
      <c r="JC32" s="565" t="e">
        <f>INDEX(LUNDI!$B$35:$B$58,MATCH($A$32,LUNDI!Y35:Y58,0))</f>
        <v>#N/A</v>
      </c>
      <c r="JD32" s="565" t="e">
        <f>INDEX(LUNDI!$B$35:$B$58,MATCH($A$32,LUNDI!Z35:Z58,0))</f>
        <v>#N/A</v>
      </c>
      <c r="JE32" s="565" t="e">
        <f>INDEX(LUNDI!$B$35:$B$58,MATCH($A$32,LUNDI!AA35:AA58,0))</f>
        <v>#N/A</v>
      </c>
      <c r="JF32" s="565" t="e">
        <f>INDEX(LUNDI!$B$35:$B$58,MATCH($A$32,LUNDI!AB35:AB58,0))</f>
        <v>#N/A</v>
      </c>
      <c r="JG32" s="572">
        <f t="shared" si="34"/>
        <v>0</v>
      </c>
      <c r="JI32" s="772" t="str">
        <f t="shared" si="35"/>
        <v>FARRELY</v>
      </c>
      <c r="JJ32" s="565" t="e">
        <f>INDEX(MARDI!$B$35:$B$58,MATCH($A$32,MARDI!D35:D58,0))</f>
        <v>#N/A</v>
      </c>
      <c r="JK32" s="565" t="e">
        <f>INDEX(MARDI!$B$35:$B$58,MATCH($A$32,MARDI!E35:E58,0))</f>
        <v>#N/A</v>
      </c>
      <c r="JL32" s="565" t="e">
        <f>INDEX(MARDI!$B$35:$B$58,MATCH($A$32,MARDI!F35:F58,0))</f>
        <v>#N/A</v>
      </c>
      <c r="JM32" s="565" t="e">
        <f>INDEX(MARDI!$B$35:$B$58,MATCH($A$32,MARDI!G35:G58,0))</f>
        <v>#N/A</v>
      </c>
      <c r="JN32" s="565" t="e">
        <f>INDEX(MARDI!$B$35:$B$58,MATCH($A$32,MARDI!H35:H58,0))</f>
        <v>#N/A</v>
      </c>
      <c r="JO32" s="565" t="e">
        <f>INDEX(MARDI!$B$35:$B$58,MATCH($A$32,MARDI!I35:I58,0))</f>
        <v>#N/A</v>
      </c>
      <c r="JP32" s="565" t="e">
        <f>INDEX(MARDI!$B$35:$B$58,MATCH($A$32,MARDI!J35:J58,0))</f>
        <v>#N/A</v>
      </c>
      <c r="JQ32" s="565" t="e">
        <f>INDEX(MARDI!$B$35:$B$58,MATCH($A$32,MARDI!K35:K58,0))</f>
        <v>#N/A</v>
      </c>
      <c r="JR32" s="565" t="e">
        <f>INDEX(MARDI!$B$35:$B$58,MATCH($A$32,MARDI!L35:L58,0))</f>
        <v>#N/A</v>
      </c>
      <c r="JS32" s="565" t="e">
        <f>INDEX(MARDI!$B$35:$B$58,MATCH($A$32,MARDI!M35:M58,0))</f>
        <v>#N/A</v>
      </c>
      <c r="JT32" s="565" t="e">
        <f>INDEX(MARDI!$B$35:$B$58,MATCH($A$32,MARDI!N35:N58,0))</f>
        <v>#N/A</v>
      </c>
      <c r="JU32" s="565" t="e">
        <f>INDEX(MARDI!$B$35:$B$58,MATCH($A$32,MARDI!O35:O58,0))</f>
        <v>#N/A</v>
      </c>
      <c r="JV32" s="565" t="e">
        <f>INDEX(MARDI!$B$35:$B$58,MATCH($A$32,MARDI!P35:P58,0))</f>
        <v>#N/A</v>
      </c>
      <c r="JW32" s="565" t="e">
        <f>INDEX(MARDI!$B$35:$B$58,MATCH($A$32,MARDI!Q35:Q58,0))</f>
        <v>#N/A</v>
      </c>
      <c r="JX32" s="565" t="e">
        <f>INDEX(MARDI!$B$35:$B$58,MATCH($A$32,MARDI!R35:R58,0))</f>
        <v>#N/A</v>
      </c>
      <c r="JY32" s="565" t="e">
        <f>INDEX(MARDI!$B$35:$B$58,MATCH($A$32,MARDI!S35:S58,0))</f>
        <v>#N/A</v>
      </c>
      <c r="JZ32" s="565" t="e">
        <f>INDEX(MARDI!$B$35:$B$58,MATCH($A$32,MARDI!T35:T58,0))</f>
        <v>#N/A</v>
      </c>
      <c r="KA32" s="565" t="e">
        <f>INDEX(MARDI!$B$35:$B$58,MATCH($A$32,MARDI!U35:U58,0))</f>
        <v>#N/A</v>
      </c>
      <c r="KB32" s="565" t="e">
        <f>INDEX(MARDI!$B$35:$B$58,MATCH($A$32,MARDI!V35:V58,0))</f>
        <v>#N/A</v>
      </c>
      <c r="KC32" s="565" t="e">
        <f>INDEX(MARDI!$B$35:$B$58,MATCH($A$32,MARDI!W35:W58,0))</f>
        <v>#N/A</v>
      </c>
      <c r="KD32" s="565" t="e">
        <f>INDEX(MARDI!$B$35:$B$58,MATCH($A$32,MARDI!X35:X58,0))</f>
        <v>#N/A</v>
      </c>
      <c r="KE32" s="565" t="e">
        <f>INDEX(MARDI!$B$35:$B$58,MATCH($A$32,MARDI!Y35:Y58,0))</f>
        <v>#N/A</v>
      </c>
      <c r="KF32" s="565" t="e">
        <f>INDEX(MARDI!$B$35:$B$58,MATCH($A$32,MARDI!Z35:Z58,0))</f>
        <v>#N/A</v>
      </c>
      <c r="KG32" s="565" t="e">
        <f>INDEX(MARDI!$B$35:$B$58,MATCH($A$32,MARDI!AA35:AA58,0))</f>
        <v>#N/A</v>
      </c>
      <c r="KH32" s="565" t="e">
        <f>INDEX(MARDI!$B$35:$B$58,MATCH($A$32,MARDI!AB35:AB58,0))</f>
        <v>#N/A</v>
      </c>
      <c r="KI32" s="572">
        <f t="shared" si="36"/>
        <v>0</v>
      </c>
      <c r="KK32" s="565" t="str">
        <f t="shared" si="37"/>
        <v>FARRELY</v>
      </c>
      <c r="KL32" s="565" t="e">
        <f>INDEX(MERCREDI!$B$35:$B$58,MATCH($A$32,MERCREDI!D35:D58,0))</f>
        <v>#N/A</v>
      </c>
      <c r="KM32" s="565" t="e">
        <f>INDEX(MERCREDI!$B$35:$B$58,MATCH($A$32,MERCREDI!E35:E58,0))</f>
        <v>#N/A</v>
      </c>
      <c r="KN32" s="565" t="e">
        <f>INDEX(MERCREDI!$B$35:$B$58,MATCH($A$32,MERCREDI!F35:F58,0))</f>
        <v>#N/A</v>
      </c>
      <c r="KO32" s="565" t="e">
        <f>INDEX(MERCREDI!$B$35:$B$58,MATCH($A$32,MERCREDI!G35:G58,0))</f>
        <v>#N/A</v>
      </c>
      <c r="KP32" s="565" t="e">
        <f>INDEX(MERCREDI!$B$35:$B$58,MATCH($A$32,MERCREDI!H35:H58,0))</f>
        <v>#N/A</v>
      </c>
      <c r="KQ32" s="565" t="e">
        <f>INDEX(MERCREDI!$B$35:$B$58,MATCH($A$32,MERCREDI!I35:I58,0))</f>
        <v>#N/A</v>
      </c>
      <c r="KR32" s="565" t="e">
        <f>INDEX(MERCREDI!$B$35:$B$58,MATCH($A$32,MERCREDI!J35:J58,0))</f>
        <v>#N/A</v>
      </c>
      <c r="KS32" s="565" t="e">
        <f>INDEX(MERCREDI!$B$35:$B$58,MATCH($A$32,MERCREDI!K35:K58,0))</f>
        <v>#N/A</v>
      </c>
      <c r="KT32" s="565" t="e">
        <f>INDEX(MERCREDI!$B$35:$B$58,MATCH($A$32,MERCREDI!L35:L58,0))</f>
        <v>#N/A</v>
      </c>
      <c r="KU32" s="565" t="e">
        <f>INDEX(MERCREDI!$B$35:$B$58,MATCH($A$32,MERCREDI!M35:M58,0))</f>
        <v>#N/A</v>
      </c>
      <c r="KV32" s="565" t="e">
        <f>INDEX(MERCREDI!$B$35:$B$58,MATCH($A$32,MERCREDI!N35:N58,0))</f>
        <v>#N/A</v>
      </c>
      <c r="KW32" s="565" t="e">
        <f>INDEX(MERCREDI!$B$35:$B$58,MATCH($A$32,MERCREDI!O35:O58,0))</f>
        <v>#N/A</v>
      </c>
      <c r="KX32" s="565" t="e">
        <f>INDEX(MERCREDI!$B$35:$B$58,MATCH($A$32,MERCREDI!P35:P58,0))</f>
        <v>#N/A</v>
      </c>
      <c r="KY32" s="565" t="e">
        <f>INDEX(MERCREDI!$B$35:$B$58,MATCH($A$32,MERCREDI!Q35:Q58,0))</f>
        <v>#N/A</v>
      </c>
      <c r="KZ32" s="565" t="e">
        <f>INDEX(MERCREDI!$B$35:$B$58,MATCH($A$32,MERCREDI!R35:R58,0))</f>
        <v>#N/A</v>
      </c>
      <c r="LA32" s="565" t="e">
        <f>INDEX(MERCREDI!$B$35:$B$58,MATCH($A$32,MERCREDI!S35:S58,0))</f>
        <v>#N/A</v>
      </c>
      <c r="LB32" s="565" t="e">
        <f>INDEX(MERCREDI!$B$35:$B$58,MATCH($A$32,MERCREDI!T35:T58,0))</f>
        <v>#N/A</v>
      </c>
      <c r="LC32" s="565" t="e">
        <f>INDEX(MERCREDI!$B$35:$B$58,MATCH($A$32,MERCREDI!U35:U58,0))</f>
        <v>#N/A</v>
      </c>
      <c r="LD32" s="565" t="e">
        <f>INDEX(MERCREDI!$B$35:$B$58,MATCH($A$32,MERCREDI!V35:V58,0))</f>
        <v>#N/A</v>
      </c>
      <c r="LE32" s="565" t="e">
        <f>INDEX(MERCREDI!$B$35:$B$58,MATCH($A$32,MERCREDI!W35:W58,0))</f>
        <v>#N/A</v>
      </c>
      <c r="LF32" s="565" t="e">
        <f>INDEX(MERCREDI!$B$35:$B$58,MATCH($A$32,MERCREDI!X35:X58,0))</f>
        <v>#N/A</v>
      </c>
      <c r="LG32" s="565" t="e">
        <f>INDEX(MERCREDI!$B$35:$B$58,MATCH($A$32,MERCREDI!Y35:Y58,0))</f>
        <v>#N/A</v>
      </c>
      <c r="LH32" s="565" t="e">
        <f>INDEX(MERCREDI!$B$35:$B$58,MATCH($A$32,MERCREDI!Z35:Z58,0))</f>
        <v>#N/A</v>
      </c>
      <c r="LI32" s="565" t="e">
        <f>INDEX(MERCREDI!$B$35:$B$58,MATCH($A$32,MERCREDI!AA35:AA58,0))</f>
        <v>#N/A</v>
      </c>
      <c r="LJ32" s="565" t="e">
        <f>INDEX(MERCREDI!$B$35:$B$58,MATCH($A$32,MERCREDI!AB35:AB58,0))</f>
        <v>#N/A</v>
      </c>
      <c r="LK32" s="572">
        <f t="shared" si="38"/>
        <v>0</v>
      </c>
      <c r="LM32" s="565" t="str">
        <f t="shared" si="39"/>
        <v>FARRELY</v>
      </c>
      <c r="LN32" s="565" t="e">
        <f>INDEX(JEUDI!$B$35:$B$58,MATCH($A$32,JEUDI!D35:D58,0))</f>
        <v>#N/A</v>
      </c>
      <c r="LO32" s="565" t="e">
        <f>INDEX(JEUDI!$B$35:$B$58,MATCH($A$32,JEUDI!E35:E58,0))</f>
        <v>#N/A</v>
      </c>
      <c r="LP32" s="565" t="e">
        <f>INDEX(JEUDI!$B$35:$B$58,MATCH($A$32,JEUDI!F35:F58,0))</f>
        <v>#N/A</v>
      </c>
      <c r="LQ32" s="565" t="e">
        <f>INDEX(JEUDI!$B$35:$B$58,MATCH($A$32,JEUDI!G35:G58,0))</f>
        <v>#N/A</v>
      </c>
      <c r="LR32" s="565" t="e">
        <f>INDEX(JEUDI!$B$35:$B$58,MATCH($A$32,JEUDI!H35:H58,0))</f>
        <v>#N/A</v>
      </c>
      <c r="LS32" s="565" t="e">
        <f>INDEX(JEUDI!$B$35:$B$58,MATCH($A$32,JEUDI!I35:I58,0))</f>
        <v>#N/A</v>
      </c>
      <c r="LT32" s="565" t="e">
        <f>INDEX(JEUDI!$B$35:$B$58,MATCH($A$32,JEUDI!J35:J58,0))</f>
        <v>#N/A</v>
      </c>
      <c r="LU32" s="565" t="e">
        <f>INDEX(JEUDI!$B$35:$B$58,MATCH($A$32,JEUDI!K35:K58,0))</f>
        <v>#N/A</v>
      </c>
      <c r="LV32" s="565" t="e">
        <f>INDEX(JEUDI!$B$35:$B$58,MATCH($A$32,JEUDI!L35:L58,0))</f>
        <v>#N/A</v>
      </c>
      <c r="LW32" s="565" t="e">
        <f>INDEX(JEUDI!$B$35:$B$58,MATCH($A$32,JEUDI!M35:M58,0))</f>
        <v>#N/A</v>
      </c>
      <c r="LX32" s="565" t="e">
        <f>INDEX(JEUDI!$B$35:$B$58,MATCH($A$32,JEUDI!N35:N58,0))</f>
        <v>#N/A</v>
      </c>
      <c r="LY32" s="565" t="e">
        <f>INDEX(JEUDI!$B$35:$B$58,MATCH($A$32,JEUDI!O35:O58,0))</f>
        <v>#N/A</v>
      </c>
      <c r="LZ32" s="565" t="e">
        <f>INDEX(JEUDI!$B$35:$B$58,MATCH($A$32,JEUDI!P35:P58,0))</f>
        <v>#N/A</v>
      </c>
      <c r="MA32" s="565" t="e">
        <f>INDEX(JEUDI!$B$35:$B$58,MATCH($A$32,JEUDI!Q35:Q58,0))</f>
        <v>#N/A</v>
      </c>
      <c r="MB32" s="565" t="e">
        <f>INDEX(JEUDI!$B$35:$B$58,MATCH($A$32,JEUDI!R35:R58,0))</f>
        <v>#N/A</v>
      </c>
      <c r="MC32" s="565" t="e">
        <f>INDEX(JEUDI!$B$35:$B$58,MATCH($A$32,JEUDI!S35:S58,0))</f>
        <v>#N/A</v>
      </c>
      <c r="MD32" s="565" t="e">
        <f>INDEX(JEUDI!$B$35:$B$58,MATCH($A$32,JEUDI!T35:T58,0))</f>
        <v>#N/A</v>
      </c>
      <c r="ME32" s="565" t="e">
        <f>INDEX(JEUDI!$B$35:$B$58,MATCH($A$32,JEUDI!U35:U58,0))</f>
        <v>#N/A</v>
      </c>
      <c r="MF32" s="565" t="e">
        <f>INDEX(JEUDI!$B$35:$B$58,MATCH($A$32,JEUDI!V35:V58,0))</f>
        <v>#N/A</v>
      </c>
      <c r="MG32" s="565" t="e">
        <f>INDEX(JEUDI!$B$35:$B$58,MATCH($A$32,JEUDI!W35:W58,0))</f>
        <v>#N/A</v>
      </c>
      <c r="MH32" s="565" t="e">
        <f>INDEX(JEUDI!$B$35:$B$58,MATCH($A$32,JEUDI!X35:X58,0))</f>
        <v>#N/A</v>
      </c>
      <c r="MI32" s="565" t="e">
        <f>INDEX(JEUDI!$B$35:$B$58,MATCH($A$32,JEUDI!Y35:Y58,0))</f>
        <v>#N/A</v>
      </c>
      <c r="MJ32" s="565" t="e">
        <f>INDEX(JEUDI!$B$35:$B$58,MATCH($A$32,JEUDI!Z35:Z58,0))</f>
        <v>#N/A</v>
      </c>
      <c r="MK32" s="565" t="e">
        <f>INDEX(JEUDI!$B$35:$B$58,MATCH($A$32,JEUDI!AA35:AA58,0))</f>
        <v>#N/A</v>
      </c>
      <c r="ML32" s="565" t="e">
        <f>INDEX(JEUDI!$B$35:$B$58,MATCH($A$32,JEUDI!AB35:AB58,0))</f>
        <v>#N/A</v>
      </c>
      <c r="MM32" s="572">
        <f t="shared" si="40"/>
        <v>0</v>
      </c>
      <c r="MP32" s="565" t="str">
        <f t="shared" si="41"/>
        <v>FARRELY</v>
      </c>
      <c r="MQ32" s="565" t="e">
        <f>INDEX(VENDREDI!$B$35:$B$58,MATCH($A$32,VENDREDI!D35:D58,0))</f>
        <v>#N/A</v>
      </c>
      <c r="MR32" s="565" t="e">
        <f>INDEX(VENDREDI!$B$35:$B$58,MATCH($A$32,VENDREDI!E35:E58,0))</f>
        <v>#N/A</v>
      </c>
      <c r="MS32" s="565" t="e">
        <f>INDEX(VENDREDI!$B$35:$B$58,MATCH($A$32,VENDREDI!F35:F58,0))</f>
        <v>#N/A</v>
      </c>
      <c r="MT32" s="565" t="e">
        <f>INDEX(VENDREDI!$B$35:$B$58,MATCH($A$32,VENDREDI!G35:G58,0))</f>
        <v>#N/A</v>
      </c>
      <c r="MU32" s="565" t="e">
        <f>INDEX(VENDREDI!$B$35:$B$58,MATCH($A$32,VENDREDI!H35:H58,0))</f>
        <v>#N/A</v>
      </c>
      <c r="MV32" s="565" t="e">
        <f>INDEX(VENDREDI!$B$35:$B$58,MATCH($A$32,VENDREDI!I35:I58,0))</f>
        <v>#N/A</v>
      </c>
      <c r="MW32" s="565" t="e">
        <f>INDEX(VENDREDI!$B$35:$B$58,MATCH($A$32,VENDREDI!J35:J58,0))</f>
        <v>#N/A</v>
      </c>
      <c r="MX32" s="565" t="e">
        <f>INDEX(VENDREDI!$B$35:$B$58,MATCH($A$32,VENDREDI!K35:K58,0))</f>
        <v>#N/A</v>
      </c>
      <c r="MY32" s="565" t="e">
        <f>INDEX(VENDREDI!$B$35:$B$58,MATCH($A$32,VENDREDI!L35:L58,0))</f>
        <v>#N/A</v>
      </c>
      <c r="MZ32" s="565" t="e">
        <f>INDEX(VENDREDI!$B$35:$B$58,MATCH($A$32,VENDREDI!M35:M58,0))</f>
        <v>#N/A</v>
      </c>
      <c r="NA32" s="565" t="e">
        <f>INDEX(VENDREDI!$B$35:$B$58,MATCH($A$32,VENDREDI!N35:N58,0))</f>
        <v>#N/A</v>
      </c>
      <c r="NB32" s="565" t="e">
        <f>INDEX(VENDREDI!$B$35:$B$58,MATCH($A$32,VENDREDI!O35:O58,0))</f>
        <v>#N/A</v>
      </c>
      <c r="NC32" s="565" t="e">
        <f>INDEX(VENDREDI!$B$35:$B$58,MATCH($A$32,VENDREDI!P35:P58,0))</f>
        <v>#N/A</v>
      </c>
      <c r="ND32" s="565" t="e">
        <f>INDEX(VENDREDI!$B$35:$B$58,MATCH($A$32,VENDREDI!Q35:Q58,0))</f>
        <v>#N/A</v>
      </c>
      <c r="NE32" s="565" t="e">
        <f>INDEX(VENDREDI!$B$35:$B$58,MATCH($A$32,VENDREDI!R35:R58,0))</f>
        <v>#N/A</v>
      </c>
      <c r="NF32" s="565" t="e">
        <f>INDEX(VENDREDI!$B$35:$B$58,MATCH($A$32,VENDREDI!S35:S58,0))</f>
        <v>#N/A</v>
      </c>
      <c r="NG32" s="565" t="e">
        <f>INDEX(VENDREDI!$B$35:$B$58,MATCH($A$32,VENDREDI!T35:T58,0))</f>
        <v>#N/A</v>
      </c>
      <c r="NH32" s="565" t="e">
        <f>INDEX(VENDREDI!$B$35:$B$58,MATCH($A$32,VENDREDI!U35:U58,0))</f>
        <v>#N/A</v>
      </c>
      <c r="NI32" s="565" t="e">
        <f>INDEX(VENDREDI!$B$35:$B$58,MATCH($A$32,VENDREDI!V35:V58,0))</f>
        <v>#N/A</v>
      </c>
      <c r="NJ32" s="565" t="e">
        <f>INDEX(VENDREDI!$B$35:$B$58,MATCH($A$32,VENDREDI!W35:W58,0))</f>
        <v>#N/A</v>
      </c>
      <c r="NK32" s="565" t="e">
        <f>INDEX(VENDREDI!$B$35:$B$58,MATCH($A$32,VENDREDI!X35:X58,0))</f>
        <v>#N/A</v>
      </c>
      <c r="NL32" s="565" t="e">
        <f>INDEX(VENDREDI!$B$35:$B$58,MATCH($A$32,VENDREDI!Y35:Y58,0))</f>
        <v>#N/A</v>
      </c>
      <c r="NM32" s="565" t="e">
        <f>INDEX(VENDREDI!$B$35:$B$58,MATCH($A$32,VENDREDI!Z35:Z58,0))</f>
        <v>#N/A</v>
      </c>
      <c r="NN32" s="565" t="e">
        <f>INDEX(VENDREDI!$B$35:$B$58,MATCH($A$32,VENDREDI!AA35:AA58,0))</f>
        <v>#N/A</v>
      </c>
      <c r="NO32" s="565" t="e">
        <f>INDEX(VENDREDI!$B$35:$B$58,MATCH($A$32,VENDREDI!AB35:AB58,0))</f>
        <v>#N/A</v>
      </c>
      <c r="NP32" s="572">
        <f t="shared" si="42"/>
        <v>0</v>
      </c>
      <c r="NS32" s="564" t="str">
        <f t="shared" si="43"/>
        <v>FARRELY</v>
      </c>
      <c r="NT32" s="617" t="e">
        <f>INDEX(LUNDI!$B$63:$B$66,MATCH(A32,LUNDI!$D$63:$D$66,0))</f>
        <v>#N/A</v>
      </c>
      <c r="NU32" s="618" t="e">
        <f>INDEX(LUNDI!$B$63:$B$66,MATCH(A32,LUNDI!$E$63:$E$66,0))</f>
        <v>#N/A</v>
      </c>
      <c r="NV32" s="625" t="e">
        <f>INDEX(LUNDI!$H$63:$H$66,MATCH(A32,LUNDI!$J$63:$J$66,0))</f>
        <v>#N/A</v>
      </c>
      <c r="NW32" s="626" t="e">
        <f>INDEX(LUNDI!$H$63:$H$66,MATCH($A$32,LUNDI!K63:K66,0))</f>
        <v>#N/A</v>
      </c>
      <c r="NX32" s="617" t="e">
        <f>INDEX(MARDI!$B$63:$B$66,MATCH(A32,MARDI!$D$63:$D$66,0))</f>
        <v>#N/A</v>
      </c>
      <c r="NY32" s="618" t="e">
        <f>INDEX(MARDI!$B$63:$B$66,MATCH(A32,MARDI!$E$63:$E$66,0))</f>
        <v>#N/A</v>
      </c>
      <c r="NZ32" s="625" t="e">
        <f>INDEX(MARDI!$H$63:$H$66,MATCH(A32,MARDI!$J$63:$J$66,0))</f>
        <v>#N/A</v>
      </c>
      <c r="OA32" s="626" t="e">
        <f>INDEX(MARDI!$H$63:$H$66,MATCH(A32,MARDI!$K$63:$K$66,0))</f>
        <v>#N/A</v>
      </c>
      <c r="OB32" s="617" t="e">
        <f>INDEX(MERCREDI!$B$63:$B$66,MATCH(A32,MERCREDI!$D$63:$D$66,0))</f>
        <v>#N/A</v>
      </c>
      <c r="OC32" s="618" t="e">
        <f>INDEX(MERCREDI!$B$63:$B$66,MATCH(A32,MERCREDI!$E$63:$E$66,0))</f>
        <v>#N/A</v>
      </c>
      <c r="OD32" s="625" t="e">
        <f>INDEX(MERCREDI!$H$63:$H$66,MATCH(A32,MERCREDI!$J$63:$J$66,0))</f>
        <v>#N/A</v>
      </c>
      <c r="OE32" s="626" t="e">
        <f>INDEX(MERCREDI!$H$63:$H$66,MATCH(A32,MERCREDI!$K$63:$K$66,0))</f>
        <v>#N/A</v>
      </c>
      <c r="OF32" s="617" t="e">
        <f>INDEX(JEUDI!$B$63:$B$66,MATCH(A32,JEUDI!$D$63:$D$66,0))</f>
        <v>#N/A</v>
      </c>
      <c r="OG32" s="618" t="e">
        <f>INDEX(JEUDI!$B$63:$B$66,MATCH(A32,JEUDI!$E$63:$E$66,0))</f>
        <v>#N/A</v>
      </c>
      <c r="OH32" s="625" t="e">
        <f>INDEX(JEUDI!$H$63:$H$66,MATCH(A32,JEUDI!$J$63:$J$66,0))</f>
        <v>#N/A</v>
      </c>
      <c r="OI32" s="626" t="e">
        <f>INDEX(JEUDI!$H$63:$H$66,MATCH(A32,JEUDI!$K$63:$K$66,0))</f>
        <v>#N/A</v>
      </c>
      <c r="OJ32" s="617" t="e">
        <f>INDEX(VENDREDI!$B$63:$B$66,MATCH(A32,VENDREDI!$D$63:$D$66,0))</f>
        <v>#N/A</v>
      </c>
      <c r="OK32" s="618" t="e">
        <f>INDEX(VENDREDI!$B$63:$B$66,MATCH(A32,VENDREDI!$E$63:$E$66,0))</f>
        <v>#N/A</v>
      </c>
      <c r="OL32" s="625" t="e">
        <f>INDEX(VENDREDI!$H$63:$H$66,MATCH(A32,VENDREDI!$J$63:$J$66,0))</f>
        <v>#N/A</v>
      </c>
      <c r="OM32" s="626" t="e">
        <f>INDEX(VENDREDI!$H$63:$H$66,MATCH(A32,VENDREDI!$K$63:$K$66,0))</f>
        <v>#N/A</v>
      </c>
      <c r="ON32" s="669" t="str">
        <f t="shared" si="44"/>
        <v>FARRELY</v>
      </c>
      <c r="OO32" s="641" t="e">
        <f>INDEX(LUNDI!$C$63:$C$66,MATCH(A32,LUNDI!$D$63:$D$66,0))</f>
        <v>#N/A</v>
      </c>
      <c r="OP32" s="642" t="e">
        <f>INDEX(LUNDI!$C$63:$C$66,MATCH(A32,LUNDI!$E$63:$E$66,0))</f>
        <v>#N/A</v>
      </c>
      <c r="OQ32" s="645" t="e">
        <f>INDEX(LUNDI!$I$63:$I$66,MATCH(A32,LUNDI!$J$63:$J$66,0))</f>
        <v>#N/A</v>
      </c>
      <c r="OR32" s="646" t="e">
        <f>INDEX(LUNDI!$I$63:$I$66,MATCH(A32,LUNDI!$K$63:$K$66,0))</f>
        <v>#N/A</v>
      </c>
      <c r="OS32" s="649" t="e">
        <f>INDEX(MARDI!$C$63:$C$66,MATCH(A32,MARDI!$D$63:$D$66,0))</f>
        <v>#N/A</v>
      </c>
      <c r="OT32" s="650" t="e">
        <f>INDEX(MARDI!$C$63:$C$66,MATCH(A32,MARDI!$E$63:$E$66,0))</f>
        <v>#N/A</v>
      </c>
      <c r="OU32" s="651" t="e">
        <f>INDEX(MARDI!$I$63:$I$66,MATCH(A32,MARDI!$J$63:$J$66,0))</f>
        <v>#N/A</v>
      </c>
      <c r="OV32" s="652" t="e">
        <f>INDEX(MARDI!$I$63:$I$66,MATCH(A32,MARDI!$K$63:$K$66,0))</f>
        <v>#N/A</v>
      </c>
      <c r="OW32" s="657" t="e">
        <f>INDEX(MERCREDI!$C$63:$C$66,MATCH(A32,MERCREDI!$D$63:$D$66,0))</f>
        <v>#N/A</v>
      </c>
      <c r="OX32" s="658" t="e">
        <f>INDEX(MERCREDI!$C$63:$C$66,MATCH(A32,MERCREDI!$E$63:$E$66,0))</f>
        <v>#N/A</v>
      </c>
      <c r="OY32" s="659" t="e">
        <f>INDEX(MERCREDI!$I$63:$I$66,MATCH(A32,MERCREDI!$J$63:$J$66,0))</f>
        <v>#N/A</v>
      </c>
      <c r="OZ32" s="660" t="e">
        <f>INDEX(MERCREDI!$I$63:$I$66,MATCH(A32,MERCREDI!$K$63:$K$66,0))</f>
        <v>#N/A</v>
      </c>
      <c r="PA32" s="657" t="e">
        <f>INDEX(JEUDI!$C$63:$C$66,MATCH(A32,JEUDI!$D$63:$D$66,0))</f>
        <v>#N/A</v>
      </c>
      <c r="PB32" s="658" t="e">
        <f>INDEX(JEUDI!$C$63:$C$66,MATCH(A32,JEUDI!$E$63:$E$66,0))</f>
        <v>#N/A</v>
      </c>
      <c r="PC32" s="659" t="e">
        <f>INDEX(JEUDI!$I$63:$I$66,MATCH(A32,JEUDI!$J$63:$J$66,0))</f>
        <v>#N/A</v>
      </c>
      <c r="PD32" s="660" t="e">
        <f>INDEX(JEUDI!$I$63:$I$66,MATCH(A32,JEUDI!$K$63:$K$66,0))</f>
        <v>#N/A</v>
      </c>
      <c r="PE32" s="657" t="e">
        <f>INDEX(VENDREDI!$C$63:$C$66,MATCH(A32,VENDREDI!$D$63:$D$66,0))</f>
        <v>#N/A</v>
      </c>
      <c r="PF32" s="658" t="e">
        <f>INDEX(VENDREDI!$C$63:$C$66,MATCH(A32,VENDREDI!$E$63:$E$66,0))</f>
        <v>#N/A</v>
      </c>
      <c r="PG32" s="659" t="e">
        <f>INDEX(VENDREDI!$I$63:$I$66,MATCH(A32,VENDREDI!$J$63:$J$66,0))</f>
        <v>#N/A</v>
      </c>
      <c r="PH32" s="660" t="e">
        <f>INDEX(VENDREDI!$I$63:$I$66,MATCH(A32,VENDREDI!$K$63:$K$66,0))</f>
        <v>#N/A</v>
      </c>
    </row>
    <row r="33" spans="1:424" x14ac:dyDescent="0.25">
      <c r="A33" s="90" t="str">
        <f>'LISTE DES PROFS'!A28</f>
        <v>FARROUJI</v>
      </c>
      <c r="B33" s="226">
        <f t="shared" si="17"/>
        <v>0</v>
      </c>
      <c r="C33" s="487">
        <f t="shared" si="18"/>
        <v>0</v>
      </c>
      <c r="D33" s="481">
        <f t="shared" si="19"/>
        <v>0</v>
      </c>
      <c r="E33" s="482">
        <f t="shared" si="20"/>
        <v>0</v>
      </c>
      <c r="F33" s="226">
        <f t="shared" si="21"/>
        <v>0</v>
      </c>
      <c r="G33" s="487">
        <f t="shared" si="22"/>
        <v>0</v>
      </c>
      <c r="H33" s="481">
        <f t="shared" si="23"/>
        <v>0</v>
      </c>
      <c r="I33" s="482">
        <f t="shared" si="24"/>
        <v>0</v>
      </c>
      <c r="J33" s="226">
        <f t="shared" si="0"/>
        <v>0</v>
      </c>
      <c r="K33" s="487">
        <f t="shared" si="1"/>
        <v>0</v>
      </c>
      <c r="L33" s="481">
        <f t="shared" si="2"/>
        <v>0</v>
      </c>
      <c r="M33" s="482">
        <f t="shared" si="3"/>
        <v>0</v>
      </c>
      <c r="N33" s="492">
        <f t="shared" si="25"/>
        <v>0</v>
      </c>
      <c r="O33" s="480" t="s">
        <v>12</v>
      </c>
      <c r="P33" s="226">
        <f>COUNTIF(LUNDI!$D$6:$AB$15,A33)</f>
        <v>0</v>
      </c>
      <c r="Q33" s="228">
        <f>COUNTIF(LUNDI!$D$20:$Y$29,A33)</f>
        <v>0</v>
      </c>
      <c r="R33" s="444">
        <f t="shared" si="4"/>
        <v>0</v>
      </c>
      <c r="S33" s="228">
        <f>COUNTIF(MARDI!$D$6:$AB$15,A33)</f>
        <v>0</v>
      </c>
      <c r="T33" s="228">
        <f>COUNTIF(MARDI!$D$20:$Y$29,A33)</f>
        <v>0</v>
      </c>
      <c r="U33" s="444">
        <f t="shared" si="5"/>
        <v>0</v>
      </c>
      <c r="V33" s="228">
        <f>COUNTIF(MERCREDI!$D$6:$AB$15,A33)</f>
        <v>0</v>
      </c>
      <c r="W33" s="228">
        <f>COUNTIF(MERCREDI!$D$20:$Y$29,A33)</f>
        <v>0</v>
      </c>
      <c r="X33" s="444">
        <f t="shared" si="6"/>
        <v>0</v>
      </c>
      <c r="Y33" s="228">
        <f>COUNTIF(JEUDI!$D$6:$AB$15,A33)</f>
        <v>0</v>
      </c>
      <c r="Z33" s="228">
        <f>COUNTIF(JEUDI!$D$20:$Y$29,A33)</f>
        <v>0</v>
      </c>
      <c r="AA33" s="444">
        <f t="shared" si="7"/>
        <v>0</v>
      </c>
      <c r="AB33" s="228">
        <f>COUNTIF(VENDREDI!$D$6:$AB$15,A33)</f>
        <v>0</v>
      </c>
      <c r="AC33" s="229">
        <f>COUNTIF(VENDREDI!$D$20:$Y$29,A33)</f>
        <v>0</v>
      </c>
      <c r="AD33" s="451">
        <f t="shared" si="8"/>
        <v>0</v>
      </c>
      <c r="AE33" s="226">
        <f>COUNTIF(LUNDI!$D$63:$D$66,A33)</f>
        <v>0</v>
      </c>
      <c r="AF33" s="227">
        <f>COUNTIF(LUNDI!$E$63:$E$66,A33)</f>
        <v>0</v>
      </c>
      <c r="AG33" s="228">
        <f>COUNTIF(MARDI!$D$63:$D$66,A33)</f>
        <v>0</v>
      </c>
      <c r="AH33" s="234">
        <f>COUNTIF(MARDI!$E$63:$E$66,A33)</f>
        <v>0</v>
      </c>
      <c r="AI33" s="228">
        <f>COUNTIF(MERCREDI!$D$63:$D$66,A33)</f>
        <v>0</v>
      </c>
      <c r="AJ33" s="234">
        <f>COUNTIF(MERCREDI!$E$63:$E$66,A33)</f>
        <v>0</v>
      </c>
      <c r="AK33" s="228">
        <f>COUNTIF(JEUDI!$D$63:$D$66,A33)</f>
        <v>0</v>
      </c>
      <c r="AL33" s="227">
        <f>COUNTIF(JEUDI!$E$63:$E$66,A33)</f>
        <v>0</v>
      </c>
      <c r="AM33" s="228">
        <f>COUNTIF(VENDREDI!$D$63:$D$66,A33)</f>
        <v>0</v>
      </c>
      <c r="AN33" s="525">
        <f>COUNTIF(VENDREDI!$E$63:$E$66,A33)</f>
        <v>0</v>
      </c>
      <c r="AO33" s="226">
        <f>COUNTIF(LUNDI!$F$63:$F$66,A33)</f>
        <v>0</v>
      </c>
      <c r="AP33" s="227"/>
      <c r="AQ33" s="228">
        <f>COUNTIF(MARDI!$F$63:$F$66,A33)</f>
        <v>0</v>
      </c>
      <c r="AR33" s="227"/>
      <c r="AS33" s="228">
        <f>COUNTIF(MERCREDI!$F$63:$F$66,A33)</f>
        <v>0</v>
      </c>
      <c r="AT33" s="227"/>
      <c r="AU33" s="228">
        <f>COUNTIF(JEUDI!$F$63:$F$66,A33)</f>
        <v>0</v>
      </c>
      <c r="AV33" s="227"/>
      <c r="AW33" s="229">
        <f>COUNTIF(VENDREDI!$F$63:$F$66,A33)</f>
        <v>0</v>
      </c>
      <c r="AZ33" s="236">
        <f>COUNTIF(LUNDI!$D$35:$AB$44,A33)</f>
        <v>0</v>
      </c>
      <c r="BA33" s="237">
        <f>COUNTIF(LUNDI!$D$49:$Y$58,A33)</f>
        <v>0</v>
      </c>
      <c r="BB33" s="444">
        <f t="shared" si="9"/>
        <v>0</v>
      </c>
      <c r="BC33" s="237">
        <f>COUNTIF(MARDI!$D$35:$AB$44,A33)</f>
        <v>0</v>
      </c>
      <c r="BD33" s="237">
        <f>COUNTIF(MARDI!$D$49:$Y$58,A33)</f>
        <v>0</v>
      </c>
      <c r="BE33" s="444">
        <f t="shared" si="10"/>
        <v>0</v>
      </c>
      <c r="BF33" s="237">
        <f>COUNTIF(MERCREDI!$D$35:$AB$44,A33)</f>
        <v>0</v>
      </c>
      <c r="BG33" s="237">
        <f>COUNTIF(MERCREDI!$D$49:$Y$58,A33)</f>
        <v>0</v>
      </c>
      <c r="BH33" s="444">
        <f t="shared" si="11"/>
        <v>0</v>
      </c>
      <c r="BI33" s="237">
        <f>COUNTIF(JEUDI!$D$35:$AB$44,A33)</f>
        <v>0</v>
      </c>
      <c r="BJ33" s="237">
        <f>COUNTIF(JEUDI!$D$49:$Y$58,A33)</f>
        <v>0</v>
      </c>
      <c r="BK33" s="444">
        <f t="shared" si="12"/>
        <v>0</v>
      </c>
      <c r="BL33" s="237">
        <f>COUNTIF(VENDREDI!$D$35:$AB$44,A33)</f>
        <v>0</v>
      </c>
      <c r="BM33" s="238">
        <f>COUNTIF(VENDREDI!$D$49:$Y$58,A33)</f>
        <v>0</v>
      </c>
      <c r="BN33" s="451">
        <f t="shared" si="13"/>
        <v>0</v>
      </c>
      <c r="BO33" s="207">
        <f>COUNTIF(LUNDI!$J$63:$J$66,A33)</f>
        <v>0</v>
      </c>
      <c r="BP33" s="41">
        <f>COUNTIF(LUNDI!$K$63:$K$66,A33)</f>
        <v>0</v>
      </c>
      <c r="BQ33" s="207">
        <f>COUNTIF(MARDI!$J$63:$J$66,A33)</f>
        <v>0</v>
      </c>
      <c r="BR33" s="41">
        <f>COUNTIF(MARDI!$K$63:$K$66,A33)</f>
        <v>0</v>
      </c>
      <c r="BS33" s="207">
        <f>COUNTIF(MERCREDI!$J$63:$J$66,A33)</f>
        <v>0</v>
      </c>
      <c r="BT33" s="41">
        <f>COUNTIF(MERCREDI!$K$63:$K$66,A33)</f>
        <v>0</v>
      </c>
      <c r="BU33" s="207">
        <f>COUNTIF(JEUDI!$J$63:$J$66,A33)</f>
        <v>0</v>
      </c>
      <c r="BV33" s="41">
        <f>COUNTIF(JEUDI!$K$63:$K$66,A33)</f>
        <v>0</v>
      </c>
      <c r="BW33" s="207">
        <f>COUNTIF(VENDREDI!$J$63:$J$66,A33)</f>
        <v>0</v>
      </c>
      <c r="BX33" s="42">
        <f>COUNTIF(VENDREDI!$K$63:$K$66,A33)</f>
        <v>0</v>
      </c>
      <c r="BY33" s="207">
        <f>COUNTIF(LUNDI!$L$66:$L89,A33)</f>
        <v>0</v>
      </c>
      <c r="BZ33" s="208"/>
      <c r="CA33" s="41">
        <f>COUNTIF(MARDI!$L$63:$L$66,A33)</f>
        <v>0</v>
      </c>
      <c r="CB33" s="208"/>
      <c r="CC33" s="208">
        <f>COUNTIF(MERCREDI!$L$63:$L$66,A33)</f>
        <v>0</v>
      </c>
      <c r="CD33" s="208"/>
      <c r="CE33" s="41">
        <f>COUNTIF(JEUDI!$L$63:$L$66,A33)</f>
        <v>0</v>
      </c>
      <c r="CF33" s="208"/>
      <c r="CG33" s="209">
        <f>COUNTIF(VENDREDI!$L$63:$L$66,A33)</f>
        <v>0</v>
      </c>
      <c r="CK33" s="43">
        <f>COUNTIF(LUNDI!$O$64:$O$66,A33)</f>
        <v>0</v>
      </c>
      <c r="CL33" s="41">
        <f>COUNTIF(MARDI!$O$64:$O$66,A33)</f>
        <v>0</v>
      </c>
      <c r="CM33" s="41">
        <f>COUNTIF(MERCREDI!$O$64:$O$66,A33)</f>
        <v>0</v>
      </c>
      <c r="CN33" s="41">
        <f>COUNTIF(JEUDI!$O$64:$O$66,A33)</f>
        <v>0</v>
      </c>
      <c r="CO33" s="42">
        <f>COUNTIF(VENDREDI!$O$64:$O$66,A33)</f>
        <v>0</v>
      </c>
      <c r="CQ33" s="43">
        <f>COUNTIF(LUNDI!$P$64:$P$66,A33)</f>
        <v>0</v>
      </c>
      <c r="CR33" s="41">
        <f>COUNTIF(MARDI!$P$64:$P$66,A33)</f>
        <v>0</v>
      </c>
      <c r="CS33" s="41">
        <f>COUNTIF(MERCREDI!$P$64:$P$66,A33)</f>
        <v>0</v>
      </c>
      <c r="CT33" s="41">
        <f>COUNTIF(JEUDI!$P$64:$P$66,A33)</f>
        <v>0</v>
      </c>
      <c r="CU33" s="42">
        <f>COUNTIF(VENDREDI!$P$64:$P$66,A33)</f>
        <v>0</v>
      </c>
      <c r="CV33" s="543" t="str">
        <f t="shared" si="26"/>
        <v>FARROUJI</v>
      </c>
      <c r="CW33" s="559" t="e">
        <f>INDEX(LUNDI!$B$6:$B$29,MATCH($A$33,LUNDI!D6:D29,0))</f>
        <v>#N/A</v>
      </c>
      <c r="CX33" s="559" t="e">
        <f>INDEX(LUNDI!$B$6:$B$29,MATCH($A$33,LUNDI!E6:E29,0))</f>
        <v>#N/A</v>
      </c>
      <c r="CY33" s="559" t="e">
        <f>INDEX(LUNDI!$B$6:$B$29,MATCH($A$33,LUNDI!F6:F29,0))</f>
        <v>#N/A</v>
      </c>
      <c r="CZ33" s="559" t="e">
        <f>INDEX(LUNDI!$B$6:$B$29,MATCH($A$33,LUNDI!G6:G29,0))</f>
        <v>#N/A</v>
      </c>
      <c r="DA33" s="559" t="e">
        <f>INDEX(LUNDI!$B$6:$B$29,MATCH($A$33,LUNDI!H6:H29,0))</f>
        <v>#N/A</v>
      </c>
      <c r="DB33" s="559" t="e">
        <f>INDEX(LUNDI!$B$6:$B$29,MATCH($A$33,LUNDI!I6:I29,0))</f>
        <v>#N/A</v>
      </c>
      <c r="DC33" s="559" t="e">
        <f>INDEX(LUNDI!$B$6:$B$29,MATCH($A$33,LUNDI!J6:J29,0))</f>
        <v>#N/A</v>
      </c>
      <c r="DD33" s="559" t="e">
        <f>INDEX(LUNDI!$B$6:$B$29,MATCH($A$33,LUNDI!K6:K29,0))</f>
        <v>#N/A</v>
      </c>
      <c r="DE33" s="559" t="e">
        <f>INDEX(LUNDI!$B$6:$B$29,MATCH($A$33,LUNDI!L6:L29,0))</f>
        <v>#N/A</v>
      </c>
      <c r="DF33" s="559" t="e">
        <f>INDEX(LUNDI!$B$6:$B$29,MATCH($A$33,LUNDI!M6:M29,0))</f>
        <v>#N/A</v>
      </c>
      <c r="DG33" s="559" t="e">
        <f>INDEX(LUNDI!$B$6:$B$29,MATCH($A$33,LUNDI!N6:N29,0))</f>
        <v>#N/A</v>
      </c>
      <c r="DH33" s="559" t="e">
        <f>INDEX(LUNDI!$B$6:$B$29,MATCH($A$33,LUNDI!O6:O29,0))</f>
        <v>#N/A</v>
      </c>
      <c r="DI33" s="559" t="e">
        <f>INDEX(LUNDI!$B$6:$B$29,MATCH($A$33,LUNDI!P6:P29,0))</f>
        <v>#N/A</v>
      </c>
      <c r="DJ33" s="559" t="e">
        <f>INDEX(LUNDI!$B$6:$B$29,MATCH($A$33,LUNDI!Q6:Q29,0))</f>
        <v>#N/A</v>
      </c>
      <c r="DK33" s="559" t="e">
        <f>INDEX(LUNDI!$B$6:$B$29,MATCH($A$33,LUNDI!R6:R29,0))</f>
        <v>#N/A</v>
      </c>
      <c r="DL33" s="559" t="e">
        <f>INDEX(LUNDI!$B$6:$B$29,MATCH($A$33,LUNDI!S6:S29,0))</f>
        <v>#N/A</v>
      </c>
      <c r="DM33" s="559" t="e">
        <f>INDEX(LUNDI!$B$6:$B$29,MATCH($A$33,LUNDI!T6:T29,0))</f>
        <v>#N/A</v>
      </c>
      <c r="DN33" s="559" t="e">
        <f>INDEX(LUNDI!$B$6:$B$29,MATCH($A$33,LUNDI!U6:U29,0))</f>
        <v>#N/A</v>
      </c>
      <c r="DO33" s="559" t="e">
        <f>INDEX(LUNDI!$B$6:$B$29,MATCH($A$33,LUNDI!V6:V29,0))</f>
        <v>#N/A</v>
      </c>
      <c r="DP33" s="559" t="e">
        <f>INDEX(LUNDI!$B$6:$B$29,MATCH($A$33,LUNDI!W6:W29,0))</f>
        <v>#N/A</v>
      </c>
      <c r="DQ33" s="559" t="e">
        <f>INDEX(LUNDI!$B$6:$B$29,MATCH($A$33,LUNDI!X6:X29,0))</f>
        <v>#N/A</v>
      </c>
      <c r="DR33" s="559" t="e">
        <f>INDEX(LUNDI!$B$6:$B$29,MATCH($A$33,LUNDI!Y6:Y29,0))</f>
        <v>#N/A</v>
      </c>
      <c r="DS33" s="559" t="e">
        <f>INDEX(LUNDI!$B$6:$B$29,MATCH($A$33,LUNDI!Z6:Z29,0))</f>
        <v>#N/A</v>
      </c>
      <c r="DT33" s="559" t="e">
        <f>INDEX(LUNDI!$B$6:$B$29,MATCH($A$33,LUNDI!AA6:AA29,0))</f>
        <v>#N/A</v>
      </c>
      <c r="DU33" s="559" t="e">
        <f>INDEX(LUNDI!$B$6:$B$29,MATCH($A$33,LUNDI!AB6:AB29,0))</f>
        <v>#N/A</v>
      </c>
      <c r="DV33" s="572">
        <f t="shared" si="14"/>
        <v>0</v>
      </c>
      <c r="DW33" s="543" t="str">
        <f t="shared" si="15"/>
        <v>FARROUJI</v>
      </c>
      <c r="DX33" s="559" t="e">
        <f>INDEX(MARDI!$B$6:$B$29,MATCH($A$33,MARDI!D6:D29,0))</f>
        <v>#N/A</v>
      </c>
      <c r="DY33" s="559" t="e">
        <f>INDEX(MARDI!$B$6:$B$29,MATCH($A$33,MARDI!E6:E29,0))</f>
        <v>#N/A</v>
      </c>
      <c r="DZ33" s="559" t="e">
        <f>INDEX(MARDI!$B$6:$B$29,MATCH($A$33,MARDI!F6:F29,0))</f>
        <v>#N/A</v>
      </c>
      <c r="EA33" s="559" t="e">
        <f>INDEX(MARDI!$B$6:$B$29,MATCH($A$33,MARDI!G6:G29,0))</f>
        <v>#N/A</v>
      </c>
      <c r="EB33" s="559" t="e">
        <f>INDEX(MARDI!$B$6:$B$29,MATCH($A$33,MARDI!H6:H29,0))</f>
        <v>#N/A</v>
      </c>
      <c r="EC33" s="559" t="e">
        <f>INDEX(MARDI!$B$6:$B$29,MATCH($A$33,MARDI!I6:I29,0))</f>
        <v>#N/A</v>
      </c>
      <c r="ED33" s="559" t="e">
        <f>INDEX(MARDI!$B$6:$B$29,MATCH($A$33,MARDI!J6:J29,0))</f>
        <v>#N/A</v>
      </c>
      <c r="EE33" s="559" t="e">
        <f>INDEX(MARDI!$B$6:$B$29,MATCH($A$33,MARDI!K6:K29,0))</f>
        <v>#N/A</v>
      </c>
      <c r="EF33" s="559" t="e">
        <f>INDEX(MARDI!$B$6:$B$29,MATCH($A$33,MARDI!L6:L29,0))</f>
        <v>#N/A</v>
      </c>
      <c r="EG33" s="559" t="e">
        <f>INDEX(MARDI!$B$6:$B$29,MATCH($A$33,MARDI!M6:M29,0))</f>
        <v>#N/A</v>
      </c>
      <c r="EH33" s="559" t="e">
        <f>INDEX(MARDI!$B$6:$B$29,MATCH($A$33,MARDI!N6:N29,0))</f>
        <v>#N/A</v>
      </c>
      <c r="EI33" s="559" t="e">
        <f>INDEX(MARDI!$B$6:$B$29,MATCH($A$33,MARDI!O6:O29,0))</f>
        <v>#N/A</v>
      </c>
      <c r="EJ33" s="559" t="e">
        <f>INDEX(MARDI!$B$6:$B$29,MATCH($A$33,MARDI!P6:P29,0))</f>
        <v>#N/A</v>
      </c>
      <c r="EK33" s="559" t="e">
        <f>INDEX(MARDI!$B$6:$B$29,MATCH($A$33,MARDI!Q6:Q29,0))</f>
        <v>#N/A</v>
      </c>
      <c r="EL33" s="559" t="e">
        <f>INDEX(MARDI!$B$6:$B$29,MATCH($A$33,MARDI!R6:R29,0))</f>
        <v>#N/A</v>
      </c>
      <c r="EM33" s="559" t="e">
        <f>INDEX(MARDI!$B$6:$B$29,MATCH($A$33,MARDI!S6:S29,0))</f>
        <v>#N/A</v>
      </c>
      <c r="EN33" s="559" t="e">
        <f>INDEX(MARDI!$B$6:$B$29,MATCH($A$33,MARDI!T6:T29,0))</f>
        <v>#N/A</v>
      </c>
      <c r="EO33" s="559" t="e">
        <f>INDEX(MARDI!$B$6:$B$29,MATCH($A$33,MARDI!U6:U29,0))</f>
        <v>#N/A</v>
      </c>
      <c r="EP33" s="559" t="e">
        <f>INDEX(MARDI!$B$6:$B$29,MATCH($A$33,MARDI!V6:V29,0))</f>
        <v>#N/A</v>
      </c>
      <c r="EQ33" s="559" t="e">
        <f>INDEX(MARDI!$B$6:$B$29,MATCH($A$33,MARDI!W6:W29,0))</f>
        <v>#N/A</v>
      </c>
      <c r="ER33" s="559" t="e">
        <f>INDEX(MARDI!$B$6:$B$29,MATCH($A$33,MARDI!X6:X29,0))</f>
        <v>#N/A</v>
      </c>
      <c r="ES33" s="559" t="e">
        <f>INDEX(MARDI!$B$6:$B$29,MATCH($A$33,MARDI!Y6:Y29,0))</f>
        <v>#N/A</v>
      </c>
      <c r="ET33" s="559" t="e">
        <f>INDEX(MARDI!$B$6:$B$29,MATCH($A$33,MARDI!Z6:Z29,0))</f>
        <v>#N/A</v>
      </c>
      <c r="EU33" s="559" t="e">
        <f>INDEX(MARDI!$B$6:$B$29,MATCH($A$33,MARDI!AA6:AA29,0))</f>
        <v>#N/A</v>
      </c>
      <c r="EV33" s="559" t="e">
        <f>INDEX(MARDI!$B$6:$B$29,MATCH($A$33,MARDI!AB6:AB29,0))</f>
        <v>#N/A</v>
      </c>
      <c r="EW33" s="572">
        <f t="shared" si="16"/>
        <v>0</v>
      </c>
      <c r="EX33" s="559"/>
      <c r="EY33" s="568" t="str">
        <f t="shared" si="27"/>
        <v>FARROUJI</v>
      </c>
      <c r="EZ33" s="559" t="e">
        <f>INDEX(MERCREDI!$B$6:$B$29,MATCH($A$33,MERCREDI!D6:D29,0))</f>
        <v>#N/A</v>
      </c>
      <c r="FA33" s="559" t="e">
        <f>INDEX(MERCREDI!$B$6:$B$29,MATCH($A$33,MERCREDI!E6:E29,0))</f>
        <v>#N/A</v>
      </c>
      <c r="FB33" s="559" t="e">
        <f>INDEX(MERCREDI!$B$6:$B$29,MATCH($A$33,MERCREDI!F6:F29,0))</f>
        <v>#N/A</v>
      </c>
      <c r="FC33" s="559" t="e">
        <f>INDEX(MERCREDI!$B$6:$B$29,MATCH($A$33,MERCREDI!G6:G29,0))</f>
        <v>#N/A</v>
      </c>
      <c r="FD33" s="559" t="e">
        <f>INDEX(MERCREDI!$B$6:$B$29,MATCH($A$33,MERCREDI!H6:H29,0))</f>
        <v>#N/A</v>
      </c>
      <c r="FE33" s="559" t="e">
        <f>INDEX(MERCREDI!$B$6:$B$29,MATCH($A$33,MERCREDI!I6:I29,0))</f>
        <v>#N/A</v>
      </c>
      <c r="FF33" s="559" t="e">
        <f>INDEX(MERCREDI!$B$6:$B$29,MATCH($A$33,MERCREDI!J6:J29,0))</f>
        <v>#N/A</v>
      </c>
      <c r="FG33" s="559" t="e">
        <f>INDEX(MERCREDI!$B$6:$B$29,MATCH($A$33,MERCREDI!K6:K29,0))</f>
        <v>#N/A</v>
      </c>
      <c r="FH33" s="559" t="e">
        <f>INDEX(MERCREDI!$B$6:$B$29,MATCH($A$33,MERCREDI!L6:L29,0))</f>
        <v>#N/A</v>
      </c>
      <c r="FI33" s="559" t="e">
        <f>INDEX(MERCREDI!$B$6:$B$29,MATCH($A$33,MERCREDI!M6:M29,0))</f>
        <v>#N/A</v>
      </c>
      <c r="FJ33" s="559" t="e">
        <f>INDEX(MERCREDI!$B$6:$B$29,MATCH($A$33,MERCREDI!N6:N29,0))</f>
        <v>#N/A</v>
      </c>
      <c r="FK33" s="559" t="e">
        <f>INDEX(MERCREDI!$B$6:$B$29,MATCH($A$33,MERCREDI!O6:O29,0))</f>
        <v>#N/A</v>
      </c>
      <c r="FL33" s="559" t="e">
        <f>INDEX(MERCREDI!$B$6:$B$29,MATCH($A$33,MERCREDI!P6:P29,0))</f>
        <v>#N/A</v>
      </c>
      <c r="FM33" s="559" t="e">
        <f>INDEX(MERCREDI!$B$6:$B$29,MATCH($A$33,MERCREDI!Q6:Q29,0))</f>
        <v>#N/A</v>
      </c>
      <c r="FN33" s="559" t="e">
        <f>INDEX(MERCREDI!$B$6:$B$29,MATCH($A$33,MERCREDI!R6:R29,0))</f>
        <v>#N/A</v>
      </c>
      <c r="FO33" s="559" t="e">
        <f>INDEX(MERCREDI!$B$6:$B$29,MATCH($A$33,MERCREDI!S6:S29,0))</f>
        <v>#N/A</v>
      </c>
      <c r="FP33" s="559" t="e">
        <f>INDEX(MERCREDI!$B$6:$B$29,MATCH($A$33,MERCREDI!T6:T29,0))</f>
        <v>#N/A</v>
      </c>
      <c r="FQ33" s="559" t="e">
        <f>INDEX(MERCREDI!$B$6:$B$29,MATCH($A$33,MERCREDI!U6:U29,0))</f>
        <v>#N/A</v>
      </c>
      <c r="FR33" s="559" t="e">
        <f>INDEX(MERCREDI!$B$6:$B$29,MATCH($A$33,MERCREDI!V6:V29,0))</f>
        <v>#N/A</v>
      </c>
      <c r="FS33" s="559" t="e">
        <f>INDEX(MERCREDI!$B$6:$B$29,MATCH($A$33,MERCREDI!W6:W29,0))</f>
        <v>#N/A</v>
      </c>
      <c r="FT33" s="559" t="e">
        <f>INDEX(MERCREDI!$B$6:$B$29,MATCH($A$33,MERCREDI!X6:X29,0))</f>
        <v>#N/A</v>
      </c>
      <c r="FU33" s="559" t="e">
        <f>INDEX(MERCREDI!$B$6:$B$29,MATCH($A$33,MERCREDI!Y6:Y29,0))</f>
        <v>#N/A</v>
      </c>
      <c r="FV33" s="559" t="e">
        <f>INDEX(MERCREDI!$B$6:$B$29,MATCH($A$33,MERCREDI!Z6:Z29,0))</f>
        <v>#N/A</v>
      </c>
      <c r="FW33" s="559" t="e">
        <f>INDEX(MERCREDI!$B$6:$B$29,MATCH($A$33,MERCREDI!AA6:AA29,0))</f>
        <v>#N/A</v>
      </c>
      <c r="FX33" s="559" t="e">
        <f>INDEX(MERCREDI!$B$6:$B$29,MATCH($A$33,MERCREDI!AB6:AB29,0))</f>
        <v>#N/A</v>
      </c>
      <c r="FY33" s="572">
        <f t="shared" si="28"/>
        <v>0</v>
      </c>
      <c r="GA33" s="570" t="str">
        <f t="shared" si="29"/>
        <v>FARROUJI</v>
      </c>
      <c r="GB33" s="565" t="e">
        <f>INDEX(JEUDI!$B$6:$B$29,MATCH($A$33,JEUDI!D6:D29,0))</f>
        <v>#N/A</v>
      </c>
      <c r="GC33" s="565" t="e">
        <f>INDEX(JEUDI!$B$6:$B$29,MATCH($A$33,JEUDI!E6:E29,0))</f>
        <v>#N/A</v>
      </c>
      <c r="GD33" s="565" t="e">
        <f>INDEX(JEUDI!$B$6:$B$29,MATCH($A$33,JEUDI!F6:F29,0))</f>
        <v>#N/A</v>
      </c>
      <c r="GE33" s="565" t="e">
        <f>INDEX(JEUDI!$B$6:$B$29,MATCH($A$33,JEUDI!G6:G29,0))</f>
        <v>#N/A</v>
      </c>
      <c r="GF33" s="565" t="e">
        <f>INDEX(JEUDI!$B$6:$B$29,MATCH($A$33,JEUDI!H6:H29,0))</f>
        <v>#N/A</v>
      </c>
      <c r="GG33" s="565" t="e">
        <f>INDEX(JEUDI!$B$6:$B$29,MATCH($A$33,JEUDI!I6:I29,0))</f>
        <v>#N/A</v>
      </c>
      <c r="GH33" s="565" t="e">
        <f>INDEX(JEUDI!$B$6:$B$29,MATCH($A$33,JEUDI!J6:J29,0))</f>
        <v>#N/A</v>
      </c>
      <c r="GI33" s="565" t="e">
        <f>INDEX(JEUDI!$B$6:$B$29,MATCH($A$33,JEUDI!K6:K29,0))</f>
        <v>#N/A</v>
      </c>
      <c r="GJ33" s="565" t="e">
        <f>INDEX(JEUDI!$B$6:$B$29,MATCH($A$33,JEUDI!L6:L29,0))</f>
        <v>#N/A</v>
      </c>
      <c r="GK33" s="565" t="e">
        <f>INDEX(JEUDI!$B$6:$B$29,MATCH($A$33,JEUDI!M6:M29,0))</f>
        <v>#N/A</v>
      </c>
      <c r="GL33" s="565" t="e">
        <f>INDEX(JEUDI!$B$6:$B$29,MATCH($A$33,JEUDI!N6:N29,0))</f>
        <v>#N/A</v>
      </c>
      <c r="GM33" s="565" t="e">
        <f>INDEX(JEUDI!$B$6:$B$29,MATCH($A$33,JEUDI!O6:O29,0))</f>
        <v>#N/A</v>
      </c>
      <c r="GN33" s="565" t="e">
        <f>INDEX(JEUDI!$B$6:$B$29,MATCH($A$33,JEUDI!P6:P29,0))</f>
        <v>#N/A</v>
      </c>
      <c r="GO33" s="565" t="e">
        <f>INDEX(JEUDI!$B$6:$B$29,MATCH($A$33,JEUDI!Q6:Q29,0))</f>
        <v>#N/A</v>
      </c>
      <c r="GP33" s="565" t="e">
        <f>INDEX(JEUDI!$B$6:$B$29,MATCH($A$33,JEUDI!R6:R29,0))</f>
        <v>#N/A</v>
      </c>
      <c r="GQ33" s="565" t="e">
        <f>INDEX(JEUDI!$B$6:$B$29,MATCH($A$33,JEUDI!S6:S29,0))</f>
        <v>#N/A</v>
      </c>
      <c r="GR33" s="565" t="e">
        <f>INDEX(JEUDI!$B$6:$B$29,MATCH($A$33,JEUDI!T6:T29,0))</f>
        <v>#N/A</v>
      </c>
      <c r="GS33" s="565" t="e">
        <f>INDEX(JEUDI!$B$6:$B$29,MATCH($A$33,JEUDI!U6:U29,0))</f>
        <v>#N/A</v>
      </c>
      <c r="GT33" s="565" t="e">
        <f>INDEX(JEUDI!$B$6:$B$29,MATCH($A$33,JEUDI!V6:V29,0))</f>
        <v>#N/A</v>
      </c>
      <c r="GU33" s="565" t="e">
        <f>INDEX(JEUDI!$B$6:$B$29,MATCH($A$33,JEUDI!W6:W29,0))</f>
        <v>#N/A</v>
      </c>
      <c r="GV33" s="565" t="e">
        <f>INDEX(JEUDI!$B$6:$B$29,MATCH($A$33,JEUDI!X6:X29,0))</f>
        <v>#N/A</v>
      </c>
      <c r="GW33" s="565" t="e">
        <f>INDEX(JEUDI!$B$6:$B$29,MATCH($A$33,JEUDI!Y6:Y29,0))</f>
        <v>#N/A</v>
      </c>
      <c r="GX33" s="565" t="e">
        <f>INDEX(JEUDI!$B$6:$B$29,MATCH($A$33,JEUDI!Z6:Z29,0))</f>
        <v>#N/A</v>
      </c>
      <c r="GY33" s="565" t="e">
        <f>INDEX(JEUDI!$B$6:$B$29,MATCH($A$33,JEUDI!AA6:AA29,0))</f>
        <v>#N/A</v>
      </c>
      <c r="GZ33" s="565" t="e">
        <f>INDEX(JEUDI!$B$6:$B$29,MATCH($A$33,JEUDI!AB6:AB29,0))</f>
        <v>#N/A</v>
      </c>
      <c r="HA33" s="572">
        <f t="shared" si="30"/>
        <v>0</v>
      </c>
      <c r="HC33" s="772" t="str">
        <f t="shared" si="31"/>
        <v>FARROUJI</v>
      </c>
      <c r="HD33" s="565" t="e">
        <f>INDEX(VENDREDI!$B$6:$B$29,MATCH($A$33,VENDREDI!D6:D29,0))</f>
        <v>#N/A</v>
      </c>
      <c r="HE33" s="565" t="e">
        <f>INDEX(VENDREDI!$B$6:$B$29,MATCH($A$33,VENDREDI!E6:E29,0))</f>
        <v>#N/A</v>
      </c>
      <c r="HF33" s="565" t="e">
        <f>INDEX(VENDREDI!$B$6:$B$29,MATCH($A$33,VENDREDI!F6:F29,0))</f>
        <v>#N/A</v>
      </c>
      <c r="HG33" s="565" t="e">
        <f>INDEX(VENDREDI!$B$6:$B$29,MATCH($A$33,VENDREDI!G6:G29,0))</f>
        <v>#N/A</v>
      </c>
      <c r="HH33" s="565" t="e">
        <f>INDEX(VENDREDI!$B$6:$B$29,MATCH($A$33,VENDREDI!H6:H29,0))</f>
        <v>#N/A</v>
      </c>
      <c r="HI33" s="565" t="e">
        <f>INDEX(VENDREDI!$B$6:$B$29,MATCH($A$33,VENDREDI!I6:I29,0))</f>
        <v>#N/A</v>
      </c>
      <c r="HJ33" s="565" t="e">
        <f>INDEX(VENDREDI!$B$6:$B$29,MATCH($A$33,VENDREDI!J6:J29,0))</f>
        <v>#N/A</v>
      </c>
      <c r="HK33" s="565" t="e">
        <f>INDEX(VENDREDI!$B$6:$B$29,MATCH($A$33,VENDREDI!K6:K29,0))</f>
        <v>#N/A</v>
      </c>
      <c r="HL33" s="565" t="e">
        <f>INDEX(VENDREDI!$B$6:$B$29,MATCH($A$33,VENDREDI!L6:L29,0))</f>
        <v>#N/A</v>
      </c>
      <c r="HM33" s="565" t="e">
        <f>INDEX(VENDREDI!$B$6:$B$29,MATCH($A$33,VENDREDI!M6:M29,0))</f>
        <v>#N/A</v>
      </c>
      <c r="HN33" s="565" t="e">
        <f>INDEX(VENDREDI!$B$6:$B$29,MATCH($A$33,VENDREDI!N6:N29,0))</f>
        <v>#N/A</v>
      </c>
      <c r="HO33" s="565" t="e">
        <f>INDEX(VENDREDI!$B$6:$B$29,MATCH($A$33,VENDREDI!O6:O29,0))</f>
        <v>#N/A</v>
      </c>
      <c r="HP33" s="565" t="e">
        <f>INDEX(VENDREDI!$B$6:$B$29,MATCH($A$33,VENDREDI!P6:P29,0))</f>
        <v>#N/A</v>
      </c>
      <c r="HQ33" s="565" t="e">
        <f>INDEX(VENDREDI!$B$6:$B$29,MATCH($A$33,VENDREDI!Q6:Q29,0))</f>
        <v>#N/A</v>
      </c>
      <c r="HR33" s="565" t="e">
        <f>INDEX(VENDREDI!$B$6:$B$29,MATCH($A$33,VENDREDI!R6:R29,0))</f>
        <v>#N/A</v>
      </c>
      <c r="HS33" s="565" t="e">
        <f>INDEX(VENDREDI!$B$6:$B$29,MATCH($A$33,VENDREDI!S6:S29,0))</f>
        <v>#N/A</v>
      </c>
      <c r="HT33" s="565" t="e">
        <f>INDEX(VENDREDI!$B$6:$B$29,MATCH($A$33,VENDREDI!T6:T29,0))</f>
        <v>#N/A</v>
      </c>
      <c r="HU33" s="565" t="e">
        <f>INDEX(VENDREDI!$B$6:$B$29,MATCH($A$33,VENDREDI!U6:U29,0))</f>
        <v>#N/A</v>
      </c>
      <c r="HV33" s="565" t="e">
        <f>INDEX(VENDREDI!$B$6:$B$29,MATCH($A$33,VENDREDI!V6:V29,0))</f>
        <v>#N/A</v>
      </c>
      <c r="HW33" s="565" t="e">
        <f>INDEX(VENDREDI!$B$6:$B$29,MATCH($A$33,VENDREDI!W6:W29,0))</f>
        <v>#N/A</v>
      </c>
      <c r="HX33" s="565" t="e">
        <f>INDEX(VENDREDI!$B$6:$B$29,MATCH($A$33,VENDREDI!X6:X29,0))</f>
        <v>#N/A</v>
      </c>
      <c r="HY33" s="565" t="e">
        <f>INDEX(VENDREDI!$B$6:$B$29,MATCH($A$33,VENDREDI!Y6:Y29,0))</f>
        <v>#N/A</v>
      </c>
      <c r="HZ33" s="565" t="e">
        <f>INDEX(VENDREDI!$B$6:$B$29,MATCH($A$33,VENDREDI!Z6:Z29,0))</f>
        <v>#N/A</v>
      </c>
      <c r="IA33" s="565" t="e">
        <f>INDEX(VENDREDI!$B$6:$B$29,MATCH($A$33,VENDREDI!AA6:AA29,0))</f>
        <v>#N/A</v>
      </c>
      <c r="IB33" s="565" t="e">
        <f>INDEX(VENDREDI!$B$6:$B$29,MATCH($A$33,VENDREDI!AB6:AB29,0))</f>
        <v>#N/A</v>
      </c>
      <c r="IC33" s="572">
        <f t="shared" si="32"/>
        <v>0</v>
      </c>
      <c r="IG33" s="772" t="str">
        <f t="shared" si="33"/>
        <v>FARROUJI</v>
      </c>
      <c r="IH33" s="565" t="e">
        <f>INDEX(LUNDI!$B$35:$B$58,MATCH($A$33,LUNDI!D35:D58,0))</f>
        <v>#N/A</v>
      </c>
      <c r="II33" s="565" t="e">
        <f>INDEX(LUNDI!$B$35:$B$58,MATCH($A$33,LUNDI!E35:E58,0))</f>
        <v>#N/A</v>
      </c>
      <c r="IJ33" s="565" t="e">
        <f>INDEX(LUNDI!$B$35:$B$58,MATCH($A$33,LUNDI!F35:F58,0))</f>
        <v>#N/A</v>
      </c>
      <c r="IK33" s="565" t="e">
        <f>INDEX(LUNDI!$B$35:$B$58,MATCH($A$33,LUNDI!G35:G58,0))</f>
        <v>#N/A</v>
      </c>
      <c r="IL33" s="565" t="e">
        <f>INDEX(LUNDI!$B$35:$B$58,MATCH($A$33,LUNDI!H35:H58,0))</f>
        <v>#N/A</v>
      </c>
      <c r="IM33" s="565" t="e">
        <f>INDEX(LUNDI!$B$35:$B$58,MATCH($A$33,LUNDI!I35:I58,0))</f>
        <v>#N/A</v>
      </c>
      <c r="IN33" s="565" t="e">
        <f>INDEX(LUNDI!$B$35:$B$58,MATCH($A$33,LUNDI!J35:J58,0))</f>
        <v>#N/A</v>
      </c>
      <c r="IO33" s="565" t="e">
        <f>INDEX(LUNDI!$B$35:$B$58,MATCH($A$33,LUNDI!K35:K58,0))</f>
        <v>#N/A</v>
      </c>
      <c r="IP33" s="565" t="e">
        <f>INDEX(LUNDI!$B$35:$B$58,MATCH($A$33,LUNDI!L35:L58,0))</f>
        <v>#N/A</v>
      </c>
      <c r="IQ33" s="565" t="e">
        <f>INDEX(LUNDI!$B$35:$B$58,MATCH($A$33,LUNDI!M35:M58,0))</f>
        <v>#N/A</v>
      </c>
      <c r="IR33" s="565" t="e">
        <f>INDEX(LUNDI!$B$35:$B$58,MATCH($A$33,LUNDI!N35:N58,0))</f>
        <v>#N/A</v>
      </c>
      <c r="IS33" s="565" t="e">
        <f>INDEX(LUNDI!$B$35:$B$58,MATCH($A$33,LUNDI!O35:O58,0))</f>
        <v>#N/A</v>
      </c>
      <c r="IT33" s="565" t="e">
        <f>INDEX(LUNDI!$B$35:$B$58,MATCH($A$33,LUNDI!P35:P58,0))</f>
        <v>#N/A</v>
      </c>
      <c r="IU33" s="565" t="e">
        <f>INDEX(LUNDI!$B$35:$B$58,MATCH($A$33,LUNDI!Q35:Q58,0))</f>
        <v>#N/A</v>
      </c>
      <c r="IV33" s="565" t="e">
        <f>INDEX(LUNDI!$B$35:$B$58,MATCH($A$33,LUNDI!R35:R58,0))</f>
        <v>#N/A</v>
      </c>
      <c r="IW33" s="565" t="e">
        <f>INDEX(LUNDI!$B$35:$B$58,MATCH($A$33,LUNDI!S35:S58,0))</f>
        <v>#N/A</v>
      </c>
      <c r="IX33" s="565" t="e">
        <f>INDEX(LUNDI!$B$35:$B$58,MATCH($A$33,LUNDI!T35:T58,0))</f>
        <v>#N/A</v>
      </c>
      <c r="IY33" s="565" t="e">
        <f>INDEX(LUNDI!$B$35:$B$58,MATCH($A$33,LUNDI!U35:U58,0))</f>
        <v>#N/A</v>
      </c>
      <c r="IZ33" s="565" t="e">
        <f>INDEX(LUNDI!$B$35:$B$58,MATCH($A$33,LUNDI!V35:V58,0))</f>
        <v>#N/A</v>
      </c>
      <c r="JA33" s="565" t="e">
        <f>INDEX(LUNDI!$B$35:$B$58,MATCH($A$33,LUNDI!W35:W58,0))</f>
        <v>#N/A</v>
      </c>
      <c r="JB33" s="565" t="e">
        <f>INDEX(LUNDI!$B$35:$B$58,MATCH($A$33,LUNDI!X35:X58,0))</f>
        <v>#N/A</v>
      </c>
      <c r="JC33" s="565" t="e">
        <f>INDEX(LUNDI!$B$35:$B$58,MATCH($A$33,LUNDI!Y35:Y58,0))</f>
        <v>#N/A</v>
      </c>
      <c r="JD33" s="565" t="e">
        <f>INDEX(LUNDI!$B$35:$B$58,MATCH($A$33,LUNDI!Z35:Z58,0))</f>
        <v>#N/A</v>
      </c>
      <c r="JE33" s="565" t="e">
        <f>INDEX(LUNDI!$B$35:$B$58,MATCH($A$33,LUNDI!AA35:AA58,0))</f>
        <v>#N/A</v>
      </c>
      <c r="JF33" s="565" t="e">
        <f>INDEX(LUNDI!$B$35:$B$58,MATCH($A$33,LUNDI!AB35:AB58,0))</f>
        <v>#N/A</v>
      </c>
      <c r="JG33" s="572">
        <f t="shared" si="34"/>
        <v>0</v>
      </c>
      <c r="JI33" s="772" t="str">
        <f t="shared" si="35"/>
        <v>FARROUJI</v>
      </c>
      <c r="JJ33" s="565" t="e">
        <f>INDEX(MARDI!$B$35:$B$58,MATCH($A$33,MARDI!D35:D58,0))</f>
        <v>#N/A</v>
      </c>
      <c r="JK33" s="565" t="e">
        <f>INDEX(MARDI!$B$35:$B$58,MATCH($A$33,MARDI!E35:E58,0))</f>
        <v>#N/A</v>
      </c>
      <c r="JL33" s="565" t="e">
        <f>INDEX(MARDI!$B$35:$B$58,MATCH($A$33,MARDI!F35:F58,0))</f>
        <v>#N/A</v>
      </c>
      <c r="JM33" s="565" t="e">
        <f>INDEX(MARDI!$B$35:$B$58,MATCH($A$33,MARDI!G35:G58,0))</f>
        <v>#N/A</v>
      </c>
      <c r="JN33" s="565" t="e">
        <f>INDEX(MARDI!$B$35:$B$58,MATCH($A$33,MARDI!H35:H58,0))</f>
        <v>#N/A</v>
      </c>
      <c r="JO33" s="565" t="e">
        <f>INDEX(MARDI!$B$35:$B$58,MATCH($A$33,MARDI!I35:I58,0))</f>
        <v>#N/A</v>
      </c>
      <c r="JP33" s="565" t="e">
        <f>INDEX(MARDI!$B$35:$B$58,MATCH($A$33,MARDI!J35:J58,0))</f>
        <v>#N/A</v>
      </c>
      <c r="JQ33" s="565" t="e">
        <f>INDEX(MARDI!$B$35:$B$58,MATCH($A$33,MARDI!K35:K58,0))</f>
        <v>#N/A</v>
      </c>
      <c r="JR33" s="565" t="e">
        <f>INDEX(MARDI!$B$35:$B$58,MATCH($A$33,MARDI!L35:L58,0))</f>
        <v>#N/A</v>
      </c>
      <c r="JS33" s="565" t="e">
        <f>INDEX(MARDI!$B$35:$B$58,MATCH($A$33,MARDI!M35:M58,0))</f>
        <v>#N/A</v>
      </c>
      <c r="JT33" s="565" t="e">
        <f>INDEX(MARDI!$B$35:$B$58,MATCH($A$33,MARDI!N35:N58,0))</f>
        <v>#N/A</v>
      </c>
      <c r="JU33" s="565" t="e">
        <f>INDEX(MARDI!$B$35:$B$58,MATCH($A$33,MARDI!O35:O58,0))</f>
        <v>#N/A</v>
      </c>
      <c r="JV33" s="565" t="e">
        <f>INDEX(MARDI!$B$35:$B$58,MATCH($A$33,MARDI!P35:P58,0))</f>
        <v>#N/A</v>
      </c>
      <c r="JW33" s="565" t="e">
        <f>INDEX(MARDI!$B$35:$B$58,MATCH($A$33,MARDI!Q35:Q58,0))</f>
        <v>#N/A</v>
      </c>
      <c r="JX33" s="565" t="e">
        <f>INDEX(MARDI!$B$35:$B$58,MATCH($A$33,MARDI!R35:R58,0))</f>
        <v>#N/A</v>
      </c>
      <c r="JY33" s="565" t="e">
        <f>INDEX(MARDI!$B$35:$B$58,MATCH($A$33,MARDI!S35:S58,0))</f>
        <v>#N/A</v>
      </c>
      <c r="JZ33" s="565" t="e">
        <f>INDEX(MARDI!$B$35:$B$58,MATCH($A$33,MARDI!T35:T58,0))</f>
        <v>#N/A</v>
      </c>
      <c r="KA33" s="565" t="e">
        <f>INDEX(MARDI!$B$35:$B$58,MATCH($A$33,MARDI!U35:U58,0))</f>
        <v>#N/A</v>
      </c>
      <c r="KB33" s="565" t="e">
        <f>INDEX(MARDI!$B$35:$B$58,MATCH($A$33,MARDI!V35:V58,0))</f>
        <v>#N/A</v>
      </c>
      <c r="KC33" s="565" t="e">
        <f>INDEX(MARDI!$B$35:$B$58,MATCH($A$33,MARDI!W35:W58,0))</f>
        <v>#N/A</v>
      </c>
      <c r="KD33" s="565" t="e">
        <f>INDEX(MARDI!$B$35:$B$58,MATCH($A$33,MARDI!X35:X58,0))</f>
        <v>#N/A</v>
      </c>
      <c r="KE33" s="565" t="e">
        <f>INDEX(MARDI!$B$35:$B$58,MATCH($A$33,MARDI!Y35:Y58,0))</f>
        <v>#N/A</v>
      </c>
      <c r="KF33" s="565" t="e">
        <f>INDEX(MARDI!$B$35:$B$58,MATCH($A$33,MARDI!Z35:Z58,0))</f>
        <v>#N/A</v>
      </c>
      <c r="KG33" s="565" t="e">
        <f>INDEX(MARDI!$B$35:$B$58,MATCH($A$33,MARDI!AA35:AA58,0))</f>
        <v>#N/A</v>
      </c>
      <c r="KH33" s="565" t="e">
        <f>INDEX(MARDI!$B$35:$B$58,MATCH($A$33,MARDI!AB35:AB58,0))</f>
        <v>#N/A</v>
      </c>
      <c r="KI33" s="572">
        <f t="shared" si="36"/>
        <v>0</v>
      </c>
      <c r="KK33" s="565" t="str">
        <f t="shared" si="37"/>
        <v>FARROUJI</v>
      </c>
      <c r="KL33" s="565" t="e">
        <f>INDEX(MERCREDI!$B$35:$B$58,MATCH($A$33,MERCREDI!D35:D58,0))</f>
        <v>#N/A</v>
      </c>
      <c r="KM33" s="565" t="e">
        <f>INDEX(MERCREDI!$B$35:$B$58,MATCH($A$33,MERCREDI!E35:E58,0))</f>
        <v>#N/A</v>
      </c>
      <c r="KN33" s="565" t="e">
        <f>INDEX(MERCREDI!$B$35:$B$58,MATCH($A$33,MERCREDI!F35:F58,0))</f>
        <v>#N/A</v>
      </c>
      <c r="KO33" s="565" t="e">
        <f>INDEX(MERCREDI!$B$35:$B$58,MATCH($A$33,MERCREDI!G35:G58,0))</f>
        <v>#N/A</v>
      </c>
      <c r="KP33" s="565" t="e">
        <f>INDEX(MERCREDI!$B$35:$B$58,MATCH($A$33,MERCREDI!H35:H58,0))</f>
        <v>#N/A</v>
      </c>
      <c r="KQ33" s="565" t="e">
        <f>INDEX(MERCREDI!$B$35:$B$58,MATCH($A$33,MERCREDI!I35:I58,0))</f>
        <v>#N/A</v>
      </c>
      <c r="KR33" s="565" t="e">
        <f>INDEX(MERCREDI!$B$35:$B$58,MATCH($A$33,MERCREDI!J35:J58,0))</f>
        <v>#N/A</v>
      </c>
      <c r="KS33" s="565" t="e">
        <f>INDEX(MERCREDI!$B$35:$B$58,MATCH($A$33,MERCREDI!K35:K58,0))</f>
        <v>#N/A</v>
      </c>
      <c r="KT33" s="565" t="e">
        <f>INDEX(MERCREDI!$B$35:$B$58,MATCH($A$33,MERCREDI!L35:L58,0))</f>
        <v>#N/A</v>
      </c>
      <c r="KU33" s="565" t="e">
        <f>INDEX(MERCREDI!$B$35:$B$58,MATCH($A$33,MERCREDI!M35:M58,0))</f>
        <v>#N/A</v>
      </c>
      <c r="KV33" s="565" t="e">
        <f>INDEX(MERCREDI!$B$35:$B$58,MATCH($A$33,MERCREDI!N35:N58,0))</f>
        <v>#N/A</v>
      </c>
      <c r="KW33" s="565" t="e">
        <f>INDEX(MERCREDI!$B$35:$B$58,MATCH($A$33,MERCREDI!O35:O58,0))</f>
        <v>#N/A</v>
      </c>
      <c r="KX33" s="565" t="e">
        <f>INDEX(MERCREDI!$B$35:$B$58,MATCH($A$33,MERCREDI!P35:P58,0))</f>
        <v>#N/A</v>
      </c>
      <c r="KY33" s="565" t="e">
        <f>INDEX(MERCREDI!$B$35:$B$58,MATCH($A$33,MERCREDI!Q35:Q58,0))</f>
        <v>#N/A</v>
      </c>
      <c r="KZ33" s="565" t="e">
        <f>INDEX(MERCREDI!$B$35:$B$58,MATCH($A$33,MERCREDI!R35:R58,0))</f>
        <v>#N/A</v>
      </c>
      <c r="LA33" s="565" t="e">
        <f>INDEX(MERCREDI!$B$35:$B$58,MATCH($A$33,MERCREDI!S35:S58,0))</f>
        <v>#N/A</v>
      </c>
      <c r="LB33" s="565" t="e">
        <f>INDEX(MERCREDI!$B$35:$B$58,MATCH($A$33,MERCREDI!T35:T58,0))</f>
        <v>#N/A</v>
      </c>
      <c r="LC33" s="565" t="e">
        <f>INDEX(MERCREDI!$B$35:$B$58,MATCH($A$33,MERCREDI!U35:U58,0))</f>
        <v>#N/A</v>
      </c>
      <c r="LD33" s="565" t="e">
        <f>INDEX(MERCREDI!$B$35:$B$58,MATCH($A$33,MERCREDI!V35:V58,0))</f>
        <v>#N/A</v>
      </c>
      <c r="LE33" s="565" t="e">
        <f>INDEX(MERCREDI!$B$35:$B$58,MATCH($A$33,MERCREDI!W35:W58,0))</f>
        <v>#N/A</v>
      </c>
      <c r="LF33" s="565" t="e">
        <f>INDEX(MERCREDI!$B$35:$B$58,MATCH($A$33,MERCREDI!X35:X58,0))</f>
        <v>#N/A</v>
      </c>
      <c r="LG33" s="565" t="e">
        <f>INDEX(MERCREDI!$B$35:$B$58,MATCH($A$33,MERCREDI!Y35:Y58,0))</f>
        <v>#N/A</v>
      </c>
      <c r="LH33" s="565" t="e">
        <f>INDEX(MERCREDI!$B$35:$B$58,MATCH($A$33,MERCREDI!Z35:Z58,0))</f>
        <v>#N/A</v>
      </c>
      <c r="LI33" s="565" t="e">
        <f>INDEX(MERCREDI!$B$35:$B$58,MATCH($A$33,MERCREDI!AA35:AA58,0))</f>
        <v>#N/A</v>
      </c>
      <c r="LJ33" s="565" t="e">
        <f>INDEX(MERCREDI!$B$35:$B$58,MATCH($A$33,MERCREDI!AB35:AB58,0))</f>
        <v>#N/A</v>
      </c>
      <c r="LK33" s="572">
        <f t="shared" si="38"/>
        <v>0</v>
      </c>
      <c r="LM33" s="565" t="str">
        <f t="shared" si="39"/>
        <v>FARROUJI</v>
      </c>
      <c r="LN33" s="565" t="e">
        <f>INDEX(JEUDI!$B$35:$B$58,MATCH($A$33,JEUDI!D35:D58,0))</f>
        <v>#N/A</v>
      </c>
      <c r="LO33" s="565" t="e">
        <f>INDEX(JEUDI!$B$35:$B$58,MATCH($A$33,JEUDI!E35:E58,0))</f>
        <v>#N/A</v>
      </c>
      <c r="LP33" s="565" t="e">
        <f>INDEX(JEUDI!$B$35:$B$58,MATCH($A$33,JEUDI!F35:F58,0))</f>
        <v>#N/A</v>
      </c>
      <c r="LQ33" s="565" t="e">
        <f>INDEX(JEUDI!$B$35:$B$58,MATCH($A$33,JEUDI!G35:G58,0))</f>
        <v>#N/A</v>
      </c>
      <c r="LR33" s="565" t="e">
        <f>INDEX(JEUDI!$B$35:$B$58,MATCH($A$33,JEUDI!H35:H58,0))</f>
        <v>#N/A</v>
      </c>
      <c r="LS33" s="565" t="e">
        <f>INDEX(JEUDI!$B$35:$B$58,MATCH($A$33,JEUDI!I35:I58,0))</f>
        <v>#N/A</v>
      </c>
      <c r="LT33" s="565" t="e">
        <f>INDEX(JEUDI!$B$35:$B$58,MATCH($A$33,JEUDI!J35:J58,0))</f>
        <v>#N/A</v>
      </c>
      <c r="LU33" s="565" t="e">
        <f>INDEX(JEUDI!$B$35:$B$58,MATCH($A$33,JEUDI!K35:K58,0))</f>
        <v>#N/A</v>
      </c>
      <c r="LV33" s="565" t="e">
        <f>INDEX(JEUDI!$B$35:$B$58,MATCH($A$33,JEUDI!L35:L58,0))</f>
        <v>#N/A</v>
      </c>
      <c r="LW33" s="565" t="e">
        <f>INDEX(JEUDI!$B$35:$B$58,MATCH($A$33,JEUDI!M35:M58,0))</f>
        <v>#N/A</v>
      </c>
      <c r="LX33" s="565" t="e">
        <f>INDEX(JEUDI!$B$35:$B$58,MATCH($A$33,JEUDI!N35:N58,0))</f>
        <v>#N/A</v>
      </c>
      <c r="LY33" s="565" t="e">
        <f>INDEX(JEUDI!$B$35:$B$58,MATCH($A$33,JEUDI!O35:O58,0))</f>
        <v>#N/A</v>
      </c>
      <c r="LZ33" s="565" t="e">
        <f>INDEX(JEUDI!$B$35:$B$58,MATCH($A$33,JEUDI!P35:P58,0))</f>
        <v>#N/A</v>
      </c>
      <c r="MA33" s="565" t="e">
        <f>INDEX(JEUDI!$B$35:$B$58,MATCH($A$33,JEUDI!Q35:Q58,0))</f>
        <v>#N/A</v>
      </c>
      <c r="MB33" s="565" t="e">
        <f>INDEX(JEUDI!$B$35:$B$58,MATCH($A$33,JEUDI!R35:R58,0))</f>
        <v>#N/A</v>
      </c>
      <c r="MC33" s="565" t="e">
        <f>INDEX(JEUDI!$B$35:$B$58,MATCH($A$33,JEUDI!S35:S58,0))</f>
        <v>#N/A</v>
      </c>
      <c r="MD33" s="565" t="e">
        <f>INDEX(JEUDI!$B$35:$B$58,MATCH($A$33,JEUDI!T35:T58,0))</f>
        <v>#N/A</v>
      </c>
      <c r="ME33" s="565" t="e">
        <f>INDEX(JEUDI!$B$35:$B$58,MATCH($A$33,JEUDI!U35:U58,0))</f>
        <v>#N/A</v>
      </c>
      <c r="MF33" s="565" t="e">
        <f>INDEX(JEUDI!$B$35:$B$58,MATCH($A$33,JEUDI!V35:V58,0))</f>
        <v>#N/A</v>
      </c>
      <c r="MG33" s="565" t="e">
        <f>INDEX(JEUDI!$B$35:$B$58,MATCH($A$33,JEUDI!W35:W58,0))</f>
        <v>#N/A</v>
      </c>
      <c r="MH33" s="565" t="e">
        <f>INDEX(JEUDI!$B$35:$B$58,MATCH($A$33,JEUDI!X35:X58,0))</f>
        <v>#N/A</v>
      </c>
      <c r="MI33" s="565" t="e">
        <f>INDEX(JEUDI!$B$35:$B$58,MATCH($A$33,JEUDI!Y35:Y58,0))</f>
        <v>#N/A</v>
      </c>
      <c r="MJ33" s="565" t="e">
        <f>INDEX(JEUDI!$B$35:$B$58,MATCH($A$33,JEUDI!Z35:Z58,0))</f>
        <v>#N/A</v>
      </c>
      <c r="MK33" s="565" t="e">
        <f>INDEX(JEUDI!$B$35:$B$58,MATCH($A$33,JEUDI!AA35:AA58,0))</f>
        <v>#N/A</v>
      </c>
      <c r="ML33" s="565" t="e">
        <f>INDEX(JEUDI!$B$35:$B$58,MATCH($A$33,JEUDI!AB35:AB58,0))</f>
        <v>#N/A</v>
      </c>
      <c r="MM33" s="572">
        <f t="shared" si="40"/>
        <v>0</v>
      </c>
      <c r="MP33" s="565" t="str">
        <f t="shared" si="41"/>
        <v>FARROUJI</v>
      </c>
      <c r="MQ33" s="565" t="e">
        <f>INDEX(VENDREDI!$B$35:$B$58,MATCH($A$33,VENDREDI!D35:D58,0))</f>
        <v>#N/A</v>
      </c>
      <c r="MR33" s="565" t="e">
        <f>INDEX(VENDREDI!$B$35:$B$58,MATCH($A$33,VENDREDI!E35:E58,0))</f>
        <v>#N/A</v>
      </c>
      <c r="MS33" s="565" t="e">
        <f>INDEX(VENDREDI!$B$35:$B$58,MATCH($A$33,VENDREDI!F35:F58,0))</f>
        <v>#N/A</v>
      </c>
      <c r="MT33" s="565" t="e">
        <f>INDEX(VENDREDI!$B$35:$B$58,MATCH($A$33,VENDREDI!G35:G58,0))</f>
        <v>#N/A</v>
      </c>
      <c r="MU33" s="565" t="e">
        <f>INDEX(VENDREDI!$B$35:$B$58,MATCH($A$33,VENDREDI!H35:H58,0))</f>
        <v>#N/A</v>
      </c>
      <c r="MV33" s="565" t="e">
        <f>INDEX(VENDREDI!$B$35:$B$58,MATCH($A$33,VENDREDI!I35:I58,0))</f>
        <v>#N/A</v>
      </c>
      <c r="MW33" s="565" t="e">
        <f>INDEX(VENDREDI!$B$35:$B$58,MATCH($A$33,VENDREDI!J35:J58,0))</f>
        <v>#N/A</v>
      </c>
      <c r="MX33" s="565" t="e">
        <f>INDEX(VENDREDI!$B$35:$B$58,MATCH($A$33,VENDREDI!K35:K58,0))</f>
        <v>#N/A</v>
      </c>
      <c r="MY33" s="565" t="e">
        <f>INDEX(VENDREDI!$B$35:$B$58,MATCH($A$33,VENDREDI!L35:L58,0))</f>
        <v>#N/A</v>
      </c>
      <c r="MZ33" s="565" t="e">
        <f>INDEX(VENDREDI!$B$35:$B$58,MATCH($A$33,VENDREDI!M35:M58,0))</f>
        <v>#N/A</v>
      </c>
      <c r="NA33" s="565" t="e">
        <f>INDEX(VENDREDI!$B$35:$B$58,MATCH($A$33,VENDREDI!N35:N58,0))</f>
        <v>#N/A</v>
      </c>
      <c r="NB33" s="565" t="e">
        <f>INDEX(VENDREDI!$B$35:$B$58,MATCH($A$33,VENDREDI!O35:O58,0))</f>
        <v>#N/A</v>
      </c>
      <c r="NC33" s="565" t="e">
        <f>INDEX(VENDREDI!$B$35:$B$58,MATCH($A$33,VENDREDI!P35:P58,0))</f>
        <v>#N/A</v>
      </c>
      <c r="ND33" s="565" t="e">
        <f>INDEX(VENDREDI!$B$35:$B$58,MATCH($A$33,VENDREDI!Q35:Q58,0))</f>
        <v>#N/A</v>
      </c>
      <c r="NE33" s="565" t="e">
        <f>INDEX(VENDREDI!$B$35:$B$58,MATCH($A$33,VENDREDI!R35:R58,0))</f>
        <v>#N/A</v>
      </c>
      <c r="NF33" s="565" t="e">
        <f>INDEX(VENDREDI!$B$35:$B$58,MATCH($A$33,VENDREDI!S35:S58,0))</f>
        <v>#N/A</v>
      </c>
      <c r="NG33" s="565" t="e">
        <f>INDEX(VENDREDI!$B$35:$B$58,MATCH($A$33,VENDREDI!T35:T58,0))</f>
        <v>#N/A</v>
      </c>
      <c r="NH33" s="565" t="e">
        <f>INDEX(VENDREDI!$B$35:$B$58,MATCH($A$33,VENDREDI!U35:U58,0))</f>
        <v>#N/A</v>
      </c>
      <c r="NI33" s="565" t="e">
        <f>INDEX(VENDREDI!$B$35:$B$58,MATCH($A$33,VENDREDI!V35:V58,0))</f>
        <v>#N/A</v>
      </c>
      <c r="NJ33" s="565" t="e">
        <f>INDEX(VENDREDI!$B$35:$B$58,MATCH($A$33,VENDREDI!W35:W58,0))</f>
        <v>#N/A</v>
      </c>
      <c r="NK33" s="565" t="e">
        <f>INDEX(VENDREDI!$B$35:$B$58,MATCH($A$33,VENDREDI!X35:X58,0))</f>
        <v>#N/A</v>
      </c>
      <c r="NL33" s="565" t="e">
        <f>INDEX(VENDREDI!$B$35:$B$58,MATCH($A$33,VENDREDI!Y35:Y58,0))</f>
        <v>#N/A</v>
      </c>
      <c r="NM33" s="565" t="e">
        <f>INDEX(VENDREDI!$B$35:$B$58,MATCH($A$33,VENDREDI!Z35:Z58,0))</f>
        <v>#N/A</v>
      </c>
      <c r="NN33" s="565" t="e">
        <f>INDEX(VENDREDI!$B$35:$B$58,MATCH($A$33,VENDREDI!AA35:AA58,0))</f>
        <v>#N/A</v>
      </c>
      <c r="NO33" s="565" t="e">
        <f>INDEX(VENDREDI!$B$35:$B$58,MATCH($A$33,VENDREDI!AB35:AB58,0))</f>
        <v>#N/A</v>
      </c>
      <c r="NP33" s="572">
        <f t="shared" si="42"/>
        <v>0</v>
      </c>
      <c r="NS33" s="564" t="str">
        <f t="shared" si="43"/>
        <v>FARROUJI</v>
      </c>
      <c r="NT33" s="617" t="e">
        <f>INDEX(LUNDI!$B$63:$B$66,MATCH(A33,LUNDI!$D$63:$D$66,0))</f>
        <v>#N/A</v>
      </c>
      <c r="NU33" s="618" t="e">
        <f>INDEX(LUNDI!$B$63:$B$66,MATCH(A33,LUNDI!$E$63:$E$66,0))</f>
        <v>#N/A</v>
      </c>
      <c r="NV33" s="625" t="e">
        <f>INDEX(LUNDI!$H$63:$H$66,MATCH(A33,LUNDI!$J$63:$J$66,0))</f>
        <v>#N/A</v>
      </c>
      <c r="NW33" s="626" t="e">
        <f>INDEX(LUNDI!$H$63:$H$66,MATCH($A$33,LUNDI!K63:K66,0))</f>
        <v>#N/A</v>
      </c>
      <c r="NX33" s="617" t="e">
        <f>INDEX(MARDI!$B$63:$B$66,MATCH(A33,MARDI!$D$63:$D$66,0))</f>
        <v>#N/A</v>
      </c>
      <c r="NY33" s="618" t="e">
        <f>INDEX(MARDI!$B$63:$B$66,MATCH(A33,MARDI!$E$63:$E$66,0))</f>
        <v>#N/A</v>
      </c>
      <c r="NZ33" s="625" t="e">
        <f>INDEX(MARDI!$H$63:$H$66,MATCH(A33,MARDI!$J$63:$J$66,0))</f>
        <v>#N/A</v>
      </c>
      <c r="OA33" s="626" t="e">
        <f>INDEX(MARDI!$H$63:$H$66,MATCH(A33,MARDI!$K$63:$K$66,0))</f>
        <v>#N/A</v>
      </c>
      <c r="OB33" s="617" t="e">
        <f>INDEX(MERCREDI!$B$63:$B$66,MATCH(A33,MERCREDI!$D$63:$D$66,0))</f>
        <v>#N/A</v>
      </c>
      <c r="OC33" s="618" t="e">
        <f>INDEX(MERCREDI!$B$63:$B$66,MATCH(A33,MERCREDI!$E$63:$E$66,0))</f>
        <v>#N/A</v>
      </c>
      <c r="OD33" s="625" t="e">
        <f>INDEX(MERCREDI!$H$63:$H$66,MATCH(A33,MERCREDI!$J$63:$J$66,0))</f>
        <v>#N/A</v>
      </c>
      <c r="OE33" s="626" t="e">
        <f>INDEX(MERCREDI!$H$63:$H$66,MATCH(A33,MERCREDI!$K$63:$K$66,0))</f>
        <v>#N/A</v>
      </c>
      <c r="OF33" s="617" t="e">
        <f>INDEX(JEUDI!$B$63:$B$66,MATCH(A33,JEUDI!$D$63:$D$66,0))</f>
        <v>#N/A</v>
      </c>
      <c r="OG33" s="618" t="e">
        <f>INDEX(JEUDI!$B$63:$B$66,MATCH(A33,JEUDI!$E$63:$E$66,0))</f>
        <v>#N/A</v>
      </c>
      <c r="OH33" s="625" t="e">
        <f>INDEX(JEUDI!$H$63:$H$66,MATCH(A33,JEUDI!$J$63:$J$66,0))</f>
        <v>#N/A</v>
      </c>
      <c r="OI33" s="626" t="e">
        <f>INDEX(JEUDI!$H$63:$H$66,MATCH(A33,JEUDI!$K$63:$K$66,0))</f>
        <v>#N/A</v>
      </c>
      <c r="OJ33" s="617" t="e">
        <f>INDEX(VENDREDI!$B$63:$B$66,MATCH(A33,VENDREDI!$D$63:$D$66,0))</f>
        <v>#N/A</v>
      </c>
      <c r="OK33" s="618" t="e">
        <f>INDEX(VENDREDI!$B$63:$B$66,MATCH(A33,VENDREDI!$E$63:$E$66,0))</f>
        <v>#N/A</v>
      </c>
      <c r="OL33" s="625" t="e">
        <f>INDEX(VENDREDI!$H$63:$H$66,MATCH(A33,VENDREDI!$J$63:$J$66,0))</f>
        <v>#N/A</v>
      </c>
      <c r="OM33" s="626" t="e">
        <f>INDEX(VENDREDI!$H$63:$H$66,MATCH(A33,VENDREDI!$K$63:$K$66,0))</f>
        <v>#N/A</v>
      </c>
      <c r="ON33" s="669" t="str">
        <f t="shared" si="44"/>
        <v>FARROUJI</v>
      </c>
      <c r="OO33" s="641" t="e">
        <f>INDEX(LUNDI!$C$63:$C$66,MATCH(A33,LUNDI!$D$63:$D$66,0))</f>
        <v>#N/A</v>
      </c>
      <c r="OP33" s="642" t="e">
        <f>INDEX(LUNDI!$C$63:$C$66,MATCH(A33,LUNDI!$E$63:$E$66,0))</f>
        <v>#N/A</v>
      </c>
      <c r="OQ33" s="645" t="e">
        <f>INDEX(LUNDI!$I$63:$I$66,MATCH(A33,LUNDI!$J$63:$J$66,0))</f>
        <v>#N/A</v>
      </c>
      <c r="OR33" s="646" t="e">
        <f>INDEX(LUNDI!$I$63:$I$66,MATCH(A33,LUNDI!$K$63:$K$66,0))</f>
        <v>#N/A</v>
      </c>
      <c r="OS33" s="649" t="e">
        <f>INDEX(MARDI!$C$63:$C$66,MATCH(A33,MARDI!$D$63:$D$66,0))</f>
        <v>#N/A</v>
      </c>
      <c r="OT33" s="650" t="e">
        <f>INDEX(MARDI!$C$63:$C$66,MATCH(A33,MARDI!$E$63:$E$66,0))</f>
        <v>#N/A</v>
      </c>
      <c r="OU33" s="651" t="e">
        <f>INDEX(MARDI!$I$63:$I$66,MATCH(A33,MARDI!$J$63:$J$66,0))</f>
        <v>#N/A</v>
      </c>
      <c r="OV33" s="652" t="e">
        <f>INDEX(MARDI!$I$63:$I$66,MATCH(A33,MARDI!$K$63:$K$66,0))</f>
        <v>#N/A</v>
      </c>
      <c r="OW33" s="657" t="e">
        <f>INDEX(MERCREDI!$C$63:$C$66,MATCH(A33,MERCREDI!$D$63:$D$66,0))</f>
        <v>#N/A</v>
      </c>
      <c r="OX33" s="658" t="e">
        <f>INDEX(MERCREDI!$C$63:$C$66,MATCH(A33,MERCREDI!$E$63:$E$66,0))</f>
        <v>#N/A</v>
      </c>
      <c r="OY33" s="659" t="e">
        <f>INDEX(MERCREDI!$I$63:$I$66,MATCH(A33,MERCREDI!$J$63:$J$66,0))</f>
        <v>#N/A</v>
      </c>
      <c r="OZ33" s="660" t="e">
        <f>INDEX(MERCREDI!$I$63:$I$66,MATCH(A33,MERCREDI!$K$63:$K$66,0))</f>
        <v>#N/A</v>
      </c>
      <c r="PA33" s="657" t="e">
        <f>INDEX(JEUDI!$C$63:$C$66,MATCH(A33,JEUDI!$D$63:$D$66,0))</f>
        <v>#N/A</v>
      </c>
      <c r="PB33" s="658" t="e">
        <f>INDEX(JEUDI!$C$63:$C$66,MATCH(A33,JEUDI!$E$63:$E$66,0))</f>
        <v>#N/A</v>
      </c>
      <c r="PC33" s="659" t="e">
        <f>INDEX(JEUDI!$I$63:$I$66,MATCH(A33,JEUDI!$J$63:$J$66,0))</f>
        <v>#N/A</v>
      </c>
      <c r="PD33" s="660" t="e">
        <f>INDEX(JEUDI!$I$63:$I$66,MATCH(A33,JEUDI!$K$63:$K$66,0))</f>
        <v>#N/A</v>
      </c>
      <c r="PE33" s="657" t="e">
        <f>INDEX(VENDREDI!$C$63:$C$66,MATCH(A33,VENDREDI!$D$63:$D$66,0))</f>
        <v>#N/A</v>
      </c>
      <c r="PF33" s="658" t="e">
        <f>INDEX(VENDREDI!$C$63:$C$66,MATCH(A33,VENDREDI!$E$63:$E$66,0))</f>
        <v>#N/A</v>
      </c>
      <c r="PG33" s="659" t="e">
        <f>INDEX(VENDREDI!$I$63:$I$66,MATCH(A33,VENDREDI!$J$63:$J$66,0))</f>
        <v>#N/A</v>
      </c>
      <c r="PH33" s="660" t="e">
        <f>INDEX(VENDREDI!$I$63:$I$66,MATCH(A33,VENDREDI!$K$63:$K$66,0))</f>
        <v>#N/A</v>
      </c>
    </row>
    <row r="34" spans="1:424" x14ac:dyDescent="0.25">
      <c r="A34" s="187" t="str">
        <f>'LISTE DES PROFS'!A29</f>
        <v>FATMI</v>
      </c>
      <c r="B34" s="233">
        <f t="shared" si="17"/>
        <v>0</v>
      </c>
      <c r="C34" s="234">
        <f t="shared" si="18"/>
        <v>0</v>
      </c>
      <c r="D34" s="234">
        <f t="shared" si="19"/>
        <v>0</v>
      </c>
      <c r="E34" s="235">
        <f t="shared" si="20"/>
        <v>0</v>
      </c>
      <c r="F34" s="233">
        <f t="shared" si="21"/>
        <v>0</v>
      </c>
      <c r="G34" s="234">
        <f t="shared" si="22"/>
        <v>0</v>
      </c>
      <c r="H34" s="227">
        <f t="shared" si="23"/>
        <v>0</v>
      </c>
      <c r="I34" s="235">
        <f t="shared" si="24"/>
        <v>0</v>
      </c>
      <c r="J34" s="489">
        <f t="shared" si="0"/>
        <v>0</v>
      </c>
      <c r="K34" s="227">
        <f t="shared" si="1"/>
        <v>0</v>
      </c>
      <c r="L34" s="227">
        <f t="shared" si="2"/>
        <v>0</v>
      </c>
      <c r="M34" s="235">
        <f t="shared" si="3"/>
        <v>0</v>
      </c>
      <c r="N34" s="491">
        <f t="shared" si="25"/>
        <v>0</v>
      </c>
      <c r="O34" s="480" t="s">
        <v>50</v>
      </c>
      <c r="P34" s="233">
        <f>COUNTIF(LUNDI!$D$6:$AB$15,A34)</f>
        <v>0</v>
      </c>
      <c r="Q34" s="234">
        <f>COUNTIF(LUNDI!$D$20:$Y$29,A34)</f>
        <v>0</v>
      </c>
      <c r="R34" s="444">
        <f t="shared" si="4"/>
        <v>0</v>
      </c>
      <c r="S34" s="234">
        <f>COUNTIF(MARDI!$D$6:$AB$15,A34)</f>
        <v>0</v>
      </c>
      <c r="T34" s="234">
        <f>COUNTIF(MARDI!$D$20:$Y$29,A34)</f>
        <v>0</v>
      </c>
      <c r="U34" s="444">
        <f t="shared" si="5"/>
        <v>0</v>
      </c>
      <c r="V34" s="234">
        <f>COUNTIF(MERCREDI!$D$6:$AB$15,A34)</f>
        <v>0</v>
      </c>
      <c r="W34" s="234">
        <f>COUNTIF(MERCREDI!$D$20:$Y$29,A34)</f>
        <v>0</v>
      </c>
      <c r="X34" s="444">
        <f t="shared" si="6"/>
        <v>0</v>
      </c>
      <c r="Y34" s="234">
        <f>COUNTIF(JEUDI!$D$6:$AB$15,A34)</f>
        <v>0</v>
      </c>
      <c r="Z34" s="234">
        <f>COUNTIF(JEUDI!$D$20:$Y$29,A34)</f>
        <v>0</v>
      </c>
      <c r="AA34" s="444">
        <f t="shared" si="7"/>
        <v>0</v>
      </c>
      <c r="AB34" s="234">
        <f>COUNTIF(VENDREDI!$D$6:$AB$15,A34)</f>
        <v>0</v>
      </c>
      <c r="AC34" s="235">
        <f>COUNTIF(VENDREDI!$D$20:$Y$29,A34)</f>
        <v>0</v>
      </c>
      <c r="AD34" s="451">
        <f t="shared" si="8"/>
        <v>0</v>
      </c>
      <c r="AE34" s="226">
        <f>COUNTIF(LUNDI!$D$63:$D$66,A34)</f>
        <v>0</v>
      </c>
      <c r="AF34" s="227">
        <f>COUNTIF(LUNDI!$E$63:$E$66,A34)</f>
        <v>0</v>
      </c>
      <c r="AG34" s="228">
        <f>COUNTIF(MARDI!$D$63:$D$66,A34)</f>
        <v>0</v>
      </c>
      <c r="AH34" s="234">
        <f>COUNTIF(MARDI!$E$63:$E$66,A34)</f>
        <v>0</v>
      </c>
      <c r="AI34" s="228">
        <f>COUNTIF(MERCREDI!$D$63:$D$66,A34)</f>
        <v>0</v>
      </c>
      <c r="AJ34" s="234">
        <f>COUNTIF(MERCREDI!$E$63:$E$66,A34)</f>
        <v>0</v>
      </c>
      <c r="AK34" s="228">
        <f>COUNTIF(JEUDI!$D$63:$D$66,A34)</f>
        <v>0</v>
      </c>
      <c r="AL34" s="227">
        <f>COUNTIF(JEUDI!$E$63:$E$66,A34)</f>
        <v>0</v>
      </c>
      <c r="AM34" s="228">
        <f>COUNTIF(VENDREDI!$D$63:$D$66,A34)</f>
        <v>0</v>
      </c>
      <c r="AN34" s="525">
        <f>COUNTIF(VENDREDI!$E$63:$E$66,A34)</f>
        <v>0</v>
      </c>
      <c r="AO34" s="233">
        <f>COUNTIF(LUNDI!$F$63:$F$66,A34)</f>
        <v>0</v>
      </c>
      <c r="AP34" s="234"/>
      <c r="AQ34" s="234">
        <f>COUNTIF(MARDI!$F$63:$F$66,A34)</f>
        <v>0</v>
      </c>
      <c r="AR34" s="234"/>
      <c r="AS34" s="234">
        <f>COUNTIF(MERCREDI!$F$63:$F$66,A34)</f>
        <v>0</v>
      </c>
      <c r="AT34" s="234"/>
      <c r="AU34" s="234">
        <f>COUNTIF(JEUDI!$F$63:$F$66,A34)</f>
        <v>0</v>
      </c>
      <c r="AV34" s="234"/>
      <c r="AW34" s="235">
        <f>COUNTIF(VENDREDI!$F$63:$F$66,A34)</f>
        <v>0</v>
      </c>
      <c r="AX34" s="218"/>
      <c r="AY34" s="218"/>
      <c r="AZ34" s="233">
        <f>COUNTIF(LUNDI!$D$35:$AB$44,A34)</f>
        <v>0</v>
      </c>
      <c r="BA34" s="234">
        <f>COUNTIF(LUNDI!$D$49:$Y$58,A34)</f>
        <v>0</v>
      </c>
      <c r="BB34" s="444">
        <f t="shared" si="9"/>
        <v>0</v>
      </c>
      <c r="BC34" s="234">
        <f>COUNTIF(MARDI!$D$35:$AB$44,A34)</f>
        <v>0</v>
      </c>
      <c r="BD34" s="234">
        <f>COUNTIF(MARDI!$D$49:$Y$58,A34)</f>
        <v>0</v>
      </c>
      <c r="BE34" s="444">
        <f t="shared" si="10"/>
        <v>0</v>
      </c>
      <c r="BF34" s="234">
        <f>COUNTIF(MERCREDI!$D$35:$AB$44,A34)</f>
        <v>0</v>
      </c>
      <c r="BG34" s="234">
        <f>COUNTIF(MERCREDI!$D$49:$Y$58,A34)</f>
        <v>0</v>
      </c>
      <c r="BH34" s="444">
        <f t="shared" si="11"/>
        <v>0</v>
      </c>
      <c r="BI34" s="234">
        <f>COUNTIF(JEUDI!$D$35:$AB$44,A34)</f>
        <v>0</v>
      </c>
      <c r="BJ34" s="234">
        <f>COUNTIF(JEUDI!$D$49:$Y$58,A34)</f>
        <v>0</v>
      </c>
      <c r="BK34" s="444">
        <f t="shared" si="12"/>
        <v>0</v>
      </c>
      <c r="BL34" s="234">
        <f>COUNTIF(VENDREDI!$D$35:$AB$44,A34)</f>
        <v>0</v>
      </c>
      <c r="BM34" s="235">
        <f>COUNTIF(VENDREDI!$D$49:$Y$58,A34)</f>
        <v>0</v>
      </c>
      <c r="BN34" s="451">
        <f t="shared" si="13"/>
        <v>0</v>
      </c>
      <c r="BO34" s="207">
        <f>COUNTIF(LUNDI!$J$63:$J$66,A34)</f>
        <v>0</v>
      </c>
      <c r="BP34" s="41">
        <f>COUNTIF(LUNDI!$K$63:$K$66,A34)</f>
        <v>0</v>
      </c>
      <c r="BQ34" s="207">
        <f>COUNTIF(MARDI!$J$63:$J$66,A34)</f>
        <v>0</v>
      </c>
      <c r="BR34" s="41">
        <f>COUNTIF(MARDI!$K$63:$K$66,A34)</f>
        <v>0</v>
      </c>
      <c r="BS34" s="207">
        <f>COUNTIF(MERCREDI!$J$63:$J$66,A34)</f>
        <v>0</v>
      </c>
      <c r="BT34" s="41">
        <f>COUNTIF(MERCREDI!$K$63:$K$66,A34)</f>
        <v>0</v>
      </c>
      <c r="BU34" s="207">
        <f>COUNTIF(JEUDI!$J$63:$J$66,A34)</f>
        <v>0</v>
      </c>
      <c r="BV34" s="41">
        <f>COUNTIF(JEUDI!$K$63:$K$66,A34)</f>
        <v>0</v>
      </c>
      <c r="BW34" s="207">
        <f>COUNTIF(VENDREDI!$J$63:$J$66,A34)</f>
        <v>0</v>
      </c>
      <c r="BX34" s="42">
        <f>COUNTIF(VENDREDI!$K$63:$K$66,A34)</f>
        <v>0</v>
      </c>
      <c r="BY34" s="207">
        <f>COUNTIF(LUNDI!$L$66:$L90,A34)</f>
        <v>0</v>
      </c>
      <c r="BZ34" s="208"/>
      <c r="CA34" s="41">
        <f>COUNTIF(MARDI!$L$63:$L$66,A34)</f>
        <v>0</v>
      </c>
      <c r="CB34" s="208"/>
      <c r="CC34" s="208">
        <f>COUNTIF(MERCREDI!$L$63:$L$66,A34)</f>
        <v>0</v>
      </c>
      <c r="CD34" s="208"/>
      <c r="CE34" s="41">
        <f>COUNTIF(JEUDI!$L$63:$L$66,A34)</f>
        <v>0</v>
      </c>
      <c r="CF34" s="208"/>
      <c r="CG34" s="209">
        <f>COUNTIF(VENDREDI!$L$63:$L$66,A34)</f>
        <v>0</v>
      </c>
      <c r="CH34" s="466"/>
      <c r="CI34" s="466"/>
      <c r="CJ34" s="466"/>
      <c r="CK34" s="43">
        <f>COUNTIF(LUNDI!$O$64:$O$66,A34)</f>
        <v>0</v>
      </c>
      <c r="CL34" s="41">
        <f>COUNTIF(MARDI!$O$64:$O$66,A34)</f>
        <v>0</v>
      </c>
      <c r="CM34" s="41">
        <f>COUNTIF(MERCREDI!$O$64:$O$66,A34)</f>
        <v>0</v>
      </c>
      <c r="CN34" s="41">
        <f>COUNTIF(JEUDI!$O$64:$O$66,A34)</f>
        <v>0</v>
      </c>
      <c r="CO34" s="42">
        <f>COUNTIF(VENDREDI!$O$64:$O$66,A34)</f>
        <v>0</v>
      </c>
      <c r="CQ34" s="43">
        <f>COUNTIF(LUNDI!$P$64:$P$66,A34)</f>
        <v>0</v>
      </c>
      <c r="CR34" s="41">
        <f>COUNTIF(MARDI!$P$64:$P$66,A34)</f>
        <v>0</v>
      </c>
      <c r="CS34" s="41">
        <f>COUNTIF(MERCREDI!$P$64:$P$66,A34)</f>
        <v>0</v>
      </c>
      <c r="CT34" s="41">
        <f>COUNTIF(JEUDI!$P$64:$P$66,A34)</f>
        <v>0</v>
      </c>
      <c r="CU34" s="42">
        <f>COUNTIF(VENDREDI!$P$64:$P$66,A34)</f>
        <v>0</v>
      </c>
      <c r="CV34" s="543" t="str">
        <f t="shared" si="26"/>
        <v>FATMI</v>
      </c>
      <c r="CW34" s="559" t="e">
        <f>INDEX(LUNDI!$B$6:$B$29,MATCH($A$34,LUNDI!D6:D29,0))</f>
        <v>#N/A</v>
      </c>
      <c r="CX34" s="559" t="e">
        <f>INDEX(LUNDI!$B$6:$B$29,MATCH($A$34,LUNDI!E6:E29,0))</f>
        <v>#N/A</v>
      </c>
      <c r="CY34" s="559" t="e">
        <f>INDEX(LUNDI!$B$6:$B$29,MATCH($A$34,LUNDI!F6:F29,0))</f>
        <v>#N/A</v>
      </c>
      <c r="CZ34" s="559" t="e">
        <f>INDEX(LUNDI!$B$6:$B$29,MATCH($A$34,LUNDI!G6:G29,0))</f>
        <v>#N/A</v>
      </c>
      <c r="DA34" s="559" t="e">
        <f>INDEX(LUNDI!$B$6:$B$29,MATCH($A$34,LUNDI!H6:H29,0))</f>
        <v>#N/A</v>
      </c>
      <c r="DB34" s="559" t="e">
        <f>INDEX(LUNDI!$B$6:$B$29,MATCH($A$34,LUNDI!I6:I29,0))</f>
        <v>#N/A</v>
      </c>
      <c r="DC34" s="559" t="e">
        <f>INDEX(LUNDI!$B$6:$B$29,MATCH($A$34,LUNDI!J6:J29,0))</f>
        <v>#N/A</v>
      </c>
      <c r="DD34" s="559" t="e">
        <f>INDEX(LUNDI!$B$6:$B$29,MATCH($A$34,LUNDI!K6:K29,0))</f>
        <v>#N/A</v>
      </c>
      <c r="DE34" s="559" t="e">
        <f>INDEX(LUNDI!$B$6:$B$29,MATCH($A$34,LUNDI!L6:L29,0))</f>
        <v>#N/A</v>
      </c>
      <c r="DF34" s="559" t="e">
        <f>INDEX(LUNDI!$B$6:$B$29,MATCH($A$34,LUNDI!M6:M29,0))</f>
        <v>#N/A</v>
      </c>
      <c r="DG34" s="559" t="e">
        <f>INDEX(LUNDI!$B$6:$B$29,MATCH($A$34,LUNDI!N6:N29,0))</f>
        <v>#N/A</v>
      </c>
      <c r="DH34" s="559" t="e">
        <f>INDEX(LUNDI!$B$6:$B$29,MATCH($A$34,LUNDI!O6:O29,0))</f>
        <v>#N/A</v>
      </c>
      <c r="DI34" s="559" t="e">
        <f>INDEX(LUNDI!$B$6:$B$29,MATCH($A$34,LUNDI!P6:P29,0))</f>
        <v>#N/A</v>
      </c>
      <c r="DJ34" s="559" t="e">
        <f>INDEX(LUNDI!$B$6:$B$29,MATCH($A$34,LUNDI!Q6:Q29,0))</f>
        <v>#N/A</v>
      </c>
      <c r="DK34" s="559" t="e">
        <f>INDEX(LUNDI!$B$6:$B$29,MATCH($A$34,LUNDI!R6:R29,0))</f>
        <v>#N/A</v>
      </c>
      <c r="DL34" s="559" t="e">
        <f>INDEX(LUNDI!$B$6:$B$29,MATCH($A$34,LUNDI!S6:S29,0))</f>
        <v>#N/A</v>
      </c>
      <c r="DM34" s="559" t="e">
        <f>INDEX(LUNDI!$B$6:$B$29,MATCH($A$34,LUNDI!T6:T29,0))</f>
        <v>#N/A</v>
      </c>
      <c r="DN34" s="559" t="e">
        <f>INDEX(LUNDI!$B$6:$B$29,MATCH($A$34,LUNDI!U6:U29,0))</f>
        <v>#N/A</v>
      </c>
      <c r="DO34" s="559" t="e">
        <f>INDEX(LUNDI!$B$6:$B$29,MATCH($A$34,LUNDI!V6:V29,0))</f>
        <v>#N/A</v>
      </c>
      <c r="DP34" s="559" t="e">
        <f>INDEX(LUNDI!$B$6:$B$29,MATCH($A$34,LUNDI!W6:W29,0))</f>
        <v>#N/A</v>
      </c>
      <c r="DQ34" s="559" t="e">
        <f>INDEX(LUNDI!$B$6:$B$29,MATCH($A$34,LUNDI!X6:X29,0))</f>
        <v>#N/A</v>
      </c>
      <c r="DR34" s="559" t="e">
        <f>INDEX(LUNDI!$B$6:$B$29,MATCH($A$34,LUNDI!Y6:Y29,0))</f>
        <v>#N/A</v>
      </c>
      <c r="DS34" s="559" t="e">
        <f>INDEX(LUNDI!$B$6:$B$29,MATCH($A$34,LUNDI!Z6:Z29,0))</f>
        <v>#N/A</v>
      </c>
      <c r="DT34" s="559" t="e">
        <f>INDEX(LUNDI!$B$6:$B$29,MATCH($A$34,LUNDI!AA6:AA29,0))</f>
        <v>#N/A</v>
      </c>
      <c r="DU34" s="559" t="e">
        <f>INDEX(LUNDI!$B$6:$B$29,MATCH($A$34,LUNDI!AB6:AB29,0))</f>
        <v>#N/A</v>
      </c>
      <c r="DV34" s="572">
        <f t="shared" si="14"/>
        <v>0</v>
      </c>
      <c r="DW34" s="543" t="str">
        <f t="shared" si="15"/>
        <v>FATMI</v>
      </c>
      <c r="DX34" s="559" t="e">
        <f>INDEX(MARDI!$B$6:$B$29,MATCH($A$34,MARDI!D6:D29,0))</f>
        <v>#N/A</v>
      </c>
      <c r="DY34" s="559" t="e">
        <f>INDEX(MARDI!$B$6:$B$29,MATCH($A$34,MARDI!E6:E29,0))</f>
        <v>#N/A</v>
      </c>
      <c r="DZ34" s="559" t="e">
        <f>INDEX(MARDI!$B$6:$B$29,MATCH($A$34,MARDI!F6:F29,0))</f>
        <v>#N/A</v>
      </c>
      <c r="EA34" s="559" t="e">
        <f>INDEX(MARDI!$B$6:$B$29,MATCH($A$34,MARDI!G6:G29,0))</f>
        <v>#N/A</v>
      </c>
      <c r="EB34" s="559" t="e">
        <f>INDEX(MARDI!$B$6:$B$29,MATCH($A$34,MARDI!H6:H29,0))</f>
        <v>#N/A</v>
      </c>
      <c r="EC34" s="559" t="e">
        <f>INDEX(MARDI!$B$6:$B$29,MATCH($A$34,MARDI!I6:I29,0))</f>
        <v>#N/A</v>
      </c>
      <c r="ED34" s="559" t="e">
        <f>INDEX(MARDI!$B$6:$B$29,MATCH($A$34,MARDI!J6:J29,0))</f>
        <v>#N/A</v>
      </c>
      <c r="EE34" s="559" t="e">
        <f>INDEX(MARDI!$B$6:$B$29,MATCH($A$34,MARDI!K6:K29,0))</f>
        <v>#N/A</v>
      </c>
      <c r="EF34" s="559" t="e">
        <f>INDEX(MARDI!$B$6:$B$29,MATCH($A$34,MARDI!L6:L29,0))</f>
        <v>#N/A</v>
      </c>
      <c r="EG34" s="559" t="e">
        <f>INDEX(MARDI!$B$6:$B$29,MATCH($A$34,MARDI!M6:M29,0))</f>
        <v>#N/A</v>
      </c>
      <c r="EH34" s="559" t="e">
        <f>INDEX(MARDI!$B$6:$B$29,MATCH($A$34,MARDI!N6:N29,0))</f>
        <v>#N/A</v>
      </c>
      <c r="EI34" s="559" t="e">
        <f>INDEX(MARDI!$B$6:$B$29,MATCH($A$34,MARDI!O6:O29,0))</f>
        <v>#N/A</v>
      </c>
      <c r="EJ34" s="559" t="e">
        <f>INDEX(MARDI!$B$6:$B$29,MATCH($A$34,MARDI!P6:P29,0))</f>
        <v>#N/A</v>
      </c>
      <c r="EK34" s="559" t="e">
        <f>INDEX(MARDI!$B$6:$B$29,MATCH($A$34,MARDI!Q6:Q29,0))</f>
        <v>#N/A</v>
      </c>
      <c r="EL34" s="559" t="e">
        <f>INDEX(MARDI!$B$6:$B$29,MATCH($A$34,MARDI!R6:R29,0))</f>
        <v>#N/A</v>
      </c>
      <c r="EM34" s="559" t="e">
        <f>INDEX(MARDI!$B$6:$B$29,MATCH($A$34,MARDI!S6:S29,0))</f>
        <v>#N/A</v>
      </c>
      <c r="EN34" s="559" t="e">
        <f>INDEX(MARDI!$B$6:$B$29,MATCH($A$34,MARDI!T6:T29,0))</f>
        <v>#N/A</v>
      </c>
      <c r="EO34" s="559" t="e">
        <f>INDEX(MARDI!$B$6:$B$29,MATCH($A$34,MARDI!U6:U29,0))</f>
        <v>#N/A</v>
      </c>
      <c r="EP34" s="559" t="e">
        <f>INDEX(MARDI!$B$6:$B$29,MATCH($A$34,MARDI!V6:V29,0))</f>
        <v>#N/A</v>
      </c>
      <c r="EQ34" s="559" t="e">
        <f>INDEX(MARDI!$B$6:$B$29,MATCH($A$34,MARDI!W6:W29,0))</f>
        <v>#N/A</v>
      </c>
      <c r="ER34" s="559" t="e">
        <f>INDEX(MARDI!$B$6:$B$29,MATCH($A$34,MARDI!X6:X29,0))</f>
        <v>#N/A</v>
      </c>
      <c r="ES34" s="559" t="e">
        <f>INDEX(MARDI!$B$6:$B$29,MATCH($A$34,MARDI!Y6:Y29,0))</f>
        <v>#N/A</v>
      </c>
      <c r="ET34" s="559" t="e">
        <f>INDEX(MARDI!$B$6:$B$29,MATCH($A$34,MARDI!Z6:Z29,0))</f>
        <v>#N/A</v>
      </c>
      <c r="EU34" s="559" t="e">
        <f>INDEX(MARDI!$B$6:$B$29,MATCH($A$34,MARDI!AA6:AA29,0))</f>
        <v>#N/A</v>
      </c>
      <c r="EV34" s="559" t="e">
        <f>INDEX(MARDI!$B$6:$B$29,MATCH($A$34,MARDI!AB6:AB29,0))</f>
        <v>#N/A</v>
      </c>
      <c r="EW34" s="572">
        <f t="shared" si="16"/>
        <v>0</v>
      </c>
      <c r="EX34" s="559"/>
      <c r="EY34" s="568" t="str">
        <f t="shared" si="27"/>
        <v>FATMI</v>
      </c>
      <c r="EZ34" s="559" t="e">
        <f>INDEX(MERCREDI!$B$6:$B$29,MATCH($A$34,MERCREDI!D6:D29,0))</f>
        <v>#N/A</v>
      </c>
      <c r="FA34" s="559" t="e">
        <f>INDEX(MERCREDI!$B$6:$B$29,MATCH($A$34,MERCREDI!E6:E29,0))</f>
        <v>#N/A</v>
      </c>
      <c r="FB34" s="559" t="e">
        <f>INDEX(MERCREDI!$B$6:$B$29,MATCH($A$34,MERCREDI!F6:F29,0))</f>
        <v>#N/A</v>
      </c>
      <c r="FC34" s="559" t="e">
        <f>INDEX(MERCREDI!$B$6:$B$29,MATCH($A$34,MERCREDI!G6:G29,0))</f>
        <v>#N/A</v>
      </c>
      <c r="FD34" s="559" t="e">
        <f>INDEX(MERCREDI!$B$6:$B$29,MATCH($A$34,MERCREDI!H6:H29,0))</f>
        <v>#N/A</v>
      </c>
      <c r="FE34" s="559" t="e">
        <f>INDEX(MERCREDI!$B$6:$B$29,MATCH($A$34,MERCREDI!I6:I29,0))</f>
        <v>#N/A</v>
      </c>
      <c r="FF34" s="559" t="e">
        <f>INDEX(MERCREDI!$B$6:$B$29,MATCH($A$34,MERCREDI!J6:J29,0))</f>
        <v>#N/A</v>
      </c>
      <c r="FG34" s="559" t="e">
        <f>INDEX(MERCREDI!$B$6:$B$29,MATCH($A$34,MERCREDI!K6:K29,0))</f>
        <v>#N/A</v>
      </c>
      <c r="FH34" s="559" t="e">
        <f>INDEX(MERCREDI!$B$6:$B$29,MATCH($A$34,MERCREDI!L6:L29,0))</f>
        <v>#N/A</v>
      </c>
      <c r="FI34" s="559" t="e">
        <f>INDEX(MERCREDI!$B$6:$B$29,MATCH($A$34,MERCREDI!M6:M29,0))</f>
        <v>#N/A</v>
      </c>
      <c r="FJ34" s="559" t="e">
        <f>INDEX(MERCREDI!$B$6:$B$29,MATCH($A$34,MERCREDI!N6:N29,0))</f>
        <v>#N/A</v>
      </c>
      <c r="FK34" s="559" t="e">
        <f>INDEX(MERCREDI!$B$6:$B$29,MATCH($A$34,MERCREDI!O6:O29,0))</f>
        <v>#N/A</v>
      </c>
      <c r="FL34" s="559" t="e">
        <f>INDEX(MERCREDI!$B$6:$B$29,MATCH($A$34,MERCREDI!P6:P29,0))</f>
        <v>#N/A</v>
      </c>
      <c r="FM34" s="559" t="e">
        <f>INDEX(MERCREDI!$B$6:$B$29,MATCH($A$34,MERCREDI!Q6:Q29,0))</f>
        <v>#N/A</v>
      </c>
      <c r="FN34" s="559" t="e">
        <f>INDEX(MERCREDI!$B$6:$B$29,MATCH($A$34,MERCREDI!R6:R29,0))</f>
        <v>#N/A</v>
      </c>
      <c r="FO34" s="559" t="e">
        <f>INDEX(MERCREDI!$B$6:$B$29,MATCH($A$34,MERCREDI!S6:S29,0))</f>
        <v>#N/A</v>
      </c>
      <c r="FP34" s="559" t="e">
        <f>INDEX(MERCREDI!$B$6:$B$29,MATCH($A$34,MERCREDI!T6:T29,0))</f>
        <v>#N/A</v>
      </c>
      <c r="FQ34" s="559" t="e">
        <f>INDEX(MERCREDI!$B$6:$B$29,MATCH($A$34,MERCREDI!U6:U29,0))</f>
        <v>#N/A</v>
      </c>
      <c r="FR34" s="559" t="e">
        <f>INDEX(MERCREDI!$B$6:$B$29,MATCH($A$34,MERCREDI!V6:V29,0))</f>
        <v>#N/A</v>
      </c>
      <c r="FS34" s="559" t="e">
        <f>INDEX(MERCREDI!$B$6:$B$29,MATCH($A$34,MERCREDI!W6:W29,0))</f>
        <v>#N/A</v>
      </c>
      <c r="FT34" s="559" t="e">
        <f>INDEX(MERCREDI!$B$6:$B$29,MATCH($A$34,MERCREDI!X6:X29,0))</f>
        <v>#N/A</v>
      </c>
      <c r="FU34" s="559" t="e">
        <f>INDEX(MERCREDI!$B$6:$B$29,MATCH($A$34,MERCREDI!Y6:Y29,0))</f>
        <v>#N/A</v>
      </c>
      <c r="FV34" s="559" t="e">
        <f>INDEX(MERCREDI!$B$6:$B$29,MATCH($A$34,MERCREDI!Z6:Z29,0))</f>
        <v>#N/A</v>
      </c>
      <c r="FW34" s="559" t="e">
        <f>INDEX(MERCREDI!$B$6:$B$29,MATCH($A$34,MERCREDI!AA6:AA29,0))</f>
        <v>#N/A</v>
      </c>
      <c r="FX34" s="559" t="e">
        <f>INDEX(MERCREDI!$B$6:$B$29,MATCH($A$34,MERCREDI!AB6:AB29,0))</f>
        <v>#N/A</v>
      </c>
      <c r="FY34" s="572">
        <f t="shared" si="28"/>
        <v>0</v>
      </c>
      <c r="GA34" s="570" t="str">
        <f t="shared" si="29"/>
        <v>FATMI</v>
      </c>
      <c r="GB34" s="565" t="e">
        <f>INDEX(JEUDI!$B$6:$B$29,MATCH($A$34,JEUDI!D6:D29,0))</f>
        <v>#N/A</v>
      </c>
      <c r="GC34" s="565" t="e">
        <f>INDEX(JEUDI!$B$6:$B$29,MATCH($A$34,JEUDI!E6:E29,0))</f>
        <v>#N/A</v>
      </c>
      <c r="GD34" s="565" t="e">
        <f>INDEX(JEUDI!$B$6:$B$29,MATCH($A$34,JEUDI!F6:F29,0))</f>
        <v>#N/A</v>
      </c>
      <c r="GE34" s="565" t="e">
        <f>INDEX(JEUDI!$B$6:$B$29,MATCH($A$34,JEUDI!G6:G29,0))</f>
        <v>#N/A</v>
      </c>
      <c r="GF34" s="565" t="e">
        <f>INDEX(JEUDI!$B$6:$B$29,MATCH($A$34,JEUDI!H6:H29,0))</f>
        <v>#N/A</v>
      </c>
      <c r="GG34" s="565" t="e">
        <f>INDEX(JEUDI!$B$6:$B$29,MATCH($A$34,JEUDI!I6:I29,0))</f>
        <v>#N/A</v>
      </c>
      <c r="GH34" s="565" t="e">
        <f>INDEX(JEUDI!$B$6:$B$29,MATCH($A$34,JEUDI!J6:J29,0))</f>
        <v>#N/A</v>
      </c>
      <c r="GI34" s="565" t="e">
        <f>INDEX(JEUDI!$B$6:$B$29,MATCH($A$34,JEUDI!K6:K29,0))</f>
        <v>#N/A</v>
      </c>
      <c r="GJ34" s="565" t="e">
        <f>INDEX(JEUDI!$B$6:$B$29,MATCH($A$34,JEUDI!L6:L29,0))</f>
        <v>#N/A</v>
      </c>
      <c r="GK34" s="565" t="e">
        <f>INDEX(JEUDI!$B$6:$B$29,MATCH($A$34,JEUDI!M6:M29,0))</f>
        <v>#N/A</v>
      </c>
      <c r="GL34" s="565" t="e">
        <f>INDEX(JEUDI!$B$6:$B$29,MATCH($A$34,JEUDI!N6:N29,0))</f>
        <v>#N/A</v>
      </c>
      <c r="GM34" s="565" t="e">
        <f>INDEX(JEUDI!$B$6:$B$29,MATCH($A$34,JEUDI!O6:O29,0))</f>
        <v>#N/A</v>
      </c>
      <c r="GN34" s="565" t="e">
        <f>INDEX(JEUDI!$B$6:$B$29,MATCH($A$34,JEUDI!P6:P29,0))</f>
        <v>#N/A</v>
      </c>
      <c r="GO34" s="565" t="e">
        <f>INDEX(JEUDI!$B$6:$B$29,MATCH($A$34,JEUDI!Q6:Q29,0))</f>
        <v>#N/A</v>
      </c>
      <c r="GP34" s="565" t="e">
        <f>INDEX(JEUDI!$B$6:$B$29,MATCH($A$34,JEUDI!R6:R29,0))</f>
        <v>#N/A</v>
      </c>
      <c r="GQ34" s="565" t="e">
        <f>INDEX(JEUDI!$B$6:$B$29,MATCH($A$34,JEUDI!S6:S29,0))</f>
        <v>#N/A</v>
      </c>
      <c r="GR34" s="565" t="e">
        <f>INDEX(JEUDI!$B$6:$B$29,MATCH($A$34,JEUDI!T6:T29,0))</f>
        <v>#N/A</v>
      </c>
      <c r="GS34" s="565" t="e">
        <f>INDEX(JEUDI!$B$6:$B$29,MATCH($A$34,JEUDI!U6:U29,0))</f>
        <v>#N/A</v>
      </c>
      <c r="GT34" s="565" t="e">
        <f>INDEX(JEUDI!$B$6:$B$29,MATCH($A$34,JEUDI!V6:V29,0))</f>
        <v>#N/A</v>
      </c>
      <c r="GU34" s="565" t="e">
        <f>INDEX(JEUDI!$B$6:$B$29,MATCH($A$34,JEUDI!W6:W29,0))</f>
        <v>#N/A</v>
      </c>
      <c r="GV34" s="565" t="e">
        <f>INDEX(JEUDI!$B$6:$B$29,MATCH($A$34,JEUDI!X6:X29,0))</f>
        <v>#N/A</v>
      </c>
      <c r="GW34" s="565" t="e">
        <f>INDEX(JEUDI!$B$6:$B$29,MATCH($A$34,JEUDI!Y6:Y29,0))</f>
        <v>#N/A</v>
      </c>
      <c r="GX34" s="565" t="e">
        <f>INDEX(JEUDI!$B$6:$B$29,MATCH($A$34,JEUDI!Z6:Z29,0))</f>
        <v>#N/A</v>
      </c>
      <c r="GY34" s="565" t="e">
        <f>INDEX(JEUDI!$B$6:$B$29,MATCH($A$34,JEUDI!AA6:AA29,0))</f>
        <v>#N/A</v>
      </c>
      <c r="GZ34" s="565" t="e">
        <f>INDEX(JEUDI!$B$6:$B$29,MATCH($A$34,JEUDI!AB6:AB29,0))</f>
        <v>#N/A</v>
      </c>
      <c r="HA34" s="572">
        <f t="shared" si="30"/>
        <v>0</v>
      </c>
      <c r="HC34" s="772" t="str">
        <f t="shared" si="31"/>
        <v>FATMI</v>
      </c>
      <c r="HD34" s="565" t="e">
        <f>INDEX(VENDREDI!$B$6:$B$29,MATCH($A$34,VENDREDI!D6:D29,0))</f>
        <v>#N/A</v>
      </c>
      <c r="HE34" s="565" t="e">
        <f>INDEX(VENDREDI!$B$6:$B$29,MATCH($A$34,VENDREDI!E6:E29,0))</f>
        <v>#N/A</v>
      </c>
      <c r="HF34" s="565" t="e">
        <f>INDEX(VENDREDI!$B$6:$B$29,MATCH($A$34,VENDREDI!F6:F29,0))</f>
        <v>#N/A</v>
      </c>
      <c r="HG34" s="565" t="e">
        <f>INDEX(VENDREDI!$B$6:$B$29,MATCH($A$34,VENDREDI!G6:G29,0))</f>
        <v>#N/A</v>
      </c>
      <c r="HH34" s="565" t="e">
        <f>INDEX(VENDREDI!$B$6:$B$29,MATCH($A$34,VENDREDI!H6:H29,0))</f>
        <v>#N/A</v>
      </c>
      <c r="HI34" s="565" t="e">
        <f>INDEX(VENDREDI!$B$6:$B$29,MATCH($A$34,VENDREDI!I6:I29,0))</f>
        <v>#N/A</v>
      </c>
      <c r="HJ34" s="565" t="e">
        <f>INDEX(VENDREDI!$B$6:$B$29,MATCH($A$34,VENDREDI!J6:J29,0))</f>
        <v>#N/A</v>
      </c>
      <c r="HK34" s="565" t="e">
        <f>INDEX(VENDREDI!$B$6:$B$29,MATCH($A$34,VENDREDI!K6:K29,0))</f>
        <v>#N/A</v>
      </c>
      <c r="HL34" s="565" t="e">
        <f>INDEX(VENDREDI!$B$6:$B$29,MATCH($A$34,VENDREDI!L6:L29,0))</f>
        <v>#N/A</v>
      </c>
      <c r="HM34" s="565" t="e">
        <f>INDEX(VENDREDI!$B$6:$B$29,MATCH($A$34,VENDREDI!M6:M29,0))</f>
        <v>#N/A</v>
      </c>
      <c r="HN34" s="565" t="e">
        <f>INDEX(VENDREDI!$B$6:$B$29,MATCH($A$34,VENDREDI!N6:N29,0))</f>
        <v>#N/A</v>
      </c>
      <c r="HO34" s="565" t="e">
        <f>INDEX(VENDREDI!$B$6:$B$29,MATCH($A$34,VENDREDI!O6:O29,0))</f>
        <v>#N/A</v>
      </c>
      <c r="HP34" s="565" t="e">
        <f>INDEX(VENDREDI!$B$6:$B$29,MATCH($A$34,VENDREDI!P6:P29,0))</f>
        <v>#N/A</v>
      </c>
      <c r="HQ34" s="565" t="e">
        <f>INDEX(VENDREDI!$B$6:$B$29,MATCH($A$34,VENDREDI!Q6:Q29,0))</f>
        <v>#N/A</v>
      </c>
      <c r="HR34" s="565" t="e">
        <f>INDEX(VENDREDI!$B$6:$B$29,MATCH($A$34,VENDREDI!R6:R29,0))</f>
        <v>#N/A</v>
      </c>
      <c r="HS34" s="565" t="e">
        <f>INDEX(VENDREDI!$B$6:$B$29,MATCH($A$34,VENDREDI!S6:S29,0))</f>
        <v>#N/A</v>
      </c>
      <c r="HT34" s="565" t="e">
        <f>INDEX(VENDREDI!$B$6:$B$29,MATCH($A$34,VENDREDI!T6:T29,0))</f>
        <v>#N/A</v>
      </c>
      <c r="HU34" s="565" t="e">
        <f>INDEX(VENDREDI!$B$6:$B$29,MATCH($A$34,VENDREDI!U6:U29,0))</f>
        <v>#N/A</v>
      </c>
      <c r="HV34" s="565" t="e">
        <f>INDEX(VENDREDI!$B$6:$B$29,MATCH($A$34,VENDREDI!V6:V29,0))</f>
        <v>#N/A</v>
      </c>
      <c r="HW34" s="565" t="e">
        <f>INDEX(VENDREDI!$B$6:$B$29,MATCH($A$34,VENDREDI!W6:W29,0))</f>
        <v>#N/A</v>
      </c>
      <c r="HX34" s="565" t="e">
        <f>INDEX(VENDREDI!$B$6:$B$29,MATCH($A$34,VENDREDI!X6:X29,0))</f>
        <v>#N/A</v>
      </c>
      <c r="HY34" s="565" t="e">
        <f>INDEX(VENDREDI!$B$6:$B$29,MATCH($A$34,VENDREDI!Y6:Y29,0))</f>
        <v>#N/A</v>
      </c>
      <c r="HZ34" s="565" t="e">
        <f>INDEX(VENDREDI!$B$6:$B$29,MATCH($A$34,VENDREDI!Z6:Z29,0))</f>
        <v>#N/A</v>
      </c>
      <c r="IA34" s="565" t="e">
        <f>INDEX(VENDREDI!$B$6:$B$29,MATCH($A$34,VENDREDI!AA6:AA29,0))</f>
        <v>#N/A</v>
      </c>
      <c r="IB34" s="565" t="e">
        <f>INDEX(VENDREDI!$B$6:$B$29,MATCH($A$34,VENDREDI!AB6:AB29,0))</f>
        <v>#N/A</v>
      </c>
      <c r="IC34" s="572">
        <f t="shared" si="32"/>
        <v>0</v>
      </c>
      <c r="IG34" s="772" t="str">
        <f t="shared" si="33"/>
        <v>FATMI</v>
      </c>
      <c r="IH34" s="565" t="e">
        <f>INDEX(LUNDI!$B$35:$B$58,MATCH($A$34,LUNDI!D35:D58,0))</f>
        <v>#N/A</v>
      </c>
      <c r="II34" s="565" t="e">
        <f>INDEX(LUNDI!$B$35:$B$58,MATCH($A$34,LUNDI!E35:E58,0))</f>
        <v>#N/A</v>
      </c>
      <c r="IJ34" s="565" t="e">
        <f>INDEX(LUNDI!$B$35:$B$58,MATCH($A$34,LUNDI!F35:F58,0))</f>
        <v>#N/A</v>
      </c>
      <c r="IK34" s="565" t="e">
        <f>INDEX(LUNDI!$B$35:$B$58,MATCH($A$34,LUNDI!G35:G58,0))</f>
        <v>#N/A</v>
      </c>
      <c r="IL34" s="565" t="e">
        <f>INDEX(LUNDI!$B$35:$B$58,MATCH($A$34,LUNDI!H35:H58,0))</f>
        <v>#N/A</v>
      </c>
      <c r="IM34" s="565" t="e">
        <f>INDEX(LUNDI!$B$35:$B$58,MATCH($A$34,LUNDI!I35:I58,0))</f>
        <v>#N/A</v>
      </c>
      <c r="IN34" s="565" t="e">
        <f>INDEX(LUNDI!$B$35:$B$58,MATCH($A$34,LUNDI!J35:J58,0))</f>
        <v>#N/A</v>
      </c>
      <c r="IO34" s="565" t="e">
        <f>INDEX(LUNDI!$B$35:$B$58,MATCH($A$34,LUNDI!K35:K58,0))</f>
        <v>#N/A</v>
      </c>
      <c r="IP34" s="565" t="e">
        <f>INDEX(LUNDI!$B$35:$B$58,MATCH($A$34,LUNDI!L35:L58,0))</f>
        <v>#N/A</v>
      </c>
      <c r="IQ34" s="565" t="e">
        <f>INDEX(LUNDI!$B$35:$B$58,MATCH($A$34,LUNDI!M35:M58,0))</f>
        <v>#N/A</v>
      </c>
      <c r="IR34" s="565" t="e">
        <f>INDEX(LUNDI!$B$35:$B$58,MATCH($A$34,LUNDI!N35:N58,0))</f>
        <v>#N/A</v>
      </c>
      <c r="IS34" s="565" t="e">
        <f>INDEX(LUNDI!$B$35:$B$58,MATCH($A$34,LUNDI!O35:O58,0))</f>
        <v>#N/A</v>
      </c>
      <c r="IT34" s="565" t="e">
        <f>INDEX(LUNDI!$B$35:$B$58,MATCH($A$34,LUNDI!P35:P58,0))</f>
        <v>#N/A</v>
      </c>
      <c r="IU34" s="565" t="e">
        <f>INDEX(LUNDI!$B$35:$B$58,MATCH($A$34,LUNDI!Q35:Q58,0))</f>
        <v>#N/A</v>
      </c>
      <c r="IV34" s="565" t="e">
        <f>INDEX(LUNDI!$B$35:$B$58,MATCH($A$34,LUNDI!R35:R58,0))</f>
        <v>#N/A</v>
      </c>
      <c r="IW34" s="565" t="e">
        <f>INDEX(LUNDI!$B$35:$B$58,MATCH($A$34,LUNDI!S35:S58,0))</f>
        <v>#N/A</v>
      </c>
      <c r="IX34" s="565" t="e">
        <f>INDEX(LUNDI!$B$35:$B$58,MATCH($A$34,LUNDI!T35:T58,0))</f>
        <v>#N/A</v>
      </c>
      <c r="IY34" s="565" t="e">
        <f>INDEX(LUNDI!$B$35:$B$58,MATCH($A$34,LUNDI!U35:U58,0))</f>
        <v>#N/A</v>
      </c>
      <c r="IZ34" s="565" t="e">
        <f>INDEX(LUNDI!$B$35:$B$58,MATCH($A$34,LUNDI!V35:V58,0))</f>
        <v>#N/A</v>
      </c>
      <c r="JA34" s="565" t="e">
        <f>INDEX(LUNDI!$B$35:$B$58,MATCH($A$34,LUNDI!W35:W58,0))</f>
        <v>#N/A</v>
      </c>
      <c r="JB34" s="565" t="e">
        <f>INDEX(LUNDI!$B$35:$B$58,MATCH($A$34,LUNDI!X35:X58,0))</f>
        <v>#N/A</v>
      </c>
      <c r="JC34" s="565" t="e">
        <f>INDEX(LUNDI!$B$35:$B$58,MATCH($A$34,LUNDI!Y35:Y58,0))</f>
        <v>#N/A</v>
      </c>
      <c r="JD34" s="565" t="e">
        <f>INDEX(LUNDI!$B$35:$B$58,MATCH($A$34,LUNDI!Z35:Z58,0))</f>
        <v>#N/A</v>
      </c>
      <c r="JE34" s="565" t="e">
        <f>INDEX(LUNDI!$B$35:$B$58,MATCH($A$34,LUNDI!AA35:AA58,0))</f>
        <v>#N/A</v>
      </c>
      <c r="JF34" s="565" t="e">
        <f>INDEX(LUNDI!$B$35:$B$58,MATCH($A$34,LUNDI!AB35:AB58,0))</f>
        <v>#N/A</v>
      </c>
      <c r="JG34" s="572">
        <f t="shared" si="34"/>
        <v>0</v>
      </c>
      <c r="JI34" s="772" t="str">
        <f t="shared" si="35"/>
        <v>FATMI</v>
      </c>
      <c r="JJ34" s="565" t="e">
        <f>INDEX(MARDI!$B$35:$B$58,MATCH($A$34,MARDI!D35:D58,0))</f>
        <v>#N/A</v>
      </c>
      <c r="JK34" s="565" t="e">
        <f>INDEX(MARDI!$B$35:$B$58,MATCH($A$34,MARDI!E35:E58,0))</f>
        <v>#N/A</v>
      </c>
      <c r="JL34" s="565" t="e">
        <f>INDEX(MARDI!$B$35:$B$58,MATCH($A$34,MARDI!F35:F58,0))</f>
        <v>#N/A</v>
      </c>
      <c r="JM34" s="565" t="e">
        <f>INDEX(MARDI!$B$35:$B$58,MATCH($A$34,MARDI!G35:G58,0))</f>
        <v>#N/A</v>
      </c>
      <c r="JN34" s="565" t="e">
        <f>INDEX(MARDI!$B$35:$B$58,MATCH($A$34,MARDI!H35:H58,0))</f>
        <v>#N/A</v>
      </c>
      <c r="JO34" s="565" t="e">
        <f>INDEX(MARDI!$B$35:$B$58,MATCH($A$34,MARDI!I35:I58,0))</f>
        <v>#N/A</v>
      </c>
      <c r="JP34" s="565" t="e">
        <f>INDEX(MARDI!$B$35:$B$58,MATCH($A$34,MARDI!J35:J58,0))</f>
        <v>#N/A</v>
      </c>
      <c r="JQ34" s="565" t="e">
        <f>INDEX(MARDI!$B$35:$B$58,MATCH($A$34,MARDI!K35:K58,0))</f>
        <v>#N/A</v>
      </c>
      <c r="JR34" s="565" t="e">
        <f>INDEX(MARDI!$B$35:$B$58,MATCH($A$34,MARDI!L35:L58,0))</f>
        <v>#N/A</v>
      </c>
      <c r="JS34" s="565" t="e">
        <f>INDEX(MARDI!$B$35:$B$58,MATCH($A$34,MARDI!M35:M58,0))</f>
        <v>#N/A</v>
      </c>
      <c r="JT34" s="565" t="e">
        <f>INDEX(MARDI!$B$35:$B$58,MATCH($A$34,MARDI!N35:N58,0))</f>
        <v>#N/A</v>
      </c>
      <c r="JU34" s="565" t="e">
        <f>INDEX(MARDI!$B$35:$B$58,MATCH($A$34,MARDI!O35:O58,0))</f>
        <v>#N/A</v>
      </c>
      <c r="JV34" s="565" t="e">
        <f>INDEX(MARDI!$B$35:$B$58,MATCH($A$34,MARDI!P35:P58,0))</f>
        <v>#N/A</v>
      </c>
      <c r="JW34" s="565" t="e">
        <f>INDEX(MARDI!$B$35:$B$58,MATCH($A$34,MARDI!Q35:Q58,0))</f>
        <v>#N/A</v>
      </c>
      <c r="JX34" s="565" t="e">
        <f>INDEX(MARDI!$B$35:$B$58,MATCH($A$34,MARDI!R35:R58,0))</f>
        <v>#N/A</v>
      </c>
      <c r="JY34" s="565" t="e">
        <f>INDEX(MARDI!$B$35:$B$58,MATCH($A$34,MARDI!S35:S58,0))</f>
        <v>#N/A</v>
      </c>
      <c r="JZ34" s="565" t="e">
        <f>INDEX(MARDI!$B$35:$B$58,MATCH($A$34,MARDI!T35:T58,0))</f>
        <v>#N/A</v>
      </c>
      <c r="KA34" s="565" t="e">
        <f>INDEX(MARDI!$B$35:$B$58,MATCH($A$34,MARDI!U35:U58,0))</f>
        <v>#N/A</v>
      </c>
      <c r="KB34" s="565" t="e">
        <f>INDEX(MARDI!$B$35:$B$58,MATCH($A$34,MARDI!V35:V58,0))</f>
        <v>#N/A</v>
      </c>
      <c r="KC34" s="565" t="e">
        <f>INDEX(MARDI!$B$35:$B$58,MATCH($A$34,MARDI!W35:W58,0))</f>
        <v>#N/A</v>
      </c>
      <c r="KD34" s="565" t="e">
        <f>INDEX(MARDI!$B$35:$B$58,MATCH($A$34,MARDI!X35:X58,0))</f>
        <v>#N/A</v>
      </c>
      <c r="KE34" s="565" t="e">
        <f>INDEX(MARDI!$B$35:$B$58,MATCH($A$34,MARDI!Y35:Y58,0))</f>
        <v>#N/A</v>
      </c>
      <c r="KF34" s="565" t="e">
        <f>INDEX(MARDI!$B$35:$B$58,MATCH($A$34,MARDI!Z35:Z58,0))</f>
        <v>#N/A</v>
      </c>
      <c r="KG34" s="565" t="e">
        <f>INDEX(MARDI!$B$35:$B$58,MATCH($A$34,MARDI!AA35:AA58,0))</f>
        <v>#N/A</v>
      </c>
      <c r="KH34" s="565" t="e">
        <f>INDEX(MARDI!$B$35:$B$58,MATCH($A$34,MARDI!AB35:AB58,0))</f>
        <v>#N/A</v>
      </c>
      <c r="KI34" s="572">
        <f t="shared" si="36"/>
        <v>0</v>
      </c>
      <c r="KK34" s="565" t="str">
        <f t="shared" si="37"/>
        <v>FATMI</v>
      </c>
      <c r="KL34" s="565" t="e">
        <f>INDEX(MERCREDI!$B$35:$B$58,MATCH($A$34,MERCREDI!D35:D58,0))</f>
        <v>#N/A</v>
      </c>
      <c r="KM34" s="565" t="e">
        <f>INDEX(MERCREDI!$B$35:$B$58,MATCH($A$34,MERCREDI!E35:E58,0))</f>
        <v>#N/A</v>
      </c>
      <c r="KN34" s="565" t="e">
        <f>INDEX(MERCREDI!$B$35:$B$58,MATCH($A$34,MERCREDI!F35:F58,0))</f>
        <v>#N/A</v>
      </c>
      <c r="KO34" s="565" t="e">
        <f>INDEX(MERCREDI!$B$35:$B$58,MATCH($A$34,MERCREDI!G35:G58,0))</f>
        <v>#N/A</v>
      </c>
      <c r="KP34" s="565" t="e">
        <f>INDEX(MERCREDI!$B$35:$B$58,MATCH($A$34,MERCREDI!H35:H58,0))</f>
        <v>#N/A</v>
      </c>
      <c r="KQ34" s="565" t="e">
        <f>INDEX(MERCREDI!$B$35:$B$58,MATCH($A$34,MERCREDI!I35:I58,0))</f>
        <v>#N/A</v>
      </c>
      <c r="KR34" s="565" t="e">
        <f>INDEX(MERCREDI!$B$35:$B$58,MATCH($A$34,MERCREDI!J35:J58,0))</f>
        <v>#N/A</v>
      </c>
      <c r="KS34" s="565" t="e">
        <f>INDEX(MERCREDI!$B$35:$B$58,MATCH($A$34,MERCREDI!K35:K58,0))</f>
        <v>#N/A</v>
      </c>
      <c r="KT34" s="565" t="e">
        <f>INDEX(MERCREDI!$B$35:$B$58,MATCH($A$34,MERCREDI!L35:L58,0))</f>
        <v>#N/A</v>
      </c>
      <c r="KU34" s="565" t="e">
        <f>INDEX(MERCREDI!$B$35:$B$58,MATCH($A$34,MERCREDI!M35:M58,0))</f>
        <v>#N/A</v>
      </c>
      <c r="KV34" s="565" t="e">
        <f>INDEX(MERCREDI!$B$35:$B$58,MATCH($A$34,MERCREDI!N35:N58,0))</f>
        <v>#N/A</v>
      </c>
      <c r="KW34" s="565" t="e">
        <f>INDEX(MERCREDI!$B$35:$B$58,MATCH($A$34,MERCREDI!O35:O58,0))</f>
        <v>#N/A</v>
      </c>
      <c r="KX34" s="565" t="e">
        <f>INDEX(MERCREDI!$B$35:$B$58,MATCH($A$34,MERCREDI!P35:P58,0))</f>
        <v>#N/A</v>
      </c>
      <c r="KY34" s="565" t="e">
        <f>INDEX(MERCREDI!$B$35:$B$58,MATCH($A$34,MERCREDI!Q35:Q58,0))</f>
        <v>#N/A</v>
      </c>
      <c r="KZ34" s="565" t="e">
        <f>INDEX(MERCREDI!$B$35:$B$58,MATCH($A$34,MERCREDI!R35:R58,0))</f>
        <v>#N/A</v>
      </c>
      <c r="LA34" s="565" t="e">
        <f>INDEX(MERCREDI!$B$35:$B$58,MATCH($A$34,MERCREDI!S35:S58,0))</f>
        <v>#N/A</v>
      </c>
      <c r="LB34" s="565" t="e">
        <f>INDEX(MERCREDI!$B$35:$B$58,MATCH($A$34,MERCREDI!T35:T58,0))</f>
        <v>#N/A</v>
      </c>
      <c r="LC34" s="565" t="e">
        <f>INDEX(MERCREDI!$B$35:$B$58,MATCH($A$34,MERCREDI!U35:U58,0))</f>
        <v>#N/A</v>
      </c>
      <c r="LD34" s="565" t="e">
        <f>INDEX(MERCREDI!$B$35:$B$58,MATCH($A$34,MERCREDI!V35:V58,0))</f>
        <v>#N/A</v>
      </c>
      <c r="LE34" s="565" t="e">
        <f>INDEX(MERCREDI!$B$35:$B$58,MATCH($A$34,MERCREDI!W35:W58,0))</f>
        <v>#N/A</v>
      </c>
      <c r="LF34" s="565" t="e">
        <f>INDEX(MERCREDI!$B$35:$B$58,MATCH($A$34,MERCREDI!X35:X58,0))</f>
        <v>#N/A</v>
      </c>
      <c r="LG34" s="565" t="e">
        <f>INDEX(MERCREDI!$B$35:$B$58,MATCH($A$34,MERCREDI!Y35:Y58,0))</f>
        <v>#N/A</v>
      </c>
      <c r="LH34" s="565" t="e">
        <f>INDEX(MERCREDI!$B$35:$B$58,MATCH($A$34,MERCREDI!Z35:Z58,0))</f>
        <v>#N/A</v>
      </c>
      <c r="LI34" s="565" t="e">
        <f>INDEX(MERCREDI!$B$35:$B$58,MATCH($A$34,MERCREDI!AA35:AA58,0))</f>
        <v>#N/A</v>
      </c>
      <c r="LJ34" s="565" t="e">
        <f>INDEX(MERCREDI!$B$35:$B$58,MATCH($A$34,MERCREDI!AB35:AB58,0))</f>
        <v>#N/A</v>
      </c>
      <c r="LK34" s="572">
        <f t="shared" si="38"/>
        <v>0</v>
      </c>
      <c r="LM34" s="565" t="str">
        <f t="shared" si="39"/>
        <v>FATMI</v>
      </c>
      <c r="LN34" s="565" t="e">
        <f>INDEX(JEUDI!$B$35:$B$58,MATCH($A$34,JEUDI!D35:D58,0))</f>
        <v>#N/A</v>
      </c>
      <c r="LO34" s="565" t="e">
        <f>INDEX(JEUDI!$B$35:$B$58,MATCH($A$34,JEUDI!E35:E58,0))</f>
        <v>#N/A</v>
      </c>
      <c r="LP34" s="565" t="e">
        <f>INDEX(JEUDI!$B$35:$B$58,MATCH($A$34,JEUDI!F35:F58,0))</f>
        <v>#N/A</v>
      </c>
      <c r="LQ34" s="565" t="e">
        <f>INDEX(JEUDI!$B$35:$B$58,MATCH($A$34,JEUDI!G35:G58,0))</f>
        <v>#N/A</v>
      </c>
      <c r="LR34" s="565" t="e">
        <f>INDEX(JEUDI!$B$35:$B$58,MATCH($A$34,JEUDI!H35:H58,0))</f>
        <v>#N/A</v>
      </c>
      <c r="LS34" s="565" t="e">
        <f>INDEX(JEUDI!$B$35:$B$58,MATCH($A$34,JEUDI!I35:I58,0))</f>
        <v>#N/A</v>
      </c>
      <c r="LT34" s="565" t="e">
        <f>INDEX(JEUDI!$B$35:$B$58,MATCH($A$34,JEUDI!J35:J58,0))</f>
        <v>#N/A</v>
      </c>
      <c r="LU34" s="565" t="e">
        <f>INDEX(JEUDI!$B$35:$B$58,MATCH($A$34,JEUDI!K35:K58,0))</f>
        <v>#N/A</v>
      </c>
      <c r="LV34" s="565" t="e">
        <f>INDEX(JEUDI!$B$35:$B$58,MATCH($A$34,JEUDI!L35:L58,0))</f>
        <v>#N/A</v>
      </c>
      <c r="LW34" s="565" t="e">
        <f>INDEX(JEUDI!$B$35:$B$58,MATCH($A$34,JEUDI!M35:M58,0))</f>
        <v>#N/A</v>
      </c>
      <c r="LX34" s="565" t="e">
        <f>INDEX(JEUDI!$B$35:$B$58,MATCH($A$34,JEUDI!N35:N58,0))</f>
        <v>#N/A</v>
      </c>
      <c r="LY34" s="565" t="e">
        <f>INDEX(JEUDI!$B$35:$B$58,MATCH($A$34,JEUDI!O35:O58,0))</f>
        <v>#N/A</v>
      </c>
      <c r="LZ34" s="565" t="e">
        <f>INDEX(JEUDI!$B$35:$B$58,MATCH($A$34,JEUDI!P35:P58,0))</f>
        <v>#N/A</v>
      </c>
      <c r="MA34" s="565" t="e">
        <f>INDEX(JEUDI!$B$35:$B$58,MATCH($A$34,JEUDI!Q35:Q58,0))</f>
        <v>#N/A</v>
      </c>
      <c r="MB34" s="565" t="e">
        <f>INDEX(JEUDI!$B$35:$B$58,MATCH($A$34,JEUDI!R35:R58,0))</f>
        <v>#N/A</v>
      </c>
      <c r="MC34" s="565" t="e">
        <f>INDEX(JEUDI!$B$35:$B$58,MATCH($A$34,JEUDI!S35:S58,0))</f>
        <v>#N/A</v>
      </c>
      <c r="MD34" s="565" t="e">
        <f>INDEX(JEUDI!$B$35:$B$58,MATCH($A$34,JEUDI!T35:T58,0))</f>
        <v>#N/A</v>
      </c>
      <c r="ME34" s="565" t="e">
        <f>INDEX(JEUDI!$B$35:$B$58,MATCH($A$34,JEUDI!U35:U58,0))</f>
        <v>#N/A</v>
      </c>
      <c r="MF34" s="565" t="e">
        <f>INDEX(JEUDI!$B$35:$B$58,MATCH($A$34,JEUDI!V35:V58,0))</f>
        <v>#N/A</v>
      </c>
      <c r="MG34" s="565" t="e">
        <f>INDEX(JEUDI!$B$35:$B$58,MATCH($A$34,JEUDI!W35:W58,0))</f>
        <v>#N/A</v>
      </c>
      <c r="MH34" s="565" t="e">
        <f>INDEX(JEUDI!$B$35:$B$58,MATCH($A$34,JEUDI!X35:X58,0))</f>
        <v>#N/A</v>
      </c>
      <c r="MI34" s="565" t="e">
        <f>INDEX(JEUDI!$B$35:$B$58,MATCH($A$34,JEUDI!Y35:Y58,0))</f>
        <v>#N/A</v>
      </c>
      <c r="MJ34" s="565" t="e">
        <f>INDEX(JEUDI!$B$35:$B$58,MATCH($A$34,JEUDI!Z35:Z58,0))</f>
        <v>#N/A</v>
      </c>
      <c r="MK34" s="565" t="e">
        <f>INDEX(JEUDI!$B$35:$B$58,MATCH($A$34,JEUDI!AA35:AA58,0))</f>
        <v>#N/A</v>
      </c>
      <c r="ML34" s="565" t="e">
        <f>INDEX(JEUDI!$B$35:$B$58,MATCH($A$34,JEUDI!AB35:AB58,0))</f>
        <v>#N/A</v>
      </c>
      <c r="MM34" s="572">
        <f t="shared" si="40"/>
        <v>0</v>
      </c>
      <c r="MP34" s="565" t="str">
        <f t="shared" si="41"/>
        <v>FATMI</v>
      </c>
      <c r="MQ34" s="565" t="e">
        <f>INDEX(VENDREDI!$B$35:$B$58,MATCH($A$34,VENDREDI!D35:D58,0))</f>
        <v>#N/A</v>
      </c>
      <c r="MR34" s="565" t="e">
        <f>INDEX(VENDREDI!$B$35:$B$58,MATCH($A$34,VENDREDI!E35:E58,0))</f>
        <v>#N/A</v>
      </c>
      <c r="MS34" s="565" t="e">
        <f>INDEX(VENDREDI!$B$35:$B$58,MATCH($A$34,VENDREDI!F35:F58,0))</f>
        <v>#N/A</v>
      </c>
      <c r="MT34" s="565" t="e">
        <f>INDEX(VENDREDI!$B$35:$B$58,MATCH($A$34,VENDREDI!G35:G58,0))</f>
        <v>#N/A</v>
      </c>
      <c r="MU34" s="565" t="e">
        <f>INDEX(VENDREDI!$B$35:$B$58,MATCH($A$34,VENDREDI!H35:H58,0))</f>
        <v>#N/A</v>
      </c>
      <c r="MV34" s="565" t="e">
        <f>INDEX(VENDREDI!$B$35:$B$58,MATCH($A$34,VENDREDI!I35:I58,0))</f>
        <v>#N/A</v>
      </c>
      <c r="MW34" s="565" t="e">
        <f>INDEX(VENDREDI!$B$35:$B$58,MATCH($A$34,VENDREDI!J35:J58,0))</f>
        <v>#N/A</v>
      </c>
      <c r="MX34" s="565" t="e">
        <f>INDEX(VENDREDI!$B$35:$B$58,MATCH($A$34,VENDREDI!K35:K58,0))</f>
        <v>#N/A</v>
      </c>
      <c r="MY34" s="565" t="e">
        <f>INDEX(VENDREDI!$B$35:$B$58,MATCH($A$34,VENDREDI!L35:L58,0))</f>
        <v>#N/A</v>
      </c>
      <c r="MZ34" s="565" t="e">
        <f>INDEX(VENDREDI!$B$35:$B$58,MATCH($A$34,VENDREDI!M35:M58,0))</f>
        <v>#N/A</v>
      </c>
      <c r="NA34" s="565" t="e">
        <f>INDEX(VENDREDI!$B$35:$B$58,MATCH($A$34,VENDREDI!N35:N58,0))</f>
        <v>#N/A</v>
      </c>
      <c r="NB34" s="565" t="e">
        <f>INDEX(VENDREDI!$B$35:$B$58,MATCH($A$34,VENDREDI!O35:O58,0))</f>
        <v>#N/A</v>
      </c>
      <c r="NC34" s="565" t="e">
        <f>INDEX(VENDREDI!$B$35:$B$58,MATCH($A$34,VENDREDI!P35:P58,0))</f>
        <v>#N/A</v>
      </c>
      <c r="ND34" s="565" t="e">
        <f>INDEX(VENDREDI!$B$35:$B$58,MATCH($A$34,VENDREDI!Q35:Q58,0))</f>
        <v>#N/A</v>
      </c>
      <c r="NE34" s="565" t="e">
        <f>INDEX(VENDREDI!$B$35:$B$58,MATCH($A$34,VENDREDI!R35:R58,0))</f>
        <v>#N/A</v>
      </c>
      <c r="NF34" s="565" t="e">
        <f>INDEX(VENDREDI!$B$35:$B$58,MATCH($A$34,VENDREDI!S35:S58,0))</f>
        <v>#N/A</v>
      </c>
      <c r="NG34" s="565" t="e">
        <f>INDEX(VENDREDI!$B$35:$B$58,MATCH($A$34,VENDREDI!T35:T58,0))</f>
        <v>#N/A</v>
      </c>
      <c r="NH34" s="565" t="e">
        <f>INDEX(VENDREDI!$B$35:$B$58,MATCH($A$34,VENDREDI!U35:U58,0))</f>
        <v>#N/A</v>
      </c>
      <c r="NI34" s="565" t="e">
        <f>INDEX(VENDREDI!$B$35:$B$58,MATCH($A$34,VENDREDI!V35:V58,0))</f>
        <v>#N/A</v>
      </c>
      <c r="NJ34" s="565" t="e">
        <f>INDEX(VENDREDI!$B$35:$B$58,MATCH($A$34,VENDREDI!W35:W58,0))</f>
        <v>#N/A</v>
      </c>
      <c r="NK34" s="565" t="e">
        <f>INDEX(VENDREDI!$B$35:$B$58,MATCH($A$34,VENDREDI!X35:X58,0))</f>
        <v>#N/A</v>
      </c>
      <c r="NL34" s="565" t="e">
        <f>INDEX(VENDREDI!$B$35:$B$58,MATCH($A$34,VENDREDI!Y35:Y58,0))</f>
        <v>#N/A</v>
      </c>
      <c r="NM34" s="565" t="e">
        <f>INDEX(VENDREDI!$B$35:$B$58,MATCH($A$34,VENDREDI!Z35:Z58,0))</f>
        <v>#N/A</v>
      </c>
      <c r="NN34" s="565" t="e">
        <f>INDEX(VENDREDI!$B$35:$B$58,MATCH($A$34,VENDREDI!AA35:AA58,0))</f>
        <v>#N/A</v>
      </c>
      <c r="NO34" s="565" t="e">
        <f>INDEX(VENDREDI!$B$35:$B$58,MATCH($A$34,VENDREDI!AB35:AB58,0))</f>
        <v>#N/A</v>
      </c>
      <c r="NP34" s="572">
        <f t="shared" si="42"/>
        <v>0</v>
      </c>
      <c r="NS34" s="564" t="str">
        <f t="shared" si="43"/>
        <v>FATMI</v>
      </c>
      <c r="NT34" s="617" t="e">
        <f>INDEX(LUNDI!$B$63:$B$66,MATCH(A34,LUNDI!$D$63:$D$66,0))</f>
        <v>#N/A</v>
      </c>
      <c r="NU34" s="618" t="e">
        <f>INDEX(LUNDI!$B$63:$B$66,MATCH(A34,LUNDI!$E$63:$E$66,0))</f>
        <v>#N/A</v>
      </c>
      <c r="NV34" s="625" t="e">
        <f>INDEX(LUNDI!$H$63:$H$66,MATCH(A34,LUNDI!$J$63:$J$66,0))</f>
        <v>#N/A</v>
      </c>
      <c r="NW34" s="626" t="e">
        <f>INDEX(LUNDI!$H$63:$H$66,MATCH($A$34,LUNDI!K63:K66,0))</f>
        <v>#N/A</v>
      </c>
      <c r="NX34" s="617" t="e">
        <f>INDEX(MARDI!$B$63:$B$66,MATCH(A34,MARDI!$D$63:$D$66,0))</f>
        <v>#N/A</v>
      </c>
      <c r="NY34" s="618" t="e">
        <f>INDEX(MARDI!$B$63:$B$66,MATCH(A34,MARDI!$E$63:$E$66,0))</f>
        <v>#N/A</v>
      </c>
      <c r="NZ34" s="625" t="e">
        <f>INDEX(MARDI!$H$63:$H$66,MATCH(A34,MARDI!$J$63:$J$66,0))</f>
        <v>#N/A</v>
      </c>
      <c r="OA34" s="626" t="e">
        <f>INDEX(MARDI!$H$63:$H$66,MATCH(A34,MARDI!$K$63:$K$66,0))</f>
        <v>#N/A</v>
      </c>
      <c r="OB34" s="617" t="e">
        <f>INDEX(MERCREDI!$B$63:$B$66,MATCH(A34,MERCREDI!$D$63:$D$66,0))</f>
        <v>#N/A</v>
      </c>
      <c r="OC34" s="618" t="e">
        <f>INDEX(MERCREDI!$B$63:$B$66,MATCH(A34,MERCREDI!$E$63:$E$66,0))</f>
        <v>#N/A</v>
      </c>
      <c r="OD34" s="625" t="e">
        <f>INDEX(MERCREDI!$H$63:$H$66,MATCH(A34,MERCREDI!$J$63:$J$66,0))</f>
        <v>#N/A</v>
      </c>
      <c r="OE34" s="626" t="e">
        <f>INDEX(MERCREDI!$H$63:$H$66,MATCH(A34,MERCREDI!$K$63:$K$66,0))</f>
        <v>#N/A</v>
      </c>
      <c r="OF34" s="617" t="e">
        <f>INDEX(JEUDI!$B$63:$B$66,MATCH(A34,JEUDI!$D$63:$D$66,0))</f>
        <v>#N/A</v>
      </c>
      <c r="OG34" s="618" t="e">
        <f>INDEX(JEUDI!$B$63:$B$66,MATCH(A34,JEUDI!$E$63:$E$66,0))</f>
        <v>#N/A</v>
      </c>
      <c r="OH34" s="625" t="e">
        <f>INDEX(JEUDI!$H$63:$H$66,MATCH(A34,JEUDI!$J$63:$J$66,0))</f>
        <v>#N/A</v>
      </c>
      <c r="OI34" s="626" t="e">
        <f>INDEX(JEUDI!$H$63:$H$66,MATCH(A34,JEUDI!$K$63:$K$66,0))</f>
        <v>#N/A</v>
      </c>
      <c r="OJ34" s="617" t="e">
        <f>INDEX(VENDREDI!$B$63:$B$66,MATCH(A34,VENDREDI!$D$63:$D$66,0))</f>
        <v>#N/A</v>
      </c>
      <c r="OK34" s="618" t="e">
        <f>INDEX(VENDREDI!$B$63:$B$66,MATCH(A34,VENDREDI!$E$63:$E$66,0))</f>
        <v>#N/A</v>
      </c>
      <c r="OL34" s="625" t="e">
        <f>INDEX(VENDREDI!$H$63:$H$66,MATCH(A34,VENDREDI!$J$63:$J$66,0))</f>
        <v>#N/A</v>
      </c>
      <c r="OM34" s="626" t="e">
        <f>INDEX(VENDREDI!$H$63:$H$66,MATCH(A34,VENDREDI!$K$63:$K$66,0))</f>
        <v>#N/A</v>
      </c>
      <c r="ON34" s="669" t="str">
        <f t="shared" si="44"/>
        <v>FATMI</v>
      </c>
      <c r="OO34" s="641" t="e">
        <f>INDEX(LUNDI!$C$63:$C$66,MATCH(A34,LUNDI!$D$63:$D$66,0))</f>
        <v>#N/A</v>
      </c>
      <c r="OP34" s="642" t="e">
        <f>INDEX(LUNDI!$C$63:$C$66,MATCH(A34,LUNDI!$E$63:$E$66,0))</f>
        <v>#N/A</v>
      </c>
      <c r="OQ34" s="645" t="e">
        <f>INDEX(LUNDI!$I$63:$I$66,MATCH(A34,LUNDI!$J$63:$J$66,0))</f>
        <v>#N/A</v>
      </c>
      <c r="OR34" s="646" t="e">
        <f>INDEX(LUNDI!$I$63:$I$66,MATCH(A34,LUNDI!$K$63:$K$66,0))</f>
        <v>#N/A</v>
      </c>
      <c r="OS34" s="649" t="e">
        <f>INDEX(MARDI!$C$63:$C$66,MATCH(A34,MARDI!$D$63:$D$66,0))</f>
        <v>#N/A</v>
      </c>
      <c r="OT34" s="650" t="e">
        <f>INDEX(MARDI!$C$63:$C$66,MATCH(A34,MARDI!$E$63:$E$66,0))</f>
        <v>#N/A</v>
      </c>
      <c r="OU34" s="651" t="e">
        <f>INDEX(MARDI!$I$63:$I$66,MATCH(A34,MARDI!$J$63:$J$66,0))</f>
        <v>#N/A</v>
      </c>
      <c r="OV34" s="652" t="e">
        <f>INDEX(MARDI!$I$63:$I$66,MATCH(A34,MARDI!$K$63:$K$66,0))</f>
        <v>#N/A</v>
      </c>
      <c r="OW34" s="657" t="e">
        <f>INDEX(MERCREDI!$C$63:$C$66,MATCH(A34,MERCREDI!$D$63:$D$66,0))</f>
        <v>#N/A</v>
      </c>
      <c r="OX34" s="658" t="e">
        <f>INDEX(MERCREDI!$C$63:$C$66,MATCH(A34,MERCREDI!$E$63:$E$66,0))</f>
        <v>#N/A</v>
      </c>
      <c r="OY34" s="659" t="e">
        <f>INDEX(MERCREDI!$I$63:$I$66,MATCH(A34,MERCREDI!$J$63:$J$66,0))</f>
        <v>#N/A</v>
      </c>
      <c r="OZ34" s="660" t="e">
        <f>INDEX(MERCREDI!$I$63:$I$66,MATCH(A34,MERCREDI!$K$63:$K$66,0))</f>
        <v>#N/A</v>
      </c>
      <c r="PA34" s="657" t="e">
        <f>INDEX(JEUDI!$C$63:$C$66,MATCH(A34,JEUDI!$D$63:$D$66,0))</f>
        <v>#N/A</v>
      </c>
      <c r="PB34" s="658" t="e">
        <f>INDEX(JEUDI!$C$63:$C$66,MATCH(A34,JEUDI!$E$63:$E$66,0))</f>
        <v>#N/A</v>
      </c>
      <c r="PC34" s="659" t="e">
        <f>INDEX(JEUDI!$I$63:$I$66,MATCH(A34,JEUDI!$J$63:$J$66,0))</f>
        <v>#N/A</v>
      </c>
      <c r="PD34" s="660" t="e">
        <f>INDEX(JEUDI!$I$63:$I$66,MATCH(A34,JEUDI!$K$63:$K$66,0))</f>
        <v>#N/A</v>
      </c>
      <c r="PE34" s="657" t="e">
        <f>INDEX(VENDREDI!$C$63:$C$66,MATCH(A34,VENDREDI!$D$63:$D$66,0))</f>
        <v>#N/A</v>
      </c>
      <c r="PF34" s="658" t="e">
        <f>INDEX(VENDREDI!$C$63:$C$66,MATCH(A34,VENDREDI!$E$63:$E$66,0))</f>
        <v>#N/A</v>
      </c>
      <c r="PG34" s="659" t="e">
        <f>INDEX(VENDREDI!$I$63:$I$66,MATCH(A34,VENDREDI!$J$63:$J$66,0))</f>
        <v>#N/A</v>
      </c>
      <c r="PH34" s="660" t="e">
        <f>INDEX(VENDREDI!$I$63:$I$66,MATCH(A34,VENDREDI!$K$63:$K$66,0))</f>
        <v>#N/A</v>
      </c>
    </row>
    <row r="35" spans="1:424" x14ac:dyDescent="0.25">
      <c r="A35" s="90" t="str">
        <f>'LISTE DES PROFS'!A30</f>
        <v>FAYARD</v>
      </c>
      <c r="B35" s="226">
        <f t="shared" si="17"/>
        <v>0</v>
      </c>
      <c r="C35" s="487">
        <f t="shared" si="18"/>
        <v>0</v>
      </c>
      <c r="D35" s="481">
        <f t="shared" si="19"/>
        <v>0</v>
      </c>
      <c r="E35" s="482">
        <f t="shared" si="20"/>
        <v>0</v>
      </c>
      <c r="F35" s="226">
        <f t="shared" si="21"/>
        <v>0</v>
      </c>
      <c r="G35" s="487">
        <f t="shared" si="22"/>
        <v>0</v>
      </c>
      <c r="H35" s="481">
        <f t="shared" si="23"/>
        <v>0</v>
      </c>
      <c r="I35" s="482">
        <f t="shared" si="24"/>
        <v>0</v>
      </c>
      <c r="J35" s="226">
        <f t="shared" si="0"/>
        <v>0</v>
      </c>
      <c r="K35" s="487">
        <f t="shared" si="1"/>
        <v>0</v>
      </c>
      <c r="L35" s="481">
        <f t="shared" si="2"/>
        <v>0</v>
      </c>
      <c r="M35" s="482">
        <f t="shared" si="3"/>
        <v>0</v>
      </c>
      <c r="N35" s="492">
        <f t="shared" si="25"/>
        <v>0</v>
      </c>
      <c r="O35" s="480" t="s">
        <v>24</v>
      </c>
      <c r="P35" s="226">
        <f>COUNTIF(LUNDI!$D$6:$AB$15,A35)</f>
        <v>0</v>
      </c>
      <c r="Q35" s="228">
        <f>COUNTIF(LUNDI!$D$20:$Y$29,A35)</f>
        <v>0</v>
      </c>
      <c r="R35" s="444">
        <f t="shared" si="4"/>
        <v>0</v>
      </c>
      <c r="S35" s="228">
        <f>COUNTIF(MARDI!$D$6:$AB$15,A35)</f>
        <v>0</v>
      </c>
      <c r="T35" s="228">
        <f>COUNTIF(MARDI!$D$20:$Y$29,A35)</f>
        <v>0</v>
      </c>
      <c r="U35" s="444">
        <f t="shared" si="5"/>
        <v>0</v>
      </c>
      <c r="V35" s="228">
        <f>COUNTIF(MERCREDI!$D$6:$AB$15,A35)</f>
        <v>0</v>
      </c>
      <c r="W35" s="228">
        <f>COUNTIF(MERCREDI!$D$20:$Y$29,A35)</f>
        <v>0</v>
      </c>
      <c r="X35" s="444">
        <f t="shared" si="6"/>
        <v>0</v>
      </c>
      <c r="Y35" s="228">
        <f>COUNTIF(JEUDI!$D$6:$AB$15,A35)</f>
        <v>0</v>
      </c>
      <c r="Z35" s="228">
        <f>COUNTIF(JEUDI!$D$20:$Y$29,A35)</f>
        <v>0</v>
      </c>
      <c r="AA35" s="444">
        <f t="shared" si="7"/>
        <v>0</v>
      </c>
      <c r="AB35" s="228">
        <f>COUNTIF(VENDREDI!$D$6:$AB$15,A35)</f>
        <v>0</v>
      </c>
      <c r="AC35" s="229">
        <f>COUNTIF(VENDREDI!$D$20:$Y$29,A35)</f>
        <v>0</v>
      </c>
      <c r="AD35" s="451">
        <f t="shared" si="8"/>
        <v>0</v>
      </c>
      <c r="AE35" s="226">
        <f>COUNTIF(LUNDI!$D$63:$D$66,A35)</f>
        <v>0</v>
      </c>
      <c r="AF35" s="227">
        <f>COUNTIF(LUNDI!$E$63:$E$66,A35)</f>
        <v>0</v>
      </c>
      <c r="AG35" s="228">
        <f>COUNTIF(MARDI!$D$63:$D$66,A35)</f>
        <v>0</v>
      </c>
      <c r="AH35" s="234">
        <f>COUNTIF(MARDI!$E$63:$E$66,A35)</f>
        <v>0</v>
      </c>
      <c r="AI35" s="228">
        <f>COUNTIF(MERCREDI!$D$63:$D$66,A35)</f>
        <v>0</v>
      </c>
      <c r="AJ35" s="234">
        <f>COUNTIF(MERCREDI!$E$63:$E$66,A35)</f>
        <v>0</v>
      </c>
      <c r="AK35" s="228">
        <f>COUNTIF(JEUDI!$D$63:$D$66,A35)</f>
        <v>0</v>
      </c>
      <c r="AL35" s="227">
        <f>COUNTIF(JEUDI!$E$63:$E$66,A35)</f>
        <v>0</v>
      </c>
      <c r="AM35" s="228">
        <f>COUNTIF(VENDREDI!$D$63:$D$66,A35)</f>
        <v>0</v>
      </c>
      <c r="AN35" s="525">
        <f>COUNTIF(VENDREDI!$E$63:$E$66,A35)</f>
        <v>0</v>
      </c>
      <c r="AO35" s="226">
        <f>COUNTIF(LUNDI!$F$63:$F$66,A35)</f>
        <v>0</v>
      </c>
      <c r="AP35" s="227"/>
      <c r="AQ35" s="228">
        <f>COUNTIF(MARDI!$F$63:$F$66,A35)</f>
        <v>0</v>
      </c>
      <c r="AR35" s="227"/>
      <c r="AS35" s="228">
        <f>COUNTIF(MERCREDI!$F$63:$F$66,A35)</f>
        <v>0</v>
      </c>
      <c r="AT35" s="227"/>
      <c r="AU35" s="228">
        <f>COUNTIF(JEUDI!$F$63:$F$66,A35)</f>
        <v>0</v>
      </c>
      <c r="AV35" s="227"/>
      <c r="AW35" s="229">
        <f>COUNTIF(VENDREDI!$F$63:$F$66,A35)</f>
        <v>0</v>
      </c>
      <c r="AZ35" s="236">
        <f>COUNTIF(LUNDI!$D$35:$AB$44,A35)</f>
        <v>0</v>
      </c>
      <c r="BA35" s="237">
        <f>COUNTIF(LUNDI!$D$49:$Y$58,A35)</f>
        <v>0</v>
      </c>
      <c r="BB35" s="444">
        <f t="shared" si="9"/>
        <v>0</v>
      </c>
      <c r="BC35" s="237">
        <f>COUNTIF(MARDI!$D$35:$AB$44,A35)</f>
        <v>0</v>
      </c>
      <c r="BD35" s="237">
        <f>COUNTIF(MARDI!$D$49:$Y$58,A35)</f>
        <v>0</v>
      </c>
      <c r="BE35" s="444">
        <f t="shared" si="10"/>
        <v>0</v>
      </c>
      <c r="BF35" s="237">
        <f>COUNTIF(MERCREDI!$D$35:$AB$44,A35)</f>
        <v>0</v>
      </c>
      <c r="BG35" s="237">
        <f>COUNTIF(MERCREDI!$D$49:$Y$58,A35)</f>
        <v>0</v>
      </c>
      <c r="BH35" s="444">
        <f t="shared" si="11"/>
        <v>0</v>
      </c>
      <c r="BI35" s="237">
        <f>COUNTIF(JEUDI!$D$35:$AB$44,A35)</f>
        <v>0</v>
      </c>
      <c r="BJ35" s="237">
        <f>COUNTIF(JEUDI!$D$49:$Y$58,A35)</f>
        <v>0</v>
      </c>
      <c r="BK35" s="444">
        <f t="shared" si="12"/>
        <v>0</v>
      </c>
      <c r="BL35" s="237">
        <f>COUNTIF(VENDREDI!$D$35:$AB$44,A35)</f>
        <v>0</v>
      </c>
      <c r="BM35" s="238">
        <f>COUNTIF(VENDREDI!$D$49:$Y$58,A35)</f>
        <v>0</v>
      </c>
      <c r="BN35" s="451">
        <f t="shared" si="13"/>
        <v>0</v>
      </c>
      <c r="BO35" s="207">
        <f>COUNTIF(LUNDI!$J$63:$J$66,A35)</f>
        <v>0</v>
      </c>
      <c r="BP35" s="41">
        <f>COUNTIF(LUNDI!$K$63:$K$66,A35)</f>
        <v>0</v>
      </c>
      <c r="BQ35" s="207">
        <f>COUNTIF(MARDI!$J$63:$J$66,A35)</f>
        <v>0</v>
      </c>
      <c r="BR35" s="41">
        <f>COUNTIF(MARDI!$K$63:$K$66,A35)</f>
        <v>0</v>
      </c>
      <c r="BS35" s="207">
        <f>COUNTIF(MERCREDI!$J$63:$J$66,A35)</f>
        <v>0</v>
      </c>
      <c r="BT35" s="41">
        <f>COUNTIF(MERCREDI!$K$63:$K$66,A35)</f>
        <v>0</v>
      </c>
      <c r="BU35" s="207">
        <f>COUNTIF(JEUDI!$J$63:$J$66,A35)</f>
        <v>0</v>
      </c>
      <c r="BV35" s="41">
        <f>COUNTIF(JEUDI!$K$63:$K$66,A35)</f>
        <v>0</v>
      </c>
      <c r="BW35" s="207">
        <f>COUNTIF(VENDREDI!$J$63:$J$66,A35)</f>
        <v>0</v>
      </c>
      <c r="BX35" s="42">
        <f>COUNTIF(VENDREDI!$K$63:$K$66,A35)</f>
        <v>0</v>
      </c>
      <c r="BY35" s="207">
        <f>COUNTIF(LUNDI!$L$66:$L91,A35)</f>
        <v>0</v>
      </c>
      <c r="BZ35" s="208"/>
      <c r="CA35" s="41">
        <f>COUNTIF(MARDI!$L$63:$L$66,A35)</f>
        <v>0</v>
      </c>
      <c r="CB35" s="208"/>
      <c r="CC35" s="208">
        <f>COUNTIF(MERCREDI!$L$63:$L$66,A35)</f>
        <v>0</v>
      </c>
      <c r="CD35" s="208"/>
      <c r="CE35" s="41">
        <f>COUNTIF(JEUDI!$L$63:$L$66,A35)</f>
        <v>0</v>
      </c>
      <c r="CF35" s="208"/>
      <c r="CG35" s="209">
        <f>COUNTIF(VENDREDI!$L$63:$L$66,A35)</f>
        <v>0</v>
      </c>
      <c r="CK35" s="43">
        <f>COUNTIF(LUNDI!$O$64:$O$66,A35)</f>
        <v>0</v>
      </c>
      <c r="CL35" s="41">
        <f>COUNTIF(MARDI!$O$64:$O$66,A35)</f>
        <v>0</v>
      </c>
      <c r="CM35" s="41">
        <f>COUNTIF(MERCREDI!$O$64:$O$66,A35)</f>
        <v>0</v>
      </c>
      <c r="CN35" s="41">
        <f>COUNTIF(JEUDI!$O$64:$O$66,A35)</f>
        <v>0</v>
      </c>
      <c r="CO35" s="42">
        <f>COUNTIF(VENDREDI!$O$64:$O$66,A35)</f>
        <v>0</v>
      </c>
      <c r="CQ35" s="43">
        <f>COUNTIF(LUNDI!$P$64:$P$66,A35)</f>
        <v>0</v>
      </c>
      <c r="CR35" s="41">
        <f>COUNTIF(MARDI!$P$64:$P$66,A35)</f>
        <v>0</v>
      </c>
      <c r="CS35" s="41">
        <f>COUNTIF(MERCREDI!$P$64:$P$66,A35)</f>
        <v>0</v>
      </c>
      <c r="CT35" s="41">
        <f>COUNTIF(JEUDI!$P$64:$P$66,A35)</f>
        <v>0</v>
      </c>
      <c r="CU35" s="42">
        <f>COUNTIF(VENDREDI!$P$64:$P$66,A35)</f>
        <v>0</v>
      </c>
      <c r="CV35" s="543" t="str">
        <f t="shared" si="26"/>
        <v>FAYARD</v>
      </c>
      <c r="CW35" s="559" t="e">
        <f>INDEX(LUNDI!$B$6:$B$29,MATCH($A$35,LUNDI!D6:D29,0))</f>
        <v>#N/A</v>
      </c>
      <c r="CX35" s="559" t="e">
        <f>INDEX(LUNDI!$B$6:$B$29,MATCH($A$35,LUNDI!E6:E29,0))</f>
        <v>#N/A</v>
      </c>
      <c r="CY35" s="559" t="e">
        <f>INDEX(LUNDI!$B$6:$B$29,MATCH($A$35,LUNDI!F6:F29,0))</f>
        <v>#N/A</v>
      </c>
      <c r="CZ35" s="559" t="e">
        <f>INDEX(LUNDI!$B$6:$B$29,MATCH($A$35,LUNDI!G6:G29,0))</f>
        <v>#N/A</v>
      </c>
      <c r="DA35" s="559" t="e">
        <f>INDEX(LUNDI!$B$6:$B$29,MATCH($A$35,LUNDI!H6:H29,0))</f>
        <v>#N/A</v>
      </c>
      <c r="DB35" s="559" t="e">
        <f>INDEX(LUNDI!$B$6:$B$29,MATCH($A$35,LUNDI!I6:I29,0))</f>
        <v>#N/A</v>
      </c>
      <c r="DC35" s="559" t="e">
        <f>INDEX(LUNDI!$B$6:$B$29,MATCH($A$35,LUNDI!J6:J29,0))</f>
        <v>#N/A</v>
      </c>
      <c r="DD35" s="559" t="e">
        <f>INDEX(LUNDI!$B$6:$B$29,MATCH($A$35,LUNDI!K6:K29,0))</f>
        <v>#N/A</v>
      </c>
      <c r="DE35" s="559" t="e">
        <f>INDEX(LUNDI!$B$6:$B$29,MATCH($A$35,LUNDI!L6:L29,0))</f>
        <v>#N/A</v>
      </c>
      <c r="DF35" s="559" t="e">
        <f>INDEX(LUNDI!$B$6:$B$29,MATCH($A$35,LUNDI!M6:M29,0))</f>
        <v>#N/A</v>
      </c>
      <c r="DG35" s="559" t="e">
        <f>INDEX(LUNDI!$B$6:$B$29,MATCH($A$35,LUNDI!N6:N29,0))</f>
        <v>#N/A</v>
      </c>
      <c r="DH35" s="559" t="e">
        <f>INDEX(LUNDI!$B$6:$B$29,MATCH($A$35,LUNDI!O6:O29,0))</f>
        <v>#N/A</v>
      </c>
      <c r="DI35" s="559" t="e">
        <f>INDEX(LUNDI!$B$6:$B$29,MATCH($A$35,LUNDI!P6:P29,0))</f>
        <v>#N/A</v>
      </c>
      <c r="DJ35" s="559" t="e">
        <f>INDEX(LUNDI!$B$6:$B$29,MATCH($A$35,LUNDI!Q6:Q29,0))</f>
        <v>#N/A</v>
      </c>
      <c r="DK35" s="559" t="e">
        <f>INDEX(LUNDI!$B$6:$B$29,MATCH($A$35,LUNDI!R6:R29,0))</f>
        <v>#N/A</v>
      </c>
      <c r="DL35" s="559" t="e">
        <f>INDEX(LUNDI!$B$6:$B$29,MATCH($A$35,LUNDI!S6:S29,0))</f>
        <v>#N/A</v>
      </c>
      <c r="DM35" s="559" t="e">
        <f>INDEX(LUNDI!$B$6:$B$29,MATCH($A$35,LUNDI!T6:T29,0))</f>
        <v>#N/A</v>
      </c>
      <c r="DN35" s="559" t="e">
        <f>INDEX(LUNDI!$B$6:$B$29,MATCH($A$35,LUNDI!U6:U29,0))</f>
        <v>#N/A</v>
      </c>
      <c r="DO35" s="559" t="e">
        <f>INDEX(LUNDI!$B$6:$B$29,MATCH($A$35,LUNDI!V6:V29,0))</f>
        <v>#N/A</v>
      </c>
      <c r="DP35" s="559" t="e">
        <f>INDEX(LUNDI!$B$6:$B$29,MATCH($A$35,LUNDI!W6:W29,0))</f>
        <v>#N/A</v>
      </c>
      <c r="DQ35" s="559" t="e">
        <f>INDEX(LUNDI!$B$6:$B$29,MATCH($A$35,LUNDI!X6:X29,0))</f>
        <v>#N/A</v>
      </c>
      <c r="DR35" s="559" t="e">
        <f>INDEX(LUNDI!$B$6:$B$29,MATCH($A$35,LUNDI!Y6:Y29,0))</f>
        <v>#N/A</v>
      </c>
      <c r="DS35" s="559" t="e">
        <f>INDEX(LUNDI!$B$6:$B$29,MATCH($A$35,LUNDI!Z6:Z29,0))</f>
        <v>#N/A</v>
      </c>
      <c r="DT35" s="559" t="e">
        <f>INDEX(LUNDI!$B$6:$B$29,MATCH($A$35,LUNDI!AA6:AA29,0))</f>
        <v>#N/A</v>
      </c>
      <c r="DU35" s="559" t="e">
        <f>INDEX(LUNDI!$B$6:$B$29,MATCH($A$35,LUNDI!AB6:AB29,0))</f>
        <v>#N/A</v>
      </c>
      <c r="DV35" s="572">
        <f t="shared" si="14"/>
        <v>0</v>
      </c>
      <c r="DW35" s="543" t="str">
        <f t="shared" si="15"/>
        <v>FAYARD</v>
      </c>
      <c r="DX35" s="559" t="e">
        <f>INDEX(MARDI!$B$6:$B$29,MATCH($A$35,MARDI!D6:D29,0))</f>
        <v>#N/A</v>
      </c>
      <c r="DY35" s="559" t="e">
        <f>INDEX(MARDI!$B$6:$B$29,MATCH($A$35,MARDI!E6:E29,0))</f>
        <v>#N/A</v>
      </c>
      <c r="DZ35" s="559" t="e">
        <f>INDEX(MARDI!$B$6:$B$29,MATCH($A$35,MARDI!F6:F29,0))</f>
        <v>#N/A</v>
      </c>
      <c r="EA35" s="559" t="e">
        <f>INDEX(MARDI!$B$6:$B$29,MATCH($A$35,MARDI!G6:G29,0))</f>
        <v>#N/A</v>
      </c>
      <c r="EB35" s="559" t="e">
        <f>INDEX(MARDI!$B$6:$B$29,MATCH($A$35,MARDI!H6:H29,0))</f>
        <v>#N/A</v>
      </c>
      <c r="EC35" s="559" t="e">
        <f>INDEX(MARDI!$B$6:$B$29,MATCH($A$35,MARDI!I6:I29,0))</f>
        <v>#N/A</v>
      </c>
      <c r="ED35" s="559" t="e">
        <f>INDEX(MARDI!$B$6:$B$29,MATCH($A$35,MARDI!J6:J29,0))</f>
        <v>#N/A</v>
      </c>
      <c r="EE35" s="559" t="e">
        <f>INDEX(MARDI!$B$6:$B$29,MATCH($A$35,MARDI!K6:K29,0))</f>
        <v>#N/A</v>
      </c>
      <c r="EF35" s="559" t="e">
        <f>INDEX(MARDI!$B$6:$B$29,MATCH($A$35,MARDI!L6:L29,0))</f>
        <v>#N/A</v>
      </c>
      <c r="EG35" s="559" t="e">
        <f>INDEX(MARDI!$B$6:$B$29,MATCH($A$35,MARDI!M6:M29,0))</f>
        <v>#N/A</v>
      </c>
      <c r="EH35" s="559" t="e">
        <f>INDEX(MARDI!$B$6:$B$29,MATCH($A$35,MARDI!N6:N29,0))</f>
        <v>#N/A</v>
      </c>
      <c r="EI35" s="559" t="e">
        <f>INDEX(MARDI!$B$6:$B$29,MATCH($A$35,MARDI!O6:O29,0))</f>
        <v>#N/A</v>
      </c>
      <c r="EJ35" s="559" t="e">
        <f>INDEX(MARDI!$B$6:$B$29,MATCH($A$35,MARDI!P6:P29,0))</f>
        <v>#N/A</v>
      </c>
      <c r="EK35" s="559" t="e">
        <f>INDEX(MARDI!$B$6:$B$29,MATCH($A$35,MARDI!Q6:Q29,0))</f>
        <v>#N/A</v>
      </c>
      <c r="EL35" s="559" t="e">
        <f>INDEX(MARDI!$B$6:$B$29,MATCH($A$35,MARDI!R6:R29,0))</f>
        <v>#N/A</v>
      </c>
      <c r="EM35" s="559" t="e">
        <f>INDEX(MARDI!$B$6:$B$29,MATCH($A$35,MARDI!S6:S29,0))</f>
        <v>#N/A</v>
      </c>
      <c r="EN35" s="559" t="e">
        <f>INDEX(MARDI!$B$6:$B$29,MATCH($A$35,MARDI!T6:T29,0))</f>
        <v>#N/A</v>
      </c>
      <c r="EO35" s="559" t="e">
        <f>INDEX(MARDI!$B$6:$B$29,MATCH($A$35,MARDI!U6:U29,0))</f>
        <v>#N/A</v>
      </c>
      <c r="EP35" s="559" t="e">
        <f>INDEX(MARDI!$B$6:$B$29,MATCH($A$35,MARDI!V6:V29,0))</f>
        <v>#N/A</v>
      </c>
      <c r="EQ35" s="559" t="e">
        <f>INDEX(MARDI!$B$6:$B$29,MATCH($A$35,MARDI!W6:W29,0))</f>
        <v>#N/A</v>
      </c>
      <c r="ER35" s="559" t="e">
        <f>INDEX(MARDI!$B$6:$B$29,MATCH($A$35,MARDI!X6:X29,0))</f>
        <v>#N/A</v>
      </c>
      <c r="ES35" s="559" t="e">
        <f>INDEX(MARDI!$B$6:$B$29,MATCH($A$35,MARDI!Y6:Y29,0))</f>
        <v>#N/A</v>
      </c>
      <c r="ET35" s="559" t="e">
        <f>INDEX(MARDI!$B$6:$B$29,MATCH($A$35,MARDI!Z6:Z29,0))</f>
        <v>#N/A</v>
      </c>
      <c r="EU35" s="559" t="e">
        <f>INDEX(MARDI!$B$6:$B$29,MATCH($A$35,MARDI!AA6:AA29,0))</f>
        <v>#N/A</v>
      </c>
      <c r="EV35" s="559" t="e">
        <f>INDEX(MARDI!$B$6:$B$29,MATCH($A$35,MARDI!AB6:AB29,0))</f>
        <v>#N/A</v>
      </c>
      <c r="EW35" s="572">
        <f t="shared" si="16"/>
        <v>0</v>
      </c>
      <c r="EX35" s="559"/>
      <c r="EY35" s="568" t="str">
        <f t="shared" si="27"/>
        <v>FAYARD</v>
      </c>
      <c r="EZ35" s="559" t="e">
        <f>INDEX(MERCREDI!$B$6:$B$29,MATCH($A$35,MERCREDI!D6:D29,0))</f>
        <v>#N/A</v>
      </c>
      <c r="FA35" s="559" t="e">
        <f>INDEX(MERCREDI!$B$6:$B$29,MATCH($A$35,MERCREDI!E6:E29,0))</f>
        <v>#N/A</v>
      </c>
      <c r="FB35" s="559" t="e">
        <f>INDEX(MERCREDI!$B$6:$B$29,MATCH($A$35,MERCREDI!F6:F29,0))</f>
        <v>#N/A</v>
      </c>
      <c r="FC35" s="559" t="e">
        <f>INDEX(MERCREDI!$B$6:$B$29,MATCH($A$35,MERCREDI!G6:G29,0))</f>
        <v>#N/A</v>
      </c>
      <c r="FD35" s="559" t="e">
        <f>INDEX(MERCREDI!$B$6:$B$29,MATCH($A$35,MERCREDI!H6:H29,0))</f>
        <v>#N/A</v>
      </c>
      <c r="FE35" s="559" t="e">
        <f>INDEX(MERCREDI!$B$6:$B$29,MATCH($A$35,MERCREDI!I6:I29,0))</f>
        <v>#N/A</v>
      </c>
      <c r="FF35" s="559" t="e">
        <f>INDEX(MERCREDI!$B$6:$B$29,MATCH($A$35,MERCREDI!J6:J29,0))</f>
        <v>#N/A</v>
      </c>
      <c r="FG35" s="559" t="e">
        <f>INDEX(MERCREDI!$B$6:$B$29,MATCH($A$35,MERCREDI!K6:K29,0))</f>
        <v>#N/A</v>
      </c>
      <c r="FH35" s="559" t="e">
        <f>INDEX(MERCREDI!$B$6:$B$29,MATCH($A$35,MERCREDI!L6:L29,0))</f>
        <v>#N/A</v>
      </c>
      <c r="FI35" s="559" t="e">
        <f>INDEX(MERCREDI!$B$6:$B$29,MATCH($A$35,MERCREDI!M6:M29,0))</f>
        <v>#N/A</v>
      </c>
      <c r="FJ35" s="559" t="e">
        <f>INDEX(MERCREDI!$B$6:$B$29,MATCH($A$35,MERCREDI!N6:N29,0))</f>
        <v>#N/A</v>
      </c>
      <c r="FK35" s="559" t="e">
        <f>INDEX(MERCREDI!$B$6:$B$29,MATCH($A$35,MERCREDI!O6:O29,0))</f>
        <v>#N/A</v>
      </c>
      <c r="FL35" s="559" t="e">
        <f>INDEX(MERCREDI!$B$6:$B$29,MATCH($A$35,MERCREDI!P6:P29,0))</f>
        <v>#N/A</v>
      </c>
      <c r="FM35" s="559" t="e">
        <f>INDEX(MERCREDI!$B$6:$B$29,MATCH($A$35,MERCREDI!Q6:Q29,0))</f>
        <v>#N/A</v>
      </c>
      <c r="FN35" s="559" t="e">
        <f>INDEX(MERCREDI!$B$6:$B$29,MATCH($A$35,MERCREDI!R6:R29,0))</f>
        <v>#N/A</v>
      </c>
      <c r="FO35" s="559" t="e">
        <f>INDEX(MERCREDI!$B$6:$B$29,MATCH($A$35,MERCREDI!S6:S29,0))</f>
        <v>#N/A</v>
      </c>
      <c r="FP35" s="559" t="e">
        <f>INDEX(MERCREDI!$B$6:$B$29,MATCH($A$35,MERCREDI!T6:T29,0))</f>
        <v>#N/A</v>
      </c>
      <c r="FQ35" s="559" t="e">
        <f>INDEX(MERCREDI!$B$6:$B$29,MATCH($A$35,MERCREDI!U6:U29,0))</f>
        <v>#N/A</v>
      </c>
      <c r="FR35" s="559" t="e">
        <f>INDEX(MERCREDI!$B$6:$B$29,MATCH($A$35,MERCREDI!V6:V29,0))</f>
        <v>#N/A</v>
      </c>
      <c r="FS35" s="559" t="e">
        <f>INDEX(MERCREDI!$B$6:$B$29,MATCH($A$35,MERCREDI!W6:W29,0))</f>
        <v>#N/A</v>
      </c>
      <c r="FT35" s="559" t="e">
        <f>INDEX(MERCREDI!$B$6:$B$29,MATCH($A$35,MERCREDI!X6:X29,0))</f>
        <v>#N/A</v>
      </c>
      <c r="FU35" s="559" t="e">
        <f>INDEX(MERCREDI!$B$6:$B$29,MATCH($A$35,MERCREDI!Y6:Y29,0))</f>
        <v>#N/A</v>
      </c>
      <c r="FV35" s="559" t="e">
        <f>INDEX(MERCREDI!$B$6:$B$29,MATCH($A$35,MERCREDI!Z6:Z29,0))</f>
        <v>#N/A</v>
      </c>
      <c r="FW35" s="559" t="e">
        <f>INDEX(MERCREDI!$B$6:$B$29,MATCH($A$35,MERCREDI!AA6:AA29,0))</f>
        <v>#N/A</v>
      </c>
      <c r="FX35" s="559" t="e">
        <f>INDEX(MERCREDI!$B$6:$B$29,MATCH($A$35,MERCREDI!AB6:AB29,0))</f>
        <v>#N/A</v>
      </c>
      <c r="FY35" s="572">
        <f t="shared" si="28"/>
        <v>0</v>
      </c>
      <c r="GA35" s="570" t="str">
        <f t="shared" si="29"/>
        <v>FAYARD</v>
      </c>
      <c r="GB35" s="565" t="e">
        <f>INDEX(JEUDI!$B$6:$B$29,MATCH($A$35,JEUDI!D6:D29,0))</f>
        <v>#N/A</v>
      </c>
      <c r="GC35" s="565" t="e">
        <f>INDEX(JEUDI!$B$6:$B$29,MATCH($A$35,JEUDI!E6:E29,0))</f>
        <v>#N/A</v>
      </c>
      <c r="GD35" s="565" t="e">
        <f>INDEX(JEUDI!$B$6:$B$29,MATCH($A$35,JEUDI!F6:F29,0))</f>
        <v>#N/A</v>
      </c>
      <c r="GE35" s="565" t="e">
        <f>INDEX(JEUDI!$B$6:$B$29,MATCH($A$35,JEUDI!G6:G29,0))</f>
        <v>#N/A</v>
      </c>
      <c r="GF35" s="565" t="e">
        <f>INDEX(JEUDI!$B$6:$B$29,MATCH($A$35,JEUDI!H6:H29,0))</f>
        <v>#N/A</v>
      </c>
      <c r="GG35" s="565" t="e">
        <f>INDEX(JEUDI!$B$6:$B$29,MATCH($A$35,JEUDI!I6:I29,0))</f>
        <v>#N/A</v>
      </c>
      <c r="GH35" s="565" t="e">
        <f>INDEX(JEUDI!$B$6:$B$29,MATCH($A$35,JEUDI!J6:J29,0))</f>
        <v>#N/A</v>
      </c>
      <c r="GI35" s="565" t="e">
        <f>INDEX(JEUDI!$B$6:$B$29,MATCH($A$35,JEUDI!K6:K29,0))</f>
        <v>#N/A</v>
      </c>
      <c r="GJ35" s="565" t="e">
        <f>INDEX(JEUDI!$B$6:$B$29,MATCH($A$35,JEUDI!L6:L29,0))</f>
        <v>#N/A</v>
      </c>
      <c r="GK35" s="565" t="e">
        <f>INDEX(JEUDI!$B$6:$B$29,MATCH($A$35,JEUDI!M6:M29,0))</f>
        <v>#N/A</v>
      </c>
      <c r="GL35" s="565" t="e">
        <f>INDEX(JEUDI!$B$6:$B$29,MATCH($A$35,JEUDI!N6:N29,0))</f>
        <v>#N/A</v>
      </c>
      <c r="GM35" s="565" t="e">
        <f>INDEX(JEUDI!$B$6:$B$29,MATCH($A$35,JEUDI!O6:O29,0))</f>
        <v>#N/A</v>
      </c>
      <c r="GN35" s="565" t="e">
        <f>INDEX(JEUDI!$B$6:$B$29,MATCH($A$35,JEUDI!P6:P29,0))</f>
        <v>#N/A</v>
      </c>
      <c r="GO35" s="565" t="e">
        <f>INDEX(JEUDI!$B$6:$B$29,MATCH($A$35,JEUDI!Q6:Q29,0))</f>
        <v>#N/A</v>
      </c>
      <c r="GP35" s="565" t="e">
        <f>INDEX(JEUDI!$B$6:$B$29,MATCH($A$35,JEUDI!R6:R29,0))</f>
        <v>#N/A</v>
      </c>
      <c r="GQ35" s="565" t="e">
        <f>INDEX(JEUDI!$B$6:$B$29,MATCH($A$35,JEUDI!S6:S29,0))</f>
        <v>#N/A</v>
      </c>
      <c r="GR35" s="565" t="e">
        <f>INDEX(JEUDI!$B$6:$B$29,MATCH($A$35,JEUDI!T6:T29,0))</f>
        <v>#N/A</v>
      </c>
      <c r="GS35" s="565" t="e">
        <f>INDEX(JEUDI!$B$6:$B$29,MATCH($A$35,JEUDI!U6:U29,0))</f>
        <v>#N/A</v>
      </c>
      <c r="GT35" s="565" t="e">
        <f>INDEX(JEUDI!$B$6:$B$29,MATCH($A$35,JEUDI!V6:V29,0))</f>
        <v>#N/A</v>
      </c>
      <c r="GU35" s="565" t="e">
        <f>INDEX(JEUDI!$B$6:$B$29,MATCH($A$35,JEUDI!W6:W29,0))</f>
        <v>#N/A</v>
      </c>
      <c r="GV35" s="565" t="e">
        <f>INDEX(JEUDI!$B$6:$B$29,MATCH($A$35,JEUDI!X6:X29,0))</f>
        <v>#N/A</v>
      </c>
      <c r="GW35" s="565" t="e">
        <f>INDEX(JEUDI!$B$6:$B$29,MATCH($A$35,JEUDI!Y6:Y29,0))</f>
        <v>#N/A</v>
      </c>
      <c r="GX35" s="565" t="e">
        <f>INDEX(JEUDI!$B$6:$B$29,MATCH($A$35,JEUDI!Z6:Z29,0))</f>
        <v>#N/A</v>
      </c>
      <c r="GY35" s="565" t="e">
        <f>INDEX(JEUDI!$B$6:$B$29,MATCH($A$35,JEUDI!AA6:AA29,0))</f>
        <v>#N/A</v>
      </c>
      <c r="GZ35" s="565" t="e">
        <f>INDEX(JEUDI!$B$6:$B$29,MATCH($A$35,JEUDI!AB6:AB29,0))</f>
        <v>#N/A</v>
      </c>
      <c r="HA35" s="572">
        <f t="shared" si="30"/>
        <v>0</v>
      </c>
      <c r="HC35" s="772" t="str">
        <f t="shared" si="31"/>
        <v>FAYARD</v>
      </c>
      <c r="HD35" s="565" t="e">
        <f>INDEX(VENDREDI!$B$6:$B$29,MATCH($A$35,VENDREDI!D6:D29,0))</f>
        <v>#N/A</v>
      </c>
      <c r="HE35" s="565" t="e">
        <f>INDEX(VENDREDI!$B$6:$B$29,MATCH($A$35,VENDREDI!E6:E29,0))</f>
        <v>#N/A</v>
      </c>
      <c r="HF35" s="565" t="e">
        <f>INDEX(VENDREDI!$B$6:$B$29,MATCH($A$35,VENDREDI!F6:F29,0))</f>
        <v>#N/A</v>
      </c>
      <c r="HG35" s="565" t="e">
        <f>INDEX(VENDREDI!$B$6:$B$29,MATCH($A$35,VENDREDI!G6:G29,0))</f>
        <v>#N/A</v>
      </c>
      <c r="HH35" s="565" t="e">
        <f>INDEX(VENDREDI!$B$6:$B$29,MATCH($A$35,VENDREDI!H6:H29,0))</f>
        <v>#N/A</v>
      </c>
      <c r="HI35" s="565" t="e">
        <f>INDEX(VENDREDI!$B$6:$B$29,MATCH($A$35,VENDREDI!I6:I29,0))</f>
        <v>#N/A</v>
      </c>
      <c r="HJ35" s="565" t="e">
        <f>INDEX(VENDREDI!$B$6:$B$29,MATCH($A$35,VENDREDI!J6:J29,0))</f>
        <v>#N/A</v>
      </c>
      <c r="HK35" s="565" t="e">
        <f>INDEX(VENDREDI!$B$6:$B$29,MATCH($A$35,VENDREDI!K6:K29,0))</f>
        <v>#N/A</v>
      </c>
      <c r="HL35" s="565" t="e">
        <f>INDEX(VENDREDI!$B$6:$B$29,MATCH($A$35,VENDREDI!L6:L29,0))</f>
        <v>#N/A</v>
      </c>
      <c r="HM35" s="565" t="e">
        <f>INDEX(VENDREDI!$B$6:$B$29,MATCH($A$35,VENDREDI!M6:M29,0))</f>
        <v>#N/A</v>
      </c>
      <c r="HN35" s="565" t="e">
        <f>INDEX(VENDREDI!$B$6:$B$29,MATCH($A$35,VENDREDI!N6:N29,0))</f>
        <v>#N/A</v>
      </c>
      <c r="HO35" s="565" t="e">
        <f>INDEX(VENDREDI!$B$6:$B$29,MATCH($A$35,VENDREDI!O6:O29,0))</f>
        <v>#N/A</v>
      </c>
      <c r="HP35" s="565" t="e">
        <f>INDEX(VENDREDI!$B$6:$B$29,MATCH($A$35,VENDREDI!P6:P29,0))</f>
        <v>#N/A</v>
      </c>
      <c r="HQ35" s="565" t="e">
        <f>INDEX(VENDREDI!$B$6:$B$29,MATCH($A$35,VENDREDI!Q6:Q29,0))</f>
        <v>#N/A</v>
      </c>
      <c r="HR35" s="565" t="e">
        <f>INDEX(VENDREDI!$B$6:$B$29,MATCH($A$35,VENDREDI!R6:R29,0))</f>
        <v>#N/A</v>
      </c>
      <c r="HS35" s="565" t="e">
        <f>INDEX(VENDREDI!$B$6:$B$29,MATCH($A$35,VENDREDI!S6:S29,0))</f>
        <v>#N/A</v>
      </c>
      <c r="HT35" s="565" t="e">
        <f>INDEX(VENDREDI!$B$6:$B$29,MATCH($A$35,VENDREDI!T6:T29,0))</f>
        <v>#N/A</v>
      </c>
      <c r="HU35" s="565" t="e">
        <f>INDEX(VENDREDI!$B$6:$B$29,MATCH($A$35,VENDREDI!U6:U29,0))</f>
        <v>#N/A</v>
      </c>
      <c r="HV35" s="565" t="e">
        <f>INDEX(VENDREDI!$B$6:$B$29,MATCH($A$35,VENDREDI!V6:V29,0))</f>
        <v>#N/A</v>
      </c>
      <c r="HW35" s="565" t="e">
        <f>INDEX(VENDREDI!$B$6:$B$29,MATCH($A$35,VENDREDI!W6:W29,0))</f>
        <v>#N/A</v>
      </c>
      <c r="HX35" s="565" t="e">
        <f>INDEX(VENDREDI!$B$6:$B$29,MATCH($A$35,VENDREDI!X6:X29,0))</f>
        <v>#N/A</v>
      </c>
      <c r="HY35" s="565" t="e">
        <f>INDEX(VENDREDI!$B$6:$B$29,MATCH($A$35,VENDREDI!Y6:Y29,0))</f>
        <v>#N/A</v>
      </c>
      <c r="HZ35" s="565" t="e">
        <f>INDEX(VENDREDI!$B$6:$B$29,MATCH($A$35,VENDREDI!Z6:Z29,0))</f>
        <v>#N/A</v>
      </c>
      <c r="IA35" s="565" t="e">
        <f>INDEX(VENDREDI!$B$6:$B$29,MATCH($A$35,VENDREDI!AA6:AA29,0))</f>
        <v>#N/A</v>
      </c>
      <c r="IB35" s="565" t="e">
        <f>INDEX(VENDREDI!$B$6:$B$29,MATCH($A$35,VENDREDI!AB6:AB29,0))</f>
        <v>#N/A</v>
      </c>
      <c r="IC35" s="572">
        <f t="shared" si="32"/>
        <v>0</v>
      </c>
      <c r="IG35" s="772" t="str">
        <f t="shared" si="33"/>
        <v>FAYARD</v>
      </c>
      <c r="IH35" s="565" t="e">
        <f>INDEX(LUNDI!$B$35:$B$58,MATCH($A$35,LUNDI!D35:D58,0))</f>
        <v>#N/A</v>
      </c>
      <c r="II35" s="565" t="e">
        <f>INDEX(LUNDI!$B$35:$B$58,MATCH($A$35,LUNDI!E35:E58,0))</f>
        <v>#N/A</v>
      </c>
      <c r="IJ35" s="565" t="e">
        <f>INDEX(LUNDI!$B$35:$B$58,MATCH($A$35,LUNDI!F35:F58,0))</f>
        <v>#N/A</v>
      </c>
      <c r="IK35" s="565" t="e">
        <f>INDEX(LUNDI!$B$35:$B$58,MATCH($A$35,LUNDI!G35:G58,0))</f>
        <v>#N/A</v>
      </c>
      <c r="IL35" s="565" t="e">
        <f>INDEX(LUNDI!$B$35:$B$58,MATCH($A$35,LUNDI!H35:H58,0))</f>
        <v>#N/A</v>
      </c>
      <c r="IM35" s="565" t="e">
        <f>INDEX(LUNDI!$B$35:$B$58,MATCH($A$35,LUNDI!I35:I58,0))</f>
        <v>#N/A</v>
      </c>
      <c r="IN35" s="565" t="e">
        <f>INDEX(LUNDI!$B$35:$B$58,MATCH($A$35,LUNDI!J35:J58,0))</f>
        <v>#N/A</v>
      </c>
      <c r="IO35" s="565" t="e">
        <f>INDEX(LUNDI!$B$35:$B$58,MATCH($A$35,LUNDI!K35:K58,0))</f>
        <v>#N/A</v>
      </c>
      <c r="IP35" s="565" t="e">
        <f>INDEX(LUNDI!$B$35:$B$58,MATCH($A$35,LUNDI!L35:L58,0))</f>
        <v>#N/A</v>
      </c>
      <c r="IQ35" s="565" t="e">
        <f>INDEX(LUNDI!$B$35:$B$58,MATCH($A$35,LUNDI!M35:M58,0))</f>
        <v>#N/A</v>
      </c>
      <c r="IR35" s="565" t="e">
        <f>INDEX(LUNDI!$B$35:$B$58,MATCH($A$35,LUNDI!N35:N58,0))</f>
        <v>#N/A</v>
      </c>
      <c r="IS35" s="565" t="e">
        <f>INDEX(LUNDI!$B$35:$B$58,MATCH($A$35,LUNDI!O35:O58,0))</f>
        <v>#N/A</v>
      </c>
      <c r="IT35" s="565" t="e">
        <f>INDEX(LUNDI!$B$35:$B$58,MATCH($A$35,LUNDI!P35:P58,0))</f>
        <v>#N/A</v>
      </c>
      <c r="IU35" s="565" t="e">
        <f>INDEX(LUNDI!$B$35:$B$58,MATCH($A$35,LUNDI!Q35:Q58,0))</f>
        <v>#N/A</v>
      </c>
      <c r="IV35" s="565" t="e">
        <f>INDEX(LUNDI!$B$35:$B$58,MATCH($A$35,LUNDI!R35:R58,0))</f>
        <v>#N/A</v>
      </c>
      <c r="IW35" s="565" t="e">
        <f>INDEX(LUNDI!$B$35:$B$58,MATCH($A$35,LUNDI!S35:S58,0))</f>
        <v>#N/A</v>
      </c>
      <c r="IX35" s="565" t="e">
        <f>INDEX(LUNDI!$B$35:$B$58,MATCH($A$35,LUNDI!T35:T58,0))</f>
        <v>#N/A</v>
      </c>
      <c r="IY35" s="565" t="e">
        <f>INDEX(LUNDI!$B$35:$B$58,MATCH($A$35,LUNDI!U35:U58,0))</f>
        <v>#N/A</v>
      </c>
      <c r="IZ35" s="565" t="e">
        <f>INDEX(LUNDI!$B$35:$B$58,MATCH($A$35,LUNDI!V35:V58,0))</f>
        <v>#N/A</v>
      </c>
      <c r="JA35" s="565" t="e">
        <f>INDEX(LUNDI!$B$35:$B$58,MATCH($A$35,LUNDI!W35:W58,0))</f>
        <v>#N/A</v>
      </c>
      <c r="JB35" s="565" t="e">
        <f>INDEX(LUNDI!$B$35:$B$58,MATCH($A$35,LUNDI!X35:X58,0))</f>
        <v>#N/A</v>
      </c>
      <c r="JC35" s="565" t="e">
        <f>INDEX(LUNDI!$B$35:$B$58,MATCH($A$35,LUNDI!Y35:Y58,0))</f>
        <v>#N/A</v>
      </c>
      <c r="JD35" s="565" t="e">
        <f>INDEX(LUNDI!$B$35:$B$58,MATCH($A$35,LUNDI!Z35:Z58,0))</f>
        <v>#N/A</v>
      </c>
      <c r="JE35" s="565" t="e">
        <f>INDEX(LUNDI!$B$35:$B$58,MATCH($A$35,LUNDI!AA35:AA58,0))</f>
        <v>#N/A</v>
      </c>
      <c r="JF35" s="565" t="e">
        <f>INDEX(LUNDI!$B$35:$B$58,MATCH($A$35,LUNDI!AB35:AB58,0))</f>
        <v>#N/A</v>
      </c>
      <c r="JG35" s="572">
        <f t="shared" si="34"/>
        <v>0</v>
      </c>
      <c r="JI35" s="772" t="str">
        <f t="shared" si="35"/>
        <v>FAYARD</v>
      </c>
      <c r="JJ35" s="565" t="e">
        <f>INDEX(MARDI!$B$35:$B$58,MATCH($A$35,MARDI!D35:D58,0))</f>
        <v>#N/A</v>
      </c>
      <c r="JK35" s="565" t="e">
        <f>INDEX(MARDI!$B$35:$B$58,MATCH($A$35,MARDI!E35:E58,0))</f>
        <v>#N/A</v>
      </c>
      <c r="JL35" s="565" t="e">
        <f>INDEX(MARDI!$B$35:$B$58,MATCH($A$35,MARDI!F35:F58,0))</f>
        <v>#N/A</v>
      </c>
      <c r="JM35" s="565" t="e">
        <f>INDEX(MARDI!$B$35:$B$58,MATCH($A$35,MARDI!G35:G58,0))</f>
        <v>#N/A</v>
      </c>
      <c r="JN35" s="565" t="e">
        <f>INDEX(MARDI!$B$35:$B$58,MATCH($A$35,MARDI!H35:H58,0))</f>
        <v>#N/A</v>
      </c>
      <c r="JO35" s="565" t="e">
        <f>INDEX(MARDI!$B$35:$B$58,MATCH($A$35,MARDI!I35:I58,0))</f>
        <v>#N/A</v>
      </c>
      <c r="JP35" s="565" t="e">
        <f>INDEX(MARDI!$B$35:$B$58,MATCH($A$35,MARDI!J35:J58,0))</f>
        <v>#N/A</v>
      </c>
      <c r="JQ35" s="565" t="e">
        <f>INDEX(MARDI!$B$35:$B$58,MATCH($A$35,MARDI!K35:K58,0))</f>
        <v>#N/A</v>
      </c>
      <c r="JR35" s="565" t="e">
        <f>INDEX(MARDI!$B$35:$B$58,MATCH($A$35,MARDI!L35:L58,0))</f>
        <v>#N/A</v>
      </c>
      <c r="JS35" s="565" t="e">
        <f>INDEX(MARDI!$B$35:$B$58,MATCH($A$35,MARDI!M35:M58,0))</f>
        <v>#N/A</v>
      </c>
      <c r="JT35" s="565" t="e">
        <f>INDEX(MARDI!$B$35:$B$58,MATCH($A$35,MARDI!N35:N58,0))</f>
        <v>#N/A</v>
      </c>
      <c r="JU35" s="565" t="e">
        <f>INDEX(MARDI!$B$35:$B$58,MATCH($A$35,MARDI!O35:O58,0))</f>
        <v>#N/A</v>
      </c>
      <c r="JV35" s="565" t="e">
        <f>INDEX(MARDI!$B$35:$B$58,MATCH($A$35,MARDI!P35:P58,0))</f>
        <v>#N/A</v>
      </c>
      <c r="JW35" s="565" t="e">
        <f>INDEX(MARDI!$B$35:$B$58,MATCH($A$35,MARDI!Q35:Q58,0))</f>
        <v>#N/A</v>
      </c>
      <c r="JX35" s="565" t="e">
        <f>INDEX(MARDI!$B$35:$B$58,MATCH($A$35,MARDI!R35:R58,0))</f>
        <v>#N/A</v>
      </c>
      <c r="JY35" s="565" t="e">
        <f>INDEX(MARDI!$B$35:$B$58,MATCH($A$35,MARDI!S35:S58,0))</f>
        <v>#N/A</v>
      </c>
      <c r="JZ35" s="565" t="e">
        <f>INDEX(MARDI!$B$35:$B$58,MATCH($A$35,MARDI!T35:T58,0))</f>
        <v>#N/A</v>
      </c>
      <c r="KA35" s="565" t="e">
        <f>INDEX(MARDI!$B$35:$B$58,MATCH($A$35,MARDI!U35:U58,0))</f>
        <v>#N/A</v>
      </c>
      <c r="KB35" s="565" t="e">
        <f>INDEX(MARDI!$B$35:$B$58,MATCH($A$35,MARDI!V35:V58,0))</f>
        <v>#N/A</v>
      </c>
      <c r="KC35" s="565" t="e">
        <f>INDEX(MARDI!$B$35:$B$58,MATCH($A$35,MARDI!W35:W58,0))</f>
        <v>#N/A</v>
      </c>
      <c r="KD35" s="565" t="e">
        <f>INDEX(MARDI!$B$35:$B$58,MATCH($A$35,MARDI!X35:X58,0))</f>
        <v>#N/A</v>
      </c>
      <c r="KE35" s="565" t="e">
        <f>INDEX(MARDI!$B$35:$B$58,MATCH($A$35,MARDI!Y35:Y58,0))</f>
        <v>#N/A</v>
      </c>
      <c r="KF35" s="565" t="e">
        <f>INDEX(MARDI!$B$35:$B$58,MATCH($A$35,MARDI!Z35:Z58,0))</f>
        <v>#N/A</v>
      </c>
      <c r="KG35" s="565" t="e">
        <f>INDEX(MARDI!$B$35:$B$58,MATCH($A$35,MARDI!AA35:AA58,0))</f>
        <v>#N/A</v>
      </c>
      <c r="KH35" s="565" t="e">
        <f>INDEX(MARDI!$B$35:$B$58,MATCH($A$35,MARDI!AB35:AB58,0))</f>
        <v>#N/A</v>
      </c>
      <c r="KI35" s="572">
        <f t="shared" si="36"/>
        <v>0</v>
      </c>
      <c r="KK35" s="565" t="str">
        <f t="shared" si="37"/>
        <v>FAYARD</v>
      </c>
      <c r="KL35" s="565" t="e">
        <f>INDEX(MERCREDI!$B$35:$B$58,MATCH($A$35,MERCREDI!D35:D58,0))</f>
        <v>#N/A</v>
      </c>
      <c r="KM35" s="565" t="e">
        <f>INDEX(MERCREDI!$B$35:$B$58,MATCH($A$35,MERCREDI!E35:E58,0))</f>
        <v>#N/A</v>
      </c>
      <c r="KN35" s="565" t="e">
        <f>INDEX(MERCREDI!$B$35:$B$58,MATCH($A$35,MERCREDI!F35:F58,0))</f>
        <v>#N/A</v>
      </c>
      <c r="KO35" s="565" t="e">
        <f>INDEX(MERCREDI!$B$35:$B$58,MATCH($A$35,MERCREDI!G35:G58,0))</f>
        <v>#N/A</v>
      </c>
      <c r="KP35" s="565" t="e">
        <f>INDEX(MERCREDI!$B$35:$B$58,MATCH($A$35,MERCREDI!H35:H58,0))</f>
        <v>#N/A</v>
      </c>
      <c r="KQ35" s="565" t="e">
        <f>INDEX(MERCREDI!$B$35:$B$58,MATCH($A$35,MERCREDI!I35:I58,0))</f>
        <v>#N/A</v>
      </c>
      <c r="KR35" s="565" t="e">
        <f>INDEX(MERCREDI!$B$35:$B$58,MATCH($A$35,MERCREDI!J35:J58,0))</f>
        <v>#N/A</v>
      </c>
      <c r="KS35" s="565" t="e">
        <f>INDEX(MERCREDI!$B$35:$B$58,MATCH($A$35,MERCREDI!K35:K58,0))</f>
        <v>#N/A</v>
      </c>
      <c r="KT35" s="565" t="e">
        <f>INDEX(MERCREDI!$B$35:$B$58,MATCH($A$35,MERCREDI!L35:L58,0))</f>
        <v>#N/A</v>
      </c>
      <c r="KU35" s="565" t="e">
        <f>INDEX(MERCREDI!$B$35:$B$58,MATCH($A$35,MERCREDI!M35:M58,0))</f>
        <v>#N/A</v>
      </c>
      <c r="KV35" s="565" t="e">
        <f>INDEX(MERCREDI!$B$35:$B$58,MATCH($A$35,MERCREDI!N35:N58,0))</f>
        <v>#N/A</v>
      </c>
      <c r="KW35" s="565" t="e">
        <f>INDEX(MERCREDI!$B$35:$B$58,MATCH($A$35,MERCREDI!O35:O58,0))</f>
        <v>#N/A</v>
      </c>
      <c r="KX35" s="565" t="e">
        <f>INDEX(MERCREDI!$B$35:$B$58,MATCH($A$35,MERCREDI!P35:P58,0))</f>
        <v>#N/A</v>
      </c>
      <c r="KY35" s="565" t="e">
        <f>INDEX(MERCREDI!$B$35:$B$58,MATCH($A$35,MERCREDI!Q35:Q58,0))</f>
        <v>#N/A</v>
      </c>
      <c r="KZ35" s="565" t="e">
        <f>INDEX(MERCREDI!$B$35:$B$58,MATCH($A$35,MERCREDI!R35:R58,0))</f>
        <v>#N/A</v>
      </c>
      <c r="LA35" s="565" t="e">
        <f>INDEX(MERCREDI!$B$35:$B$58,MATCH($A$35,MERCREDI!S35:S58,0))</f>
        <v>#N/A</v>
      </c>
      <c r="LB35" s="565" t="e">
        <f>INDEX(MERCREDI!$B$35:$B$58,MATCH($A$35,MERCREDI!T35:T58,0))</f>
        <v>#N/A</v>
      </c>
      <c r="LC35" s="565" t="e">
        <f>INDEX(MERCREDI!$B$35:$B$58,MATCH($A$35,MERCREDI!U35:U58,0))</f>
        <v>#N/A</v>
      </c>
      <c r="LD35" s="565" t="e">
        <f>INDEX(MERCREDI!$B$35:$B$58,MATCH($A$35,MERCREDI!V35:V58,0))</f>
        <v>#N/A</v>
      </c>
      <c r="LE35" s="565" t="e">
        <f>INDEX(MERCREDI!$B$35:$B$58,MATCH($A$35,MERCREDI!W35:W58,0))</f>
        <v>#N/A</v>
      </c>
      <c r="LF35" s="565" t="e">
        <f>INDEX(MERCREDI!$B$35:$B$58,MATCH($A$35,MERCREDI!X35:X58,0))</f>
        <v>#N/A</v>
      </c>
      <c r="LG35" s="565" t="e">
        <f>INDEX(MERCREDI!$B$35:$B$58,MATCH($A$35,MERCREDI!Y35:Y58,0))</f>
        <v>#N/A</v>
      </c>
      <c r="LH35" s="565" t="e">
        <f>INDEX(MERCREDI!$B$35:$B$58,MATCH($A$35,MERCREDI!Z35:Z58,0))</f>
        <v>#N/A</v>
      </c>
      <c r="LI35" s="565" t="e">
        <f>INDEX(MERCREDI!$B$35:$B$58,MATCH($A$35,MERCREDI!AA35:AA58,0))</f>
        <v>#N/A</v>
      </c>
      <c r="LJ35" s="565" t="e">
        <f>INDEX(MERCREDI!$B$35:$B$58,MATCH($A$35,MERCREDI!AB35:AB58,0))</f>
        <v>#N/A</v>
      </c>
      <c r="LK35" s="572">
        <f t="shared" si="38"/>
        <v>0</v>
      </c>
      <c r="LM35" s="565" t="str">
        <f t="shared" si="39"/>
        <v>FAYARD</v>
      </c>
      <c r="LN35" s="565" t="e">
        <f>INDEX(JEUDI!$B$35:$B$58,MATCH($A$35,JEUDI!D35:D58,0))</f>
        <v>#N/A</v>
      </c>
      <c r="LO35" s="565" t="e">
        <f>INDEX(JEUDI!$B$35:$B$58,MATCH($A$35,JEUDI!E35:E58,0))</f>
        <v>#N/A</v>
      </c>
      <c r="LP35" s="565" t="e">
        <f>INDEX(JEUDI!$B$35:$B$58,MATCH($A$35,JEUDI!F35:F58,0))</f>
        <v>#N/A</v>
      </c>
      <c r="LQ35" s="565" t="e">
        <f>INDEX(JEUDI!$B$35:$B$58,MATCH($A$35,JEUDI!G35:G58,0))</f>
        <v>#N/A</v>
      </c>
      <c r="LR35" s="565" t="e">
        <f>INDEX(JEUDI!$B$35:$B$58,MATCH($A$35,JEUDI!H35:H58,0))</f>
        <v>#N/A</v>
      </c>
      <c r="LS35" s="565" t="e">
        <f>INDEX(JEUDI!$B$35:$B$58,MATCH($A$35,JEUDI!I35:I58,0))</f>
        <v>#N/A</v>
      </c>
      <c r="LT35" s="565" t="e">
        <f>INDEX(JEUDI!$B$35:$B$58,MATCH($A$35,JEUDI!J35:J58,0))</f>
        <v>#N/A</v>
      </c>
      <c r="LU35" s="565" t="e">
        <f>INDEX(JEUDI!$B$35:$B$58,MATCH($A$35,JEUDI!K35:K58,0))</f>
        <v>#N/A</v>
      </c>
      <c r="LV35" s="565" t="e">
        <f>INDEX(JEUDI!$B$35:$B$58,MATCH($A$35,JEUDI!L35:L58,0))</f>
        <v>#N/A</v>
      </c>
      <c r="LW35" s="565" t="e">
        <f>INDEX(JEUDI!$B$35:$B$58,MATCH($A$35,JEUDI!M35:M58,0))</f>
        <v>#N/A</v>
      </c>
      <c r="LX35" s="565" t="e">
        <f>INDEX(JEUDI!$B$35:$B$58,MATCH($A$35,JEUDI!N35:N58,0))</f>
        <v>#N/A</v>
      </c>
      <c r="LY35" s="565" t="e">
        <f>INDEX(JEUDI!$B$35:$B$58,MATCH($A$35,JEUDI!O35:O58,0))</f>
        <v>#N/A</v>
      </c>
      <c r="LZ35" s="565" t="e">
        <f>INDEX(JEUDI!$B$35:$B$58,MATCH($A$35,JEUDI!P35:P58,0))</f>
        <v>#N/A</v>
      </c>
      <c r="MA35" s="565" t="e">
        <f>INDEX(JEUDI!$B$35:$B$58,MATCH($A$35,JEUDI!Q35:Q58,0))</f>
        <v>#N/A</v>
      </c>
      <c r="MB35" s="565" t="e">
        <f>INDEX(JEUDI!$B$35:$B$58,MATCH($A$35,JEUDI!R35:R58,0))</f>
        <v>#N/A</v>
      </c>
      <c r="MC35" s="565" t="e">
        <f>INDEX(JEUDI!$B$35:$B$58,MATCH($A$35,JEUDI!S35:S58,0))</f>
        <v>#N/A</v>
      </c>
      <c r="MD35" s="565" t="e">
        <f>INDEX(JEUDI!$B$35:$B$58,MATCH($A$35,JEUDI!T35:T58,0))</f>
        <v>#N/A</v>
      </c>
      <c r="ME35" s="565" t="e">
        <f>INDEX(JEUDI!$B$35:$B$58,MATCH($A$35,JEUDI!U35:U58,0))</f>
        <v>#N/A</v>
      </c>
      <c r="MF35" s="565" t="e">
        <f>INDEX(JEUDI!$B$35:$B$58,MATCH($A$35,JEUDI!V35:V58,0))</f>
        <v>#N/A</v>
      </c>
      <c r="MG35" s="565" t="e">
        <f>INDEX(JEUDI!$B$35:$B$58,MATCH($A$35,JEUDI!W35:W58,0))</f>
        <v>#N/A</v>
      </c>
      <c r="MH35" s="565" t="e">
        <f>INDEX(JEUDI!$B$35:$B$58,MATCH($A$35,JEUDI!X35:X58,0))</f>
        <v>#N/A</v>
      </c>
      <c r="MI35" s="565" t="e">
        <f>INDEX(JEUDI!$B$35:$B$58,MATCH($A$35,JEUDI!Y35:Y58,0))</f>
        <v>#N/A</v>
      </c>
      <c r="MJ35" s="565" t="e">
        <f>INDEX(JEUDI!$B$35:$B$58,MATCH($A$35,JEUDI!Z35:Z58,0))</f>
        <v>#N/A</v>
      </c>
      <c r="MK35" s="565" t="e">
        <f>INDEX(JEUDI!$B$35:$B$58,MATCH($A$35,JEUDI!AA35:AA58,0))</f>
        <v>#N/A</v>
      </c>
      <c r="ML35" s="565" t="e">
        <f>INDEX(JEUDI!$B$35:$B$58,MATCH($A$35,JEUDI!AB35:AB58,0))</f>
        <v>#N/A</v>
      </c>
      <c r="MM35" s="572">
        <f t="shared" si="40"/>
        <v>0</v>
      </c>
      <c r="MP35" s="565" t="str">
        <f t="shared" si="41"/>
        <v>FAYARD</v>
      </c>
      <c r="MQ35" s="565" t="e">
        <f>INDEX(VENDREDI!$B$35:$B$58,MATCH($A$35,VENDREDI!D35:D58,0))</f>
        <v>#N/A</v>
      </c>
      <c r="MR35" s="565" t="e">
        <f>INDEX(VENDREDI!$B$35:$B$58,MATCH($A$35,VENDREDI!E35:E58,0))</f>
        <v>#N/A</v>
      </c>
      <c r="MS35" s="565" t="e">
        <f>INDEX(VENDREDI!$B$35:$B$58,MATCH($A$35,VENDREDI!F35:F58,0))</f>
        <v>#N/A</v>
      </c>
      <c r="MT35" s="565" t="e">
        <f>INDEX(VENDREDI!$B$35:$B$58,MATCH($A$35,VENDREDI!G35:G58,0))</f>
        <v>#N/A</v>
      </c>
      <c r="MU35" s="565" t="e">
        <f>INDEX(VENDREDI!$B$35:$B$58,MATCH($A$35,VENDREDI!H35:H58,0))</f>
        <v>#N/A</v>
      </c>
      <c r="MV35" s="565" t="e">
        <f>INDEX(VENDREDI!$B$35:$B$58,MATCH($A$35,VENDREDI!I35:I58,0))</f>
        <v>#N/A</v>
      </c>
      <c r="MW35" s="565" t="e">
        <f>INDEX(VENDREDI!$B$35:$B$58,MATCH($A$35,VENDREDI!J35:J58,0))</f>
        <v>#N/A</v>
      </c>
      <c r="MX35" s="565" t="e">
        <f>INDEX(VENDREDI!$B$35:$B$58,MATCH($A$35,VENDREDI!K35:K58,0))</f>
        <v>#N/A</v>
      </c>
      <c r="MY35" s="565" t="e">
        <f>INDEX(VENDREDI!$B$35:$B$58,MATCH($A$35,VENDREDI!L35:L58,0))</f>
        <v>#N/A</v>
      </c>
      <c r="MZ35" s="565" t="e">
        <f>INDEX(VENDREDI!$B$35:$B$58,MATCH($A$35,VENDREDI!M35:M58,0))</f>
        <v>#N/A</v>
      </c>
      <c r="NA35" s="565" t="e">
        <f>INDEX(VENDREDI!$B$35:$B$58,MATCH($A$35,VENDREDI!N35:N58,0))</f>
        <v>#N/A</v>
      </c>
      <c r="NB35" s="565" t="e">
        <f>INDEX(VENDREDI!$B$35:$B$58,MATCH($A$35,VENDREDI!O35:O58,0))</f>
        <v>#N/A</v>
      </c>
      <c r="NC35" s="565" t="e">
        <f>INDEX(VENDREDI!$B$35:$B$58,MATCH($A$35,VENDREDI!P35:P58,0))</f>
        <v>#N/A</v>
      </c>
      <c r="ND35" s="565" t="e">
        <f>INDEX(VENDREDI!$B$35:$B$58,MATCH($A$35,VENDREDI!Q35:Q58,0))</f>
        <v>#N/A</v>
      </c>
      <c r="NE35" s="565" t="e">
        <f>INDEX(VENDREDI!$B$35:$B$58,MATCH($A$35,VENDREDI!R35:R58,0))</f>
        <v>#N/A</v>
      </c>
      <c r="NF35" s="565" t="e">
        <f>INDEX(VENDREDI!$B$35:$B$58,MATCH($A$35,VENDREDI!S35:S58,0))</f>
        <v>#N/A</v>
      </c>
      <c r="NG35" s="565" t="e">
        <f>INDEX(VENDREDI!$B$35:$B$58,MATCH($A$35,VENDREDI!T35:T58,0))</f>
        <v>#N/A</v>
      </c>
      <c r="NH35" s="565" t="e">
        <f>INDEX(VENDREDI!$B$35:$B$58,MATCH($A$35,VENDREDI!U35:U58,0))</f>
        <v>#N/A</v>
      </c>
      <c r="NI35" s="565" t="e">
        <f>INDEX(VENDREDI!$B$35:$B$58,MATCH($A$35,VENDREDI!V35:V58,0))</f>
        <v>#N/A</v>
      </c>
      <c r="NJ35" s="565" t="e">
        <f>INDEX(VENDREDI!$B$35:$B$58,MATCH($A$35,VENDREDI!W35:W58,0))</f>
        <v>#N/A</v>
      </c>
      <c r="NK35" s="565" t="e">
        <f>INDEX(VENDREDI!$B$35:$B$58,MATCH($A$35,VENDREDI!X35:X58,0))</f>
        <v>#N/A</v>
      </c>
      <c r="NL35" s="565" t="e">
        <f>INDEX(VENDREDI!$B$35:$B$58,MATCH($A$35,VENDREDI!Y35:Y58,0))</f>
        <v>#N/A</v>
      </c>
      <c r="NM35" s="565" t="e">
        <f>INDEX(VENDREDI!$B$35:$B$58,MATCH($A$35,VENDREDI!Z35:Z58,0))</f>
        <v>#N/A</v>
      </c>
      <c r="NN35" s="565" t="e">
        <f>INDEX(VENDREDI!$B$35:$B$58,MATCH($A$35,VENDREDI!AA35:AA58,0))</f>
        <v>#N/A</v>
      </c>
      <c r="NO35" s="565" t="e">
        <f>INDEX(VENDREDI!$B$35:$B$58,MATCH($A$35,VENDREDI!AB35:AB58,0))</f>
        <v>#N/A</v>
      </c>
      <c r="NP35" s="572">
        <f t="shared" si="42"/>
        <v>0</v>
      </c>
      <c r="NS35" s="564" t="str">
        <f t="shared" si="43"/>
        <v>FAYARD</v>
      </c>
      <c r="NT35" s="617" t="e">
        <f>INDEX(LUNDI!$B$63:$B$66,MATCH(A35,LUNDI!$D$63:$D$66,0))</f>
        <v>#N/A</v>
      </c>
      <c r="NU35" s="618" t="e">
        <f>INDEX(LUNDI!$B$63:$B$66,MATCH(A35,LUNDI!$E$63:$E$66,0))</f>
        <v>#N/A</v>
      </c>
      <c r="NV35" s="625" t="e">
        <f>INDEX(LUNDI!$H$63:$H$66,MATCH(A35,LUNDI!$J$63:$J$66,0))</f>
        <v>#N/A</v>
      </c>
      <c r="NW35" s="626" t="e">
        <f>INDEX(LUNDI!$H$63:$H$66,MATCH($A$35,LUNDI!K63:K66,0))</f>
        <v>#N/A</v>
      </c>
      <c r="NX35" s="617" t="e">
        <f>INDEX(MARDI!$B$63:$B$66,MATCH(A35,MARDI!$D$63:$D$66,0))</f>
        <v>#N/A</v>
      </c>
      <c r="NY35" s="618" t="e">
        <f>INDEX(MARDI!$B$63:$B$66,MATCH(A35,MARDI!$E$63:$E$66,0))</f>
        <v>#N/A</v>
      </c>
      <c r="NZ35" s="625" t="e">
        <f>INDEX(MARDI!$H$63:$H$66,MATCH(A35,MARDI!$J$63:$J$66,0))</f>
        <v>#N/A</v>
      </c>
      <c r="OA35" s="626" t="e">
        <f>INDEX(MARDI!$H$63:$H$66,MATCH(A35,MARDI!$K$63:$K$66,0))</f>
        <v>#N/A</v>
      </c>
      <c r="OB35" s="617" t="e">
        <f>INDEX(MERCREDI!$B$63:$B$66,MATCH(A35,MERCREDI!$D$63:$D$66,0))</f>
        <v>#N/A</v>
      </c>
      <c r="OC35" s="618" t="e">
        <f>INDEX(MERCREDI!$B$63:$B$66,MATCH(A35,MERCREDI!$E$63:$E$66,0))</f>
        <v>#N/A</v>
      </c>
      <c r="OD35" s="625" t="e">
        <f>INDEX(MERCREDI!$H$63:$H$66,MATCH(A35,MERCREDI!$J$63:$J$66,0))</f>
        <v>#N/A</v>
      </c>
      <c r="OE35" s="626" t="e">
        <f>INDEX(MERCREDI!$H$63:$H$66,MATCH(A35,MERCREDI!$K$63:$K$66,0))</f>
        <v>#N/A</v>
      </c>
      <c r="OF35" s="617" t="e">
        <f>INDEX(JEUDI!$B$63:$B$66,MATCH(A35,JEUDI!$D$63:$D$66,0))</f>
        <v>#N/A</v>
      </c>
      <c r="OG35" s="618" t="e">
        <f>INDEX(JEUDI!$B$63:$B$66,MATCH(A35,JEUDI!$E$63:$E$66,0))</f>
        <v>#N/A</v>
      </c>
      <c r="OH35" s="625" t="e">
        <f>INDEX(JEUDI!$H$63:$H$66,MATCH(A35,JEUDI!$J$63:$J$66,0))</f>
        <v>#N/A</v>
      </c>
      <c r="OI35" s="626" t="e">
        <f>INDEX(JEUDI!$H$63:$H$66,MATCH(A35,JEUDI!$K$63:$K$66,0))</f>
        <v>#N/A</v>
      </c>
      <c r="OJ35" s="617" t="e">
        <f>INDEX(VENDREDI!$B$63:$B$66,MATCH(A35,VENDREDI!$D$63:$D$66,0))</f>
        <v>#N/A</v>
      </c>
      <c r="OK35" s="618" t="e">
        <f>INDEX(VENDREDI!$B$63:$B$66,MATCH(A35,VENDREDI!$E$63:$E$66,0))</f>
        <v>#N/A</v>
      </c>
      <c r="OL35" s="625" t="e">
        <f>INDEX(VENDREDI!$H$63:$H$66,MATCH(A35,VENDREDI!$J$63:$J$66,0))</f>
        <v>#N/A</v>
      </c>
      <c r="OM35" s="626" t="e">
        <f>INDEX(VENDREDI!$H$63:$H$66,MATCH(A35,VENDREDI!$K$63:$K$66,0))</f>
        <v>#N/A</v>
      </c>
      <c r="ON35" s="669" t="str">
        <f t="shared" si="44"/>
        <v>FAYARD</v>
      </c>
      <c r="OO35" s="641" t="e">
        <f>INDEX(LUNDI!$C$63:$C$66,MATCH(A35,LUNDI!$D$63:$D$66,0))</f>
        <v>#N/A</v>
      </c>
      <c r="OP35" s="642" t="e">
        <f>INDEX(LUNDI!$C$63:$C$66,MATCH(A35,LUNDI!$E$63:$E$66,0))</f>
        <v>#N/A</v>
      </c>
      <c r="OQ35" s="645" t="e">
        <f>INDEX(LUNDI!$I$63:$I$66,MATCH(A35,LUNDI!$J$63:$J$66,0))</f>
        <v>#N/A</v>
      </c>
      <c r="OR35" s="646" t="e">
        <f>INDEX(LUNDI!$I$63:$I$66,MATCH(A35,LUNDI!$K$63:$K$66,0))</f>
        <v>#N/A</v>
      </c>
      <c r="OS35" s="649" t="e">
        <f>INDEX(MARDI!$C$63:$C$66,MATCH(A35,MARDI!$D$63:$D$66,0))</f>
        <v>#N/A</v>
      </c>
      <c r="OT35" s="650" t="e">
        <f>INDEX(MARDI!$C$63:$C$66,MATCH(A35,MARDI!$E$63:$E$66,0))</f>
        <v>#N/A</v>
      </c>
      <c r="OU35" s="651" t="e">
        <f>INDEX(MARDI!$I$63:$I$66,MATCH(A35,MARDI!$J$63:$J$66,0))</f>
        <v>#N/A</v>
      </c>
      <c r="OV35" s="652" t="e">
        <f>INDEX(MARDI!$I$63:$I$66,MATCH(A35,MARDI!$K$63:$K$66,0))</f>
        <v>#N/A</v>
      </c>
      <c r="OW35" s="657" t="e">
        <f>INDEX(MERCREDI!$C$63:$C$66,MATCH(A35,MERCREDI!$D$63:$D$66,0))</f>
        <v>#N/A</v>
      </c>
      <c r="OX35" s="658" t="e">
        <f>INDEX(MERCREDI!$C$63:$C$66,MATCH(A35,MERCREDI!$E$63:$E$66,0))</f>
        <v>#N/A</v>
      </c>
      <c r="OY35" s="659" t="e">
        <f>INDEX(MERCREDI!$I$63:$I$66,MATCH(A35,MERCREDI!$J$63:$J$66,0))</f>
        <v>#N/A</v>
      </c>
      <c r="OZ35" s="660" t="e">
        <f>INDEX(MERCREDI!$I$63:$I$66,MATCH(A35,MERCREDI!$K$63:$K$66,0))</f>
        <v>#N/A</v>
      </c>
      <c r="PA35" s="657" t="e">
        <f>INDEX(JEUDI!$C$63:$C$66,MATCH(A35,JEUDI!$D$63:$D$66,0))</f>
        <v>#N/A</v>
      </c>
      <c r="PB35" s="658" t="e">
        <f>INDEX(JEUDI!$C$63:$C$66,MATCH(A35,JEUDI!$E$63:$E$66,0))</f>
        <v>#N/A</v>
      </c>
      <c r="PC35" s="659" t="e">
        <f>INDEX(JEUDI!$I$63:$I$66,MATCH(A35,JEUDI!$J$63:$J$66,0))</f>
        <v>#N/A</v>
      </c>
      <c r="PD35" s="660" t="e">
        <f>INDEX(JEUDI!$I$63:$I$66,MATCH(A35,JEUDI!$K$63:$K$66,0))</f>
        <v>#N/A</v>
      </c>
      <c r="PE35" s="657" t="e">
        <f>INDEX(VENDREDI!$C$63:$C$66,MATCH(A35,VENDREDI!$D$63:$D$66,0))</f>
        <v>#N/A</v>
      </c>
      <c r="PF35" s="658" t="e">
        <f>INDEX(VENDREDI!$C$63:$C$66,MATCH(A35,VENDREDI!$E$63:$E$66,0))</f>
        <v>#N/A</v>
      </c>
      <c r="PG35" s="659" t="e">
        <f>INDEX(VENDREDI!$I$63:$I$66,MATCH(A35,VENDREDI!$J$63:$J$66,0))</f>
        <v>#N/A</v>
      </c>
      <c r="PH35" s="660" t="e">
        <f>INDEX(VENDREDI!$I$63:$I$66,MATCH(A35,VENDREDI!$K$63:$K$66,0))</f>
        <v>#N/A</v>
      </c>
    </row>
    <row r="36" spans="1:424" x14ac:dyDescent="0.25">
      <c r="A36" s="187" t="str">
        <f>'LISTE DES PROFS'!A31</f>
        <v>GAUDY</v>
      </c>
      <c r="B36" s="233">
        <f t="shared" si="17"/>
        <v>0</v>
      </c>
      <c r="C36" s="234">
        <f t="shared" si="18"/>
        <v>0</v>
      </c>
      <c r="D36" s="234">
        <f t="shared" si="19"/>
        <v>0</v>
      </c>
      <c r="E36" s="235">
        <f t="shared" si="20"/>
        <v>0</v>
      </c>
      <c r="F36" s="233">
        <f t="shared" si="21"/>
        <v>0</v>
      </c>
      <c r="G36" s="234">
        <f t="shared" si="22"/>
        <v>0</v>
      </c>
      <c r="H36" s="227">
        <f t="shared" si="23"/>
        <v>0</v>
      </c>
      <c r="I36" s="235">
        <f t="shared" si="24"/>
        <v>0</v>
      </c>
      <c r="J36" s="489">
        <f t="shared" si="0"/>
        <v>0</v>
      </c>
      <c r="K36" s="227">
        <f t="shared" si="1"/>
        <v>0</v>
      </c>
      <c r="L36" s="227">
        <f t="shared" si="2"/>
        <v>0</v>
      </c>
      <c r="M36" s="235">
        <f t="shared" si="3"/>
        <v>0</v>
      </c>
      <c r="N36" s="491">
        <f t="shared" si="25"/>
        <v>0</v>
      </c>
      <c r="O36" s="480" t="s">
        <v>43</v>
      </c>
      <c r="P36" s="233">
        <f>COUNTIF(LUNDI!$D$6:$AB$15,A36)</f>
        <v>0</v>
      </c>
      <c r="Q36" s="234">
        <f>COUNTIF(LUNDI!$D$20:$Y$29,A36)</f>
        <v>0</v>
      </c>
      <c r="R36" s="444">
        <f t="shared" si="4"/>
        <v>0</v>
      </c>
      <c r="S36" s="234">
        <f>COUNTIF(MARDI!$D$6:$AB$15,A36)</f>
        <v>0</v>
      </c>
      <c r="T36" s="234">
        <f>COUNTIF(MARDI!$D$20:$Y$29,A36)</f>
        <v>0</v>
      </c>
      <c r="U36" s="444">
        <f t="shared" si="5"/>
        <v>0</v>
      </c>
      <c r="V36" s="234">
        <f>COUNTIF(MERCREDI!$D$6:$AB$15,A36)</f>
        <v>0</v>
      </c>
      <c r="W36" s="234">
        <f>COUNTIF(MERCREDI!$D$20:$Y$29,A36)</f>
        <v>0</v>
      </c>
      <c r="X36" s="444">
        <f t="shared" si="6"/>
        <v>0</v>
      </c>
      <c r="Y36" s="234">
        <f>COUNTIF(JEUDI!$D$6:$AB$15,A36)</f>
        <v>0</v>
      </c>
      <c r="Z36" s="234">
        <f>COUNTIF(JEUDI!$D$20:$Y$29,A36)</f>
        <v>0</v>
      </c>
      <c r="AA36" s="444">
        <f t="shared" si="7"/>
        <v>0</v>
      </c>
      <c r="AB36" s="234">
        <f>COUNTIF(VENDREDI!$D$6:$AB$15,A36)</f>
        <v>0</v>
      </c>
      <c r="AC36" s="235">
        <f>COUNTIF(VENDREDI!$D$20:$Y$29,A36)</f>
        <v>0</v>
      </c>
      <c r="AD36" s="451">
        <f t="shared" si="8"/>
        <v>0</v>
      </c>
      <c r="AE36" s="226">
        <f>COUNTIF(LUNDI!$D$63:$D$66,A36)</f>
        <v>0</v>
      </c>
      <c r="AF36" s="227">
        <f>COUNTIF(LUNDI!$E$63:$E$66,A36)</f>
        <v>0</v>
      </c>
      <c r="AG36" s="228">
        <f>COUNTIF(MARDI!$D$63:$D$66,A36)</f>
        <v>0</v>
      </c>
      <c r="AH36" s="234">
        <f>COUNTIF(MARDI!$E$63:$E$66,A36)</f>
        <v>0</v>
      </c>
      <c r="AI36" s="228">
        <f>COUNTIF(MERCREDI!$D$63:$D$66,A36)</f>
        <v>0</v>
      </c>
      <c r="AJ36" s="234">
        <f>COUNTIF(MERCREDI!$E$63:$E$66,A36)</f>
        <v>0</v>
      </c>
      <c r="AK36" s="228">
        <f>COUNTIF(JEUDI!$D$63:$D$66,A36)</f>
        <v>0</v>
      </c>
      <c r="AL36" s="227">
        <f>COUNTIF(JEUDI!$E$63:$E$66,A36)</f>
        <v>0</v>
      </c>
      <c r="AM36" s="228">
        <f>COUNTIF(VENDREDI!$D$63:$D$66,A36)</f>
        <v>0</v>
      </c>
      <c r="AN36" s="525">
        <f>COUNTIF(VENDREDI!$E$63:$E$66,A36)</f>
        <v>0</v>
      </c>
      <c r="AO36" s="233">
        <f>COUNTIF(LUNDI!$F$63:$F$66,A36)</f>
        <v>0</v>
      </c>
      <c r="AP36" s="234"/>
      <c r="AQ36" s="234">
        <f>COUNTIF(MARDI!$F$63:$F$66,A36)</f>
        <v>0</v>
      </c>
      <c r="AR36" s="234"/>
      <c r="AS36" s="234">
        <f>COUNTIF(MERCREDI!$F$63:$F$66,A36)</f>
        <v>0</v>
      </c>
      <c r="AT36" s="234"/>
      <c r="AU36" s="234">
        <f>COUNTIF(JEUDI!$F$63:$F$66,A36)</f>
        <v>0</v>
      </c>
      <c r="AV36" s="234"/>
      <c r="AW36" s="235">
        <f>COUNTIF(VENDREDI!$F$63:$F$66,A36)</f>
        <v>0</v>
      </c>
      <c r="AZ36" s="233">
        <f>COUNTIF(LUNDI!$D$35:$AB$44,A36)</f>
        <v>0</v>
      </c>
      <c r="BA36" s="234">
        <f>COUNTIF(LUNDI!$D$49:$Y$58,A36)</f>
        <v>0</v>
      </c>
      <c r="BB36" s="444">
        <f t="shared" si="9"/>
        <v>0</v>
      </c>
      <c r="BC36" s="234">
        <f>COUNTIF(MARDI!$D$35:$AB$44,A36)</f>
        <v>0</v>
      </c>
      <c r="BD36" s="234">
        <f>COUNTIF(MARDI!$D$49:$Y$58,A36)</f>
        <v>0</v>
      </c>
      <c r="BE36" s="444">
        <f t="shared" si="10"/>
        <v>0</v>
      </c>
      <c r="BF36" s="234">
        <f>COUNTIF(MERCREDI!$D$35:$AB$44,A36)</f>
        <v>0</v>
      </c>
      <c r="BG36" s="234">
        <f>COUNTIF(MERCREDI!$D$49:$Y$58,A36)</f>
        <v>0</v>
      </c>
      <c r="BH36" s="444">
        <f t="shared" si="11"/>
        <v>0</v>
      </c>
      <c r="BI36" s="234">
        <f>COUNTIF(JEUDI!$D$35:$AB$44,A36)</f>
        <v>0</v>
      </c>
      <c r="BJ36" s="234">
        <f>COUNTIF(JEUDI!$D$49:$Y$58,A36)</f>
        <v>0</v>
      </c>
      <c r="BK36" s="444">
        <f t="shared" si="12"/>
        <v>0</v>
      </c>
      <c r="BL36" s="234">
        <f>COUNTIF(VENDREDI!$D$35:$AB$44,A36)</f>
        <v>0</v>
      </c>
      <c r="BM36" s="235">
        <f>COUNTIF(VENDREDI!$D$49:$Y$58,A36)</f>
        <v>0</v>
      </c>
      <c r="BN36" s="451">
        <f t="shared" si="13"/>
        <v>0</v>
      </c>
      <c r="BO36" s="207">
        <f>COUNTIF(LUNDI!$J$63:$J$66,A36)</f>
        <v>0</v>
      </c>
      <c r="BP36" s="41">
        <f>COUNTIF(LUNDI!$K$63:$K$66,A36)</f>
        <v>0</v>
      </c>
      <c r="BQ36" s="207">
        <f>COUNTIF(MARDI!$J$63:$J$66,A36)</f>
        <v>0</v>
      </c>
      <c r="BR36" s="41">
        <f>COUNTIF(MARDI!$K$63:$K$66,A36)</f>
        <v>0</v>
      </c>
      <c r="BS36" s="207">
        <f>COUNTIF(MERCREDI!$J$63:$J$66,A36)</f>
        <v>0</v>
      </c>
      <c r="BT36" s="41">
        <f>COUNTIF(MERCREDI!$K$63:$K$66,A36)</f>
        <v>0</v>
      </c>
      <c r="BU36" s="207">
        <f>COUNTIF(JEUDI!$J$63:$J$66,A36)</f>
        <v>0</v>
      </c>
      <c r="BV36" s="41">
        <f>COUNTIF(JEUDI!$K$63:$K$66,A36)</f>
        <v>0</v>
      </c>
      <c r="BW36" s="207">
        <f>COUNTIF(VENDREDI!$J$63:$J$66,A36)</f>
        <v>0</v>
      </c>
      <c r="BX36" s="42">
        <f>COUNTIF(VENDREDI!$K$63:$K$66,A36)</f>
        <v>0</v>
      </c>
      <c r="BY36" s="207">
        <f>COUNTIF(LUNDI!$L$66:$L92,A36)</f>
        <v>0</v>
      </c>
      <c r="BZ36" s="208"/>
      <c r="CA36" s="41">
        <f>COUNTIF(MARDI!$L$63:$L$66,A36)</f>
        <v>0</v>
      </c>
      <c r="CB36" s="208"/>
      <c r="CC36" s="208">
        <f>COUNTIF(MERCREDI!$L$63:$L$66,A36)</f>
        <v>0</v>
      </c>
      <c r="CD36" s="208"/>
      <c r="CE36" s="41">
        <f>COUNTIF(JEUDI!$L$63:$L$66,A36)</f>
        <v>0</v>
      </c>
      <c r="CF36" s="208"/>
      <c r="CG36" s="209">
        <f>COUNTIF(VENDREDI!$L$63:$L$66,A36)</f>
        <v>0</v>
      </c>
      <c r="CK36" s="43">
        <f>COUNTIF(LUNDI!$O$64:$O$66,A36)</f>
        <v>0</v>
      </c>
      <c r="CL36" s="41">
        <f>COUNTIF(MARDI!$O$64:$O$66,A36)</f>
        <v>0</v>
      </c>
      <c r="CM36" s="41">
        <f>COUNTIF(MERCREDI!$O$64:$O$66,A36)</f>
        <v>0</v>
      </c>
      <c r="CN36" s="41">
        <f>COUNTIF(JEUDI!$O$64:$O$66,A36)</f>
        <v>0</v>
      </c>
      <c r="CO36" s="42">
        <f>COUNTIF(VENDREDI!$O$64:$O$66,A36)</f>
        <v>0</v>
      </c>
      <c r="CQ36" s="43">
        <f>COUNTIF(LUNDI!$P$64:$P$66,A36)</f>
        <v>0</v>
      </c>
      <c r="CR36" s="41">
        <f>COUNTIF(MARDI!$P$64:$P$66,A36)</f>
        <v>0</v>
      </c>
      <c r="CS36" s="41">
        <f>COUNTIF(MERCREDI!$P$64:$P$66,A36)</f>
        <v>0</v>
      </c>
      <c r="CT36" s="41">
        <f>COUNTIF(JEUDI!$P$64:$P$66,A36)</f>
        <v>0</v>
      </c>
      <c r="CU36" s="42">
        <f>COUNTIF(VENDREDI!$P$64:$P$66,A36)</f>
        <v>0</v>
      </c>
      <c r="CV36" s="543" t="str">
        <f t="shared" si="26"/>
        <v>GAUDY</v>
      </c>
      <c r="CW36" s="559" t="e">
        <f>INDEX(LUNDI!$B$6:$B$29,MATCH($A$36,LUNDI!D6:D29,0))</f>
        <v>#N/A</v>
      </c>
      <c r="CX36" s="559" t="e">
        <f>INDEX(LUNDI!$B$6:$B$29,MATCH($A$36,LUNDI!E6:E29,0))</f>
        <v>#N/A</v>
      </c>
      <c r="CY36" s="559" t="e">
        <f>INDEX(LUNDI!$B$6:$B$29,MATCH($A$36,LUNDI!F6:F29,0))</f>
        <v>#N/A</v>
      </c>
      <c r="CZ36" s="559" t="e">
        <f>INDEX(LUNDI!$B$6:$B$29,MATCH($A$36,LUNDI!G6:G29,0))</f>
        <v>#N/A</v>
      </c>
      <c r="DA36" s="559" t="e">
        <f>INDEX(LUNDI!$B$6:$B$29,MATCH($A$36,LUNDI!H6:H29,0))</f>
        <v>#N/A</v>
      </c>
      <c r="DB36" s="559" t="e">
        <f>INDEX(LUNDI!$B$6:$B$29,MATCH($A$36,LUNDI!I6:I29,0))</f>
        <v>#N/A</v>
      </c>
      <c r="DC36" s="559" t="e">
        <f>INDEX(LUNDI!$B$6:$B$29,MATCH($A$36,LUNDI!J6:J29,0))</f>
        <v>#N/A</v>
      </c>
      <c r="DD36" s="559" t="e">
        <f>INDEX(LUNDI!$B$6:$B$29,MATCH($A$36,LUNDI!K6:K29,0))</f>
        <v>#N/A</v>
      </c>
      <c r="DE36" s="559" t="e">
        <f>INDEX(LUNDI!$B$6:$B$29,MATCH($A$36,LUNDI!L6:L29,0))</f>
        <v>#N/A</v>
      </c>
      <c r="DF36" s="559" t="e">
        <f>INDEX(LUNDI!$B$6:$B$29,MATCH($A$36,LUNDI!M6:M29,0))</f>
        <v>#N/A</v>
      </c>
      <c r="DG36" s="559" t="e">
        <f>INDEX(LUNDI!$B$6:$B$29,MATCH($A$36,LUNDI!N6:N29,0))</f>
        <v>#N/A</v>
      </c>
      <c r="DH36" s="559" t="e">
        <f>INDEX(LUNDI!$B$6:$B$29,MATCH($A$36,LUNDI!O6:O29,0))</f>
        <v>#N/A</v>
      </c>
      <c r="DI36" s="559" t="e">
        <f>INDEX(LUNDI!$B$6:$B$29,MATCH($A$36,LUNDI!P6:P29,0))</f>
        <v>#N/A</v>
      </c>
      <c r="DJ36" s="559" t="e">
        <f>INDEX(LUNDI!$B$6:$B$29,MATCH($A$36,LUNDI!Q6:Q29,0))</f>
        <v>#N/A</v>
      </c>
      <c r="DK36" s="559" t="e">
        <f>INDEX(LUNDI!$B$6:$B$29,MATCH($A$36,LUNDI!R6:R29,0))</f>
        <v>#N/A</v>
      </c>
      <c r="DL36" s="559" t="e">
        <f>INDEX(LUNDI!$B$6:$B$29,MATCH($A$36,LUNDI!S6:S29,0))</f>
        <v>#N/A</v>
      </c>
      <c r="DM36" s="559" t="e">
        <f>INDEX(LUNDI!$B$6:$B$29,MATCH($A$36,LUNDI!T6:T29,0))</f>
        <v>#N/A</v>
      </c>
      <c r="DN36" s="559" t="e">
        <f>INDEX(LUNDI!$B$6:$B$29,MATCH($A$36,LUNDI!U6:U29,0))</f>
        <v>#N/A</v>
      </c>
      <c r="DO36" s="559" t="e">
        <f>INDEX(LUNDI!$B$6:$B$29,MATCH($A$36,LUNDI!V6:V29,0))</f>
        <v>#N/A</v>
      </c>
      <c r="DP36" s="559" t="e">
        <f>INDEX(LUNDI!$B$6:$B$29,MATCH($A$36,LUNDI!W6:W29,0))</f>
        <v>#N/A</v>
      </c>
      <c r="DQ36" s="559" t="e">
        <f>INDEX(LUNDI!$B$6:$B$29,MATCH($A$36,LUNDI!X6:X29,0))</f>
        <v>#N/A</v>
      </c>
      <c r="DR36" s="559" t="e">
        <f>INDEX(LUNDI!$B$6:$B$29,MATCH($A$36,LUNDI!Y6:Y29,0))</f>
        <v>#N/A</v>
      </c>
      <c r="DS36" s="559" t="e">
        <f>INDEX(LUNDI!$B$6:$B$29,MATCH($A$36,LUNDI!Z6:Z29,0))</f>
        <v>#N/A</v>
      </c>
      <c r="DT36" s="559" t="e">
        <f>INDEX(LUNDI!$B$6:$B$29,MATCH($A$36,LUNDI!AA6:AA29,0))</f>
        <v>#N/A</v>
      </c>
      <c r="DU36" s="559" t="e">
        <f>INDEX(LUNDI!$B$6:$B$29,MATCH($A$36,LUNDI!AB6:AB29,0))</f>
        <v>#N/A</v>
      </c>
      <c r="DV36" s="572">
        <f t="shared" si="14"/>
        <v>0</v>
      </c>
      <c r="DW36" s="543" t="str">
        <f t="shared" si="15"/>
        <v>GAUDY</v>
      </c>
      <c r="DX36" s="559" t="e">
        <f>INDEX(MARDI!$B$6:$B$29,MATCH($A$36,MARDI!D6:D29,0))</f>
        <v>#N/A</v>
      </c>
      <c r="DY36" s="559" t="e">
        <f>INDEX(MARDI!$B$6:$B$29,MATCH($A$36,MARDI!E6:E29,0))</f>
        <v>#N/A</v>
      </c>
      <c r="DZ36" s="559" t="e">
        <f>INDEX(MARDI!$B$6:$B$29,MATCH($A$36,MARDI!F6:F29,0))</f>
        <v>#N/A</v>
      </c>
      <c r="EA36" s="559" t="e">
        <f>INDEX(MARDI!$B$6:$B$29,MATCH($A$36,MARDI!G6:G29,0))</f>
        <v>#N/A</v>
      </c>
      <c r="EB36" s="559" t="e">
        <f>INDEX(MARDI!$B$6:$B$29,MATCH($A$36,MARDI!H6:H29,0))</f>
        <v>#N/A</v>
      </c>
      <c r="EC36" s="559" t="e">
        <f>INDEX(MARDI!$B$6:$B$29,MATCH($A$36,MARDI!I6:I29,0))</f>
        <v>#N/A</v>
      </c>
      <c r="ED36" s="559" t="e">
        <f>INDEX(MARDI!$B$6:$B$29,MATCH($A$36,MARDI!J6:J29,0))</f>
        <v>#N/A</v>
      </c>
      <c r="EE36" s="559" t="e">
        <f>INDEX(MARDI!$B$6:$B$29,MATCH($A$36,MARDI!K6:K29,0))</f>
        <v>#N/A</v>
      </c>
      <c r="EF36" s="559" t="e">
        <f>INDEX(MARDI!$B$6:$B$29,MATCH($A$36,MARDI!L6:L29,0))</f>
        <v>#N/A</v>
      </c>
      <c r="EG36" s="559" t="e">
        <f>INDEX(MARDI!$B$6:$B$29,MATCH($A$36,MARDI!M6:M29,0))</f>
        <v>#N/A</v>
      </c>
      <c r="EH36" s="559" t="e">
        <f>INDEX(MARDI!$B$6:$B$29,MATCH($A$36,MARDI!N6:N29,0))</f>
        <v>#N/A</v>
      </c>
      <c r="EI36" s="559" t="e">
        <f>INDEX(MARDI!$B$6:$B$29,MATCH($A$36,MARDI!O6:O29,0))</f>
        <v>#N/A</v>
      </c>
      <c r="EJ36" s="559" t="e">
        <f>INDEX(MARDI!$B$6:$B$29,MATCH($A$36,MARDI!P6:P29,0))</f>
        <v>#N/A</v>
      </c>
      <c r="EK36" s="559" t="e">
        <f>INDEX(MARDI!$B$6:$B$29,MATCH($A$36,MARDI!Q6:Q29,0))</f>
        <v>#N/A</v>
      </c>
      <c r="EL36" s="559" t="e">
        <f>INDEX(MARDI!$B$6:$B$29,MATCH($A$36,MARDI!R6:R29,0))</f>
        <v>#N/A</v>
      </c>
      <c r="EM36" s="559" t="e">
        <f>INDEX(MARDI!$B$6:$B$29,MATCH($A$36,MARDI!S6:S29,0))</f>
        <v>#N/A</v>
      </c>
      <c r="EN36" s="559" t="e">
        <f>INDEX(MARDI!$B$6:$B$29,MATCH($A$36,MARDI!T6:T29,0))</f>
        <v>#N/A</v>
      </c>
      <c r="EO36" s="559" t="e">
        <f>INDEX(MARDI!$B$6:$B$29,MATCH($A$36,MARDI!U6:U29,0))</f>
        <v>#N/A</v>
      </c>
      <c r="EP36" s="559" t="e">
        <f>INDEX(MARDI!$B$6:$B$29,MATCH($A$36,MARDI!V6:V29,0))</f>
        <v>#N/A</v>
      </c>
      <c r="EQ36" s="559" t="e">
        <f>INDEX(MARDI!$B$6:$B$29,MATCH($A$36,MARDI!W6:W29,0))</f>
        <v>#N/A</v>
      </c>
      <c r="ER36" s="559" t="e">
        <f>INDEX(MARDI!$B$6:$B$29,MATCH($A$36,MARDI!X6:X29,0))</f>
        <v>#N/A</v>
      </c>
      <c r="ES36" s="559" t="e">
        <f>INDEX(MARDI!$B$6:$B$29,MATCH($A$36,MARDI!Y6:Y29,0))</f>
        <v>#N/A</v>
      </c>
      <c r="ET36" s="559" t="e">
        <f>INDEX(MARDI!$B$6:$B$29,MATCH($A$36,MARDI!Z6:Z29,0))</f>
        <v>#N/A</v>
      </c>
      <c r="EU36" s="559" t="e">
        <f>INDEX(MARDI!$B$6:$B$29,MATCH($A$36,MARDI!AA6:AA29,0))</f>
        <v>#N/A</v>
      </c>
      <c r="EV36" s="559" t="e">
        <f>INDEX(MARDI!$B$6:$B$29,MATCH($A$36,MARDI!AB6:AB29,0))</f>
        <v>#N/A</v>
      </c>
      <c r="EW36" s="572">
        <f t="shared" si="16"/>
        <v>0</v>
      </c>
      <c r="EX36" s="559"/>
      <c r="EY36" s="568" t="str">
        <f t="shared" si="27"/>
        <v>GAUDY</v>
      </c>
      <c r="EZ36" s="559" t="e">
        <f>INDEX(MERCREDI!$B$6:$B$29,MATCH($A$36,MERCREDI!D6:D29,0))</f>
        <v>#N/A</v>
      </c>
      <c r="FA36" s="559" t="e">
        <f>INDEX(MERCREDI!$B$6:$B$29,MATCH($A$36,MERCREDI!E6:E29,0))</f>
        <v>#N/A</v>
      </c>
      <c r="FB36" s="559" t="e">
        <f>INDEX(MERCREDI!$B$6:$B$29,MATCH($A$36,MERCREDI!F6:F29,0))</f>
        <v>#N/A</v>
      </c>
      <c r="FC36" s="559" t="e">
        <f>INDEX(MERCREDI!$B$6:$B$29,MATCH($A$36,MERCREDI!G6:G29,0))</f>
        <v>#N/A</v>
      </c>
      <c r="FD36" s="559" t="e">
        <f>INDEX(MERCREDI!$B$6:$B$29,MATCH($A$36,MERCREDI!H6:H29,0))</f>
        <v>#N/A</v>
      </c>
      <c r="FE36" s="559" t="e">
        <f>INDEX(MERCREDI!$B$6:$B$29,MATCH($A$36,MERCREDI!I6:I29,0))</f>
        <v>#N/A</v>
      </c>
      <c r="FF36" s="559" t="e">
        <f>INDEX(MERCREDI!$B$6:$B$29,MATCH($A$36,MERCREDI!J6:J29,0))</f>
        <v>#N/A</v>
      </c>
      <c r="FG36" s="559" t="e">
        <f>INDEX(MERCREDI!$B$6:$B$29,MATCH($A$36,MERCREDI!K6:K29,0))</f>
        <v>#N/A</v>
      </c>
      <c r="FH36" s="559" t="e">
        <f>INDEX(MERCREDI!$B$6:$B$29,MATCH($A$36,MERCREDI!L6:L29,0))</f>
        <v>#N/A</v>
      </c>
      <c r="FI36" s="559" t="e">
        <f>INDEX(MERCREDI!$B$6:$B$29,MATCH($A$36,MERCREDI!M6:M29,0))</f>
        <v>#N/A</v>
      </c>
      <c r="FJ36" s="559" t="e">
        <f>INDEX(MERCREDI!$B$6:$B$29,MATCH($A$36,MERCREDI!N6:N29,0))</f>
        <v>#N/A</v>
      </c>
      <c r="FK36" s="559" t="e">
        <f>INDEX(MERCREDI!$B$6:$B$29,MATCH($A$36,MERCREDI!O6:O29,0))</f>
        <v>#N/A</v>
      </c>
      <c r="FL36" s="559" t="e">
        <f>INDEX(MERCREDI!$B$6:$B$29,MATCH($A$36,MERCREDI!P6:P29,0))</f>
        <v>#N/A</v>
      </c>
      <c r="FM36" s="559" t="e">
        <f>INDEX(MERCREDI!$B$6:$B$29,MATCH($A$36,MERCREDI!Q6:Q29,0))</f>
        <v>#N/A</v>
      </c>
      <c r="FN36" s="559" t="e">
        <f>INDEX(MERCREDI!$B$6:$B$29,MATCH($A$36,MERCREDI!R6:R29,0))</f>
        <v>#N/A</v>
      </c>
      <c r="FO36" s="559" t="e">
        <f>INDEX(MERCREDI!$B$6:$B$29,MATCH($A$36,MERCREDI!S6:S29,0))</f>
        <v>#N/A</v>
      </c>
      <c r="FP36" s="559" t="e">
        <f>INDEX(MERCREDI!$B$6:$B$29,MATCH($A$36,MERCREDI!T6:T29,0))</f>
        <v>#N/A</v>
      </c>
      <c r="FQ36" s="559" t="e">
        <f>INDEX(MERCREDI!$B$6:$B$29,MATCH($A$36,MERCREDI!U6:U29,0))</f>
        <v>#N/A</v>
      </c>
      <c r="FR36" s="559" t="e">
        <f>INDEX(MERCREDI!$B$6:$B$29,MATCH($A$36,MERCREDI!V6:V29,0))</f>
        <v>#N/A</v>
      </c>
      <c r="FS36" s="559" t="e">
        <f>INDEX(MERCREDI!$B$6:$B$29,MATCH($A$36,MERCREDI!W6:W29,0))</f>
        <v>#N/A</v>
      </c>
      <c r="FT36" s="559" t="e">
        <f>INDEX(MERCREDI!$B$6:$B$29,MATCH($A$36,MERCREDI!X6:X29,0))</f>
        <v>#N/A</v>
      </c>
      <c r="FU36" s="559" t="e">
        <f>INDEX(MERCREDI!$B$6:$B$29,MATCH($A$36,MERCREDI!Y6:Y29,0))</f>
        <v>#N/A</v>
      </c>
      <c r="FV36" s="559" t="e">
        <f>INDEX(MERCREDI!$B$6:$B$29,MATCH($A$36,MERCREDI!Z6:Z29,0))</f>
        <v>#N/A</v>
      </c>
      <c r="FW36" s="559" t="e">
        <f>INDEX(MERCREDI!$B$6:$B$29,MATCH($A$36,MERCREDI!AA6:AA29,0))</f>
        <v>#N/A</v>
      </c>
      <c r="FX36" s="559" t="e">
        <f>INDEX(MERCREDI!$B$6:$B$29,MATCH($A$36,MERCREDI!AB6:AB29,0))</f>
        <v>#N/A</v>
      </c>
      <c r="FY36" s="572">
        <f t="shared" si="28"/>
        <v>0</v>
      </c>
      <c r="GA36" s="570" t="str">
        <f t="shared" si="29"/>
        <v>GAUDY</v>
      </c>
      <c r="GB36" s="565" t="e">
        <f>INDEX(JEUDI!$B$6:$B$29,MATCH($A$36,JEUDI!D6:D29,0))</f>
        <v>#N/A</v>
      </c>
      <c r="GC36" s="565" t="e">
        <f>INDEX(JEUDI!$B$6:$B$29,MATCH($A$36,JEUDI!E6:E29,0))</f>
        <v>#N/A</v>
      </c>
      <c r="GD36" s="565" t="e">
        <f>INDEX(JEUDI!$B$6:$B$29,MATCH($A$36,JEUDI!F6:F29,0))</f>
        <v>#N/A</v>
      </c>
      <c r="GE36" s="565" t="e">
        <f>INDEX(JEUDI!$B$6:$B$29,MATCH($A$36,JEUDI!G6:G29,0))</f>
        <v>#N/A</v>
      </c>
      <c r="GF36" s="565" t="e">
        <f>INDEX(JEUDI!$B$6:$B$29,MATCH($A$36,JEUDI!H6:H29,0))</f>
        <v>#N/A</v>
      </c>
      <c r="GG36" s="565" t="e">
        <f>INDEX(JEUDI!$B$6:$B$29,MATCH($A$36,JEUDI!I6:I29,0))</f>
        <v>#N/A</v>
      </c>
      <c r="GH36" s="565" t="e">
        <f>INDEX(JEUDI!$B$6:$B$29,MATCH($A$36,JEUDI!J6:J29,0))</f>
        <v>#N/A</v>
      </c>
      <c r="GI36" s="565" t="e">
        <f>INDEX(JEUDI!$B$6:$B$29,MATCH($A$36,JEUDI!K6:K29,0))</f>
        <v>#N/A</v>
      </c>
      <c r="GJ36" s="565" t="e">
        <f>INDEX(JEUDI!$B$6:$B$29,MATCH($A$36,JEUDI!L6:L29,0))</f>
        <v>#N/A</v>
      </c>
      <c r="GK36" s="565" t="e">
        <f>INDEX(JEUDI!$B$6:$B$29,MATCH($A$36,JEUDI!M6:M29,0))</f>
        <v>#N/A</v>
      </c>
      <c r="GL36" s="565" t="e">
        <f>INDEX(JEUDI!$B$6:$B$29,MATCH($A$36,JEUDI!N6:N29,0))</f>
        <v>#N/A</v>
      </c>
      <c r="GM36" s="565" t="e">
        <f>INDEX(JEUDI!$B$6:$B$29,MATCH($A$36,JEUDI!O6:O29,0))</f>
        <v>#N/A</v>
      </c>
      <c r="GN36" s="565" t="e">
        <f>INDEX(JEUDI!$B$6:$B$29,MATCH($A$36,JEUDI!P6:P29,0))</f>
        <v>#N/A</v>
      </c>
      <c r="GO36" s="565" t="e">
        <f>INDEX(JEUDI!$B$6:$B$29,MATCH($A$36,JEUDI!Q6:Q29,0))</f>
        <v>#N/A</v>
      </c>
      <c r="GP36" s="565" t="e">
        <f>INDEX(JEUDI!$B$6:$B$29,MATCH($A$36,JEUDI!R6:R29,0))</f>
        <v>#N/A</v>
      </c>
      <c r="GQ36" s="565" t="e">
        <f>INDEX(JEUDI!$B$6:$B$29,MATCH($A$36,JEUDI!S6:S29,0))</f>
        <v>#N/A</v>
      </c>
      <c r="GR36" s="565" t="e">
        <f>INDEX(JEUDI!$B$6:$B$29,MATCH($A$36,JEUDI!T6:T29,0))</f>
        <v>#N/A</v>
      </c>
      <c r="GS36" s="565" t="e">
        <f>INDEX(JEUDI!$B$6:$B$29,MATCH($A$36,JEUDI!U6:U29,0))</f>
        <v>#N/A</v>
      </c>
      <c r="GT36" s="565" t="e">
        <f>INDEX(JEUDI!$B$6:$B$29,MATCH($A$36,JEUDI!V6:V29,0))</f>
        <v>#N/A</v>
      </c>
      <c r="GU36" s="565" t="e">
        <f>INDEX(JEUDI!$B$6:$B$29,MATCH($A$36,JEUDI!W6:W29,0))</f>
        <v>#N/A</v>
      </c>
      <c r="GV36" s="565" t="e">
        <f>INDEX(JEUDI!$B$6:$B$29,MATCH($A$36,JEUDI!X6:X29,0))</f>
        <v>#N/A</v>
      </c>
      <c r="GW36" s="565" t="e">
        <f>INDEX(JEUDI!$B$6:$B$29,MATCH($A$36,JEUDI!Y6:Y29,0))</f>
        <v>#N/A</v>
      </c>
      <c r="GX36" s="565" t="e">
        <f>INDEX(JEUDI!$B$6:$B$29,MATCH($A$36,JEUDI!Z6:Z29,0))</f>
        <v>#N/A</v>
      </c>
      <c r="GY36" s="565" t="e">
        <f>INDEX(JEUDI!$B$6:$B$29,MATCH($A$36,JEUDI!AA6:AA29,0))</f>
        <v>#N/A</v>
      </c>
      <c r="GZ36" s="565" t="e">
        <f>INDEX(JEUDI!$B$6:$B$29,MATCH($A$36,JEUDI!AB6:AB29,0))</f>
        <v>#N/A</v>
      </c>
      <c r="HA36" s="572">
        <f t="shared" si="30"/>
        <v>0</v>
      </c>
      <c r="HC36" s="772" t="str">
        <f t="shared" si="31"/>
        <v>GAUDY</v>
      </c>
      <c r="HD36" s="565" t="e">
        <f>INDEX(VENDREDI!$B$6:$B$29,MATCH($A$36,VENDREDI!D6:D29,0))</f>
        <v>#N/A</v>
      </c>
      <c r="HE36" s="565" t="e">
        <f>INDEX(VENDREDI!$B$6:$B$29,MATCH($A$36,VENDREDI!E6:E29,0))</f>
        <v>#N/A</v>
      </c>
      <c r="HF36" s="565" t="e">
        <f>INDEX(VENDREDI!$B$6:$B$29,MATCH($A$36,VENDREDI!F6:F29,0))</f>
        <v>#N/A</v>
      </c>
      <c r="HG36" s="565" t="e">
        <f>INDEX(VENDREDI!$B$6:$B$29,MATCH($A$36,VENDREDI!G6:G29,0))</f>
        <v>#N/A</v>
      </c>
      <c r="HH36" s="565" t="e">
        <f>INDEX(VENDREDI!$B$6:$B$29,MATCH($A$36,VENDREDI!H6:H29,0))</f>
        <v>#N/A</v>
      </c>
      <c r="HI36" s="565" t="e">
        <f>INDEX(VENDREDI!$B$6:$B$29,MATCH($A$36,VENDREDI!I6:I29,0))</f>
        <v>#N/A</v>
      </c>
      <c r="HJ36" s="565" t="e">
        <f>INDEX(VENDREDI!$B$6:$B$29,MATCH($A$36,VENDREDI!J6:J29,0))</f>
        <v>#N/A</v>
      </c>
      <c r="HK36" s="565" t="e">
        <f>INDEX(VENDREDI!$B$6:$B$29,MATCH($A$36,VENDREDI!K6:K29,0))</f>
        <v>#N/A</v>
      </c>
      <c r="HL36" s="565" t="e">
        <f>INDEX(VENDREDI!$B$6:$B$29,MATCH($A$36,VENDREDI!L6:L29,0))</f>
        <v>#N/A</v>
      </c>
      <c r="HM36" s="565" t="e">
        <f>INDEX(VENDREDI!$B$6:$B$29,MATCH($A$36,VENDREDI!M6:M29,0))</f>
        <v>#N/A</v>
      </c>
      <c r="HN36" s="565" t="e">
        <f>INDEX(VENDREDI!$B$6:$B$29,MATCH($A$36,VENDREDI!N6:N29,0))</f>
        <v>#N/A</v>
      </c>
      <c r="HO36" s="565" t="e">
        <f>INDEX(VENDREDI!$B$6:$B$29,MATCH($A$36,VENDREDI!O6:O29,0))</f>
        <v>#N/A</v>
      </c>
      <c r="HP36" s="565" t="e">
        <f>INDEX(VENDREDI!$B$6:$B$29,MATCH($A$36,VENDREDI!P6:P29,0))</f>
        <v>#N/A</v>
      </c>
      <c r="HQ36" s="565" t="e">
        <f>INDEX(VENDREDI!$B$6:$B$29,MATCH($A$36,VENDREDI!Q6:Q29,0))</f>
        <v>#N/A</v>
      </c>
      <c r="HR36" s="565" t="e">
        <f>INDEX(VENDREDI!$B$6:$B$29,MATCH($A$36,VENDREDI!R6:R29,0))</f>
        <v>#N/A</v>
      </c>
      <c r="HS36" s="565" t="e">
        <f>INDEX(VENDREDI!$B$6:$B$29,MATCH($A$36,VENDREDI!S6:S29,0))</f>
        <v>#N/A</v>
      </c>
      <c r="HT36" s="565" t="e">
        <f>INDEX(VENDREDI!$B$6:$B$29,MATCH($A$36,VENDREDI!T6:T29,0))</f>
        <v>#N/A</v>
      </c>
      <c r="HU36" s="565" t="e">
        <f>INDEX(VENDREDI!$B$6:$B$29,MATCH($A$36,VENDREDI!U6:U29,0))</f>
        <v>#N/A</v>
      </c>
      <c r="HV36" s="565" t="e">
        <f>INDEX(VENDREDI!$B$6:$B$29,MATCH($A$36,VENDREDI!V6:V29,0))</f>
        <v>#N/A</v>
      </c>
      <c r="HW36" s="565" t="e">
        <f>INDEX(VENDREDI!$B$6:$B$29,MATCH($A$36,VENDREDI!W6:W29,0))</f>
        <v>#N/A</v>
      </c>
      <c r="HX36" s="565" t="e">
        <f>INDEX(VENDREDI!$B$6:$B$29,MATCH($A$36,VENDREDI!X6:X29,0))</f>
        <v>#N/A</v>
      </c>
      <c r="HY36" s="565" t="e">
        <f>INDEX(VENDREDI!$B$6:$B$29,MATCH($A$36,VENDREDI!Y6:Y29,0))</f>
        <v>#N/A</v>
      </c>
      <c r="HZ36" s="565" t="e">
        <f>INDEX(VENDREDI!$B$6:$B$29,MATCH($A$36,VENDREDI!Z6:Z29,0))</f>
        <v>#N/A</v>
      </c>
      <c r="IA36" s="565" t="e">
        <f>INDEX(VENDREDI!$B$6:$B$29,MATCH($A$36,VENDREDI!AA6:AA29,0))</f>
        <v>#N/A</v>
      </c>
      <c r="IB36" s="565" t="e">
        <f>INDEX(VENDREDI!$B$6:$B$29,MATCH($A$36,VENDREDI!AB6:AB29,0))</f>
        <v>#N/A</v>
      </c>
      <c r="IC36" s="572">
        <f t="shared" si="32"/>
        <v>0</v>
      </c>
      <c r="IG36" s="772" t="str">
        <f t="shared" si="33"/>
        <v>GAUDY</v>
      </c>
      <c r="IH36" s="565" t="e">
        <f>INDEX(LUNDI!$B$35:$B$58,MATCH($A$36,LUNDI!D35:D58,0))</f>
        <v>#N/A</v>
      </c>
      <c r="II36" s="565" t="e">
        <f>INDEX(LUNDI!$B$35:$B$58,MATCH($A$36,LUNDI!E35:E58,0))</f>
        <v>#N/A</v>
      </c>
      <c r="IJ36" s="565" t="e">
        <f>INDEX(LUNDI!$B$35:$B$58,MATCH($A$36,LUNDI!F35:F58,0))</f>
        <v>#N/A</v>
      </c>
      <c r="IK36" s="565" t="e">
        <f>INDEX(LUNDI!$B$35:$B$58,MATCH($A$36,LUNDI!G35:G58,0))</f>
        <v>#N/A</v>
      </c>
      <c r="IL36" s="565" t="e">
        <f>INDEX(LUNDI!$B$35:$B$58,MATCH($A$36,LUNDI!H35:H58,0))</f>
        <v>#N/A</v>
      </c>
      <c r="IM36" s="565" t="e">
        <f>INDEX(LUNDI!$B$35:$B$58,MATCH($A$36,LUNDI!I35:I58,0))</f>
        <v>#N/A</v>
      </c>
      <c r="IN36" s="565" t="e">
        <f>INDEX(LUNDI!$B$35:$B$58,MATCH($A$36,LUNDI!J35:J58,0))</f>
        <v>#N/A</v>
      </c>
      <c r="IO36" s="565" t="e">
        <f>INDEX(LUNDI!$B$35:$B$58,MATCH($A$36,LUNDI!K35:K58,0))</f>
        <v>#N/A</v>
      </c>
      <c r="IP36" s="565" t="e">
        <f>INDEX(LUNDI!$B$35:$B$58,MATCH($A$36,LUNDI!L35:L58,0))</f>
        <v>#N/A</v>
      </c>
      <c r="IQ36" s="565" t="e">
        <f>INDEX(LUNDI!$B$35:$B$58,MATCH($A$36,LUNDI!M35:M58,0))</f>
        <v>#N/A</v>
      </c>
      <c r="IR36" s="565" t="e">
        <f>INDEX(LUNDI!$B$35:$B$58,MATCH($A$36,LUNDI!N35:N58,0))</f>
        <v>#N/A</v>
      </c>
      <c r="IS36" s="565" t="e">
        <f>INDEX(LUNDI!$B$35:$B$58,MATCH($A$36,LUNDI!O35:O58,0))</f>
        <v>#N/A</v>
      </c>
      <c r="IT36" s="565" t="e">
        <f>INDEX(LUNDI!$B$35:$B$58,MATCH($A$36,LUNDI!P35:P58,0))</f>
        <v>#N/A</v>
      </c>
      <c r="IU36" s="565" t="e">
        <f>INDEX(LUNDI!$B$35:$B$58,MATCH($A$36,LUNDI!Q35:Q58,0))</f>
        <v>#N/A</v>
      </c>
      <c r="IV36" s="565" t="e">
        <f>INDEX(LUNDI!$B$35:$B$58,MATCH($A$36,LUNDI!R35:R58,0))</f>
        <v>#N/A</v>
      </c>
      <c r="IW36" s="565" t="e">
        <f>INDEX(LUNDI!$B$35:$B$58,MATCH($A$36,LUNDI!S35:S58,0))</f>
        <v>#N/A</v>
      </c>
      <c r="IX36" s="565" t="e">
        <f>INDEX(LUNDI!$B$35:$B$58,MATCH($A$36,LUNDI!T35:T58,0))</f>
        <v>#N/A</v>
      </c>
      <c r="IY36" s="565" t="e">
        <f>INDEX(LUNDI!$B$35:$B$58,MATCH($A$36,LUNDI!U35:U58,0))</f>
        <v>#N/A</v>
      </c>
      <c r="IZ36" s="565" t="e">
        <f>INDEX(LUNDI!$B$35:$B$58,MATCH($A$36,LUNDI!V35:V58,0))</f>
        <v>#N/A</v>
      </c>
      <c r="JA36" s="565" t="e">
        <f>INDEX(LUNDI!$B$35:$B$58,MATCH($A$36,LUNDI!W35:W58,0))</f>
        <v>#N/A</v>
      </c>
      <c r="JB36" s="565" t="e">
        <f>INDEX(LUNDI!$B$35:$B$58,MATCH($A$36,LUNDI!X35:X58,0))</f>
        <v>#N/A</v>
      </c>
      <c r="JC36" s="565" t="e">
        <f>INDEX(LUNDI!$B$35:$B$58,MATCH($A$36,LUNDI!Y35:Y58,0))</f>
        <v>#N/A</v>
      </c>
      <c r="JD36" s="565" t="e">
        <f>INDEX(LUNDI!$B$35:$B$58,MATCH($A$36,LUNDI!Z35:Z58,0))</f>
        <v>#N/A</v>
      </c>
      <c r="JE36" s="565" t="e">
        <f>INDEX(LUNDI!$B$35:$B$58,MATCH($A$36,LUNDI!AA35:AA58,0))</f>
        <v>#N/A</v>
      </c>
      <c r="JF36" s="565" t="e">
        <f>INDEX(LUNDI!$B$35:$B$58,MATCH($A$36,LUNDI!AB35:AB58,0))</f>
        <v>#N/A</v>
      </c>
      <c r="JG36" s="572">
        <f t="shared" si="34"/>
        <v>0</v>
      </c>
      <c r="JI36" s="772" t="str">
        <f t="shared" si="35"/>
        <v>GAUDY</v>
      </c>
      <c r="JJ36" s="565" t="e">
        <f>INDEX(MARDI!$B$35:$B$58,MATCH($A$36,MARDI!D35:D58,0))</f>
        <v>#N/A</v>
      </c>
      <c r="JK36" s="565" t="e">
        <f>INDEX(MARDI!$B$35:$B$58,MATCH($A$36,MARDI!E35:E58,0))</f>
        <v>#N/A</v>
      </c>
      <c r="JL36" s="565" t="e">
        <f>INDEX(MARDI!$B$35:$B$58,MATCH($A$36,MARDI!F35:F58,0))</f>
        <v>#N/A</v>
      </c>
      <c r="JM36" s="565" t="e">
        <f>INDEX(MARDI!$B$35:$B$58,MATCH($A$36,MARDI!G35:G58,0))</f>
        <v>#N/A</v>
      </c>
      <c r="JN36" s="565" t="e">
        <f>INDEX(MARDI!$B$35:$B$58,MATCH($A$36,MARDI!H35:H58,0))</f>
        <v>#N/A</v>
      </c>
      <c r="JO36" s="565" t="e">
        <f>INDEX(MARDI!$B$35:$B$58,MATCH($A$36,MARDI!I35:I58,0))</f>
        <v>#N/A</v>
      </c>
      <c r="JP36" s="565" t="e">
        <f>INDEX(MARDI!$B$35:$B$58,MATCH($A$36,MARDI!J35:J58,0))</f>
        <v>#N/A</v>
      </c>
      <c r="JQ36" s="565" t="e">
        <f>INDEX(MARDI!$B$35:$B$58,MATCH($A$36,MARDI!K35:K58,0))</f>
        <v>#N/A</v>
      </c>
      <c r="JR36" s="565" t="e">
        <f>INDEX(MARDI!$B$35:$B$58,MATCH($A$36,MARDI!L35:L58,0))</f>
        <v>#N/A</v>
      </c>
      <c r="JS36" s="565" t="e">
        <f>INDEX(MARDI!$B$35:$B$58,MATCH($A$36,MARDI!M35:M58,0))</f>
        <v>#N/A</v>
      </c>
      <c r="JT36" s="565" t="e">
        <f>INDEX(MARDI!$B$35:$B$58,MATCH($A$36,MARDI!N35:N58,0))</f>
        <v>#N/A</v>
      </c>
      <c r="JU36" s="565" t="e">
        <f>INDEX(MARDI!$B$35:$B$58,MATCH($A$36,MARDI!O35:O58,0))</f>
        <v>#N/A</v>
      </c>
      <c r="JV36" s="565" t="e">
        <f>INDEX(MARDI!$B$35:$B$58,MATCH($A$36,MARDI!P35:P58,0))</f>
        <v>#N/A</v>
      </c>
      <c r="JW36" s="565" t="e">
        <f>INDEX(MARDI!$B$35:$B$58,MATCH($A$36,MARDI!Q35:Q58,0))</f>
        <v>#N/A</v>
      </c>
      <c r="JX36" s="565" t="e">
        <f>INDEX(MARDI!$B$35:$B$58,MATCH($A$36,MARDI!R35:R58,0))</f>
        <v>#N/A</v>
      </c>
      <c r="JY36" s="565" t="e">
        <f>INDEX(MARDI!$B$35:$B$58,MATCH($A$36,MARDI!S35:S58,0))</f>
        <v>#N/A</v>
      </c>
      <c r="JZ36" s="565" t="e">
        <f>INDEX(MARDI!$B$35:$B$58,MATCH($A$36,MARDI!T35:T58,0))</f>
        <v>#N/A</v>
      </c>
      <c r="KA36" s="565" t="e">
        <f>INDEX(MARDI!$B$35:$B$58,MATCH($A$36,MARDI!U35:U58,0))</f>
        <v>#N/A</v>
      </c>
      <c r="KB36" s="565" t="e">
        <f>INDEX(MARDI!$B$35:$B$58,MATCH($A$36,MARDI!V35:V58,0))</f>
        <v>#N/A</v>
      </c>
      <c r="KC36" s="565" t="e">
        <f>INDEX(MARDI!$B$35:$B$58,MATCH($A$36,MARDI!W35:W58,0))</f>
        <v>#N/A</v>
      </c>
      <c r="KD36" s="565" t="e">
        <f>INDEX(MARDI!$B$35:$B$58,MATCH($A$36,MARDI!X35:X58,0))</f>
        <v>#N/A</v>
      </c>
      <c r="KE36" s="565" t="e">
        <f>INDEX(MARDI!$B$35:$B$58,MATCH($A$36,MARDI!Y35:Y58,0))</f>
        <v>#N/A</v>
      </c>
      <c r="KF36" s="565" t="e">
        <f>INDEX(MARDI!$B$35:$B$58,MATCH($A$36,MARDI!Z35:Z58,0))</f>
        <v>#N/A</v>
      </c>
      <c r="KG36" s="565" t="e">
        <f>INDEX(MARDI!$B$35:$B$58,MATCH($A$36,MARDI!AA35:AA58,0))</f>
        <v>#N/A</v>
      </c>
      <c r="KH36" s="565" t="e">
        <f>INDEX(MARDI!$B$35:$B$58,MATCH($A$36,MARDI!AB35:AB58,0))</f>
        <v>#N/A</v>
      </c>
      <c r="KI36" s="572">
        <f t="shared" si="36"/>
        <v>0</v>
      </c>
      <c r="KK36" s="565" t="str">
        <f t="shared" si="37"/>
        <v>GAUDY</v>
      </c>
      <c r="KL36" s="565" t="e">
        <f>INDEX(MERCREDI!$B$35:$B$58,MATCH($A$36,MERCREDI!D35:D58,0))</f>
        <v>#N/A</v>
      </c>
      <c r="KM36" s="565" t="e">
        <f>INDEX(MERCREDI!$B$35:$B$58,MATCH($A$36,MERCREDI!E35:E58,0))</f>
        <v>#N/A</v>
      </c>
      <c r="KN36" s="565" t="e">
        <f>INDEX(MERCREDI!$B$35:$B$58,MATCH($A$36,MERCREDI!F35:F58,0))</f>
        <v>#N/A</v>
      </c>
      <c r="KO36" s="565" t="e">
        <f>INDEX(MERCREDI!$B$35:$B$58,MATCH($A$36,MERCREDI!G35:G58,0))</f>
        <v>#N/A</v>
      </c>
      <c r="KP36" s="565" t="e">
        <f>INDEX(MERCREDI!$B$35:$B$58,MATCH($A$36,MERCREDI!H35:H58,0))</f>
        <v>#N/A</v>
      </c>
      <c r="KQ36" s="565" t="e">
        <f>INDEX(MERCREDI!$B$35:$B$58,MATCH($A$36,MERCREDI!I35:I58,0))</f>
        <v>#N/A</v>
      </c>
      <c r="KR36" s="565" t="e">
        <f>INDEX(MERCREDI!$B$35:$B$58,MATCH($A$36,MERCREDI!J35:J58,0))</f>
        <v>#N/A</v>
      </c>
      <c r="KS36" s="565" t="e">
        <f>INDEX(MERCREDI!$B$35:$B$58,MATCH($A$36,MERCREDI!K35:K58,0))</f>
        <v>#N/A</v>
      </c>
      <c r="KT36" s="565" t="e">
        <f>INDEX(MERCREDI!$B$35:$B$58,MATCH($A$36,MERCREDI!L35:L58,0))</f>
        <v>#N/A</v>
      </c>
      <c r="KU36" s="565" t="e">
        <f>INDEX(MERCREDI!$B$35:$B$58,MATCH($A$36,MERCREDI!M35:M58,0))</f>
        <v>#N/A</v>
      </c>
      <c r="KV36" s="565" t="e">
        <f>INDEX(MERCREDI!$B$35:$B$58,MATCH($A$36,MERCREDI!N35:N58,0))</f>
        <v>#N/A</v>
      </c>
      <c r="KW36" s="565" t="e">
        <f>INDEX(MERCREDI!$B$35:$B$58,MATCH($A$36,MERCREDI!O35:O58,0))</f>
        <v>#N/A</v>
      </c>
      <c r="KX36" s="565" t="e">
        <f>INDEX(MERCREDI!$B$35:$B$58,MATCH($A$36,MERCREDI!P35:P58,0))</f>
        <v>#N/A</v>
      </c>
      <c r="KY36" s="565" t="e">
        <f>INDEX(MERCREDI!$B$35:$B$58,MATCH($A$36,MERCREDI!Q35:Q58,0))</f>
        <v>#N/A</v>
      </c>
      <c r="KZ36" s="565" t="e">
        <f>INDEX(MERCREDI!$B$35:$B$58,MATCH($A$36,MERCREDI!R35:R58,0))</f>
        <v>#N/A</v>
      </c>
      <c r="LA36" s="565" t="e">
        <f>INDEX(MERCREDI!$B$35:$B$58,MATCH($A$36,MERCREDI!S35:S58,0))</f>
        <v>#N/A</v>
      </c>
      <c r="LB36" s="565" t="e">
        <f>INDEX(MERCREDI!$B$35:$B$58,MATCH($A$36,MERCREDI!T35:T58,0))</f>
        <v>#N/A</v>
      </c>
      <c r="LC36" s="565" t="e">
        <f>INDEX(MERCREDI!$B$35:$B$58,MATCH($A$36,MERCREDI!U35:U58,0))</f>
        <v>#N/A</v>
      </c>
      <c r="LD36" s="565" t="e">
        <f>INDEX(MERCREDI!$B$35:$B$58,MATCH($A$36,MERCREDI!V35:V58,0))</f>
        <v>#N/A</v>
      </c>
      <c r="LE36" s="565" t="e">
        <f>INDEX(MERCREDI!$B$35:$B$58,MATCH($A$36,MERCREDI!W35:W58,0))</f>
        <v>#N/A</v>
      </c>
      <c r="LF36" s="565" t="e">
        <f>INDEX(MERCREDI!$B$35:$B$58,MATCH($A$36,MERCREDI!X35:X58,0))</f>
        <v>#N/A</v>
      </c>
      <c r="LG36" s="565" t="e">
        <f>INDEX(MERCREDI!$B$35:$B$58,MATCH($A$36,MERCREDI!Y35:Y58,0))</f>
        <v>#N/A</v>
      </c>
      <c r="LH36" s="565" t="e">
        <f>INDEX(MERCREDI!$B$35:$B$58,MATCH($A$36,MERCREDI!Z35:Z58,0))</f>
        <v>#N/A</v>
      </c>
      <c r="LI36" s="565" t="e">
        <f>INDEX(MERCREDI!$B$35:$B$58,MATCH($A$36,MERCREDI!AA35:AA58,0))</f>
        <v>#N/A</v>
      </c>
      <c r="LJ36" s="565" t="e">
        <f>INDEX(MERCREDI!$B$35:$B$58,MATCH($A$36,MERCREDI!AB35:AB58,0))</f>
        <v>#N/A</v>
      </c>
      <c r="LK36" s="572">
        <f t="shared" si="38"/>
        <v>0</v>
      </c>
      <c r="LM36" s="565" t="str">
        <f t="shared" si="39"/>
        <v>GAUDY</v>
      </c>
      <c r="LN36" s="565" t="e">
        <f>INDEX(JEUDI!$B$35:$B$58,MATCH($A$36,JEUDI!D35:D58,0))</f>
        <v>#N/A</v>
      </c>
      <c r="LO36" s="565" t="e">
        <f>INDEX(JEUDI!$B$35:$B$58,MATCH($A$36,JEUDI!E35:E58,0))</f>
        <v>#N/A</v>
      </c>
      <c r="LP36" s="565" t="e">
        <f>INDEX(JEUDI!$B$35:$B$58,MATCH($A$36,JEUDI!F35:F58,0))</f>
        <v>#N/A</v>
      </c>
      <c r="LQ36" s="565" t="e">
        <f>INDEX(JEUDI!$B$35:$B$58,MATCH($A$36,JEUDI!G35:G58,0))</f>
        <v>#N/A</v>
      </c>
      <c r="LR36" s="565" t="e">
        <f>INDEX(JEUDI!$B$35:$B$58,MATCH($A$36,JEUDI!H35:H58,0))</f>
        <v>#N/A</v>
      </c>
      <c r="LS36" s="565" t="e">
        <f>INDEX(JEUDI!$B$35:$B$58,MATCH($A$36,JEUDI!I35:I58,0))</f>
        <v>#N/A</v>
      </c>
      <c r="LT36" s="565" t="e">
        <f>INDEX(JEUDI!$B$35:$B$58,MATCH($A$36,JEUDI!J35:J58,0))</f>
        <v>#N/A</v>
      </c>
      <c r="LU36" s="565" t="e">
        <f>INDEX(JEUDI!$B$35:$B$58,MATCH($A$36,JEUDI!K35:K58,0))</f>
        <v>#N/A</v>
      </c>
      <c r="LV36" s="565" t="e">
        <f>INDEX(JEUDI!$B$35:$B$58,MATCH($A$36,JEUDI!L35:L58,0))</f>
        <v>#N/A</v>
      </c>
      <c r="LW36" s="565" t="e">
        <f>INDEX(JEUDI!$B$35:$B$58,MATCH($A$36,JEUDI!M35:M58,0))</f>
        <v>#N/A</v>
      </c>
      <c r="LX36" s="565" t="e">
        <f>INDEX(JEUDI!$B$35:$B$58,MATCH($A$36,JEUDI!N35:N58,0))</f>
        <v>#N/A</v>
      </c>
      <c r="LY36" s="565" t="e">
        <f>INDEX(JEUDI!$B$35:$B$58,MATCH($A$36,JEUDI!O35:O58,0))</f>
        <v>#N/A</v>
      </c>
      <c r="LZ36" s="565" t="e">
        <f>INDEX(JEUDI!$B$35:$B$58,MATCH($A$36,JEUDI!P35:P58,0))</f>
        <v>#N/A</v>
      </c>
      <c r="MA36" s="565" t="e">
        <f>INDEX(JEUDI!$B$35:$B$58,MATCH($A$36,JEUDI!Q35:Q58,0))</f>
        <v>#N/A</v>
      </c>
      <c r="MB36" s="565" t="e">
        <f>INDEX(JEUDI!$B$35:$B$58,MATCH($A$36,JEUDI!R35:R58,0))</f>
        <v>#N/A</v>
      </c>
      <c r="MC36" s="565" t="e">
        <f>INDEX(JEUDI!$B$35:$B$58,MATCH($A$36,JEUDI!S35:S58,0))</f>
        <v>#N/A</v>
      </c>
      <c r="MD36" s="565" t="e">
        <f>INDEX(JEUDI!$B$35:$B$58,MATCH($A$36,JEUDI!T35:T58,0))</f>
        <v>#N/A</v>
      </c>
      <c r="ME36" s="565" t="e">
        <f>INDEX(JEUDI!$B$35:$B$58,MATCH($A$36,JEUDI!U35:U58,0))</f>
        <v>#N/A</v>
      </c>
      <c r="MF36" s="565" t="e">
        <f>INDEX(JEUDI!$B$35:$B$58,MATCH($A$36,JEUDI!V35:V58,0))</f>
        <v>#N/A</v>
      </c>
      <c r="MG36" s="565" t="e">
        <f>INDEX(JEUDI!$B$35:$B$58,MATCH($A$36,JEUDI!W35:W58,0))</f>
        <v>#N/A</v>
      </c>
      <c r="MH36" s="565" t="e">
        <f>INDEX(JEUDI!$B$35:$B$58,MATCH($A$36,JEUDI!X35:X58,0))</f>
        <v>#N/A</v>
      </c>
      <c r="MI36" s="565" t="e">
        <f>INDEX(JEUDI!$B$35:$B$58,MATCH($A$36,JEUDI!Y35:Y58,0))</f>
        <v>#N/A</v>
      </c>
      <c r="MJ36" s="565" t="e">
        <f>INDEX(JEUDI!$B$35:$B$58,MATCH($A$36,JEUDI!Z35:Z58,0))</f>
        <v>#N/A</v>
      </c>
      <c r="MK36" s="565" t="e">
        <f>INDEX(JEUDI!$B$35:$B$58,MATCH($A$36,JEUDI!AA35:AA58,0))</f>
        <v>#N/A</v>
      </c>
      <c r="ML36" s="565" t="e">
        <f>INDEX(JEUDI!$B$35:$B$58,MATCH($A$36,JEUDI!AB35:AB58,0))</f>
        <v>#N/A</v>
      </c>
      <c r="MM36" s="572">
        <f t="shared" si="40"/>
        <v>0</v>
      </c>
      <c r="MP36" s="565" t="str">
        <f t="shared" si="41"/>
        <v>GAUDY</v>
      </c>
      <c r="MQ36" s="565" t="e">
        <f>INDEX(VENDREDI!$B$35:$B$58,MATCH($A$36,VENDREDI!D35:D58,0))</f>
        <v>#N/A</v>
      </c>
      <c r="MR36" s="565" t="e">
        <f>INDEX(VENDREDI!$B$35:$B$58,MATCH($A$36,VENDREDI!E35:E58,0))</f>
        <v>#N/A</v>
      </c>
      <c r="MS36" s="565" t="e">
        <f>INDEX(VENDREDI!$B$35:$B$58,MATCH($A$36,VENDREDI!F35:F58,0))</f>
        <v>#N/A</v>
      </c>
      <c r="MT36" s="565" t="e">
        <f>INDEX(VENDREDI!$B$35:$B$58,MATCH($A$36,VENDREDI!G35:G58,0))</f>
        <v>#N/A</v>
      </c>
      <c r="MU36" s="565" t="e">
        <f>INDEX(VENDREDI!$B$35:$B$58,MATCH($A$36,VENDREDI!H35:H58,0))</f>
        <v>#N/A</v>
      </c>
      <c r="MV36" s="565" t="e">
        <f>INDEX(VENDREDI!$B$35:$B$58,MATCH($A$36,VENDREDI!I35:I58,0))</f>
        <v>#N/A</v>
      </c>
      <c r="MW36" s="565" t="e">
        <f>INDEX(VENDREDI!$B$35:$B$58,MATCH($A$36,VENDREDI!J35:J58,0))</f>
        <v>#N/A</v>
      </c>
      <c r="MX36" s="565" t="e">
        <f>INDEX(VENDREDI!$B$35:$B$58,MATCH($A$36,VENDREDI!K35:K58,0))</f>
        <v>#N/A</v>
      </c>
      <c r="MY36" s="565" t="e">
        <f>INDEX(VENDREDI!$B$35:$B$58,MATCH($A$36,VENDREDI!L35:L58,0))</f>
        <v>#N/A</v>
      </c>
      <c r="MZ36" s="565" t="e">
        <f>INDEX(VENDREDI!$B$35:$B$58,MATCH($A$36,VENDREDI!M35:M58,0))</f>
        <v>#N/A</v>
      </c>
      <c r="NA36" s="565" t="e">
        <f>INDEX(VENDREDI!$B$35:$B$58,MATCH($A$36,VENDREDI!N35:N58,0))</f>
        <v>#N/A</v>
      </c>
      <c r="NB36" s="565" t="e">
        <f>INDEX(VENDREDI!$B$35:$B$58,MATCH($A$36,VENDREDI!O35:O58,0))</f>
        <v>#N/A</v>
      </c>
      <c r="NC36" s="565" t="e">
        <f>INDEX(VENDREDI!$B$35:$B$58,MATCH($A$36,VENDREDI!P35:P58,0))</f>
        <v>#N/A</v>
      </c>
      <c r="ND36" s="565" t="e">
        <f>INDEX(VENDREDI!$B$35:$B$58,MATCH($A$36,VENDREDI!Q35:Q58,0))</f>
        <v>#N/A</v>
      </c>
      <c r="NE36" s="565" t="e">
        <f>INDEX(VENDREDI!$B$35:$B$58,MATCH($A$36,VENDREDI!R35:R58,0))</f>
        <v>#N/A</v>
      </c>
      <c r="NF36" s="565" t="e">
        <f>INDEX(VENDREDI!$B$35:$B$58,MATCH($A$36,VENDREDI!S35:S58,0))</f>
        <v>#N/A</v>
      </c>
      <c r="NG36" s="565" t="e">
        <f>INDEX(VENDREDI!$B$35:$B$58,MATCH($A$36,VENDREDI!T35:T58,0))</f>
        <v>#N/A</v>
      </c>
      <c r="NH36" s="565" t="e">
        <f>INDEX(VENDREDI!$B$35:$B$58,MATCH($A$36,VENDREDI!U35:U58,0))</f>
        <v>#N/A</v>
      </c>
      <c r="NI36" s="565" t="e">
        <f>INDEX(VENDREDI!$B$35:$B$58,MATCH($A$36,VENDREDI!V35:V58,0))</f>
        <v>#N/A</v>
      </c>
      <c r="NJ36" s="565" t="e">
        <f>INDEX(VENDREDI!$B$35:$B$58,MATCH($A$36,VENDREDI!W35:W58,0))</f>
        <v>#N/A</v>
      </c>
      <c r="NK36" s="565" t="e">
        <f>INDEX(VENDREDI!$B$35:$B$58,MATCH($A$36,VENDREDI!X35:X58,0))</f>
        <v>#N/A</v>
      </c>
      <c r="NL36" s="565" t="e">
        <f>INDEX(VENDREDI!$B$35:$B$58,MATCH($A$36,VENDREDI!Y35:Y58,0))</f>
        <v>#N/A</v>
      </c>
      <c r="NM36" s="565" t="e">
        <f>INDEX(VENDREDI!$B$35:$B$58,MATCH($A$36,VENDREDI!Z35:Z58,0))</f>
        <v>#N/A</v>
      </c>
      <c r="NN36" s="565" t="e">
        <f>INDEX(VENDREDI!$B$35:$B$58,MATCH($A$36,VENDREDI!AA35:AA58,0))</f>
        <v>#N/A</v>
      </c>
      <c r="NO36" s="565" t="e">
        <f>INDEX(VENDREDI!$B$35:$B$58,MATCH($A$36,VENDREDI!AB35:AB58,0))</f>
        <v>#N/A</v>
      </c>
      <c r="NP36" s="572">
        <f t="shared" si="42"/>
        <v>0</v>
      </c>
      <c r="NS36" s="564" t="str">
        <f t="shared" si="43"/>
        <v>GAUDY</v>
      </c>
      <c r="NT36" s="617" t="e">
        <f>INDEX(LUNDI!$B$63:$B$66,MATCH(A36,LUNDI!$D$63:$D$66,0))</f>
        <v>#N/A</v>
      </c>
      <c r="NU36" s="618" t="e">
        <f>INDEX(LUNDI!$B$63:$B$66,MATCH(A36,LUNDI!$E$63:$E$66,0))</f>
        <v>#N/A</v>
      </c>
      <c r="NV36" s="625" t="e">
        <f>INDEX(LUNDI!$H$63:$H$66,MATCH(A36,LUNDI!$J$63:$J$66,0))</f>
        <v>#N/A</v>
      </c>
      <c r="NW36" s="626" t="e">
        <f>INDEX(LUNDI!$H$63:$H$66,MATCH($A$36,LUNDI!K63:K66,0))</f>
        <v>#N/A</v>
      </c>
      <c r="NX36" s="617" t="e">
        <f>INDEX(MARDI!$B$63:$B$66,MATCH(A36,MARDI!$D$63:$D$66,0))</f>
        <v>#N/A</v>
      </c>
      <c r="NY36" s="618" t="e">
        <f>INDEX(MARDI!$B$63:$B$66,MATCH(A36,MARDI!$E$63:$E$66,0))</f>
        <v>#N/A</v>
      </c>
      <c r="NZ36" s="625" t="e">
        <f>INDEX(MARDI!$H$63:$H$66,MATCH(A36,MARDI!$J$63:$J$66,0))</f>
        <v>#N/A</v>
      </c>
      <c r="OA36" s="626" t="e">
        <f>INDEX(MARDI!$H$63:$H$66,MATCH(A36,MARDI!$K$63:$K$66,0))</f>
        <v>#N/A</v>
      </c>
      <c r="OB36" s="617" t="e">
        <f>INDEX(MERCREDI!$B$63:$B$66,MATCH(A36,MERCREDI!$D$63:$D$66,0))</f>
        <v>#N/A</v>
      </c>
      <c r="OC36" s="618" t="e">
        <f>INDEX(MERCREDI!$B$63:$B$66,MATCH(A36,MERCREDI!$E$63:$E$66,0))</f>
        <v>#N/A</v>
      </c>
      <c r="OD36" s="625" t="e">
        <f>INDEX(MERCREDI!$H$63:$H$66,MATCH(A36,MERCREDI!$J$63:$J$66,0))</f>
        <v>#N/A</v>
      </c>
      <c r="OE36" s="626" t="e">
        <f>INDEX(MERCREDI!$H$63:$H$66,MATCH(A36,MERCREDI!$K$63:$K$66,0))</f>
        <v>#N/A</v>
      </c>
      <c r="OF36" s="617" t="e">
        <f>INDEX(JEUDI!$B$63:$B$66,MATCH(A36,JEUDI!$D$63:$D$66,0))</f>
        <v>#N/A</v>
      </c>
      <c r="OG36" s="618" t="e">
        <f>INDEX(JEUDI!$B$63:$B$66,MATCH(A36,JEUDI!$E$63:$E$66,0))</f>
        <v>#N/A</v>
      </c>
      <c r="OH36" s="625" t="e">
        <f>INDEX(JEUDI!$H$63:$H$66,MATCH(A36,JEUDI!$J$63:$J$66,0))</f>
        <v>#N/A</v>
      </c>
      <c r="OI36" s="626" t="e">
        <f>INDEX(JEUDI!$H$63:$H$66,MATCH(A36,JEUDI!$K$63:$K$66,0))</f>
        <v>#N/A</v>
      </c>
      <c r="OJ36" s="617" t="e">
        <f>INDEX(VENDREDI!$B$63:$B$66,MATCH(A36,VENDREDI!$D$63:$D$66,0))</f>
        <v>#N/A</v>
      </c>
      <c r="OK36" s="618" t="e">
        <f>INDEX(VENDREDI!$B$63:$B$66,MATCH(A36,VENDREDI!$E$63:$E$66,0))</f>
        <v>#N/A</v>
      </c>
      <c r="OL36" s="625" t="e">
        <f>INDEX(VENDREDI!$H$63:$H$66,MATCH(A36,VENDREDI!$J$63:$J$66,0))</f>
        <v>#N/A</v>
      </c>
      <c r="OM36" s="626" t="e">
        <f>INDEX(VENDREDI!$H$63:$H$66,MATCH(A36,VENDREDI!$K$63:$K$66,0))</f>
        <v>#N/A</v>
      </c>
      <c r="ON36" s="669" t="str">
        <f t="shared" si="44"/>
        <v>GAUDY</v>
      </c>
      <c r="OO36" s="641" t="e">
        <f>INDEX(LUNDI!$C$63:$C$66,MATCH(A36,LUNDI!$D$63:$D$66,0))</f>
        <v>#N/A</v>
      </c>
      <c r="OP36" s="642" t="e">
        <f>INDEX(LUNDI!$C$63:$C$66,MATCH(A36,LUNDI!$E$63:$E$66,0))</f>
        <v>#N/A</v>
      </c>
      <c r="OQ36" s="645" t="e">
        <f>INDEX(LUNDI!$I$63:$I$66,MATCH(A36,LUNDI!$J$63:$J$66,0))</f>
        <v>#N/A</v>
      </c>
      <c r="OR36" s="646" t="e">
        <f>INDEX(LUNDI!$I$63:$I$66,MATCH(A36,LUNDI!$K$63:$K$66,0))</f>
        <v>#N/A</v>
      </c>
      <c r="OS36" s="649" t="e">
        <f>INDEX(MARDI!$C$63:$C$66,MATCH(A36,MARDI!$D$63:$D$66,0))</f>
        <v>#N/A</v>
      </c>
      <c r="OT36" s="650" t="e">
        <f>INDEX(MARDI!$C$63:$C$66,MATCH(A36,MARDI!$E$63:$E$66,0))</f>
        <v>#N/A</v>
      </c>
      <c r="OU36" s="651" t="e">
        <f>INDEX(MARDI!$I$63:$I$66,MATCH(A36,MARDI!$J$63:$J$66,0))</f>
        <v>#N/A</v>
      </c>
      <c r="OV36" s="652" t="e">
        <f>INDEX(MARDI!$I$63:$I$66,MATCH(A36,MARDI!$K$63:$K$66,0))</f>
        <v>#N/A</v>
      </c>
      <c r="OW36" s="657" t="e">
        <f>INDEX(MERCREDI!$C$63:$C$66,MATCH(A36,MERCREDI!$D$63:$D$66,0))</f>
        <v>#N/A</v>
      </c>
      <c r="OX36" s="658" t="e">
        <f>INDEX(MERCREDI!$C$63:$C$66,MATCH(A36,MERCREDI!$E$63:$E$66,0))</f>
        <v>#N/A</v>
      </c>
      <c r="OY36" s="659" t="e">
        <f>INDEX(MERCREDI!$I$63:$I$66,MATCH(A36,MERCREDI!$J$63:$J$66,0))</f>
        <v>#N/A</v>
      </c>
      <c r="OZ36" s="660" t="e">
        <f>INDEX(MERCREDI!$I$63:$I$66,MATCH(A36,MERCREDI!$K$63:$K$66,0))</f>
        <v>#N/A</v>
      </c>
      <c r="PA36" s="657" t="e">
        <f>INDEX(JEUDI!$C$63:$C$66,MATCH(A36,JEUDI!$D$63:$D$66,0))</f>
        <v>#N/A</v>
      </c>
      <c r="PB36" s="658" t="e">
        <f>INDEX(JEUDI!$C$63:$C$66,MATCH(A36,JEUDI!$E$63:$E$66,0))</f>
        <v>#N/A</v>
      </c>
      <c r="PC36" s="659" t="e">
        <f>INDEX(JEUDI!$I$63:$I$66,MATCH(A36,JEUDI!$J$63:$J$66,0))</f>
        <v>#N/A</v>
      </c>
      <c r="PD36" s="660" t="e">
        <f>INDEX(JEUDI!$I$63:$I$66,MATCH(A36,JEUDI!$K$63:$K$66,0))</f>
        <v>#N/A</v>
      </c>
      <c r="PE36" s="657" t="e">
        <f>INDEX(VENDREDI!$C$63:$C$66,MATCH(A36,VENDREDI!$D$63:$D$66,0))</f>
        <v>#N/A</v>
      </c>
      <c r="PF36" s="658" t="e">
        <f>INDEX(VENDREDI!$C$63:$C$66,MATCH(A36,VENDREDI!$E$63:$E$66,0))</f>
        <v>#N/A</v>
      </c>
      <c r="PG36" s="659" t="e">
        <f>INDEX(VENDREDI!$I$63:$I$66,MATCH(A36,VENDREDI!$J$63:$J$66,0))</f>
        <v>#N/A</v>
      </c>
      <c r="PH36" s="660" t="e">
        <f>INDEX(VENDREDI!$I$63:$I$66,MATCH(A36,VENDREDI!$K$63:$K$66,0))</f>
        <v>#N/A</v>
      </c>
    </row>
    <row r="37" spans="1:424" x14ac:dyDescent="0.25">
      <c r="A37" s="90" t="str">
        <f>'LISTE DES PROFS'!A32</f>
        <v>GHANEM</v>
      </c>
      <c r="B37" s="226">
        <f t="shared" si="17"/>
        <v>0</v>
      </c>
      <c r="C37" s="487">
        <f t="shared" si="18"/>
        <v>0</v>
      </c>
      <c r="D37" s="481">
        <f t="shared" si="19"/>
        <v>0</v>
      </c>
      <c r="E37" s="482">
        <f t="shared" si="20"/>
        <v>0</v>
      </c>
      <c r="F37" s="226">
        <f t="shared" si="21"/>
        <v>0</v>
      </c>
      <c r="G37" s="487">
        <f t="shared" si="22"/>
        <v>0</v>
      </c>
      <c r="H37" s="481">
        <f t="shared" si="23"/>
        <v>0</v>
      </c>
      <c r="I37" s="482">
        <f t="shared" si="24"/>
        <v>0</v>
      </c>
      <c r="J37" s="226">
        <f t="shared" si="0"/>
        <v>0</v>
      </c>
      <c r="K37" s="487">
        <f t="shared" si="1"/>
        <v>0</v>
      </c>
      <c r="L37" s="481">
        <f t="shared" si="2"/>
        <v>0</v>
      </c>
      <c r="M37" s="482">
        <f t="shared" si="3"/>
        <v>0</v>
      </c>
      <c r="N37" s="492">
        <f t="shared" si="25"/>
        <v>0</v>
      </c>
      <c r="O37" s="480" t="s">
        <v>15</v>
      </c>
      <c r="P37" s="226">
        <f>COUNTIF(LUNDI!$D$6:$AB$15,A37)</f>
        <v>0</v>
      </c>
      <c r="Q37" s="228">
        <f>COUNTIF(LUNDI!$D$20:$Y$29,A37)</f>
        <v>0</v>
      </c>
      <c r="R37" s="444">
        <f t="shared" si="4"/>
        <v>0</v>
      </c>
      <c r="S37" s="228">
        <f>COUNTIF(MARDI!$D$6:$AB$15,A37)</f>
        <v>0</v>
      </c>
      <c r="T37" s="228">
        <f>COUNTIF(MARDI!$D$20:$Y$29,A37)</f>
        <v>0</v>
      </c>
      <c r="U37" s="444">
        <f t="shared" si="5"/>
        <v>0</v>
      </c>
      <c r="V37" s="228">
        <f>COUNTIF(MERCREDI!$D$6:$AB$15,A37)</f>
        <v>0</v>
      </c>
      <c r="W37" s="228">
        <f>COUNTIF(MERCREDI!$D$20:$Y$29,A37)</f>
        <v>0</v>
      </c>
      <c r="X37" s="444">
        <f t="shared" si="6"/>
        <v>0</v>
      </c>
      <c r="Y37" s="228">
        <f>COUNTIF(JEUDI!$D$6:$AB$15,A37)</f>
        <v>0</v>
      </c>
      <c r="Z37" s="228">
        <f>COUNTIF(JEUDI!$D$20:$Y$29,A37)</f>
        <v>0</v>
      </c>
      <c r="AA37" s="444">
        <f t="shared" si="7"/>
        <v>0</v>
      </c>
      <c r="AB37" s="228">
        <f>COUNTIF(VENDREDI!$D$6:$AB$15,A37)</f>
        <v>0</v>
      </c>
      <c r="AC37" s="229">
        <f>COUNTIF(VENDREDI!$D$20:$Y$29,A37)</f>
        <v>0</v>
      </c>
      <c r="AD37" s="451">
        <f t="shared" si="8"/>
        <v>0</v>
      </c>
      <c r="AE37" s="226">
        <f>COUNTIF(LUNDI!$D$63:$D$66,A37)</f>
        <v>0</v>
      </c>
      <c r="AF37" s="227">
        <f>COUNTIF(LUNDI!$E$63:$E$66,A37)</f>
        <v>0</v>
      </c>
      <c r="AG37" s="228">
        <f>COUNTIF(MARDI!$D$63:$D$66,A37)</f>
        <v>0</v>
      </c>
      <c r="AH37" s="234">
        <f>COUNTIF(MARDI!$E$63:$E$66,A37)</f>
        <v>0</v>
      </c>
      <c r="AI37" s="228">
        <f>COUNTIF(MERCREDI!$D$63:$D$66,A37)</f>
        <v>0</v>
      </c>
      <c r="AJ37" s="234">
        <f>COUNTIF(MERCREDI!$E$63:$E$66,A37)</f>
        <v>0</v>
      </c>
      <c r="AK37" s="228">
        <f>COUNTIF(JEUDI!$D$63:$D$66,A37)</f>
        <v>0</v>
      </c>
      <c r="AL37" s="227">
        <f>COUNTIF(JEUDI!$E$63:$E$66,A37)</f>
        <v>0</v>
      </c>
      <c r="AM37" s="228">
        <f>COUNTIF(VENDREDI!$D$63:$D$66,A37)</f>
        <v>0</v>
      </c>
      <c r="AN37" s="525">
        <f>COUNTIF(VENDREDI!$E$63:$E$66,A37)</f>
        <v>0</v>
      </c>
      <c r="AO37" s="226">
        <f>COUNTIF(LUNDI!$F$63:$F$66,A37)</f>
        <v>0</v>
      </c>
      <c r="AP37" s="227"/>
      <c r="AQ37" s="228">
        <f>COUNTIF(MARDI!$F$63:$F$66,A37)</f>
        <v>0</v>
      </c>
      <c r="AR37" s="227"/>
      <c r="AS37" s="228">
        <f>COUNTIF(MERCREDI!$F$63:$F$66,A37)</f>
        <v>0</v>
      </c>
      <c r="AT37" s="227"/>
      <c r="AU37" s="228">
        <f>COUNTIF(JEUDI!$F$63:$F$66,A37)</f>
        <v>0</v>
      </c>
      <c r="AV37" s="227"/>
      <c r="AW37" s="229">
        <f>COUNTIF(VENDREDI!$F$63:$F$66,A37)</f>
        <v>0</v>
      </c>
      <c r="AZ37" s="236">
        <f>COUNTIF(LUNDI!$D$35:$AB$44,A37)</f>
        <v>0</v>
      </c>
      <c r="BA37" s="237">
        <f>COUNTIF(LUNDI!$D$49:$Y$58,A37)</f>
        <v>0</v>
      </c>
      <c r="BB37" s="444">
        <f t="shared" si="9"/>
        <v>0</v>
      </c>
      <c r="BC37" s="237">
        <f>COUNTIF(MARDI!$D$35:$AB$44,A37)</f>
        <v>0</v>
      </c>
      <c r="BD37" s="237">
        <f>COUNTIF(MARDI!$D$49:$Y$58,A37)</f>
        <v>0</v>
      </c>
      <c r="BE37" s="444">
        <f t="shared" si="10"/>
        <v>0</v>
      </c>
      <c r="BF37" s="237">
        <f>COUNTIF(MERCREDI!$D$35:$AB$44,A37)</f>
        <v>0</v>
      </c>
      <c r="BG37" s="237">
        <f>COUNTIF(MERCREDI!$D$49:$Y$58,A37)</f>
        <v>0</v>
      </c>
      <c r="BH37" s="444">
        <f t="shared" si="11"/>
        <v>0</v>
      </c>
      <c r="BI37" s="237">
        <f>COUNTIF(JEUDI!$D$35:$AB$44,A37)</f>
        <v>0</v>
      </c>
      <c r="BJ37" s="237">
        <f>COUNTIF(JEUDI!$D$49:$Y$58,A37)</f>
        <v>0</v>
      </c>
      <c r="BK37" s="444">
        <f t="shared" si="12"/>
        <v>0</v>
      </c>
      <c r="BL37" s="237">
        <f>COUNTIF(VENDREDI!$D$35:$AB$44,A37)</f>
        <v>0</v>
      </c>
      <c r="BM37" s="238">
        <f>COUNTIF(VENDREDI!$D$49:$Y$58,A37)</f>
        <v>0</v>
      </c>
      <c r="BN37" s="451">
        <f t="shared" si="13"/>
        <v>0</v>
      </c>
      <c r="BO37" s="207">
        <f>COUNTIF(LUNDI!$J$63:$J$66,A37)</f>
        <v>0</v>
      </c>
      <c r="BP37" s="41">
        <f>COUNTIF(LUNDI!$K$63:$K$66,A37)</f>
        <v>0</v>
      </c>
      <c r="BQ37" s="207">
        <f>COUNTIF(MARDI!$J$63:$J$66,A37)</f>
        <v>0</v>
      </c>
      <c r="BR37" s="41">
        <f>COUNTIF(MARDI!$K$63:$K$66,A37)</f>
        <v>0</v>
      </c>
      <c r="BS37" s="207">
        <f>COUNTIF(MERCREDI!$J$63:$J$66,A37)</f>
        <v>0</v>
      </c>
      <c r="BT37" s="41">
        <f>COUNTIF(MERCREDI!$K$63:$K$66,A37)</f>
        <v>0</v>
      </c>
      <c r="BU37" s="207">
        <f>COUNTIF(JEUDI!$J$63:$J$66,A37)</f>
        <v>0</v>
      </c>
      <c r="BV37" s="41">
        <f>COUNTIF(JEUDI!$K$63:$K$66,A37)</f>
        <v>0</v>
      </c>
      <c r="BW37" s="207">
        <f>COUNTIF(VENDREDI!$J$63:$J$66,A37)</f>
        <v>0</v>
      </c>
      <c r="BX37" s="42">
        <f>COUNTIF(VENDREDI!$K$63:$K$66,A37)</f>
        <v>0</v>
      </c>
      <c r="BY37" s="207">
        <f>COUNTIF(LUNDI!$L$66:$L93,A37)</f>
        <v>0</v>
      </c>
      <c r="BZ37" s="208"/>
      <c r="CA37" s="41">
        <f>COUNTIF(MARDI!$L$63:$L$66,A37)</f>
        <v>0</v>
      </c>
      <c r="CB37" s="208"/>
      <c r="CC37" s="208">
        <f>COUNTIF(MERCREDI!$L$63:$L$66,A37)</f>
        <v>0</v>
      </c>
      <c r="CD37" s="208"/>
      <c r="CE37" s="41">
        <f>COUNTIF(JEUDI!$L$63:$L$66,A37)</f>
        <v>0</v>
      </c>
      <c r="CF37" s="208"/>
      <c r="CG37" s="209">
        <f>COUNTIF(VENDREDI!$L$63:$L$66,A37)</f>
        <v>0</v>
      </c>
      <c r="CK37" s="43">
        <f>COUNTIF(LUNDI!$O$64:$O$66,A37)</f>
        <v>0</v>
      </c>
      <c r="CL37" s="41">
        <f>COUNTIF(MARDI!$O$64:$O$66,A37)</f>
        <v>0</v>
      </c>
      <c r="CM37" s="41">
        <f>COUNTIF(MERCREDI!$O$64:$O$66,A37)</f>
        <v>0</v>
      </c>
      <c r="CN37" s="41">
        <f>COUNTIF(JEUDI!$O$64:$O$66,A37)</f>
        <v>0</v>
      </c>
      <c r="CO37" s="42">
        <f>COUNTIF(VENDREDI!$O$64:$O$66,A37)</f>
        <v>0</v>
      </c>
      <c r="CQ37" s="43">
        <f>COUNTIF(LUNDI!$P$64:$P$66,A37)</f>
        <v>0</v>
      </c>
      <c r="CR37" s="41">
        <f>COUNTIF(MARDI!$P$64:$P$66,A37)</f>
        <v>0</v>
      </c>
      <c r="CS37" s="41">
        <f>COUNTIF(MERCREDI!$P$64:$P$66,A37)</f>
        <v>0</v>
      </c>
      <c r="CT37" s="41">
        <f>COUNTIF(JEUDI!$P$64:$P$66,A37)</f>
        <v>0</v>
      </c>
      <c r="CU37" s="42">
        <f>COUNTIF(VENDREDI!$P$64:$P$66,A37)</f>
        <v>0</v>
      </c>
      <c r="CV37" s="543" t="str">
        <f t="shared" si="26"/>
        <v>GHANEM</v>
      </c>
      <c r="CW37" s="559" t="e">
        <f>INDEX(LUNDI!$B$6:$B$29,MATCH($A$37,LUNDI!D6:D29,0))</f>
        <v>#N/A</v>
      </c>
      <c r="CX37" s="559" t="e">
        <f>INDEX(LUNDI!$B$6:$B$29,MATCH($A$37,LUNDI!E6:E29,0))</f>
        <v>#N/A</v>
      </c>
      <c r="CY37" s="559" t="e">
        <f>INDEX(LUNDI!$B$6:$B$29,MATCH($A$37,LUNDI!F6:F29,0))</f>
        <v>#N/A</v>
      </c>
      <c r="CZ37" s="559" t="e">
        <f>INDEX(LUNDI!$B$6:$B$29,MATCH($A$37,LUNDI!G6:G29,0))</f>
        <v>#N/A</v>
      </c>
      <c r="DA37" s="559" t="e">
        <f>INDEX(LUNDI!$B$6:$B$29,MATCH($A$37,LUNDI!H6:H29,0))</f>
        <v>#N/A</v>
      </c>
      <c r="DB37" s="559" t="e">
        <f>INDEX(LUNDI!$B$6:$B$29,MATCH($A$37,LUNDI!I6:I29,0))</f>
        <v>#N/A</v>
      </c>
      <c r="DC37" s="559" t="e">
        <f>INDEX(LUNDI!$B$6:$B$29,MATCH($A$37,LUNDI!J6:J29,0))</f>
        <v>#N/A</v>
      </c>
      <c r="DD37" s="559" t="e">
        <f>INDEX(LUNDI!$B$6:$B$29,MATCH($A$37,LUNDI!K6:K29,0))</f>
        <v>#N/A</v>
      </c>
      <c r="DE37" s="559" t="e">
        <f>INDEX(LUNDI!$B$6:$B$29,MATCH($A$37,LUNDI!L6:L29,0))</f>
        <v>#N/A</v>
      </c>
      <c r="DF37" s="559" t="e">
        <f>INDEX(LUNDI!$B$6:$B$29,MATCH($A$37,LUNDI!M6:M29,0))</f>
        <v>#N/A</v>
      </c>
      <c r="DG37" s="559" t="e">
        <f>INDEX(LUNDI!$B$6:$B$29,MATCH($A$37,LUNDI!N6:N29,0))</f>
        <v>#N/A</v>
      </c>
      <c r="DH37" s="559" t="e">
        <f>INDEX(LUNDI!$B$6:$B$29,MATCH($A$37,LUNDI!O6:O29,0))</f>
        <v>#N/A</v>
      </c>
      <c r="DI37" s="559" t="e">
        <f>INDEX(LUNDI!$B$6:$B$29,MATCH($A$37,LUNDI!P6:P29,0))</f>
        <v>#N/A</v>
      </c>
      <c r="DJ37" s="559" t="e">
        <f>INDEX(LUNDI!$B$6:$B$29,MATCH($A$37,LUNDI!Q6:Q29,0))</f>
        <v>#N/A</v>
      </c>
      <c r="DK37" s="559" t="e">
        <f>INDEX(LUNDI!$B$6:$B$29,MATCH($A$37,LUNDI!R6:R29,0))</f>
        <v>#N/A</v>
      </c>
      <c r="DL37" s="559" t="e">
        <f>INDEX(LUNDI!$B$6:$B$29,MATCH($A$37,LUNDI!S6:S29,0))</f>
        <v>#N/A</v>
      </c>
      <c r="DM37" s="559" t="e">
        <f>INDEX(LUNDI!$B$6:$B$29,MATCH($A$37,LUNDI!T6:T29,0))</f>
        <v>#N/A</v>
      </c>
      <c r="DN37" s="559" t="e">
        <f>INDEX(LUNDI!$B$6:$B$29,MATCH($A$37,LUNDI!U6:U29,0))</f>
        <v>#N/A</v>
      </c>
      <c r="DO37" s="559" t="e">
        <f>INDEX(LUNDI!$B$6:$B$29,MATCH($A$37,LUNDI!V6:V29,0))</f>
        <v>#N/A</v>
      </c>
      <c r="DP37" s="559" t="e">
        <f>INDEX(LUNDI!$B$6:$B$29,MATCH($A$37,LUNDI!W6:W29,0))</f>
        <v>#N/A</v>
      </c>
      <c r="DQ37" s="559" t="e">
        <f>INDEX(LUNDI!$B$6:$B$29,MATCH($A$37,LUNDI!X6:X29,0))</f>
        <v>#N/A</v>
      </c>
      <c r="DR37" s="559" t="e">
        <f>INDEX(LUNDI!$B$6:$B$29,MATCH($A$37,LUNDI!Y6:Y29,0))</f>
        <v>#N/A</v>
      </c>
      <c r="DS37" s="559" t="e">
        <f>INDEX(LUNDI!$B$6:$B$29,MATCH($A$37,LUNDI!Z6:Z29,0))</f>
        <v>#N/A</v>
      </c>
      <c r="DT37" s="559" t="e">
        <f>INDEX(LUNDI!$B$6:$B$29,MATCH($A$37,LUNDI!AA6:AA29,0))</f>
        <v>#N/A</v>
      </c>
      <c r="DU37" s="559" t="e">
        <f>INDEX(LUNDI!$B$6:$B$29,MATCH($A$37,LUNDI!AB6:AB29,0))</f>
        <v>#N/A</v>
      </c>
      <c r="DV37" s="572">
        <f t="shared" si="14"/>
        <v>0</v>
      </c>
      <c r="DW37" s="543" t="str">
        <f t="shared" si="15"/>
        <v>GHANEM</v>
      </c>
      <c r="DX37" s="559" t="e">
        <f>INDEX(MARDI!$B$6:$B$29,MATCH($A$37,MARDI!D6:D29,0))</f>
        <v>#N/A</v>
      </c>
      <c r="DY37" s="559" t="e">
        <f>INDEX(MARDI!$B$6:$B$29,MATCH($A$37,MARDI!E6:E29,0))</f>
        <v>#N/A</v>
      </c>
      <c r="DZ37" s="559" t="e">
        <f>INDEX(MARDI!$B$6:$B$29,MATCH($A$37,MARDI!F6:F29,0))</f>
        <v>#N/A</v>
      </c>
      <c r="EA37" s="559" t="e">
        <f>INDEX(MARDI!$B$6:$B$29,MATCH($A$37,MARDI!G6:G29,0))</f>
        <v>#N/A</v>
      </c>
      <c r="EB37" s="559" t="e">
        <f>INDEX(MARDI!$B$6:$B$29,MATCH($A$37,MARDI!H6:H29,0))</f>
        <v>#N/A</v>
      </c>
      <c r="EC37" s="559" t="e">
        <f>INDEX(MARDI!$B$6:$B$29,MATCH($A$37,MARDI!I6:I29,0))</f>
        <v>#N/A</v>
      </c>
      <c r="ED37" s="559" t="e">
        <f>INDEX(MARDI!$B$6:$B$29,MATCH($A$37,MARDI!J6:J29,0))</f>
        <v>#N/A</v>
      </c>
      <c r="EE37" s="559" t="e">
        <f>INDEX(MARDI!$B$6:$B$29,MATCH($A$37,MARDI!K6:K29,0))</f>
        <v>#N/A</v>
      </c>
      <c r="EF37" s="559" t="e">
        <f>INDEX(MARDI!$B$6:$B$29,MATCH($A$37,MARDI!L6:L29,0))</f>
        <v>#N/A</v>
      </c>
      <c r="EG37" s="559" t="e">
        <f>INDEX(MARDI!$B$6:$B$29,MATCH($A$37,MARDI!M6:M29,0))</f>
        <v>#N/A</v>
      </c>
      <c r="EH37" s="559" t="e">
        <f>INDEX(MARDI!$B$6:$B$29,MATCH($A$37,MARDI!N6:N29,0))</f>
        <v>#N/A</v>
      </c>
      <c r="EI37" s="559" t="e">
        <f>INDEX(MARDI!$B$6:$B$29,MATCH($A$37,MARDI!O6:O29,0))</f>
        <v>#N/A</v>
      </c>
      <c r="EJ37" s="559" t="e">
        <f>INDEX(MARDI!$B$6:$B$29,MATCH($A$37,MARDI!P6:P29,0))</f>
        <v>#N/A</v>
      </c>
      <c r="EK37" s="559" t="e">
        <f>INDEX(MARDI!$B$6:$B$29,MATCH($A$37,MARDI!Q6:Q29,0))</f>
        <v>#N/A</v>
      </c>
      <c r="EL37" s="559" t="e">
        <f>INDEX(MARDI!$B$6:$B$29,MATCH($A$37,MARDI!R6:R29,0))</f>
        <v>#N/A</v>
      </c>
      <c r="EM37" s="559" t="e">
        <f>INDEX(MARDI!$B$6:$B$29,MATCH($A$37,MARDI!S6:S29,0))</f>
        <v>#N/A</v>
      </c>
      <c r="EN37" s="559" t="e">
        <f>INDEX(MARDI!$B$6:$B$29,MATCH($A$37,MARDI!T6:T29,0))</f>
        <v>#N/A</v>
      </c>
      <c r="EO37" s="559" t="e">
        <f>INDEX(MARDI!$B$6:$B$29,MATCH($A$37,MARDI!U6:U29,0))</f>
        <v>#N/A</v>
      </c>
      <c r="EP37" s="559" t="e">
        <f>INDEX(MARDI!$B$6:$B$29,MATCH($A$37,MARDI!V6:V29,0))</f>
        <v>#N/A</v>
      </c>
      <c r="EQ37" s="559" t="e">
        <f>INDEX(MARDI!$B$6:$B$29,MATCH($A$37,MARDI!W6:W29,0))</f>
        <v>#N/A</v>
      </c>
      <c r="ER37" s="559" t="e">
        <f>INDEX(MARDI!$B$6:$B$29,MATCH($A$37,MARDI!X6:X29,0))</f>
        <v>#N/A</v>
      </c>
      <c r="ES37" s="559" t="e">
        <f>INDEX(MARDI!$B$6:$B$29,MATCH($A$37,MARDI!Y6:Y29,0))</f>
        <v>#N/A</v>
      </c>
      <c r="ET37" s="559" t="e">
        <f>INDEX(MARDI!$B$6:$B$29,MATCH($A$37,MARDI!Z6:Z29,0))</f>
        <v>#N/A</v>
      </c>
      <c r="EU37" s="559" t="e">
        <f>INDEX(MARDI!$B$6:$B$29,MATCH($A$37,MARDI!AA6:AA29,0))</f>
        <v>#N/A</v>
      </c>
      <c r="EV37" s="559" t="e">
        <f>INDEX(MARDI!$B$6:$B$29,MATCH($A$37,MARDI!AB6:AB29,0))</f>
        <v>#N/A</v>
      </c>
      <c r="EW37" s="572">
        <f t="shared" si="16"/>
        <v>0</v>
      </c>
      <c r="EX37" s="559"/>
      <c r="EY37" s="568" t="str">
        <f t="shared" si="27"/>
        <v>GHANEM</v>
      </c>
      <c r="EZ37" s="559" t="e">
        <f>INDEX(MERCREDI!$B$6:$B$29,MATCH($A$37,MERCREDI!D6:D29,0))</f>
        <v>#N/A</v>
      </c>
      <c r="FA37" s="559" t="e">
        <f>INDEX(MERCREDI!$B$6:$B$29,MATCH($A$37,MERCREDI!E6:E29,0))</f>
        <v>#N/A</v>
      </c>
      <c r="FB37" s="559" t="e">
        <f>INDEX(MERCREDI!$B$6:$B$29,MATCH($A$37,MERCREDI!F6:F29,0))</f>
        <v>#N/A</v>
      </c>
      <c r="FC37" s="559" t="e">
        <f>INDEX(MERCREDI!$B$6:$B$29,MATCH($A$37,MERCREDI!G6:G29,0))</f>
        <v>#N/A</v>
      </c>
      <c r="FD37" s="559" t="e">
        <f>INDEX(MERCREDI!$B$6:$B$29,MATCH($A$37,MERCREDI!H6:H29,0))</f>
        <v>#N/A</v>
      </c>
      <c r="FE37" s="559" t="e">
        <f>INDEX(MERCREDI!$B$6:$B$29,MATCH($A$37,MERCREDI!I6:I29,0))</f>
        <v>#N/A</v>
      </c>
      <c r="FF37" s="559" t="e">
        <f>INDEX(MERCREDI!$B$6:$B$29,MATCH($A$37,MERCREDI!J6:J29,0))</f>
        <v>#N/A</v>
      </c>
      <c r="FG37" s="559" t="e">
        <f>INDEX(MERCREDI!$B$6:$B$29,MATCH($A$37,MERCREDI!K6:K29,0))</f>
        <v>#N/A</v>
      </c>
      <c r="FH37" s="559" t="e">
        <f>INDEX(MERCREDI!$B$6:$B$29,MATCH($A$37,MERCREDI!L6:L29,0))</f>
        <v>#N/A</v>
      </c>
      <c r="FI37" s="559" t="e">
        <f>INDEX(MERCREDI!$B$6:$B$29,MATCH($A$37,MERCREDI!M6:M29,0))</f>
        <v>#N/A</v>
      </c>
      <c r="FJ37" s="559" t="e">
        <f>INDEX(MERCREDI!$B$6:$B$29,MATCH($A$37,MERCREDI!N6:N29,0))</f>
        <v>#N/A</v>
      </c>
      <c r="FK37" s="559" t="e">
        <f>INDEX(MERCREDI!$B$6:$B$29,MATCH($A$37,MERCREDI!O6:O29,0))</f>
        <v>#N/A</v>
      </c>
      <c r="FL37" s="559" t="e">
        <f>INDEX(MERCREDI!$B$6:$B$29,MATCH($A$37,MERCREDI!P6:P29,0))</f>
        <v>#N/A</v>
      </c>
      <c r="FM37" s="559" t="e">
        <f>INDEX(MERCREDI!$B$6:$B$29,MATCH($A$37,MERCREDI!Q6:Q29,0))</f>
        <v>#N/A</v>
      </c>
      <c r="FN37" s="559" t="e">
        <f>INDEX(MERCREDI!$B$6:$B$29,MATCH($A$37,MERCREDI!R6:R29,0))</f>
        <v>#N/A</v>
      </c>
      <c r="FO37" s="559" t="e">
        <f>INDEX(MERCREDI!$B$6:$B$29,MATCH($A$37,MERCREDI!S6:S29,0))</f>
        <v>#N/A</v>
      </c>
      <c r="FP37" s="559" t="e">
        <f>INDEX(MERCREDI!$B$6:$B$29,MATCH($A$37,MERCREDI!T6:T29,0))</f>
        <v>#N/A</v>
      </c>
      <c r="FQ37" s="559" t="e">
        <f>INDEX(MERCREDI!$B$6:$B$29,MATCH($A$37,MERCREDI!U6:U29,0))</f>
        <v>#N/A</v>
      </c>
      <c r="FR37" s="559" t="e">
        <f>INDEX(MERCREDI!$B$6:$B$29,MATCH($A$37,MERCREDI!V6:V29,0))</f>
        <v>#N/A</v>
      </c>
      <c r="FS37" s="559" t="e">
        <f>INDEX(MERCREDI!$B$6:$B$29,MATCH($A$37,MERCREDI!W6:W29,0))</f>
        <v>#N/A</v>
      </c>
      <c r="FT37" s="559" t="e">
        <f>INDEX(MERCREDI!$B$6:$B$29,MATCH($A$37,MERCREDI!X6:X29,0))</f>
        <v>#N/A</v>
      </c>
      <c r="FU37" s="559" t="e">
        <f>INDEX(MERCREDI!$B$6:$B$29,MATCH($A$37,MERCREDI!Y6:Y29,0))</f>
        <v>#N/A</v>
      </c>
      <c r="FV37" s="559" t="e">
        <f>INDEX(MERCREDI!$B$6:$B$29,MATCH($A$37,MERCREDI!Z6:Z29,0))</f>
        <v>#N/A</v>
      </c>
      <c r="FW37" s="559" t="e">
        <f>INDEX(MERCREDI!$B$6:$B$29,MATCH($A$37,MERCREDI!AA6:AA29,0))</f>
        <v>#N/A</v>
      </c>
      <c r="FX37" s="559" t="e">
        <f>INDEX(MERCREDI!$B$6:$B$29,MATCH($A$37,MERCREDI!AB6:AB29,0))</f>
        <v>#N/A</v>
      </c>
      <c r="FY37" s="572">
        <f t="shared" si="28"/>
        <v>0</v>
      </c>
      <c r="GA37" s="570" t="str">
        <f t="shared" si="29"/>
        <v>GHANEM</v>
      </c>
      <c r="GB37" s="565" t="e">
        <f>INDEX(JEUDI!$B$6:$B$29,MATCH($A$37,JEUDI!D6:D29,0))</f>
        <v>#N/A</v>
      </c>
      <c r="GC37" s="565" t="e">
        <f>INDEX(JEUDI!$B$6:$B$29,MATCH($A$37,JEUDI!E6:E29,0))</f>
        <v>#N/A</v>
      </c>
      <c r="GD37" s="565" t="e">
        <f>INDEX(JEUDI!$B$6:$B$29,MATCH($A$37,JEUDI!F6:F29,0))</f>
        <v>#N/A</v>
      </c>
      <c r="GE37" s="565" t="e">
        <f>INDEX(JEUDI!$B$6:$B$29,MATCH($A$37,JEUDI!G6:G29,0))</f>
        <v>#N/A</v>
      </c>
      <c r="GF37" s="565" t="e">
        <f>INDEX(JEUDI!$B$6:$B$29,MATCH($A$37,JEUDI!H6:H29,0))</f>
        <v>#N/A</v>
      </c>
      <c r="GG37" s="565" t="e">
        <f>INDEX(JEUDI!$B$6:$B$29,MATCH($A$37,JEUDI!I6:I29,0))</f>
        <v>#N/A</v>
      </c>
      <c r="GH37" s="565" t="e">
        <f>INDEX(JEUDI!$B$6:$B$29,MATCH($A$37,JEUDI!J6:J29,0))</f>
        <v>#N/A</v>
      </c>
      <c r="GI37" s="565" t="e">
        <f>INDEX(JEUDI!$B$6:$B$29,MATCH($A$37,JEUDI!K6:K29,0))</f>
        <v>#N/A</v>
      </c>
      <c r="GJ37" s="565" t="e">
        <f>INDEX(JEUDI!$B$6:$B$29,MATCH($A$37,JEUDI!L6:L29,0))</f>
        <v>#N/A</v>
      </c>
      <c r="GK37" s="565" t="e">
        <f>INDEX(JEUDI!$B$6:$B$29,MATCH($A$37,JEUDI!M6:M29,0))</f>
        <v>#N/A</v>
      </c>
      <c r="GL37" s="565" t="e">
        <f>INDEX(JEUDI!$B$6:$B$29,MATCH($A$37,JEUDI!N6:N29,0))</f>
        <v>#N/A</v>
      </c>
      <c r="GM37" s="565" t="e">
        <f>INDEX(JEUDI!$B$6:$B$29,MATCH($A$37,JEUDI!O6:O29,0))</f>
        <v>#N/A</v>
      </c>
      <c r="GN37" s="565" t="e">
        <f>INDEX(JEUDI!$B$6:$B$29,MATCH($A$37,JEUDI!P6:P29,0))</f>
        <v>#N/A</v>
      </c>
      <c r="GO37" s="565" t="e">
        <f>INDEX(JEUDI!$B$6:$B$29,MATCH($A$37,JEUDI!Q6:Q29,0))</f>
        <v>#N/A</v>
      </c>
      <c r="GP37" s="565" t="e">
        <f>INDEX(JEUDI!$B$6:$B$29,MATCH($A$37,JEUDI!R6:R29,0))</f>
        <v>#N/A</v>
      </c>
      <c r="GQ37" s="565" t="e">
        <f>INDEX(JEUDI!$B$6:$B$29,MATCH($A$37,JEUDI!S6:S29,0))</f>
        <v>#N/A</v>
      </c>
      <c r="GR37" s="565" t="e">
        <f>INDEX(JEUDI!$B$6:$B$29,MATCH($A$37,JEUDI!T6:T29,0))</f>
        <v>#N/A</v>
      </c>
      <c r="GS37" s="565" t="e">
        <f>INDEX(JEUDI!$B$6:$B$29,MATCH($A$37,JEUDI!U6:U29,0))</f>
        <v>#N/A</v>
      </c>
      <c r="GT37" s="565" t="e">
        <f>INDEX(JEUDI!$B$6:$B$29,MATCH($A$37,JEUDI!V6:V29,0))</f>
        <v>#N/A</v>
      </c>
      <c r="GU37" s="565" t="e">
        <f>INDEX(JEUDI!$B$6:$B$29,MATCH($A$37,JEUDI!W6:W29,0))</f>
        <v>#N/A</v>
      </c>
      <c r="GV37" s="565" t="e">
        <f>INDEX(JEUDI!$B$6:$B$29,MATCH($A$37,JEUDI!X6:X29,0))</f>
        <v>#N/A</v>
      </c>
      <c r="GW37" s="565" t="e">
        <f>INDEX(JEUDI!$B$6:$B$29,MATCH($A$37,JEUDI!Y6:Y29,0))</f>
        <v>#N/A</v>
      </c>
      <c r="GX37" s="565" t="e">
        <f>INDEX(JEUDI!$B$6:$B$29,MATCH($A$37,JEUDI!Z6:Z29,0))</f>
        <v>#N/A</v>
      </c>
      <c r="GY37" s="565" t="e">
        <f>INDEX(JEUDI!$B$6:$B$29,MATCH($A$37,JEUDI!AA6:AA29,0))</f>
        <v>#N/A</v>
      </c>
      <c r="GZ37" s="565" t="e">
        <f>INDEX(JEUDI!$B$6:$B$29,MATCH($A$37,JEUDI!AB6:AB29,0))</f>
        <v>#N/A</v>
      </c>
      <c r="HA37" s="572">
        <f t="shared" si="30"/>
        <v>0</v>
      </c>
      <c r="HC37" s="772" t="str">
        <f t="shared" si="31"/>
        <v>GHANEM</v>
      </c>
      <c r="HD37" s="565" t="e">
        <f>INDEX(VENDREDI!$B$6:$B$29,MATCH($A$37,VENDREDI!D6:D29,0))</f>
        <v>#N/A</v>
      </c>
      <c r="HE37" s="565" t="e">
        <f>INDEX(VENDREDI!$B$6:$B$29,MATCH($A$37,VENDREDI!E6:E29,0))</f>
        <v>#N/A</v>
      </c>
      <c r="HF37" s="565" t="e">
        <f>INDEX(VENDREDI!$B$6:$B$29,MATCH($A$37,VENDREDI!F6:F29,0))</f>
        <v>#N/A</v>
      </c>
      <c r="HG37" s="565" t="e">
        <f>INDEX(VENDREDI!$B$6:$B$29,MATCH($A$37,VENDREDI!G6:G29,0))</f>
        <v>#N/A</v>
      </c>
      <c r="HH37" s="565" t="e">
        <f>INDEX(VENDREDI!$B$6:$B$29,MATCH($A$37,VENDREDI!H6:H29,0))</f>
        <v>#N/A</v>
      </c>
      <c r="HI37" s="565" t="e">
        <f>INDEX(VENDREDI!$B$6:$B$29,MATCH($A$37,VENDREDI!I6:I29,0))</f>
        <v>#N/A</v>
      </c>
      <c r="HJ37" s="565" t="e">
        <f>INDEX(VENDREDI!$B$6:$B$29,MATCH($A$37,VENDREDI!J6:J29,0))</f>
        <v>#N/A</v>
      </c>
      <c r="HK37" s="565" t="e">
        <f>INDEX(VENDREDI!$B$6:$B$29,MATCH($A$37,VENDREDI!K6:K29,0))</f>
        <v>#N/A</v>
      </c>
      <c r="HL37" s="565" t="e">
        <f>INDEX(VENDREDI!$B$6:$B$29,MATCH($A$37,VENDREDI!L6:L29,0))</f>
        <v>#N/A</v>
      </c>
      <c r="HM37" s="565" t="e">
        <f>INDEX(VENDREDI!$B$6:$B$29,MATCH($A$37,VENDREDI!M6:M29,0))</f>
        <v>#N/A</v>
      </c>
      <c r="HN37" s="565" t="e">
        <f>INDEX(VENDREDI!$B$6:$B$29,MATCH($A$37,VENDREDI!N6:N29,0))</f>
        <v>#N/A</v>
      </c>
      <c r="HO37" s="565" t="e">
        <f>INDEX(VENDREDI!$B$6:$B$29,MATCH($A$37,VENDREDI!O6:O29,0))</f>
        <v>#N/A</v>
      </c>
      <c r="HP37" s="565" t="e">
        <f>INDEX(VENDREDI!$B$6:$B$29,MATCH($A$37,VENDREDI!P6:P29,0))</f>
        <v>#N/A</v>
      </c>
      <c r="HQ37" s="565" t="e">
        <f>INDEX(VENDREDI!$B$6:$B$29,MATCH($A$37,VENDREDI!Q6:Q29,0))</f>
        <v>#N/A</v>
      </c>
      <c r="HR37" s="565" t="e">
        <f>INDEX(VENDREDI!$B$6:$B$29,MATCH($A$37,VENDREDI!R6:R29,0))</f>
        <v>#N/A</v>
      </c>
      <c r="HS37" s="565" t="e">
        <f>INDEX(VENDREDI!$B$6:$B$29,MATCH($A$37,VENDREDI!S6:S29,0))</f>
        <v>#N/A</v>
      </c>
      <c r="HT37" s="565" t="e">
        <f>INDEX(VENDREDI!$B$6:$B$29,MATCH($A$37,VENDREDI!T6:T29,0))</f>
        <v>#N/A</v>
      </c>
      <c r="HU37" s="565" t="e">
        <f>INDEX(VENDREDI!$B$6:$B$29,MATCH($A$37,VENDREDI!U6:U29,0))</f>
        <v>#N/A</v>
      </c>
      <c r="HV37" s="565" t="e">
        <f>INDEX(VENDREDI!$B$6:$B$29,MATCH($A$37,VENDREDI!V6:V29,0))</f>
        <v>#N/A</v>
      </c>
      <c r="HW37" s="565" t="e">
        <f>INDEX(VENDREDI!$B$6:$B$29,MATCH($A$37,VENDREDI!W6:W29,0))</f>
        <v>#N/A</v>
      </c>
      <c r="HX37" s="565" t="e">
        <f>INDEX(VENDREDI!$B$6:$B$29,MATCH($A$37,VENDREDI!X6:X29,0))</f>
        <v>#N/A</v>
      </c>
      <c r="HY37" s="565" t="e">
        <f>INDEX(VENDREDI!$B$6:$B$29,MATCH($A$37,VENDREDI!Y6:Y29,0))</f>
        <v>#N/A</v>
      </c>
      <c r="HZ37" s="565" t="e">
        <f>INDEX(VENDREDI!$B$6:$B$29,MATCH($A$37,VENDREDI!Z6:Z29,0))</f>
        <v>#N/A</v>
      </c>
      <c r="IA37" s="565" t="e">
        <f>INDEX(VENDREDI!$B$6:$B$29,MATCH($A$37,VENDREDI!AA6:AA29,0))</f>
        <v>#N/A</v>
      </c>
      <c r="IB37" s="565" t="e">
        <f>INDEX(VENDREDI!$B$6:$B$29,MATCH($A$37,VENDREDI!AB6:AB29,0))</f>
        <v>#N/A</v>
      </c>
      <c r="IC37" s="572">
        <f t="shared" si="32"/>
        <v>0</v>
      </c>
      <c r="IG37" s="772" t="str">
        <f t="shared" si="33"/>
        <v>GHANEM</v>
      </c>
      <c r="IH37" s="565" t="e">
        <f>INDEX(LUNDI!$B$35:$B$58,MATCH($A$37,LUNDI!D35:D58,0))</f>
        <v>#N/A</v>
      </c>
      <c r="II37" s="565" t="e">
        <f>INDEX(LUNDI!$B$35:$B$58,MATCH($A$37,LUNDI!E35:E58,0))</f>
        <v>#N/A</v>
      </c>
      <c r="IJ37" s="565" t="e">
        <f>INDEX(LUNDI!$B$35:$B$58,MATCH($A$37,LUNDI!F35:F58,0))</f>
        <v>#N/A</v>
      </c>
      <c r="IK37" s="565" t="e">
        <f>INDEX(LUNDI!$B$35:$B$58,MATCH($A$37,LUNDI!G35:G58,0))</f>
        <v>#N/A</v>
      </c>
      <c r="IL37" s="565" t="e">
        <f>INDEX(LUNDI!$B$35:$B$58,MATCH($A$37,LUNDI!H35:H58,0))</f>
        <v>#N/A</v>
      </c>
      <c r="IM37" s="565" t="e">
        <f>INDEX(LUNDI!$B$35:$B$58,MATCH($A$37,LUNDI!I35:I58,0))</f>
        <v>#N/A</v>
      </c>
      <c r="IN37" s="565" t="e">
        <f>INDEX(LUNDI!$B$35:$B$58,MATCH($A$37,LUNDI!J35:J58,0))</f>
        <v>#N/A</v>
      </c>
      <c r="IO37" s="565" t="e">
        <f>INDEX(LUNDI!$B$35:$B$58,MATCH($A$37,LUNDI!K35:K58,0))</f>
        <v>#N/A</v>
      </c>
      <c r="IP37" s="565" t="e">
        <f>INDEX(LUNDI!$B$35:$B$58,MATCH($A$37,LUNDI!L35:L58,0))</f>
        <v>#N/A</v>
      </c>
      <c r="IQ37" s="565" t="e">
        <f>INDEX(LUNDI!$B$35:$B$58,MATCH($A$37,LUNDI!M35:M58,0))</f>
        <v>#N/A</v>
      </c>
      <c r="IR37" s="565" t="e">
        <f>INDEX(LUNDI!$B$35:$B$58,MATCH($A$37,LUNDI!N35:N58,0))</f>
        <v>#N/A</v>
      </c>
      <c r="IS37" s="565" t="e">
        <f>INDEX(LUNDI!$B$35:$B$58,MATCH($A$37,LUNDI!O35:O58,0))</f>
        <v>#N/A</v>
      </c>
      <c r="IT37" s="565" t="e">
        <f>INDEX(LUNDI!$B$35:$B$58,MATCH($A$37,LUNDI!P35:P58,0))</f>
        <v>#N/A</v>
      </c>
      <c r="IU37" s="565" t="e">
        <f>INDEX(LUNDI!$B$35:$B$58,MATCH($A$37,LUNDI!Q35:Q58,0))</f>
        <v>#N/A</v>
      </c>
      <c r="IV37" s="565" t="e">
        <f>INDEX(LUNDI!$B$35:$B$58,MATCH($A$37,LUNDI!R35:R58,0))</f>
        <v>#N/A</v>
      </c>
      <c r="IW37" s="565" t="e">
        <f>INDEX(LUNDI!$B$35:$B$58,MATCH($A$37,LUNDI!S35:S58,0))</f>
        <v>#N/A</v>
      </c>
      <c r="IX37" s="565" t="e">
        <f>INDEX(LUNDI!$B$35:$B$58,MATCH($A$37,LUNDI!T35:T58,0))</f>
        <v>#N/A</v>
      </c>
      <c r="IY37" s="565" t="e">
        <f>INDEX(LUNDI!$B$35:$B$58,MATCH($A$37,LUNDI!U35:U58,0))</f>
        <v>#N/A</v>
      </c>
      <c r="IZ37" s="565" t="e">
        <f>INDEX(LUNDI!$B$35:$B$58,MATCH($A$37,LUNDI!V35:V58,0))</f>
        <v>#N/A</v>
      </c>
      <c r="JA37" s="565" t="e">
        <f>INDEX(LUNDI!$B$35:$B$58,MATCH($A$37,LUNDI!W35:W58,0))</f>
        <v>#N/A</v>
      </c>
      <c r="JB37" s="565" t="e">
        <f>INDEX(LUNDI!$B$35:$B$58,MATCH($A$37,LUNDI!X35:X58,0))</f>
        <v>#N/A</v>
      </c>
      <c r="JC37" s="565" t="e">
        <f>INDEX(LUNDI!$B$35:$B$58,MATCH($A$37,LUNDI!Y35:Y58,0))</f>
        <v>#N/A</v>
      </c>
      <c r="JD37" s="565" t="e">
        <f>INDEX(LUNDI!$B$35:$B$58,MATCH($A$37,LUNDI!Z35:Z58,0))</f>
        <v>#N/A</v>
      </c>
      <c r="JE37" s="565" t="e">
        <f>INDEX(LUNDI!$B$35:$B$58,MATCH($A$37,LUNDI!AA35:AA58,0))</f>
        <v>#N/A</v>
      </c>
      <c r="JF37" s="565" t="e">
        <f>INDEX(LUNDI!$B$35:$B$58,MATCH($A$37,LUNDI!AB35:AB58,0))</f>
        <v>#N/A</v>
      </c>
      <c r="JG37" s="572">
        <f t="shared" si="34"/>
        <v>0</v>
      </c>
      <c r="JI37" s="772" t="str">
        <f t="shared" si="35"/>
        <v>GHANEM</v>
      </c>
      <c r="JJ37" s="565" t="e">
        <f>INDEX(MARDI!$B$35:$B$58,MATCH($A$37,MARDI!D35:D58,0))</f>
        <v>#N/A</v>
      </c>
      <c r="JK37" s="565" t="e">
        <f>INDEX(MARDI!$B$35:$B$58,MATCH($A$37,MARDI!E35:E58,0))</f>
        <v>#N/A</v>
      </c>
      <c r="JL37" s="565" t="e">
        <f>INDEX(MARDI!$B$35:$B$58,MATCH($A$37,MARDI!F35:F58,0))</f>
        <v>#N/A</v>
      </c>
      <c r="JM37" s="565" t="e">
        <f>INDEX(MARDI!$B$35:$B$58,MATCH($A$37,MARDI!G35:G58,0))</f>
        <v>#N/A</v>
      </c>
      <c r="JN37" s="565" t="e">
        <f>INDEX(MARDI!$B$35:$B$58,MATCH($A$37,MARDI!H35:H58,0))</f>
        <v>#N/A</v>
      </c>
      <c r="JO37" s="565" t="e">
        <f>INDEX(MARDI!$B$35:$B$58,MATCH($A$37,MARDI!I35:I58,0))</f>
        <v>#N/A</v>
      </c>
      <c r="JP37" s="565" t="e">
        <f>INDEX(MARDI!$B$35:$B$58,MATCH($A$37,MARDI!J35:J58,0))</f>
        <v>#N/A</v>
      </c>
      <c r="JQ37" s="565" t="e">
        <f>INDEX(MARDI!$B$35:$B$58,MATCH($A$37,MARDI!K35:K58,0))</f>
        <v>#N/A</v>
      </c>
      <c r="JR37" s="565" t="e">
        <f>INDEX(MARDI!$B$35:$B$58,MATCH($A$37,MARDI!L35:L58,0))</f>
        <v>#N/A</v>
      </c>
      <c r="JS37" s="565" t="e">
        <f>INDEX(MARDI!$B$35:$B$58,MATCH($A$37,MARDI!M35:M58,0))</f>
        <v>#N/A</v>
      </c>
      <c r="JT37" s="565" t="e">
        <f>INDEX(MARDI!$B$35:$B$58,MATCH($A$37,MARDI!N35:N58,0))</f>
        <v>#N/A</v>
      </c>
      <c r="JU37" s="565" t="e">
        <f>INDEX(MARDI!$B$35:$B$58,MATCH($A$37,MARDI!O35:O58,0))</f>
        <v>#N/A</v>
      </c>
      <c r="JV37" s="565" t="e">
        <f>INDEX(MARDI!$B$35:$B$58,MATCH($A$37,MARDI!P35:P58,0))</f>
        <v>#N/A</v>
      </c>
      <c r="JW37" s="565" t="e">
        <f>INDEX(MARDI!$B$35:$B$58,MATCH($A$37,MARDI!Q35:Q58,0))</f>
        <v>#N/A</v>
      </c>
      <c r="JX37" s="565" t="e">
        <f>INDEX(MARDI!$B$35:$B$58,MATCH($A$37,MARDI!R35:R58,0))</f>
        <v>#N/A</v>
      </c>
      <c r="JY37" s="565" t="e">
        <f>INDEX(MARDI!$B$35:$B$58,MATCH($A$37,MARDI!S35:S58,0))</f>
        <v>#N/A</v>
      </c>
      <c r="JZ37" s="565" t="e">
        <f>INDEX(MARDI!$B$35:$B$58,MATCH($A$37,MARDI!T35:T58,0))</f>
        <v>#N/A</v>
      </c>
      <c r="KA37" s="565" t="e">
        <f>INDEX(MARDI!$B$35:$B$58,MATCH($A$37,MARDI!U35:U58,0))</f>
        <v>#N/A</v>
      </c>
      <c r="KB37" s="565" t="e">
        <f>INDEX(MARDI!$B$35:$B$58,MATCH($A$37,MARDI!V35:V58,0))</f>
        <v>#N/A</v>
      </c>
      <c r="KC37" s="565" t="e">
        <f>INDEX(MARDI!$B$35:$B$58,MATCH($A$37,MARDI!W35:W58,0))</f>
        <v>#N/A</v>
      </c>
      <c r="KD37" s="565" t="e">
        <f>INDEX(MARDI!$B$35:$B$58,MATCH($A$37,MARDI!X35:X58,0))</f>
        <v>#N/A</v>
      </c>
      <c r="KE37" s="565" t="e">
        <f>INDEX(MARDI!$B$35:$B$58,MATCH($A$37,MARDI!Y35:Y58,0))</f>
        <v>#N/A</v>
      </c>
      <c r="KF37" s="565" t="e">
        <f>INDEX(MARDI!$B$35:$B$58,MATCH($A$37,MARDI!Z35:Z58,0))</f>
        <v>#N/A</v>
      </c>
      <c r="KG37" s="565" t="e">
        <f>INDEX(MARDI!$B$35:$B$58,MATCH($A$37,MARDI!AA35:AA58,0))</f>
        <v>#N/A</v>
      </c>
      <c r="KH37" s="565" t="e">
        <f>INDEX(MARDI!$B$35:$B$58,MATCH($A$37,MARDI!AB35:AB58,0))</f>
        <v>#N/A</v>
      </c>
      <c r="KI37" s="572">
        <f t="shared" si="36"/>
        <v>0</v>
      </c>
      <c r="KK37" s="565" t="str">
        <f t="shared" si="37"/>
        <v>GHANEM</v>
      </c>
      <c r="KL37" s="565" t="e">
        <f>INDEX(MERCREDI!$B$35:$B$58,MATCH($A$37,MERCREDI!D35:D58,0))</f>
        <v>#N/A</v>
      </c>
      <c r="KM37" s="565" t="e">
        <f>INDEX(MERCREDI!$B$35:$B$58,MATCH($A$37,MERCREDI!E35:E58,0))</f>
        <v>#N/A</v>
      </c>
      <c r="KN37" s="565" t="e">
        <f>INDEX(MERCREDI!$B$35:$B$58,MATCH($A$37,MERCREDI!F35:F58,0))</f>
        <v>#N/A</v>
      </c>
      <c r="KO37" s="565" t="e">
        <f>INDEX(MERCREDI!$B$35:$B$58,MATCH($A$37,MERCREDI!G35:G58,0))</f>
        <v>#N/A</v>
      </c>
      <c r="KP37" s="565" t="e">
        <f>INDEX(MERCREDI!$B$35:$B$58,MATCH($A$37,MERCREDI!H35:H58,0))</f>
        <v>#N/A</v>
      </c>
      <c r="KQ37" s="565" t="e">
        <f>INDEX(MERCREDI!$B$35:$B$58,MATCH($A$37,MERCREDI!I35:I58,0))</f>
        <v>#N/A</v>
      </c>
      <c r="KR37" s="565" t="e">
        <f>INDEX(MERCREDI!$B$35:$B$58,MATCH($A$37,MERCREDI!J35:J58,0))</f>
        <v>#N/A</v>
      </c>
      <c r="KS37" s="565" t="e">
        <f>INDEX(MERCREDI!$B$35:$B$58,MATCH($A$37,MERCREDI!K35:K58,0))</f>
        <v>#N/A</v>
      </c>
      <c r="KT37" s="565" t="e">
        <f>INDEX(MERCREDI!$B$35:$B$58,MATCH($A$37,MERCREDI!L35:L58,0))</f>
        <v>#N/A</v>
      </c>
      <c r="KU37" s="565" t="e">
        <f>INDEX(MERCREDI!$B$35:$B$58,MATCH($A$37,MERCREDI!M35:M58,0))</f>
        <v>#N/A</v>
      </c>
      <c r="KV37" s="565" t="e">
        <f>INDEX(MERCREDI!$B$35:$B$58,MATCH($A$37,MERCREDI!N35:N58,0))</f>
        <v>#N/A</v>
      </c>
      <c r="KW37" s="565" t="e">
        <f>INDEX(MERCREDI!$B$35:$B$58,MATCH($A$37,MERCREDI!O35:O58,0))</f>
        <v>#N/A</v>
      </c>
      <c r="KX37" s="565" t="e">
        <f>INDEX(MERCREDI!$B$35:$B$58,MATCH($A$37,MERCREDI!P35:P58,0))</f>
        <v>#N/A</v>
      </c>
      <c r="KY37" s="565" t="e">
        <f>INDEX(MERCREDI!$B$35:$B$58,MATCH($A$37,MERCREDI!Q35:Q58,0))</f>
        <v>#N/A</v>
      </c>
      <c r="KZ37" s="565" t="e">
        <f>INDEX(MERCREDI!$B$35:$B$58,MATCH($A$37,MERCREDI!R35:R58,0))</f>
        <v>#N/A</v>
      </c>
      <c r="LA37" s="565" t="e">
        <f>INDEX(MERCREDI!$B$35:$B$58,MATCH($A$37,MERCREDI!S35:S58,0))</f>
        <v>#N/A</v>
      </c>
      <c r="LB37" s="565" t="e">
        <f>INDEX(MERCREDI!$B$35:$B$58,MATCH($A$37,MERCREDI!T35:T58,0))</f>
        <v>#N/A</v>
      </c>
      <c r="LC37" s="565" t="e">
        <f>INDEX(MERCREDI!$B$35:$B$58,MATCH($A$37,MERCREDI!U35:U58,0))</f>
        <v>#N/A</v>
      </c>
      <c r="LD37" s="565" t="e">
        <f>INDEX(MERCREDI!$B$35:$B$58,MATCH($A$37,MERCREDI!V35:V58,0))</f>
        <v>#N/A</v>
      </c>
      <c r="LE37" s="565" t="e">
        <f>INDEX(MERCREDI!$B$35:$B$58,MATCH($A$37,MERCREDI!W35:W58,0))</f>
        <v>#N/A</v>
      </c>
      <c r="LF37" s="565" t="e">
        <f>INDEX(MERCREDI!$B$35:$B$58,MATCH($A$37,MERCREDI!X35:X58,0))</f>
        <v>#N/A</v>
      </c>
      <c r="LG37" s="565" t="e">
        <f>INDEX(MERCREDI!$B$35:$B$58,MATCH($A$37,MERCREDI!Y35:Y58,0))</f>
        <v>#N/A</v>
      </c>
      <c r="LH37" s="565" t="e">
        <f>INDEX(MERCREDI!$B$35:$B$58,MATCH($A$37,MERCREDI!Z35:Z58,0))</f>
        <v>#N/A</v>
      </c>
      <c r="LI37" s="565" t="e">
        <f>INDEX(MERCREDI!$B$35:$B$58,MATCH($A$37,MERCREDI!AA35:AA58,0))</f>
        <v>#N/A</v>
      </c>
      <c r="LJ37" s="565" t="e">
        <f>INDEX(MERCREDI!$B$35:$B$58,MATCH($A$37,MERCREDI!AB35:AB58,0))</f>
        <v>#N/A</v>
      </c>
      <c r="LK37" s="572">
        <f t="shared" si="38"/>
        <v>0</v>
      </c>
      <c r="LM37" s="565" t="str">
        <f t="shared" si="39"/>
        <v>GHANEM</v>
      </c>
      <c r="LN37" s="565" t="e">
        <f>INDEX(JEUDI!$B$35:$B$58,MATCH($A$37,JEUDI!D35:D58,0))</f>
        <v>#N/A</v>
      </c>
      <c r="LO37" s="565" t="e">
        <f>INDEX(JEUDI!$B$35:$B$58,MATCH($A$37,JEUDI!E35:E58,0))</f>
        <v>#N/A</v>
      </c>
      <c r="LP37" s="565" t="e">
        <f>INDEX(JEUDI!$B$35:$B$58,MATCH($A$37,JEUDI!F35:F58,0))</f>
        <v>#N/A</v>
      </c>
      <c r="LQ37" s="565" t="e">
        <f>INDEX(JEUDI!$B$35:$B$58,MATCH($A$37,JEUDI!G35:G58,0))</f>
        <v>#N/A</v>
      </c>
      <c r="LR37" s="565" t="e">
        <f>INDEX(JEUDI!$B$35:$B$58,MATCH($A$37,JEUDI!H35:H58,0))</f>
        <v>#N/A</v>
      </c>
      <c r="LS37" s="565" t="e">
        <f>INDEX(JEUDI!$B$35:$B$58,MATCH($A$37,JEUDI!I35:I58,0))</f>
        <v>#N/A</v>
      </c>
      <c r="LT37" s="565" t="e">
        <f>INDEX(JEUDI!$B$35:$B$58,MATCH($A$37,JEUDI!J35:J58,0))</f>
        <v>#N/A</v>
      </c>
      <c r="LU37" s="565" t="e">
        <f>INDEX(JEUDI!$B$35:$B$58,MATCH($A$37,JEUDI!K35:K58,0))</f>
        <v>#N/A</v>
      </c>
      <c r="LV37" s="565" t="e">
        <f>INDEX(JEUDI!$B$35:$B$58,MATCH($A$37,JEUDI!L35:L58,0))</f>
        <v>#N/A</v>
      </c>
      <c r="LW37" s="565" t="e">
        <f>INDEX(JEUDI!$B$35:$B$58,MATCH($A$37,JEUDI!M35:M58,0))</f>
        <v>#N/A</v>
      </c>
      <c r="LX37" s="565" t="e">
        <f>INDEX(JEUDI!$B$35:$B$58,MATCH($A$37,JEUDI!N35:N58,0))</f>
        <v>#N/A</v>
      </c>
      <c r="LY37" s="565" t="e">
        <f>INDEX(JEUDI!$B$35:$B$58,MATCH($A$37,JEUDI!O35:O58,0))</f>
        <v>#N/A</v>
      </c>
      <c r="LZ37" s="565" t="e">
        <f>INDEX(JEUDI!$B$35:$B$58,MATCH($A$37,JEUDI!P35:P58,0))</f>
        <v>#N/A</v>
      </c>
      <c r="MA37" s="565" t="e">
        <f>INDEX(JEUDI!$B$35:$B$58,MATCH($A$37,JEUDI!Q35:Q58,0))</f>
        <v>#N/A</v>
      </c>
      <c r="MB37" s="565" t="e">
        <f>INDEX(JEUDI!$B$35:$B$58,MATCH($A$37,JEUDI!R35:R58,0))</f>
        <v>#N/A</v>
      </c>
      <c r="MC37" s="565" t="e">
        <f>INDEX(JEUDI!$B$35:$B$58,MATCH($A$37,JEUDI!S35:S58,0))</f>
        <v>#N/A</v>
      </c>
      <c r="MD37" s="565" t="e">
        <f>INDEX(JEUDI!$B$35:$B$58,MATCH($A$37,JEUDI!T35:T58,0))</f>
        <v>#N/A</v>
      </c>
      <c r="ME37" s="565" t="e">
        <f>INDEX(JEUDI!$B$35:$B$58,MATCH($A$37,JEUDI!U35:U58,0))</f>
        <v>#N/A</v>
      </c>
      <c r="MF37" s="565" t="e">
        <f>INDEX(JEUDI!$B$35:$B$58,MATCH($A$37,JEUDI!V35:V58,0))</f>
        <v>#N/A</v>
      </c>
      <c r="MG37" s="565" t="e">
        <f>INDEX(JEUDI!$B$35:$B$58,MATCH($A$37,JEUDI!W35:W58,0))</f>
        <v>#N/A</v>
      </c>
      <c r="MH37" s="565" t="e">
        <f>INDEX(JEUDI!$B$35:$B$58,MATCH($A$37,JEUDI!X35:X58,0))</f>
        <v>#N/A</v>
      </c>
      <c r="MI37" s="565" t="e">
        <f>INDEX(JEUDI!$B$35:$B$58,MATCH($A$37,JEUDI!Y35:Y58,0))</f>
        <v>#N/A</v>
      </c>
      <c r="MJ37" s="565" t="e">
        <f>INDEX(JEUDI!$B$35:$B$58,MATCH($A$37,JEUDI!Z35:Z58,0))</f>
        <v>#N/A</v>
      </c>
      <c r="MK37" s="565" t="e">
        <f>INDEX(JEUDI!$B$35:$B$58,MATCH($A$37,JEUDI!AA35:AA58,0))</f>
        <v>#N/A</v>
      </c>
      <c r="ML37" s="565" t="e">
        <f>INDEX(JEUDI!$B$35:$B$58,MATCH($A$37,JEUDI!AB35:AB58,0))</f>
        <v>#N/A</v>
      </c>
      <c r="MM37" s="572">
        <f t="shared" si="40"/>
        <v>0</v>
      </c>
      <c r="MP37" s="565" t="str">
        <f t="shared" si="41"/>
        <v>GHANEM</v>
      </c>
      <c r="MQ37" s="565" t="e">
        <f>INDEX(VENDREDI!$B$35:$B$58,MATCH($A$37,VENDREDI!D35:D58,0))</f>
        <v>#N/A</v>
      </c>
      <c r="MR37" s="565" t="e">
        <f>INDEX(VENDREDI!$B$35:$B$58,MATCH($A$37,VENDREDI!E35:E58,0))</f>
        <v>#N/A</v>
      </c>
      <c r="MS37" s="565" t="e">
        <f>INDEX(VENDREDI!$B$35:$B$58,MATCH($A$37,VENDREDI!F35:F58,0))</f>
        <v>#N/A</v>
      </c>
      <c r="MT37" s="565" t="e">
        <f>INDEX(VENDREDI!$B$35:$B$58,MATCH($A$37,VENDREDI!G35:G58,0))</f>
        <v>#N/A</v>
      </c>
      <c r="MU37" s="565" t="e">
        <f>INDEX(VENDREDI!$B$35:$B$58,MATCH($A$37,VENDREDI!H35:H58,0))</f>
        <v>#N/A</v>
      </c>
      <c r="MV37" s="565" t="e">
        <f>INDEX(VENDREDI!$B$35:$B$58,MATCH($A$37,VENDREDI!I35:I58,0))</f>
        <v>#N/A</v>
      </c>
      <c r="MW37" s="565" t="e">
        <f>INDEX(VENDREDI!$B$35:$B$58,MATCH($A$37,VENDREDI!J35:J58,0))</f>
        <v>#N/A</v>
      </c>
      <c r="MX37" s="565" t="e">
        <f>INDEX(VENDREDI!$B$35:$B$58,MATCH($A$37,VENDREDI!K35:K58,0))</f>
        <v>#N/A</v>
      </c>
      <c r="MY37" s="565" t="e">
        <f>INDEX(VENDREDI!$B$35:$B$58,MATCH($A$37,VENDREDI!L35:L58,0))</f>
        <v>#N/A</v>
      </c>
      <c r="MZ37" s="565" t="e">
        <f>INDEX(VENDREDI!$B$35:$B$58,MATCH($A$37,VENDREDI!M35:M58,0))</f>
        <v>#N/A</v>
      </c>
      <c r="NA37" s="565" t="e">
        <f>INDEX(VENDREDI!$B$35:$B$58,MATCH($A$37,VENDREDI!N35:N58,0))</f>
        <v>#N/A</v>
      </c>
      <c r="NB37" s="565" t="e">
        <f>INDEX(VENDREDI!$B$35:$B$58,MATCH($A$37,VENDREDI!O35:O58,0))</f>
        <v>#N/A</v>
      </c>
      <c r="NC37" s="565" t="e">
        <f>INDEX(VENDREDI!$B$35:$B$58,MATCH($A$37,VENDREDI!P35:P58,0))</f>
        <v>#N/A</v>
      </c>
      <c r="ND37" s="565" t="e">
        <f>INDEX(VENDREDI!$B$35:$B$58,MATCH($A$37,VENDREDI!Q35:Q58,0))</f>
        <v>#N/A</v>
      </c>
      <c r="NE37" s="565" t="e">
        <f>INDEX(VENDREDI!$B$35:$B$58,MATCH($A$37,VENDREDI!R35:R58,0))</f>
        <v>#N/A</v>
      </c>
      <c r="NF37" s="565" t="e">
        <f>INDEX(VENDREDI!$B$35:$B$58,MATCH($A$37,VENDREDI!S35:S58,0))</f>
        <v>#N/A</v>
      </c>
      <c r="NG37" s="565" t="e">
        <f>INDEX(VENDREDI!$B$35:$B$58,MATCH($A$37,VENDREDI!T35:T58,0))</f>
        <v>#N/A</v>
      </c>
      <c r="NH37" s="565" t="e">
        <f>INDEX(VENDREDI!$B$35:$B$58,MATCH($A$37,VENDREDI!U35:U58,0))</f>
        <v>#N/A</v>
      </c>
      <c r="NI37" s="565" t="e">
        <f>INDEX(VENDREDI!$B$35:$B$58,MATCH($A$37,VENDREDI!V35:V58,0))</f>
        <v>#N/A</v>
      </c>
      <c r="NJ37" s="565" t="e">
        <f>INDEX(VENDREDI!$B$35:$B$58,MATCH($A$37,VENDREDI!W35:W58,0))</f>
        <v>#N/A</v>
      </c>
      <c r="NK37" s="565" t="e">
        <f>INDEX(VENDREDI!$B$35:$B$58,MATCH($A$37,VENDREDI!X35:X58,0))</f>
        <v>#N/A</v>
      </c>
      <c r="NL37" s="565" t="e">
        <f>INDEX(VENDREDI!$B$35:$B$58,MATCH($A$37,VENDREDI!Y35:Y58,0))</f>
        <v>#N/A</v>
      </c>
      <c r="NM37" s="565" t="e">
        <f>INDEX(VENDREDI!$B$35:$B$58,MATCH($A$37,VENDREDI!Z35:Z58,0))</f>
        <v>#N/A</v>
      </c>
      <c r="NN37" s="565" t="e">
        <f>INDEX(VENDREDI!$B$35:$B$58,MATCH($A$37,VENDREDI!AA35:AA58,0))</f>
        <v>#N/A</v>
      </c>
      <c r="NO37" s="565" t="e">
        <f>INDEX(VENDREDI!$B$35:$B$58,MATCH($A$37,VENDREDI!AB35:AB58,0))</f>
        <v>#N/A</v>
      </c>
      <c r="NP37" s="572">
        <f t="shared" si="42"/>
        <v>0</v>
      </c>
      <c r="NS37" s="564" t="str">
        <f t="shared" si="43"/>
        <v>GHANEM</v>
      </c>
      <c r="NT37" s="617" t="e">
        <f>INDEX(LUNDI!$B$63:$B$66,MATCH(A37,LUNDI!$D$63:$D$66,0))</f>
        <v>#N/A</v>
      </c>
      <c r="NU37" s="618" t="e">
        <f>INDEX(LUNDI!$B$63:$B$66,MATCH(A37,LUNDI!$E$63:$E$66,0))</f>
        <v>#N/A</v>
      </c>
      <c r="NV37" s="625" t="e">
        <f>INDEX(LUNDI!$H$63:$H$66,MATCH(A37,LUNDI!$J$63:$J$66,0))</f>
        <v>#N/A</v>
      </c>
      <c r="NW37" s="626" t="e">
        <f>INDEX(LUNDI!$H$63:$H$66,MATCH($A$37,LUNDI!K63:K66,0))</f>
        <v>#N/A</v>
      </c>
      <c r="NX37" s="617" t="e">
        <f>INDEX(MARDI!$B$63:$B$66,MATCH(A37,MARDI!$D$63:$D$66,0))</f>
        <v>#N/A</v>
      </c>
      <c r="NY37" s="618" t="e">
        <f>INDEX(MARDI!$B$63:$B$66,MATCH(A37,MARDI!$E$63:$E$66,0))</f>
        <v>#N/A</v>
      </c>
      <c r="NZ37" s="625" t="e">
        <f>INDEX(MARDI!$H$63:$H$66,MATCH(A37,MARDI!$J$63:$J$66,0))</f>
        <v>#N/A</v>
      </c>
      <c r="OA37" s="626" t="e">
        <f>INDEX(MARDI!$H$63:$H$66,MATCH(A37,MARDI!$K$63:$K$66,0))</f>
        <v>#N/A</v>
      </c>
      <c r="OB37" s="617" t="e">
        <f>INDEX(MERCREDI!$B$63:$B$66,MATCH(A37,MERCREDI!$D$63:$D$66,0))</f>
        <v>#N/A</v>
      </c>
      <c r="OC37" s="618" t="e">
        <f>INDEX(MERCREDI!$B$63:$B$66,MATCH(A37,MERCREDI!$E$63:$E$66,0))</f>
        <v>#N/A</v>
      </c>
      <c r="OD37" s="625" t="e">
        <f>INDEX(MERCREDI!$H$63:$H$66,MATCH(A37,MERCREDI!$J$63:$J$66,0))</f>
        <v>#N/A</v>
      </c>
      <c r="OE37" s="626" t="e">
        <f>INDEX(MERCREDI!$H$63:$H$66,MATCH(A37,MERCREDI!$K$63:$K$66,0))</f>
        <v>#N/A</v>
      </c>
      <c r="OF37" s="617" t="e">
        <f>INDEX(JEUDI!$B$63:$B$66,MATCH(A37,JEUDI!$D$63:$D$66,0))</f>
        <v>#N/A</v>
      </c>
      <c r="OG37" s="618" t="e">
        <f>INDEX(JEUDI!$B$63:$B$66,MATCH(A37,JEUDI!$E$63:$E$66,0))</f>
        <v>#N/A</v>
      </c>
      <c r="OH37" s="625" t="e">
        <f>INDEX(JEUDI!$H$63:$H$66,MATCH(A37,JEUDI!$J$63:$J$66,0))</f>
        <v>#N/A</v>
      </c>
      <c r="OI37" s="626" t="e">
        <f>INDEX(JEUDI!$H$63:$H$66,MATCH(A37,JEUDI!$K$63:$K$66,0))</f>
        <v>#N/A</v>
      </c>
      <c r="OJ37" s="617" t="e">
        <f>INDEX(VENDREDI!$B$63:$B$66,MATCH(A37,VENDREDI!$D$63:$D$66,0))</f>
        <v>#N/A</v>
      </c>
      <c r="OK37" s="618" t="e">
        <f>INDEX(VENDREDI!$B$63:$B$66,MATCH(A37,VENDREDI!$E$63:$E$66,0))</f>
        <v>#N/A</v>
      </c>
      <c r="OL37" s="625" t="e">
        <f>INDEX(VENDREDI!$H$63:$H$66,MATCH(A37,VENDREDI!$J$63:$J$66,0))</f>
        <v>#N/A</v>
      </c>
      <c r="OM37" s="626" t="e">
        <f>INDEX(VENDREDI!$H$63:$H$66,MATCH(A37,VENDREDI!$K$63:$K$66,0))</f>
        <v>#N/A</v>
      </c>
      <c r="ON37" s="669" t="str">
        <f t="shared" si="44"/>
        <v>GHANEM</v>
      </c>
      <c r="OO37" s="641" t="e">
        <f>INDEX(LUNDI!$C$63:$C$66,MATCH(A37,LUNDI!$D$63:$D$66,0))</f>
        <v>#N/A</v>
      </c>
      <c r="OP37" s="642" t="e">
        <f>INDEX(LUNDI!$C$63:$C$66,MATCH(A37,LUNDI!$E$63:$E$66,0))</f>
        <v>#N/A</v>
      </c>
      <c r="OQ37" s="645" t="e">
        <f>INDEX(LUNDI!$I$63:$I$66,MATCH(A37,LUNDI!$J$63:$J$66,0))</f>
        <v>#N/A</v>
      </c>
      <c r="OR37" s="646" t="e">
        <f>INDEX(LUNDI!$I$63:$I$66,MATCH(A37,LUNDI!$K$63:$K$66,0))</f>
        <v>#N/A</v>
      </c>
      <c r="OS37" s="649" t="e">
        <f>INDEX(MARDI!$C$63:$C$66,MATCH(A37,MARDI!$D$63:$D$66,0))</f>
        <v>#N/A</v>
      </c>
      <c r="OT37" s="650" t="e">
        <f>INDEX(MARDI!$C$63:$C$66,MATCH(A37,MARDI!$E$63:$E$66,0))</f>
        <v>#N/A</v>
      </c>
      <c r="OU37" s="651" t="e">
        <f>INDEX(MARDI!$I$63:$I$66,MATCH(A37,MARDI!$J$63:$J$66,0))</f>
        <v>#N/A</v>
      </c>
      <c r="OV37" s="652" t="e">
        <f>INDEX(MARDI!$I$63:$I$66,MATCH(A37,MARDI!$K$63:$K$66,0))</f>
        <v>#N/A</v>
      </c>
      <c r="OW37" s="657" t="e">
        <f>INDEX(MERCREDI!$C$63:$C$66,MATCH(A37,MERCREDI!$D$63:$D$66,0))</f>
        <v>#N/A</v>
      </c>
      <c r="OX37" s="658" t="e">
        <f>INDEX(MERCREDI!$C$63:$C$66,MATCH(A37,MERCREDI!$E$63:$E$66,0))</f>
        <v>#N/A</v>
      </c>
      <c r="OY37" s="659" t="e">
        <f>INDEX(MERCREDI!$I$63:$I$66,MATCH(A37,MERCREDI!$J$63:$J$66,0))</f>
        <v>#N/A</v>
      </c>
      <c r="OZ37" s="660" t="e">
        <f>INDEX(MERCREDI!$I$63:$I$66,MATCH(A37,MERCREDI!$K$63:$K$66,0))</f>
        <v>#N/A</v>
      </c>
      <c r="PA37" s="657" t="e">
        <f>INDEX(JEUDI!$C$63:$C$66,MATCH(A37,JEUDI!$D$63:$D$66,0))</f>
        <v>#N/A</v>
      </c>
      <c r="PB37" s="658" t="e">
        <f>INDEX(JEUDI!$C$63:$C$66,MATCH(A37,JEUDI!$E$63:$E$66,0))</f>
        <v>#N/A</v>
      </c>
      <c r="PC37" s="659" t="e">
        <f>INDEX(JEUDI!$I$63:$I$66,MATCH(A37,JEUDI!$J$63:$J$66,0))</f>
        <v>#N/A</v>
      </c>
      <c r="PD37" s="660" t="e">
        <f>INDEX(JEUDI!$I$63:$I$66,MATCH(A37,JEUDI!$K$63:$K$66,0))</f>
        <v>#N/A</v>
      </c>
      <c r="PE37" s="657" t="e">
        <f>INDEX(VENDREDI!$C$63:$C$66,MATCH(A37,VENDREDI!$D$63:$D$66,0))</f>
        <v>#N/A</v>
      </c>
      <c r="PF37" s="658" t="e">
        <f>INDEX(VENDREDI!$C$63:$C$66,MATCH(A37,VENDREDI!$E$63:$E$66,0))</f>
        <v>#N/A</v>
      </c>
      <c r="PG37" s="659" t="e">
        <f>INDEX(VENDREDI!$I$63:$I$66,MATCH(A37,VENDREDI!$J$63:$J$66,0))</f>
        <v>#N/A</v>
      </c>
      <c r="PH37" s="660" t="e">
        <f>INDEX(VENDREDI!$I$63:$I$66,MATCH(A37,VENDREDI!$K$63:$K$66,0))</f>
        <v>#N/A</v>
      </c>
    </row>
    <row r="38" spans="1:424" x14ac:dyDescent="0.25">
      <c r="A38" s="187" t="str">
        <f>'LISTE DES PROFS'!A33</f>
        <v>GRELET</v>
      </c>
      <c r="B38" s="233">
        <f t="shared" si="17"/>
        <v>0</v>
      </c>
      <c r="C38" s="234">
        <f t="shared" si="18"/>
        <v>0</v>
      </c>
      <c r="D38" s="234">
        <f t="shared" si="19"/>
        <v>0</v>
      </c>
      <c r="E38" s="235">
        <f t="shared" si="20"/>
        <v>0</v>
      </c>
      <c r="F38" s="233">
        <f t="shared" si="21"/>
        <v>0</v>
      </c>
      <c r="G38" s="234">
        <f t="shared" si="22"/>
        <v>0</v>
      </c>
      <c r="H38" s="227">
        <f t="shared" si="23"/>
        <v>0</v>
      </c>
      <c r="I38" s="235">
        <f t="shared" si="24"/>
        <v>0</v>
      </c>
      <c r="J38" s="489">
        <f t="shared" si="0"/>
        <v>0</v>
      </c>
      <c r="K38" s="227">
        <f t="shared" si="1"/>
        <v>0</v>
      </c>
      <c r="L38" s="227">
        <f t="shared" si="2"/>
        <v>0</v>
      </c>
      <c r="M38" s="235">
        <f t="shared" si="3"/>
        <v>0</v>
      </c>
      <c r="N38" s="491">
        <f t="shared" si="25"/>
        <v>0</v>
      </c>
      <c r="O38" s="480" t="s">
        <v>49</v>
      </c>
      <c r="P38" s="233">
        <f>COUNTIF(LUNDI!$D$6:$AB$15,A38)</f>
        <v>0</v>
      </c>
      <c r="Q38" s="234">
        <f>COUNTIF(LUNDI!$D$20:$Y$29,A38)</f>
        <v>0</v>
      </c>
      <c r="R38" s="444">
        <f t="shared" si="4"/>
        <v>0</v>
      </c>
      <c r="S38" s="234">
        <f>COUNTIF(MARDI!$D$6:$AB$15,A38)</f>
        <v>0</v>
      </c>
      <c r="T38" s="234">
        <f>COUNTIF(MARDI!$D$20:$Y$29,A38)</f>
        <v>0</v>
      </c>
      <c r="U38" s="444">
        <f t="shared" si="5"/>
        <v>0</v>
      </c>
      <c r="V38" s="234">
        <f>COUNTIF(MERCREDI!$D$6:$AB$15,A38)</f>
        <v>0</v>
      </c>
      <c r="W38" s="234">
        <f>COUNTIF(MERCREDI!$D$20:$Y$29,A38)</f>
        <v>0</v>
      </c>
      <c r="X38" s="444">
        <f t="shared" si="6"/>
        <v>0</v>
      </c>
      <c r="Y38" s="234">
        <f>COUNTIF(JEUDI!$D$6:$AB$15,A38)</f>
        <v>0</v>
      </c>
      <c r="Z38" s="234">
        <f>COUNTIF(JEUDI!$D$20:$Y$29,A38)</f>
        <v>0</v>
      </c>
      <c r="AA38" s="444">
        <f t="shared" si="7"/>
        <v>0</v>
      </c>
      <c r="AB38" s="234">
        <f>COUNTIF(VENDREDI!$D$6:$AB$15,A38)</f>
        <v>0</v>
      </c>
      <c r="AC38" s="235">
        <f>COUNTIF(VENDREDI!$D$20:$Y$29,A38)</f>
        <v>0</v>
      </c>
      <c r="AD38" s="451">
        <f t="shared" si="8"/>
        <v>0</v>
      </c>
      <c r="AE38" s="226">
        <f>COUNTIF(LUNDI!$D$63:$D$66,A38)</f>
        <v>0</v>
      </c>
      <c r="AF38" s="227">
        <f>COUNTIF(LUNDI!$E$63:$E$66,A38)</f>
        <v>0</v>
      </c>
      <c r="AG38" s="228">
        <f>COUNTIF(MARDI!$D$63:$D$66,A38)</f>
        <v>0</v>
      </c>
      <c r="AH38" s="234">
        <f>COUNTIF(MARDI!$E$63:$E$66,A38)</f>
        <v>0</v>
      </c>
      <c r="AI38" s="228">
        <f>COUNTIF(MERCREDI!$D$63:$D$66,A38)</f>
        <v>0</v>
      </c>
      <c r="AJ38" s="234">
        <f>COUNTIF(MERCREDI!$E$63:$E$66,A38)</f>
        <v>0</v>
      </c>
      <c r="AK38" s="228">
        <f>COUNTIF(JEUDI!$D$63:$D$66,A38)</f>
        <v>0</v>
      </c>
      <c r="AL38" s="227">
        <f>COUNTIF(JEUDI!$E$63:$E$66,A38)</f>
        <v>0</v>
      </c>
      <c r="AM38" s="228">
        <f>COUNTIF(VENDREDI!$D$63:$D$66,A38)</f>
        <v>0</v>
      </c>
      <c r="AN38" s="525">
        <f>COUNTIF(VENDREDI!$E$63:$E$66,A38)</f>
        <v>0</v>
      </c>
      <c r="AO38" s="233">
        <f>COUNTIF(LUNDI!$F$63:$F$66,A38)</f>
        <v>0</v>
      </c>
      <c r="AP38" s="234"/>
      <c r="AQ38" s="234">
        <f>COUNTIF(MARDI!$F$63:$F$66,A38)</f>
        <v>0</v>
      </c>
      <c r="AR38" s="234"/>
      <c r="AS38" s="234">
        <f>COUNTIF(MERCREDI!$F$63:$F$66,A38)</f>
        <v>0</v>
      </c>
      <c r="AT38" s="234"/>
      <c r="AU38" s="234">
        <f>COUNTIF(JEUDI!$F$63:$F$66,A38)</f>
        <v>0</v>
      </c>
      <c r="AV38" s="234"/>
      <c r="AW38" s="235">
        <f>COUNTIF(VENDREDI!$F$63:$F$66,A38)</f>
        <v>0</v>
      </c>
      <c r="AZ38" s="233">
        <f>COUNTIF(LUNDI!$D$35:$AB$44,A38)</f>
        <v>0</v>
      </c>
      <c r="BA38" s="234">
        <f>COUNTIF(LUNDI!$D$49:$Y$58,A38)</f>
        <v>0</v>
      </c>
      <c r="BB38" s="444">
        <f t="shared" si="9"/>
        <v>0</v>
      </c>
      <c r="BC38" s="234">
        <f>COUNTIF(MARDI!$D$35:$AB$44,A38)</f>
        <v>0</v>
      </c>
      <c r="BD38" s="234">
        <f>COUNTIF(MARDI!$D$49:$Y$58,A38)</f>
        <v>0</v>
      </c>
      <c r="BE38" s="444">
        <f t="shared" si="10"/>
        <v>0</v>
      </c>
      <c r="BF38" s="234">
        <f>COUNTIF(MERCREDI!$D$35:$AB$44,A38)</f>
        <v>0</v>
      </c>
      <c r="BG38" s="234">
        <f>COUNTIF(MERCREDI!$D$49:$Y$58,A38)</f>
        <v>0</v>
      </c>
      <c r="BH38" s="444">
        <f t="shared" si="11"/>
        <v>0</v>
      </c>
      <c r="BI38" s="234">
        <f>COUNTIF(JEUDI!$D$35:$AB$44,A38)</f>
        <v>0</v>
      </c>
      <c r="BJ38" s="234">
        <f>COUNTIF(JEUDI!$D$49:$Y$58,A38)</f>
        <v>0</v>
      </c>
      <c r="BK38" s="444">
        <f t="shared" si="12"/>
        <v>0</v>
      </c>
      <c r="BL38" s="234">
        <f>COUNTIF(VENDREDI!$D$35:$AB$44,A38)</f>
        <v>0</v>
      </c>
      <c r="BM38" s="235">
        <f>COUNTIF(VENDREDI!$D$49:$Y$58,A38)</f>
        <v>0</v>
      </c>
      <c r="BN38" s="451">
        <f t="shared" si="13"/>
        <v>0</v>
      </c>
      <c r="BO38" s="207">
        <f>COUNTIF(LUNDI!$J$63:$J$66,A38)</f>
        <v>0</v>
      </c>
      <c r="BP38" s="41">
        <f>COUNTIF(LUNDI!$K$63:$K$66,A38)</f>
        <v>0</v>
      </c>
      <c r="BQ38" s="207">
        <f>COUNTIF(MARDI!$J$63:$J$66,A38)</f>
        <v>0</v>
      </c>
      <c r="BR38" s="41">
        <f>COUNTIF(MARDI!$K$63:$K$66,A38)</f>
        <v>0</v>
      </c>
      <c r="BS38" s="207">
        <f>COUNTIF(MERCREDI!$J$63:$J$66,A38)</f>
        <v>0</v>
      </c>
      <c r="BT38" s="41">
        <f>COUNTIF(MERCREDI!$K$63:$K$66,A38)</f>
        <v>0</v>
      </c>
      <c r="BU38" s="207">
        <f>COUNTIF(JEUDI!$J$63:$J$66,A38)</f>
        <v>0</v>
      </c>
      <c r="BV38" s="41">
        <f>COUNTIF(JEUDI!$K$63:$K$66,A38)</f>
        <v>0</v>
      </c>
      <c r="BW38" s="207">
        <f>COUNTIF(VENDREDI!$J$63:$J$66,A38)</f>
        <v>0</v>
      </c>
      <c r="BX38" s="42">
        <f>COUNTIF(VENDREDI!$K$63:$K$66,A38)</f>
        <v>0</v>
      </c>
      <c r="BY38" s="207">
        <f>COUNTIF(LUNDI!$L$66:$L94,A38)</f>
        <v>0</v>
      </c>
      <c r="BZ38" s="208"/>
      <c r="CA38" s="41">
        <f>COUNTIF(MARDI!$L$63:$L$66,A38)</f>
        <v>0</v>
      </c>
      <c r="CB38" s="208"/>
      <c r="CC38" s="208">
        <f>COUNTIF(MERCREDI!$L$63:$L$66,A38)</f>
        <v>0</v>
      </c>
      <c r="CD38" s="208"/>
      <c r="CE38" s="41">
        <f>COUNTIF(JEUDI!$L$63:$L$66,A38)</f>
        <v>0</v>
      </c>
      <c r="CF38" s="208"/>
      <c r="CG38" s="209">
        <f>COUNTIF(VENDREDI!$L$63:$L$66,A38)</f>
        <v>0</v>
      </c>
      <c r="CK38" s="43">
        <f>COUNTIF(LUNDI!$O$64:$O$66,A38)</f>
        <v>0</v>
      </c>
      <c r="CL38" s="41">
        <f>COUNTIF(MARDI!$O$64:$O$66,A38)</f>
        <v>0</v>
      </c>
      <c r="CM38" s="41">
        <f>COUNTIF(MERCREDI!$O$64:$O$66,A38)</f>
        <v>0</v>
      </c>
      <c r="CN38" s="41">
        <f>COUNTIF(JEUDI!$O$64:$O$66,A38)</f>
        <v>0</v>
      </c>
      <c r="CO38" s="42">
        <f>COUNTIF(VENDREDI!$O$64:$O$66,A38)</f>
        <v>0</v>
      </c>
      <c r="CQ38" s="43">
        <f>COUNTIF(LUNDI!$P$64:$P$66,A38)</f>
        <v>0</v>
      </c>
      <c r="CR38" s="41">
        <f>COUNTIF(MARDI!$P$64:$P$66,A38)</f>
        <v>0</v>
      </c>
      <c r="CS38" s="41">
        <f>COUNTIF(MERCREDI!$P$64:$P$66,A38)</f>
        <v>0</v>
      </c>
      <c r="CT38" s="41">
        <f>COUNTIF(JEUDI!$P$64:$P$66,A38)</f>
        <v>0</v>
      </c>
      <c r="CU38" s="42">
        <f>COUNTIF(VENDREDI!$P$64:$P$66,A38)</f>
        <v>0</v>
      </c>
      <c r="CV38" s="543" t="str">
        <f t="shared" si="26"/>
        <v>GRELET</v>
      </c>
      <c r="CW38" s="559" t="e">
        <f>INDEX(LUNDI!$B$6:$B$29,MATCH($A$38,LUNDI!D6:D29,0))</f>
        <v>#N/A</v>
      </c>
      <c r="CX38" s="559" t="e">
        <f>INDEX(LUNDI!$B$6:$B$29,MATCH($A$38,LUNDI!E6:E29,0))</f>
        <v>#N/A</v>
      </c>
      <c r="CY38" s="559" t="e">
        <f>INDEX(LUNDI!$B$6:$B$29,MATCH($A$38,LUNDI!F6:F29,0))</f>
        <v>#N/A</v>
      </c>
      <c r="CZ38" s="559" t="e">
        <f>INDEX(LUNDI!$B$6:$B$29,MATCH($A$38,LUNDI!G6:G29,0))</f>
        <v>#N/A</v>
      </c>
      <c r="DA38" s="559" t="e">
        <f>INDEX(LUNDI!$B$6:$B$29,MATCH($A$38,LUNDI!H6:H29,0))</f>
        <v>#N/A</v>
      </c>
      <c r="DB38" s="559" t="e">
        <f>INDEX(LUNDI!$B$6:$B$29,MATCH($A$38,LUNDI!I6:I29,0))</f>
        <v>#N/A</v>
      </c>
      <c r="DC38" s="559" t="e">
        <f>INDEX(LUNDI!$B$6:$B$29,MATCH($A$38,LUNDI!J6:J29,0))</f>
        <v>#N/A</v>
      </c>
      <c r="DD38" s="559" t="e">
        <f>INDEX(LUNDI!$B$6:$B$29,MATCH($A$38,LUNDI!K6:K29,0))</f>
        <v>#N/A</v>
      </c>
      <c r="DE38" s="559" t="e">
        <f>INDEX(LUNDI!$B$6:$B$29,MATCH($A$38,LUNDI!L6:L29,0))</f>
        <v>#N/A</v>
      </c>
      <c r="DF38" s="559" t="e">
        <f>INDEX(LUNDI!$B$6:$B$29,MATCH($A$38,LUNDI!M6:M29,0))</f>
        <v>#N/A</v>
      </c>
      <c r="DG38" s="559" t="e">
        <f>INDEX(LUNDI!$B$6:$B$29,MATCH($A$38,LUNDI!N6:N29,0))</f>
        <v>#N/A</v>
      </c>
      <c r="DH38" s="559" t="e">
        <f>INDEX(LUNDI!$B$6:$B$29,MATCH($A$38,LUNDI!O6:O29,0))</f>
        <v>#N/A</v>
      </c>
      <c r="DI38" s="559" t="e">
        <f>INDEX(LUNDI!$B$6:$B$29,MATCH($A$38,LUNDI!P6:P29,0))</f>
        <v>#N/A</v>
      </c>
      <c r="DJ38" s="559" t="e">
        <f>INDEX(LUNDI!$B$6:$B$29,MATCH($A$38,LUNDI!Q6:Q29,0))</f>
        <v>#N/A</v>
      </c>
      <c r="DK38" s="559" t="e">
        <f>INDEX(LUNDI!$B$6:$B$29,MATCH($A$38,LUNDI!R6:R29,0))</f>
        <v>#N/A</v>
      </c>
      <c r="DL38" s="559" t="e">
        <f>INDEX(LUNDI!$B$6:$B$29,MATCH($A$38,LUNDI!S6:S29,0))</f>
        <v>#N/A</v>
      </c>
      <c r="DM38" s="559" t="e">
        <f>INDEX(LUNDI!$B$6:$B$29,MATCH($A$38,LUNDI!T6:T29,0))</f>
        <v>#N/A</v>
      </c>
      <c r="DN38" s="559" t="e">
        <f>INDEX(LUNDI!$B$6:$B$29,MATCH($A$38,LUNDI!U6:U29,0))</f>
        <v>#N/A</v>
      </c>
      <c r="DO38" s="559" t="e">
        <f>INDEX(LUNDI!$B$6:$B$29,MATCH($A$38,LUNDI!V6:V29,0))</f>
        <v>#N/A</v>
      </c>
      <c r="DP38" s="559" t="e">
        <f>INDEX(LUNDI!$B$6:$B$29,MATCH($A$38,LUNDI!W6:W29,0))</f>
        <v>#N/A</v>
      </c>
      <c r="DQ38" s="559" t="e">
        <f>INDEX(LUNDI!$B$6:$B$29,MATCH($A$38,LUNDI!X6:X29,0))</f>
        <v>#N/A</v>
      </c>
      <c r="DR38" s="559" t="e">
        <f>INDEX(LUNDI!$B$6:$B$29,MATCH($A$38,LUNDI!Y6:Y29,0))</f>
        <v>#N/A</v>
      </c>
      <c r="DS38" s="559" t="e">
        <f>INDEX(LUNDI!$B$6:$B$29,MATCH($A$38,LUNDI!Z6:Z29,0))</f>
        <v>#N/A</v>
      </c>
      <c r="DT38" s="559" t="e">
        <f>INDEX(LUNDI!$B$6:$B$29,MATCH($A$38,LUNDI!AA6:AA29,0))</f>
        <v>#N/A</v>
      </c>
      <c r="DU38" s="559" t="e">
        <f>INDEX(LUNDI!$B$6:$B$29,MATCH($A$38,LUNDI!AB6:AB29,0))</f>
        <v>#N/A</v>
      </c>
      <c r="DV38" s="572">
        <f t="shared" si="14"/>
        <v>0</v>
      </c>
      <c r="DW38" s="543" t="str">
        <f t="shared" si="15"/>
        <v>GRELET</v>
      </c>
      <c r="DX38" s="559" t="e">
        <f>INDEX(MARDI!$B$6:$B$29,MATCH($A$38,MARDI!D6:D29,0))</f>
        <v>#N/A</v>
      </c>
      <c r="DY38" s="559" t="e">
        <f>INDEX(MARDI!$B$6:$B$29,MATCH($A$38,MARDI!E6:E29,0))</f>
        <v>#N/A</v>
      </c>
      <c r="DZ38" s="559" t="e">
        <f>INDEX(MARDI!$B$6:$B$29,MATCH($A$38,MARDI!F6:F29,0))</f>
        <v>#N/A</v>
      </c>
      <c r="EA38" s="559" t="e">
        <f>INDEX(MARDI!$B$6:$B$29,MATCH($A$38,MARDI!G6:G29,0))</f>
        <v>#N/A</v>
      </c>
      <c r="EB38" s="559" t="e">
        <f>INDEX(MARDI!$B$6:$B$29,MATCH($A$38,MARDI!H6:H29,0))</f>
        <v>#N/A</v>
      </c>
      <c r="EC38" s="559" t="e">
        <f>INDEX(MARDI!$B$6:$B$29,MATCH($A$38,MARDI!I6:I29,0))</f>
        <v>#N/A</v>
      </c>
      <c r="ED38" s="559" t="e">
        <f>INDEX(MARDI!$B$6:$B$29,MATCH($A$38,MARDI!J6:J29,0))</f>
        <v>#N/A</v>
      </c>
      <c r="EE38" s="559" t="e">
        <f>INDEX(MARDI!$B$6:$B$29,MATCH($A$38,MARDI!K6:K29,0))</f>
        <v>#N/A</v>
      </c>
      <c r="EF38" s="559" t="e">
        <f>INDEX(MARDI!$B$6:$B$29,MATCH($A$38,MARDI!L6:L29,0))</f>
        <v>#N/A</v>
      </c>
      <c r="EG38" s="559" t="e">
        <f>INDEX(MARDI!$B$6:$B$29,MATCH($A$38,MARDI!M6:M29,0))</f>
        <v>#N/A</v>
      </c>
      <c r="EH38" s="559" t="e">
        <f>INDEX(MARDI!$B$6:$B$29,MATCH($A$38,MARDI!N6:N29,0))</f>
        <v>#N/A</v>
      </c>
      <c r="EI38" s="559" t="e">
        <f>INDEX(MARDI!$B$6:$B$29,MATCH($A$38,MARDI!O6:O29,0))</f>
        <v>#N/A</v>
      </c>
      <c r="EJ38" s="559" t="e">
        <f>INDEX(MARDI!$B$6:$B$29,MATCH($A$38,MARDI!P6:P29,0))</f>
        <v>#N/A</v>
      </c>
      <c r="EK38" s="559" t="e">
        <f>INDEX(MARDI!$B$6:$B$29,MATCH($A$38,MARDI!Q6:Q29,0))</f>
        <v>#N/A</v>
      </c>
      <c r="EL38" s="559" t="e">
        <f>INDEX(MARDI!$B$6:$B$29,MATCH($A$38,MARDI!R6:R29,0))</f>
        <v>#N/A</v>
      </c>
      <c r="EM38" s="559" t="e">
        <f>INDEX(MARDI!$B$6:$B$29,MATCH($A$38,MARDI!S6:S29,0))</f>
        <v>#N/A</v>
      </c>
      <c r="EN38" s="559" t="e">
        <f>INDEX(MARDI!$B$6:$B$29,MATCH($A$38,MARDI!T6:T29,0))</f>
        <v>#N/A</v>
      </c>
      <c r="EO38" s="559" t="e">
        <f>INDEX(MARDI!$B$6:$B$29,MATCH($A$38,MARDI!U6:U29,0))</f>
        <v>#N/A</v>
      </c>
      <c r="EP38" s="559" t="e">
        <f>INDEX(MARDI!$B$6:$B$29,MATCH($A$38,MARDI!V6:V29,0))</f>
        <v>#N/A</v>
      </c>
      <c r="EQ38" s="559" t="e">
        <f>INDEX(MARDI!$B$6:$B$29,MATCH($A$38,MARDI!W6:W29,0))</f>
        <v>#N/A</v>
      </c>
      <c r="ER38" s="559" t="e">
        <f>INDEX(MARDI!$B$6:$B$29,MATCH($A$38,MARDI!X6:X29,0))</f>
        <v>#N/A</v>
      </c>
      <c r="ES38" s="559" t="e">
        <f>INDEX(MARDI!$B$6:$B$29,MATCH($A$38,MARDI!Y6:Y29,0))</f>
        <v>#N/A</v>
      </c>
      <c r="ET38" s="559" t="e">
        <f>INDEX(MARDI!$B$6:$B$29,MATCH($A$38,MARDI!Z6:Z29,0))</f>
        <v>#N/A</v>
      </c>
      <c r="EU38" s="559" t="e">
        <f>INDEX(MARDI!$B$6:$B$29,MATCH($A$38,MARDI!AA6:AA29,0))</f>
        <v>#N/A</v>
      </c>
      <c r="EV38" s="559" t="e">
        <f>INDEX(MARDI!$B$6:$B$29,MATCH($A$38,MARDI!AB6:AB29,0))</f>
        <v>#N/A</v>
      </c>
      <c r="EW38" s="572">
        <f t="shared" si="16"/>
        <v>0</v>
      </c>
      <c r="EX38" s="559"/>
      <c r="EY38" s="568" t="str">
        <f t="shared" si="27"/>
        <v>GRELET</v>
      </c>
      <c r="EZ38" s="559" t="e">
        <f>INDEX(MERCREDI!$B$6:$B$29,MATCH($A$38,MERCREDI!D6:D29,0))</f>
        <v>#N/A</v>
      </c>
      <c r="FA38" s="559" t="e">
        <f>INDEX(MERCREDI!$B$6:$B$29,MATCH($A$38,MERCREDI!E6:E29,0))</f>
        <v>#N/A</v>
      </c>
      <c r="FB38" s="559" t="e">
        <f>INDEX(MERCREDI!$B$6:$B$29,MATCH($A$38,MERCREDI!F6:F29,0))</f>
        <v>#N/A</v>
      </c>
      <c r="FC38" s="559" t="e">
        <f>INDEX(MERCREDI!$B$6:$B$29,MATCH($A$38,MERCREDI!G6:G29,0))</f>
        <v>#N/A</v>
      </c>
      <c r="FD38" s="559" t="e">
        <f>INDEX(MERCREDI!$B$6:$B$29,MATCH($A$38,MERCREDI!H6:H29,0))</f>
        <v>#N/A</v>
      </c>
      <c r="FE38" s="559" t="e">
        <f>INDEX(MERCREDI!$B$6:$B$29,MATCH($A$38,MERCREDI!I6:I29,0))</f>
        <v>#N/A</v>
      </c>
      <c r="FF38" s="559" t="e">
        <f>INDEX(MERCREDI!$B$6:$B$29,MATCH($A$38,MERCREDI!J6:J29,0))</f>
        <v>#N/A</v>
      </c>
      <c r="FG38" s="559" t="e">
        <f>INDEX(MERCREDI!$B$6:$B$29,MATCH($A$38,MERCREDI!K6:K29,0))</f>
        <v>#N/A</v>
      </c>
      <c r="FH38" s="559" t="e">
        <f>INDEX(MERCREDI!$B$6:$B$29,MATCH($A$38,MERCREDI!L6:L29,0))</f>
        <v>#N/A</v>
      </c>
      <c r="FI38" s="559" t="e">
        <f>INDEX(MERCREDI!$B$6:$B$29,MATCH($A$38,MERCREDI!M6:M29,0))</f>
        <v>#N/A</v>
      </c>
      <c r="FJ38" s="559" t="e">
        <f>INDEX(MERCREDI!$B$6:$B$29,MATCH($A$38,MERCREDI!N6:N29,0))</f>
        <v>#N/A</v>
      </c>
      <c r="FK38" s="559" t="e">
        <f>INDEX(MERCREDI!$B$6:$B$29,MATCH($A$38,MERCREDI!O6:O29,0))</f>
        <v>#N/A</v>
      </c>
      <c r="FL38" s="559" t="e">
        <f>INDEX(MERCREDI!$B$6:$B$29,MATCH($A$38,MERCREDI!P6:P29,0))</f>
        <v>#N/A</v>
      </c>
      <c r="FM38" s="559" t="e">
        <f>INDEX(MERCREDI!$B$6:$B$29,MATCH($A$38,MERCREDI!Q6:Q29,0))</f>
        <v>#N/A</v>
      </c>
      <c r="FN38" s="559" t="e">
        <f>INDEX(MERCREDI!$B$6:$B$29,MATCH($A$38,MERCREDI!R6:R29,0))</f>
        <v>#N/A</v>
      </c>
      <c r="FO38" s="559" t="e">
        <f>INDEX(MERCREDI!$B$6:$B$29,MATCH($A$38,MERCREDI!S6:S29,0))</f>
        <v>#N/A</v>
      </c>
      <c r="FP38" s="559" t="e">
        <f>INDEX(MERCREDI!$B$6:$B$29,MATCH($A$38,MERCREDI!T6:T29,0))</f>
        <v>#N/A</v>
      </c>
      <c r="FQ38" s="559" t="e">
        <f>INDEX(MERCREDI!$B$6:$B$29,MATCH($A$38,MERCREDI!U6:U29,0))</f>
        <v>#N/A</v>
      </c>
      <c r="FR38" s="559" t="e">
        <f>INDEX(MERCREDI!$B$6:$B$29,MATCH($A$38,MERCREDI!V6:V29,0))</f>
        <v>#N/A</v>
      </c>
      <c r="FS38" s="559" t="e">
        <f>INDEX(MERCREDI!$B$6:$B$29,MATCH($A$38,MERCREDI!W6:W29,0))</f>
        <v>#N/A</v>
      </c>
      <c r="FT38" s="559" t="e">
        <f>INDEX(MERCREDI!$B$6:$B$29,MATCH($A$38,MERCREDI!X6:X29,0))</f>
        <v>#N/A</v>
      </c>
      <c r="FU38" s="559" t="e">
        <f>INDEX(MERCREDI!$B$6:$B$29,MATCH($A$38,MERCREDI!Y6:Y29,0))</f>
        <v>#N/A</v>
      </c>
      <c r="FV38" s="559" t="e">
        <f>INDEX(MERCREDI!$B$6:$B$29,MATCH($A$38,MERCREDI!Z6:Z29,0))</f>
        <v>#N/A</v>
      </c>
      <c r="FW38" s="559" t="e">
        <f>INDEX(MERCREDI!$B$6:$B$29,MATCH($A$38,MERCREDI!AA6:AA29,0))</f>
        <v>#N/A</v>
      </c>
      <c r="FX38" s="559" t="e">
        <f>INDEX(MERCREDI!$B$6:$B$29,MATCH($A$38,MERCREDI!AB6:AB29,0))</f>
        <v>#N/A</v>
      </c>
      <c r="FY38" s="572">
        <f t="shared" si="28"/>
        <v>0</v>
      </c>
      <c r="GA38" s="570" t="str">
        <f t="shared" si="29"/>
        <v>GRELET</v>
      </c>
      <c r="GB38" s="565" t="e">
        <f>INDEX(JEUDI!$B$6:$B$29,MATCH($A$38,JEUDI!D6:D29,0))</f>
        <v>#N/A</v>
      </c>
      <c r="GC38" s="565" t="e">
        <f>INDEX(JEUDI!$B$6:$B$29,MATCH($A$38,JEUDI!E6:E29,0))</f>
        <v>#N/A</v>
      </c>
      <c r="GD38" s="565" t="e">
        <f>INDEX(JEUDI!$B$6:$B$29,MATCH($A$38,JEUDI!F6:F29,0))</f>
        <v>#N/A</v>
      </c>
      <c r="GE38" s="565" t="e">
        <f>INDEX(JEUDI!$B$6:$B$29,MATCH($A$38,JEUDI!G6:G29,0))</f>
        <v>#N/A</v>
      </c>
      <c r="GF38" s="565" t="e">
        <f>INDEX(JEUDI!$B$6:$B$29,MATCH($A$38,JEUDI!H6:H29,0))</f>
        <v>#N/A</v>
      </c>
      <c r="GG38" s="565" t="e">
        <f>INDEX(JEUDI!$B$6:$B$29,MATCH($A$38,JEUDI!I6:I29,0))</f>
        <v>#N/A</v>
      </c>
      <c r="GH38" s="565" t="e">
        <f>INDEX(JEUDI!$B$6:$B$29,MATCH($A$38,JEUDI!J6:J29,0))</f>
        <v>#N/A</v>
      </c>
      <c r="GI38" s="565" t="e">
        <f>INDEX(JEUDI!$B$6:$B$29,MATCH($A$38,JEUDI!K6:K29,0))</f>
        <v>#N/A</v>
      </c>
      <c r="GJ38" s="565" t="e">
        <f>INDEX(JEUDI!$B$6:$B$29,MATCH($A$38,JEUDI!L6:L29,0))</f>
        <v>#N/A</v>
      </c>
      <c r="GK38" s="565" t="e">
        <f>INDEX(JEUDI!$B$6:$B$29,MATCH($A$38,JEUDI!M6:M29,0))</f>
        <v>#N/A</v>
      </c>
      <c r="GL38" s="565" t="e">
        <f>INDEX(JEUDI!$B$6:$B$29,MATCH($A$38,JEUDI!N6:N29,0))</f>
        <v>#N/A</v>
      </c>
      <c r="GM38" s="565" t="e">
        <f>INDEX(JEUDI!$B$6:$B$29,MATCH($A$38,JEUDI!O6:O29,0))</f>
        <v>#N/A</v>
      </c>
      <c r="GN38" s="565" t="e">
        <f>INDEX(JEUDI!$B$6:$B$29,MATCH($A$38,JEUDI!P6:P29,0))</f>
        <v>#N/A</v>
      </c>
      <c r="GO38" s="565" t="e">
        <f>INDEX(JEUDI!$B$6:$B$29,MATCH($A$38,JEUDI!Q6:Q29,0))</f>
        <v>#N/A</v>
      </c>
      <c r="GP38" s="565" t="e">
        <f>INDEX(JEUDI!$B$6:$B$29,MATCH($A$38,JEUDI!R6:R29,0))</f>
        <v>#N/A</v>
      </c>
      <c r="GQ38" s="565" t="e">
        <f>INDEX(JEUDI!$B$6:$B$29,MATCH($A$38,JEUDI!S6:S29,0))</f>
        <v>#N/A</v>
      </c>
      <c r="GR38" s="565" t="e">
        <f>INDEX(JEUDI!$B$6:$B$29,MATCH($A$38,JEUDI!T6:T29,0))</f>
        <v>#N/A</v>
      </c>
      <c r="GS38" s="565" t="e">
        <f>INDEX(JEUDI!$B$6:$B$29,MATCH($A$38,JEUDI!U6:U29,0))</f>
        <v>#N/A</v>
      </c>
      <c r="GT38" s="565" t="e">
        <f>INDEX(JEUDI!$B$6:$B$29,MATCH($A$38,JEUDI!V6:V29,0))</f>
        <v>#N/A</v>
      </c>
      <c r="GU38" s="565" t="e">
        <f>INDEX(JEUDI!$B$6:$B$29,MATCH($A$38,JEUDI!W6:W29,0))</f>
        <v>#N/A</v>
      </c>
      <c r="GV38" s="565" t="e">
        <f>INDEX(JEUDI!$B$6:$B$29,MATCH($A$38,JEUDI!X6:X29,0))</f>
        <v>#N/A</v>
      </c>
      <c r="GW38" s="565" t="e">
        <f>INDEX(JEUDI!$B$6:$B$29,MATCH($A$38,JEUDI!Y6:Y29,0))</f>
        <v>#N/A</v>
      </c>
      <c r="GX38" s="565" t="e">
        <f>INDEX(JEUDI!$B$6:$B$29,MATCH($A$38,JEUDI!Z6:Z29,0))</f>
        <v>#N/A</v>
      </c>
      <c r="GY38" s="565" t="e">
        <f>INDEX(JEUDI!$B$6:$B$29,MATCH($A$38,JEUDI!AA6:AA29,0))</f>
        <v>#N/A</v>
      </c>
      <c r="GZ38" s="565" t="e">
        <f>INDEX(JEUDI!$B$6:$B$29,MATCH($A$38,JEUDI!AB6:AB29,0))</f>
        <v>#N/A</v>
      </c>
      <c r="HA38" s="572">
        <f t="shared" si="30"/>
        <v>0</v>
      </c>
      <c r="HC38" s="772" t="str">
        <f t="shared" si="31"/>
        <v>GRELET</v>
      </c>
      <c r="HD38" s="565" t="e">
        <f>INDEX(VENDREDI!$B$6:$B$29,MATCH($A$38,VENDREDI!D6:D29,0))</f>
        <v>#N/A</v>
      </c>
      <c r="HE38" s="565" t="e">
        <f>INDEX(VENDREDI!$B$6:$B$29,MATCH($A$38,VENDREDI!E6:E29,0))</f>
        <v>#N/A</v>
      </c>
      <c r="HF38" s="565" t="e">
        <f>INDEX(VENDREDI!$B$6:$B$29,MATCH($A$38,VENDREDI!F6:F29,0))</f>
        <v>#N/A</v>
      </c>
      <c r="HG38" s="565" t="e">
        <f>INDEX(VENDREDI!$B$6:$B$29,MATCH($A$38,VENDREDI!G6:G29,0))</f>
        <v>#N/A</v>
      </c>
      <c r="HH38" s="565" t="e">
        <f>INDEX(VENDREDI!$B$6:$B$29,MATCH($A$38,VENDREDI!H6:H29,0))</f>
        <v>#N/A</v>
      </c>
      <c r="HI38" s="565" t="e">
        <f>INDEX(VENDREDI!$B$6:$B$29,MATCH($A$38,VENDREDI!I6:I29,0))</f>
        <v>#N/A</v>
      </c>
      <c r="HJ38" s="565" t="e">
        <f>INDEX(VENDREDI!$B$6:$B$29,MATCH($A$38,VENDREDI!J6:J29,0))</f>
        <v>#N/A</v>
      </c>
      <c r="HK38" s="565" t="e">
        <f>INDEX(VENDREDI!$B$6:$B$29,MATCH($A$38,VENDREDI!K6:K29,0))</f>
        <v>#N/A</v>
      </c>
      <c r="HL38" s="565" t="e">
        <f>INDEX(VENDREDI!$B$6:$B$29,MATCH($A$38,VENDREDI!L6:L29,0))</f>
        <v>#N/A</v>
      </c>
      <c r="HM38" s="565" t="e">
        <f>INDEX(VENDREDI!$B$6:$B$29,MATCH($A$38,VENDREDI!M6:M29,0))</f>
        <v>#N/A</v>
      </c>
      <c r="HN38" s="565" t="e">
        <f>INDEX(VENDREDI!$B$6:$B$29,MATCH($A$38,VENDREDI!N6:N29,0))</f>
        <v>#N/A</v>
      </c>
      <c r="HO38" s="565" t="e">
        <f>INDEX(VENDREDI!$B$6:$B$29,MATCH($A$38,VENDREDI!O6:O29,0))</f>
        <v>#N/A</v>
      </c>
      <c r="HP38" s="565" t="e">
        <f>INDEX(VENDREDI!$B$6:$B$29,MATCH($A$38,VENDREDI!P6:P29,0))</f>
        <v>#N/A</v>
      </c>
      <c r="HQ38" s="565" t="e">
        <f>INDEX(VENDREDI!$B$6:$B$29,MATCH($A$38,VENDREDI!Q6:Q29,0))</f>
        <v>#N/A</v>
      </c>
      <c r="HR38" s="565" t="e">
        <f>INDEX(VENDREDI!$B$6:$B$29,MATCH($A$38,VENDREDI!R6:R29,0))</f>
        <v>#N/A</v>
      </c>
      <c r="HS38" s="565" t="e">
        <f>INDEX(VENDREDI!$B$6:$B$29,MATCH($A$38,VENDREDI!S6:S29,0))</f>
        <v>#N/A</v>
      </c>
      <c r="HT38" s="565" t="e">
        <f>INDEX(VENDREDI!$B$6:$B$29,MATCH($A$38,VENDREDI!T6:T29,0))</f>
        <v>#N/A</v>
      </c>
      <c r="HU38" s="565" t="e">
        <f>INDEX(VENDREDI!$B$6:$B$29,MATCH($A$38,VENDREDI!U6:U29,0))</f>
        <v>#N/A</v>
      </c>
      <c r="HV38" s="565" t="e">
        <f>INDEX(VENDREDI!$B$6:$B$29,MATCH($A$38,VENDREDI!V6:V29,0))</f>
        <v>#N/A</v>
      </c>
      <c r="HW38" s="565" t="e">
        <f>INDEX(VENDREDI!$B$6:$B$29,MATCH($A$38,VENDREDI!W6:W29,0))</f>
        <v>#N/A</v>
      </c>
      <c r="HX38" s="565" t="e">
        <f>INDEX(VENDREDI!$B$6:$B$29,MATCH($A$38,VENDREDI!X6:X29,0))</f>
        <v>#N/A</v>
      </c>
      <c r="HY38" s="565" t="e">
        <f>INDEX(VENDREDI!$B$6:$B$29,MATCH($A$38,VENDREDI!Y6:Y29,0))</f>
        <v>#N/A</v>
      </c>
      <c r="HZ38" s="565" t="e">
        <f>INDEX(VENDREDI!$B$6:$B$29,MATCH($A$38,VENDREDI!Z6:Z29,0))</f>
        <v>#N/A</v>
      </c>
      <c r="IA38" s="565" t="e">
        <f>INDEX(VENDREDI!$B$6:$B$29,MATCH($A$38,VENDREDI!AA6:AA29,0))</f>
        <v>#N/A</v>
      </c>
      <c r="IB38" s="565" t="e">
        <f>INDEX(VENDREDI!$B$6:$B$29,MATCH($A$38,VENDREDI!AB6:AB29,0))</f>
        <v>#N/A</v>
      </c>
      <c r="IC38" s="572">
        <f t="shared" si="32"/>
        <v>0</v>
      </c>
      <c r="IG38" s="772" t="str">
        <f t="shared" si="33"/>
        <v>GRELET</v>
      </c>
      <c r="IH38" s="565" t="e">
        <f>INDEX(LUNDI!$B$35:$B$58,MATCH($A$38,LUNDI!D35:D58,0))</f>
        <v>#N/A</v>
      </c>
      <c r="II38" s="565" t="e">
        <f>INDEX(LUNDI!$B$35:$B$58,MATCH($A$38,LUNDI!E35:E58,0))</f>
        <v>#N/A</v>
      </c>
      <c r="IJ38" s="565" t="e">
        <f>INDEX(LUNDI!$B$35:$B$58,MATCH($A$38,LUNDI!F35:F58,0))</f>
        <v>#N/A</v>
      </c>
      <c r="IK38" s="565" t="e">
        <f>INDEX(LUNDI!$B$35:$B$58,MATCH($A$38,LUNDI!G35:G58,0))</f>
        <v>#N/A</v>
      </c>
      <c r="IL38" s="565" t="e">
        <f>INDEX(LUNDI!$B$35:$B$58,MATCH($A$38,LUNDI!H35:H58,0))</f>
        <v>#N/A</v>
      </c>
      <c r="IM38" s="565" t="e">
        <f>INDEX(LUNDI!$B$35:$B$58,MATCH($A$38,LUNDI!I35:I58,0))</f>
        <v>#N/A</v>
      </c>
      <c r="IN38" s="565" t="e">
        <f>INDEX(LUNDI!$B$35:$B$58,MATCH($A$38,LUNDI!J35:J58,0))</f>
        <v>#N/A</v>
      </c>
      <c r="IO38" s="565" t="e">
        <f>INDEX(LUNDI!$B$35:$B$58,MATCH($A$38,LUNDI!K35:K58,0))</f>
        <v>#N/A</v>
      </c>
      <c r="IP38" s="565" t="e">
        <f>INDEX(LUNDI!$B$35:$B$58,MATCH($A$38,LUNDI!L35:L58,0))</f>
        <v>#N/A</v>
      </c>
      <c r="IQ38" s="565" t="e">
        <f>INDEX(LUNDI!$B$35:$B$58,MATCH($A$38,LUNDI!M35:M58,0))</f>
        <v>#N/A</v>
      </c>
      <c r="IR38" s="565" t="e">
        <f>INDEX(LUNDI!$B$35:$B$58,MATCH($A$38,LUNDI!N35:N58,0))</f>
        <v>#N/A</v>
      </c>
      <c r="IS38" s="565" t="e">
        <f>INDEX(LUNDI!$B$35:$B$58,MATCH($A$38,LUNDI!O35:O58,0))</f>
        <v>#N/A</v>
      </c>
      <c r="IT38" s="565" t="e">
        <f>INDEX(LUNDI!$B$35:$B$58,MATCH($A$38,LUNDI!P35:P58,0))</f>
        <v>#N/A</v>
      </c>
      <c r="IU38" s="565" t="e">
        <f>INDEX(LUNDI!$B$35:$B$58,MATCH($A$38,LUNDI!Q35:Q58,0))</f>
        <v>#N/A</v>
      </c>
      <c r="IV38" s="565" t="e">
        <f>INDEX(LUNDI!$B$35:$B$58,MATCH($A$38,LUNDI!R35:R58,0))</f>
        <v>#N/A</v>
      </c>
      <c r="IW38" s="565" t="e">
        <f>INDEX(LUNDI!$B$35:$B$58,MATCH($A$38,LUNDI!S35:S58,0))</f>
        <v>#N/A</v>
      </c>
      <c r="IX38" s="565" t="e">
        <f>INDEX(LUNDI!$B$35:$B$58,MATCH($A$38,LUNDI!T35:T58,0))</f>
        <v>#N/A</v>
      </c>
      <c r="IY38" s="565" t="e">
        <f>INDEX(LUNDI!$B$35:$B$58,MATCH($A$38,LUNDI!U35:U58,0))</f>
        <v>#N/A</v>
      </c>
      <c r="IZ38" s="565" t="e">
        <f>INDEX(LUNDI!$B$35:$B$58,MATCH($A$38,LUNDI!V35:V58,0))</f>
        <v>#N/A</v>
      </c>
      <c r="JA38" s="565" t="e">
        <f>INDEX(LUNDI!$B$35:$B$58,MATCH($A$38,LUNDI!W35:W58,0))</f>
        <v>#N/A</v>
      </c>
      <c r="JB38" s="565" t="e">
        <f>INDEX(LUNDI!$B$35:$B$58,MATCH($A$38,LUNDI!X35:X58,0))</f>
        <v>#N/A</v>
      </c>
      <c r="JC38" s="565" t="e">
        <f>INDEX(LUNDI!$B$35:$B$58,MATCH($A$38,LUNDI!Y35:Y58,0))</f>
        <v>#N/A</v>
      </c>
      <c r="JD38" s="565" t="e">
        <f>INDEX(LUNDI!$B$35:$B$58,MATCH($A$38,LUNDI!Z35:Z58,0))</f>
        <v>#N/A</v>
      </c>
      <c r="JE38" s="565" t="e">
        <f>INDEX(LUNDI!$B$35:$B$58,MATCH($A$38,LUNDI!AA35:AA58,0))</f>
        <v>#N/A</v>
      </c>
      <c r="JF38" s="565" t="e">
        <f>INDEX(LUNDI!$B$35:$B$58,MATCH($A$38,LUNDI!AB35:AB58,0))</f>
        <v>#N/A</v>
      </c>
      <c r="JG38" s="572">
        <f t="shared" si="34"/>
        <v>0</v>
      </c>
      <c r="JI38" s="772" t="str">
        <f t="shared" si="35"/>
        <v>GRELET</v>
      </c>
      <c r="JJ38" s="565" t="e">
        <f>INDEX(MARDI!$B$35:$B$58,MATCH($A$38,MARDI!D35:D58,0))</f>
        <v>#N/A</v>
      </c>
      <c r="JK38" s="565" t="e">
        <f>INDEX(MARDI!$B$35:$B$58,MATCH($A$38,MARDI!E35:E58,0))</f>
        <v>#N/A</v>
      </c>
      <c r="JL38" s="565" t="e">
        <f>INDEX(MARDI!$B$35:$B$58,MATCH($A$38,MARDI!F35:F58,0))</f>
        <v>#N/A</v>
      </c>
      <c r="JM38" s="565" t="e">
        <f>INDEX(MARDI!$B$35:$B$58,MATCH($A$38,MARDI!G35:G58,0))</f>
        <v>#N/A</v>
      </c>
      <c r="JN38" s="565" t="e">
        <f>INDEX(MARDI!$B$35:$B$58,MATCH($A$38,MARDI!H35:H58,0))</f>
        <v>#N/A</v>
      </c>
      <c r="JO38" s="565" t="e">
        <f>INDEX(MARDI!$B$35:$B$58,MATCH($A$38,MARDI!I35:I58,0))</f>
        <v>#N/A</v>
      </c>
      <c r="JP38" s="565" t="e">
        <f>INDEX(MARDI!$B$35:$B$58,MATCH($A$38,MARDI!J35:J58,0))</f>
        <v>#N/A</v>
      </c>
      <c r="JQ38" s="565" t="e">
        <f>INDEX(MARDI!$B$35:$B$58,MATCH($A$38,MARDI!K35:K58,0))</f>
        <v>#N/A</v>
      </c>
      <c r="JR38" s="565" t="e">
        <f>INDEX(MARDI!$B$35:$B$58,MATCH($A$38,MARDI!L35:L58,0))</f>
        <v>#N/A</v>
      </c>
      <c r="JS38" s="565" t="e">
        <f>INDEX(MARDI!$B$35:$B$58,MATCH($A$38,MARDI!M35:M58,0))</f>
        <v>#N/A</v>
      </c>
      <c r="JT38" s="565" t="e">
        <f>INDEX(MARDI!$B$35:$B$58,MATCH($A$38,MARDI!N35:N58,0))</f>
        <v>#N/A</v>
      </c>
      <c r="JU38" s="565" t="e">
        <f>INDEX(MARDI!$B$35:$B$58,MATCH($A$38,MARDI!O35:O58,0))</f>
        <v>#N/A</v>
      </c>
      <c r="JV38" s="565" t="e">
        <f>INDEX(MARDI!$B$35:$B$58,MATCH($A$38,MARDI!P35:P58,0))</f>
        <v>#N/A</v>
      </c>
      <c r="JW38" s="565" t="e">
        <f>INDEX(MARDI!$B$35:$B$58,MATCH($A$38,MARDI!Q35:Q58,0))</f>
        <v>#N/A</v>
      </c>
      <c r="JX38" s="565" t="e">
        <f>INDEX(MARDI!$B$35:$B$58,MATCH($A$38,MARDI!R35:R58,0))</f>
        <v>#N/A</v>
      </c>
      <c r="JY38" s="565" t="e">
        <f>INDEX(MARDI!$B$35:$B$58,MATCH($A$38,MARDI!S35:S58,0))</f>
        <v>#N/A</v>
      </c>
      <c r="JZ38" s="565" t="e">
        <f>INDEX(MARDI!$B$35:$B$58,MATCH($A$38,MARDI!T35:T58,0))</f>
        <v>#N/A</v>
      </c>
      <c r="KA38" s="565" t="e">
        <f>INDEX(MARDI!$B$35:$B$58,MATCH($A$38,MARDI!U35:U58,0))</f>
        <v>#N/A</v>
      </c>
      <c r="KB38" s="565" t="e">
        <f>INDEX(MARDI!$B$35:$B$58,MATCH($A$38,MARDI!V35:V58,0))</f>
        <v>#N/A</v>
      </c>
      <c r="KC38" s="565" t="e">
        <f>INDEX(MARDI!$B$35:$B$58,MATCH($A$38,MARDI!W35:W58,0))</f>
        <v>#N/A</v>
      </c>
      <c r="KD38" s="565" t="e">
        <f>INDEX(MARDI!$B$35:$B$58,MATCH($A$38,MARDI!X35:X58,0))</f>
        <v>#N/A</v>
      </c>
      <c r="KE38" s="565" t="e">
        <f>INDEX(MARDI!$B$35:$B$58,MATCH($A$38,MARDI!Y35:Y58,0))</f>
        <v>#N/A</v>
      </c>
      <c r="KF38" s="565" t="e">
        <f>INDEX(MARDI!$B$35:$B$58,MATCH($A$38,MARDI!Z35:Z58,0))</f>
        <v>#N/A</v>
      </c>
      <c r="KG38" s="565" t="e">
        <f>INDEX(MARDI!$B$35:$B$58,MATCH($A$38,MARDI!AA35:AA58,0))</f>
        <v>#N/A</v>
      </c>
      <c r="KH38" s="565" t="e">
        <f>INDEX(MARDI!$B$35:$B$58,MATCH($A$38,MARDI!AB35:AB58,0))</f>
        <v>#N/A</v>
      </c>
      <c r="KI38" s="572">
        <f t="shared" si="36"/>
        <v>0</v>
      </c>
      <c r="KK38" s="565" t="str">
        <f t="shared" si="37"/>
        <v>GRELET</v>
      </c>
      <c r="KL38" s="565" t="e">
        <f>INDEX(MERCREDI!$B$35:$B$58,MATCH($A$38,MERCREDI!D35:D58,0))</f>
        <v>#N/A</v>
      </c>
      <c r="KM38" s="565" t="e">
        <f>INDEX(MERCREDI!$B$35:$B$58,MATCH($A$38,MERCREDI!E35:E58,0))</f>
        <v>#N/A</v>
      </c>
      <c r="KN38" s="565" t="e">
        <f>INDEX(MERCREDI!$B$35:$B$58,MATCH($A$38,MERCREDI!F35:F58,0))</f>
        <v>#N/A</v>
      </c>
      <c r="KO38" s="565" t="e">
        <f>INDEX(MERCREDI!$B$35:$B$58,MATCH($A$38,MERCREDI!G35:G58,0))</f>
        <v>#N/A</v>
      </c>
      <c r="KP38" s="565" t="e">
        <f>INDEX(MERCREDI!$B$35:$B$58,MATCH($A$38,MERCREDI!H35:H58,0))</f>
        <v>#N/A</v>
      </c>
      <c r="KQ38" s="565" t="e">
        <f>INDEX(MERCREDI!$B$35:$B$58,MATCH($A$38,MERCREDI!I35:I58,0))</f>
        <v>#N/A</v>
      </c>
      <c r="KR38" s="565" t="e">
        <f>INDEX(MERCREDI!$B$35:$B$58,MATCH($A$38,MERCREDI!J35:J58,0))</f>
        <v>#N/A</v>
      </c>
      <c r="KS38" s="565" t="e">
        <f>INDEX(MERCREDI!$B$35:$B$58,MATCH($A$38,MERCREDI!K35:K58,0))</f>
        <v>#N/A</v>
      </c>
      <c r="KT38" s="565" t="e">
        <f>INDEX(MERCREDI!$B$35:$B$58,MATCH($A$38,MERCREDI!L35:L58,0))</f>
        <v>#N/A</v>
      </c>
      <c r="KU38" s="565" t="e">
        <f>INDEX(MERCREDI!$B$35:$B$58,MATCH($A$38,MERCREDI!M35:M58,0))</f>
        <v>#N/A</v>
      </c>
      <c r="KV38" s="565" t="e">
        <f>INDEX(MERCREDI!$B$35:$B$58,MATCH($A$38,MERCREDI!N35:N58,0))</f>
        <v>#N/A</v>
      </c>
      <c r="KW38" s="565" t="e">
        <f>INDEX(MERCREDI!$B$35:$B$58,MATCH($A$38,MERCREDI!O35:O58,0))</f>
        <v>#N/A</v>
      </c>
      <c r="KX38" s="565" t="e">
        <f>INDEX(MERCREDI!$B$35:$B$58,MATCH($A$38,MERCREDI!P35:P58,0))</f>
        <v>#N/A</v>
      </c>
      <c r="KY38" s="565" t="e">
        <f>INDEX(MERCREDI!$B$35:$B$58,MATCH($A$38,MERCREDI!Q35:Q58,0))</f>
        <v>#N/A</v>
      </c>
      <c r="KZ38" s="565" t="e">
        <f>INDEX(MERCREDI!$B$35:$B$58,MATCH($A$38,MERCREDI!R35:R58,0))</f>
        <v>#N/A</v>
      </c>
      <c r="LA38" s="565" t="e">
        <f>INDEX(MERCREDI!$B$35:$B$58,MATCH($A$38,MERCREDI!S35:S58,0))</f>
        <v>#N/A</v>
      </c>
      <c r="LB38" s="565" t="e">
        <f>INDEX(MERCREDI!$B$35:$B$58,MATCH($A$38,MERCREDI!T35:T58,0))</f>
        <v>#N/A</v>
      </c>
      <c r="LC38" s="565" t="e">
        <f>INDEX(MERCREDI!$B$35:$B$58,MATCH($A$38,MERCREDI!U35:U58,0))</f>
        <v>#N/A</v>
      </c>
      <c r="LD38" s="565" t="e">
        <f>INDEX(MERCREDI!$B$35:$B$58,MATCH($A$38,MERCREDI!V35:V58,0))</f>
        <v>#N/A</v>
      </c>
      <c r="LE38" s="565" t="e">
        <f>INDEX(MERCREDI!$B$35:$B$58,MATCH($A$38,MERCREDI!W35:W58,0))</f>
        <v>#N/A</v>
      </c>
      <c r="LF38" s="565" t="e">
        <f>INDEX(MERCREDI!$B$35:$B$58,MATCH($A$38,MERCREDI!X35:X58,0))</f>
        <v>#N/A</v>
      </c>
      <c r="LG38" s="565" t="e">
        <f>INDEX(MERCREDI!$B$35:$B$58,MATCH($A$38,MERCREDI!Y35:Y58,0))</f>
        <v>#N/A</v>
      </c>
      <c r="LH38" s="565" t="e">
        <f>INDEX(MERCREDI!$B$35:$B$58,MATCH($A$38,MERCREDI!Z35:Z58,0))</f>
        <v>#N/A</v>
      </c>
      <c r="LI38" s="565" t="e">
        <f>INDEX(MERCREDI!$B$35:$B$58,MATCH($A$38,MERCREDI!AA35:AA58,0))</f>
        <v>#N/A</v>
      </c>
      <c r="LJ38" s="565" t="e">
        <f>INDEX(MERCREDI!$B$35:$B$58,MATCH($A$38,MERCREDI!AB35:AB58,0))</f>
        <v>#N/A</v>
      </c>
      <c r="LK38" s="572">
        <f t="shared" si="38"/>
        <v>0</v>
      </c>
      <c r="LM38" s="565" t="str">
        <f t="shared" si="39"/>
        <v>GRELET</v>
      </c>
      <c r="LN38" s="565" t="e">
        <f>INDEX(JEUDI!$B$35:$B$58,MATCH($A$38,JEUDI!D35:D58,0))</f>
        <v>#N/A</v>
      </c>
      <c r="LO38" s="565" t="e">
        <f>INDEX(JEUDI!$B$35:$B$58,MATCH($A$38,JEUDI!E35:E58,0))</f>
        <v>#N/A</v>
      </c>
      <c r="LP38" s="565" t="e">
        <f>INDEX(JEUDI!$B$35:$B$58,MATCH($A$38,JEUDI!F35:F58,0))</f>
        <v>#N/A</v>
      </c>
      <c r="LQ38" s="565" t="e">
        <f>INDEX(JEUDI!$B$35:$B$58,MATCH($A$38,JEUDI!G35:G58,0))</f>
        <v>#N/A</v>
      </c>
      <c r="LR38" s="565" t="e">
        <f>INDEX(JEUDI!$B$35:$B$58,MATCH($A$38,JEUDI!H35:H58,0))</f>
        <v>#N/A</v>
      </c>
      <c r="LS38" s="565" t="e">
        <f>INDEX(JEUDI!$B$35:$B$58,MATCH($A$38,JEUDI!I35:I58,0))</f>
        <v>#N/A</v>
      </c>
      <c r="LT38" s="565" t="e">
        <f>INDEX(JEUDI!$B$35:$B$58,MATCH($A$38,JEUDI!J35:J58,0))</f>
        <v>#N/A</v>
      </c>
      <c r="LU38" s="565" t="e">
        <f>INDEX(JEUDI!$B$35:$B$58,MATCH($A$38,JEUDI!K35:K58,0))</f>
        <v>#N/A</v>
      </c>
      <c r="LV38" s="565" t="e">
        <f>INDEX(JEUDI!$B$35:$B$58,MATCH($A$38,JEUDI!L35:L58,0))</f>
        <v>#N/A</v>
      </c>
      <c r="LW38" s="565" t="e">
        <f>INDEX(JEUDI!$B$35:$B$58,MATCH($A$38,JEUDI!M35:M58,0))</f>
        <v>#N/A</v>
      </c>
      <c r="LX38" s="565" t="e">
        <f>INDEX(JEUDI!$B$35:$B$58,MATCH($A$38,JEUDI!N35:N58,0))</f>
        <v>#N/A</v>
      </c>
      <c r="LY38" s="565" t="e">
        <f>INDEX(JEUDI!$B$35:$B$58,MATCH($A$38,JEUDI!O35:O58,0))</f>
        <v>#N/A</v>
      </c>
      <c r="LZ38" s="565" t="e">
        <f>INDEX(JEUDI!$B$35:$B$58,MATCH($A$38,JEUDI!P35:P58,0))</f>
        <v>#N/A</v>
      </c>
      <c r="MA38" s="565" t="e">
        <f>INDEX(JEUDI!$B$35:$B$58,MATCH($A$38,JEUDI!Q35:Q58,0))</f>
        <v>#N/A</v>
      </c>
      <c r="MB38" s="565" t="e">
        <f>INDEX(JEUDI!$B$35:$B$58,MATCH($A$38,JEUDI!R35:R58,0))</f>
        <v>#N/A</v>
      </c>
      <c r="MC38" s="565" t="e">
        <f>INDEX(JEUDI!$B$35:$B$58,MATCH($A$38,JEUDI!S35:S58,0))</f>
        <v>#N/A</v>
      </c>
      <c r="MD38" s="565" t="e">
        <f>INDEX(JEUDI!$B$35:$B$58,MATCH($A$38,JEUDI!T35:T58,0))</f>
        <v>#N/A</v>
      </c>
      <c r="ME38" s="565" t="e">
        <f>INDEX(JEUDI!$B$35:$B$58,MATCH($A$38,JEUDI!U35:U58,0))</f>
        <v>#N/A</v>
      </c>
      <c r="MF38" s="565" t="e">
        <f>INDEX(JEUDI!$B$35:$B$58,MATCH($A$38,JEUDI!V35:V58,0))</f>
        <v>#N/A</v>
      </c>
      <c r="MG38" s="565" t="e">
        <f>INDEX(JEUDI!$B$35:$B$58,MATCH($A$38,JEUDI!W35:W58,0))</f>
        <v>#N/A</v>
      </c>
      <c r="MH38" s="565" t="e">
        <f>INDEX(JEUDI!$B$35:$B$58,MATCH($A$38,JEUDI!X35:X58,0))</f>
        <v>#N/A</v>
      </c>
      <c r="MI38" s="565" t="e">
        <f>INDEX(JEUDI!$B$35:$B$58,MATCH($A$38,JEUDI!Y35:Y58,0))</f>
        <v>#N/A</v>
      </c>
      <c r="MJ38" s="565" t="e">
        <f>INDEX(JEUDI!$B$35:$B$58,MATCH($A$38,JEUDI!Z35:Z58,0))</f>
        <v>#N/A</v>
      </c>
      <c r="MK38" s="565" t="e">
        <f>INDEX(JEUDI!$B$35:$B$58,MATCH($A$38,JEUDI!AA35:AA58,0))</f>
        <v>#N/A</v>
      </c>
      <c r="ML38" s="565" t="e">
        <f>INDEX(JEUDI!$B$35:$B$58,MATCH($A$38,JEUDI!AB35:AB58,0))</f>
        <v>#N/A</v>
      </c>
      <c r="MM38" s="572">
        <f t="shared" si="40"/>
        <v>0</v>
      </c>
      <c r="MP38" s="565" t="str">
        <f t="shared" si="41"/>
        <v>GRELET</v>
      </c>
      <c r="MQ38" s="565" t="e">
        <f>INDEX(VENDREDI!$B$35:$B$58,MATCH($A$38,VENDREDI!D35:D58,0))</f>
        <v>#N/A</v>
      </c>
      <c r="MR38" s="565" t="e">
        <f>INDEX(VENDREDI!$B$35:$B$58,MATCH($A$38,VENDREDI!E35:E58,0))</f>
        <v>#N/A</v>
      </c>
      <c r="MS38" s="565" t="e">
        <f>INDEX(VENDREDI!$B$35:$B$58,MATCH($A$38,VENDREDI!F35:F58,0))</f>
        <v>#N/A</v>
      </c>
      <c r="MT38" s="565" t="e">
        <f>INDEX(VENDREDI!$B$35:$B$58,MATCH($A$38,VENDREDI!G35:G58,0))</f>
        <v>#N/A</v>
      </c>
      <c r="MU38" s="565" t="e">
        <f>INDEX(VENDREDI!$B$35:$B$58,MATCH($A$38,VENDREDI!H35:H58,0))</f>
        <v>#N/A</v>
      </c>
      <c r="MV38" s="565" t="e">
        <f>INDEX(VENDREDI!$B$35:$B$58,MATCH($A$38,VENDREDI!I35:I58,0))</f>
        <v>#N/A</v>
      </c>
      <c r="MW38" s="565" t="e">
        <f>INDEX(VENDREDI!$B$35:$B$58,MATCH($A$38,VENDREDI!J35:J58,0))</f>
        <v>#N/A</v>
      </c>
      <c r="MX38" s="565" t="e">
        <f>INDEX(VENDREDI!$B$35:$B$58,MATCH($A$38,VENDREDI!K35:K58,0))</f>
        <v>#N/A</v>
      </c>
      <c r="MY38" s="565" t="e">
        <f>INDEX(VENDREDI!$B$35:$B$58,MATCH($A$38,VENDREDI!L35:L58,0))</f>
        <v>#N/A</v>
      </c>
      <c r="MZ38" s="565" t="e">
        <f>INDEX(VENDREDI!$B$35:$B$58,MATCH($A$38,VENDREDI!M35:M58,0))</f>
        <v>#N/A</v>
      </c>
      <c r="NA38" s="565" t="e">
        <f>INDEX(VENDREDI!$B$35:$B$58,MATCH($A$38,VENDREDI!N35:N58,0))</f>
        <v>#N/A</v>
      </c>
      <c r="NB38" s="565" t="e">
        <f>INDEX(VENDREDI!$B$35:$B$58,MATCH($A$38,VENDREDI!O35:O58,0))</f>
        <v>#N/A</v>
      </c>
      <c r="NC38" s="565" t="e">
        <f>INDEX(VENDREDI!$B$35:$B$58,MATCH($A$38,VENDREDI!P35:P58,0))</f>
        <v>#N/A</v>
      </c>
      <c r="ND38" s="565" t="e">
        <f>INDEX(VENDREDI!$B$35:$B$58,MATCH($A$38,VENDREDI!Q35:Q58,0))</f>
        <v>#N/A</v>
      </c>
      <c r="NE38" s="565" t="e">
        <f>INDEX(VENDREDI!$B$35:$B$58,MATCH($A$38,VENDREDI!R35:R58,0))</f>
        <v>#N/A</v>
      </c>
      <c r="NF38" s="565" t="e">
        <f>INDEX(VENDREDI!$B$35:$B$58,MATCH($A$38,VENDREDI!S35:S58,0))</f>
        <v>#N/A</v>
      </c>
      <c r="NG38" s="565" t="e">
        <f>INDEX(VENDREDI!$B$35:$B$58,MATCH($A$38,VENDREDI!T35:T58,0))</f>
        <v>#N/A</v>
      </c>
      <c r="NH38" s="565" t="e">
        <f>INDEX(VENDREDI!$B$35:$B$58,MATCH($A$38,VENDREDI!U35:U58,0))</f>
        <v>#N/A</v>
      </c>
      <c r="NI38" s="565" t="e">
        <f>INDEX(VENDREDI!$B$35:$B$58,MATCH($A$38,VENDREDI!V35:V58,0))</f>
        <v>#N/A</v>
      </c>
      <c r="NJ38" s="565" t="e">
        <f>INDEX(VENDREDI!$B$35:$B$58,MATCH($A$38,VENDREDI!W35:W58,0))</f>
        <v>#N/A</v>
      </c>
      <c r="NK38" s="565" t="e">
        <f>INDEX(VENDREDI!$B$35:$B$58,MATCH($A$38,VENDREDI!X35:X58,0))</f>
        <v>#N/A</v>
      </c>
      <c r="NL38" s="565" t="e">
        <f>INDEX(VENDREDI!$B$35:$B$58,MATCH($A$38,VENDREDI!Y35:Y58,0))</f>
        <v>#N/A</v>
      </c>
      <c r="NM38" s="565" t="e">
        <f>INDEX(VENDREDI!$B$35:$B$58,MATCH($A$38,VENDREDI!Z35:Z58,0))</f>
        <v>#N/A</v>
      </c>
      <c r="NN38" s="565" t="e">
        <f>INDEX(VENDREDI!$B$35:$B$58,MATCH($A$38,VENDREDI!AA35:AA58,0))</f>
        <v>#N/A</v>
      </c>
      <c r="NO38" s="565" t="e">
        <f>INDEX(VENDREDI!$B$35:$B$58,MATCH($A$38,VENDREDI!AB35:AB58,0))</f>
        <v>#N/A</v>
      </c>
      <c r="NP38" s="572">
        <f t="shared" si="42"/>
        <v>0</v>
      </c>
      <c r="NS38" s="564" t="str">
        <f t="shared" si="43"/>
        <v>GRELET</v>
      </c>
      <c r="NT38" s="617" t="e">
        <f>INDEX(LUNDI!$B$63:$B$66,MATCH(A38,LUNDI!$D$63:$D$66,0))</f>
        <v>#N/A</v>
      </c>
      <c r="NU38" s="618" t="e">
        <f>INDEX(LUNDI!$B$63:$B$66,MATCH(A38,LUNDI!$E$63:$E$66,0))</f>
        <v>#N/A</v>
      </c>
      <c r="NV38" s="625" t="e">
        <f>INDEX(LUNDI!$H$63:$H$66,MATCH(A38,LUNDI!$J$63:$J$66,0))</f>
        <v>#N/A</v>
      </c>
      <c r="NW38" s="626" t="e">
        <f>INDEX(LUNDI!$H$63:$H$66,MATCH($A$38,LUNDI!K63:K66,0))</f>
        <v>#N/A</v>
      </c>
      <c r="NX38" s="617" t="e">
        <f>INDEX(MARDI!$B$63:$B$66,MATCH(A38,MARDI!$D$63:$D$66,0))</f>
        <v>#N/A</v>
      </c>
      <c r="NY38" s="618" t="e">
        <f>INDEX(MARDI!$B$63:$B$66,MATCH(A38,MARDI!$E$63:$E$66,0))</f>
        <v>#N/A</v>
      </c>
      <c r="NZ38" s="625" t="e">
        <f>INDEX(MARDI!$H$63:$H$66,MATCH(A38,MARDI!$J$63:$J$66,0))</f>
        <v>#N/A</v>
      </c>
      <c r="OA38" s="626" t="e">
        <f>INDEX(MARDI!$H$63:$H$66,MATCH(A38,MARDI!$K$63:$K$66,0))</f>
        <v>#N/A</v>
      </c>
      <c r="OB38" s="617" t="e">
        <f>INDEX(MERCREDI!$B$63:$B$66,MATCH(A38,MERCREDI!$D$63:$D$66,0))</f>
        <v>#N/A</v>
      </c>
      <c r="OC38" s="618" t="e">
        <f>INDEX(MERCREDI!$B$63:$B$66,MATCH(A38,MERCREDI!$E$63:$E$66,0))</f>
        <v>#N/A</v>
      </c>
      <c r="OD38" s="625" t="e">
        <f>INDEX(MERCREDI!$H$63:$H$66,MATCH(A38,MERCREDI!$J$63:$J$66,0))</f>
        <v>#N/A</v>
      </c>
      <c r="OE38" s="626" t="e">
        <f>INDEX(MERCREDI!$H$63:$H$66,MATCH(A38,MERCREDI!$K$63:$K$66,0))</f>
        <v>#N/A</v>
      </c>
      <c r="OF38" s="617" t="e">
        <f>INDEX(JEUDI!$B$63:$B$66,MATCH(A38,JEUDI!$D$63:$D$66,0))</f>
        <v>#N/A</v>
      </c>
      <c r="OG38" s="618" t="e">
        <f>INDEX(JEUDI!$B$63:$B$66,MATCH(A38,JEUDI!$E$63:$E$66,0))</f>
        <v>#N/A</v>
      </c>
      <c r="OH38" s="625" t="e">
        <f>INDEX(JEUDI!$H$63:$H$66,MATCH(A38,JEUDI!$J$63:$J$66,0))</f>
        <v>#N/A</v>
      </c>
      <c r="OI38" s="626" t="e">
        <f>INDEX(JEUDI!$H$63:$H$66,MATCH(A38,JEUDI!$K$63:$K$66,0))</f>
        <v>#N/A</v>
      </c>
      <c r="OJ38" s="617" t="e">
        <f>INDEX(VENDREDI!$B$63:$B$66,MATCH(A38,VENDREDI!$D$63:$D$66,0))</f>
        <v>#N/A</v>
      </c>
      <c r="OK38" s="618" t="e">
        <f>INDEX(VENDREDI!$B$63:$B$66,MATCH(A38,VENDREDI!$E$63:$E$66,0))</f>
        <v>#N/A</v>
      </c>
      <c r="OL38" s="625" t="e">
        <f>INDEX(VENDREDI!$H$63:$H$66,MATCH(A38,VENDREDI!$J$63:$J$66,0))</f>
        <v>#N/A</v>
      </c>
      <c r="OM38" s="626" t="e">
        <f>INDEX(VENDREDI!$H$63:$H$66,MATCH(A38,VENDREDI!$K$63:$K$66,0))</f>
        <v>#N/A</v>
      </c>
      <c r="ON38" s="669" t="str">
        <f t="shared" si="44"/>
        <v>GRELET</v>
      </c>
      <c r="OO38" s="641" t="e">
        <f>INDEX(LUNDI!$C$63:$C$66,MATCH(A38,LUNDI!$D$63:$D$66,0))</f>
        <v>#N/A</v>
      </c>
      <c r="OP38" s="642" t="e">
        <f>INDEX(LUNDI!$C$63:$C$66,MATCH(A38,LUNDI!$E$63:$E$66,0))</f>
        <v>#N/A</v>
      </c>
      <c r="OQ38" s="645" t="e">
        <f>INDEX(LUNDI!$I$63:$I$66,MATCH(A38,LUNDI!$J$63:$J$66,0))</f>
        <v>#N/A</v>
      </c>
      <c r="OR38" s="646" t="e">
        <f>INDEX(LUNDI!$I$63:$I$66,MATCH(A38,LUNDI!$K$63:$K$66,0))</f>
        <v>#N/A</v>
      </c>
      <c r="OS38" s="649" t="e">
        <f>INDEX(MARDI!$C$63:$C$66,MATCH(A38,MARDI!$D$63:$D$66,0))</f>
        <v>#N/A</v>
      </c>
      <c r="OT38" s="650" t="e">
        <f>INDEX(MARDI!$C$63:$C$66,MATCH(A38,MARDI!$E$63:$E$66,0))</f>
        <v>#N/A</v>
      </c>
      <c r="OU38" s="651" t="e">
        <f>INDEX(MARDI!$I$63:$I$66,MATCH(A38,MARDI!$J$63:$J$66,0))</f>
        <v>#N/A</v>
      </c>
      <c r="OV38" s="652" t="e">
        <f>INDEX(MARDI!$I$63:$I$66,MATCH(A38,MARDI!$K$63:$K$66,0))</f>
        <v>#N/A</v>
      </c>
      <c r="OW38" s="657" t="e">
        <f>INDEX(MERCREDI!$C$63:$C$66,MATCH(A38,MERCREDI!$D$63:$D$66,0))</f>
        <v>#N/A</v>
      </c>
      <c r="OX38" s="658" t="e">
        <f>INDEX(MERCREDI!$C$63:$C$66,MATCH(A38,MERCREDI!$E$63:$E$66,0))</f>
        <v>#N/A</v>
      </c>
      <c r="OY38" s="659" t="e">
        <f>INDEX(MERCREDI!$I$63:$I$66,MATCH(A38,MERCREDI!$J$63:$J$66,0))</f>
        <v>#N/A</v>
      </c>
      <c r="OZ38" s="660" t="e">
        <f>INDEX(MERCREDI!$I$63:$I$66,MATCH(A38,MERCREDI!$K$63:$K$66,0))</f>
        <v>#N/A</v>
      </c>
      <c r="PA38" s="657" t="e">
        <f>INDEX(JEUDI!$C$63:$C$66,MATCH(A38,JEUDI!$D$63:$D$66,0))</f>
        <v>#N/A</v>
      </c>
      <c r="PB38" s="658" t="e">
        <f>INDEX(JEUDI!$C$63:$C$66,MATCH(A38,JEUDI!$E$63:$E$66,0))</f>
        <v>#N/A</v>
      </c>
      <c r="PC38" s="659" t="e">
        <f>INDEX(JEUDI!$I$63:$I$66,MATCH(A38,JEUDI!$J$63:$J$66,0))</f>
        <v>#N/A</v>
      </c>
      <c r="PD38" s="660" t="e">
        <f>INDEX(JEUDI!$I$63:$I$66,MATCH(A38,JEUDI!$K$63:$K$66,0))</f>
        <v>#N/A</v>
      </c>
      <c r="PE38" s="657" t="e">
        <f>INDEX(VENDREDI!$C$63:$C$66,MATCH(A38,VENDREDI!$D$63:$D$66,0))</f>
        <v>#N/A</v>
      </c>
      <c r="PF38" s="658" t="e">
        <f>INDEX(VENDREDI!$C$63:$C$66,MATCH(A38,VENDREDI!$E$63:$E$66,0))</f>
        <v>#N/A</v>
      </c>
      <c r="PG38" s="659" t="e">
        <f>INDEX(VENDREDI!$I$63:$I$66,MATCH(A38,VENDREDI!$J$63:$J$66,0))</f>
        <v>#N/A</v>
      </c>
      <c r="PH38" s="660" t="e">
        <f>INDEX(VENDREDI!$I$63:$I$66,MATCH(A38,VENDREDI!$K$63:$K$66,0))</f>
        <v>#N/A</v>
      </c>
    </row>
    <row r="39" spans="1:424" x14ac:dyDescent="0.25">
      <c r="A39" s="90" t="str">
        <f>'LISTE DES PROFS'!A34</f>
        <v>GUERIN</v>
      </c>
      <c r="B39" s="226">
        <f t="shared" si="17"/>
        <v>0</v>
      </c>
      <c r="C39" s="487">
        <f t="shared" si="18"/>
        <v>0</v>
      </c>
      <c r="D39" s="481">
        <f t="shared" si="19"/>
        <v>0</v>
      </c>
      <c r="E39" s="482">
        <f t="shared" si="20"/>
        <v>0</v>
      </c>
      <c r="F39" s="226">
        <f t="shared" si="21"/>
        <v>0</v>
      </c>
      <c r="G39" s="487">
        <f t="shared" si="22"/>
        <v>0</v>
      </c>
      <c r="H39" s="481">
        <f t="shared" si="23"/>
        <v>0</v>
      </c>
      <c r="I39" s="482">
        <f t="shared" si="24"/>
        <v>0</v>
      </c>
      <c r="J39" s="226">
        <f t="shared" ref="J39:J70" si="45">SUM(B39+F39)</f>
        <v>0</v>
      </c>
      <c r="K39" s="487">
        <f t="shared" ref="K39:K70" si="46">SUM(C39+G39)</f>
        <v>0</v>
      </c>
      <c r="L39" s="481">
        <f t="shared" ref="L39:L70" si="47">SUM(D39+H39)</f>
        <v>0</v>
      </c>
      <c r="M39" s="482">
        <f t="shared" ref="M39:M70" si="48">SUM(E39+I39)</f>
        <v>0</v>
      </c>
      <c r="N39" s="492">
        <f t="shared" si="25"/>
        <v>0</v>
      </c>
      <c r="O39" s="480" t="s">
        <v>7</v>
      </c>
      <c r="P39" s="226">
        <f>COUNTIF(LUNDI!$D$6:$AB$15,A39)</f>
        <v>0</v>
      </c>
      <c r="Q39" s="228">
        <f>COUNTIF(LUNDI!$D$20:$Y$29,A39)</f>
        <v>0</v>
      </c>
      <c r="R39" s="444">
        <f t="shared" si="4"/>
        <v>0</v>
      </c>
      <c r="S39" s="228">
        <f>COUNTIF(MARDI!$D$6:$AB$15,A39)</f>
        <v>0</v>
      </c>
      <c r="T39" s="228">
        <f>COUNTIF(MARDI!$D$20:$Y$29,A39)</f>
        <v>0</v>
      </c>
      <c r="U39" s="444">
        <f t="shared" si="5"/>
        <v>0</v>
      </c>
      <c r="V39" s="228">
        <f>COUNTIF(MERCREDI!$D$6:$AB$15,A39)</f>
        <v>0</v>
      </c>
      <c r="W39" s="228">
        <f>COUNTIF(MERCREDI!$D$20:$Y$29,A39)</f>
        <v>0</v>
      </c>
      <c r="X39" s="444">
        <f t="shared" si="6"/>
        <v>0</v>
      </c>
      <c r="Y39" s="228">
        <f>COUNTIF(JEUDI!$D$6:$AB$15,A39)</f>
        <v>0</v>
      </c>
      <c r="Z39" s="228">
        <f>COUNTIF(JEUDI!$D$20:$Y$29,A39)</f>
        <v>0</v>
      </c>
      <c r="AA39" s="444">
        <f t="shared" si="7"/>
        <v>0</v>
      </c>
      <c r="AB39" s="228">
        <f>COUNTIF(VENDREDI!$D$6:$AB$15,A39)</f>
        <v>0</v>
      </c>
      <c r="AC39" s="229">
        <f>COUNTIF(VENDREDI!$D$20:$Y$29,A39)</f>
        <v>0</v>
      </c>
      <c r="AD39" s="451">
        <f t="shared" si="8"/>
        <v>0</v>
      </c>
      <c r="AE39" s="226">
        <f>COUNTIF(LUNDI!$D$63:$D$66,A39)</f>
        <v>0</v>
      </c>
      <c r="AF39" s="227">
        <f>COUNTIF(LUNDI!$E$63:$E$66,A39)</f>
        <v>0</v>
      </c>
      <c r="AG39" s="228">
        <f>COUNTIF(MARDI!$D$63:$D$66,A39)</f>
        <v>0</v>
      </c>
      <c r="AH39" s="234">
        <f>COUNTIF(MARDI!$E$63:$E$66,A39)</f>
        <v>0</v>
      </c>
      <c r="AI39" s="228">
        <f>COUNTIF(MERCREDI!$D$63:$D$66,A39)</f>
        <v>0</v>
      </c>
      <c r="AJ39" s="234">
        <f>COUNTIF(MERCREDI!$E$63:$E$66,A39)</f>
        <v>0</v>
      </c>
      <c r="AK39" s="228">
        <f>COUNTIF(JEUDI!$D$63:$D$66,A39)</f>
        <v>0</v>
      </c>
      <c r="AL39" s="227">
        <f>COUNTIF(JEUDI!$E$63:$E$66,A39)</f>
        <v>0</v>
      </c>
      <c r="AM39" s="228">
        <f>COUNTIF(VENDREDI!$D$63:$D$66,A39)</f>
        <v>0</v>
      </c>
      <c r="AN39" s="525">
        <f>COUNTIF(VENDREDI!$E$63:$E$66,A39)</f>
        <v>0</v>
      </c>
      <c r="AO39" s="226">
        <f>COUNTIF(LUNDI!$F$63:$F$66,A39)</f>
        <v>0</v>
      </c>
      <c r="AP39" s="227"/>
      <c r="AQ39" s="228">
        <f>COUNTIF(MARDI!$F$63:$F$66,A39)</f>
        <v>0</v>
      </c>
      <c r="AR39" s="227"/>
      <c r="AS39" s="228">
        <f>COUNTIF(MERCREDI!$F$63:$F$66,A39)</f>
        <v>0</v>
      </c>
      <c r="AT39" s="227"/>
      <c r="AU39" s="228">
        <f>COUNTIF(JEUDI!$F$63:$F$66,A39)</f>
        <v>0</v>
      </c>
      <c r="AV39" s="227"/>
      <c r="AW39" s="229">
        <f>COUNTIF(VENDREDI!$F$63:$F$66,A39)</f>
        <v>0</v>
      </c>
      <c r="AZ39" s="236">
        <f>COUNTIF(LUNDI!$D$35:$AB$44,A39)</f>
        <v>0</v>
      </c>
      <c r="BA39" s="237">
        <f>COUNTIF(LUNDI!$D$49:$Y$58,A39)</f>
        <v>0</v>
      </c>
      <c r="BB39" s="444">
        <f t="shared" si="9"/>
        <v>0</v>
      </c>
      <c r="BC39" s="237">
        <f>COUNTIF(MARDI!$D$35:$AB$44,A39)</f>
        <v>0</v>
      </c>
      <c r="BD39" s="237">
        <f>COUNTIF(MARDI!$D$49:$Y$58,A39)</f>
        <v>0</v>
      </c>
      <c r="BE39" s="444">
        <f t="shared" si="10"/>
        <v>0</v>
      </c>
      <c r="BF39" s="237">
        <f>COUNTIF(MERCREDI!$D$35:$AB$44,A39)</f>
        <v>0</v>
      </c>
      <c r="BG39" s="237">
        <f>COUNTIF(MERCREDI!$D$49:$Y$58,A39)</f>
        <v>0</v>
      </c>
      <c r="BH39" s="444">
        <f t="shared" si="11"/>
        <v>0</v>
      </c>
      <c r="BI39" s="237">
        <f>COUNTIF(JEUDI!$D$35:$AB$44,A39)</f>
        <v>0</v>
      </c>
      <c r="BJ39" s="237">
        <f>COUNTIF(JEUDI!$D$49:$Y$58,A39)</f>
        <v>0</v>
      </c>
      <c r="BK39" s="444">
        <f t="shared" si="12"/>
        <v>0</v>
      </c>
      <c r="BL39" s="237">
        <f>COUNTIF(VENDREDI!$D$35:$AB$44,A39)</f>
        <v>0</v>
      </c>
      <c r="BM39" s="238">
        <f>COUNTIF(VENDREDI!$D$49:$Y$58,A39)</f>
        <v>0</v>
      </c>
      <c r="BN39" s="451">
        <f t="shared" si="13"/>
        <v>0</v>
      </c>
      <c r="BO39" s="207">
        <f>COUNTIF(LUNDI!$J$63:$J$66,A39)</f>
        <v>0</v>
      </c>
      <c r="BP39" s="41">
        <f>COUNTIF(LUNDI!$K$63:$K$66,A39)</f>
        <v>0</v>
      </c>
      <c r="BQ39" s="207">
        <f>COUNTIF(MARDI!$J$63:$J$66,A39)</f>
        <v>0</v>
      </c>
      <c r="BR39" s="41">
        <f>COUNTIF(MARDI!$K$63:$K$66,A39)</f>
        <v>0</v>
      </c>
      <c r="BS39" s="207">
        <f>COUNTIF(MERCREDI!$J$63:$J$66,A39)</f>
        <v>0</v>
      </c>
      <c r="BT39" s="41">
        <f>COUNTIF(MERCREDI!$K$63:$K$66,A39)</f>
        <v>0</v>
      </c>
      <c r="BU39" s="207">
        <f>COUNTIF(JEUDI!$J$63:$J$66,A39)</f>
        <v>0</v>
      </c>
      <c r="BV39" s="41">
        <f>COUNTIF(JEUDI!$K$63:$K$66,A39)</f>
        <v>0</v>
      </c>
      <c r="BW39" s="207">
        <f>COUNTIF(VENDREDI!$J$63:$J$66,A39)</f>
        <v>0</v>
      </c>
      <c r="BX39" s="42">
        <f>COUNTIF(VENDREDI!$K$63:$K$66,A39)</f>
        <v>0</v>
      </c>
      <c r="BY39" s="207">
        <f>COUNTIF(LUNDI!$L$66:$L95,A39)</f>
        <v>0</v>
      </c>
      <c r="BZ39" s="208"/>
      <c r="CA39" s="41">
        <f>COUNTIF(MARDI!$L$63:$L$66,A39)</f>
        <v>0</v>
      </c>
      <c r="CB39" s="208"/>
      <c r="CC39" s="208">
        <f>COUNTIF(MERCREDI!$L$63:$L$66,A39)</f>
        <v>0</v>
      </c>
      <c r="CD39" s="208"/>
      <c r="CE39" s="41">
        <f>COUNTIF(JEUDI!$L$63:$L$66,A39)</f>
        <v>0</v>
      </c>
      <c r="CF39" s="208"/>
      <c r="CG39" s="209">
        <f>COUNTIF(VENDREDI!$L$63:$L$66,A39)</f>
        <v>0</v>
      </c>
      <c r="CK39" s="43">
        <f>COUNTIF(LUNDI!$O$64:$O$66,A39)</f>
        <v>0</v>
      </c>
      <c r="CL39" s="41">
        <f>COUNTIF(MARDI!$O$64:$O$66,A39)</f>
        <v>0</v>
      </c>
      <c r="CM39" s="41">
        <f>COUNTIF(MERCREDI!$O$64:$O$66,A39)</f>
        <v>0</v>
      </c>
      <c r="CN39" s="41">
        <f>COUNTIF(JEUDI!$O$64:$O$66,A39)</f>
        <v>0</v>
      </c>
      <c r="CO39" s="42">
        <f>COUNTIF(VENDREDI!$O$64:$O$66,A39)</f>
        <v>0</v>
      </c>
      <c r="CQ39" s="43">
        <f>COUNTIF(LUNDI!$P$64:$P$66,A39)</f>
        <v>0</v>
      </c>
      <c r="CR39" s="41">
        <f>COUNTIF(MARDI!$P$64:$P$66,A39)</f>
        <v>0</v>
      </c>
      <c r="CS39" s="41">
        <f>COUNTIF(MERCREDI!$P$64:$P$66,A39)</f>
        <v>0</v>
      </c>
      <c r="CT39" s="41">
        <f>COUNTIF(JEUDI!$P$64:$P$66,A39)</f>
        <v>0</v>
      </c>
      <c r="CU39" s="42">
        <f>COUNTIF(VENDREDI!$P$64:$P$66,A39)</f>
        <v>0</v>
      </c>
      <c r="CV39" s="543" t="str">
        <f t="shared" si="26"/>
        <v>GUERIN</v>
      </c>
      <c r="CW39" s="559" t="e">
        <f>INDEX(LUNDI!$B$6:$B$29,MATCH($A$39,LUNDI!D6:D29,0))</f>
        <v>#N/A</v>
      </c>
      <c r="CX39" s="559" t="e">
        <f>INDEX(LUNDI!$B$6:$B$29,MATCH($A$39,LUNDI!E6:E29,0))</f>
        <v>#N/A</v>
      </c>
      <c r="CY39" s="559" t="e">
        <f>INDEX(LUNDI!$B$6:$B$29,MATCH($A$39,LUNDI!F6:F29,0))</f>
        <v>#N/A</v>
      </c>
      <c r="CZ39" s="559" t="e">
        <f>INDEX(LUNDI!$B$6:$B$29,MATCH($A$39,LUNDI!G6:G29,0))</f>
        <v>#N/A</v>
      </c>
      <c r="DA39" s="559" t="e">
        <f>INDEX(LUNDI!$B$6:$B$29,MATCH($A$39,LUNDI!H6:H29,0))</f>
        <v>#N/A</v>
      </c>
      <c r="DB39" s="559" t="e">
        <f>INDEX(LUNDI!$B$6:$B$29,MATCH($A$39,LUNDI!I6:I29,0))</f>
        <v>#N/A</v>
      </c>
      <c r="DC39" s="559" t="e">
        <f>INDEX(LUNDI!$B$6:$B$29,MATCH($A$39,LUNDI!J6:J29,0))</f>
        <v>#N/A</v>
      </c>
      <c r="DD39" s="559" t="e">
        <f>INDEX(LUNDI!$B$6:$B$29,MATCH($A$39,LUNDI!K6:K29,0))</f>
        <v>#N/A</v>
      </c>
      <c r="DE39" s="559" t="e">
        <f>INDEX(LUNDI!$B$6:$B$29,MATCH($A$39,LUNDI!L6:L29,0))</f>
        <v>#N/A</v>
      </c>
      <c r="DF39" s="559" t="e">
        <f>INDEX(LUNDI!$B$6:$B$29,MATCH($A$39,LUNDI!M6:M29,0))</f>
        <v>#N/A</v>
      </c>
      <c r="DG39" s="559" t="e">
        <f>INDEX(LUNDI!$B$6:$B$29,MATCH($A$39,LUNDI!N6:N29,0))</f>
        <v>#N/A</v>
      </c>
      <c r="DH39" s="559" t="e">
        <f>INDEX(LUNDI!$B$6:$B$29,MATCH($A$39,LUNDI!O6:O29,0))</f>
        <v>#N/A</v>
      </c>
      <c r="DI39" s="559" t="e">
        <f>INDEX(LUNDI!$B$6:$B$29,MATCH($A$39,LUNDI!P6:P29,0))</f>
        <v>#N/A</v>
      </c>
      <c r="DJ39" s="559" t="e">
        <f>INDEX(LUNDI!$B$6:$B$29,MATCH($A$39,LUNDI!Q6:Q29,0))</f>
        <v>#N/A</v>
      </c>
      <c r="DK39" s="559" t="e">
        <f>INDEX(LUNDI!$B$6:$B$29,MATCH($A$39,LUNDI!R6:R29,0))</f>
        <v>#N/A</v>
      </c>
      <c r="DL39" s="559" t="e">
        <f>INDEX(LUNDI!$B$6:$B$29,MATCH($A$39,LUNDI!S6:S29,0))</f>
        <v>#N/A</v>
      </c>
      <c r="DM39" s="559" t="e">
        <f>INDEX(LUNDI!$B$6:$B$29,MATCH($A$39,LUNDI!T6:T29,0))</f>
        <v>#N/A</v>
      </c>
      <c r="DN39" s="559" t="e">
        <f>INDEX(LUNDI!$B$6:$B$29,MATCH($A$39,LUNDI!U6:U29,0))</f>
        <v>#N/A</v>
      </c>
      <c r="DO39" s="559" t="e">
        <f>INDEX(LUNDI!$B$6:$B$29,MATCH($A$39,LUNDI!V6:V29,0))</f>
        <v>#N/A</v>
      </c>
      <c r="DP39" s="559" t="e">
        <f>INDEX(LUNDI!$B$6:$B$29,MATCH($A$39,LUNDI!W6:W29,0))</f>
        <v>#N/A</v>
      </c>
      <c r="DQ39" s="559" t="e">
        <f>INDEX(LUNDI!$B$6:$B$29,MATCH($A$39,LUNDI!X6:X29,0))</f>
        <v>#N/A</v>
      </c>
      <c r="DR39" s="559" t="e">
        <f>INDEX(LUNDI!$B$6:$B$29,MATCH($A$39,LUNDI!Y6:Y29,0))</f>
        <v>#N/A</v>
      </c>
      <c r="DS39" s="559" t="e">
        <f>INDEX(LUNDI!$B$6:$B$29,MATCH($A$39,LUNDI!Z6:Z29,0))</f>
        <v>#N/A</v>
      </c>
      <c r="DT39" s="559" t="e">
        <f>INDEX(LUNDI!$B$6:$B$29,MATCH($A$39,LUNDI!AA6:AA29,0))</f>
        <v>#N/A</v>
      </c>
      <c r="DU39" s="559" t="e">
        <f>INDEX(LUNDI!$B$6:$B$29,MATCH($A$39,LUNDI!AB6:AB29,0))</f>
        <v>#N/A</v>
      </c>
      <c r="DV39" s="572">
        <f t="shared" ref="DV39:DV70" si="49">SUMIF(CW39:DU39,"&lt;&gt;#N/A")</f>
        <v>0</v>
      </c>
      <c r="DW39" s="543" t="str">
        <f t="shared" ref="DW39:DW70" si="50">A39</f>
        <v>GUERIN</v>
      </c>
      <c r="DX39" s="559" t="e">
        <f>INDEX(MARDI!$B$6:$B$29,MATCH($A$39,MARDI!D6:D29,0))</f>
        <v>#N/A</v>
      </c>
      <c r="DY39" s="559" t="e">
        <f>INDEX(MARDI!$B$6:$B$29,MATCH($A$39,MARDI!E6:E29,0))</f>
        <v>#N/A</v>
      </c>
      <c r="DZ39" s="559" t="e">
        <f>INDEX(MARDI!$B$6:$B$29,MATCH($A$39,MARDI!F6:F29,0))</f>
        <v>#N/A</v>
      </c>
      <c r="EA39" s="559" t="e">
        <f>INDEX(MARDI!$B$6:$B$29,MATCH($A$39,MARDI!G6:G29,0))</f>
        <v>#N/A</v>
      </c>
      <c r="EB39" s="559" t="e">
        <f>INDEX(MARDI!$B$6:$B$29,MATCH($A$39,MARDI!H6:H29,0))</f>
        <v>#N/A</v>
      </c>
      <c r="EC39" s="559" t="e">
        <f>INDEX(MARDI!$B$6:$B$29,MATCH($A$39,MARDI!I6:I29,0))</f>
        <v>#N/A</v>
      </c>
      <c r="ED39" s="559" t="e">
        <f>INDEX(MARDI!$B$6:$B$29,MATCH($A$39,MARDI!J6:J29,0))</f>
        <v>#N/A</v>
      </c>
      <c r="EE39" s="559" t="e">
        <f>INDEX(MARDI!$B$6:$B$29,MATCH($A$39,MARDI!K6:K29,0))</f>
        <v>#N/A</v>
      </c>
      <c r="EF39" s="559" t="e">
        <f>INDEX(MARDI!$B$6:$B$29,MATCH($A$39,MARDI!L6:L29,0))</f>
        <v>#N/A</v>
      </c>
      <c r="EG39" s="559" t="e">
        <f>INDEX(MARDI!$B$6:$B$29,MATCH($A$39,MARDI!M6:M29,0))</f>
        <v>#N/A</v>
      </c>
      <c r="EH39" s="559" t="e">
        <f>INDEX(MARDI!$B$6:$B$29,MATCH($A$39,MARDI!N6:N29,0))</f>
        <v>#N/A</v>
      </c>
      <c r="EI39" s="559" t="e">
        <f>INDEX(MARDI!$B$6:$B$29,MATCH($A$39,MARDI!O6:O29,0))</f>
        <v>#N/A</v>
      </c>
      <c r="EJ39" s="559" t="e">
        <f>INDEX(MARDI!$B$6:$B$29,MATCH($A$39,MARDI!P6:P29,0))</f>
        <v>#N/A</v>
      </c>
      <c r="EK39" s="559" t="e">
        <f>INDEX(MARDI!$B$6:$B$29,MATCH($A$39,MARDI!Q6:Q29,0))</f>
        <v>#N/A</v>
      </c>
      <c r="EL39" s="559" t="e">
        <f>INDEX(MARDI!$B$6:$B$29,MATCH($A$39,MARDI!R6:R29,0))</f>
        <v>#N/A</v>
      </c>
      <c r="EM39" s="559" t="e">
        <f>INDEX(MARDI!$B$6:$B$29,MATCH($A$39,MARDI!S6:S29,0))</f>
        <v>#N/A</v>
      </c>
      <c r="EN39" s="559" t="e">
        <f>INDEX(MARDI!$B$6:$B$29,MATCH($A$39,MARDI!T6:T29,0))</f>
        <v>#N/A</v>
      </c>
      <c r="EO39" s="559" t="e">
        <f>INDEX(MARDI!$B$6:$B$29,MATCH($A$39,MARDI!U6:U29,0))</f>
        <v>#N/A</v>
      </c>
      <c r="EP39" s="559" t="e">
        <f>INDEX(MARDI!$B$6:$B$29,MATCH($A$39,MARDI!V6:V29,0))</f>
        <v>#N/A</v>
      </c>
      <c r="EQ39" s="559" t="e">
        <f>INDEX(MARDI!$B$6:$B$29,MATCH($A$39,MARDI!W6:W29,0))</f>
        <v>#N/A</v>
      </c>
      <c r="ER39" s="559" t="e">
        <f>INDEX(MARDI!$B$6:$B$29,MATCH($A$39,MARDI!X6:X29,0))</f>
        <v>#N/A</v>
      </c>
      <c r="ES39" s="559" t="e">
        <f>INDEX(MARDI!$B$6:$B$29,MATCH($A$39,MARDI!Y6:Y29,0))</f>
        <v>#N/A</v>
      </c>
      <c r="ET39" s="559" t="e">
        <f>INDEX(MARDI!$B$6:$B$29,MATCH($A$39,MARDI!Z6:Z29,0))</f>
        <v>#N/A</v>
      </c>
      <c r="EU39" s="559" t="e">
        <f>INDEX(MARDI!$B$6:$B$29,MATCH($A$39,MARDI!AA6:AA29,0))</f>
        <v>#N/A</v>
      </c>
      <c r="EV39" s="559" t="e">
        <f>INDEX(MARDI!$B$6:$B$29,MATCH($A$39,MARDI!AB6:AB29,0))</f>
        <v>#N/A</v>
      </c>
      <c r="EW39" s="572">
        <f t="shared" ref="EW39:EW70" si="51">SUMIF(DX39:EV39,"&lt;&gt;#N/A")</f>
        <v>0</v>
      </c>
      <c r="EX39" s="559"/>
      <c r="EY39" s="568" t="str">
        <f t="shared" si="27"/>
        <v>GUERIN</v>
      </c>
      <c r="EZ39" s="559" t="e">
        <f>INDEX(MERCREDI!$B$6:$B$29,MATCH($A$39,MERCREDI!D6:D29,0))</f>
        <v>#N/A</v>
      </c>
      <c r="FA39" s="559" t="e">
        <f>INDEX(MERCREDI!$B$6:$B$29,MATCH($A$39,MERCREDI!E6:E29,0))</f>
        <v>#N/A</v>
      </c>
      <c r="FB39" s="559" t="e">
        <f>INDEX(MERCREDI!$B$6:$B$29,MATCH($A$39,MERCREDI!F6:F29,0))</f>
        <v>#N/A</v>
      </c>
      <c r="FC39" s="559" t="e">
        <f>INDEX(MERCREDI!$B$6:$B$29,MATCH($A$39,MERCREDI!G6:G29,0))</f>
        <v>#N/A</v>
      </c>
      <c r="FD39" s="559" t="e">
        <f>INDEX(MERCREDI!$B$6:$B$29,MATCH($A$39,MERCREDI!H6:H29,0))</f>
        <v>#N/A</v>
      </c>
      <c r="FE39" s="559" t="e">
        <f>INDEX(MERCREDI!$B$6:$B$29,MATCH($A$39,MERCREDI!I6:I29,0))</f>
        <v>#N/A</v>
      </c>
      <c r="FF39" s="559" t="e">
        <f>INDEX(MERCREDI!$B$6:$B$29,MATCH($A$39,MERCREDI!J6:J29,0))</f>
        <v>#N/A</v>
      </c>
      <c r="FG39" s="559" t="e">
        <f>INDEX(MERCREDI!$B$6:$B$29,MATCH($A$39,MERCREDI!K6:K29,0))</f>
        <v>#N/A</v>
      </c>
      <c r="FH39" s="559" t="e">
        <f>INDEX(MERCREDI!$B$6:$B$29,MATCH($A$39,MERCREDI!L6:L29,0))</f>
        <v>#N/A</v>
      </c>
      <c r="FI39" s="559" t="e">
        <f>INDEX(MERCREDI!$B$6:$B$29,MATCH($A$39,MERCREDI!M6:M29,0))</f>
        <v>#N/A</v>
      </c>
      <c r="FJ39" s="559" t="e">
        <f>INDEX(MERCREDI!$B$6:$B$29,MATCH($A$39,MERCREDI!N6:N29,0))</f>
        <v>#N/A</v>
      </c>
      <c r="FK39" s="559" t="e">
        <f>INDEX(MERCREDI!$B$6:$B$29,MATCH($A$39,MERCREDI!O6:O29,0))</f>
        <v>#N/A</v>
      </c>
      <c r="FL39" s="559" t="e">
        <f>INDEX(MERCREDI!$B$6:$B$29,MATCH($A$39,MERCREDI!P6:P29,0))</f>
        <v>#N/A</v>
      </c>
      <c r="FM39" s="559" t="e">
        <f>INDEX(MERCREDI!$B$6:$B$29,MATCH($A$39,MERCREDI!Q6:Q29,0))</f>
        <v>#N/A</v>
      </c>
      <c r="FN39" s="559" t="e">
        <f>INDEX(MERCREDI!$B$6:$B$29,MATCH($A$39,MERCREDI!R6:R29,0))</f>
        <v>#N/A</v>
      </c>
      <c r="FO39" s="559" t="e">
        <f>INDEX(MERCREDI!$B$6:$B$29,MATCH($A$39,MERCREDI!S6:S29,0))</f>
        <v>#N/A</v>
      </c>
      <c r="FP39" s="559" t="e">
        <f>INDEX(MERCREDI!$B$6:$B$29,MATCH($A$39,MERCREDI!T6:T29,0))</f>
        <v>#N/A</v>
      </c>
      <c r="FQ39" s="559" t="e">
        <f>INDEX(MERCREDI!$B$6:$B$29,MATCH($A$39,MERCREDI!U6:U29,0))</f>
        <v>#N/A</v>
      </c>
      <c r="FR39" s="559" t="e">
        <f>INDEX(MERCREDI!$B$6:$B$29,MATCH($A$39,MERCREDI!V6:V29,0))</f>
        <v>#N/A</v>
      </c>
      <c r="FS39" s="559" t="e">
        <f>INDEX(MERCREDI!$B$6:$B$29,MATCH($A$39,MERCREDI!W6:W29,0))</f>
        <v>#N/A</v>
      </c>
      <c r="FT39" s="559" t="e">
        <f>INDEX(MERCREDI!$B$6:$B$29,MATCH($A$39,MERCREDI!X6:X29,0))</f>
        <v>#N/A</v>
      </c>
      <c r="FU39" s="559" t="e">
        <f>INDEX(MERCREDI!$B$6:$B$29,MATCH($A$39,MERCREDI!Y6:Y29,0))</f>
        <v>#N/A</v>
      </c>
      <c r="FV39" s="559" t="e">
        <f>INDEX(MERCREDI!$B$6:$B$29,MATCH($A$39,MERCREDI!Z6:Z29,0))</f>
        <v>#N/A</v>
      </c>
      <c r="FW39" s="559" t="e">
        <f>INDEX(MERCREDI!$B$6:$B$29,MATCH($A$39,MERCREDI!AA6:AA29,0))</f>
        <v>#N/A</v>
      </c>
      <c r="FX39" s="559" t="e">
        <f>INDEX(MERCREDI!$B$6:$B$29,MATCH($A$39,MERCREDI!AB6:AB29,0))</f>
        <v>#N/A</v>
      </c>
      <c r="FY39" s="572">
        <f t="shared" si="28"/>
        <v>0</v>
      </c>
      <c r="GA39" s="570" t="str">
        <f t="shared" si="29"/>
        <v>GUERIN</v>
      </c>
      <c r="GB39" s="565" t="e">
        <f>INDEX(JEUDI!$B$6:$B$29,MATCH($A$39,JEUDI!D6:D29,0))</f>
        <v>#N/A</v>
      </c>
      <c r="GC39" s="565" t="e">
        <f>INDEX(JEUDI!$B$6:$B$29,MATCH($A$39,JEUDI!E6:E29,0))</f>
        <v>#N/A</v>
      </c>
      <c r="GD39" s="565" t="e">
        <f>INDEX(JEUDI!$B$6:$B$29,MATCH($A$39,JEUDI!F6:F29,0))</f>
        <v>#N/A</v>
      </c>
      <c r="GE39" s="565" t="e">
        <f>INDEX(JEUDI!$B$6:$B$29,MATCH($A$39,JEUDI!G6:G29,0))</f>
        <v>#N/A</v>
      </c>
      <c r="GF39" s="565" t="e">
        <f>INDEX(JEUDI!$B$6:$B$29,MATCH($A$39,JEUDI!H6:H29,0))</f>
        <v>#N/A</v>
      </c>
      <c r="GG39" s="565" t="e">
        <f>INDEX(JEUDI!$B$6:$B$29,MATCH($A$39,JEUDI!I6:I29,0))</f>
        <v>#N/A</v>
      </c>
      <c r="GH39" s="565" t="e">
        <f>INDEX(JEUDI!$B$6:$B$29,MATCH($A$39,JEUDI!J6:J29,0))</f>
        <v>#N/A</v>
      </c>
      <c r="GI39" s="565" t="e">
        <f>INDEX(JEUDI!$B$6:$B$29,MATCH($A$39,JEUDI!K6:K29,0))</f>
        <v>#N/A</v>
      </c>
      <c r="GJ39" s="565" t="e">
        <f>INDEX(JEUDI!$B$6:$B$29,MATCH($A$39,JEUDI!L6:L29,0))</f>
        <v>#N/A</v>
      </c>
      <c r="GK39" s="565" t="e">
        <f>INDEX(JEUDI!$B$6:$B$29,MATCH($A$39,JEUDI!M6:M29,0))</f>
        <v>#N/A</v>
      </c>
      <c r="GL39" s="565" t="e">
        <f>INDEX(JEUDI!$B$6:$B$29,MATCH($A$39,JEUDI!N6:N29,0))</f>
        <v>#N/A</v>
      </c>
      <c r="GM39" s="565" t="e">
        <f>INDEX(JEUDI!$B$6:$B$29,MATCH($A$39,JEUDI!O6:O29,0))</f>
        <v>#N/A</v>
      </c>
      <c r="GN39" s="565" t="e">
        <f>INDEX(JEUDI!$B$6:$B$29,MATCH($A$39,JEUDI!P6:P29,0))</f>
        <v>#N/A</v>
      </c>
      <c r="GO39" s="565" t="e">
        <f>INDEX(JEUDI!$B$6:$B$29,MATCH($A$39,JEUDI!Q6:Q29,0))</f>
        <v>#N/A</v>
      </c>
      <c r="GP39" s="565" t="e">
        <f>INDEX(JEUDI!$B$6:$B$29,MATCH($A$39,JEUDI!R6:R29,0))</f>
        <v>#N/A</v>
      </c>
      <c r="GQ39" s="565" t="e">
        <f>INDEX(JEUDI!$B$6:$B$29,MATCH($A$39,JEUDI!S6:S29,0))</f>
        <v>#N/A</v>
      </c>
      <c r="GR39" s="565" t="e">
        <f>INDEX(JEUDI!$B$6:$B$29,MATCH($A$39,JEUDI!T6:T29,0))</f>
        <v>#N/A</v>
      </c>
      <c r="GS39" s="565" t="e">
        <f>INDEX(JEUDI!$B$6:$B$29,MATCH($A$39,JEUDI!U6:U29,0))</f>
        <v>#N/A</v>
      </c>
      <c r="GT39" s="565" t="e">
        <f>INDEX(JEUDI!$B$6:$B$29,MATCH($A$39,JEUDI!V6:V29,0))</f>
        <v>#N/A</v>
      </c>
      <c r="GU39" s="565" t="e">
        <f>INDEX(JEUDI!$B$6:$B$29,MATCH($A$39,JEUDI!W6:W29,0))</f>
        <v>#N/A</v>
      </c>
      <c r="GV39" s="565" t="e">
        <f>INDEX(JEUDI!$B$6:$B$29,MATCH($A$39,JEUDI!X6:X29,0))</f>
        <v>#N/A</v>
      </c>
      <c r="GW39" s="565" t="e">
        <f>INDEX(JEUDI!$B$6:$B$29,MATCH($A$39,JEUDI!Y6:Y29,0))</f>
        <v>#N/A</v>
      </c>
      <c r="GX39" s="565" t="e">
        <f>INDEX(JEUDI!$B$6:$B$29,MATCH($A$39,JEUDI!Z6:Z29,0))</f>
        <v>#N/A</v>
      </c>
      <c r="GY39" s="565" t="e">
        <f>INDEX(JEUDI!$B$6:$B$29,MATCH($A$39,JEUDI!AA6:AA29,0))</f>
        <v>#N/A</v>
      </c>
      <c r="GZ39" s="565" t="e">
        <f>INDEX(JEUDI!$B$6:$B$29,MATCH($A$39,JEUDI!AB6:AB29,0))</f>
        <v>#N/A</v>
      </c>
      <c r="HA39" s="572">
        <f t="shared" si="30"/>
        <v>0</v>
      </c>
      <c r="HC39" s="772" t="str">
        <f t="shared" si="31"/>
        <v>GUERIN</v>
      </c>
      <c r="HD39" s="565" t="e">
        <f>INDEX(VENDREDI!$B$6:$B$29,MATCH($A$39,VENDREDI!D6:D29,0))</f>
        <v>#N/A</v>
      </c>
      <c r="HE39" s="565" t="e">
        <f>INDEX(VENDREDI!$B$6:$B$29,MATCH($A$39,VENDREDI!E6:E29,0))</f>
        <v>#N/A</v>
      </c>
      <c r="HF39" s="565" t="e">
        <f>INDEX(VENDREDI!$B$6:$B$29,MATCH($A$39,VENDREDI!F6:F29,0))</f>
        <v>#N/A</v>
      </c>
      <c r="HG39" s="565" t="e">
        <f>INDEX(VENDREDI!$B$6:$B$29,MATCH($A$39,VENDREDI!G6:G29,0))</f>
        <v>#N/A</v>
      </c>
      <c r="HH39" s="565" t="e">
        <f>INDEX(VENDREDI!$B$6:$B$29,MATCH($A$39,VENDREDI!H6:H29,0))</f>
        <v>#N/A</v>
      </c>
      <c r="HI39" s="565" t="e">
        <f>INDEX(VENDREDI!$B$6:$B$29,MATCH($A$39,VENDREDI!I6:I29,0))</f>
        <v>#N/A</v>
      </c>
      <c r="HJ39" s="565" t="e">
        <f>INDEX(VENDREDI!$B$6:$B$29,MATCH($A$39,VENDREDI!J6:J29,0))</f>
        <v>#N/A</v>
      </c>
      <c r="HK39" s="565" t="e">
        <f>INDEX(VENDREDI!$B$6:$B$29,MATCH($A$39,VENDREDI!K6:K29,0))</f>
        <v>#N/A</v>
      </c>
      <c r="HL39" s="565" t="e">
        <f>INDEX(VENDREDI!$B$6:$B$29,MATCH($A$39,VENDREDI!L6:L29,0))</f>
        <v>#N/A</v>
      </c>
      <c r="HM39" s="565" t="e">
        <f>INDEX(VENDREDI!$B$6:$B$29,MATCH($A$39,VENDREDI!M6:M29,0))</f>
        <v>#N/A</v>
      </c>
      <c r="HN39" s="565" t="e">
        <f>INDEX(VENDREDI!$B$6:$B$29,MATCH($A$39,VENDREDI!N6:N29,0))</f>
        <v>#N/A</v>
      </c>
      <c r="HO39" s="565" t="e">
        <f>INDEX(VENDREDI!$B$6:$B$29,MATCH($A$39,VENDREDI!O6:O29,0))</f>
        <v>#N/A</v>
      </c>
      <c r="HP39" s="565" t="e">
        <f>INDEX(VENDREDI!$B$6:$B$29,MATCH($A$39,VENDREDI!P6:P29,0))</f>
        <v>#N/A</v>
      </c>
      <c r="HQ39" s="565" t="e">
        <f>INDEX(VENDREDI!$B$6:$B$29,MATCH($A$39,VENDREDI!Q6:Q29,0))</f>
        <v>#N/A</v>
      </c>
      <c r="HR39" s="565" t="e">
        <f>INDEX(VENDREDI!$B$6:$B$29,MATCH($A$39,VENDREDI!R6:R29,0))</f>
        <v>#N/A</v>
      </c>
      <c r="HS39" s="565" t="e">
        <f>INDEX(VENDREDI!$B$6:$B$29,MATCH($A$39,VENDREDI!S6:S29,0))</f>
        <v>#N/A</v>
      </c>
      <c r="HT39" s="565" t="e">
        <f>INDEX(VENDREDI!$B$6:$B$29,MATCH($A$39,VENDREDI!T6:T29,0))</f>
        <v>#N/A</v>
      </c>
      <c r="HU39" s="565" t="e">
        <f>INDEX(VENDREDI!$B$6:$B$29,MATCH($A$39,VENDREDI!U6:U29,0))</f>
        <v>#N/A</v>
      </c>
      <c r="HV39" s="565" t="e">
        <f>INDEX(VENDREDI!$B$6:$B$29,MATCH($A$39,VENDREDI!V6:V29,0))</f>
        <v>#N/A</v>
      </c>
      <c r="HW39" s="565" t="e">
        <f>INDEX(VENDREDI!$B$6:$B$29,MATCH($A$39,VENDREDI!W6:W29,0))</f>
        <v>#N/A</v>
      </c>
      <c r="HX39" s="565" t="e">
        <f>INDEX(VENDREDI!$B$6:$B$29,MATCH($A$39,VENDREDI!X6:X29,0))</f>
        <v>#N/A</v>
      </c>
      <c r="HY39" s="565" t="e">
        <f>INDEX(VENDREDI!$B$6:$B$29,MATCH($A$39,VENDREDI!Y6:Y29,0))</f>
        <v>#N/A</v>
      </c>
      <c r="HZ39" s="565" t="e">
        <f>INDEX(VENDREDI!$B$6:$B$29,MATCH($A$39,VENDREDI!Z6:Z29,0))</f>
        <v>#N/A</v>
      </c>
      <c r="IA39" s="565" t="e">
        <f>INDEX(VENDREDI!$B$6:$B$29,MATCH($A$39,VENDREDI!AA6:AA29,0))</f>
        <v>#N/A</v>
      </c>
      <c r="IB39" s="565" t="e">
        <f>INDEX(VENDREDI!$B$6:$B$29,MATCH($A$39,VENDREDI!AB6:AB29,0))</f>
        <v>#N/A</v>
      </c>
      <c r="IC39" s="572">
        <f t="shared" si="32"/>
        <v>0</v>
      </c>
      <c r="IG39" s="772" t="str">
        <f t="shared" si="33"/>
        <v>GUERIN</v>
      </c>
      <c r="IH39" s="565" t="e">
        <f>INDEX(LUNDI!$B$35:$B$58,MATCH($A$39,LUNDI!D35:D58,0))</f>
        <v>#N/A</v>
      </c>
      <c r="II39" s="565" t="e">
        <f>INDEX(LUNDI!$B$35:$B$58,MATCH($A$39,LUNDI!E35:E58,0))</f>
        <v>#N/A</v>
      </c>
      <c r="IJ39" s="565" t="e">
        <f>INDEX(LUNDI!$B$35:$B$58,MATCH($A$39,LUNDI!F35:F58,0))</f>
        <v>#N/A</v>
      </c>
      <c r="IK39" s="565" t="e">
        <f>INDEX(LUNDI!$B$35:$B$58,MATCH($A$39,LUNDI!G35:G58,0))</f>
        <v>#N/A</v>
      </c>
      <c r="IL39" s="565" t="e">
        <f>INDEX(LUNDI!$B$35:$B$58,MATCH($A$39,LUNDI!H35:H58,0))</f>
        <v>#N/A</v>
      </c>
      <c r="IM39" s="565" t="e">
        <f>INDEX(LUNDI!$B$35:$B$58,MATCH($A$39,LUNDI!I35:I58,0))</f>
        <v>#N/A</v>
      </c>
      <c r="IN39" s="565" t="e">
        <f>INDEX(LUNDI!$B$35:$B$58,MATCH($A$39,LUNDI!J35:J58,0))</f>
        <v>#N/A</v>
      </c>
      <c r="IO39" s="565" t="e">
        <f>INDEX(LUNDI!$B$35:$B$58,MATCH($A$39,LUNDI!K35:K58,0))</f>
        <v>#N/A</v>
      </c>
      <c r="IP39" s="565" t="e">
        <f>INDEX(LUNDI!$B$35:$B$58,MATCH($A$39,LUNDI!L35:L58,0))</f>
        <v>#N/A</v>
      </c>
      <c r="IQ39" s="565" t="e">
        <f>INDEX(LUNDI!$B$35:$B$58,MATCH($A$39,LUNDI!M35:M58,0))</f>
        <v>#N/A</v>
      </c>
      <c r="IR39" s="565" t="e">
        <f>INDEX(LUNDI!$B$35:$B$58,MATCH($A$39,LUNDI!N35:N58,0))</f>
        <v>#N/A</v>
      </c>
      <c r="IS39" s="565" t="e">
        <f>INDEX(LUNDI!$B$35:$B$58,MATCH($A$39,LUNDI!O35:O58,0))</f>
        <v>#N/A</v>
      </c>
      <c r="IT39" s="565" t="e">
        <f>INDEX(LUNDI!$B$35:$B$58,MATCH($A$39,LUNDI!P35:P58,0))</f>
        <v>#N/A</v>
      </c>
      <c r="IU39" s="565" t="e">
        <f>INDEX(LUNDI!$B$35:$B$58,MATCH($A$39,LUNDI!Q35:Q58,0))</f>
        <v>#N/A</v>
      </c>
      <c r="IV39" s="565" t="e">
        <f>INDEX(LUNDI!$B$35:$B$58,MATCH($A$39,LUNDI!R35:R58,0))</f>
        <v>#N/A</v>
      </c>
      <c r="IW39" s="565" t="e">
        <f>INDEX(LUNDI!$B$35:$B$58,MATCH($A$39,LUNDI!S35:S58,0))</f>
        <v>#N/A</v>
      </c>
      <c r="IX39" s="565" t="e">
        <f>INDEX(LUNDI!$B$35:$B$58,MATCH($A$39,LUNDI!T35:T58,0))</f>
        <v>#N/A</v>
      </c>
      <c r="IY39" s="565" t="e">
        <f>INDEX(LUNDI!$B$35:$B$58,MATCH($A$39,LUNDI!U35:U58,0))</f>
        <v>#N/A</v>
      </c>
      <c r="IZ39" s="565" t="e">
        <f>INDEX(LUNDI!$B$35:$B$58,MATCH($A$39,LUNDI!V35:V58,0))</f>
        <v>#N/A</v>
      </c>
      <c r="JA39" s="565" t="e">
        <f>INDEX(LUNDI!$B$35:$B$58,MATCH($A$39,LUNDI!W35:W58,0))</f>
        <v>#N/A</v>
      </c>
      <c r="JB39" s="565" t="e">
        <f>INDEX(LUNDI!$B$35:$B$58,MATCH($A$39,LUNDI!X35:X58,0))</f>
        <v>#N/A</v>
      </c>
      <c r="JC39" s="565" t="e">
        <f>INDEX(LUNDI!$B$35:$B$58,MATCH($A$39,LUNDI!Y35:Y58,0))</f>
        <v>#N/A</v>
      </c>
      <c r="JD39" s="565" t="e">
        <f>INDEX(LUNDI!$B$35:$B$58,MATCH($A$39,LUNDI!Z35:Z58,0))</f>
        <v>#N/A</v>
      </c>
      <c r="JE39" s="565" t="e">
        <f>INDEX(LUNDI!$B$35:$B$58,MATCH($A$39,LUNDI!AA35:AA58,0))</f>
        <v>#N/A</v>
      </c>
      <c r="JF39" s="565" t="e">
        <f>INDEX(LUNDI!$B$35:$B$58,MATCH($A$39,LUNDI!AB35:AB58,0))</f>
        <v>#N/A</v>
      </c>
      <c r="JG39" s="572">
        <f t="shared" si="34"/>
        <v>0</v>
      </c>
      <c r="JI39" s="772" t="str">
        <f t="shared" si="35"/>
        <v>GUERIN</v>
      </c>
      <c r="JJ39" s="565" t="e">
        <f>INDEX(MARDI!$B$35:$B$58,MATCH($A$39,MARDI!D35:D58,0))</f>
        <v>#N/A</v>
      </c>
      <c r="JK39" s="565" t="e">
        <f>INDEX(MARDI!$B$35:$B$58,MATCH($A$39,MARDI!E35:E58,0))</f>
        <v>#N/A</v>
      </c>
      <c r="JL39" s="565" t="e">
        <f>INDEX(MARDI!$B$35:$B$58,MATCH($A$39,MARDI!F35:F58,0))</f>
        <v>#N/A</v>
      </c>
      <c r="JM39" s="565" t="e">
        <f>INDEX(MARDI!$B$35:$B$58,MATCH($A$39,MARDI!G35:G58,0))</f>
        <v>#N/A</v>
      </c>
      <c r="JN39" s="565" t="e">
        <f>INDEX(MARDI!$B$35:$B$58,MATCH($A$39,MARDI!H35:H58,0))</f>
        <v>#N/A</v>
      </c>
      <c r="JO39" s="565" t="e">
        <f>INDEX(MARDI!$B$35:$B$58,MATCH($A$39,MARDI!I35:I58,0))</f>
        <v>#N/A</v>
      </c>
      <c r="JP39" s="565" t="e">
        <f>INDEX(MARDI!$B$35:$B$58,MATCH($A$39,MARDI!J35:J58,0))</f>
        <v>#N/A</v>
      </c>
      <c r="JQ39" s="565" t="e">
        <f>INDEX(MARDI!$B$35:$B$58,MATCH($A$39,MARDI!K35:K58,0))</f>
        <v>#N/A</v>
      </c>
      <c r="JR39" s="565" t="e">
        <f>INDEX(MARDI!$B$35:$B$58,MATCH($A$39,MARDI!L35:L58,0))</f>
        <v>#N/A</v>
      </c>
      <c r="JS39" s="565" t="e">
        <f>INDEX(MARDI!$B$35:$B$58,MATCH($A$39,MARDI!M35:M58,0))</f>
        <v>#N/A</v>
      </c>
      <c r="JT39" s="565" t="e">
        <f>INDEX(MARDI!$B$35:$B$58,MATCH($A$39,MARDI!N35:N58,0))</f>
        <v>#N/A</v>
      </c>
      <c r="JU39" s="565" t="e">
        <f>INDEX(MARDI!$B$35:$B$58,MATCH($A$39,MARDI!O35:O58,0))</f>
        <v>#N/A</v>
      </c>
      <c r="JV39" s="565" t="e">
        <f>INDEX(MARDI!$B$35:$B$58,MATCH($A$39,MARDI!P35:P58,0))</f>
        <v>#N/A</v>
      </c>
      <c r="JW39" s="565" t="e">
        <f>INDEX(MARDI!$B$35:$B$58,MATCH($A$39,MARDI!Q35:Q58,0))</f>
        <v>#N/A</v>
      </c>
      <c r="JX39" s="565" t="e">
        <f>INDEX(MARDI!$B$35:$B$58,MATCH($A$39,MARDI!R35:R58,0))</f>
        <v>#N/A</v>
      </c>
      <c r="JY39" s="565" t="e">
        <f>INDEX(MARDI!$B$35:$B$58,MATCH($A$39,MARDI!S35:S58,0))</f>
        <v>#N/A</v>
      </c>
      <c r="JZ39" s="565" t="e">
        <f>INDEX(MARDI!$B$35:$B$58,MATCH($A$39,MARDI!T35:T58,0))</f>
        <v>#N/A</v>
      </c>
      <c r="KA39" s="565" t="e">
        <f>INDEX(MARDI!$B$35:$B$58,MATCH($A$39,MARDI!U35:U58,0))</f>
        <v>#N/A</v>
      </c>
      <c r="KB39" s="565" t="e">
        <f>INDEX(MARDI!$B$35:$B$58,MATCH($A$39,MARDI!V35:V58,0))</f>
        <v>#N/A</v>
      </c>
      <c r="KC39" s="565" t="e">
        <f>INDEX(MARDI!$B$35:$B$58,MATCH($A$39,MARDI!W35:W58,0))</f>
        <v>#N/A</v>
      </c>
      <c r="KD39" s="565" t="e">
        <f>INDEX(MARDI!$B$35:$B$58,MATCH($A$39,MARDI!X35:X58,0))</f>
        <v>#N/A</v>
      </c>
      <c r="KE39" s="565" t="e">
        <f>INDEX(MARDI!$B$35:$B$58,MATCH($A$39,MARDI!Y35:Y58,0))</f>
        <v>#N/A</v>
      </c>
      <c r="KF39" s="565" t="e">
        <f>INDEX(MARDI!$B$35:$B$58,MATCH($A$39,MARDI!Z35:Z58,0))</f>
        <v>#N/A</v>
      </c>
      <c r="KG39" s="565" t="e">
        <f>INDEX(MARDI!$B$35:$B$58,MATCH($A$39,MARDI!AA35:AA58,0))</f>
        <v>#N/A</v>
      </c>
      <c r="KH39" s="565" t="e">
        <f>INDEX(MARDI!$B$35:$B$58,MATCH($A$39,MARDI!AB35:AB58,0))</f>
        <v>#N/A</v>
      </c>
      <c r="KI39" s="572">
        <f t="shared" si="36"/>
        <v>0</v>
      </c>
      <c r="KK39" s="565" t="str">
        <f t="shared" si="37"/>
        <v>GUERIN</v>
      </c>
      <c r="KL39" s="565" t="e">
        <f>INDEX(MERCREDI!$B$35:$B$58,MATCH($A$39,MERCREDI!D35:D58,0))</f>
        <v>#N/A</v>
      </c>
      <c r="KM39" s="565" t="e">
        <f>INDEX(MERCREDI!$B$35:$B$58,MATCH($A$39,MERCREDI!E35:E58,0))</f>
        <v>#N/A</v>
      </c>
      <c r="KN39" s="565" t="e">
        <f>INDEX(MERCREDI!$B$35:$B$58,MATCH($A$39,MERCREDI!F35:F58,0))</f>
        <v>#N/A</v>
      </c>
      <c r="KO39" s="565" t="e">
        <f>INDEX(MERCREDI!$B$35:$B$58,MATCH($A$39,MERCREDI!G35:G58,0))</f>
        <v>#N/A</v>
      </c>
      <c r="KP39" s="565" t="e">
        <f>INDEX(MERCREDI!$B$35:$B$58,MATCH($A$39,MERCREDI!H35:H58,0))</f>
        <v>#N/A</v>
      </c>
      <c r="KQ39" s="565" t="e">
        <f>INDEX(MERCREDI!$B$35:$B$58,MATCH($A$39,MERCREDI!I35:I58,0))</f>
        <v>#N/A</v>
      </c>
      <c r="KR39" s="565" t="e">
        <f>INDEX(MERCREDI!$B$35:$B$58,MATCH($A$39,MERCREDI!J35:J58,0))</f>
        <v>#N/A</v>
      </c>
      <c r="KS39" s="565" t="e">
        <f>INDEX(MERCREDI!$B$35:$B$58,MATCH($A$39,MERCREDI!K35:K58,0))</f>
        <v>#N/A</v>
      </c>
      <c r="KT39" s="565" t="e">
        <f>INDEX(MERCREDI!$B$35:$B$58,MATCH($A$39,MERCREDI!L35:L58,0))</f>
        <v>#N/A</v>
      </c>
      <c r="KU39" s="565" t="e">
        <f>INDEX(MERCREDI!$B$35:$B$58,MATCH($A$39,MERCREDI!M35:M58,0))</f>
        <v>#N/A</v>
      </c>
      <c r="KV39" s="565" t="e">
        <f>INDEX(MERCREDI!$B$35:$B$58,MATCH($A$39,MERCREDI!N35:N58,0))</f>
        <v>#N/A</v>
      </c>
      <c r="KW39" s="565" t="e">
        <f>INDEX(MERCREDI!$B$35:$B$58,MATCH($A$39,MERCREDI!O35:O58,0))</f>
        <v>#N/A</v>
      </c>
      <c r="KX39" s="565" t="e">
        <f>INDEX(MERCREDI!$B$35:$B$58,MATCH($A$39,MERCREDI!P35:P58,0))</f>
        <v>#N/A</v>
      </c>
      <c r="KY39" s="565" t="e">
        <f>INDEX(MERCREDI!$B$35:$B$58,MATCH($A$39,MERCREDI!Q35:Q58,0))</f>
        <v>#N/A</v>
      </c>
      <c r="KZ39" s="565" t="e">
        <f>INDEX(MERCREDI!$B$35:$B$58,MATCH($A$39,MERCREDI!R35:R58,0))</f>
        <v>#N/A</v>
      </c>
      <c r="LA39" s="565" t="e">
        <f>INDEX(MERCREDI!$B$35:$B$58,MATCH($A$39,MERCREDI!S35:S58,0))</f>
        <v>#N/A</v>
      </c>
      <c r="LB39" s="565" t="e">
        <f>INDEX(MERCREDI!$B$35:$B$58,MATCH($A$39,MERCREDI!T35:T58,0))</f>
        <v>#N/A</v>
      </c>
      <c r="LC39" s="565" t="e">
        <f>INDEX(MERCREDI!$B$35:$B$58,MATCH($A$39,MERCREDI!U35:U58,0))</f>
        <v>#N/A</v>
      </c>
      <c r="LD39" s="565" t="e">
        <f>INDEX(MERCREDI!$B$35:$B$58,MATCH($A$39,MERCREDI!V35:V58,0))</f>
        <v>#N/A</v>
      </c>
      <c r="LE39" s="565" t="e">
        <f>INDEX(MERCREDI!$B$35:$B$58,MATCH($A$39,MERCREDI!W35:W58,0))</f>
        <v>#N/A</v>
      </c>
      <c r="LF39" s="565" t="e">
        <f>INDEX(MERCREDI!$B$35:$B$58,MATCH($A$39,MERCREDI!X35:X58,0))</f>
        <v>#N/A</v>
      </c>
      <c r="LG39" s="565" t="e">
        <f>INDEX(MERCREDI!$B$35:$B$58,MATCH($A$39,MERCREDI!Y35:Y58,0))</f>
        <v>#N/A</v>
      </c>
      <c r="LH39" s="565" t="e">
        <f>INDEX(MERCREDI!$B$35:$B$58,MATCH($A$39,MERCREDI!Z35:Z58,0))</f>
        <v>#N/A</v>
      </c>
      <c r="LI39" s="565" t="e">
        <f>INDEX(MERCREDI!$B$35:$B$58,MATCH($A$39,MERCREDI!AA35:AA58,0))</f>
        <v>#N/A</v>
      </c>
      <c r="LJ39" s="565" t="e">
        <f>INDEX(MERCREDI!$B$35:$B$58,MATCH($A$39,MERCREDI!AB35:AB58,0))</f>
        <v>#N/A</v>
      </c>
      <c r="LK39" s="572">
        <f t="shared" si="38"/>
        <v>0</v>
      </c>
      <c r="LM39" s="565" t="str">
        <f t="shared" si="39"/>
        <v>GUERIN</v>
      </c>
      <c r="LN39" s="565" t="e">
        <f>INDEX(JEUDI!$B$35:$B$58,MATCH($A$39,JEUDI!D35:D58,0))</f>
        <v>#N/A</v>
      </c>
      <c r="LO39" s="565" t="e">
        <f>INDEX(JEUDI!$B$35:$B$58,MATCH($A$39,JEUDI!E35:E58,0))</f>
        <v>#N/A</v>
      </c>
      <c r="LP39" s="565" t="e">
        <f>INDEX(JEUDI!$B$35:$B$58,MATCH($A$39,JEUDI!F35:F58,0))</f>
        <v>#N/A</v>
      </c>
      <c r="LQ39" s="565" t="e">
        <f>INDEX(JEUDI!$B$35:$B$58,MATCH($A$39,JEUDI!G35:G58,0))</f>
        <v>#N/A</v>
      </c>
      <c r="LR39" s="565" t="e">
        <f>INDEX(JEUDI!$B$35:$B$58,MATCH($A$39,JEUDI!H35:H58,0))</f>
        <v>#N/A</v>
      </c>
      <c r="LS39" s="565" t="e">
        <f>INDEX(JEUDI!$B$35:$B$58,MATCH($A$39,JEUDI!I35:I58,0))</f>
        <v>#N/A</v>
      </c>
      <c r="LT39" s="565" t="e">
        <f>INDEX(JEUDI!$B$35:$B$58,MATCH($A$39,JEUDI!J35:J58,0))</f>
        <v>#N/A</v>
      </c>
      <c r="LU39" s="565" t="e">
        <f>INDEX(JEUDI!$B$35:$B$58,MATCH($A$39,JEUDI!K35:K58,0))</f>
        <v>#N/A</v>
      </c>
      <c r="LV39" s="565" t="e">
        <f>INDEX(JEUDI!$B$35:$B$58,MATCH($A$39,JEUDI!L35:L58,0))</f>
        <v>#N/A</v>
      </c>
      <c r="LW39" s="565" t="e">
        <f>INDEX(JEUDI!$B$35:$B$58,MATCH($A$39,JEUDI!M35:M58,0))</f>
        <v>#N/A</v>
      </c>
      <c r="LX39" s="565" t="e">
        <f>INDEX(JEUDI!$B$35:$B$58,MATCH($A$39,JEUDI!N35:N58,0))</f>
        <v>#N/A</v>
      </c>
      <c r="LY39" s="565" t="e">
        <f>INDEX(JEUDI!$B$35:$B$58,MATCH($A$39,JEUDI!O35:O58,0))</f>
        <v>#N/A</v>
      </c>
      <c r="LZ39" s="565" t="e">
        <f>INDEX(JEUDI!$B$35:$B$58,MATCH($A$39,JEUDI!P35:P58,0))</f>
        <v>#N/A</v>
      </c>
      <c r="MA39" s="565" t="e">
        <f>INDEX(JEUDI!$B$35:$B$58,MATCH($A$39,JEUDI!Q35:Q58,0))</f>
        <v>#N/A</v>
      </c>
      <c r="MB39" s="565" t="e">
        <f>INDEX(JEUDI!$B$35:$B$58,MATCH($A$39,JEUDI!R35:R58,0))</f>
        <v>#N/A</v>
      </c>
      <c r="MC39" s="565" t="e">
        <f>INDEX(JEUDI!$B$35:$B$58,MATCH($A$39,JEUDI!S35:S58,0))</f>
        <v>#N/A</v>
      </c>
      <c r="MD39" s="565" t="e">
        <f>INDEX(JEUDI!$B$35:$B$58,MATCH($A$39,JEUDI!T35:T58,0))</f>
        <v>#N/A</v>
      </c>
      <c r="ME39" s="565" t="e">
        <f>INDEX(JEUDI!$B$35:$B$58,MATCH($A$39,JEUDI!U35:U58,0))</f>
        <v>#N/A</v>
      </c>
      <c r="MF39" s="565" t="e">
        <f>INDEX(JEUDI!$B$35:$B$58,MATCH($A$39,JEUDI!V35:V58,0))</f>
        <v>#N/A</v>
      </c>
      <c r="MG39" s="565" t="e">
        <f>INDEX(JEUDI!$B$35:$B$58,MATCH($A$39,JEUDI!W35:W58,0))</f>
        <v>#N/A</v>
      </c>
      <c r="MH39" s="565" t="e">
        <f>INDEX(JEUDI!$B$35:$B$58,MATCH($A$39,JEUDI!X35:X58,0))</f>
        <v>#N/A</v>
      </c>
      <c r="MI39" s="565" t="e">
        <f>INDEX(JEUDI!$B$35:$B$58,MATCH($A$39,JEUDI!Y35:Y58,0))</f>
        <v>#N/A</v>
      </c>
      <c r="MJ39" s="565" t="e">
        <f>INDEX(JEUDI!$B$35:$B$58,MATCH($A$39,JEUDI!Z35:Z58,0))</f>
        <v>#N/A</v>
      </c>
      <c r="MK39" s="565" t="e">
        <f>INDEX(JEUDI!$B$35:$B$58,MATCH($A$39,JEUDI!AA35:AA58,0))</f>
        <v>#N/A</v>
      </c>
      <c r="ML39" s="565" t="e">
        <f>INDEX(JEUDI!$B$35:$B$58,MATCH($A$39,JEUDI!AB35:AB58,0))</f>
        <v>#N/A</v>
      </c>
      <c r="MM39" s="572">
        <f t="shared" si="40"/>
        <v>0</v>
      </c>
      <c r="MP39" s="565" t="str">
        <f t="shared" si="41"/>
        <v>GUERIN</v>
      </c>
      <c r="MQ39" s="565" t="e">
        <f>INDEX(VENDREDI!$B$35:$B$58,MATCH($A$39,VENDREDI!D35:D58,0))</f>
        <v>#N/A</v>
      </c>
      <c r="MR39" s="565" t="e">
        <f>INDEX(VENDREDI!$B$35:$B$58,MATCH($A$39,VENDREDI!E35:E58,0))</f>
        <v>#N/A</v>
      </c>
      <c r="MS39" s="565" t="e">
        <f>INDEX(VENDREDI!$B$35:$B$58,MATCH($A$39,VENDREDI!F35:F58,0))</f>
        <v>#N/A</v>
      </c>
      <c r="MT39" s="565" t="e">
        <f>INDEX(VENDREDI!$B$35:$B$58,MATCH($A$39,VENDREDI!G35:G58,0))</f>
        <v>#N/A</v>
      </c>
      <c r="MU39" s="565" t="e">
        <f>INDEX(VENDREDI!$B$35:$B$58,MATCH($A$39,VENDREDI!H35:H58,0))</f>
        <v>#N/A</v>
      </c>
      <c r="MV39" s="565" t="e">
        <f>INDEX(VENDREDI!$B$35:$B$58,MATCH($A$39,VENDREDI!I35:I58,0))</f>
        <v>#N/A</v>
      </c>
      <c r="MW39" s="565" t="e">
        <f>INDEX(VENDREDI!$B$35:$B$58,MATCH($A$39,VENDREDI!J35:J58,0))</f>
        <v>#N/A</v>
      </c>
      <c r="MX39" s="565" t="e">
        <f>INDEX(VENDREDI!$B$35:$B$58,MATCH($A$39,VENDREDI!K35:K58,0))</f>
        <v>#N/A</v>
      </c>
      <c r="MY39" s="565" t="e">
        <f>INDEX(VENDREDI!$B$35:$B$58,MATCH($A$39,VENDREDI!L35:L58,0))</f>
        <v>#N/A</v>
      </c>
      <c r="MZ39" s="565" t="e">
        <f>INDEX(VENDREDI!$B$35:$B$58,MATCH($A$39,VENDREDI!M35:M58,0))</f>
        <v>#N/A</v>
      </c>
      <c r="NA39" s="565" t="e">
        <f>INDEX(VENDREDI!$B$35:$B$58,MATCH($A$39,VENDREDI!N35:N58,0))</f>
        <v>#N/A</v>
      </c>
      <c r="NB39" s="565" t="e">
        <f>INDEX(VENDREDI!$B$35:$B$58,MATCH($A$39,VENDREDI!O35:O58,0))</f>
        <v>#N/A</v>
      </c>
      <c r="NC39" s="565" t="e">
        <f>INDEX(VENDREDI!$B$35:$B$58,MATCH($A$39,VENDREDI!P35:P58,0))</f>
        <v>#N/A</v>
      </c>
      <c r="ND39" s="565" t="e">
        <f>INDEX(VENDREDI!$B$35:$B$58,MATCH($A$39,VENDREDI!Q35:Q58,0))</f>
        <v>#N/A</v>
      </c>
      <c r="NE39" s="565" t="e">
        <f>INDEX(VENDREDI!$B$35:$B$58,MATCH($A$39,VENDREDI!R35:R58,0))</f>
        <v>#N/A</v>
      </c>
      <c r="NF39" s="565" t="e">
        <f>INDEX(VENDREDI!$B$35:$B$58,MATCH($A$39,VENDREDI!S35:S58,0))</f>
        <v>#N/A</v>
      </c>
      <c r="NG39" s="565" t="e">
        <f>INDEX(VENDREDI!$B$35:$B$58,MATCH($A$39,VENDREDI!T35:T58,0))</f>
        <v>#N/A</v>
      </c>
      <c r="NH39" s="565" t="e">
        <f>INDEX(VENDREDI!$B$35:$B$58,MATCH($A$39,VENDREDI!U35:U58,0))</f>
        <v>#N/A</v>
      </c>
      <c r="NI39" s="565" t="e">
        <f>INDEX(VENDREDI!$B$35:$B$58,MATCH($A$39,VENDREDI!V35:V58,0))</f>
        <v>#N/A</v>
      </c>
      <c r="NJ39" s="565" t="e">
        <f>INDEX(VENDREDI!$B$35:$B$58,MATCH($A$39,VENDREDI!W35:W58,0))</f>
        <v>#N/A</v>
      </c>
      <c r="NK39" s="565" t="e">
        <f>INDEX(VENDREDI!$B$35:$B$58,MATCH($A$39,VENDREDI!X35:X58,0))</f>
        <v>#N/A</v>
      </c>
      <c r="NL39" s="565" t="e">
        <f>INDEX(VENDREDI!$B$35:$B$58,MATCH($A$39,VENDREDI!Y35:Y58,0))</f>
        <v>#N/A</v>
      </c>
      <c r="NM39" s="565" t="e">
        <f>INDEX(VENDREDI!$B$35:$B$58,MATCH($A$39,VENDREDI!Z35:Z58,0))</f>
        <v>#N/A</v>
      </c>
      <c r="NN39" s="565" t="e">
        <f>INDEX(VENDREDI!$B$35:$B$58,MATCH($A$39,VENDREDI!AA35:AA58,0))</f>
        <v>#N/A</v>
      </c>
      <c r="NO39" s="565" t="e">
        <f>INDEX(VENDREDI!$B$35:$B$58,MATCH($A$39,VENDREDI!AB35:AB58,0))</f>
        <v>#N/A</v>
      </c>
      <c r="NP39" s="572">
        <f t="shared" si="42"/>
        <v>0</v>
      </c>
      <c r="NS39" s="564" t="str">
        <f t="shared" si="43"/>
        <v>GUERIN</v>
      </c>
      <c r="NT39" s="617" t="e">
        <f>INDEX(LUNDI!$B$63:$B$66,MATCH(A39,LUNDI!$D$63:$D$66,0))</f>
        <v>#N/A</v>
      </c>
      <c r="NU39" s="618" t="e">
        <f>INDEX(LUNDI!$B$63:$B$66,MATCH(A39,LUNDI!$E$63:$E$66,0))</f>
        <v>#N/A</v>
      </c>
      <c r="NV39" s="625" t="e">
        <f>INDEX(LUNDI!$H$63:$H$66,MATCH(A39,LUNDI!$J$63:$J$66,0))</f>
        <v>#N/A</v>
      </c>
      <c r="NW39" s="626" t="e">
        <f>INDEX(LUNDI!$H$63:$H$66,MATCH($A$39,LUNDI!K63:K66,0))</f>
        <v>#N/A</v>
      </c>
      <c r="NX39" s="617" t="e">
        <f>INDEX(MARDI!$B$63:$B$66,MATCH(A39,MARDI!$D$63:$D$66,0))</f>
        <v>#N/A</v>
      </c>
      <c r="NY39" s="618" t="e">
        <f>INDEX(MARDI!$B$63:$B$66,MATCH(A39,MARDI!$E$63:$E$66,0))</f>
        <v>#N/A</v>
      </c>
      <c r="NZ39" s="625" t="e">
        <f>INDEX(MARDI!$H$63:$H$66,MATCH(A39,MARDI!$J$63:$J$66,0))</f>
        <v>#N/A</v>
      </c>
      <c r="OA39" s="626" t="e">
        <f>INDEX(MARDI!$H$63:$H$66,MATCH(A39,MARDI!$K$63:$K$66,0))</f>
        <v>#N/A</v>
      </c>
      <c r="OB39" s="617" t="e">
        <f>INDEX(MERCREDI!$B$63:$B$66,MATCH(A39,MERCREDI!$D$63:$D$66,0))</f>
        <v>#N/A</v>
      </c>
      <c r="OC39" s="618" t="e">
        <f>INDEX(MERCREDI!$B$63:$B$66,MATCH(A39,MERCREDI!$E$63:$E$66,0))</f>
        <v>#N/A</v>
      </c>
      <c r="OD39" s="625" t="e">
        <f>INDEX(MERCREDI!$H$63:$H$66,MATCH(A39,MERCREDI!$J$63:$J$66,0))</f>
        <v>#N/A</v>
      </c>
      <c r="OE39" s="626" t="e">
        <f>INDEX(MERCREDI!$H$63:$H$66,MATCH(A39,MERCREDI!$K$63:$K$66,0))</f>
        <v>#N/A</v>
      </c>
      <c r="OF39" s="617" t="e">
        <f>INDEX(JEUDI!$B$63:$B$66,MATCH(A39,JEUDI!$D$63:$D$66,0))</f>
        <v>#N/A</v>
      </c>
      <c r="OG39" s="618" t="e">
        <f>INDEX(JEUDI!$B$63:$B$66,MATCH(A39,JEUDI!$E$63:$E$66,0))</f>
        <v>#N/A</v>
      </c>
      <c r="OH39" s="625" t="e">
        <f>INDEX(JEUDI!$H$63:$H$66,MATCH(A39,JEUDI!$J$63:$J$66,0))</f>
        <v>#N/A</v>
      </c>
      <c r="OI39" s="626" t="e">
        <f>INDEX(JEUDI!$H$63:$H$66,MATCH(A39,JEUDI!$K$63:$K$66,0))</f>
        <v>#N/A</v>
      </c>
      <c r="OJ39" s="617" t="e">
        <f>INDEX(VENDREDI!$B$63:$B$66,MATCH(A39,VENDREDI!$D$63:$D$66,0))</f>
        <v>#N/A</v>
      </c>
      <c r="OK39" s="618" t="e">
        <f>INDEX(VENDREDI!$B$63:$B$66,MATCH(A39,VENDREDI!$E$63:$E$66,0))</f>
        <v>#N/A</v>
      </c>
      <c r="OL39" s="625" t="e">
        <f>INDEX(VENDREDI!$H$63:$H$66,MATCH(A39,VENDREDI!$J$63:$J$66,0))</f>
        <v>#N/A</v>
      </c>
      <c r="OM39" s="626" t="e">
        <f>INDEX(VENDREDI!$H$63:$H$66,MATCH(A39,VENDREDI!$K$63:$K$66,0))</f>
        <v>#N/A</v>
      </c>
      <c r="ON39" s="669" t="str">
        <f t="shared" si="44"/>
        <v>GUERIN</v>
      </c>
      <c r="OO39" s="641" t="e">
        <f>INDEX(LUNDI!$C$63:$C$66,MATCH(A39,LUNDI!$D$63:$D$66,0))</f>
        <v>#N/A</v>
      </c>
      <c r="OP39" s="642" t="e">
        <f>INDEX(LUNDI!$C$63:$C$66,MATCH(A39,LUNDI!$E$63:$E$66,0))</f>
        <v>#N/A</v>
      </c>
      <c r="OQ39" s="645" t="e">
        <f>INDEX(LUNDI!$I$63:$I$66,MATCH(A39,LUNDI!$J$63:$J$66,0))</f>
        <v>#N/A</v>
      </c>
      <c r="OR39" s="646" t="e">
        <f>INDEX(LUNDI!$I$63:$I$66,MATCH(A39,LUNDI!$K$63:$K$66,0))</f>
        <v>#N/A</v>
      </c>
      <c r="OS39" s="649" t="e">
        <f>INDEX(MARDI!$C$63:$C$66,MATCH(A39,MARDI!$D$63:$D$66,0))</f>
        <v>#N/A</v>
      </c>
      <c r="OT39" s="650" t="e">
        <f>INDEX(MARDI!$C$63:$C$66,MATCH(A39,MARDI!$E$63:$E$66,0))</f>
        <v>#N/A</v>
      </c>
      <c r="OU39" s="651" t="e">
        <f>INDEX(MARDI!$I$63:$I$66,MATCH(A39,MARDI!$J$63:$J$66,0))</f>
        <v>#N/A</v>
      </c>
      <c r="OV39" s="652" t="e">
        <f>INDEX(MARDI!$I$63:$I$66,MATCH(A39,MARDI!$K$63:$K$66,0))</f>
        <v>#N/A</v>
      </c>
      <c r="OW39" s="657" t="e">
        <f>INDEX(MERCREDI!$C$63:$C$66,MATCH(A39,MERCREDI!$D$63:$D$66,0))</f>
        <v>#N/A</v>
      </c>
      <c r="OX39" s="658" t="e">
        <f>INDEX(MERCREDI!$C$63:$C$66,MATCH(A39,MERCREDI!$E$63:$E$66,0))</f>
        <v>#N/A</v>
      </c>
      <c r="OY39" s="659" t="e">
        <f>INDEX(MERCREDI!$I$63:$I$66,MATCH(A39,MERCREDI!$J$63:$J$66,0))</f>
        <v>#N/A</v>
      </c>
      <c r="OZ39" s="660" t="e">
        <f>INDEX(MERCREDI!$I$63:$I$66,MATCH(A39,MERCREDI!$K$63:$K$66,0))</f>
        <v>#N/A</v>
      </c>
      <c r="PA39" s="657" t="e">
        <f>INDEX(JEUDI!$C$63:$C$66,MATCH(A39,JEUDI!$D$63:$D$66,0))</f>
        <v>#N/A</v>
      </c>
      <c r="PB39" s="658" t="e">
        <f>INDEX(JEUDI!$C$63:$C$66,MATCH(A39,JEUDI!$E$63:$E$66,0))</f>
        <v>#N/A</v>
      </c>
      <c r="PC39" s="659" t="e">
        <f>INDEX(JEUDI!$I$63:$I$66,MATCH(A39,JEUDI!$J$63:$J$66,0))</f>
        <v>#N/A</v>
      </c>
      <c r="PD39" s="660" t="e">
        <f>INDEX(JEUDI!$I$63:$I$66,MATCH(A39,JEUDI!$K$63:$K$66,0))</f>
        <v>#N/A</v>
      </c>
      <c r="PE39" s="657" t="e">
        <f>INDEX(VENDREDI!$C$63:$C$66,MATCH(A39,VENDREDI!$D$63:$D$66,0))</f>
        <v>#N/A</v>
      </c>
      <c r="PF39" s="658" t="e">
        <f>INDEX(VENDREDI!$C$63:$C$66,MATCH(A39,VENDREDI!$E$63:$E$66,0))</f>
        <v>#N/A</v>
      </c>
      <c r="PG39" s="659" t="e">
        <f>INDEX(VENDREDI!$I$63:$I$66,MATCH(A39,VENDREDI!$J$63:$J$66,0))</f>
        <v>#N/A</v>
      </c>
      <c r="PH39" s="660" t="e">
        <f>INDEX(VENDREDI!$I$63:$I$66,MATCH(A39,VENDREDI!$K$63:$K$66,0))</f>
        <v>#N/A</v>
      </c>
    </row>
    <row r="40" spans="1:424" x14ac:dyDescent="0.25">
      <c r="A40" s="187" t="str">
        <f>'LISTE DES PROFS'!A35</f>
        <v>HAKEM</v>
      </c>
      <c r="B40" s="233">
        <f t="shared" si="17"/>
        <v>0</v>
      </c>
      <c r="C40" s="234">
        <f t="shared" si="18"/>
        <v>0</v>
      </c>
      <c r="D40" s="234">
        <f t="shared" si="19"/>
        <v>0</v>
      </c>
      <c r="E40" s="235">
        <f t="shared" si="20"/>
        <v>0</v>
      </c>
      <c r="F40" s="233">
        <f t="shared" si="21"/>
        <v>0</v>
      </c>
      <c r="G40" s="234">
        <f t="shared" si="22"/>
        <v>0</v>
      </c>
      <c r="H40" s="227">
        <f t="shared" si="23"/>
        <v>0</v>
      </c>
      <c r="I40" s="235">
        <f t="shared" si="24"/>
        <v>0</v>
      </c>
      <c r="J40" s="489">
        <f t="shared" si="45"/>
        <v>0</v>
      </c>
      <c r="K40" s="227">
        <f t="shared" si="46"/>
        <v>0</v>
      </c>
      <c r="L40" s="227">
        <f t="shared" si="47"/>
        <v>0</v>
      </c>
      <c r="M40" s="235">
        <f t="shared" si="48"/>
        <v>0</v>
      </c>
      <c r="N40" s="491">
        <f t="shared" si="25"/>
        <v>0</v>
      </c>
      <c r="O40" s="480" t="s">
        <v>9</v>
      </c>
      <c r="P40" s="233">
        <f>COUNTIF(LUNDI!$D$6:$AB$15,A40)</f>
        <v>0</v>
      </c>
      <c r="Q40" s="234">
        <f>COUNTIF(LUNDI!$D$20:$Y$29,A40)</f>
        <v>0</v>
      </c>
      <c r="R40" s="444">
        <f t="shared" si="4"/>
        <v>0</v>
      </c>
      <c r="S40" s="234">
        <f>COUNTIF(MARDI!$D$6:$AB$15,A40)</f>
        <v>0</v>
      </c>
      <c r="T40" s="234">
        <f>COUNTIF(MARDI!$D$20:$Y$29,A40)</f>
        <v>0</v>
      </c>
      <c r="U40" s="444">
        <f t="shared" si="5"/>
        <v>0</v>
      </c>
      <c r="V40" s="234">
        <f>COUNTIF(MERCREDI!$D$6:$AB$15,A40)</f>
        <v>0</v>
      </c>
      <c r="W40" s="234">
        <f>COUNTIF(MERCREDI!$D$20:$Y$29,A40)</f>
        <v>0</v>
      </c>
      <c r="X40" s="444">
        <f t="shared" si="6"/>
        <v>0</v>
      </c>
      <c r="Y40" s="234">
        <f>COUNTIF(JEUDI!$D$6:$AB$15,A40)</f>
        <v>0</v>
      </c>
      <c r="Z40" s="234">
        <f>COUNTIF(JEUDI!$D$20:$Y$29,A40)</f>
        <v>0</v>
      </c>
      <c r="AA40" s="444">
        <f t="shared" si="7"/>
        <v>0</v>
      </c>
      <c r="AB40" s="234">
        <f>COUNTIF(VENDREDI!$D$6:$AB$15,A40)</f>
        <v>0</v>
      </c>
      <c r="AC40" s="235">
        <f>COUNTIF(VENDREDI!$D$20:$Y$29,A40)</f>
        <v>0</v>
      </c>
      <c r="AD40" s="451">
        <f t="shared" si="8"/>
        <v>0</v>
      </c>
      <c r="AE40" s="226">
        <f>COUNTIF(LUNDI!$D$63:$D$66,A40)</f>
        <v>0</v>
      </c>
      <c r="AF40" s="227">
        <f>COUNTIF(LUNDI!$E$63:$E$66,A40)</f>
        <v>0</v>
      </c>
      <c r="AG40" s="228">
        <f>COUNTIF(MARDI!$D$63:$D$66,A40)</f>
        <v>0</v>
      </c>
      <c r="AH40" s="234">
        <f>COUNTIF(MARDI!$E$63:$E$66,A40)</f>
        <v>0</v>
      </c>
      <c r="AI40" s="228">
        <f>COUNTIF(MERCREDI!$D$63:$D$66,A40)</f>
        <v>0</v>
      </c>
      <c r="AJ40" s="234">
        <f>COUNTIF(MERCREDI!$E$63:$E$66,A40)</f>
        <v>0</v>
      </c>
      <c r="AK40" s="228">
        <f>COUNTIF(JEUDI!$D$63:$D$66,A40)</f>
        <v>0</v>
      </c>
      <c r="AL40" s="227">
        <f>COUNTIF(JEUDI!$E$63:$E$66,A40)</f>
        <v>0</v>
      </c>
      <c r="AM40" s="228">
        <f>COUNTIF(VENDREDI!$D$63:$D$66,A40)</f>
        <v>0</v>
      </c>
      <c r="AN40" s="525">
        <f>COUNTIF(VENDREDI!$E$63:$E$66,A40)</f>
        <v>0</v>
      </c>
      <c r="AO40" s="233">
        <f>COUNTIF(LUNDI!$F$63:$F$66,A40)</f>
        <v>0</v>
      </c>
      <c r="AP40" s="234"/>
      <c r="AQ40" s="234">
        <f>COUNTIF(MARDI!$F$63:$F$66,A40)</f>
        <v>0</v>
      </c>
      <c r="AR40" s="234"/>
      <c r="AS40" s="234">
        <f>COUNTIF(MERCREDI!$F$63:$F$66,A40)</f>
        <v>0</v>
      </c>
      <c r="AT40" s="234"/>
      <c r="AU40" s="234">
        <f>COUNTIF(JEUDI!$F$63:$F$66,A40)</f>
        <v>0</v>
      </c>
      <c r="AV40" s="234"/>
      <c r="AW40" s="235">
        <f>COUNTIF(VENDREDI!$F$63:$F$66,A40)</f>
        <v>0</v>
      </c>
      <c r="AZ40" s="233">
        <f>COUNTIF(LUNDI!$D$35:$AB$44,A40)</f>
        <v>0</v>
      </c>
      <c r="BA40" s="234">
        <f>COUNTIF(LUNDI!$D$49:$Y$58,A40)</f>
        <v>0</v>
      </c>
      <c r="BB40" s="444">
        <f t="shared" si="9"/>
        <v>0</v>
      </c>
      <c r="BC40" s="234">
        <f>COUNTIF(MARDI!$D$35:$AB$44,A40)</f>
        <v>0</v>
      </c>
      <c r="BD40" s="234">
        <f>COUNTIF(MARDI!$D$49:$Y$58,A40)</f>
        <v>0</v>
      </c>
      <c r="BE40" s="444">
        <f t="shared" si="10"/>
        <v>0</v>
      </c>
      <c r="BF40" s="234">
        <f>COUNTIF(MERCREDI!$D$35:$AB$44,A40)</f>
        <v>0</v>
      </c>
      <c r="BG40" s="234">
        <f>COUNTIF(MERCREDI!$D$49:$Y$58,A40)</f>
        <v>0</v>
      </c>
      <c r="BH40" s="444">
        <f t="shared" si="11"/>
        <v>0</v>
      </c>
      <c r="BI40" s="234">
        <f>COUNTIF(JEUDI!$D$35:$AB$44,A40)</f>
        <v>0</v>
      </c>
      <c r="BJ40" s="234">
        <f>COUNTIF(JEUDI!$D$49:$Y$58,A40)</f>
        <v>0</v>
      </c>
      <c r="BK40" s="444">
        <f t="shared" si="12"/>
        <v>0</v>
      </c>
      <c r="BL40" s="234">
        <f>COUNTIF(VENDREDI!$D$35:$AB$44,A40)</f>
        <v>0</v>
      </c>
      <c r="BM40" s="235">
        <f>COUNTIF(VENDREDI!$D$49:$Y$58,A40)</f>
        <v>0</v>
      </c>
      <c r="BN40" s="451">
        <f t="shared" si="13"/>
        <v>0</v>
      </c>
      <c r="BO40" s="207">
        <f>COUNTIF(LUNDI!$J$63:$J$66,A40)</f>
        <v>0</v>
      </c>
      <c r="BP40" s="41">
        <f>COUNTIF(LUNDI!$K$63:$K$66,A40)</f>
        <v>0</v>
      </c>
      <c r="BQ40" s="207">
        <f>COUNTIF(MARDI!$J$63:$J$66,A40)</f>
        <v>0</v>
      </c>
      <c r="BR40" s="41">
        <f>COUNTIF(MARDI!$K$63:$K$66,A40)</f>
        <v>0</v>
      </c>
      <c r="BS40" s="207">
        <f>COUNTIF(MERCREDI!$J$63:$J$66,A40)</f>
        <v>0</v>
      </c>
      <c r="BT40" s="41">
        <f>COUNTIF(MERCREDI!$K$63:$K$66,A40)</f>
        <v>0</v>
      </c>
      <c r="BU40" s="207">
        <f>COUNTIF(JEUDI!$J$63:$J$66,A40)</f>
        <v>0</v>
      </c>
      <c r="BV40" s="41">
        <f>COUNTIF(JEUDI!$K$63:$K$66,A40)</f>
        <v>0</v>
      </c>
      <c r="BW40" s="207">
        <f>COUNTIF(VENDREDI!$J$63:$J$66,A40)</f>
        <v>0</v>
      </c>
      <c r="BX40" s="42">
        <f>COUNTIF(VENDREDI!$K$63:$K$66,A40)</f>
        <v>0</v>
      </c>
      <c r="BY40" s="207">
        <f>COUNTIF(LUNDI!$L$66:$L96,A40)</f>
        <v>0</v>
      </c>
      <c r="BZ40" s="208"/>
      <c r="CA40" s="41">
        <f>COUNTIF(MARDI!$L$63:$L$66,A40)</f>
        <v>0</v>
      </c>
      <c r="CB40" s="208"/>
      <c r="CC40" s="208">
        <f>COUNTIF(MERCREDI!$L$63:$L$66,A40)</f>
        <v>0</v>
      </c>
      <c r="CD40" s="208"/>
      <c r="CE40" s="41">
        <f>COUNTIF(JEUDI!$L$63:$L$66,A40)</f>
        <v>0</v>
      </c>
      <c r="CF40" s="208"/>
      <c r="CG40" s="209">
        <f>COUNTIF(VENDREDI!$L$63:$L$66,A40)</f>
        <v>0</v>
      </c>
      <c r="CK40" s="43">
        <f>COUNTIF(LUNDI!$O$64:$O$66,A40)</f>
        <v>0</v>
      </c>
      <c r="CL40" s="41">
        <f>COUNTIF(MARDI!$O$64:$O$66,A40)</f>
        <v>0</v>
      </c>
      <c r="CM40" s="41">
        <f>COUNTIF(MERCREDI!$O$64:$O$66,A40)</f>
        <v>0</v>
      </c>
      <c r="CN40" s="41">
        <f>COUNTIF(JEUDI!$O$64:$O$66,A40)</f>
        <v>0</v>
      </c>
      <c r="CO40" s="42">
        <f>COUNTIF(VENDREDI!$O$64:$O$66,A40)</f>
        <v>0</v>
      </c>
      <c r="CQ40" s="43">
        <f>COUNTIF(LUNDI!$P$64:$P$66,A40)</f>
        <v>0</v>
      </c>
      <c r="CR40" s="41">
        <f>COUNTIF(MARDI!$P$64:$P$66,A40)</f>
        <v>0</v>
      </c>
      <c r="CS40" s="41">
        <f>COUNTIF(MERCREDI!$P$64:$P$66,A40)</f>
        <v>0</v>
      </c>
      <c r="CT40" s="41">
        <f>COUNTIF(JEUDI!$P$64:$P$66,A40)</f>
        <v>0</v>
      </c>
      <c r="CU40" s="42">
        <f>COUNTIF(VENDREDI!$P$64:$P$66,A40)</f>
        <v>0</v>
      </c>
      <c r="CV40" s="543" t="str">
        <f t="shared" si="26"/>
        <v>HAKEM</v>
      </c>
      <c r="CW40" s="559" t="e">
        <f>INDEX(LUNDI!$B$6:$B$29,MATCH($A$40,LUNDI!D6:D29,0))</f>
        <v>#N/A</v>
      </c>
      <c r="CX40" s="559" t="e">
        <f>INDEX(LUNDI!$B$6:$B$29,MATCH($A$40,LUNDI!E6:E29,0))</f>
        <v>#N/A</v>
      </c>
      <c r="CY40" s="559" t="e">
        <f>INDEX(LUNDI!$B$6:$B$29,MATCH($A$40,LUNDI!F6:F29,0))</f>
        <v>#N/A</v>
      </c>
      <c r="CZ40" s="559" t="e">
        <f>INDEX(LUNDI!$B$6:$B$29,MATCH($A$40,LUNDI!G6:G29,0))</f>
        <v>#N/A</v>
      </c>
      <c r="DA40" s="559" t="e">
        <f>INDEX(LUNDI!$B$6:$B$29,MATCH($A$40,LUNDI!H6:H29,0))</f>
        <v>#N/A</v>
      </c>
      <c r="DB40" s="559" t="e">
        <f>INDEX(LUNDI!$B$6:$B$29,MATCH($A$40,LUNDI!I6:I29,0))</f>
        <v>#N/A</v>
      </c>
      <c r="DC40" s="559" t="e">
        <f>INDEX(LUNDI!$B$6:$B$29,MATCH($A$40,LUNDI!J6:J29,0))</f>
        <v>#N/A</v>
      </c>
      <c r="DD40" s="559" t="e">
        <f>INDEX(LUNDI!$B$6:$B$29,MATCH($A$40,LUNDI!K6:K29,0))</f>
        <v>#N/A</v>
      </c>
      <c r="DE40" s="559" t="e">
        <f>INDEX(LUNDI!$B$6:$B$29,MATCH($A$40,LUNDI!L6:L29,0))</f>
        <v>#N/A</v>
      </c>
      <c r="DF40" s="559" t="e">
        <f>INDEX(LUNDI!$B$6:$B$29,MATCH($A$40,LUNDI!M6:M29,0))</f>
        <v>#N/A</v>
      </c>
      <c r="DG40" s="559" t="e">
        <f>INDEX(LUNDI!$B$6:$B$29,MATCH($A$40,LUNDI!N6:N29,0))</f>
        <v>#N/A</v>
      </c>
      <c r="DH40" s="559" t="e">
        <f>INDEX(LUNDI!$B$6:$B$29,MATCH($A$40,LUNDI!O6:O29,0))</f>
        <v>#N/A</v>
      </c>
      <c r="DI40" s="559" t="e">
        <f>INDEX(LUNDI!$B$6:$B$29,MATCH($A$40,LUNDI!P6:P29,0))</f>
        <v>#N/A</v>
      </c>
      <c r="DJ40" s="559" t="e">
        <f>INDEX(LUNDI!$B$6:$B$29,MATCH($A$40,LUNDI!Q6:Q29,0))</f>
        <v>#N/A</v>
      </c>
      <c r="DK40" s="559" t="e">
        <f>INDEX(LUNDI!$B$6:$B$29,MATCH($A$40,LUNDI!R6:R29,0))</f>
        <v>#N/A</v>
      </c>
      <c r="DL40" s="559" t="e">
        <f>INDEX(LUNDI!$B$6:$B$29,MATCH($A$40,LUNDI!S6:S29,0))</f>
        <v>#N/A</v>
      </c>
      <c r="DM40" s="559" t="e">
        <f>INDEX(LUNDI!$B$6:$B$29,MATCH($A$40,LUNDI!T6:T29,0))</f>
        <v>#N/A</v>
      </c>
      <c r="DN40" s="559" t="e">
        <f>INDEX(LUNDI!$B$6:$B$29,MATCH($A$40,LUNDI!U6:U29,0))</f>
        <v>#N/A</v>
      </c>
      <c r="DO40" s="559" t="e">
        <f>INDEX(LUNDI!$B$6:$B$29,MATCH($A$40,LUNDI!V6:V29,0))</f>
        <v>#N/A</v>
      </c>
      <c r="DP40" s="559" t="e">
        <f>INDEX(LUNDI!$B$6:$B$29,MATCH($A$40,LUNDI!W6:W29,0))</f>
        <v>#N/A</v>
      </c>
      <c r="DQ40" s="559" t="e">
        <f>INDEX(LUNDI!$B$6:$B$29,MATCH($A$40,LUNDI!X6:X29,0))</f>
        <v>#N/A</v>
      </c>
      <c r="DR40" s="559" t="e">
        <f>INDEX(LUNDI!$B$6:$B$29,MATCH($A$40,LUNDI!Y6:Y29,0))</f>
        <v>#N/A</v>
      </c>
      <c r="DS40" s="559" t="e">
        <f>INDEX(LUNDI!$B$6:$B$29,MATCH($A$40,LUNDI!Z6:Z29,0))</f>
        <v>#N/A</v>
      </c>
      <c r="DT40" s="559" t="e">
        <f>INDEX(LUNDI!$B$6:$B$29,MATCH($A$40,LUNDI!AA6:AA29,0))</f>
        <v>#N/A</v>
      </c>
      <c r="DU40" s="559" t="e">
        <f>INDEX(LUNDI!$B$6:$B$29,MATCH($A$40,LUNDI!AB6:AB29,0))</f>
        <v>#N/A</v>
      </c>
      <c r="DV40" s="572">
        <f t="shared" si="49"/>
        <v>0</v>
      </c>
      <c r="DW40" s="543" t="str">
        <f t="shared" si="50"/>
        <v>HAKEM</v>
      </c>
      <c r="DX40" s="559" t="e">
        <f>INDEX(MARDI!$B$6:$B$29,MATCH($A$40,MARDI!D6:D29,0))</f>
        <v>#N/A</v>
      </c>
      <c r="DY40" s="559" t="e">
        <f>INDEX(MARDI!$B$6:$B$29,MATCH($A$40,MARDI!E6:E29,0))</f>
        <v>#N/A</v>
      </c>
      <c r="DZ40" s="559" t="e">
        <f>INDEX(MARDI!$B$6:$B$29,MATCH($A$40,MARDI!F6:F29,0))</f>
        <v>#N/A</v>
      </c>
      <c r="EA40" s="559" t="e">
        <f>INDEX(MARDI!$B$6:$B$29,MATCH($A$40,MARDI!G6:G29,0))</f>
        <v>#N/A</v>
      </c>
      <c r="EB40" s="559" t="e">
        <f>INDEX(MARDI!$B$6:$B$29,MATCH($A$40,MARDI!H6:H29,0))</f>
        <v>#N/A</v>
      </c>
      <c r="EC40" s="559" t="e">
        <f>INDEX(MARDI!$B$6:$B$29,MATCH($A$40,MARDI!I6:I29,0))</f>
        <v>#N/A</v>
      </c>
      <c r="ED40" s="559" t="e">
        <f>INDEX(MARDI!$B$6:$B$29,MATCH($A$40,MARDI!J6:J29,0))</f>
        <v>#N/A</v>
      </c>
      <c r="EE40" s="559" t="e">
        <f>INDEX(MARDI!$B$6:$B$29,MATCH($A$40,MARDI!K6:K29,0))</f>
        <v>#N/A</v>
      </c>
      <c r="EF40" s="559" t="e">
        <f>INDEX(MARDI!$B$6:$B$29,MATCH($A$40,MARDI!L6:L29,0))</f>
        <v>#N/A</v>
      </c>
      <c r="EG40" s="559" t="e">
        <f>INDEX(MARDI!$B$6:$B$29,MATCH($A$40,MARDI!M6:M29,0))</f>
        <v>#N/A</v>
      </c>
      <c r="EH40" s="559" t="e">
        <f>INDEX(MARDI!$B$6:$B$29,MATCH($A$40,MARDI!N6:N29,0))</f>
        <v>#N/A</v>
      </c>
      <c r="EI40" s="559" t="e">
        <f>INDEX(MARDI!$B$6:$B$29,MATCH($A$40,MARDI!O6:O29,0))</f>
        <v>#N/A</v>
      </c>
      <c r="EJ40" s="559" t="e">
        <f>INDEX(MARDI!$B$6:$B$29,MATCH($A$40,MARDI!P6:P29,0))</f>
        <v>#N/A</v>
      </c>
      <c r="EK40" s="559" t="e">
        <f>INDEX(MARDI!$B$6:$B$29,MATCH($A$40,MARDI!Q6:Q29,0))</f>
        <v>#N/A</v>
      </c>
      <c r="EL40" s="559" t="e">
        <f>INDEX(MARDI!$B$6:$B$29,MATCH($A$40,MARDI!R6:R29,0))</f>
        <v>#N/A</v>
      </c>
      <c r="EM40" s="559" t="e">
        <f>INDEX(MARDI!$B$6:$B$29,MATCH($A$40,MARDI!S6:S29,0))</f>
        <v>#N/A</v>
      </c>
      <c r="EN40" s="559" t="e">
        <f>INDEX(MARDI!$B$6:$B$29,MATCH($A$40,MARDI!T6:T29,0))</f>
        <v>#N/A</v>
      </c>
      <c r="EO40" s="559" t="e">
        <f>INDEX(MARDI!$B$6:$B$29,MATCH($A$40,MARDI!U6:U29,0))</f>
        <v>#N/A</v>
      </c>
      <c r="EP40" s="559" t="e">
        <f>INDEX(MARDI!$B$6:$B$29,MATCH($A$40,MARDI!V6:V29,0))</f>
        <v>#N/A</v>
      </c>
      <c r="EQ40" s="559" t="e">
        <f>INDEX(MARDI!$B$6:$B$29,MATCH($A$40,MARDI!W6:W29,0))</f>
        <v>#N/A</v>
      </c>
      <c r="ER40" s="559" t="e">
        <f>INDEX(MARDI!$B$6:$B$29,MATCH($A$40,MARDI!X6:X29,0))</f>
        <v>#N/A</v>
      </c>
      <c r="ES40" s="559" t="e">
        <f>INDEX(MARDI!$B$6:$B$29,MATCH($A$40,MARDI!Y6:Y29,0))</f>
        <v>#N/A</v>
      </c>
      <c r="ET40" s="559" t="e">
        <f>INDEX(MARDI!$B$6:$B$29,MATCH($A$40,MARDI!Z6:Z29,0))</f>
        <v>#N/A</v>
      </c>
      <c r="EU40" s="559" t="e">
        <f>INDEX(MARDI!$B$6:$B$29,MATCH($A$40,MARDI!AA6:AA29,0))</f>
        <v>#N/A</v>
      </c>
      <c r="EV40" s="559" t="e">
        <f>INDEX(MARDI!$B$6:$B$29,MATCH($A$40,MARDI!AB6:AB29,0))</f>
        <v>#N/A</v>
      </c>
      <c r="EW40" s="572">
        <f t="shared" si="51"/>
        <v>0</v>
      </c>
      <c r="EX40" s="559"/>
      <c r="EY40" s="568" t="str">
        <f t="shared" si="27"/>
        <v>HAKEM</v>
      </c>
      <c r="EZ40" s="559" t="e">
        <f>INDEX(MERCREDI!$B$6:$B$29,MATCH($A$40,MERCREDI!D6:D29,0))</f>
        <v>#N/A</v>
      </c>
      <c r="FA40" s="559" t="e">
        <f>INDEX(MERCREDI!$B$6:$B$29,MATCH($A$40,MERCREDI!E6:E29,0))</f>
        <v>#N/A</v>
      </c>
      <c r="FB40" s="559" t="e">
        <f>INDEX(MERCREDI!$B$6:$B$29,MATCH($A$40,MERCREDI!F6:F29,0))</f>
        <v>#N/A</v>
      </c>
      <c r="FC40" s="559" t="e">
        <f>INDEX(MERCREDI!$B$6:$B$29,MATCH($A$40,MERCREDI!G6:G29,0))</f>
        <v>#N/A</v>
      </c>
      <c r="FD40" s="559" t="e">
        <f>INDEX(MERCREDI!$B$6:$B$29,MATCH($A$40,MERCREDI!H6:H29,0))</f>
        <v>#N/A</v>
      </c>
      <c r="FE40" s="559" t="e">
        <f>INDEX(MERCREDI!$B$6:$B$29,MATCH($A$40,MERCREDI!I6:I29,0))</f>
        <v>#N/A</v>
      </c>
      <c r="FF40" s="559" t="e">
        <f>INDEX(MERCREDI!$B$6:$B$29,MATCH($A$40,MERCREDI!J6:J29,0))</f>
        <v>#N/A</v>
      </c>
      <c r="FG40" s="559" t="e">
        <f>INDEX(MERCREDI!$B$6:$B$29,MATCH($A$40,MERCREDI!K6:K29,0))</f>
        <v>#N/A</v>
      </c>
      <c r="FH40" s="559" t="e">
        <f>INDEX(MERCREDI!$B$6:$B$29,MATCH($A$40,MERCREDI!L6:L29,0))</f>
        <v>#N/A</v>
      </c>
      <c r="FI40" s="559" t="e">
        <f>INDEX(MERCREDI!$B$6:$B$29,MATCH($A$40,MERCREDI!M6:M29,0))</f>
        <v>#N/A</v>
      </c>
      <c r="FJ40" s="559" t="e">
        <f>INDEX(MERCREDI!$B$6:$B$29,MATCH($A$40,MERCREDI!N6:N29,0))</f>
        <v>#N/A</v>
      </c>
      <c r="FK40" s="559" t="e">
        <f>INDEX(MERCREDI!$B$6:$B$29,MATCH($A$40,MERCREDI!O6:O29,0))</f>
        <v>#N/A</v>
      </c>
      <c r="FL40" s="559" t="e">
        <f>INDEX(MERCREDI!$B$6:$B$29,MATCH($A$40,MERCREDI!P6:P29,0))</f>
        <v>#N/A</v>
      </c>
      <c r="FM40" s="559" t="e">
        <f>INDEX(MERCREDI!$B$6:$B$29,MATCH($A$40,MERCREDI!Q6:Q29,0))</f>
        <v>#N/A</v>
      </c>
      <c r="FN40" s="559" t="e">
        <f>INDEX(MERCREDI!$B$6:$B$29,MATCH($A$40,MERCREDI!R6:R29,0))</f>
        <v>#N/A</v>
      </c>
      <c r="FO40" s="559" t="e">
        <f>INDEX(MERCREDI!$B$6:$B$29,MATCH($A$40,MERCREDI!S6:S29,0))</f>
        <v>#N/A</v>
      </c>
      <c r="FP40" s="559" t="e">
        <f>INDEX(MERCREDI!$B$6:$B$29,MATCH($A$40,MERCREDI!T6:T29,0))</f>
        <v>#N/A</v>
      </c>
      <c r="FQ40" s="559" t="e">
        <f>INDEX(MERCREDI!$B$6:$B$29,MATCH($A$40,MERCREDI!U6:U29,0))</f>
        <v>#N/A</v>
      </c>
      <c r="FR40" s="559" t="e">
        <f>INDEX(MERCREDI!$B$6:$B$29,MATCH($A$40,MERCREDI!V6:V29,0))</f>
        <v>#N/A</v>
      </c>
      <c r="FS40" s="559" t="e">
        <f>INDEX(MERCREDI!$B$6:$B$29,MATCH($A$40,MERCREDI!W6:W29,0))</f>
        <v>#N/A</v>
      </c>
      <c r="FT40" s="559" t="e">
        <f>INDEX(MERCREDI!$B$6:$B$29,MATCH($A$40,MERCREDI!X6:X29,0))</f>
        <v>#N/A</v>
      </c>
      <c r="FU40" s="559" t="e">
        <f>INDEX(MERCREDI!$B$6:$B$29,MATCH($A$40,MERCREDI!Y6:Y29,0))</f>
        <v>#N/A</v>
      </c>
      <c r="FV40" s="559" t="e">
        <f>INDEX(MERCREDI!$B$6:$B$29,MATCH($A$40,MERCREDI!Z6:Z29,0))</f>
        <v>#N/A</v>
      </c>
      <c r="FW40" s="559" t="e">
        <f>INDEX(MERCREDI!$B$6:$B$29,MATCH($A$40,MERCREDI!AA6:AA29,0))</f>
        <v>#N/A</v>
      </c>
      <c r="FX40" s="559" t="e">
        <f>INDEX(MERCREDI!$B$6:$B$29,MATCH($A$40,MERCREDI!AB6:AB29,0))</f>
        <v>#N/A</v>
      </c>
      <c r="FY40" s="572">
        <f t="shared" si="28"/>
        <v>0</v>
      </c>
      <c r="GA40" s="570" t="str">
        <f t="shared" si="29"/>
        <v>HAKEM</v>
      </c>
      <c r="GB40" s="565" t="e">
        <f>INDEX(JEUDI!$B$6:$B$29,MATCH($A$40,JEUDI!D6:D29,0))</f>
        <v>#N/A</v>
      </c>
      <c r="GC40" s="565" t="e">
        <f>INDEX(JEUDI!$B$6:$B$29,MATCH($A$40,JEUDI!E6:E29,0))</f>
        <v>#N/A</v>
      </c>
      <c r="GD40" s="565" t="e">
        <f>INDEX(JEUDI!$B$6:$B$29,MATCH($A$40,JEUDI!F6:F29,0))</f>
        <v>#N/A</v>
      </c>
      <c r="GE40" s="565" t="e">
        <f>INDEX(JEUDI!$B$6:$B$29,MATCH($A$40,JEUDI!G6:G29,0))</f>
        <v>#N/A</v>
      </c>
      <c r="GF40" s="565" t="e">
        <f>INDEX(JEUDI!$B$6:$B$29,MATCH($A$40,JEUDI!H6:H29,0))</f>
        <v>#N/A</v>
      </c>
      <c r="GG40" s="565" t="e">
        <f>INDEX(JEUDI!$B$6:$B$29,MATCH($A$40,JEUDI!I6:I29,0))</f>
        <v>#N/A</v>
      </c>
      <c r="GH40" s="565" t="e">
        <f>INDEX(JEUDI!$B$6:$B$29,MATCH($A$40,JEUDI!J6:J29,0))</f>
        <v>#N/A</v>
      </c>
      <c r="GI40" s="565" t="e">
        <f>INDEX(JEUDI!$B$6:$B$29,MATCH($A$40,JEUDI!K6:K29,0))</f>
        <v>#N/A</v>
      </c>
      <c r="GJ40" s="565" t="e">
        <f>INDEX(JEUDI!$B$6:$B$29,MATCH($A$40,JEUDI!L6:L29,0))</f>
        <v>#N/A</v>
      </c>
      <c r="GK40" s="565" t="e">
        <f>INDEX(JEUDI!$B$6:$B$29,MATCH($A$40,JEUDI!M6:M29,0))</f>
        <v>#N/A</v>
      </c>
      <c r="GL40" s="565" t="e">
        <f>INDEX(JEUDI!$B$6:$B$29,MATCH($A$40,JEUDI!N6:N29,0))</f>
        <v>#N/A</v>
      </c>
      <c r="GM40" s="565" t="e">
        <f>INDEX(JEUDI!$B$6:$B$29,MATCH($A$40,JEUDI!O6:O29,0))</f>
        <v>#N/A</v>
      </c>
      <c r="GN40" s="565" t="e">
        <f>INDEX(JEUDI!$B$6:$B$29,MATCH($A$40,JEUDI!P6:P29,0))</f>
        <v>#N/A</v>
      </c>
      <c r="GO40" s="565" t="e">
        <f>INDEX(JEUDI!$B$6:$B$29,MATCH($A$40,JEUDI!Q6:Q29,0))</f>
        <v>#N/A</v>
      </c>
      <c r="GP40" s="565" t="e">
        <f>INDEX(JEUDI!$B$6:$B$29,MATCH($A$40,JEUDI!R6:R29,0))</f>
        <v>#N/A</v>
      </c>
      <c r="GQ40" s="565" t="e">
        <f>INDEX(JEUDI!$B$6:$B$29,MATCH($A$40,JEUDI!S6:S29,0))</f>
        <v>#N/A</v>
      </c>
      <c r="GR40" s="565" t="e">
        <f>INDEX(JEUDI!$B$6:$B$29,MATCH($A$40,JEUDI!T6:T29,0))</f>
        <v>#N/A</v>
      </c>
      <c r="GS40" s="565" t="e">
        <f>INDEX(JEUDI!$B$6:$B$29,MATCH($A$40,JEUDI!U6:U29,0))</f>
        <v>#N/A</v>
      </c>
      <c r="GT40" s="565" t="e">
        <f>INDEX(JEUDI!$B$6:$B$29,MATCH($A$40,JEUDI!V6:V29,0))</f>
        <v>#N/A</v>
      </c>
      <c r="GU40" s="565" t="e">
        <f>INDEX(JEUDI!$B$6:$B$29,MATCH($A$40,JEUDI!W6:W29,0))</f>
        <v>#N/A</v>
      </c>
      <c r="GV40" s="565" t="e">
        <f>INDEX(JEUDI!$B$6:$B$29,MATCH($A$40,JEUDI!X6:X29,0))</f>
        <v>#N/A</v>
      </c>
      <c r="GW40" s="565" t="e">
        <f>INDEX(JEUDI!$B$6:$B$29,MATCH($A$40,JEUDI!Y6:Y29,0))</f>
        <v>#N/A</v>
      </c>
      <c r="GX40" s="565" t="e">
        <f>INDEX(JEUDI!$B$6:$B$29,MATCH($A$40,JEUDI!Z6:Z29,0))</f>
        <v>#N/A</v>
      </c>
      <c r="GY40" s="565" t="e">
        <f>INDEX(JEUDI!$B$6:$B$29,MATCH($A$40,JEUDI!AA6:AA29,0))</f>
        <v>#N/A</v>
      </c>
      <c r="GZ40" s="565" t="e">
        <f>INDEX(JEUDI!$B$6:$B$29,MATCH($A$40,JEUDI!AB6:AB29,0))</f>
        <v>#N/A</v>
      </c>
      <c r="HA40" s="572">
        <f t="shared" si="30"/>
        <v>0</v>
      </c>
      <c r="HC40" s="772" t="str">
        <f t="shared" si="31"/>
        <v>HAKEM</v>
      </c>
      <c r="HD40" s="565" t="e">
        <f>INDEX(VENDREDI!$B$6:$B$29,MATCH($A$40,VENDREDI!D6:D29,0))</f>
        <v>#N/A</v>
      </c>
      <c r="HE40" s="565" t="e">
        <f>INDEX(VENDREDI!$B$6:$B$29,MATCH($A$40,VENDREDI!E6:E29,0))</f>
        <v>#N/A</v>
      </c>
      <c r="HF40" s="565" t="e">
        <f>INDEX(VENDREDI!$B$6:$B$29,MATCH($A$40,VENDREDI!F6:F29,0))</f>
        <v>#N/A</v>
      </c>
      <c r="HG40" s="565" t="e">
        <f>INDEX(VENDREDI!$B$6:$B$29,MATCH($A$40,VENDREDI!G6:G29,0))</f>
        <v>#N/A</v>
      </c>
      <c r="HH40" s="565" t="e">
        <f>INDEX(VENDREDI!$B$6:$B$29,MATCH($A$40,VENDREDI!H6:H29,0))</f>
        <v>#N/A</v>
      </c>
      <c r="HI40" s="565" t="e">
        <f>INDEX(VENDREDI!$B$6:$B$29,MATCH($A$40,VENDREDI!I6:I29,0))</f>
        <v>#N/A</v>
      </c>
      <c r="HJ40" s="565" t="e">
        <f>INDEX(VENDREDI!$B$6:$B$29,MATCH($A$40,VENDREDI!J6:J29,0))</f>
        <v>#N/A</v>
      </c>
      <c r="HK40" s="565" t="e">
        <f>INDEX(VENDREDI!$B$6:$B$29,MATCH($A$40,VENDREDI!K6:K29,0))</f>
        <v>#N/A</v>
      </c>
      <c r="HL40" s="565" t="e">
        <f>INDEX(VENDREDI!$B$6:$B$29,MATCH($A$40,VENDREDI!L6:L29,0))</f>
        <v>#N/A</v>
      </c>
      <c r="HM40" s="565" t="e">
        <f>INDEX(VENDREDI!$B$6:$B$29,MATCH($A$40,VENDREDI!M6:M29,0))</f>
        <v>#N/A</v>
      </c>
      <c r="HN40" s="565" t="e">
        <f>INDEX(VENDREDI!$B$6:$B$29,MATCH($A$40,VENDREDI!N6:N29,0))</f>
        <v>#N/A</v>
      </c>
      <c r="HO40" s="565" t="e">
        <f>INDEX(VENDREDI!$B$6:$B$29,MATCH($A$40,VENDREDI!O6:O29,0))</f>
        <v>#N/A</v>
      </c>
      <c r="HP40" s="565" t="e">
        <f>INDEX(VENDREDI!$B$6:$B$29,MATCH($A$40,VENDREDI!P6:P29,0))</f>
        <v>#N/A</v>
      </c>
      <c r="HQ40" s="565" t="e">
        <f>INDEX(VENDREDI!$B$6:$B$29,MATCH($A$40,VENDREDI!Q6:Q29,0))</f>
        <v>#N/A</v>
      </c>
      <c r="HR40" s="565" t="e">
        <f>INDEX(VENDREDI!$B$6:$B$29,MATCH($A$40,VENDREDI!R6:R29,0))</f>
        <v>#N/A</v>
      </c>
      <c r="HS40" s="565" t="e">
        <f>INDEX(VENDREDI!$B$6:$B$29,MATCH($A$40,VENDREDI!S6:S29,0))</f>
        <v>#N/A</v>
      </c>
      <c r="HT40" s="565" t="e">
        <f>INDEX(VENDREDI!$B$6:$B$29,MATCH($A$40,VENDREDI!T6:T29,0))</f>
        <v>#N/A</v>
      </c>
      <c r="HU40" s="565" t="e">
        <f>INDEX(VENDREDI!$B$6:$B$29,MATCH($A$40,VENDREDI!U6:U29,0))</f>
        <v>#N/A</v>
      </c>
      <c r="HV40" s="565" t="e">
        <f>INDEX(VENDREDI!$B$6:$B$29,MATCH($A$40,VENDREDI!V6:V29,0))</f>
        <v>#N/A</v>
      </c>
      <c r="HW40" s="565" t="e">
        <f>INDEX(VENDREDI!$B$6:$B$29,MATCH($A$40,VENDREDI!W6:W29,0))</f>
        <v>#N/A</v>
      </c>
      <c r="HX40" s="565" t="e">
        <f>INDEX(VENDREDI!$B$6:$B$29,MATCH($A$40,VENDREDI!X6:X29,0))</f>
        <v>#N/A</v>
      </c>
      <c r="HY40" s="565" t="e">
        <f>INDEX(VENDREDI!$B$6:$B$29,MATCH($A$40,VENDREDI!Y6:Y29,0))</f>
        <v>#N/A</v>
      </c>
      <c r="HZ40" s="565" t="e">
        <f>INDEX(VENDREDI!$B$6:$B$29,MATCH($A$40,VENDREDI!Z6:Z29,0))</f>
        <v>#N/A</v>
      </c>
      <c r="IA40" s="565" t="e">
        <f>INDEX(VENDREDI!$B$6:$B$29,MATCH($A$40,VENDREDI!AA6:AA29,0))</f>
        <v>#N/A</v>
      </c>
      <c r="IB40" s="565" t="e">
        <f>INDEX(VENDREDI!$B$6:$B$29,MATCH($A$40,VENDREDI!AB6:AB29,0))</f>
        <v>#N/A</v>
      </c>
      <c r="IC40" s="572">
        <f t="shared" si="32"/>
        <v>0</v>
      </c>
      <c r="IG40" s="772" t="str">
        <f t="shared" si="33"/>
        <v>HAKEM</v>
      </c>
      <c r="IH40" s="565" t="e">
        <f>INDEX(LUNDI!$B$35:$B$58,MATCH($A$40,LUNDI!D35:D58,0))</f>
        <v>#N/A</v>
      </c>
      <c r="II40" s="565" t="e">
        <f>INDEX(LUNDI!$B$35:$B$58,MATCH($A$40,LUNDI!E35:E58,0))</f>
        <v>#N/A</v>
      </c>
      <c r="IJ40" s="565" t="e">
        <f>INDEX(LUNDI!$B$35:$B$58,MATCH($A$40,LUNDI!F35:F58,0))</f>
        <v>#N/A</v>
      </c>
      <c r="IK40" s="565" t="e">
        <f>INDEX(LUNDI!$B$35:$B$58,MATCH($A$40,LUNDI!G35:G58,0))</f>
        <v>#N/A</v>
      </c>
      <c r="IL40" s="565" t="e">
        <f>INDEX(LUNDI!$B$35:$B$58,MATCH($A$40,LUNDI!H35:H58,0))</f>
        <v>#N/A</v>
      </c>
      <c r="IM40" s="565" t="e">
        <f>INDEX(LUNDI!$B$35:$B$58,MATCH($A$40,LUNDI!I35:I58,0))</f>
        <v>#N/A</v>
      </c>
      <c r="IN40" s="565" t="e">
        <f>INDEX(LUNDI!$B$35:$B$58,MATCH($A$40,LUNDI!J35:J58,0))</f>
        <v>#N/A</v>
      </c>
      <c r="IO40" s="565" t="e">
        <f>INDEX(LUNDI!$B$35:$B$58,MATCH($A$40,LUNDI!K35:K58,0))</f>
        <v>#N/A</v>
      </c>
      <c r="IP40" s="565" t="e">
        <f>INDEX(LUNDI!$B$35:$B$58,MATCH($A$40,LUNDI!L35:L58,0))</f>
        <v>#N/A</v>
      </c>
      <c r="IQ40" s="565" t="e">
        <f>INDEX(LUNDI!$B$35:$B$58,MATCH($A$40,LUNDI!M35:M58,0))</f>
        <v>#N/A</v>
      </c>
      <c r="IR40" s="565" t="e">
        <f>INDEX(LUNDI!$B$35:$B$58,MATCH($A$40,LUNDI!N35:N58,0))</f>
        <v>#N/A</v>
      </c>
      <c r="IS40" s="565" t="e">
        <f>INDEX(LUNDI!$B$35:$B$58,MATCH($A$40,LUNDI!O35:O58,0))</f>
        <v>#N/A</v>
      </c>
      <c r="IT40" s="565" t="e">
        <f>INDEX(LUNDI!$B$35:$B$58,MATCH($A$40,LUNDI!P35:P58,0))</f>
        <v>#N/A</v>
      </c>
      <c r="IU40" s="565" t="e">
        <f>INDEX(LUNDI!$B$35:$B$58,MATCH($A$40,LUNDI!Q35:Q58,0))</f>
        <v>#N/A</v>
      </c>
      <c r="IV40" s="565" t="e">
        <f>INDEX(LUNDI!$B$35:$B$58,MATCH($A$40,LUNDI!R35:R58,0))</f>
        <v>#N/A</v>
      </c>
      <c r="IW40" s="565" t="e">
        <f>INDEX(LUNDI!$B$35:$B$58,MATCH($A$40,LUNDI!S35:S58,0))</f>
        <v>#N/A</v>
      </c>
      <c r="IX40" s="565" t="e">
        <f>INDEX(LUNDI!$B$35:$B$58,MATCH($A$40,LUNDI!T35:T58,0))</f>
        <v>#N/A</v>
      </c>
      <c r="IY40" s="565" t="e">
        <f>INDEX(LUNDI!$B$35:$B$58,MATCH($A$40,LUNDI!U35:U58,0))</f>
        <v>#N/A</v>
      </c>
      <c r="IZ40" s="565" t="e">
        <f>INDEX(LUNDI!$B$35:$B$58,MATCH($A$40,LUNDI!V35:V58,0))</f>
        <v>#N/A</v>
      </c>
      <c r="JA40" s="565" t="e">
        <f>INDEX(LUNDI!$B$35:$B$58,MATCH($A$40,LUNDI!W35:W58,0))</f>
        <v>#N/A</v>
      </c>
      <c r="JB40" s="565" t="e">
        <f>INDEX(LUNDI!$B$35:$B$58,MATCH($A$40,LUNDI!X35:X58,0))</f>
        <v>#N/A</v>
      </c>
      <c r="JC40" s="565" t="e">
        <f>INDEX(LUNDI!$B$35:$B$58,MATCH($A$40,LUNDI!Y35:Y58,0))</f>
        <v>#N/A</v>
      </c>
      <c r="JD40" s="565" t="e">
        <f>INDEX(LUNDI!$B$35:$B$58,MATCH($A$40,LUNDI!Z35:Z58,0))</f>
        <v>#N/A</v>
      </c>
      <c r="JE40" s="565" t="e">
        <f>INDEX(LUNDI!$B$35:$B$58,MATCH($A$40,LUNDI!AA35:AA58,0))</f>
        <v>#N/A</v>
      </c>
      <c r="JF40" s="565" t="e">
        <f>INDEX(LUNDI!$B$35:$B$58,MATCH($A$40,LUNDI!AB35:AB58,0))</f>
        <v>#N/A</v>
      </c>
      <c r="JG40" s="572">
        <f t="shared" si="34"/>
        <v>0</v>
      </c>
      <c r="JI40" s="772" t="str">
        <f t="shared" si="35"/>
        <v>HAKEM</v>
      </c>
      <c r="JJ40" s="565" t="e">
        <f>INDEX(MARDI!$B$35:$B$58,MATCH($A$40,MARDI!D35:D58,0))</f>
        <v>#N/A</v>
      </c>
      <c r="JK40" s="565" t="e">
        <f>INDEX(MARDI!$B$35:$B$58,MATCH($A$40,MARDI!E35:E58,0))</f>
        <v>#N/A</v>
      </c>
      <c r="JL40" s="565" t="e">
        <f>INDEX(MARDI!$B$35:$B$58,MATCH($A$40,MARDI!F35:F58,0))</f>
        <v>#N/A</v>
      </c>
      <c r="JM40" s="565" t="e">
        <f>INDEX(MARDI!$B$35:$B$58,MATCH($A$40,MARDI!G35:G58,0))</f>
        <v>#N/A</v>
      </c>
      <c r="JN40" s="565" t="e">
        <f>INDEX(MARDI!$B$35:$B$58,MATCH($A$40,MARDI!H35:H58,0))</f>
        <v>#N/A</v>
      </c>
      <c r="JO40" s="565" t="e">
        <f>INDEX(MARDI!$B$35:$B$58,MATCH($A$40,MARDI!I35:I58,0))</f>
        <v>#N/A</v>
      </c>
      <c r="JP40" s="565" t="e">
        <f>INDEX(MARDI!$B$35:$B$58,MATCH($A$40,MARDI!J35:J58,0))</f>
        <v>#N/A</v>
      </c>
      <c r="JQ40" s="565" t="e">
        <f>INDEX(MARDI!$B$35:$B$58,MATCH($A$40,MARDI!K35:K58,0))</f>
        <v>#N/A</v>
      </c>
      <c r="JR40" s="565" t="e">
        <f>INDEX(MARDI!$B$35:$B$58,MATCH($A$40,MARDI!L35:L58,0))</f>
        <v>#N/A</v>
      </c>
      <c r="JS40" s="565" t="e">
        <f>INDEX(MARDI!$B$35:$B$58,MATCH($A$40,MARDI!M35:M58,0))</f>
        <v>#N/A</v>
      </c>
      <c r="JT40" s="565" t="e">
        <f>INDEX(MARDI!$B$35:$B$58,MATCH($A$40,MARDI!N35:N58,0))</f>
        <v>#N/A</v>
      </c>
      <c r="JU40" s="565" t="e">
        <f>INDEX(MARDI!$B$35:$B$58,MATCH($A$40,MARDI!O35:O58,0))</f>
        <v>#N/A</v>
      </c>
      <c r="JV40" s="565" t="e">
        <f>INDEX(MARDI!$B$35:$B$58,MATCH($A$40,MARDI!P35:P58,0))</f>
        <v>#N/A</v>
      </c>
      <c r="JW40" s="565" t="e">
        <f>INDEX(MARDI!$B$35:$B$58,MATCH($A$40,MARDI!Q35:Q58,0))</f>
        <v>#N/A</v>
      </c>
      <c r="JX40" s="565" t="e">
        <f>INDEX(MARDI!$B$35:$B$58,MATCH($A$40,MARDI!R35:R58,0))</f>
        <v>#N/A</v>
      </c>
      <c r="JY40" s="565" t="e">
        <f>INDEX(MARDI!$B$35:$B$58,MATCH($A$40,MARDI!S35:S58,0))</f>
        <v>#N/A</v>
      </c>
      <c r="JZ40" s="565" t="e">
        <f>INDEX(MARDI!$B$35:$B$58,MATCH($A$40,MARDI!T35:T58,0))</f>
        <v>#N/A</v>
      </c>
      <c r="KA40" s="565" t="e">
        <f>INDEX(MARDI!$B$35:$B$58,MATCH($A$40,MARDI!U35:U58,0))</f>
        <v>#N/A</v>
      </c>
      <c r="KB40" s="565" t="e">
        <f>INDEX(MARDI!$B$35:$B$58,MATCH($A$40,MARDI!V35:V58,0))</f>
        <v>#N/A</v>
      </c>
      <c r="KC40" s="565" t="e">
        <f>INDEX(MARDI!$B$35:$B$58,MATCH($A$40,MARDI!W35:W58,0))</f>
        <v>#N/A</v>
      </c>
      <c r="KD40" s="565" t="e">
        <f>INDEX(MARDI!$B$35:$B$58,MATCH($A$40,MARDI!X35:X58,0))</f>
        <v>#N/A</v>
      </c>
      <c r="KE40" s="565" t="e">
        <f>INDEX(MARDI!$B$35:$B$58,MATCH($A$40,MARDI!Y35:Y58,0))</f>
        <v>#N/A</v>
      </c>
      <c r="KF40" s="565" t="e">
        <f>INDEX(MARDI!$B$35:$B$58,MATCH($A$40,MARDI!Z35:Z58,0))</f>
        <v>#N/A</v>
      </c>
      <c r="KG40" s="565" t="e">
        <f>INDEX(MARDI!$B$35:$B$58,MATCH($A$40,MARDI!AA35:AA58,0))</f>
        <v>#N/A</v>
      </c>
      <c r="KH40" s="565" t="e">
        <f>INDEX(MARDI!$B$35:$B$58,MATCH($A$40,MARDI!AB35:AB58,0))</f>
        <v>#N/A</v>
      </c>
      <c r="KI40" s="572">
        <f t="shared" si="36"/>
        <v>0</v>
      </c>
      <c r="KK40" s="565" t="str">
        <f t="shared" si="37"/>
        <v>HAKEM</v>
      </c>
      <c r="KL40" s="565" t="e">
        <f>INDEX(MERCREDI!$B$35:$B$58,MATCH($A$40,MERCREDI!D35:D58,0))</f>
        <v>#N/A</v>
      </c>
      <c r="KM40" s="565" t="e">
        <f>INDEX(MERCREDI!$B$35:$B$58,MATCH($A$40,MERCREDI!E35:E58,0))</f>
        <v>#N/A</v>
      </c>
      <c r="KN40" s="565" t="e">
        <f>INDEX(MERCREDI!$B$35:$B$58,MATCH($A$40,MERCREDI!F35:F58,0))</f>
        <v>#N/A</v>
      </c>
      <c r="KO40" s="565" t="e">
        <f>INDEX(MERCREDI!$B$35:$B$58,MATCH($A$40,MERCREDI!G35:G58,0))</f>
        <v>#N/A</v>
      </c>
      <c r="KP40" s="565" t="e">
        <f>INDEX(MERCREDI!$B$35:$B$58,MATCH($A$40,MERCREDI!H35:H58,0))</f>
        <v>#N/A</v>
      </c>
      <c r="KQ40" s="565" t="e">
        <f>INDEX(MERCREDI!$B$35:$B$58,MATCH($A$40,MERCREDI!I35:I58,0))</f>
        <v>#N/A</v>
      </c>
      <c r="KR40" s="565" t="e">
        <f>INDEX(MERCREDI!$B$35:$B$58,MATCH($A$40,MERCREDI!J35:J58,0))</f>
        <v>#N/A</v>
      </c>
      <c r="KS40" s="565" t="e">
        <f>INDEX(MERCREDI!$B$35:$B$58,MATCH($A$40,MERCREDI!K35:K58,0))</f>
        <v>#N/A</v>
      </c>
      <c r="KT40" s="565" t="e">
        <f>INDEX(MERCREDI!$B$35:$B$58,MATCH($A$40,MERCREDI!L35:L58,0))</f>
        <v>#N/A</v>
      </c>
      <c r="KU40" s="565" t="e">
        <f>INDEX(MERCREDI!$B$35:$B$58,MATCH($A$40,MERCREDI!M35:M58,0))</f>
        <v>#N/A</v>
      </c>
      <c r="KV40" s="565" t="e">
        <f>INDEX(MERCREDI!$B$35:$B$58,MATCH($A$40,MERCREDI!N35:N58,0))</f>
        <v>#N/A</v>
      </c>
      <c r="KW40" s="565" t="e">
        <f>INDEX(MERCREDI!$B$35:$B$58,MATCH($A$40,MERCREDI!O35:O58,0))</f>
        <v>#N/A</v>
      </c>
      <c r="KX40" s="565" t="e">
        <f>INDEX(MERCREDI!$B$35:$B$58,MATCH($A$40,MERCREDI!P35:P58,0))</f>
        <v>#N/A</v>
      </c>
      <c r="KY40" s="565" t="e">
        <f>INDEX(MERCREDI!$B$35:$B$58,MATCH($A$40,MERCREDI!Q35:Q58,0))</f>
        <v>#N/A</v>
      </c>
      <c r="KZ40" s="565" t="e">
        <f>INDEX(MERCREDI!$B$35:$B$58,MATCH($A$40,MERCREDI!R35:R58,0))</f>
        <v>#N/A</v>
      </c>
      <c r="LA40" s="565" t="e">
        <f>INDEX(MERCREDI!$B$35:$B$58,MATCH($A$40,MERCREDI!S35:S58,0))</f>
        <v>#N/A</v>
      </c>
      <c r="LB40" s="565" t="e">
        <f>INDEX(MERCREDI!$B$35:$B$58,MATCH($A$40,MERCREDI!T35:T58,0))</f>
        <v>#N/A</v>
      </c>
      <c r="LC40" s="565" t="e">
        <f>INDEX(MERCREDI!$B$35:$B$58,MATCH($A$40,MERCREDI!U35:U58,0))</f>
        <v>#N/A</v>
      </c>
      <c r="LD40" s="565" t="e">
        <f>INDEX(MERCREDI!$B$35:$B$58,MATCH($A$40,MERCREDI!V35:V58,0))</f>
        <v>#N/A</v>
      </c>
      <c r="LE40" s="565" t="e">
        <f>INDEX(MERCREDI!$B$35:$B$58,MATCH($A$40,MERCREDI!W35:W58,0))</f>
        <v>#N/A</v>
      </c>
      <c r="LF40" s="565" t="e">
        <f>INDEX(MERCREDI!$B$35:$B$58,MATCH($A$40,MERCREDI!X35:X58,0))</f>
        <v>#N/A</v>
      </c>
      <c r="LG40" s="565" t="e">
        <f>INDEX(MERCREDI!$B$35:$B$58,MATCH($A$40,MERCREDI!Y35:Y58,0))</f>
        <v>#N/A</v>
      </c>
      <c r="LH40" s="565" t="e">
        <f>INDEX(MERCREDI!$B$35:$B$58,MATCH($A$40,MERCREDI!Z35:Z58,0))</f>
        <v>#N/A</v>
      </c>
      <c r="LI40" s="565" t="e">
        <f>INDEX(MERCREDI!$B$35:$B$58,MATCH($A$40,MERCREDI!AA35:AA58,0))</f>
        <v>#N/A</v>
      </c>
      <c r="LJ40" s="565" t="e">
        <f>INDEX(MERCREDI!$B$35:$B$58,MATCH($A$40,MERCREDI!AB35:AB58,0))</f>
        <v>#N/A</v>
      </c>
      <c r="LK40" s="572">
        <f t="shared" si="38"/>
        <v>0</v>
      </c>
      <c r="LM40" s="565" t="str">
        <f t="shared" si="39"/>
        <v>HAKEM</v>
      </c>
      <c r="LN40" s="565" t="e">
        <f>INDEX(JEUDI!$B$35:$B$58,MATCH($A$40,JEUDI!D35:D58,0))</f>
        <v>#N/A</v>
      </c>
      <c r="LO40" s="565" t="e">
        <f>INDEX(JEUDI!$B$35:$B$58,MATCH($A$40,JEUDI!E35:E58,0))</f>
        <v>#N/A</v>
      </c>
      <c r="LP40" s="565" t="e">
        <f>INDEX(JEUDI!$B$35:$B$58,MATCH($A$40,JEUDI!F35:F58,0))</f>
        <v>#N/A</v>
      </c>
      <c r="LQ40" s="565" t="e">
        <f>INDEX(JEUDI!$B$35:$B$58,MATCH($A$40,JEUDI!G35:G58,0))</f>
        <v>#N/A</v>
      </c>
      <c r="LR40" s="565" t="e">
        <f>INDEX(JEUDI!$B$35:$B$58,MATCH($A$40,JEUDI!H35:H58,0))</f>
        <v>#N/A</v>
      </c>
      <c r="LS40" s="565" t="e">
        <f>INDEX(JEUDI!$B$35:$B$58,MATCH($A$40,JEUDI!I35:I58,0))</f>
        <v>#N/A</v>
      </c>
      <c r="LT40" s="565" t="e">
        <f>INDEX(JEUDI!$B$35:$B$58,MATCH($A$40,JEUDI!J35:J58,0))</f>
        <v>#N/A</v>
      </c>
      <c r="LU40" s="565" t="e">
        <f>INDEX(JEUDI!$B$35:$B$58,MATCH($A$40,JEUDI!K35:K58,0))</f>
        <v>#N/A</v>
      </c>
      <c r="LV40" s="565" t="e">
        <f>INDEX(JEUDI!$B$35:$B$58,MATCH($A$40,JEUDI!L35:L58,0))</f>
        <v>#N/A</v>
      </c>
      <c r="LW40" s="565" t="e">
        <f>INDEX(JEUDI!$B$35:$B$58,MATCH($A$40,JEUDI!M35:M58,0))</f>
        <v>#N/A</v>
      </c>
      <c r="LX40" s="565" t="e">
        <f>INDEX(JEUDI!$B$35:$B$58,MATCH($A$40,JEUDI!N35:N58,0))</f>
        <v>#N/A</v>
      </c>
      <c r="LY40" s="565" t="e">
        <f>INDEX(JEUDI!$B$35:$B$58,MATCH($A$40,JEUDI!O35:O58,0))</f>
        <v>#N/A</v>
      </c>
      <c r="LZ40" s="565" t="e">
        <f>INDEX(JEUDI!$B$35:$B$58,MATCH($A$40,JEUDI!P35:P58,0))</f>
        <v>#N/A</v>
      </c>
      <c r="MA40" s="565" t="e">
        <f>INDEX(JEUDI!$B$35:$B$58,MATCH($A$40,JEUDI!Q35:Q58,0))</f>
        <v>#N/A</v>
      </c>
      <c r="MB40" s="565" t="e">
        <f>INDEX(JEUDI!$B$35:$B$58,MATCH($A$40,JEUDI!R35:R58,0))</f>
        <v>#N/A</v>
      </c>
      <c r="MC40" s="565" t="e">
        <f>INDEX(JEUDI!$B$35:$B$58,MATCH($A$40,JEUDI!S35:S58,0))</f>
        <v>#N/A</v>
      </c>
      <c r="MD40" s="565" t="e">
        <f>INDEX(JEUDI!$B$35:$B$58,MATCH($A$40,JEUDI!T35:T58,0))</f>
        <v>#N/A</v>
      </c>
      <c r="ME40" s="565" t="e">
        <f>INDEX(JEUDI!$B$35:$B$58,MATCH($A$40,JEUDI!U35:U58,0))</f>
        <v>#N/A</v>
      </c>
      <c r="MF40" s="565" t="e">
        <f>INDEX(JEUDI!$B$35:$B$58,MATCH($A$40,JEUDI!V35:V58,0))</f>
        <v>#N/A</v>
      </c>
      <c r="MG40" s="565" t="e">
        <f>INDEX(JEUDI!$B$35:$B$58,MATCH($A$40,JEUDI!W35:W58,0))</f>
        <v>#N/A</v>
      </c>
      <c r="MH40" s="565" t="e">
        <f>INDEX(JEUDI!$B$35:$B$58,MATCH($A$40,JEUDI!X35:X58,0))</f>
        <v>#N/A</v>
      </c>
      <c r="MI40" s="565" t="e">
        <f>INDEX(JEUDI!$B$35:$B$58,MATCH($A$40,JEUDI!Y35:Y58,0))</f>
        <v>#N/A</v>
      </c>
      <c r="MJ40" s="565" t="e">
        <f>INDEX(JEUDI!$B$35:$B$58,MATCH($A$40,JEUDI!Z35:Z58,0))</f>
        <v>#N/A</v>
      </c>
      <c r="MK40" s="565" t="e">
        <f>INDEX(JEUDI!$B$35:$B$58,MATCH($A$40,JEUDI!AA35:AA58,0))</f>
        <v>#N/A</v>
      </c>
      <c r="ML40" s="565" t="e">
        <f>INDEX(JEUDI!$B$35:$B$58,MATCH($A$40,JEUDI!AB35:AB58,0))</f>
        <v>#N/A</v>
      </c>
      <c r="MM40" s="572">
        <f t="shared" si="40"/>
        <v>0</v>
      </c>
      <c r="MP40" s="565" t="str">
        <f t="shared" si="41"/>
        <v>HAKEM</v>
      </c>
      <c r="MQ40" s="565" t="e">
        <f>INDEX(VENDREDI!$B$35:$B$58,MATCH($A$40,VENDREDI!D35:D58,0))</f>
        <v>#N/A</v>
      </c>
      <c r="MR40" s="565" t="e">
        <f>INDEX(VENDREDI!$B$35:$B$58,MATCH($A$40,VENDREDI!E35:E58,0))</f>
        <v>#N/A</v>
      </c>
      <c r="MS40" s="565" t="e">
        <f>INDEX(VENDREDI!$B$35:$B$58,MATCH($A$40,VENDREDI!F35:F58,0))</f>
        <v>#N/A</v>
      </c>
      <c r="MT40" s="565" t="e">
        <f>INDEX(VENDREDI!$B$35:$B$58,MATCH($A$40,VENDREDI!G35:G58,0))</f>
        <v>#N/A</v>
      </c>
      <c r="MU40" s="565" t="e">
        <f>INDEX(VENDREDI!$B$35:$B$58,MATCH($A$40,VENDREDI!H35:H58,0))</f>
        <v>#N/A</v>
      </c>
      <c r="MV40" s="565" t="e">
        <f>INDEX(VENDREDI!$B$35:$B$58,MATCH($A$40,VENDREDI!I35:I58,0))</f>
        <v>#N/A</v>
      </c>
      <c r="MW40" s="565" t="e">
        <f>INDEX(VENDREDI!$B$35:$B$58,MATCH($A$40,VENDREDI!J35:J58,0))</f>
        <v>#N/A</v>
      </c>
      <c r="MX40" s="565" t="e">
        <f>INDEX(VENDREDI!$B$35:$B$58,MATCH($A$40,VENDREDI!K35:K58,0))</f>
        <v>#N/A</v>
      </c>
      <c r="MY40" s="565" t="e">
        <f>INDEX(VENDREDI!$B$35:$B$58,MATCH($A$40,VENDREDI!L35:L58,0))</f>
        <v>#N/A</v>
      </c>
      <c r="MZ40" s="565" t="e">
        <f>INDEX(VENDREDI!$B$35:$B$58,MATCH($A$40,VENDREDI!M35:M58,0))</f>
        <v>#N/A</v>
      </c>
      <c r="NA40" s="565" t="e">
        <f>INDEX(VENDREDI!$B$35:$B$58,MATCH($A$40,VENDREDI!N35:N58,0))</f>
        <v>#N/A</v>
      </c>
      <c r="NB40" s="565" t="e">
        <f>INDEX(VENDREDI!$B$35:$B$58,MATCH($A$40,VENDREDI!O35:O58,0))</f>
        <v>#N/A</v>
      </c>
      <c r="NC40" s="565" t="e">
        <f>INDEX(VENDREDI!$B$35:$B$58,MATCH($A$40,VENDREDI!P35:P58,0))</f>
        <v>#N/A</v>
      </c>
      <c r="ND40" s="565" t="e">
        <f>INDEX(VENDREDI!$B$35:$B$58,MATCH($A$40,VENDREDI!Q35:Q58,0))</f>
        <v>#N/A</v>
      </c>
      <c r="NE40" s="565" t="e">
        <f>INDEX(VENDREDI!$B$35:$B$58,MATCH($A$40,VENDREDI!R35:R58,0))</f>
        <v>#N/A</v>
      </c>
      <c r="NF40" s="565" t="e">
        <f>INDEX(VENDREDI!$B$35:$B$58,MATCH($A$40,VENDREDI!S35:S58,0))</f>
        <v>#N/A</v>
      </c>
      <c r="NG40" s="565" t="e">
        <f>INDEX(VENDREDI!$B$35:$B$58,MATCH($A$40,VENDREDI!T35:T58,0))</f>
        <v>#N/A</v>
      </c>
      <c r="NH40" s="565" t="e">
        <f>INDEX(VENDREDI!$B$35:$B$58,MATCH($A$40,VENDREDI!U35:U58,0))</f>
        <v>#N/A</v>
      </c>
      <c r="NI40" s="565" t="e">
        <f>INDEX(VENDREDI!$B$35:$B$58,MATCH($A$40,VENDREDI!V35:V58,0))</f>
        <v>#N/A</v>
      </c>
      <c r="NJ40" s="565" t="e">
        <f>INDEX(VENDREDI!$B$35:$B$58,MATCH($A$40,VENDREDI!W35:W58,0))</f>
        <v>#N/A</v>
      </c>
      <c r="NK40" s="565" t="e">
        <f>INDEX(VENDREDI!$B$35:$B$58,MATCH($A$40,VENDREDI!X35:X58,0))</f>
        <v>#N/A</v>
      </c>
      <c r="NL40" s="565" t="e">
        <f>INDEX(VENDREDI!$B$35:$B$58,MATCH($A$40,VENDREDI!Y35:Y58,0))</f>
        <v>#N/A</v>
      </c>
      <c r="NM40" s="565" t="e">
        <f>INDEX(VENDREDI!$B$35:$B$58,MATCH($A$40,VENDREDI!Z35:Z58,0))</f>
        <v>#N/A</v>
      </c>
      <c r="NN40" s="565" t="e">
        <f>INDEX(VENDREDI!$B$35:$B$58,MATCH($A$40,VENDREDI!AA35:AA58,0))</f>
        <v>#N/A</v>
      </c>
      <c r="NO40" s="565" t="e">
        <f>INDEX(VENDREDI!$B$35:$B$58,MATCH($A$40,VENDREDI!AB35:AB58,0))</f>
        <v>#N/A</v>
      </c>
      <c r="NP40" s="572">
        <f t="shared" si="42"/>
        <v>0</v>
      </c>
      <c r="NS40" s="564" t="str">
        <f t="shared" si="43"/>
        <v>HAKEM</v>
      </c>
      <c r="NT40" s="617" t="e">
        <f>INDEX(LUNDI!$B$63:$B$66,MATCH(A40,LUNDI!$D$63:$D$66,0))</f>
        <v>#N/A</v>
      </c>
      <c r="NU40" s="618" t="e">
        <f>INDEX(LUNDI!$B$63:$B$66,MATCH(A40,LUNDI!$E$63:$E$66,0))</f>
        <v>#N/A</v>
      </c>
      <c r="NV40" s="625" t="e">
        <f>INDEX(LUNDI!$H$63:$H$66,MATCH(A40,LUNDI!$J$63:$J$66,0))</f>
        <v>#N/A</v>
      </c>
      <c r="NW40" s="626" t="e">
        <f>INDEX(LUNDI!$H$63:$H$66,MATCH($A$40,LUNDI!K63:K66,0))</f>
        <v>#N/A</v>
      </c>
      <c r="NX40" s="617" t="e">
        <f>INDEX(MARDI!$B$63:$B$66,MATCH(A40,MARDI!$D$63:$D$66,0))</f>
        <v>#N/A</v>
      </c>
      <c r="NY40" s="618" t="e">
        <f>INDEX(MARDI!$B$63:$B$66,MATCH(A40,MARDI!$E$63:$E$66,0))</f>
        <v>#N/A</v>
      </c>
      <c r="NZ40" s="625" t="e">
        <f>INDEX(MARDI!$H$63:$H$66,MATCH(A40,MARDI!$J$63:$J$66,0))</f>
        <v>#N/A</v>
      </c>
      <c r="OA40" s="626" t="e">
        <f>INDEX(MARDI!$H$63:$H$66,MATCH(A40,MARDI!$K$63:$K$66,0))</f>
        <v>#N/A</v>
      </c>
      <c r="OB40" s="617" t="e">
        <f>INDEX(MERCREDI!$B$63:$B$66,MATCH(A40,MERCREDI!$D$63:$D$66,0))</f>
        <v>#N/A</v>
      </c>
      <c r="OC40" s="618" t="e">
        <f>INDEX(MERCREDI!$B$63:$B$66,MATCH(A40,MERCREDI!$E$63:$E$66,0))</f>
        <v>#N/A</v>
      </c>
      <c r="OD40" s="625" t="e">
        <f>INDEX(MERCREDI!$H$63:$H$66,MATCH(A40,MERCREDI!$J$63:$J$66,0))</f>
        <v>#N/A</v>
      </c>
      <c r="OE40" s="626" t="e">
        <f>INDEX(MERCREDI!$H$63:$H$66,MATCH(A40,MERCREDI!$K$63:$K$66,0))</f>
        <v>#N/A</v>
      </c>
      <c r="OF40" s="617" t="e">
        <f>INDEX(JEUDI!$B$63:$B$66,MATCH(A40,JEUDI!$D$63:$D$66,0))</f>
        <v>#N/A</v>
      </c>
      <c r="OG40" s="618" t="e">
        <f>INDEX(JEUDI!$B$63:$B$66,MATCH(A40,JEUDI!$E$63:$E$66,0))</f>
        <v>#N/A</v>
      </c>
      <c r="OH40" s="625" t="e">
        <f>INDEX(JEUDI!$H$63:$H$66,MATCH(A40,JEUDI!$J$63:$J$66,0))</f>
        <v>#N/A</v>
      </c>
      <c r="OI40" s="626" t="e">
        <f>INDEX(JEUDI!$H$63:$H$66,MATCH(A40,JEUDI!$K$63:$K$66,0))</f>
        <v>#N/A</v>
      </c>
      <c r="OJ40" s="617" t="e">
        <f>INDEX(VENDREDI!$B$63:$B$66,MATCH(A40,VENDREDI!$D$63:$D$66,0))</f>
        <v>#N/A</v>
      </c>
      <c r="OK40" s="618" t="e">
        <f>INDEX(VENDREDI!$B$63:$B$66,MATCH(A40,VENDREDI!$E$63:$E$66,0))</f>
        <v>#N/A</v>
      </c>
      <c r="OL40" s="625" t="e">
        <f>INDEX(VENDREDI!$H$63:$H$66,MATCH(A40,VENDREDI!$J$63:$J$66,0))</f>
        <v>#N/A</v>
      </c>
      <c r="OM40" s="626" t="e">
        <f>INDEX(VENDREDI!$H$63:$H$66,MATCH(A40,VENDREDI!$K$63:$K$66,0))</f>
        <v>#N/A</v>
      </c>
      <c r="ON40" s="669" t="str">
        <f t="shared" si="44"/>
        <v>HAKEM</v>
      </c>
      <c r="OO40" s="641" t="e">
        <f>INDEX(LUNDI!$C$63:$C$66,MATCH(A40,LUNDI!$D$63:$D$66,0))</f>
        <v>#N/A</v>
      </c>
      <c r="OP40" s="642" t="e">
        <f>INDEX(LUNDI!$C$63:$C$66,MATCH(A40,LUNDI!$E$63:$E$66,0))</f>
        <v>#N/A</v>
      </c>
      <c r="OQ40" s="645" t="e">
        <f>INDEX(LUNDI!$I$63:$I$66,MATCH(A40,LUNDI!$J$63:$J$66,0))</f>
        <v>#N/A</v>
      </c>
      <c r="OR40" s="646" t="e">
        <f>INDEX(LUNDI!$I$63:$I$66,MATCH(A40,LUNDI!$K$63:$K$66,0))</f>
        <v>#N/A</v>
      </c>
      <c r="OS40" s="649" t="e">
        <f>INDEX(MARDI!$C$63:$C$66,MATCH(A40,MARDI!$D$63:$D$66,0))</f>
        <v>#N/A</v>
      </c>
      <c r="OT40" s="650" t="e">
        <f>INDEX(MARDI!$C$63:$C$66,MATCH(A40,MARDI!$E$63:$E$66,0))</f>
        <v>#N/A</v>
      </c>
      <c r="OU40" s="651" t="e">
        <f>INDEX(MARDI!$I$63:$I$66,MATCH(A40,MARDI!$J$63:$J$66,0))</f>
        <v>#N/A</v>
      </c>
      <c r="OV40" s="652" t="e">
        <f>INDEX(MARDI!$I$63:$I$66,MATCH(A40,MARDI!$K$63:$K$66,0))</f>
        <v>#N/A</v>
      </c>
      <c r="OW40" s="657" t="e">
        <f>INDEX(MERCREDI!$C$63:$C$66,MATCH(A40,MERCREDI!$D$63:$D$66,0))</f>
        <v>#N/A</v>
      </c>
      <c r="OX40" s="658" t="e">
        <f>INDEX(MERCREDI!$C$63:$C$66,MATCH(A40,MERCREDI!$E$63:$E$66,0))</f>
        <v>#N/A</v>
      </c>
      <c r="OY40" s="659" t="e">
        <f>INDEX(MERCREDI!$I$63:$I$66,MATCH(A40,MERCREDI!$J$63:$J$66,0))</f>
        <v>#N/A</v>
      </c>
      <c r="OZ40" s="660" t="e">
        <f>INDEX(MERCREDI!$I$63:$I$66,MATCH(A40,MERCREDI!$K$63:$K$66,0))</f>
        <v>#N/A</v>
      </c>
      <c r="PA40" s="657" t="e">
        <f>INDEX(JEUDI!$C$63:$C$66,MATCH(A40,JEUDI!$D$63:$D$66,0))</f>
        <v>#N/A</v>
      </c>
      <c r="PB40" s="658" t="e">
        <f>INDEX(JEUDI!$C$63:$C$66,MATCH(A40,JEUDI!$E$63:$E$66,0))</f>
        <v>#N/A</v>
      </c>
      <c r="PC40" s="659" t="e">
        <f>INDEX(JEUDI!$I$63:$I$66,MATCH(A40,JEUDI!$J$63:$J$66,0))</f>
        <v>#N/A</v>
      </c>
      <c r="PD40" s="660" t="e">
        <f>INDEX(JEUDI!$I$63:$I$66,MATCH(A40,JEUDI!$K$63:$K$66,0))</f>
        <v>#N/A</v>
      </c>
      <c r="PE40" s="657" t="e">
        <f>INDEX(VENDREDI!$C$63:$C$66,MATCH(A40,VENDREDI!$D$63:$D$66,0))</f>
        <v>#N/A</v>
      </c>
      <c r="PF40" s="658" t="e">
        <f>INDEX(VENDREDI!$C$63:$C$66,MATCH(A40,VENDREDI!$E$63:$E$66,0))</f>
        <v>#N/A</v>
      </c>
      <c r="PG40" s="659" t="e">
        <f>INDEX(VENDREDI!$I$63:$I$66,MATCH(A40,VENDREDI!$J$63:$J$66,0))</f>
        <v>#N/A</v>
      </c>
      <c r="PH40" s="660" t="e">
        <f>INDEX(VENDREDI!$I$63:$I$66,MATCH(A40,VENDREDI!$K$63:$K$66,0))</f>
        <v>#N/A</v>
      </c>
    </row>
    <row r="41" spans="1:424" x14ac:dyDescent="0.25">
      <c r="A41" s="90" t="str">
        <f>'LISTE DES PROFS'!A36</f>
        <v>JACQUET</v>
      </c>
      <c r="B41" s="226">
        <f t="shared" si="17"/>
        <v>0</v>
      </c>
      <c r="C41" s="487">
        <f t="shared" si="18"/>
        <v>0</v>
      </c>
      <c r="D41" s="481">
        <f t="shared" si="19"/>
        <v>0</v>
      </c>
      <c r="E41" s="482">
        <f t="shared" si="20"/>
        <v>0</v>
      </c>
      <c r="F41" s="226">
        <f t="shared" si="21"/>
        <v>0</v>
      </c>
      <c r="G41" s="487">
        <f t="shared" si="22"/>
        <v>0</v>
      </c>
      <c r="H41" s="481">
        <f t="shared" si="23"/>
        <v>0</v>
      </c>
      <c r="I41" s="482">
        <f t="shared" si="24"/>
        <v>0</v>
      </c>
      <c r="J41" s="226">
        <f t="shared" si="45"/>
        <v>0</v>
      </c>
      <c r="K41" s="487">
        <f t="shared" si="46"/>
        <v>0</v>
      </c>
      <c r="L41" s="481">
        <f t="shared" si="47"/>
        <v>0</v>
      </c>
      <c r="M41" s="482">
        <f t="shared" si="48"/>
        <v>0</v>
      </c>
      <c r="N41" s="492">
        <f t="shared" si="25"/>
        <v>0</v>
      </c>
      <c r="O41" s="480" t="s">
        <v>39</v>
      </c>
      <c r="P41" s="226">
        <f>COUNTIF(LUNDI!$D$6:$AB$15,A41)</f>
        <v>0</v>
      </c>
      <c r="Q41" s="228">
        <f>COUNTIF(LUNDI!$D$20:$Y$29,A41)</f>
        <v>0</v>
      </c>
      <c r="R41" s="444">
        <f t="shared" si="4"/>
        <v>0</v>
      </c>
      <c r="S41" s="228">
        <f>COUNTIF(MARDI!$D$6:$AB$15,A41)</f>
        <v>0</v>
      </c>
      <c r="T41" s="228">
        <f>COUNTIF(MARDI!$D$20:$Y$29,A41)</f>
        <v>0</v>
      </c>
      <c r="U41" s="444">
        <f t="shared" si="5"/>
        <v>0</v>
      </c>
      <c r="V41" s="228">
        <f>COUNTIF(MERCREDI!$D$6:$AB$15,A41)</f>
        <v>0</v>
      </c>
      <c r="W41" s="228">
        <f>COUNTIF(MERCREDI!$D$20:$Y$29,A41)</f>
        <v>0</v>
      </c>
      <c r="X41" s="444">
        <f t="shared" si="6"/>
        <v>0</v>
      </c>
      <c r="Y41" s="228">
        <f>COUNTIF(JEUDI!$D$6:$AB$15,A41)</f>
        <v>0</v>
      </c>
      <c r="Z41" s="228">
        <f>COUNTIF(JEUDI!$D$20:$Y$29,A41)</f>
        <v>0</v>
      </c>
      <c r="AA41" s="444">
        <f t="shared" si="7"/>
        <v>0</v>
      </c>
      <c r="AB41" s="228">
        <f>COUNTIF(VENDREDI!$D$6:$AB$15,A41)</f>
        <v>0</v>
      </c>
      <c r="AC41" s="229">
        <f>COUNTIF(VENDREDI!$D$20:$Y$29,A41)</f>
        <v>0</v>
      </c>
      <c r="AD41" s="451">
        <f t="shared" si="8"/>
        <v>0</v>
      </c>
      <c r="AE41" s="226">
        <f>COUNTIF(LUNDI!$D$63:$D$66,A41)</f>
        <v>0</v>
      </c>
      <c r="AF41" s="227">
        <f>COUNTIF(LUNDI!$E$63:$E$66,A41)</f>
        <v>0</v>
      </c>
      <c r="AG41" s="228">
        <f>COUNTIF(MARDI!$D$63:$D$66,A41)</f>
        <v>0</v>
      </c>
      <c r="AH41" s="234">
        <f>COUNTIF(MARDI!$E$63:$E$66,A41)</f>
        <v>0</v>
      </c>
      <c r="AI41" s="228">
        <f>COUNTIF(MERCREDI!$D$63:$D$66,A41)</f>
        <v>0</v>
      </c>
      <c r="AJ41" s="234">
        <f>COUNTIF(MERCREDI!$E$63:$E$66,A41)</f>
        <v>0</v>
      </c>
      <c r="AK41" s="228">
        <f>COUNTIF(JEUDI!$D$63:$D$66,A41)</f>
        <v>0</v>
      </c>
      <c r="AL41" s="227">
        <f>COUNTIF(JEUDI!$E$63:$E$66,A41)</f>
        <v>0</v>
      </c>
      <c r="AM41" s="228">
        <f>COUNTIF(VENDREDI!$D$63:$D$66,A41)</f>
        <v>0</v>
      </c>
      <c r="AN41" s="525">
        <f>COUNTIF(VENDREDI!$E$63:$E$66,A41)</f>
        <v>0</v>
      </c>
      <c r="AO41" s="226">
        <f>COUNTIF(LUNDI!$F$63:$F$66,A41)</f>
        <v>0</v>
      </c>
      <c r="AP41" s="227"/>
      <c r="AQ41" s="228">
        <f>COUNTIF(MARDI!$F$63:$F$66,A41)</f>
        <v>0</v>
      </c>
      <c r="AR41" s="227"/>
      <c r="AS41" s="228">
        <f>COUNTIF(MERCREDI!$F$63:$F$66,A41)</f>
        <v>0</v>
      </c>
      <c r="AT41" s="227"/>
      <c r="AU41" s="228">
        <f>COUNTIF(JEUDI!$F$63:$F$66,A41)</f>
        <v>0</v>
      </c>
      <c r="AV41" s="227"/>
      <c r="AW41" s="229">
        <f>COUNTIF(VENDREDI!$F$63:$F$66,A41)</f>
        <v>0</v>
      </c>
      <c r="AZ41" s="236">
        <f>COUNTIF(LUNDI!$D$35:$AB$44,A41)</f>
        <v>0</v>
      </c>
      <c r="BA41" s="237">
        <f>COUNTIF(LUNDI!$D$49:$Y$58,A41)</f>
        <v>0</v>
      </c>
      <c r="BB41" s="444">
        <f t="shared" si="9"/>
        <v>0</v>
      </c>
      <c r="BC41" s="237">
        <f>COUNTIF(MARDI!$D$35:$AB$44,A41)</f>
        <v>0</v>
      </c>
      <c r="BD41" s="237">
        <f>COUNTIF(MARDI!$D$49:$Y$58,A41)</f>
        <v>0</v>
      </c>
      <c r="BE41" s="444">
        <f t="shared" si="10"/>
        <v>0</v>
      </c>
      <c r="BF41" s="237">
        <f>COUNTIF(MERCREDI!$D$35:$AB$44,A41)</f>
        <v>0</v>
      </c>
      <c r="BG41" s="237">
        <f>COUNTIF(MERCREDI!$D$49:$Y$58,A41)</f>
        <v>0</v>
      </c>
      <c r="BH41" s="444">
        <f t="shared" si="11"/>
        <v>0</v>
      </c>
      <c r="BI41" s="237">
        <f>COUNTIF(JEUDI!$D$35:$AB$44,A41)</f>
        <v>0</v>
      </c>
      <c r="BJ41" s="237">
        <f>COUNTIF(JEUDI!$D$49:$Y$58,A41)</f>
        <v>0</v>
      </c>
      <c r="BK41" s="444">
        <f t="shared" si="12"/>
        <v>0</v>
      </c>
      <c r="BL41" s="237">
        <f>COUNTIF(VENDREDI!$D$35:$AB$44,A41)</f>
        <v>0</v>
      </c>
      <c r="BM41" s="238">
        <f>COUNTIF(VENDREDI!$D$49:$Y$58,A41)</f>
        <v>0</v>
      </c>
      <c r="BN41" s="451">
        <f t="shared" si="13"/>
        <v>0</v>
      </c>
      <c r="BO41" s="207">
        <f>COUNTIF(LUNDI!$J$63:$J$66,A41)</f>
        <v>0</v>
      </c>
      <c r="BP41" s="41">
        <f>COUNTIF(LUNDI!$K$63:$K$66,A41)</f>
        <v>0</v>
      </c>
      <c r="BQ41" s="207">
        <f>COUNTIF(MARDI!$J$63:$J$66,A41)</f>
        <v>0</v>
      </c>
      <c r="BR41" s="41">
        <f>COUNTIF(MARDI!$K$63:$K$66,A41)</f>
        <v>0</v>
      </c>
      <c r="BS41" s="207">
        <f>COUNTIF(MERCREDI!$J$63:$J$66,A41)</f>
        <v>0</v>
      </c>
      <c r="BT41" s="41">
        <f>COUNTIF(MERCREDI!$K$63:$K$66,A41)</f>
        <v>0</v>
      </c>
      <c r="BU41" s="207">
        <f>COUNTIF(JEUDI!$J$63:$J$66,A41)</f>
        <v>0</v>
      </c>
      <c r="BV41" s="41">
        <f>COUNTIF(JEUDI!$K$63:$K$66,A41)</f>
        <v>0</v>
      </c>
      <c r="BW41" s="207">
        <f>COUNTIF(VENDREDI!$J$63:$J$66,A41)</f>
        <v>0</v>
      </c>
      <c r="BX41" s="42">
        <f>COUNTIF(VENDREDI!$K$63:$K$66,A41)</f>
        <v>0</v>
      </c>
      <c r="BY41" s="207">
        <f>COUNTIF(LUNDI!$L$66:$L97,A41)</f>
        <v>0</v>
      </c>
      <c r="BZ41" s="208"/>
      <c r="CA41" s="41">
        <f>COUNTIF(MARDI!$L$63:$L$66,A41)</f>
        <v>0</v>
      </c>
      <c r="CB41" s="208"/>
      <c r="CC41" s="208">
        <f>COUNTIF(MERCREDI!$L$63:$L$66,A41)</f>
        <v>0</v>
      </c>
      <c r="CD41" s="208"/>
      <c r="CE41" s="41">
        <f>COUNTIF(JEUDI!$L$63:$L$66,A41)</f>
        <v>0</v>
      </c>
      <c r="CF41" s="208"/>
      <c r="CG41" s="209">
        <f>COUNTIF(VENDREDI!$L$63:$L$66,A41)</f>
        <v>0</v>
      </c>
      <c r="CK41" s="43">
        <f>COUNTIF(LUNDI!$O$64:$O$66,A41)</f>
        <v>0</v>
      </c>
      <c r="CL41" s="41">
        <f>COUNTIF(MARDI!$O$64:$O$66,A41)</f>
        <v>0</v>
      </c>
      <c r="CM41" s="41">
        <f>COUNTIF(MERCREDI!$O$64:$O$66,A41)</f>
        <v>0</v>
      </c>
      <c r="CN41" s="41">
        <f>COUNTIF(JEUDI!$O$64:$O$66,A41)</f>
        <v>0</v>
      </c>
      <c r="CO41" s="42">
        <f>COUNTIF(VENDREDI!$O$64:$O$66,A41)</f>
        <v>0</v>
      </c>
      <c r="CQ41" s="43">
        <f>COUNTIF(LUNDI!$P$64:$P$66,A41)</f>
        <v>0</v>
      </c>
      <c r="CR41" s="41">
        <f>COUNTIF(MARDI!$P$64:$P$66,A41)</f>
        <v>0</v>
      </c>
      <c r="CS41" s="41">
        <f>COUNTIF(MERCREDI!$P$64:$P$66,A41)</f>
        <v>0</v>
      </c>
      <c r="CT41" s="41">
        <f>COUNTIF(JEUDI!$P$64:$P$66,A41)</f>
        <v>0</v>
      </c>
      <c r="CU41" s="42">
        <f>COUNTIF(VENDREDI!$P$64:$P$66,A41)</f>
        <v>0</v>
      </c>
      <c r="CV41" s="543" t="str">
        <f t="shared" si="26"/>
        <v>JACQUET</v>
      </c>
      <c r="CW41" s="559" t="e">
        <f>INDEX(LUNDI!$B$6:$B$29,MATCH($A$41,LUNDI!D6:D29,0))</f>
        <v>#N/A</v>
      </c>
      <c r="CX41" s="559" t="e">
        <f>INDEX(LUNDI!$B$6:$B$29,MATCH($A$41,LUNDI!E6:E29,0))</f>
        <v>#N/A</v>
      </c>
      <c r="CY41" s="559" t="e">
        <f>INDEX(LUNDI!$B$6:$B$29,MATCH($A$41,LUNDI!F6:F29,0))</f>
        <v>#N/A</v>
      </c>
      <c r="CZ41" s="559" t="e">
        <f>INDEX(LUNDI!$B$6:$B$29,MATCH($A$41,LUNDI!G6:G29,0))</f>
        <v>#N/A</v>
      </c>
      <c r="DA41" s="559" t="e">
        <f>INDEX(LUNDI!$B$6:$B$29,MATCH($A$41,LUNDI!H6:H29,0))</f>
        <v>#N/A</v>
      </c>
      <c r="DB41" s="559" t="e">
        <f>INDEX(LUNDI!$B$6:$B$29,MATCH($A$41,LUNDI!I6:I29,0))</f>
        <v>#N/A</v>
      </c>
      <c r="DC41" s="559" t="e">
        <f>INDEX(LUNDI!$B$6:$B$29,MATCH($A$41,LUNDI!J6:J29,0))</f>
        <v>#N/A</v>
      </c>
      <c r="DD41" s="559" t="e">
        <f>INDEX(LUNDI!$B$6:$B$29,MATCH($A$41,LUNDI!K6:K29,0))</f>
        <v>#N/A</v>
      </c>
      <c r="DE41" s="559" t="e">
        <f>INDEX(LUNDI!$B$6:$B$29,MATCH($A$41,LUNDI!L6:L29,0))</f>
        <v>#N/A</v>
      </c>
      <c r="DF41" s="559" t="e">
        <f>INDEX(LUNDI!$B$6:$B$29,MATCH($A$41,LUNDI!M6:M29,0))</f>
        <v>#N/A</v>
      </c>
      <c r="DG41" s="559" t="e">
        <f>INDEX(LUNDI!$B$6:$B$29,MATCH($A$41,LUNDI!N6:N29,0))</f>
        <v>#N/A</v>
      </c>
      <c r="DH41" s="559" t="e">
        <f>INDEX(LUNDI!$B$6:$B$29,MATCH($A$41,LUNDI!O6:O29,0))</f>
        <v>#N/A</v>
      </c>
      <c r="DI41" s="559" t="e">
        <f>INDEX(LUNDI!$B$6:$B$29,MATCH($A$41,LUNDI!P6:P29,0))</f>
        <v>#N/A</v>
      </c>
      <c r="DJ41" s="559" t="e">
        <f>INDEX(LUNDI!$B$6:$B$29,MATCH($A$41,LUNDI!Q6:Q29,0))</f>
        <v>#N/A</v>
      </c>
      <c r="DK41" s="559" t="e">
        <f>INDEX(LUNDI!$B$6:$B$29,MATCH($A$41,LUNDI!R6:R29,0))</f>
        <v>#N/A</v>
      </c>
      <c r="DL41" s="559" t="e">
        <f>INDEX(LUNDI!$B$6:$B$29,MATCH($A$41,LUNDI!S6:S29,0))</f>
        <v>#N/A</v>
      </c>
      <c r="DM41" s="559" t="e">
        <f>INDEX(LUNDI!$B$6:$B$29,MATCH($A$41,LUNDI!T6:T29,0))</f>
        <v>#N/A</v>
      </c>
      <c r="DN41" s="559" t="e">
        <f>INDEX(LUNDI!$B$6:$B$29,MATCH($A$41,LUNDI!U6:U29,0))</f>
        <v>#N/A</v>
      </c>
      <c r="DO41" s="559" t="e">
        <f>INDEX(LUNDI!$B$6:$B$29,MATCH($A$41,LUNDI!V6:V29,0))</f>
        <v>#N/A</v>
      </c>
      <c r="DP41" s="559" t="e">
        <f>INDEX(LUNDI!$B$6:$B$29,MATCH($A$41,LUNDI!W6:W29,0))</f>
        <v>#N/A</v>
      </c>
      <c r="DQ41" s="559" t="e">
        <f>INDEX(LUNDI!$B$6:$B$29,MATCH($A$41,LUNDI!X6:X29,0))</f>
        <v>#N/A</v>
      </c>
      <c r="DR41" s="559" t="e">
        <f>INDEX(LUNDI!$B$6:$B$29,MATCH($A$41,LUNDI!Y6:Y29,0))</f>
        <v>#N/A</v>
      </c>
      <c r="DS41" s="559" t="e">
        <f>INDEX(LUNDI!$B$6:$B$29,MATCH($A$41,LUNDI!Z6:Z29,0))</f>
        <v>#N/A</v>
      </c>
      <c r="DT41" s="559" t="e">
        <f>INDEX(LUNDI!$B$6:$B$29,MATCH($A$41,LUNDI!AA6:AA29,0))</f>
        <v>#N/A</v>
      </c>
      <c r="DU41" s="559" t="e">
        <f>INDEX(LUNDI!$B$6:$B$29,MATCH($A$41,LUNDI!AB6:AB29,0))</f>
        <v>#N/A</v>
      </c>
      <c r="DV41" s="572">
        <f t="shared" si="49"/>
        <v>0</v>
      </c>
      <c r="DW41" s="543" t="str">
        <f t="shared" si="50"/>
        <v>JACQUET</v>
      </c>
      <c r="DX41" s="559" t="e">
        <f>INDEX(MARDI!$B$6:$B$29,MATCH($A$41,MARDI!D6:D29,0))</f>
        <v>#N/A</v>
      </c>
      <c r="DY41" s="559" t="e">
        <f>INDEX(MARDI!$B$6:$B$29,MATCH($A$41,MARDI!E6:E29,0))</f>
        <v>#N/A</v>
      </c>
      <c r="DZ41" s="559" t="e">
        <f>INDEX(MARDI!$B$6:$B$29,MATCH($A$41,MARDI!F6:F29,0))</f>
        <v>#N/A</v>
      </c>
      <c r="EA41" s="559" t="e">
        <f>INDEX(MARDI!$B$6:$B$29,MATCH($A$41,MARDI!G6:G29,0))</f>
        <v>#N/A</v>
      </c>
      <c r="EB41" s="559" t="e">
        <f>INDEX(MARDI!$B$6:$B$29,MATCH($A$41,MARDI!H6:H29,0))</f>
        <v>#N/A</v>
      </c>
      <c r="EC41" s="559" t="e">
        <f>INDEX(MARDI!$B$6:$B$29,MATCH($A$41,MARDI!I6:I29,0))</f>
        <v>#N/A</v>
      </c>
      <c r="ED41" s="559" t="e">
        <f>INDEX(MARDI!$B$6:$B$29,MATCH($A$41,MARDI!J6:J29,0))</f>
        <v>#N/A</v>
      </c>
      <c r="EE41" s="559" t="e">
        <f>INDEX(MARDI!$B$6:$B$29,MATCH($A$41,MARDI!K6:K29,0))</f>
        <v>#N/A</v>
      </c>
      <c r="EF41" s="559" t="e">
        <f>INDEX(MARDI!$B$6:$B$29,MATCH($A$41,MARDI!L6:L29,0))</f>
        <v>#N/A</v>
      </c>
      <c r="EG41" s="559" t="e">
        <f>INDEX(MARDI!$B$6:$B$29,MATCH($A$41,MARDI!M6:M29,0))</f>
        <v>#N/A</v>
      </c>
      <c r="EH41" s="559" t="e">
        <f>INDEX(MARDI!$B$6:$B$29,MATCH($A$41,MARDI!N6:N29,0))</f>
        <v>#N/A</v>
      </c>
      <c r="EI41" s="559" t="e">
        <f>INDEX(MARDI!$B$6:$B$29,MATCH($A$41,MARDI!O6:O29,0))</f>
        <v>#N/A</v>
      </c>
      <c r="EJ41" s="559" t="e">
        <f>INDEX(MARDI!$B$6:$B$29,MATCH($A$41,MARDI!P6:P29,0))</f>
        <v>#N/A</v>
      </c>
      <c r="EK41" s="559" t="e">
        <f>INDEX(MARDI!$B$6:$B$29,MATCH($A$41,MARDI!Q6:Q29,0))</f>
        <v>#N/A</v>
      </c>
      <c r="EL41" s="559" t="e">
        <f>INDEX(MARDI!$B$6:$B$29,MATCH($A$41,MARDI!R6:R29,0))</f>
        <v>#N/A</v>
      </c>
      <c r="EM41" s="559" t="e">
        <f>INDEX(MARDI!$B$6:$B$29,MATCH($A$41,MARDI!S6:S29,0))</f>
        <v>#N/A</v>
      </c>
      <c r="EN41" s="559" t="e">
        <f>INDEX(MARDI!$B$6:$B$29,MATCH($A$41,MARDI!T6:T29,0))</f>
        <v>#N/A</v>
      </c>
      <c r="EO41" s="559" t="e">
        <f>INDEX(MARDI!$B$6:$B$29,MATCH($A$41,MARDI!U6:U29,0))</f>
        <v>#N/A</v>
      </c>
      <c r="EP41" s="559" t="e">
        <f>INDEX(MARDI!$B$6:$B$29,MATCH($A$41,MARDI!V6:V29,0))</f>
        <v>#N/A</v>
      </c>
      <c r="EQ41" s="559" t="e">
        <f>INDEX(MARDI!$B$6:$B$29,MATCH($A$41,MARDI!W6:W29,0))</f>
        <v>#N/A</v>
      </c>
      <c r="ER41" s="559" t="e">
        <f>INDEX(MARDI!$B$6:$B$29,MATCH($A$41,MARDI!X6:X29,0))</f>
        <v>#N/A</v>
      </c>
      <c r="ES41" s="559" t="e">
        <f>INDEX(MARDI!$B$6:$B$29,MATCH($A$41,MARDI!Y6:Y29,0))</f>
        <v>#N/A</v>
      </c>
      <c r="ET41" s="559" t="e">
        <f>INDEX(MARDI!$B$6:$B$29,MATCH($A$41,MARDI!Z6:Z29,0))</f>
        <v>#N/A</v>
      </c>
      <c r="EU41" s="559" t="e">
        <f>INDEX(MARDI!$B$6:$B$29,MATCH($A$41,MARDI!AA6:AA29,0))</f>
        <v>#N/A</v>
      </c>
      <c r="EV41" s="559" t="e">
        <f>INDEX(MARDI!$B$6:$B$29,MATCH($A$41,MARDI!AB6:AB29,0))</f>
        <v>#N/A</v>
      </c>
      <c r="EW41" s="572">
        <f t="shared" si="51"/>
        <v>0</v>
      </c>
      <c r="EX41" s="559"/>
      <c r="EY41" s="568" t="str">
        <f t="shared" si="27"/>
        <v>JACQUET</v>
      </c>
      <c r="EZ41" s="559" t="e">
        <f>INDEX(MERCREDI!$B$6:$B$29,MATCH($A$41,MERCREDI!D6:D29,0))</f>
        <v>#N/A</v>
      </c>
      <c r="FA41" s="559" t="e">
        <f>INDEX(MERCREDI!$B$6:$B$29,MATCH($A$41,MERCREDI!E6:E29,0))</f>
        <v>#N/A</v>
      </c>
      <c r="FB41" s="559" t="e">
        <f>INDEX(MERCREDI!$B$6:$B$29,MATCH($A$41,MERCREDI!F6:F29,0))</f>
        <v>#N/A</v>
      </c>
      <c r="FC41" s="559" t="e">
        <f>INDEX(MERCREDI!$B$6:$B$29,MATCH($A$41,MERCREDI!G6:G29,0))</f>
        <v>#N/A</v>
      </c>
      <c r="FD41" s="559" t="e">
        <f>INDEX(MERCREDI!$B$6:$B$29,MATCH($A$41,MERCREDI!H6:H29,0))</f>
        <v>#N/A</v>
      </c>
      <c r="FE41" s="559" t="e">
        <f>INDEX(MERCREDI!$B$6:$B$29,MATCH($A$41,MERCREDI!I6:I29,0))</f>
        <v>#N/A</v>
      </c>
      <c r="FF41" s="559" t="e">
        <f>INDEX(MERCREDI!$B$6:$B$29,MATCH($A$41,MERCREDI!J6:J29,0))</f>
        <v>#N/A</v>
      </c>
      <c r="FG41" s="559" t="e">
        <f>INDEX(MERCREDI!$B$6:$B$29,MATCH($A$41,MERCREDI!K6:K29,0))</f>
        <v>#N/A</v>
      </c>
      <c r="FH41" s="559" t="e">
        <f>INDEX(MERCREDI!$B$6:$B$29,MATCH($A$41,MERCREDI!L6:L29,0))</f>
        <v>#N/A</v>
      </c>
      <c r="FI41" s="559" t="e">
        <f>INDEX(MERCREDI!$B$6:$B$29,MATCH($A$41,MERCREDI!M6:M29,0))</f>
        <v>#N/A</v>
      </c>
      <c r="FJ41" s="559" t="e">
        <f>INDEX(MERCREDI!$B$6:$B$29,MATCH($A$41,MERCREDI!N6:N29,0))</f>
        <v>#N/A</v>
      </c>
      <c r="FK41" s="559" t="e">
        <f>INDEX(MERCREDI!$B$6:$B$29,MATCH($A$41,MERCREDI!O6:O29,0))</f>
        <v>#N/A</v>
      </c>
      <c r="FL41" s="559" t="e">
        <f>INDEX(MERCREDI!$B$6:$B$29,MATCH($A$41,MERCREDI!P6:P29,0))</f>
        <v>#N/A</v>
      </c>
      <c r="FM41" s="559" t="e">
        <f>INDEX(MERCREDI!$B$6:$B$29,MATCH($A$41,MERCREDI!Q6:Q29,0))</f>
        <v>#N/A</v>
      </c>
      <c r="FN41" s="559" t="e">
        <f>INDEX(MERCREDI!$B$6:$B$29,MATCH($A$41,MERCREDI!R6:R29,0))</f>
        <v>#N/A</v>
      </c>
      <c r="FO41" s="559" t="e">
        <f>INDEX(MERCREDI!$B$6:$B$29,MATCH($A$41,MERCREDI!S6:S29,0))</f>
        <v>#N/A</v>
      </c>
      <c r="FP41" s="559" t="e">
        <f>INDEX(MERCREDI!$B$6:$B$29,MATCH($A$41,MERCREDI!T6:T29,0))</f>
        <v>#N/A</v>
      </c>
      <c r="FQ41" s="559" t="e">
        <f>INDEX(MERCREDI!$B$6:$B$29,MATCH($A$41,MERCREDI!U6:U29,0))</f>
        <v>#N/A</v>
      </c>
      <c r="FR41" s="559" t="e">
        <f>INDEX(MERCREDI!$B$6:$B$29,MATCH($A$41,MERCREDI!V6:V29,0))</f>
        <v>#N/A</v>
      </c>
      <c r="FS41" s="559" t="e">
        <f>INDEX(MERCREDI!$B$6:$B$29,MATCH($A$41,MERCREDI!W6:W29,0))</f>
        <v>#N/A</v>
      </c>
      <c r="FT41" s="559" t="e">
        <f>INDEX(MERCREDI!$B$6:$B$29,MATCH($A$41,MERCREDI!X6:X29,0))</f>
        <v>#N/A</v>
      </c>
      <c r="FU41" s="559" t="e">
        <f>INDEX(MERCREDI!$B$6:$B$29,MATCH($A$41,MERCREDI!Y6:Y29,0))</f>
        <v>#N/A</v>
      </c>
      <c r="FV41" s="559" t="e">
        <f>INDEX(MERCREDI!$B$6:$B$29,MATCH($A$41,MERCREDI!Z6:Z29,0))</f>
        <v>#N/A</v>
      </c>
      <c r="FW41" s="559" t="e">
        <f>INDEX(MERCREDI!$B$6:$B$29,MATCH($A$41,MERCREDI!AA6:AA29,0))</f>
        <v>#N/A</v>
      </c>
      <c r="FX41" s="559" t="e">
        <f>INDEX(MERCREDI!$B$6:$B$29,MATCH($A$41,MERCREDI!AB6:AB29,0))</f>
        <v>#N/A</v>
      </c>
      <c r="FY41" s="572">
        <f t="shared" si="28"/>
        <v>0</v>
      </c>
      <c r="GA41" s="570" t="str">
        <f t="shared" si="29"/>
        <v>JACQUET</v>
      </c>
      <c r="GB41" s="565" t="e">
        <f>INDEX(JEUDI!$B$6:$B$29,MATCH($A$41,JEUDI!D6:D29,0))</f>
        <v>#N/A</v>
      </c>
      <c r="GC41" s="565" t="e">
        <f>INDEX(JEUDI!$B$6:$B$29,MATCH($A$41,JEUDI!E6:E29,0))</f>
        <v>#N/A</v>
      </c>
      <c r="GD41" s="565" t="e">
        <f>INDEX(JEUDI!$B$6:$B$29,MATCH($A$41,JEUDI!F6:F29,0))</f>
        <v>#N/A</v>
      </c>
      <c r="GE41" s="565" t="e">
        <f>INDEX(JEUDI!$B$6:$B$29,MATCH($A$41,JEUDI!G6:G29,0))</f>
        <v>#N/A</v>
      </c>
      <c r="GF41" s="565" t="e">
        <f>INDEX(JEUDI!$B$6:$B$29,MATCH($A$41,JEUDI!H6:H29,0))</f>
        <v>#N/A</v>
      </c>
      <c r="GG41" s="565" t="e">
        <f>INDEX(JEUDI!$B$6:$B$29,MATCH($A$41,JEUDI!I6:I29,0))</f>
        <v>#N/A</v>
      </c>
      <c r="GH41" s="565" t="e">
        <f>INDEX(JEUDI!$B$6:$B$29,MATCH($A$41,JEUDI!J6:J29,0))</f>
        <v>#N/A</v>
      </c>
      <c r="GI41" s="565" t="e">
        <f>INDEX(JEUDI!$B$6:$B$29,MATCH($A$41,JEUDI!K6:K29,0))</f>
        <v>#N/A</v>
      </c>
      <c r="GJ41" s="565" t="e">
        <f>INDEX(JEUDI!$B$6:$B$29,MATCH($A$41,JEUDI!L6:L29,0))</f>
        <v>#N/A</v>
      </c>
      <c r="GK41" s="565" t="e">
        <f>INDEX(JEUDI!$B$6:$B$29,MATCH($A$41,JEUDI!M6:M29,0))</f>
        <v>#N/A</v>
      </c>
      <c r="GL41" s="565" t="e">
        <f>INDEX(JEUDI!$B$6:$B$29,MATCH($A$41,JEUDI!N6:N29,0))</f>
        <v>#N/A</v>
      </c>
      <c r="GM41" s="565" t="e">
        <f>INDEX(JEUDI!$B$6:$B$29,MATCH($A$41,JEUDI!O6:O29,0))</f>
        <v>#N/A</v>
      </c>
      <c r="GN41" s="565" t="e">
        <f>INDEX(JEUDI!$B$6:$B$29,MATCH($A$41,JEUDI!P6:P29,0))</f>
        <v>#N/A</v>
      </c>
      <c r="GO41" s="565" t="e">
        <f>INDEX(JEUDI!$B$6:$B$29,MATCH($A$41,JEUDI!Q6:Q29,0))</f>
        <v>#N/A</v>
      </c>
      <c r="GP41" s="565" t="e">
        <f>INDEX(JEUDI!$B$6:$B$29,MATCH($A$41,JEUDI!R6:R29,0))</f>
        <v>#N/A</v>
      </c>
      <c r="GQ41" s="565" t="e">
        <f>INDEX(JEUDI!$B$6:$B$29,MATCH($A$41,JEUDI!S6:S29,0))</f>
        <v>#N/A</v>
      </c>
      <c r="GR41" s="565" t="e">
        <f>INDEX(JEUDI!$B$6:$B$29,MATCH($A$41,JEUDI!T6:T29,0))</f>
        <v>#N/A</v>
      </c>
      <c r="GS41" s="565" t="e">
        <f>INDEX(JEUDI!$B$6:$B$29,MATCH($A$41,JEUDI!U6:U29,0))</f>
        <v>#N/A</v>
      </c>
      <c r="GT41" s="565" t="e">
        <f>INDEX(JEUDI!$B$6:$B$29,MATCH($A$41,JEUDI!V6:V29,0))</f>
        <v>#N/A</v>
      </c>
      <c r="GU41" s="565" t="e">
        <f>INDEX(JEUDI!$B$6:$B$29,MATCH($A$41,JEUDI!W6:W29,0))</f>
        <v>#N/A</v>
      </c>
      <c r="GV41" s="565" t="e">
        <f>INDEX(JEUDI!$B$6:$B$29,MATCH($A$41,JEUDI!X6:X29,0))</f>
        <v>#N/A</v>
      </c>
      <c r="GW41" s="565" t="e">
        <f>INDEX(JEUDI!$B$6:$B$29,MATCH($A$41,JEUDI!Y6:Y29,0))</f>
        <v>#N/A</v>
      </c>
      <c r="GX41" s="565" t="e">
        <f>INDEX(JEUDI!$B$6:$B$29,MATCH($A$41,JEUDI!Z6:Z29,0))</f>
        <v>#N/A</v>
      </c>
      <c r="GY41" s="565" t="e">
        <f>INDEX(JEUDI!$B$6:$B$29,MATCH($A$41,JEUDI!AA6:AA29,0))</f>
        <v>#N/A</v>
      </c>
      <c r="GZ41" s="565" t="e">
        <f>INDEX(JEUDI!$B$6:$B$29,MATCH($A$41,JEUDI!AB6:AB29,0))</f>
        <v>#N/A</v>
      </c>
      <c r="HA41" s="572">
        <f t="shared" si="30"/>
        <v>0</v>
      </c>
      <c r="HC41" s="772" t="str">
        <f t="shared" si="31"/>
        <v>JACQUET</v>
      </c>
      <c r="HD41" s="565" t="e">
        <f>INDEX(VENDREDI!$B$6:$B$29,MATCH($A$41,VENDREDI!D6:D29,0))</f>
        <v>#N/A</v>
      </c>
      <c r="HE41" s="565" t="e">
        <f>INDEX(VENDREDI!$B$6:$B$29,MATCH($A$41,VENDREDI!E6:E29,0))</f>
        <v>#N/A</v>
      </c>
      <c r="HF41" s="565" t="e">
        <f>INDEX(VENDREDI!$B$6:$B$29,MATCH($A$41,VENDREDI!F6:F29,0))</f>
        <v>#N/A</v>
      </c>
      <c r="HG41" s="565" t="e">
        <f>INDEX(VENDREDI!$B$6:$B$29,MATCH($A$41,VENDREDI!G6:G29,0))</f>
        <v>#N/A</v>
      </c>
      <c r="HH41" s="565" t="e">
        <f>INDEX(VENDREDI!$B$6:$B$29,MATCH($A$41,VENDREDI!H6:H29,0))</f>
        <v>#N/A</v>
      </c>
      <c r="HI41" s="565" t="e">
        <f>INDEX(VENDREDI!$B$6:$B$29,MATCH($A$41,VENDREDI!I6:I29,0))</f>
        <v>#N/A</v>
      </c>
      <c r="HJ41" s="565" t="e">
        <f>INDEX(VENDREDI!$B$6:$B$29,MATCH($A$41,VENDREDI!J6:J29,0))</f>
        <v>#N/A</v>
      </c>
      <c r="HK41" s="565" t="e">
        <f>INDEX(VENDREDI!$B$6:$B$29,MATCH($A$41,VENDREDI!K6:K29,0))</f>
        <v>#N/A</v>
      </c>
      <c r="HL41" s="565" t="e">
        <f>INDEX(VENDREDI!$B$6:$B$29,MATCH($A$41,VENDREDI!L6:L29,0))</f>
        <v>#N/A</v>
      </c>
      <c r="HM41" s="565" t="e">
        <f>INDEX(VENDREDI!$B$6:$B$29,MATCH($A$41,VENDREDI!M6:M29,0))</f>
        <v>#N/A</v>
      </c>
      <c r="HN41" s="565" t="e">
        <f>INDEX(VENDREDI!$B$6:$B$29,MATCH($A$41,VENDREDI!N6:N29,0))</f>
        <v>#N/A</v>
      </c>
      <c r="HO41" s="565" t="e">
        <f>INDEX(VENDREDI!$B$6:$B$29,MATCH($A$41,VENDREDI!O6:O29,0))</f>
        <v>#N/A</v>
      </c>
      <c r="HP41" s="565" t="e">
        <f>INDEX(VENDREDI!$B$6:$B$29,MATCH($A$41,VENDREDI!P6:P29,0))</f>
        <v>#N/A</v>
      </c>
      <c r="HQ41" s="565" t="e">
        <f>INDEX(VENDREDI!$B$6:$B$29,MATCH($A$41,VENDREDI!Q6:Q29,0))</f>
        <v>#N/A</v>
      </c>
      <c r="HR41" s="565" t="e">
        <f>INDEX(VENDREDI!$B$6:$B$29,MATCH($A$41,VENDREDI!R6:R29,0))</f>
        <v>#N/A</v>
      </c>
      <c r="HS41" s="565" t="e">
        <f>INDEX(VENDREDI!$B$6:$B$29,MATCH($A$41,VENDREDI!S6:S29,0))</f>
        <v>#N/A</v>
      </c>
      <c r="HT41" s="565" t="e">
        <f>INDEX(VENDREDI!$B$6:$B$29,MATCH($A$41,VENDREDI!T6:T29,0))</f>
        <v>#N/A</v>
      </c>
      <c r="HU41" s="565" t="e">
        <f>INDEX(VENDREDI!$B$6:$B$29,MATCH($A$41,VENDREDI!U6:U29,0))</f>
        <v>#N/A</v>
      </c>
      <c r="HV41" s="565" t="e">
        <f>INDEX(VENDREDI!$B$6:$B$29,MATCH($A$41,VENDREDI!V6:V29,0))</f>
        <v>#N/A</v>
      </c>
      <c r="HW41" s="565" t="e">
        <f>INDEX(VENDREDI!$B$6:$B$29,MATCH($A$41,VENDREDI!W6:W29,0))</f>
        <v>#N/A</v>
      </c>
      <c r="HX41" s="565" t="e">
        <f>INDEX(VENDREDI!$B$6:$B$29,MATCH($A$41,VENDREDI!X6:X29,0))</f>
        <v>#N/A</v>
      </c>
      <c r="HY41" s="565" t="e">
        <f>INDEX(VENDREDI!$B$6:$B$29,MATCH($A$41,VENDREDI!Y6:Y29,0))</f>
        <v>#N/A</v>
      </c>
      <c r="HZ41" s="565" t="e">
        <f>INDEX(VENDREDI!$B$6:$B$29,MATCH($A$41,VENDREDI!Z6:Z29,0))</f>
        <v>#N/A</v>
      </c>
      <c r="IA41" s="565" t="e">
        <f>INDEX(VENDREDI!$B$6:$B$29,MATCH($A$41,VENDREDI!AA6:AA29,0))</f>
        <v>#N/A</v>
      </c>
      <c r="IB41" s="565" t="e">
        <f>INDEX(VENDREDI!$B$6:$B$29,MATCH($A$41,VENDREDI!AB6:AB29,0))</f>
        <v>#N/A</v>
      </c>
      <c r="IC41" s="572">
        <f t="shared" si="32"/>
        <v>0</v>
      </c>
      <c r="IG41" s="772" t="str">
        <f t="shared" si="33"/>
        <v>JACQUET</v>
      </c>
      <c r="IH41" s="565" t="e">
        <f>INDEX(LUNDI!$B$35:$B$58,MATCH($A$41,LUNDI!D35:D58,0))</f>
        <v>#N/A</v>
      </c>
      <c r="II41" s="565" t="e">
        <f>INDEX(LUNDI!$B$35:$B$58,MATCH($A$41,LUNDI!E35:E58,0))</f>
        <v>#N/A</v>
      </c>
      <c r="IJ41" s="565" t="e">
        <f>INDEX(LUNDI!$B$35:$B$58,MATCH($A$41,LUNDI!F35:F58,0))</f>
        <v>#N/A</v>
      </c>
      <c r="IK41" s="565" t="e">
        <f>INDEX(LUNDI!$B$35:$B$58,MATCH($A$41,LUNDI!G35:G58,0))</f>
        <v>#N/A</v>
      </c>
      <c r="IL41" s="565" t="e">
        <f>INDEX(LUNDI!$B$35:$B$58,MATCH($A$41,LUNDI!H35:H58,0))</f>
        <v>#N/A</v>
      </c>
      <c r="IM41" s="565" t="e">
        <f>INDEX(LUNDI!$B$35:$B$58,MATCH($A$41,LUNDI!I35:I58,0))</f>
        <v>#N/A</v>
      </c>
      <c r="IN41" s="565" t="e">
        <f>INDEX(LUNDI!$B$35:$B$58,MATCH($A$41,LUNDI!J35:J58,0))</f>
        <v>#N/A</v>
      </c>
      <c r="IO41" s="565" t="e">
        <f>INDEX(LUNDI!$B$35:$B$58,MATCH($A$41,LUNDI!K35:K58,0))</f>
        <v>#N/A</v>
      </c>
      <c r="IP41" s="565" t="e">
        <f>INDEX(LUNDI!$B$35:$B$58,MATCH($A$41,LUNDI!L35:L58,0))</f>
        <v>#N/A</v>
      </c>
      <c r="IQ41" s="565" t="e">
        <f>INDEX(LUNDI!$B$35:$B$58,MATCH($A$41,LUNDI!M35:M58,0))</f>
        <v>#N/A</v>
      </c>
      <c r="IR41" s="565" t="e">
        <f>INDEX(LUNDI!$B$35:$B$58,MATCH($A$41,LUNDI!N35:N58,0))</f>
        <v>#N/A</v>
      </c>
      <c r="IS41" s="565" t="e">
        <f>INDEX(LUNDI!$B$35:$B$58,MATCH($A$41,LUNDI!O35:O58,0))</f>
        <v>#N/A</v>
      </c>
      <c r="IT41" s="565" t="e">
        <f>INDEX(LUNDI!$B$35:$B$58,MATCH($A$41,LUNDI!P35:P58,0))</f>
        <v>#N/A</v>
      </c>
      <c r="IU41" s="565" t="e">
        <f>INDEX(LUNDI!$B$35:$B$58,MATCH($A$41,LUNDI!Q35:Q58,0))</f>
        <v>#N/A</v>
      </c>
      <c r="IV41" s="565" t="e">
        <f>INDEX(LUNDI!$B$35:$B$58,MATCH($A$41,LUNDI!R35:R58,0))</f>
        <v>#N/A</v>
      </c>
      <c r="IW41" s="565" t="e">
        <f>INDEX(LUNDI!$B$35:$B$58,MATCH($A$41,LUNDI!S35:S58,0))</f>
        <v>#N/A</v>
      </c>
      <c r="IX41" s="565" t="e">
        <f>INDEX(LUNDI!$B$35:$B$58,MATCH($A$41,LUNDI!T35:T58,0))</f>
        <v>#N/A</v>
      </c>
      <c r="IY41" s="565" t="e">
        <f>INDEX(LUNDI!$B$35:$B$58,MATCH($A$41,LUNDI!U35:U58,0))</f>
        <v>#N/A</v>
      </c>
      <c r="IZ41" s="565" t="e">
        <f>INDEX(LUNDI!$B$35:$B$58,MATCH($A$41,LUNDI!V35:V58,0))</f>
        <v>#N/A</v>
      </c>
      <c r="JA41" s="565" t="e">
        <f>INDEX(LUNDI!$B$35:$B$58,MATCH($A$41,LUNDI!W35:W58,0))</f>
        <v>#N/A</v>
      </c>
      <c r="JB41" s="565" t="e">
        <f>INDEX(LUNDI!$B$35:$B$58,MATCH($A$41,LUNDI!X35:X58,0))</f>
        <v>#N/A</v>
      </c>
      <c r="JC41" s="565" t="e">
        <f>INDEX(LUNDI!$B$35:$B$58,MATCH($A$41,LUNDI!Y35:Y58,0))</f>
        <v>#N/A</v>
      </c>
      <c r="JD41" s="565" t="e">
        <f>INDEX(LUNDI!$B$35:$B$58,MATCH($A$41,LUNDI!Z35:Z58,0))</f>
        <v>#N/A</v>
      </c>
      <c r="JE41" s="565" t="e">
        <f>INDEX(LUNDI!$B$35:$B$58,MATCH($A$41,LUNDI!AA35:AA58,0))</f>
        <v>#N/A</v>
      </c>
      <c r="JF41" s="565" t="e">
        <f>INDEX(LUNDI!$B$35:$B$58,MATCH($A$41,LUNDI!AB35:AB58,0))</f>
        <v>#N/A</v>
      </c>
      <c r="JG41" s="572">
        <f t="shared" si="34"/>
        <v>0</v>
      </c>
      <c r="JI41" s="772" t="str">
        <f t="shared" si="35"/>
        <v>JACQUET</v>
      </c>
      <c r="JJ41" s="565" t="e">
        <f>INDEX(MARDI!$B$35:$B$58,MATCH($A$41,MARDI!D35:D58,0))</f>
        <v>#N/A</v>
      </c>
      <c r="JK41" s="565" t="e">
        <f>INDEX(MARDI!$B$35:$B$58,MATCH($A$41,MARDI!E35:E58,0))</f>
        <v>#N/A</v>
      </c>
      <c r="JL41" s="565" t="e">
        <f>INDEX(MARDI!$B$35:$B$58,MATCH($A$41,MARDI!F35:F58,0))</f>
        <v>#N/A</v>
      </c>
      <c r="JM41" s="565" t="e">
        <f>INDEX(MARDI!$B$35:$B$58,MATCH($A$41,MARDI!G35:G58,0))</f>
        <v>#N/A</v>
      </c>
      <c r="JN41" s="565" t="e">
        <f>INDEX(MARDI!$B$35:$B$58,MATCH($A$41,MARDI!H35:H58,0))</f>
        <v>#N/A</v>
      </c>
      <c r="JO41" s="565" t="e">
        <f>INDEX(MARDI!$B$35:$B$58,MATCH($A$41,MARDI!I35:I58,0))</f>
        <v>#N/A</v>
      </c>
      <c r="JP41" s="565" t="e">
        <f>INDEX(MARDI!$B$35:$B$58,MATCH($A$41,MARDI!J35:J58,0))</f>
        <v>#N/A</v>
      </c>
      <c r="JQ41" s="565" t="e">
        <f>INDEX(MARDI!$B$35:$B$58,MATCH($A$41,MARDI!K35:K58,0))</f>
        <v>#N/A</v>
      </c>
      <c r="JR41" s="565" t="e">
        <f>INDEX(MARDI!$B$35:$B$58,MATCH($A$41,MARDI!L35:L58,0))</f>
        <v>#N/A</v>
      </c>
      <c r="JS41" s="565" t="e">
        <f>INDEX(MARDI!$B$35:$B$58,MATCH($A$41,MARDI!M35:M58,0))</f>
        <v>#N/A</v>
      </c>
      <c r="JT41" s="565" t="e">
        <f>INDEX(MARDI!$B$35:$B$58,MATCH($A$41,MARDI!N35:N58,0))</f>
        <v>#N/A</v>
      </c>
      <c r="JU41" s="565" t="e">
        <f>INDEX(MARDI!$B$35:$B$58,MATCH($A$41,MARDI!O35:O58,0))</f>
        <v>#N/A</v>
      </c>
      <c r="JV41" s="565" t="e">
        <f>INDEX(MARDI!$B$35:$B$58,MATCH($A$41,MARDI!P35:P58,0))</f>
        <v>#N/A</v>
      </c>
      <c r="JW41" s="565" t="e">
        <f>INDEX(MARDI!$B$35:$B$58,MATCH($A$41,MARDI!Q35:Q58,0))</f>
        <v>#N/A</v>
      </c>
      <c r="JX41" s="565" t="e">
        <f>INDEX(MARDI!$B$35:$B$58,MATCH($A$41,MARDI!R35:R58,0))</f>
        <v>#N/A</v>
      </c>
      <c r="JY41" s="565" t="e">
        <f>INDEX(MARDI!$B$35:$B$58,MATCH($A$41,MARDI!S35:S58,0))</f>
        <v>#N/A</v>
      </c>
      <c r="JZ41" s="565" t="e">
        <f>INDEX(MARDI!$B$35:$B$58,MATCH($A$41,MARDI!T35:T58,0))</f>
        <v>#N/A</v>
      </c>
      <c r="KA41" s="565" t="e">
        <f>INDEX(MARDI!$B$35:$B$58,MATCH($A$41,MARDI!U35:U58,0))</f>
        <v>#N/A</v>
      </c>
      <c r="KB41" s="565" t="e">
        <f>INDEX(MARDI!$B$35:$B$58,MATCH($A$41,MARDI!V35:V58,0))</f>
        <v>#N/A</v>
      </c>
      <c r="KC41" s="565" t="e">
        <f>INDEX(MARDI!$B$35:$B$58,MATCH($A$41,MARDI!W35:W58,0))</f>
        <v>#N/A</v>
      </c>
      <c r="KD41" s="565" t="e">
        <f>INDEX(MARDI!$B$35:$B$58,MATCH($A$41,MARDI!X35:X58,0))</f>
        <v>#N/A</v>
      </c>
      <c r="KE41" s="565" t="e">
        <f>INDEX(MARDI!$B$35:$B$58,MATCH($A$41,MARDI!Y35:Y58,0))</f>
        <v>#N/A</v>
      </c>
      <c r="KF41" s="565" t="e">
        <f>INDEX(MARDI!$B$35:$B$58,MATCH($A$41,MARDI!Z35:Z58,0))</f>
        <v>#N/A</v>
      </c>
      <c r="KG41" s="565" t="e">
        <f>INDEX(MARDI!$B$35:$B$58,MATCH($A$41,MARDI!AA35:AA58,0))</f>
        <v>#N/A</v>
      </c>
      <c r="KH41" s="565" t="e">
        <f>INDEX(MARDI!$B$35:$B$58,MATCH($A$41,MARDI!AB35:AB58,0))</f>
        <v>#N/A</v>
      </c>
      <c r="KI41" s="572">
        <f t="shared" si="36"/>
        <v>0</v>
      </c>
      <c r="KK41" s="565" t="str">
        <f t="shared" si="37"/>
        <v>JACQUET</v>
      </c>
      <c r="KL41" s="565" t="e">
        <f>INDEX(MERCREDI!$B$35:$B$58,MATCH($A$41,MERCREDI!D35:D58,0))</f>
        <v>#N/A</v>
      </c>
      <c r="KM41" s="565" t="e">
        <f>INDEX(MERCREDI!$B$35:$B$58,MATCH($A$41,MERCREDI!E35:E58,0))</f>
        <v>#N/A</v>
      </c>
      <c r="KN41" s="565" t="e">
        <f>INDEX(MERCREDI!$B$35:$B$58,MATCH($A$41,MERCREDI!F35:F58,0))</f>
        <v>#N/A</v>
      </c>
      <c r="KO41" s="565" t="e">
        <f>INDEX(MERCREDI!$B$35:$B$58,MATCH($A$41,MERCREDI!G35:G58,0))</f>
        <v>#N/A</v>
      </c>
      <c r="KP41" s="565" t="e">
        <f>INDEX(MERCREDI!$B$35:$B$58,MATCH($A$41,MERCREDI!H35:H58,0))</f>
        <v>#N/A</v>
      </c>
      <c r="KQ41" s="565" t="e">
        <f>INDEX(MERCREDI!$B$35:$B$58,MATCH($A$41,MERCREDI!I35:I58,0))</f>
        <v>#N/A</v>
      </c>
      <c r="KR41" s="565" t="e">
        <f>INDEX(MERCREDI!$B$35:$B$58,MATCH($A$41,MERCREDI!J35:J58,0))</f>
        <v>#N/A</v>
      </c>
      <c r="KS41" s="565" t="e">
        <f>INDEX(MERCREDI!$B$35:$B$58,MATCH($A$41,MERCREDI!K35:K58,0))</f>
        <v>#N/A</v>
      </c>
      <c r="KT41" s="565" t="e">
        <f>INDEX(MERCREDI!$B$35:$B$58,MATCH($A$41,MERCREDI!L35:L58,0))</f>
        <v>#N/A</v>
      </c>
      <c r="KU41" s="565" t="e">
        <f>INDEX(MERCREDI!$B$35:$B$58,MATCH($A$41,MERCREDI!M35:M58,0))</f>
        <v>#N/A</v>
      </c>
      <c r="KV41" s="565" t="e">
        <f>INDEX(MERCREDI!$B$35:$B$58,MATCH($A$41,MERCREDI!N35:N58,0))</f>
        <v>#N/A</v>
      </c>
      <c r="KW41" s="565" t="e">
        <f>INDEX(MERCREDI!$B$35:$B$58,MATCH($A$41,MERCREDI!O35:O58,0))</f>
        <v>#N/A</v>
      </c>
      <c r="KX41" s="565" t="e">
        <f>INDEX(MERCREDI!$B$35:$B$58,MATCH($A$41,MERCREDI!P35:P58,0))</f>
        <v>#N/A</v>
      </c>
      <c r="KY41" s="565" t="e">
        <f>INDEX(MERCREDI!$B$35:$B$58,MATCH($A$41,MERCREDI!Q35:Q58,0))</f>
        <v>#N/A</v>
      </c>
      <c r="KZ41" s="565" t="e">
        <f>INDEX(MERCREDI!$B$35:$B$58,MATCH($A$41,MERCREDI!R35:R58,0))</f>
        <v>#N/A</v>
      </c>
      <c r="LA41" s="565" t="e">
        <f>INDEX(MERCREDI!$B$35:$B$58,MATCH($A$41,MERCREDI!S35:S58,0))</f>
        <v>#N/A</v>
      </c>
      <c r="LB41" s="565" t="e">
        <f>INDEX(MERCREDI!$B$35:$B$58,MATCH($A$41,MERCREDI!T35:T58,0))</f>
        <v>#N/A</v>
      </c>
      <c r="LC41" s="565" t="e">
        <f>INDEX(MERCREDI!$B$35:$B$58,MATCH($A$41,MERCREDI!U35:U58,0))</f>
        <v>#N/A</v>
      </c>
      <c r="LD41" s="565" t="e">
        <f>INDEX(MERCREDI!$B$35:$B$58,MATCH($A$41,MERCREDI!V35:V58,0))</f>
        <v>#N/A</v>
      </c>
      <c r="LE41" s="565" t="e">
        <f>INDEX(MERCREDI!$B$35:$B$58,MATCH($A$41,MERCREDI!W35:W58,0))</f>
        <v>#N/A</v>
      </c>
      <c r="LF41" s="565" t="e">
        <f>INDEX(MERCREDI!$B$35:$B$58,MATCH($A$41,MERCREDI!X35:X58,0))</f>
        <v>#N/A</v>
      </c>
      <c r="LG41" s="565" t="e">
        <f>INDEX(MERCREDI!$B$35:$B$58,MATCH($A$41,MERCREDI!Y35:Y58,0))</f>
        <v>#N/A</v>
      </c>
      <c r="LH41" s="565" t="e">
        <f>INDEX(MERCREDI!$B$35:$B$58,MATCH($A$41,MERCREDI!Z35:Z58,0))</f>
        <v>#N/A</v>
      </c>
      <c r="LI41" s="565" t="e">
        <f>INDEX(MERCREDI!$B$35:$B$58,MATCH($A$41,MERCREDI!AA35:AA58,0))</f>
        <v>#N/A</v>
      </c>
      <c r="LJ41" s="565" t="e">
        <f>INDEX(MERCREDI!$B$35:$B$58,MATCH($A$41,MERCREDI!AB35:AB58,0))</f>
        <v>#N/A</v>
      </c>
      <c r="LK41" s="572">
        <f t="shared" si="38"/>
        <v>0</v>
      </c>
      <c r="LM41" s="565" t="str">
        <f t="shared" si="39"/>
        <v>JACQUET</v>
      </c>
      <c r="LN41" s="565" t="e">
        <f>INDEX(JEUDI!$B$35:$B$58,MATCH($A$41,JEUDI!D35:D58,0))</f>
        <v>#N/A</v>
      </c>
      <c r="LO41" s="565" t="e">
        <f>INDEX(JEUDI!$B$35:$B$58,MATCH($A$41,JEUDI!E35:E58,0))</f>
        <v>#N/A</v>
      </c>
      <c r="LP41" s="565" t="e">
        <f>INDEX(JEUDI!$B$35:$B$58,MATCH($A$41,JEUDI!F35:F58,0))</f>
        <v>#N/A</v>
      </c>
      <c r="LQ41" s="565" t="e">
        <f>INDEX(JEUDI!$B$35:$B$58,MATCH($A$41,JEUDI!G35:G58,0))</f>
        <v>#N/A</v>
      </c>
      <c r="LR41" s="565" t="e">
        <f>INDEX(JEUDI!$B$35:$B$58,MATCH($A$41,JEUDI!H35:H58,0))</f>
        <v>#N/A</v>
      </c>
      <c r="LS41" s="565" t="e">
        <f>INDEX(JEUDI!$B$35:$B$58,MATCH($A$41,JEUDI!I35:I58,0))</f>
        <v>#N/A</v>
      </c>
      <c r="LT41" s="565" t="e">
        <f>INDEX(JEUDI!$B$35:$B$58,MATCH($A$41,JEUDI!J35:J58,0))</f>
        <v>#N/A</v>
      </c>
      <c r="LU41" s="565" t="e">
        <f>INDEX(JEUDI!$B$35:$B$58,MATCH($A$41,JEUDI!K35:K58,0))</f>
        <v>#N/A</v>
      </c>
      <c r="LV41" s="565" t="e">
        <f>INDEX(JEUDI!$B$35:$B$58,MATCH($A$41,JEUDI!L35:L58,0))</f>
        <v>#N/A</v>
      </c>
      <c r="LW41" s="565" t="e">
        <f>INDEX(JEUDI!$B$35:$B$58,MATCH($A$41,JEUDI!M35:M58,0))</f>
        <v>#N/A</v>
      </c>
      <c r="LX41" s="565" t="e">
        <f>INDEX(JEUDI!$B$35:$B$58,MATCH($A$41,JEUDI!N35:N58,0))</f>
        <v>#N/A</v>
      </c>
      <c r="LY41" s="565" t="e">
        <f>INDEX(JEUDI!$B$35:$B$58,MATCH($A$41,JEUDI!O35:O58,0))</f>
        <v>#N/A</v>
      </c>
      <c r="LZ41" s="565" t="e">
        <f>INDEX(JEUDI!$B$35:$B$58,MATCH($A$41,JEUDI!P35:P58,0))</f>
        <v>#N/A</v>
      </c>
      <c r="MA41" s="565" t="e">
        <f>INDEX(JEUDI!$B$35:$B$58,MATCH($A$41,JEUDI!Q35:Q58,0))</f>
        <v>#N/A</v>
      </c>
      <c r="MB41" s="565" t="e">
        <f>INDEX(JEUDI!$B$35:$B$58,MATCH($A$41,JEUDI!R35:R58,0))</f>
        <v>#N/A</v>
      </c>
      <c r="MC41" s="565" t="e">
        <f>INDEX(JEUDI!$B$35:$B$58,MATCH($A$41,JEUDI!S35:S58,0))</f>
        <v>#N/A</v>
      </c>
      <c r="MD41" s="565" t="e">
        <f>INDEX(JEUDI!$B$35:$B$58,MATCH($A$41,JEUDI!T35:T58,0))</f>
        <v>#N/A</v>
      </c>
      <c r="ME41" s="565" t="e">
        <f>INDEX(JEUDI!$B$35:$B$58,MATCH($A$41,JEUDI!U35:U58,0))</f>
        <v>#N/A</v>
      </c>
      <c r="MF41" s="565" t="e">
        <f>INDEX(JEUDI!$B$35:$B$58,MATCH($A$41,JEUDI!V35:V58,0))</f>
        <v>#N/A</v>
      </c>
      <c r="MG41" s="565" t="e">
        <f>INDEX(JEUDI!$B$35:$B$58,MATCH($A$41,JEUDI!W35:W58,0))</f>
        <v>#N/A</v>
      </c>
      <c r="MH41" s="565" t="e">
        <f>INDEX(JEUDI!$B$35:$B$58,MATCH($A$41,JEUDI!X35:X58,0))</f>
        <v>#N/A</v>
      </c>
      <c r="MI41" s="565" t="e">
        <f>INDEX(JEUDI!$B$35:$B$58,MATCH($A$41,JEUDI!Y35:Y58,0))</f>
        <v>#N/A</v>
      </c>
      <c r="MJ41" s="565" t="e">
        <f>INDEX(JEUDI!$B$35:$B$58,MATCH($A$41,JEUDI!Z35:Z58,0))</f>
        <v>#N/A</v>
      </c>
      <c r="MK41" s="565" t="e">
        <f>INDEX(JEUDI!$B$35:$B$58,MATCH($A$41,JEUDI!AA35:AA58,0))</f>
        <v>#N/A</v>
      </c>
      <c r="ML41" s="565" t="e">
        <f>INDEX(JEUDI!$B$35:$B$58,MATCH($A$41,JEUDI!AB35:AB58,0))</f>
        <v>#N/A</v>
      </c>
      <c r="MM41" s="572">
        <f t="shared" si="40"/>
        <v>0</v>
      </c>
      <c r="MP41" s="565" t="str">
        <f t="shared" si="41"/>
        <v>JACQUET</v>
      </c>
      <c r="MQ41" s="565" t="e">
        <f>INDEX(VENDREDI!$B$35:$B$58,MATCH($A$41,VENDREDI!D35:D58,0))</f>
        <v>#N/A</v>
      </c>
      <c r="MR41" s="565" t="e">
        <f>INDEX(VENDREDI!$B$35:$B$58,MATCH($A$41,VENDREDI!E35:E58,0))</f>
        <v>#N/A</v>
      </c>
      <c r="MS41" s="565" t="e">
        <f>INDEX(VENDREDI!$B$35:$B$58,MATCH($A$41,VENDREDI!F35:F58,0))</f>
        <v>#N/A</v>
      </c>
      <c r="MT41" s="565" t="e">
        <f>INDEX(VENDREDI!$B$35:$B$58,MATCH($A$41,VENDREDI!G35:G58,0))</f>
        <v>#N/A</v>
      </c>
      <c r="MU41" s="565" t="e">
        <f>INDEX(VENDREDI!$B$35:$B$58,MATCH($A$41,VENDREDI!H35:H58,0))</f>
        <v>#N/A</v>
      </c>
      <c r="MV41" s="565" t="e">
        <f>INDEX(VENDREDI!$B$35:$B$58,MATCH($A$41,VENDREDI!I35:I58,0))</f>
        <v>#N/A</v>
      </c>
      <c r="MW41" s="565" t="e">
        <f>INDEX(VENDREDI!$B$35:$B$58,MATCH($A$41,VENDREDI!J35:J58,0))</f>
        <v>#N/A</v>
      </c>
      <c r="MX41" s="565" t="e">
        <f>INDEX(VENDREDI!$B$35:$B$58,MATCH($A$41,VENDREDI!K35:K58,0))</f>
        <v>#N/A</v>
      </c>
      <c r="MY41" s="565" t="e">
        <f>INDEX(VENDREDI!$B$35:$B$58,MATCH($A$41,VENDREDI!L35:L58,0))</f>
        <v>#N/A</v>
      </c>
      <c r="MZ41" s="565" t="e">
        <f>INDEX(VENDREDI!$B$35:$B$58,MATCH($A$41,VENDREDI!M35:M58,0))</f>
        <v>#N/A</v>
      </c>
      <c r="NA41" s="565" t="e">
        <f>INDEX(VENDREDI!$B$35:$B$58,MATCH($A$41,VENDREDI!N35:N58,0))</f>
        <v>#N/A</v>
      </c>
      <c r="NB41" s="565" t="e">
        <f>INDEX(VENDREDI!$B$35:$B$58,MATCH($A$41,VENDREDI!O35:O58,0))</f>
        <v>#N/A</v>
      </c>
      <c r="NC41" s="565" t="e">
        <f>INDEX(VENDREDI!$B$35:$B$58,MATCH($A$41,VENDREDI!P35:P58,0))</f>
        <v>#N/A</v>
      </c>
      <c r="ND41" s="565" t="e">
        <f>INDEX(VENDREDI!$B$35:$B$58,MATCH($A$41,VENDREDI!Q35:Q58,0))</f>
        <v>#N/A</v>
      </c>
      <c r="NE41" s="565" t="e">
        <f>INDEX(VENDREDI!$B$35:$B$58,MATCH($A$41,VENDREDI!R35:R58,0))</f>
        <v>#N/A</v>
      </c>
      <c r="NF41" s="565" t="e">
        <f>INDEX(VENDREDI!$B$35:$B$58,MATCH($A$41,VENDREDI!S35:S58,0))</f>
        <v>#N/A</v>
      </c>
      <c r="NG41" s="565" t="e">
        <f>INDEX(VENDREDI!$B$35:$B$58,MATCH($A$41,VENDREDI!T35:T58,0))</f>
        <v>#N/A</v>
      </c>
      <c r="NH41" s="565" t="e">
        <f>INDEX(VENDREDI!$B$35:$B$58,MATCH($A$41,VENDREDI!U35:U58,0))</f>
        <v>#N/A</v>
      </c>
      <c r="NI41" s="565" t="e">
        <f>INDEX(VENDREDI!$B$35:$B$58,MATCH($A$41,VENDREDI!V35:V58,0))</f>
        <v>#N/A</v>
      </c>
      <c r="NJ41" s="565" t="e">
        <f>INDEX(VENDREDI!$B$35:$B$58,MATCH($A$41,VENDREDI!W35:W58,0))</f>
        <v>#N/A</v>
      </c>
      <c r="NK41" s="565" t="e">
        <f>INDEX(VENDREDI!$B$35:$B$58,MATCH($A$41,VENDREDI!X35:X58,0))</f>
        <v>#N/A</v>
      </c>
      <c r="NL41" s="565" t="e">
        <f>INDEX(VENDREDI!$B$35:$B$58,MATCH($A$41,VENDREDI!Y35:Y58,0))</f>
        <v>#N/A</v>
      </c>
      <c r="NM41" s="565" t="e">
        <f>INDEX(VENDREDI!$B$35:$B$58,MATCH($A$41,VENDREDI!Z35:Z58,0))</f>
        <v>#N/A</v>
      </c>
      <c r="NN41" s="565" t="e">
        <f>INDEX(VENDREDI!$B$35:$B$58,MATCH($A$41,VENDREDI!AA35:AA58,0))</f>
        <v>#N/A</v>
      </c>
      <c r="NO41" s="565" t="e">
        <f>INDEX(VENDREDI!$B$35:$B$58,MATCH($A$41,VENDREDI!AB35:AB58,0))</f>
        <v>#N/A</v>
      </c>
      <c r="NP41" s="572">
        <f t="shared" si="42"/>
        <v>0</v>
      </c>
      <c r="NS41" s="564" t="str">
        <f t="shared" si="43"/>
        <v>JACQUET</v>
      </c>
      <c r="NT41" s="617" t="e">
        <f>INDEX(LUNDI!$B$63:$B$66,MATCH(A41,LUNDI!$D$63:$D$66,0))</f>
        <v>#N/A</v>
      </c>
      <c r="NU41" s="618" t="e">
        <f>INDEX(LUNDI!$B$63:$B$66,MATCH(A41,LUNDI!$E$63:$E$66,0))</f>
        <v>#N/A</v>
      </c>
      <c r="NV41" s="625" t="e">
        <f>INDEX(LUNDI!$H$63:$H$66,MATCH(A41,LUNDI!$J$63:$J$66,0))</f>
        <v>#N/A</v>
      </c>
      <c r="NW41" s="626" t="e">
        <f>INDEX(LUNDI!$H$63:$H$66,MATCH($A$41,LUNDI!K63:K66,0))</f>
        <v>#N/A</v>
      </c>
      <c r="NX41" s="617" t="e">
        <f>INDEX(MARDI!$B$63:$B$66,MATCH(A41,MARDI!$D$63:$D$66,0))</f>
        <v>#N/A</v>
      </c>
      <c r="NY41" s="618" t="e">
        <f>INDEX(MARDI!$B$63:$B$66,MATCH(A41,MARDI!$E$63:$E$66,0))</f>
        <v>#N/A</v>
      </c>
      <c r="NZ41" s="625" t="e">
        <f>INDEX(MARDI!$H$63:$H$66,MATCH(A41,MARDI!$J$63:$J$66,0))</f>
        <v>#N/A</v>
      </c>
      <c r="OA41" s="626" t="e">
        <f>INDEX(MARDI!$H$63:$H$66,MATCH(A41,MARDI!$K$63:$K$66,0))</f>
        <v>#N/A</v>
      </c>
      <c r="OB41" s="617" t="e">
        <f>INDEX(MERCREDI!$B$63:$B$66,MATCH(A41,MERCREDI!$D$63:$D$66,0))</f>
        <v>#N/A</v>
      </c>
      <c r="OC41" s="618" t="e">
        <f>INDEX(MERCREDI!$B$63:$B$66,MATCH(A41,MERCREDI!$E$63:$E$66,0))</f>
        <v>#N/A</v>
      </c>
      <c r="OD41" s="625" t="e">
        <f>INDEX(MERCREDI!$H$63:$H$66,MATCH(A41,MERCREDI!$J$63:$J$66,0))</f>
        <v>#N/A</v>
      </c>
      <c r="OE41" s="626" t="e">
        <f>INDEX(MERCREDI!$H$63:$H$66,MATCH(A41,MERCREDI!$K$63:$K$66,0))</f>
        <v>#N/A</v>
      </c>
      <c r="OF41" s="617" t="e">
        <f>INDEX(JEUDI!$B$63:$B$66,MATCH(A41,JEUDI!$D$63:$D$66,0))</f>
        <v>#N/A</v>
      </c>
      <c r="OG41" s="618" t="e">
        <f>INDEX(JEUDI!$B$63:$B$66,MATCH(A41,JEUDI!$E$63:$E$66,0))</f>
        <v>#N/A</v>
      </c>
      <c r="OH41" s="625" t="e">
        <f>INDEX(JEUDI!$H$63:$H$66,MATCH(A41,JEUDI!$J$63:$J$66,0))</f>
        <v>#N/A</v>
      </c>
      <c r="OI41" s="626" t="e">
        <f>INDEX(JEUDI!$H$63:$H$66,MATCH(A41,JEUDI!$K$63:$K$66,0))</f>
        <v>#N/A</v>
      </c>
      <c r="OJ41" s="617" t="e">
        <f>INDEX(VENDREDI!$B$63:$B$66,MATCH(A41,VENDREDI!$D$63:$D$66,0))</f>
        <v>#N/A</v>
      </c>
      <c r="OK41" s="618" t="e">
        <f>INDEX(VENDREDI!$B$63:$B$66,MATCH(A41,VENDREDI!$E$63:$E$66,0))</f>
        <v>#N/A</v>
      </c>
      <c r="OL41" s="625" t="e">
        <f>INDEX(VENDREDI!$H$63:$H$66,MATCH(A41,VENDREDI!$J$63:$J$66,0))</f>
        <v>#N/A</v>
      </c>
      <c r="OM41" s="626" t="e">
        <f>INDEX(VENDREDI!$H$63:$H$66,MATCH(A41,VENDREDI!$K$63:$K$66,0))</f>
        <v>#N/A</v>
      </c>
      <c r="ON41" s="669" t="str">
        <f t="shared" si="44"/>
        <v>JACQUET</v>
      </c>
      <c r="OO41" s="641" t="e">
        <f>INDEX(LUNDI!$C$63:$C$66,MATCH(A41,LUNDI!$D$63:$D$66,0))</f>
        <v>#N/A</v>
      </c>
      <c r="OP41" s="642" t="e">
        <f>INDEX(LUNDI!$C$63:$C$66,MATCH(A41,LUNDI!$E$63:$E$66,0))</f>
        <v>#N/A</v>
      </c>
      <c r="OQ41" s="645" t="e">
        <f>INDEX(LUNDI!$I$63:$I$66,MATCH(A41,LUNDI!$J$63:$J$66,0))</f>
        <v>#N/A</v>
      </c>
      <c r="OR41" s="646" t="e">
        <f>INDEX(LUNDI!$I$63:$I$66,MATCH(A41,LUNDI!$K$63:$K$66,0))</f>
        <v>#N/A</v>
      </c>
      <c r="OS41" s="649" t="e">
        <f>INDEX(MARDI!$C$63:$C$66,MATCH(A41,MARDI!$D$63:$D$66,0))</f>
        <v>#N/A</v>
      </c>
      <c r="OT41" s="650" t="e">
        <f>INDEX(MARDI!$C$63:$C$66,MATCH(A41,MARDI!$E$63:$E$66,0))</f>
        <v>#N/A</v>
      </c>
      <c r="OU41" s="651" t="e">
        <f>INDEX(MARDI!$I$63:$I$66,MATCH(A41,MARDI!$J$63:$J$66,0))</f>
        <v>#N/A</v>
      </c>
      <c r="OV41" s="652" t="e">
        <f>INDEX(MARDI!$I$63:$I$66,MATCH(A41,MARDI!$K$63:$K$66,0))</f>
        <v>#N/A</v>
      </c>
      <c r="OW41" s="657" t="e">
        <f>INDEX(MERCREDI!$C$63:$C$66,MATCH(A41,MERCREDI!$D$63:$D$66,0))</f>
        <v>#N/A</v>
      </c>
      <c r="OX41" s="658" t="e">
        <f>INDEX(MERCREDI!$C$63:$C$66,MATCH(A41,MERCREDI!$E$63:$E$66,0))</f>
        <v>#N/A</v>
      </c>
      <c r="OY41" s="659" t="e">
        <f>INDEX(MERCREDI!$I$63:$I$66,MATCH(A41,MERCREDI!$J$63:$J$66,0))</f>
        <v>#N/A</v>
      </c>
      <c r="OZ41" s="660" t="e">
        <f>INDEX(MERCREDI!$I$63:$I$66,MATCH(A41,MERCREDI!$K$63:$K$66,0))</f>
        <v>#N/A</v>
      </c>
      <c r="PA41" s="657" t="e">
        <f>INDEX(JEUDI!$C$63:$C$66,MATCH(A41,JEUDI!$D$63:$D$66,0))</f>
        <v>#N/A</v>
      </c>
      <c r="PB41" s="658" t="e">
        <f>INDEX(JEUDI!$C$63:$C$66,MATCH(A41,JEUDI!$E$63:$E$66,0))</f>
        <v>#N/A</v>
      </c>
      <c r="PC41" s="659" t="e">
        <f>INDEX(JEUDI!$I$63:$I$66,MATCH(A41,JEUDI!$J$63:$J$66,0))</f>
        <v>#N/A</v>
      </c>
      <c r="PD41" s="660" t="e">
        <f>INDEX(JEUDI!$I$63:$I$66,MATCH(A41,JEUDI!$K$63:$K$66,0))</f>
        <v>#N/A</v>
      </c>
      <c r="PE41" s="657" t="e">
        <f>INDEX(VENDREDI!$C$63:$C$66,MATCH(A41,VENDREDI!$D$63:$D$66,0))</f>
        <v>#N/A</v>
      </c>
      <c r="PF41" s="658" t="e">
        <f>INDEX(VENDREDI!$C$63:$C$66,MATCH(A41,VENDREDI!$E$63:$E$66,0))</f>
        <v>#N/A</v>
      </c>
      <c r="PG41" s="659" t="e">
        <f>INDEX(VENDREDI!$I$63:$I$66,MATCH(A41,VENDREDI!$J$63:$J$66,0))</f>
        <v>#N/A</v>
      </c>
      <c r="PH41" s="660" t="e">
        <f>INDEX(VENDREDI!$I$63:$I$66,MATCH(A41,VENDREDI!$K$63:$K$66,0))</f>
        <v>#N/A</v>
      </c>
    </row>
    <row r="42" spans="1:424" x14ac:dyDescent="0.25">
      <c r="A42" s="187" t="str">
        <f>'LISTE DES PROFS'!A37</f>
        <v>JOLLY</v>
      </c>
      <c r="B42" s="233">
        <f t="shared" si="17"/>
        <v>0</v>
      </c>
      <c r="C42" s="234">
        <f t="shared" si="18"/>
        <v>0</v>
      </c>
      <c r="D42" s="234">
        <f t="shared" si="19"/>
        <v>0</v>
      </c>
      <c r="E42" s="235">
        <f t="shared" si="20"/>
        <v>0</v>
      </c>
      <c r="F42" s="233">
        <f t="shared" si="21"/>
        <v>0</v>
      </c>
      <c r="G42" s="234">
        <f t="shared" si="22"/>
        <v>0</v>
      </c>
      <c r="H42" s="227">
        <f t="shared" si="23"/>
        <v>0</v>
      </c>
      <c r="I42" s="235">
        <f t="shared" si="24"/>
        <v>0</v>
      </c>
      <c r="J42" s="489">
        <f t="shared" si="45"/>
        <v>0</v>
      </c>
      <c r="K42" s="227">
        <f t="shared" si="46"/>
        <v>0</v>
      </c>
      <c r="L42" s="227">
        <f t="shared" si="47"/>
        <v>0</v>
      </c>
      <c r="M42" s="235">
        <f t="shared" si="48"/>
        <v>0</v>
      </c>
      <c r="N42" s="491">
        <f t="shared" si="25"/>
        <v>0</v>
      </c>
      <c r="O42" s="480" t="s">
        <v>78</v>
      </c>
      <c r="P42" s="233">
        <f>COUNTIF(LUNDI!$D$6:$AB$15,A42)</f>
        <v>0</v>
      </c>
      <c r="Q42" s="234">
        <f>COUNTIF(LUNDI!$D$20:$Y$29,A42)</f>
        <v>0</v>
      </c>
      <c r="R42" s="444">
        <f t="shared" si="4"/>
        <v>0</v>
      </c>
      <c r="S42" s="234">
        <f>COUNTIF(MARDI!$D$6:$AB$15,A42)</f>
        <v>0</v>
      </c>
      <c r="T42" s="234">
        <f>COUNTIF(MARDI!$D$20:$Y$29,A42)</f>
        <v>0</v>
      </c>
      <c r="U42" s="444">
        <f t="shared" si="5"/>
        <v>0</v>
      </c>
      <c r="V42" s="234">
        <f>COUNTIF(MERCREDI!$D$6:$AB$15,A42)</f>
        <v>0</v>
      </c>
      <c r="W42" s="234">
        <f>COUNTIF(MERCREDI!$D$20:$Y$29,A42)</f>
        <v>0</v>
      </c>
      <c r="X42" s="444">
        <f t="shared" si="6"/>
        <v>0</v>
      </c>
      <c r="Y42" s="234">
        <f>COUNTIF(JEUDI!$D$6:$AB$15,A42)</f>
        <v>0</v>
      </c>
      <c r="Z42" s="234">
        <f>COUNTIF(JEUDI!$D$20:$Y$29,A42)</f>
        <v>0</v>
      </c>
      <c r="AA42" s="444">
        <f t="shared" si="7"/>
        <v>0</v>
      </c>
      <c r="AB42" s="234">
        <f>COUNTIF(VENDREDI!$D$6:$AB$15,A42)</f>
        <v>0</v>
      </c>
      <c r="AC42" s="235">
        <f>COUNTIF(VENDREDI!$D$20:$Y$29,A42)</f>
        <v>0</v>
      </c>
      <c r="AD42" s="451">
        <f t="shared" si="8"/>
        <v>0</v>
      </c>
      <c r="AE42" s="226">
        <f>COUNTIF(LUNDI!$D$63:$D$66,A42)</f>
        <v>0</v>
      </c>
      <c r="AF42" s="227">
        <f>COUNTIF(LUNDI!$E$63:$E$66,A42)</f>
        <v>0</v>
      </c>
      <c r="AG42" s="228">
        <f>COUNTIF(MARDI!$D$63:$D$66,A42)</f>
        <v>0</v>
      </c>
      <c r="AH42" s="234">
        <f>COUNTIF(MARDI!$E$63:$E$66,A42)</f>
        <v>0</v>
      </c>
      <c r="AI42" s="228">
        <f>COUNTIF(MERCREDI!$D$63:$D$66,A42)</f>
        <v>0</v>
      </c>
      <c r="AJ42" s="234">
        <f>COUNTIF(MERCREDI!$E$63:$E$66,A42)</f>
        <v>0</v>
      </c>
      <c r="AK42" s="228">
        <f>COUNTIF(JEUDI!$D$63:$D$66,A42)</f>
        <v>0</v>
      </c>
      <c r="AL42" s="227">
        <f>COUNTIF(JEUDI!$E$63:$E$66,A42)</f>
        <v>0</v>
      </c>
      <c r="AM42" s="228">
        <f>COUNTIF(VENDREDI!$D$63:$D$66,A42)</f>
        <v>0</v>
      </c>
      <c r="AN42" s="525">
        <f>COUNTIF(VENDREDI!$E$63:$E$66,A42)</f>
        <v>0</v>
      </c>
      <c r="AO42" s="233">
        <f>COUNTIF(LUNDI!$F$63:$F$66,A42)</f>
        <v>0</v>
      </c>
      <c r="AP42" s="234"/>
      <c r="AQ42" s="234">
        <f>COUNTIF(MARDI!$F$63:$F$66,A42)</f>
        <v>0</v>
      </c>
      <c r="AR42" s="234"/>
      <c r="AS42" s="234">
        <f>COUNTIF(MERCREDI!$F$63:$F$66,A42)</f>
        <v>0</v>
      </c>
      <c r="AT42" s="234"/>
      <c r="AU42" s="234">
        <f>COUNTIF(JEUDI!$F$63:$F$66,A42)</f>
        <v>0</v>
      </c>
      <c r="AV42" s="234"/>
      <c r="AW42" s="235">
        <f>COUNTIF(VENDREDI!$F$63:$F$66,A42)</f>
        <v>0</v>
      </c>
      <c r="AZ42" s="233">
        <f>COUNTIF(LUNDI!$D$35:$AB$44,A42)</f>
        <v>0</v>
      </c>
      <c r="BA42" s="234">
        <f>COUNTIF(LUNDI!$D$49:$Y$58,A42)</f>
        <v>0</v>
      </c>
      <c r="BB42" s="444">
        <f t="shared" si="9"/>
        <v>0</v>
      </c>
      <c r="BC42" s="234">
        <f>COUNTIF(MARDI!$D$35:$AB$44,A42)</f>
        <v>0</v>
      </c>
      <c r="BD42" s="234">
        <f>COUNTIF(MARDI!$D$49:$Y$58,A42)</f>
        <v>0</v>
      </c>
      <c r="BE42" s="444">
        <f t="shared" si="10"/>
        <v>0</v>
      </c>
      <c r="BF42" s="234">
        <f>COUNTIF(MERCREDI!$D$35:$AB$44,A42)</f>
        <v>0</v>
      </c>
      <c r="BG42" s="234">
        <f>COUNTIF(MERCREDI!$D$49:$Y$58,A42)</f>
        <v>0</v>
      </c>
      <c r="BH42" s="444">
        <f t="shared" si="11"/>
        <v>0</v>
      </c>
      <c r="BI42" s="234">
        <f>COUNTIF(JEUDI!$D$35:$AB$44,A42)</f>
        <v>0</v>
      </c>
      <c r="BJ42" s="234">
        <f>COUNTIF(JEUDI!$D$49:$Y$58,A42)</f>
        <v>0</v>
      </c>
      <c r="BK42" s="444">
        <f t="shared" si="12"/>
        <v>0</v>
      </c>
      <c r="BL42" s="234">
        <f>COUNTIF(VENDREDI!$D$35:$AB$44,A42)</f>
        <v>0</v>
      </c>
      <c r="BM42" s="235">
        <f>COUNTIF(VENDREDI!$D$49:$Y$58,A42)</f>
        <v>0</v>
      </c>
      <c r="BN42" s="451">
        <f t="shared" si="13"/>
        <v>0</v>
      </c>
      <c r="BO42" s="207">
        <f>COUNTIF(LUNDI!$J$63:$J$66,A42)</f>
        <v>0</v>
      </c>
      <c r="BP42" s="41">
        <f>COUNTIF(LUNDI!$K$63:$K$66,A42)</f>
        <v>0</v>
      </c>
      <c r="BQ42" s="207">
        <f>COUNTIF(MARDI!$J$63:$J$66,A42)</f>
        <v>0</v>
      </c>
      <c r="BR42" s="41">
        <f>COUNTIF(MARDI!$K$63:$K$66,A42)</f>
        <v>0</v>
      </c>
      <c r="BS42" s="207">
        <f>COUNTIF(MERCREDI!$J$63:$J$66,A42)</f>
        <v>0</v>
      </c>
      <c r="BT42" s="41">
        <f>COUNTIF(MERCREDI!$K$63:$K$66,A42)</f>
        <v>0</v>
      </c>
      <c r="BU42" s="207">
        <f>COUNTIF(JEUDI!$J$63:$J$66,A42)</f>
        <v>0</v>
      </c>
      <c r="BV42" s="41">
        <f>COUNTIF(JEUDI!$K$63:$K$66,A42)</f>
        <v>0</v>
      </c>
      <c r="BW42" s="207">
        <f>COUNTIF(VENDREDI!$J$63:$J$66,A42)</f>
        <v>0</v>
      </c>
      <c r="BX42" s="42">
        <f>COUNTIF(VENDREDI!$K$63:$K$66,A42)</f>
        <v>0</v>
      </c>
      <c r="BY42" s="207">
        <f>COUNTIF(LUNDI!$L$66:$L98,A42)</f>
        <v>0</v>
      </c>
      <c r="BZ42" s="208"/>
      <c r="CA42" s="41">
        <f>COUNTIF(MARDI!$L$63:$L$66,A42)</f>
        <v>0</v>
      </c>
      <c r="CB42" s="208"/>
      <c r="CC42" s="208">
        <f>COUNTIF(MERCREDI!$L$63:$L$66,A42)</f>
        <v>0</v>
      </c>
      <c r="CD42" s="208"/>
      <c r="CE42" s="41">
        <f>COUNTIF(JEUDI!$L$63:$L$66,A42)</f>
        <v>0</v>
      </c>
      <c r="CF42" s="208"/>
      <c r="CG42" s="209">
        <f>COUNTIF(VENDREDI!$L$63:$L$66,A42)</f>
        <v>0</v>
      </c>
      <c r="CK42" s="43">
        <f>COUNTIF(LUNDI!$O$64:$O$66,A42)</f>
        <v>0</v>
      </c>
      <c r="CL42" s="41">
        <f>COUNTIF(MARDI!$O$64:$O$66,A42)</f>
        <v>0</v>
      </c>
      <c r="CM42" s="41">
        <f>COUNTIF(MERCREDI!$O$64:$O$66,A42)</f>
        <v>0</v>
      </c>
      <c r="CN42" s="41">
        <f>COUNTIF(JEUDI!$O$64:$O$66,A42)</f>
        <v>0</v>
      </c>
      <c r="CO42" s="42">
        <f>COUNTIF(VENDREDI!$O$64:$O$66,A42)</f>
        <v>0</v>
      </c>
      <c r="CQ42" s="43">
        <f>COUNTIF(LUNDI!$P$64:$P$66,A42)</f>
        <v>0</v>
      </c>
      <c r="CR42" s="41">
        <f>COUNTIF(MARDI!$P$64:$P$66,A42)</f>
        <v>0</v>
      </c>
      <c r="CS42" s="41">
        <f>COUNTIF(MERCREDI!$P$64:$P$66,A42)</f>
        <v>0</v>
      </c>
      <c r="CT42" s="41">
        <f>COUNTIF(JEUDI!$P$64:$P$66,A42)</f>
        <v>0</v>
      </c>
      <c r="CU42" s="42">
        <f>COUNTIF(VENDREDI!$P$64:$P$66,A42)</f>
        <v>0</v>
      </c>
      <c r="CV42" s="543" t="str">
        <f t="shared" si="26"/>
        <v>JOLLY</v>
      </c>
      <c r="CW42" s="559" t="e">
        <f>INDEX(LUNDI!$B$6:$B$29,MATCH($A$42,LUNDI!D6:D29,0))</f>
        <v>#N/A</v>
      </c>
      <c r="CX42" s="559" t="e">
        <f>INDEX(LUNDI!$B$6:$B$29,MATCH($A$42,LUNDI!E6:E29,0))</f>
        <v>#N/A</v>
      </c>
      <c r="CY42" s="559" t="e">
        <f>INDEX(LUNDI!$B$6:$B$29,MATCH($A$42,LUNDI!F6:F29,0))</f>
        <v>#N/A</v>
      </c>
      <c r="CZ42" s="559" t="e">
        <f>INDEX(LUNDI!$B$6:$B$29,MATCH($A$42,LUNDI!G6:G29,0))</f>
        <v>#N/A</v>
      </c>
      <c r="DA42" s="559" t="e">
        <f>INDEX(LUNDI!$B$6:$B$29,MATCH($A$42,LUNDI!H6:H29,0))</f>
        <v>#N/A</v>
      </c>
      <c r="DB42" s="559" t="e">
        <f>INDEX(LUNDI!$B$6:$B$29,MATCH($A$42,LUNDI!I6:I29,0))</f>
        <v>#N/A</v>
      </c>
      <c r="DC42" s="559" t="e">
        <f>INDEX(LUNDI!$B$6:$B$29,MATCH($A$42,LUNDI!J6:J29,0))</f>
        <v>#N/A</v>
      </c>
      <c r="DD42" s="559" t="e">
        <f>INDEX(LUNDI!$B$6:$B$29,MATCH($A$42,LUNDI!K6:K29,0))</f>
        <v>#N/A</v>
      </c>
      <c r="DE42" s="559" t="e">
        <f>INDEX(LUNDI!$B$6:$B$29,MATCH($A$42,LUNDI!L6:L29,0))</f>
        <v>#N/A</v>
      </c>
      <c r="DF42" s="559" t="e">
        <f>INDEX(LUNDI!$B$6:$B$29,MATCH($A$42,LUNDI!M6:M29,0))</f>
        <v>#N/A</v>
      </c>
      <c r="DG42" s="559" t="e">
        <f>INDEX(LUNDI!$B$6:$B$29,MATCH($A$42,LUNDI!N6:N29,0))</f>
        <v>#N/A</v>
      </c>
      <c r="DH42" s="559" t="e">
        <f>INDEX(LUNDI!$B$6:$B$29,MATCH($A$42,LUNDI!O6:O29,0))</f>
        <v>#N/A</v>
      </c>
      <c r="DI42" s="559" t="e">
        <f>INDEX(LUNDI!$B$6:$B$29,MATCH($A$42,LUNDI!P6:P29,0))</f>
        <v>#N/A</v>
      </c>
      <c r="DJ42" s="559" t="e">
        <f>INDEX(LUNDI!$B$6:$B$29,MATCH($A$42,LUNDI!Q6:Q29,0))</f>
        <v>#N/A</v>
      </c>
      <c r="DK42" s="559" t="e">
        <f>INDEX(LUNDI!$B$6:$B$29,MATCH($A$42,LUNDI!R6:R29,0))</f>
        <v>#N/A</v>
      </c>
      <c r="DL42" s="559" t="e">
        <f>INDEX(LUNDI!$B$6:$B$29,MATCH($A$42,LUNDI!S6:S29,0))</f>
        <v>#N/A</v>
      </c>
      <c r="DM42" s="559" t="e">
        <f>INDEX(LUNDI!$B$6:$B$29,MATCH($A$42,LUNDI!T6:T29,0))</f>
        <v>#N/A</v>
      </c>
      <c r="DN42" s="559" t="e">
        <f>INDEX(LUNDI!$B$6:$B$29,MATCH($A$42,LUNDI!U6:U29,0))</f>
        <v>#N/A</v>
      </c>
      <c r="DO42" s="559" t="e">
        <f>INDEX(LUNDI!$B$6:$B$29,MATCH($A$42,LUNDI!V6:V29,0))</f>
        <v>#N/A</v>
      </c>
      <c r="DP42" s="559" t="e">
        <f>INDEX(LUNDI!$B$6:$B$29,MATCH($A$42,LUNDI!W6:W29,0))</f>
        <v>#N/A</v>
      </c>
      <c r="DQ42" s="559" t="e">
        <f>INDEX(LUNDI!$B$6:$B$29,MATCH($A$42,LUNDI!X6:X29,0))</f>
        <v>#N/A</v>
      </c>
      <c r="DR42" s="559" t="e">
        <f>INDEX(LUNDI!$B$6:$B$29,MATCH($A$42,LUNDI!Y6:Y29,0))</f>
        <v>#N/A</v>
      </c>
      <c r="DS42" s="559" t="e">
        <f>INDEX(LUNDI!$B$6:$B$29,MATCH($A$42,LUNDI!Z6:Z29,0))</f>
        <v>#N/A</v>
      </c>
      <c r="DT42" s="559" t="e">
        <f>INDEX(LUNDI!$B$6:$B$29,MATCH($A$42,LUNDI!AA6:AA29,0))</f>
        <v>#N/A</v>
      </c>
      <c r="DU42" s="559" t="e">
        <f>INDEX(LUNDI!$B$6:$B$29,MATCH($A$42,LUNDI!AB6:AB29,0))</f>
        <v>#N/A</v>
      </c>
      <c r="DV42" s="572">
        <f t="shared" si="49"/>
        <v>0</v>
      </c>
      <c r="DW42" s="543" t="str">
        <f t="shared" si="50"/>
        <v>JOLLY</v>
      </c>
      <c r="DX42" s="559" t="e">
        <f>INDEX(MARDI!$B$6:$B$29,MATCH($A$42,MARDI!D6:D29,0))</f>
        <v>#N/A</v>
      </c>
      <c r="DY42" s="559" t="e">
        <f>INDEX(MARDI!$B$6:$B$29,MATCH($A$42,MARDI!E6:E29,0))</f>
        <v>#N/A</v>
      </c>
      <c r="DZ42" s="559" t="e">
        <f>INDEX(MARDI!$B$6:$B$29,MATCH($A$42,MARDI!F6:F29,0))</f>
        <v>#N/A</v>
      </c>
      <c r="EA42" s="559" t="e">
        <f>INDEX(MARDI!$B$6:$B$29,MATCH($A$42,MARDI!G6:G29,0))</f>
        <v>#N/A</v>
      </c>
      <c r="EB42" s="559" t="e">
        <f>INDEX(MARDI!$B$6:$B$29,MATCH($A$42,MARDI!H6:H29,0))</f>
        <v>#N/A</v>
      </c>
      <c r="EC42" s="559" t="e">
        <f>INDEX(MARDI!$B$6:$B$29,MATCH($A$42,MARDI!I6:I29,0))</f>
        <v>#N/A</v>
      </c>
      <c r="ED42" s="559" t="e">
        <f>INDEX(MARDI!$B$6:$B$29,MATCH($A$42,MARDI!J6:J29,0))</f>
        <v>#N/A</v>
      </c>
      <c r="EE42" s="559" t="e">
        <f>INDEX(MARDI!$B$6:$B$29,MATCH($A$42,MARDI!K6:K29,0))</f>
        <v>#N/A</v>
      </c>
      <c r="EF42" s="559" t="e">
        <f>INDEX(MARDI!$B$6:$B$29,MATCH($A$42,MARDI!L6:L29,0))</f>
        <v>#N/A</v>
      </c>
      <c r="EG42" s="559" t="e">
        <f>INDEX(MARDI!$B$6:$B$29,MATCH($A$42,MARDI!M6:M29,0))</f>
        <v>#N/A</v>
      </c>
      <c r="EH42" s="559" t="e">
        <f>INDEX(MARDI!$B$6:$B$29,MATCH($A$42,MARDI!N6:N29,0))</f>
        <v>#N/A</v>
      </c>
      <c r="EI42" s="559" t="e">
        <f>INDEX(MARDI!$B$6:$B$29,MATCH($A$42,MARDI!O6:O29,0))</f>
        <v>#N/A</v>
      </c>
      <c r="EJ42" s="559" t="e">
        <f>INDEX(MARDI!$B$6:$B$29,MATCH($A$42,MARDI!P6:P29,0))</f>
        <v>#N/A</v>
      </c>
      <c r="EK42" s="559" t="e">
        <f>INDEX(MARDI!$B$6:$B$29,MATCH($A$42,MARDI!Q6:Q29,0))</f>
        <v>#N/A</v>
      </c>
      <c r="EL42" s="559" t="e">
        <f>INDEX(MARDI!$B$6:$B$29,MATCH($A$42,MARDI!R6:R29,0))</f>
        <v>#N/A</v>
      </c>
      <c r="EM42" s="559" t="e">
        <f>INDEX(MARDI!$B$6:$B$29,MATCH($A$42,MARDI!S6:S29,0))</f>
        <v>#N/A</v>
      </c>
      <c r="EN42" s="559" t="e">
        <f>INDEX(MARDI!$B$6:$B$29,MATCH($A$42,MARDI!T6:T29,0))</f>
        <v>#N/A</v>
      </c>
      <c r="EO42" s="559" t="e">
        <f>INDEX(MARDI!$B$6:$B$29,MATCH($A$42,MARDI!U6:U29,0))</f>
        <v>#N/A</v>
      </c>
      <c r="EP42" s="559" t="e">
        <f>INDEX(MARDI!$B$6:$B$29,MATCH($A$42,MARDI!V6:V29,0))</f>
        <v>#N/A</v>
      </c>
      <c r="EQ42" s="559" t="e">
        <f>INDEX(MARDI!$B$6:$B$29,MATCH($A$42,MARDI!W6:W29,0))</f>
        <v>#N/A</v>
      </c>
      <c r="ER42" s="559" t="e">
        <f>INDEX(MARDI!$B$6:$B$29,MATCH($A$42,MARDI!X6:X29,0))</f>
        <v>#N/A</v>
      </c>
      <c r="ES42" s="559" t="e">
        <f>INDEX(MARDI!$B$6:$B$29,MATCH($A$42,MARDI!Y6:Y29,0))</f>
        <v>#N/A</v>
      </c>
      <c r="ET42" s="559" t="e">
        <f>INDEX(MARDI!$B$6:$B$29,MATCH($A$42,MARDI!Z6:Z29,0))</f>
        <v>#N/A</v>
      </c>
      <c r="EU42" s="559" t="e">
        <f>INDEX(MARDI!$B$6:$B$29,MATCH($A$42,MARDI!AA6:AA29,0))</f>
        <v>#N/A</v>
      </c>
      <c r="EV42" s="559" t="e">
        <f>INDEX(MARDI!$B$6:$B$29,MATCH($A$42,MARDI!AB6:AB29,0))</f>
        <v>#N/A</v>
      </c>
      <c r="EW42" s="572">
        <f t="shared" si="51"/>
        <v>0</v>
      </c>
      <c r="EX42" s="559"/>
      <c r="EY42" s="568" t="str">
        <f t="shared" si="27"/>
        <v>JOLLY</v>
      </c>
      <c r="EZ42" s="559" t="e">
        <f>INDEX(MERCREDI!$B$6:$B$29,MATCH($A$42,MERCREDI!D6:D29,0))</f>
        <v>#N/A</v>
      </c>
      <c r="FA42" s="559" t="e">
        <f>INDEX(MERCREDI!$B$6:$B$29,MATCH($A$42,MERCREDI!E6:E29,0))</f>
        <v>#N/A</v>
      </c>
      <c r="FB42" s="559" t="e">
        <f>INDEX(MERCREDI!$B$6:$B$29,MATCH($A$42,MERCREDI!F6:F29,0))</f>
        <v>#N/A</v>
      </c>
      <c r="FC42" s="559" t="e">
        <f>INDEX(MERCREDI!$B$6:$B$29,MATCH($A$42,MERCREDI!G6:G29,0))</f>
        <v>#N/A</v>
      </c>
      <c r="FD42" s="559" t="e">
        <f>INDEX(MERCREDI!$B$6:$B$29,MATCH($A$42,MERCREDI!H6:H29,0))</f>
        <v>#N/A</v>
      </c>
      <c r="FE42" s="559" t="e">
        <f>INDEX(MERCREDI!$B$6:$B$29,MATCH($A$42,MERCREDI!I6:I29,0))</f>
        <v>#N/A</v>
      </c>
      <c r="FF42" s="559" t="e">
        <f>INDEX(MERCREDI!$B$6:$B$29,MATCH($A$42,MERCREDI!J6:J29,0))</f>
        <v>#N/A</v>
      </c>
      <c r="FG42" s="559" t="e">
        <f>INDEX(MERCREDI!$B$6:$B$29,MATCH($A$42,MERCREDI!K6:K29,0))</f>
        <v>#N/A</v>
      </c>
      <c r="FH42" s="559" t="e">
        <f>INDEX(MERCREDI!$B$6:$B$29,MATCH($A$42,MERCREDI!L6:L29,0))</f>
        <v>#N/A</v>
      </c>
      <c r="FI42" s="559" t="e">
        <f>INDEX(MERCREDI!$B$6:$B$29,MATCH($A$42,MERCREDI!M6:M29,0))</f>
        <v>#N/A</v>
      </c>
      <c r="FJ42" s="559" t="e">
        <f>INDEX(MERCREDI!$B$6:$B$29,MATCH($A$42,MERCREDI!N6:N29,0))</f>
        <v>#N/A</v>
      </c>
      <c r="FK42" s="559" t="e">
        <f>INDEX(MERCREDI!$B$6:$B$29,MATCH($A$42,MERCREDI!O6:O29,0))</f>
        <v>#N/A</v>
      </c>
      <c r="FL42" s="559" t="e">
        <f>INDEX(MERCREDI!$B$6:$B$29,MATCH($A$42,MERCREDI!P6:P29,0))</f>
        <v>#N/A</v>
      </c>
      <c r="FM42" s="559" t="e">
        <f>INDEX(MERCREDI!$B$6:$B$29,MATCH($A$42,MERCREDI!Q6:Q29,0))</f>
        <v>#N/A</v>
      </c>
      <c r="FN42" s="559" t="e">
        <f>INDEX(MERCREDI!$B$6:$B$29,MATCH($A$42,MERCREDI!R6:R29,0))</f>
        <v>#N/A</v>
      </c>
      <c r="FO42" s="559" t="e">
        <f>INDEX(MERCREDI!$B$6:$B$29,MATCH($A$42,MERCREDI!S6:S29,0))</f>
        <v>#N/A</v>
      </c>
      <c r="FP42" s="559" t="e">
        <f>INDEX(MERCREDI!$B$6:$B$29,MATCH($A$42,MERCREDI!T6:T29,0))</f>
        <v>#N/A</v>
      </c>
      <c r="FQ42" s="559" t="e">
        <f>INDEX(MERCREDI!$B$6:$B$29,MATCH($A$42,MERCREDI!U6:U29,0))</f>
        <v>#N/A</v>
      </c>
      <c r="FR42" s="559" t="e">
        <f>INDEX(MERCREDI!$B$6:$B$29,MATCH($A$42,MERCREDI!V6:V29,0))</f>
        <v>#N/A</v>
      </c>
      <c r="FS42" s="559" t="e">
        <f>INDEX(MERCREDI!$B$6:$B$29,MATCH($A$42,MERCREDI!W6:W29,0))</f>
        <v>#N/A</v>
      </c>
      <c r="FT42" s="559" t="e">
        <f>INDEX(MERCREDI!$B$6:$B$29,MATCH($A$42,MERCREDI!X6:X29,0))</f>
        <v>#N/A</v>
      </c>
      <c r="FU42" s="559" t="e">
        <f>INDEX(MERCREDI!$B$6:$B$29,MATCH($A$42,MERCREDI!Y6:Y29,0))</f>
        <v>#N/A</v>
      </c>
      <c r="FV42" s="559" t="e">
        <f>INDEX(MERCREDI!$B$6:$B$29,MATCH($A$42,MERCREDI!Z6:Z29,0))</f>
        <v>#N/A</v>
      </c>
      <c r="FW42" s="559" t="e">
        <f>INDEX(MERCREDI!$B$6:$B$29,MATCH($A$42,MERCREDI!AA6:AA29,0))</f>
        <v>#N/A</v>
      </c>
      <c r="FX42" s="559" t="e">
        <f>INDEX(MERCREDI!$B$6:$B$29,MATCH($A$42,MERCREDI!AB6:AB29,0))</f>
        <v>#N/A</v>
      </c>
      <c r="FY42" s="572">
        <f t="shared" si="28"/>
        <v>0</v>
      </c>
      <c r="GA42" s="570" t="str">
        <f t="shared" si="29"/>
        <v>JOLLY</v>
      </c>
      <c r="GB42" s="565" t="e">
        <f>INDEX(JEUDI!$B$6:$B$29,MATCH($A$42,JEUDI!D6:D29,0))</f>
        <v>#N/A</v>
      </c>
      <c r="GC42" s="565" t="e">
        <f>INDEX(JEUDI!$B$6:$B$29,MATCH($A$42,JEUDI!E6:E29,0))</f>
        <v>#N/A</v>
      </c>
      <c r="GD42" s="565" t="e">
        <f>INDEX(JEUDI!$B$6:$B$29,MATCH($A$42,JEUDI!F6:F29,0))</f>
        <v>#N/A</v>
      </c>
      <c r="GE42" s="565" t="e">
        <f>INDEX(JEUDI!$B$6:$B$29,MATCH($A$42,JEUDI!G6:G29,0))</f>
        <v>#N/A</v>
      </c>
      <c r="GF42" s="565" t="e">
        <f>INDEX(JEUDI!$B$6:$B$29,MATCH($A$42,JEUDI!H6:H29,0))</f>
        <v>#N/A</v>
      </c>
      <c r="GG42" s="565" t="e">
        <f>INDEX(JEUDI!$B$6:$B$29,MATCH($A$42,JEUDI!I6:I29,0))</f>
        <v>#N/A</v>
      </c>
      <c r="GH42" s="565" t="e">
        <f>INDEX(JEUDI!$B$6:$B$29,MATCH($A$42,JEUDI!J6:J29,0))</f>
        <v>#N/A</v>
      </c>
      <c r="GI42" s="565" t="e">
        <f>INDEX(JEUDI!$B$6:$B$29,MATCH($A$42,JEUDI!K6:K29,0))</f>
        <v>#N/A</v>
      </c>
      <c r="GJ42" s="565" t="e">
        <f>INDEX(JEUDI!$B$6:$B$29,MATCH($A$42,JEUDI!L6:L29,0))</f>
        <v>#N/A</v>
      </c>
      <c r="GK42" s="565" t="e">
        <f>INDEX(JEUDI!$B$6:$B$29,MATCH($A$42,JEUDI!M6:M29,0))</f>
        <v>#N/A</v>
      </c>
      <c r="GL42" s="565" t="e">
        <f>INDEX(JEUDI!$B$6:$B$29,MATCH($A$42,JEUDI!N6:N29,0))</f>
        <v>#N/A</v>
      </c>
      <c r="GM42" s="565" t="e">
        <f>INDEX(JEUDI!$B$6:$B$29,MATCH($A$42,JEUDI!O6:O29,0))</f>
        <v>#N/A</v>
      </c>
      <c r="GN42" s="565" t="e">
        <f>INDEX(JEUDI!$B$6:$B$29,MATCH($A$42,JEUDI!P6:P29,0))</f>
        <v>#N/A</v>
      </c>
      <c r="GO42" s="565" t="e">
        <f>INDEX(JEUDI!$B$6:$B$29,MATCH($A$42,JEUDI!Q6:Q29,0))</f>
        <v>#N/A</v>
      </c>
      <c r="GP42" s="565" t="e">
        <f>INDEX(JEUDI!$B$6:$B$29,MATCH($A$42,JEUDI!R6:R29,0))</f>
        <v>#N/A</v>
      </c>
      <c r="GQ42" s="565" t="e">
        <f>INDEX(JEUDI!$B$6:$B$29,MATCH($A$42,JEUDI!S6:S29,0))</f>
        <v>#N/A</v>
      </c>
      <c r="GR42" s="565" t="e">
        <f>INDEX(JEUDI!$B$6:$B$29,MATCH($A$42,JEUDI!T6:T29,0))</f>
        <v>#N/A</v>
      </c>
      <c r="GS42" s="565" t="e">
        <f>INDEX(JEUDI!$B$6:$B$29,MATCH($A$42,JEUDI!U6:U29,0))</f>
        <v>#N/A</v>
      </c>
      <c r="GT42" s="565" t="e">
        <f>INDEX(JEUDI!$B$6:$B$29,MATCH($A$42,JEUDI!V6:V29,0))</f>
        <v>#N/A</v>
      </c>
      <c r="GU42" s="565" t="e">
        <f>INDEX(JEUDI!$B$6:$B$29,MATCH($A$42,JEUDI!W6:W29,0))</f>
        <v>#N/A</v>
      </c>
      <c r="GV42" s="565" t="e">
        <f>INDEX(JEUDI!$B$6:$B$29,MATCH($A$42,JEUDI!X6:X29,0))</f>
        <v>#N/A</v>
      </c>
      <c r="GW42" s="565" t="e">
        <f>INDEX(JEUDI!$B$6:$B$29,MATCH($A$42,JEUDI!Y6:Y29,0))</f>
        <v>#N/A</v>
      </c>
      <c r="GX42" s="565" t="e">
        <f>INDEX(JEUDI!$B$6:$B$29,MATCH($A$42,JEUDI!Z6:Z29,0))</f>
        <v>#N/A</v>
      </c>
      <c r="GY42" s="565" t="e">
        <f>INDEX(JEUDI!$B$6:$B$29,MATCH($A$42,JEUDI!AA6:AA29,0))</f>
        <v>#N/A</v>
      </c>
      <c r="GZ42" s="565" t="e">
        <f>INDEX(JEUDI!$B$6:$B$29,MATCH($A$42,JEUDI!AB6:AB29,0))</f>
        <v>#N/A</v>
      </c>
      <c r="HA42" s="572">
        <f t="shared" si="30"/>
        <v>0</v>
      </c>
      <c r="HC42" s="772" t="str">
        <f t="shared" si="31"/>
        <v>JOLLY</v>
      </c>
      <c r="HD42" s="565" t="e">
        <f>INDEX(VENDREDI!$B$6:$B$29,MATCH($A$42,VENDREDI!D6:D29,0))</f>
        <v>#N/A</v>
      </c>
      <c r="HE42" s="565" t="e">
        <f>INDEX(VENDREDI!$B$6:$B$29,MATCH($A$42,VENDREDI!E6:E29,0))</f>
        <v>#N/A</v>
      </c>
      <c r="HF42" s="565" t="e">
        <f>INDEX(VENDREDI!$B$6:$B$29,MATCH($A$42,VENDREDI!F6:F29,0))</f>
        <v>#N/A</v>
      </c>
      <c r="HG42" s="565" t="e">
        <f>INDEX(VENDREDI!$B$6:$B$29,MATCH($A$42,VENDREDI!G6:G29,0))</f>
        <v>#N/A</v>
      </c>
      <c r="HH42" s="565" t="e">
        <f>INDEX(VENDREDI!$B$6:$B$29,MATCH($A$42,VENDREDI!H6:H29,0))</f>
        <v>#N/A</v>
      </c>
      <c r="HI42" s="565" t="e">
        <f>INDEX(VENDREDI!$B$6:$B$29,MATCH($A$42,VENDREDI!I6:I29,0))</f>
        <v>#N/A</v>
      </c>
      <c r="HJ42" s="565" t="e">
        <f>INDEX(VENDREDI!$B$6:$B$29,MATCH($A$42,VENDREDI!J6:J29,0))</f>
        <v>#N/A</v>
      </c>
      <c r="HK42" s="565" t="e">
        <f>INDEX(VENDREDI!$B$6:$B$29,MATCH($A$42,VENDREDI!K6:K29,0))</f>
        <v>#N/A</v>
      </c>
      <c r="HL42" s="565" t="e">
        <f>INDEX(VENDREDI!$B$6:$B$29,MATCH($A$42,VENDREDI!L6:L29,0))</f>
        <v>#N/A</v>
      </c>
      <c r="HM42" s="565" t="e">
        <f>INDEX(VENDREDI!$B$6:$B$29,MATCH($A$42,VENDREDI!M6:M29,0))</f>
        <v>#N/A</v>
      </c>
      <c r="HN42" s="565" t="e">
        <f>INDEX(VENDREDI!$B$6:$B$29,MATCH($A$42,VENDREDI!N6:N29,0))</f>
        <v>#N/A</v>
      </c>
      <c r="HO42" s="565" t="e">
        <f>INDEX(VENDREDI!$B$6:$B$29,MATCH($A$42,VENDREDI!O6:O29,0))</f>
        <v>#N/A</v>
      </c>
      <c r="HP42" s="565" t="e">
        <f>INDEX(VENDREDI!$B$6:$B$29,MATCH($A$42,VENDREDI!P6:P29,0))</f>
        <v>#N/A</v>
      </c>
      <c r="HQ42" s="565" t="e">
        <f>INDEX(VENDREDI!$B$6:$B$29,MATCH($A$42,VENDREDI!Q6:Q29,0))</f>
        <v>#N/A</v>
      </c>
      <c r="HR42" s="565" t="e">
        <f>INDEX(VENDREDI!$B$6:$B$29,MATCH($A$42,VENDREDI!R6:R29,0))</f>
        <v>#N/A</v>
      </c>
      <c r="HS42" s="565" t="e">
        <f>INDEX(VENDREDI!$B$6:$B$29,MATCH($A$42,VENDREDI!S6:S29,0))</f>
        <v>#N/A</v>
      </c>
      <c r="HT42" s="565" t="e">
        <f>INDEX(VENDREDI!$B$6:$B$29,MATCH($A$42,VENDREDI!T6:T29,0))</f>
        <v>#N/A</v>
      </c>
      <c r="HU42" s="565" t="e">
        <f>INDEX(VENDREDI!$B$6:$B$29,MATCH($A$42,VENDREDI!U6:U29,0))</f>
        <v>#N/A</v>
      </c>
      <c r="HV42" s="565" t="e">
        <f>INDEX(VENDREDI!$B$6:$B$29,MATCH($A$42,VENDREDI!V6:V29,0))</f>
        <v>#N/A</v>
      </c>
      <c r="HW42" s="565" t="e">
        <f>INDEX(VENDREDI!$B$6:$B$29,MATCH($A$42,VENDREDI!W6:W29,0))</f>
        <v>#N/A</v>
      </c>
      <c r="HX42" s="565" t="e">
        <f>INDEX(VENDREDI!$B$6:$B$29,MATCH($A$42,VENDREDI!X6:X29,0))</f>
        <v>#N/A</v>
      </c>
      <c r="HY42" s="565" t="e">
        <f>INDEX(VENDREDI!$B$6:$B$29,MATCH($A$42,VENDREDI!Y6:Y29,0))</f>
        <v>#N/A</v>
      </c>
      <c r="HZ42" s="565" t="e">
        <f>INDEX(VENDREDI!$B$6:$B$29,MATCH($A$42,VENDREDI!Z6:Z29,0))</f>
        <v>#N/A</v>
      </c>
      <c r="IA42" s="565" t="e">
        <f>INDEX(VENDREDI!$B$6:$B$29,MATCH($A$42,VENDREDI!AA6:AA29,0))</f>
        <v>#N/A</v>
      </c>
      <c r="IB42" s="565" t="e">
        <f>INDEX(VENDREDI!$B$6:$B$29,MATCH($A$42,VENDREDI!AB6:AB29,0))</f>
        <v>#N/A</v>
      </c>
      <c r="IC42" s="572">
        <f t="shared" si="32"/>
        <v>0</v>
      </c>
      <c r="IG42" s="772" t="str">
        <f t="shared" si="33"/>
        <v>JOLLY</v>
      </c>
      <c r="IH42" s="565" t="e">
        <f>INDEX(LUNDI!$B$35:$B$58,MATCH($A$42,LUNDI!D35:D58,0))</f>
        <v>#N/A</v>
      </c>
      <c r="II42" s="565" t="e">
        <f>INDEX(LUNDI!$B$35:$B$58,MATCH($A$42,LUNDI!E35:E58,0))</f>
        <v>#N/A</v>
      </c>
      <c r="IJ42" s="565" t="e">
        <f>INDEX(LUNDI!$B$35:$B$58,MATCH($A$42,LUNDI!F35:F58,0))</f>
        <v>#N/A</v>
      </c>
      <c r="IK42" s="565" t="e">
        <f>INDEX(LUNDI!$B$35:$B$58,MATCH($A$42,LUNDI!G35:G58,0))</f>
        <v>#N/A</v>
      </c>
      <c r="IL42" s="565" t="e">
        <f>INDEX(LUNDI!$B$35:$B$58,MATCH($A$42,LUNDI!H35:H58,0))</f>
        <v>#N/A</v>
      </c>
      <c r="IM42" s="565" t="e">
        <f>INDEX(LUNDI!$B$35:$B$58,MATCH($A$42,LUNDI!I35:I58,0))</f>
        <v>#N/A</v>
      </c>
      <c r="IN42" s="565" t="e">
        <f>INDEX(LUNDI!$B$35:$B$58,MATCH($A$42,LUNDI!J35:J58,0))</f>
        <v>#N/A</v>
      </c>
      <c r="IO42" s="565" t="e">
        <f>INDEX(LUNDI!$B$35:$B$58,MATCH($A$42,LUNDI!K35:K58,0))</f>
        <v>#N/A</v>
      </c>
      <c r="IP42" s="565" t="e">
        <f>INDEX(LUNDI!$B$35:$B$58,MATCH($A$42,LUNDI!L35:L58,0))</f>
        <v>#N/A</v>
      </c>
      <c r="IQ42" s="565" t="e">
        <f>INDEX(LUNDI!$B$35:$B$58,MATCH($A$42,LUNDI!M35:M58,0))</f>
        <v>#N/A</v>
      </c>
      <c r="IR42" s="565" t="e">
        <f>INDEX(LUNDI!$B$35:$B$58,MATCH($A$42,LUNDI!N35:N58,0))</f>
        <v>#N/A</v>
      </c>
      <c r="IS42" s="565" t="e">
        <f>INDEX(LUNDI!$B$35:$B$58,MATCH($A$42,LUNDI!O35:O58,0))</f>
        <v>#N/A</v>
      </c>
      <c r="IT42" s="565" t="e">
        <f>INDEX(LUNDI!$B$35:$B$58,MATCH($A$42,LUNDI!P35:P58,0))</f>
        <v>#N/A</v>
      </c>
      <c r="IU42" s="565" t="e">
        <f>INDEX(LUNDI!$B$35:$B$58,MATCH($A$42,LUNDI!Q35:Q58,0))</f>
        <v>#N/A</v>
      </c>
      <c r="IV42" s="565" t="e">
        <f>INDEX(LUNDI!$B$35:$B$58,MATCH($A$42,LUNDI!R35:R58,0))</f>
        <v>#N/A</v>
      </c>
      <c r="IW42" s="565" t="e">
        <f>INDEX(LUNDI!$B$35:$B$58,MATCH($A$42,LUNDI!S35:S58,0))</f>
        <v>#N/A</v>
      </c>
      <c r="IX42" s="565" t="e">
        <f>INDEX(LUNDI!$B$35:$B$58,MATCH($A$42,LUNDI!T35:T58,0))</f>
        <v>#N/A</v>
      </c>
      <c r="IY42" s="565" t="e">
        <f>INDEX(LUNDI!$B$35:$B$58,MATCH($A$42,LUNDI!U35:U58,0))</f>
        <v>#N/A</v>
      </c>
      <c r="IZ42" s="565" t="e">
        <f>INDEX(LUNDI!$B$35:$B$58,MATCH($A$42,LUNDI!V35:V58,0))</f>
        <v>#N/A</v>
      </c>
      <c r="JA42" s="565" t="e">
        <f>INDEX(LUNDI!$B$35:$B$58,MATCH($A$42,LUNDI!W35:W58,0))</f>
        <v>#N/A</v>
      </c>
      <c r="JB42" s="565" t="e">
        <f>INDEX(LUNDI!$B$35:$B$58,MATCH($A$42,LUNDI!X35:X58,0))</f>
        <v>#N/A</v>
      </c>
      <c r="JC42" s="565" t="e">
        <f>INDEX(LUNDI!$B$35:$B$58,MATCH($A$42,LUNDI!Y35:Y58,0))</f>
        <v>#N/A</v>
      </c>
      <c r="JD42" s="565" t="e">
        <f>INDEX(LUNDI!$B$35:$B$58,MATCH($A$42,LUNDI!Z35:Z58,0))</f>
        <v>#N/A</v>
      </c>
      <c r="JE42" s="565" t="e">
        <f>INDEX(LUNDI!$B$35:$B$58,MATCH($A$42,LUNDI!AA35:AA58,0))</f>
        <v>#N/A</v>
      </c>
      <c r="JF42" s="565" t="e">
        <f>INDEX(LUNDI!$B$35:$B$58,MATCH($A$42,LUNDI!AB35:AB58,0))</f>
        <v>#N/A</v>
      </c>
      <c r="JG42" s="572">
        <f t="shared" si="34"/>
        <v>0</v>
      </c>
      <c r="JI42" s="772" t="str">
        <f t="shared" si="35"/>
        <v>JOLLY</v>
      </c>
      <c r="JJ42" s="565" t="e">
        <f>INDEX(MARDI!$B$35:$B$58,MATCH($A$42,MARDI!D35:D58,0))</f>
        <v>#N/A</v>
      </c>
      <c r="JK42" s="565" t="e">
        <f>INDEX(MARDI!$B$35:$B$58,MATCH($A$42,MARDI!E35:E58,0))</f>
        <v>#N/A</v>
      </c>
      <c r="JL42" s="565" t="e">
        <f>INDEX(MARDI!$B$35:$B$58,MATCH($A$42,MARDI!F35:F58,0))</f>
        <v>#N/A</v>
      </c>
      <c r="JM42" s="565" t="e">
        <f>INDEX(MARDI!$B$35:$B$58,MATCH($A$42,MARDI!G35:G58,0))</f>
        <v>#N/A</v>
      </c>
      <c r="JN42" s="565" t="e">
        <f>INDEX(MARDI!$B$35:$B$58,MATCH($A$42,MARDI!H35:H58,0))</f>
        <v>#N/A</v>
      </c>
      <c r="JO42" s="565" t="e">
        <f>INDEX(MARDI!$B$35:$B$58,MATCH($A$42,MARDI!I35:I58,0))</f>
        <v>#N/A</v>
      </c>
      <c r="JP42" s="565" t="e">
        <f>INDEX(MARDI!$B$35:$B$58,MATCH($A$42,MARDI!J35:J58,0))</f>
        <v>#N/A</v>
      </c>
      <c r="JQ42" s="565" t="e">
        <f>INDEX(MARDI!$B$35:$B$58,MATCH($A$42,MARDI!K35:K58,0))</f>
        <v>#N/A</v>
      </c>
      <c r="JR42" s="565" t="e">
        <f>INDEX(MARDI!$B$35:$B$58,MATCH($A$42,MARDI!L35:L58,0))</f>
        <v>#N/A</v>
      </c>
      <c r="JS42" s="565" t="e">
        <f>INDEX(MARDI!$B$35:$B$58,MATCH($A$42,MARDI!M35:M58,0))</f>
        <v>#N/A</v>
      </c>
      <c r="JT42" s="565" t="e">
        <f>INDEX(MARDI!$B$35:$B$58,MATCH($A$42,MARDI!N35:N58,0))</f>
        <v>#N/A</v>
      </c>
      <c r="JU42" s="565" t="e">
        <f>INDEX(MARDI!$B$35:$B$58,MATCH($A$42,MARDI!O35:O58,0))</f>
        <v>#N/A</v>
      </c>
      <c r="JV42" s="565" t="e">
        <f>INDEX(MARDI!$B$35:$B$58,MATCH($A$42,MARDI!P35:P58,0))</f>
        <v>#N/A</v>
      </c>
      <c r="JW42" s="565" t="e">
        <f>INDEX(MARDI!$B$35:$B$58,MATCH($A$42,MARDI!Q35:Q58,0))</f>
        <v>#N/A</v>
      </c>
      <c r="JX42" s="565" t="e">
        <f>INDEX(MARDI!$B$35:$B$58,MATCH($A$42,MARDI!R35:R58,0))</f>
        <v>#N/A</v>
      </c>
      <c r="JY42" s="565" t="e">
        <f>INDEX(MARDI!$B$35:$B$58,MATCH($A$42,MARDI!S35:S58,0))</f>
        <v>#N/A</v>
      </c>
      <c r="JZ42" s="565" t="e">
        <f>INDEX(MARDI!$B$35:$B$58,MATCH($A$42,MARDI!T35:T58,0))</f>
        <v>#N/A</v>
      </c>
      <c r="KA42" s="565" t="e">
        <f>INDEX(MARDI!$B$35:$B$58,MATCH($A$42,MARDI!U35:U58,0))</f>
        <v>#N/A</v>
      </c>
      <c r="KB42" s="565" t="e">
        <f>INDEX(MARDI!$B$35:$B$58,MATCH($A$42,MARDI!V35:V58,0))</f>
        <v>#N/A</v>
      </c>
      <c r="KC42" s="565" t="e">
        <f>INDEX(MARDI!$B$35:$B$58,MATCH($A$42,MARDI!W35:W58,0))</f>
        <v>#N/A</v>
      </c>
      <c r="KD42" s="565" t="e">
        <f>INDEX(MARDI!$B$35:$B$58,MATCH($A$42,MARDI!X35:X58,0))</f>
        <v>#N/A</v>
      </c>
      <c r="KE42" s="565" t="e">
        <f>INDEX(MARDI!$B$35:$B$58,MATCH($A$42,MARDI!Y35:Y58,0))</f>
        <v>#N/A</v>
      </c>
      <c r="KF42" s="565" t="e">
        <f>INDEX(MARDI!$B$35:$B$58,MATCH($A$42,MARDI!Z35:Z58,0))</f>
        <v>#N/A</v>
      </c>
      <c r="KG42" s="565" t="e">
        <f>INDEX(MARDI!$B$35:$B$58,MATCH($A$42,MARDI!AA35:AA58,0))</f>
        <v>#N/A</v>
      </c>
      <c r="KH42" s="565" t="e">
        <f>INDEX(MARDI!$B$35:$B$58,MATCH($A$42,MARDI!AB35:AB58,0))</f>
        <v>#N/A</v>
      </c>
      <c r="KI42" s="572">
        <f t="shared" si="36"/>
        <v>0</v>
      </c>
      <c r="KK42" s="565" t="str">
        <f t="shared" si="37"/>
        <v>JOLLY</v>
      </c>
      <c r="KL42" s="565" t="e">
        <f>INDEX(MERCREDI!$B$35:$B$58,MATCH($A$42,MERCREDI!D35:D58,0))</f>
        <v>#N/A</v>
      </c>
      <c r="KM42" s="565" t="e">
        <f>INDEX(MERCREDI!$B$35:$B$58,MATCH($A$42,MERCREDI!E35:E58,0))</f>
        <v>#N/A</v>
      </c>
      <c r="KN42" s="565" t="e">
        <f>INDEX(MERCREDI!$B$35:$B$58,MATCH($A$42,MERCREDI!F35:F58,0))</f>
        <v>#N/A</v>
      </c>
      <c r="KO42" s="565" t="e">
        <f>INDEX(MERCREDI!$B$35:$B$58,MATCH($A$42,MERCREDI!G35:G58,0))</f>
        <v>#N/A</v>
      </c>
      <c r="KP42" s="565" t="e">
        <f>INDEX(MERCREDI!$B$35:$B$58,MATCH($A$42,MERCREDI!H35:H58,0))</f>
        <v>#N/A</v>
      </c>
      <c r="KQ42" s="565" t="e">
        <f>INDEX(MERCREDI!$B$35:$B$58,MATCH($A$42,MERCREDI!I35:I58,0))</f>
        <v>#N/A</v>
      </c>
      <c r="KR42" s="565" t="e">
        <f>INDEX(MERCREDI!$B$35:$B$58,MATCH($A$42,MERCREDI!J35:J58,0))</f>
        <v>#N/A</v>
      </c>
      <c r="KS42" s="565" t="e">
        <f>INDEX(MERCREDI!$B$35:$B$58,MATCH($A$42,MERCREDI!K35:K58,0))</f>
        <v>#N/A</v>
      </c>
      <c r="KT42" s="565" t="e">
        <f>INDEX(MERCREDI!$B$35:$B$58,MATCH($A$42,MERCREDI!L35:L58,0))</f>
        <v>#N/A</v>
      </c>
      <c r="KU42" s="565" t="e">
        <f>INDEX(MERCREDI!$B$35:$B$58,MATCH($A$42,MERCREDI!M35:M58,0))</f>
        <v>#N/A</v>
      </c>
      <c r="KV42" s="565" t="e">
        <f>INDEX(MERCREDI!$B$35:$B$58,MATCH($A$42,MERCREDI!N35:N58,0))</f>
        <v>#N/A</v>
      </c>
      <c r="KW42" s="565" t="e">
        <f>INDEX(MERCREDI!$B$35:$B$58,MATCH($A$42,MERCREDI!O35:O58,0))</f>
        <v>#N/A</v>
      </c>
      <c r="KX42" s="565" t="e">
        <f>INDEX(MERCREDI!$B$35:$B$58,MATCH($A$42,MERCREDI!P35:P58,0))</f>
        <v>#N/A</v>
      </c>
      <c r="KY42" s="565" t="e">
        <f>INDEX(MERCREDI!$B$35:$B$58,MATCH($A$42,MERCREDI!Q35:Q58,0))</f>
        <v>#N/A</v>
      </c>
      <c r="KZ42" s="565" t="e">
        <f>INDEX(MERCREDI!$B$35:$B$58,MATCH($A$42,MERCREDI!R35:R58,0))</f>
        <v>#N/A</v>
      </c>
      <c r="LA42" s="565" t="e">
        <f>INDEX(MERCREDI!$B$35:$B$58,MATCH($A$42,MERCREDI!S35:S58,0))</f>
        <v>#N/A</v>
      </c>
      <c r="LB42" s="565" t="e">
        <f>INDEX(MERCREDI!$B$35:$B$58,MATCH($A$42,MERCREDI!T35:T58,0))</f>
        <v>#N/A</v>
      </c>
      <c r="LC42" s="565" t="e">
        <f>INDEX(MERCREDI!$B$35:$B$58,MATCH($A$42,MERCREDI!U35:U58,0))</f>
        <v>#N/A</v>
      </c>
      <c r="LD42" s="565" t="e">
        <f>INDEX(MERCREDI!$B$35:$B$58,MATCH($A$42,MERCREDI!V35:V58,0))</f>
        <v>#N/A</v>
      </c>
      <c r="LE42" s="565" t="e">
        <f>INDEX(MERCREDI!$B$35:$B$58,MATCH($A$42,MERCREDI!W35:W58,0))</f>
        <v>#N/A</v>
      </c>
      <c r="LF42" s="565" t="e">
        <f>INDEX(MERCREDI!$B$35:$B$58,MATCH($A$42,MERCREDI!X35:X58,0))</f>
        <v>#N/A</v>
      </c>
      <c r="LG42" s="565" t="e">
        <f>INDEX(MERCREDI!$B$35:$B$58,MATCH($A$42,MERCREDI!Y35:Y58,0))</f>
        <v>#N/A</v>
      </c>
      <c r="LH42" s="565" t="e">
        <f>INDEX(MERCREDI!$B$35:$B$58,MATCH($A$42,MERCREDI!Z35:Z58,0))</f>
        <v>#N/A</v>
      </c>
      <c r="LI42" s="565" t="e">
        <f>INDEX(MERCREDI!$B$35:$B$58,MATCH($A$42,MERCREDI!AA35:AA58,0))</f>
        <v>#N/A</v>
      </c>
      <c r="LJ42" s="565" t="e">
        <f>INDEX(MERCREDI!$B$35:$B$58,MATCH($A$42,MERCREDI!AB35:AB58,0))</f>
        <v>#N/A</v>
      </c>
      <c r="LK42" s="572">
        <f t="shared" si="38"/>
        <v>0</v>
      </c>
      <c r="LM42" s="565" t="str">
        <f t="shared" si="39"/>
        <v>JOLLY</v>
      </c>
      <c r="LN42" s="565" t="e">
        <f>INDEX(JEUDI!$B$35:$B$58,MATCH($A$42,JEUDI!D35:D58,0))</f>
        <v>#N/A</v>
      </c>
      <c r="LO42" s="565" t="e">
        <f>INDEX(JEUDI!$B$35:$B$58,MATCH($A$42,JEUDI!E35:E58,0))</f>
        <v>#N/A</v>
      </c>
      <c r="LP42" s="565" t="e">
        <f>INDEX(JEUDI!$B$35:$B$58,MATCH($A$42,JEUDI!F35:F58,0))</f>
        <v>#N/A</v>
      </c>
      <c r="LQ42" s="565" t="e">
        <f>INDEX(JEUDI!$B$35:$B$58,MATCH($A$42,JEUDI!G35:G58,0))</f>
        <v>#N/A</v>
      </c>
      <c r="LR42" s="565" t="e">
        <f>INDEX(JEUDI!$B$35:$B$58,MATCH($A$42,JEUDI!H35:H58,0))</f>
        <v>#N/A</v>
      </c>
      <c r="LS42" s="565" t="e">
        <f>INDEX(JEUDI!$B$35:$B$58,MATCH($A$42,JEUDI!I35:I58,0))</f>
        <v>#N/A</v>
      </c>
      <c r="LT42" s="565" t="e">
        <f>INDEX(JEUDI!$B$35:$B$58,MATCH($A$42,JEUDI!J35:J58,0))</f>
        <v>#N/A</v>
      </c>
      <c r="LU42" s="565" t="e">
        <f>INDEX(JEUDI!$B$35:$B$58,MATCH($A$42,JEUDI!K35:K58,0))</f>
        <v>#N/A</v>
      </c>
      <c r="LV42" s="565" t="e">
        <f>INDEX(JEUDI!$B$35:$B$58,MATCH($A$42,JEUDI!L35:L58,0))</f>
        <v>#N/A</v>
      </c>
      <c r="LW42" s="565" t="e">
        <f>INDEX(JEUDI!$B$35:$B$58,MATCH($A$42,JEUDI!M35:M58,0))</f>
        <v>#N/A</v>
      </c>
      <c r="LX42" s="565" t="e">
        <f>INDEX(JEUDI!$B$35:$B$58,MATCH($A$42,JEUDI!N35:N58,0))</f>
        <v>#N/A</v>
      </c>
      <c r="LY42" s="565" t="e">
        <f>INDEX(JEUDI!$B$35:$B$58,MATCH($A$42,JEUDI!O35:O58,0))</f>
        <v>#N/A</v>
      </c>
      <c r="LZ42" s="565" t="e">
        <f>INDEX(JEUDI!$B$35:$B$58,MATCH($A$42,JEUDI!P35:P58,0))</f>
        <v>#N/A</v>
      </c>
      <c r="MA42" s="565" t="e">
        <f>INDEX(JEUDI!$B$35:$B$58,MATCH($A$42,JEUDI!Q35:Q58,0))</f>
        <v>#N/A</v>
      </c>
      <c r="MB42" s="565" t="e">
        <f>INDEX(JEUDI!$B$35:$B$58,MATCH($A$42,JEUDI!R35:R58,0))</f>
        <v>#N/A</v>
      </c>
      <c r="MC42" s="565" t="e">
        <f>INDEX(JEUDI!$B$35:$B$58,MATCH($A$42,JEUDI!S35:S58,0))</f>
        <v>#N/A</v>
      </c>
      <c r="MD42" s="565" t="e">
        <f>INDEX(JEUDI!$B$35:$B$58,MATCH($A$42,JEUDI!T35:T58,0))</f>
        <v>#N/A</v>
      </c>
      <c r="ME42" s="565" t="e">
        <f>INDEX(JEUDI!$B$35:$B$58,MATCH($A$42,JEUDI!U35:U58,0))</f>
        <v>#N/A</v>
      </c>
      <c r="MF42" s="565" t="e">
        <f>INDEX(JEUDI!$B$35:$B$58,MATCH($A$42,JEUDI!V35:V58,0))</f>
        <v>#N/A</v>
      </c>
      <c r="MG42" s="565" t="e">
        <f>INDEX(JEUDI!$B$35:$B$58,MATCH($A$42,JEUDI!W35:W58,0))</f>
        <v>#N/A</v>
      </c>
      <c r="MH42" s="565" t="e">
        <f>INDEX(JEUDI!$B$35:$B$58,MATCH($A$42,JEUDI!X35:X58,0))</f>
        <v>#N/A</v>
      </c>
      <c r="MI42" s="565" t="e">
        <f>INDEX(JEUDI!$B$35:$B$58,MATCH($A$42,JEUDI!Y35:Y58,0))</f>
        <v>#N/A</v>
      </c>
      <c r="MJ42" s="565" t="e">
        <f>INDEX(JEUDI!$B$35:$B$58,MATCH($A$42,JEUDI!Z35:Z58,0))</f>
        <v>#N/A</v>
      </c>
      <c r="MK42" s="565" t="e">
        <f>INDEX(JEUDI!$B$35:$B$58,MATCH($A$42,JEUDI!AA35:AA58,0))</f>
        <v>#N/A</v>
      </c>
      <c r="ML42" s="565" t="e">
        <f>INDEX(JEUDI!$B$35:$B$58,MATCH($A$42,JEUDI!AB35:AB58,0))</f>
        <v>#N/A</v>
      </c>
      <c r="MM42" s="572">
        <f t="shared" si="40"/>
        <v>0</v>
      </c>
      <c r="MP42" s="565" t="str">
        <f t="shared" si="41"/>
        <v>JOLLY</v>
      </c>
      <c r="MQ42" s="565" t="e">
        <f>INDEX(VENDREDI!$B$35:$B$58,MATCH($A$42,VENDREDI!D35:D58,0))</f>
        <v>#N/A</v>
      </c>
      <c r="MR42" s="565" t="e">
        <f>INDEX(VENDREDI!$B$35:$B$58,MATCH($A$42,VENDREDI!E35:E58,0))</f>
        <v>#N/A</v>
      </c>
      <c r="MS42" s="565" t="e">
        <f>INDEX(VENDREDI!$B$35:$B$58,MATCH($A$42,VENDREDI!F35:F58,0))</f>
        <v>#N/A</v>
      </c>
      <c r="MT42" s="565" t="e">
        <f>INDEX(VENDREDI!$B$35:$B$58,MATCH($A$42,VENDREDI!G35:G58,0))</f>
        <v>#N/A</v>
      </c>
      <c r="MU42" s="565" t="e">
        <f>INDEX(VENDREDI!$B$35:$B$58,MATCH($A$42,VENDREDI!H35:H58,0))</f>
        <v>#N/A</v>
      </c>
      <c r="MV42" s="565" t="e">
        <f>INDEX(VENDREDI!$B$35:$B$58,MATCH($A$42,VENDREDI!I35:I58,0))</f>
        <v>#N/A</v>
      </c>
      <c r="MW42" s="565" t="e">
        <f>INDEX(VENDREDI!$B$35:$B$58,MATCH($A$42,VENDREDI!J35:J58,0))</f>
        <v>#N/A</v>
      </c>
      <c r="MX42" s="565" t="e">
        <f>INDEX(VENDREDI!$B$35:$B$58,MATCH($A$42,VENDREDI!K35:K58,0))</f>
        <v>#N/A</v>
      </c>
      <c r="MY42" s="565" t="e">
        <f>INDEX(VENDREDI!$B$35:$B$58,MATCH($A$42,VENDREDI!L35:L58,0))</f>
        <v>#N/A</v>
      </c>
      <c r="MZ42" s="565" t="e">
        <f>INDEX(VENDREDI!$B$35:$B$58,MATCH($A$42,VENDREDI!M35:M58,0))</f>
        <v>#N/A</v>
      </c>
      <c r="NA42" s="565" t="e">
        <f>INDEX(VENDREDI!$B$35:$B$58,MATCH($A$42,VENDREDI!N35:N58,0))</f>
        <v>#N/A</v>
      </c>
      <c r="NB42" s="565" t="e">
        <f>INDEX(VENDREDI!$B$35:$B$58,MATCH($A$42,VENDREDI!O35:O58,0))</f>
        <v>#N/A</v>
      </c>
      <c r="NC42" s="565" t="e">
        <f>INDEX(VENDREDI!$B$35:$B$58,MATCH($A$42,VENDREDI!P35:P58,0))</f>
        <v>#N/A</v>
      </c>
      <c r="ND42" s="565" t="e">
        <f>INDEX(VENDREDI!$B$35:$B$58,MATCH($A$42,VENDREDI!Q35:Q58,0))</f>
        <v>#N/A</v>
      </c>
      <c r="NE42" s="565" t="e">
        <f>INDEX(VENDREDI!$B$35:$B$58,MATCH($A$42,VENDREDI!R35:R58,0))</f>
        <v>#N/A</v>
      </c>
      <c r="NF42" s="565" t="e">
        <f>INDEX(VENDREDI!$B$35:$B$58,MATCH($A$42,VENDREDI!S35:S58,0))</f>
        <v>#N/A</v>
      </c>
      <c r="NG42" s="565" t="e">
        <f>INDEX(VENDREDI!$B$35:$B$58,MATCH($A$42,VENDREDI!T35:T58,0))</f>
        <v>#N/A</v>
      </c>
      <c r="NH42" s="565" t="e">
        <f>INDEX(VENDREDI!$B$35:$B$58,MATCH($A$42,VENDREDI!U35:U58,0))</f>
        <v>#N/A</v>
      </c>
      <c r="NI42" s="565" t="e">
        <f>INDEX(VENDREDI!$B$35:$B$58,MATCH($A$42,VENDREDI!V35:V58,0))</f>
        <v>#N/A</v>
      </c>
      <c r="NJ42" s="565" t="e">
        <f>INDEX(VENDREDI!$B$35:$B$58,MATCH($A$42,VENDREDI!W35:W58,0))</f>
        <v>#N/A</v>
      </c>
      <c r="NK42" s="565" t="e">
        <f>INDEX(VENDREDI!$B$35:$B$58,MATCH($A$42,VENDREDI!X35:X58,0))</f>
        <v>#N/A</v>
      </c>
      <c r="NL42" s="565" t="e">
        <f>INDEX(VENDREDI!$B$35:$B$58,MATCH($A$42,VENDREDI!Y35:Y58,0))</f>
        <v>#N/A</v>
      </c>
      <c r="NM42" s="565" t="e">
        <f>INDEX(VENDREDI!$B$35:$B$58,MATCH($A$42,VENDREDI!Z35:Z58,0))</f>
        <v>#N/A</v>
      </c>
      <c r="NN42" s="565" t="e">
        <f>INDEX(VENDREDI!$B$35:$B$58,MATCH($A$42,VENDREDI!AA35:AA58,0))</f>
        <v>#N/A</v>
      </c>
      <c r="NO42" s="565" t="e">
        <f>INDEX(VENDREDI!$B$35:$B$58,MATCH($A$42,VENDREDI!AB35:AB58,0))</f>
        <v>#N/A</v>
      </c>
      <c r="NP42" s="572">
        <f t="shared" si="42"/>
        <v>0</v>
      </c>
      <c r="NS42" s="564" t="str">
        <f t="shared" si="43"/>
        <v>JOLLY</v>
      </c>
      <c r="NT42" s="617" t="e">
        <f>INDEX(LUNDI!$B$63:$B$66,MATCH(A42,LUNDI!$D$63:$D$66,0))</f>
        <v>#N/A</v>
      </c>
      <c r="NU42" s="618" t="e">
        <f>INDEX(LUNDI!$B$63:$B$66,MATCH(A42,LUNDI!$E$63:$E$66,0))</f>
        <v>#N/A</v>
      </c>
      <c r="NV42" s="625" t="e">
        <f>INDEX(LUNDI!$H$63:$H$66,MATCH(A42,LUNDI!$J$63:$J$66,0))</f>
        <v>#N/A</v>
      </c>
      <c r="NW42" s="626" t="e">
        <f>INDEX(LUNDI!$H$63:$H$66,MATCH($A$42,LUNDI!K63:K66,0))</f>
        <v>#N/A</v>
      </c>
      <c r="NX42" s="617" t="e">
        <f>INDEX(MARDI!$B$63:$B$66,MATCH(A42,MARDI!$D$63:$D$66,0))</f>
        <v>#N/A</v>
      </c>
      <c r="NY42" s="618" t="e">
        <f>INDEX(MARDI!$B$63:$B$66,MATCH(A42,MARDI!$E$63:$E$66,0))</f>
        <v>#N/A</v>
      </c>
      <c r="NZ42" s="625" t="e">
        <f>INDEX(MARDI!$H$63:$H$66,MATCH(A42,MARDI!$J$63:$J$66,0))</f>
        <v>#N/A</v>
      </c>
      <c r="OA42" s="626" t="e">
        <f>INDEX(MARDI!$H$63:$H$66,MATCH(A42,MARDI!$K$63:$K$66,0))</f>
        <v>#N/A</v>
      </c>
      <c r="OB42" s="617" t="e">
        <f>INDEX(MERCREDI!$B$63:$B$66,MATCH(A42,MERCREDI!$D$63:$D$66,0))</f>
        <v>#N/A</v>
      </c>
      <c r="OC42" s="618" t="e">
        <f>INDEX(MERCREDI!$B$63:$B$66,MATCH(A42,MERCREDI!$E$63:$E$66,0))</f>
        <v>#N/A</v>
      </c>
      <c r="OD42" s="625" t="e">
        <f>INDEX(MERCREDI!$H$63:$H$66,MATCH(A42,MERCREDI!$J$63:$J$66,0))</f>
        <v>#N/A</v>
      </c>
      <c r="OE42" s="626" t="e">
        <f>INDEX(MERCREDI!$H$63:$H$66,MATCH(A42,MERCREDI!$K$63:$K$66,0))</f>
        <v>#N/A</v>
      </c>
      <c r="OF42" s="617" t="e">
        <f>INDEX(JEUDI!$B$63:$B$66,MATCH(A42,JEUDI!$D$63:$D$66,0))</f>
        <v>#N/A</v>
      </c>
      <c r="OG42" s="618" t="e">
        <f>INDEX(JEUDI!$B$63:$B$66,MATCH(A42,JEUDI!$E$63:$E$66,0))</f>
        <v>#N/A</v>
      </c>
      <c r="OH42" s="625" t="e">
        <f>INDEX(JEUDI!$H$63:$H$66,MATCH(A42,JEUDI!$J$63:$J$66,0))</f>
        <v>#N/A</v>
      </c>
      <c r="OI42" s="626" t="e">
        <f>INDEX(JEUDI!$H$63:$H$66,MATCH(A42,JEUDI!$K$63:$K$66,0))</f>
        <v>#N/A</v>
      </c>
      <c r="OJ42" s="617" t="e">
        <f>INDEX(VENDREDI!$B$63:$B$66,MATCH(A42,VENDREDI!$D$63:$D$66,0))</f>
        <v>#N/A</v>
      </c>
      <c r="OK42" s="618" t="e">
        <f>INDEX(VENDREDI!$B$63:$B$66,MATCH(A42,VENDREDI!$E$63:$E$66,0))</f>
        <v>#N/A</v>
      </c>
      <c r="OL42" s="625" t="e">
        <f>INDEX(VENDREDI!$H$63:$H$66,MATCH(A42,VENDREDI!$J$63:$J$66,0))</f>
        <v>#N/A</v>
      </c>
      <c r="OM42" s="626" t="e">
        <f>INDEX(VENDREDI!$H$63:$H$66,MATCH(A42,VENDREDI!$K$63:$K$66,0))</f>
        <v>#N/A</v>
      </c>
      <c r="ON42" s="669" t="str">
        <f t="shared" si="44"/>
        <v>JOLLY</v>
      </c>
      <c r="OO42" s="641" t="e">
        <f>INDEX(LUNDI!$C$63:$C$66,MATCH(A42,LUNDI!$D$63:$D$66,0))</f>
        <v>#N/A</v>
      </c>
      <c r="OP42" s="642" t="e">
        <f>INDEX(LUNDI!$C$63:$C$66,MATCH(A42,LUNDI!$E$63:$E$66,0))</f>
        <v>#N/A</v>
      </c>
      <c r="OQ42" s="645" t="e">
        <f>INDEX(LUNDI!$I$63:$I$66,MATCH(A42,LUNDI!$J$63:$J$66,0))</f>
        <v>#N/A</v>
      </c>
      <c r="OR42" s="646" t="e">
        <f>INDEX(LUNDI!$I$63:$I$66,MATCH(A42,LUNDI!$K$63:$K$66,0))</f>
        <v>#N/A</v>
      </c>
      <c r="OS42" s="649" t="e">
        <f>INDEX(MARDI!$C$63:$C$66,MATCH(A42,MARDI!$D$63:$D$66,0))</f>
        <v>#N/A</v>
      </c>
      <c r="OT42" s="650" t="e">
        <f>INDEX(MARDI!$C$63:$C$66,MATCH(A42,MARDI!$E$63:$E$66,0))</f>
        <v>#N/A</v>
      </c>
      <c r="OU42" s="651" t="e">
        <f>INDEX(MARDI!$I$63:$I$66,MATCH(A42,MARDI!$J$63:$J$66,0))</f>
        <v>#N/A</v>
      </c>
      <c r="OV42" s="652" t="e">
        <f>INDEX(MARDI!$I$63:$I$66,MATCH(A42,MARDI!$K$63:$K$66,0))</f>
        <v>#N/A</v>
      </c>
      <c r="OW42" s="657" t="e">
        <f>INDEX(MERCREDI!$C$63:$C$66,MATCH(A42,MERCREDI!$D$63:$D$66,0))</f>
        <v>#N/A</v>
      </c>
      <c r="OX42" s="658" t="e">
        <f>INDEX(MERCREDI!$C$63:$C$66,MATCH(A42,MERCREDI!$E$63:$E$66,0))</f>
        <v>#N/A</v>
      </c>
      <c r="OY42" s="659" t="e">
        <f>INDEX(MERCREDI!$I$63:$I$66,MATCH(A42,MERCREDI!$J$63:$J$66,0))</f>
        <v>#N/A</v>
      </c>
      <c r="OZ42" s="660" t="e">
        <f>INDEX(MERCREDI!$I$63:$I$66,MATCH(A42,MERCREDI!$K$63:$K$66,0))</f>
        <v>#N/A</v>
      </c>
      <c r="PA42" s="657" t="e">
        <f>INDEX(JEUDI!$C$63:$C$66,MATCH(A42,JEUDI!$D$63:$D$66,0))</f>
        <v>#N/A</v>
      </c>
      <c r="PB42" s="658" t="e">
        <f>INDEX(JEUDI!$C$63:$C$66,MATCH(A42,JEUDI!$E$63:$E$66,0))</f>
        <v>#N/A</v>
      </c>
      <c r="PC42" s="659" t="e">
        <f>INDEX(JEUDI!$I$63:$I$66,MATCH(A42,JEUDI!$J$63:$J$66,0))</f>
        <v>#N/A</v>
      </c>
      <c r="PD42" s="660" t="e">
        <f>INDEX(JEUDI!$I$63:$I$66,MATCH(A42,JEUDI!$K$63:$K$66,0))</f>
        <v>#N/A</v>
      </c>
      <c r="PE42" s="657" t="e">
        <f>INDEX(VENDREDI!$C$63:$C$66,MATCH(A42,VENDREDI!$D$63:$D$66,0))</f>
        <v>#N/A</v>
      </c>
      <c r="PF42" s="658" t="e">
        <f>INDEX(VENDREDI!$C$63:$C$66,MATCH(A42,VENDREDI!$E$63:$E$66,0))</f>
        <v>#N/A</v>
      </c>
      <c r="PG42" s="659" t="e">
        <f>INDEX(VENDREDI!$I$63:$I$66,MATCH(A42,VENDREDI!$J$63:$J$66,0))</f>
        <v>#N/A</v>
      </c>
      <c r="PH42" s="660" t="e">
        <f>INDEX(VENDREDI!$I$63:$I$66,MATCH(A42,VENDREDI!$K$63:$K$66,0))</f>
        <v>#N/A</v>
      </c>
    </row>
    <row r="43" spans="1:424" x14ac:dyDescent="0.25">
      <c r="A43" s="90" t="str">
        <f>'LISTE DES PROFS'!A38</f>
        <v>LALLIER-GIROT</v>
      </c>
      <c r="B43" s="226">
        <f t="shared" si="17"/>
        <v>0</v>
      </c>
      <c r="C43" s="487">
        <f t="shared" si="18"/>
        <v>0</v>
      </c>
      <c r="D43" s="481">
        <f t="shared" si="19"/>
        <v>0</v>
      </c>
      <c r="E43" s="482">
        <f t="shared" si="20"/>
        <v>0</v>
      </c>
      <c r="F43" s="226">
        <f t="shared" si="21"/>
        <v>0</v>
      </c>
      <c r="G43" s="487">
        <f t="shared" si="22"/>
        <v>0</v>
      </c>
      <c r="H43" s="481">
        <f t="shared" si="23"/>
        <v>0</v>
      </c>
      <c r="I43" s="482">
        <f t="shared" si="24"/>
        <v>0</v>
      </c>
      <c r="J43" s="226">
        <f t="shared" si="45"/>
        <v>0</v>
      </c>
      <c r="K43" s="487">
        <f t="shared" si="46"/>
        <v>0</v>
      </c>
      <c r="L43" s="481">
        <f t="shared" si="47"/>
        <v>0</v>
      </c>
      <c r="M43" s="482">
        <f t="shared" si="48"/>
        <v>0</v>
      </c>
      <c r="N43" s="492">
        <f t="shared" si="25"/>
        <v>0</v>
      </c>
      <c r="O43" s="480" t="s">
        <v>93</v>
      </c>
      <c r="P43" s="226">
        <f>COUNTIF(LUNDI!$D$6:$AB$15,A43)</f>
        <v>0</v>
      </c>
      <c r="Q43" s="228">
        <f>COUNTIF(LUNDI!$D$20:$Y$29,A43)</f>
        <v>0</v>
      </c>
      <c r="R43" s="444">
        <f t="shared" si="4"/>
        <v>0</v>
      </c>
      <c r="S43" s="228">
        <f>COUNTIF(MARDI!$D$6:$AB$15,A43)</f>
        <v>0</v>
      </c>
      <c r="T43" s="228">
        <f>COUNTIF(MARDI!$D$20:$Y$29,A43)</f>
        <v>0</v>
      </c>
      <c r="U43" s="444">
        <f t="shared" si="5"/>
        <v>0</v>
      </c>
      <c r="V43" s="228">
        <f>COUNTIF(MERCREDI!$D$6:$AB$15,A43)</f>
        <v>0</v>
      </c>
      <c r="W43" s="228">
        <f>COUNTIF(MERCREDI!$D$20:$Y$29,A43)</f>
        <v>0</v>
      </c>
      <c r="X43" s="444">
        <f t="shared" si="6"/>
        <v>0</v>
      </c>
      <c r="Y43" s="228">
        <f>COUNTIF(JEUDI!$D$6:$AB$15,A43)</f>
        <v>0</v>
      </c>
      <c r="Z43" s="228">
        <f>COUNTIF(JEUDI!$D$20:$Y$29,A43)</f>
        <v>0</v>
      </c>
      <c r="AA43" s="444">
        <f t="shared" si="7"/>
        <v>0</v>
      </c>
      <c r="AB43" s="228">
        <f>COUNTIF(VENDREDI!$D$6:$AB$15,A43)</f>
        <v>0</v>
      </c>
      <c r="AC43" s="229">
        <f>COUNTIF(VENDREDI!$D$20:$Y$29,A43)</f>
        <v>0</v>
      </c>
      <c r="AD43" s="451">
        <f t="shared" si="8"/>
        <v>0</v>
      </c>
      <c r="AE43" s="226">
        <f>COUNTIF(LUNDI!$D$63:$D$66,A43)</f>
        <v>0</v>
      </c>
      <c r="AF43" s="227">
        <f>COUNTIF(LUNDI!$E$63:$E$66,A43)</f>
        <v>0</v>
      </c>
      <c r="AG43" s="228">
        <f>COUNTIF(MARDI!$D$63:$D$66,A43)</f>
        <v>0</v>
      </c>
      <c r="AH43" s="234">
        <f>COUNTIF(MARDI!$E$63:$E$66,A43)</f>
        <v>0</v>
      </c>
      <c r="AI43" s="228">
        <f>COUNTIF(MERCREDI!$D$63:$D$66,A43)</f>
        <v>0</v>
      </c>
      <c r="AJ43" s="234">
        <f>COUNTIF(MERCREDI!$E$63:$E$66,A43)</f>
        <v>0</v>
      </c>
      <c r="AK43" s="228">
        <f>COUNTIF(JEUDI!$D$63:$D$66,A43)</f>
        <v>0</v>
      </c>
      <c r="AL43" s="227">
        <f>COUNTIF(JEUDI!$E$63:$E$66,A43)</f>
        <v>0</v>
      </c>
      <c r="AM43" s="228">
        <f>COUNTIF(VENDREDI!$D$63:$D$66,A43)</f>
        <v>0</v>
      </c>
      <c r="AN43" s="525">
        <f>COUNTIF(VENDREDI!$E$63:$E$66,A43)</f>
        <v>0</v>
      </c>
      <c r="AO43" s="226">
        <f>COUNTIF(LUNDI!$F$63:$F$66,A43)</f>
        <v>0</v>
      </c>
      <c r="AP43" s="227"/>
      <c r="AQ43" s="228">
        <f>COUNTIF(MARDI!$F$63:$F$66,A43)</f>
        <v>0</v>
      </c>
      <c r="AR43" s="227"/>
      <c r="AS43" s="228">
        <f>COUNTIF(MERCREDI!$F$63:$F$66,A43)</f>
        <v>0</v>
      </c>
      <c r="AT43" s="227"/>
      <c r="AU43" s="228">
        <f>COUNTIF(JEUDI!$F$63:$F$66,A43)</f>
        <v>0</v>
      </c>
      <c r="AV43" s="227"/>
      <c r="AW43" s="229">
        <f>COUNTIF(VENDREDI!$F$63:$F$66,A43)</f>
        <v>0</v>
      </c>
      <c r="AZ43" s="236">
        <f>COUNTIF(LUNDI!$D$35:$AB$44,A43)</f>
        <v>0</v>
      </c>
      <c r="BA43" s="237">
        <f>COUNTIF(LUNDI!$D$49:$Y$58,A43)</f>
        <v>0</v>
      </c>
      <c r="BB43" s="444">
        <f t="shared" si="9"/>
        <v>0</v>
      </c>
      <c r="BC43" s="237">
        <f>COUNTIF(MARDI!$D$35:$AB$44,A43)</f>
        <v>0</v>
      </c>
      <c r="BD43" s="237">
        <f>COUNTIF(MARDI!$D$49:$Y$58,A43)</f>
        <v>0</v>
      </c>
      <c r="BE43" s="444">
        <f t="shared" si="10"/>
        <v>0</v>
      </c>
      <c r="BF43" s="237">
        <f>COUNTIF(MERCREDI!$D$35:$AB$44,A43)</f>
        <v>0</v>
      </c>
      <c r="BG43" s="237">
        <f>COUNTIF(MERCREDI!$D$49:$Y$58,A43)</f>
        <v>0</v>
      </c>
      <c r="BH43" s="444">
        <f t="shared" si="11"/>
        <v>0</v>
      </c>
      <c r="BI43" s="237">
        <f>COUNTIF(JEUDI!$D$35:$AB$44,A43)</f>
        <v>0</v>
      </c>
      <c r="BJ43" s="237">
        <f>COUNTIF(JEUDI!$D$49:$Y$58,A43)</f>
        <v>0</v>
      </c>
      <c r="BK43" s="444">
        <f t="shared" si="12"/>
        <v>0</v>
      </c>
      <c r="BL43" s="237">
        <f>COUNTIF(VENDREDI!$D$35:$AB$44,A43)</f>
        <v>0</v>
      </c>
      <c r="BM43" s="238">
        <f>COUNTIF(VENDREDI!$D$49:$Y$58,A43)</f>
        <v>0</v>
      </c>
      <c r="BN43" s="451">
        <f t="shared" si="13"/>
        <v>0</v>
      </c>
      <c r="BO43" s="207">
        <f>COUNTIF(LUNDI!$J$63:$J$66,A43)</f>
        <v>0</v>
      </c>
      <c r="BP43" s="41">
        <f>COUNTIF(LUNDI!$K$63:$K$66,A43)</f>
        <v>0</v>
      </c>
      <c r="BQ43" s="207">
        <f>COUNTIF(MARDI!$J$63:$J$66,A43)</f>
        <v>0</v>
      </c>
      <c r="BR43" s="41">
        <f>COUNTIF(MARDI!$K$63:$K$66,A43)</f>
        <v>0</v>
      </c>
      <c r="BS43" s="207">
        <f>COUNTIF(MERCREDI!$J$63:$J$66,A43)</f>
        <v>0</v>
      </c>
      <c r="BT43" s="41">
        <f>COUNTIF(MERCREDI!$K$63:$K$66,A43)</f>
        <v>0</v>
      </c>
      <c r="BU43" s="207">
        <f>COUNTIF(JEUDI!$J$63:$J$66,A43)</f>
        <v>0</v>
      </c>
      <c r="BV43" s="41">
        <f>COUNTIF(JEUDI!$K$63:$K$66,A43)</f>
        <v>0</v>
      </c>
      <c r="BW43" s="207">
        <f>COUNTIF(VENDREDI!$J$63:$J$66,A43)</f>
        <v>0</v>
      </c>
      <c r="BX43" s="42">
        <f>COUNTIF(VENDREDI!$K$63:$K$66,A43)</f>
        <v>0</v>
      </c>
      <c r="BY43" s="207">
        <f>COUNTIF(LUNDI!$L$66:$L99,A43)</f>
        <v>0</v>
      </c>
      <c r="BZ43" s="208"/>
      <c r="CA43" s="41">
        <f>COUNTIF(MARDI!$L$63:$L$66,A43)</f>
        <v>0</v>
      </c>
      <c r="CB43" s="208"/>
      <c r="CC43" s="208">
        <f>COUNTIF(MERCREDI!$L$63:$L$66,A43)</f>
        <v>0</v>
      </c>
      <c r="CD43" s="208"/>
      <c r="CE43" s="41">
        <f>COUNTIF(JEUDI!$L$63:$L$66,A43)</f>
        <v>0</v>
      </c>
      <c r="CF43" s="208"/>
      <c r="CG43" s="209">
        <f>COUNTIF(VENDREDI!$L$63:$L$66,A43)</f>
        <v>0</v>
      </c>
      <c r="CK43" s="43">
        <f>COUNTIF(LUNDI!$O$64:$O$66,A43)</f>
        <v>0</v>
      </c>
      <c r="CL43" s="41">
        <f>COUNTIF(MARDI!$O$64:$O$66,A43)</f>
        <v>0</v>
      </c>
      <c r="CM43" s="41">
        <f>COUNTIF(MERCREDI!$O$64:$O$66,A43)</f>
        <v>0</v>
      </c>
      <c r="CN43" s="41">
        <f>COUNTIF(JEUDI!$O$64:$O$66,A43)</f>
        <v>0</v>
      </c>
      <c r="CO43" s="42">
        <f>COUNTIF(VENDREDI!$O$64:$O$66,A43)</f>
        <v>0</v>
      </c>
      <c r="CQ43" s="43">
        <f>COUNTIF(LUNDI!$P$64:$P$66,A43)</f>
        <v>0</v>
      </c>
      <c r="CR43" s="41">
        <f>COUNTIF(MARDI!$P$64:$P$66,A43)</f>
        <v>0</v>
      </c>
      <c r="CS43" s="41">
        <f>COUNTIF(MERCREDI!$P$64:$P$66,A43)</f>
        <v>0</v>
      </c>
      <c r="CT43" s="41">
        <f>COUNTIF(JEUDI!$P$64:$P$66,A43)</f>
        <v>0</v>
      </c>
      <c r="CU43" s="42">
        <f>COUNTIF(VENDREDI!$P$64:$P$66,A43)</f>
        <v>0</v>
      </c>
      <c r="CV43" s="543" t="str">
        <f t="shared" si="26"/>
        <v>LALLIER-GIROT</v>
      </c>
      <c r="CW43" s="559" t="e">
        <f>INDEX(LUNDI!$B$6:$B$29,MATCH($A$43,LUNDI!D6:D29,0))</f>
        <v>#N/A</v>
      </c>
      <c r="CX43" s="559" t="e">
        <f>INDEX(LUNDI!$B$6:$B$29,MATCH($A$43,LUNDI!E6:E29,0))</f>
        <v>#N/A</v>
      </c>
      <c r="CY43" s="559" t="e">
        <f>INDEX(LUNDI!$B$6:$B$29,MATCH($A$43,LUNDI!F6:F29,0))</f>
        <v>#N/A</v>
      </c>
      <c r="CZ43" s="559" t="e">
        <f>INDEX(LUNDI!$B$6:$B$29,MATCH($A$43,LUNDI!G6:G29,0))</f>
        <v>#N/A</v>
      </c>
      <c r="DA43" s="559" t="e">
        <f>INDEX(LUNDI!$B$6:$B$29,MATCH($A$43,LUNDI!H6:H29,0))</f>
        <v>#N/A</v>
      </c>
      <c r="DB43" s="559" t="e">
        <f>INDEX(LUNDI!$B$6:$B$29,MATCH($A$43,LUNDI!I6:I29,0))</f>
        <v>#N/A</v>
      </c>
      <c r="DC43" s="559" t="e">
        <f>INDEX(LUNDI!$B$6:$B$29,MATCH($A$43,LUNDI!J6:J29,0))</f>
        <v>#N/A</v>
      </c>
      <c r="DD43" s="559" t="e">
        <f>INDEX(LUNDI!$B$6:$B$29,MATCH($A$43,LUNDI!K6:K29,0))</f>
        <v>#N/A</v>
      </c>
      <c r="DE43" s="559" t="e">
        <f>INDEX(LUNDI!$B$6:$B$29,MATCH($A$43,LUNDI!L6:L29,0))</f>
        <v>#N/A</v>
      </c>
      <c r="DF43" s="559" t="e">
        <f>INDEX(LUNDI!$B$6:$B$29,MATCH($A$43,LUNDI!M6:M29,0))</f>
        <v>#N/A</v>
      </c>
      <c r="DG43" s="559" t="e">
        <f>INDEX(LUNDI!$B$6:$B$29,MATCH($A$43,LUNDI!N6:N29,0))</f>
        <v>#N/A</v>
      </c>
      <c r="DH43" s="559" t="e">
        <f>INDEX(LUNDI!$B$6:$B$29,MATCH($A$43,LUNDI!O6:O29,0))</f>
        <v>#N/A</v>
      </c>
      <c r="DI43" s="559" t="e">
        <f>INDEX(LUNDI!$B$6:$B$29,MATCH($A$43,LUNDI!P6:P29,0))</f>
        <v>#N/A</v>
      </c>
      <c r="DJ43" s="559" t="e">
        <f>INDEX(LUNDI!$B$6:$B$29,MATCH($A$43,LUNDI!Q6:Q29,0))</f>
        <v>#N/A</v>
      </c>
      <c r="DK43" s="559" t="e">
        <f>INDEX(LUNDI!$B$6:$B$29,MATCH($A$43,LUNDI!R6:R29,0))</f>
        <v>#N/A</v>
      </c>
      <c r="DL43" s="559" t="e">
        <f>INDEX(LUNDI!$B$6:$B$29,MATCH($A$43,LUNDI!S6:S29,0))</f>
        <v>#N/A</v>
      </c>
      <c r="DM43" s="559" t="e">
        <f>INDEX(LUNDI!$B$6:$B$29,MATCH($A$43,LUNDI!T6:T29,0))</f>
        <v>#N/A</v>
      </c>
      <c r="DN43" s="559" t="e">
        <f>INDEX(LUNDI!$B$6:$B$29,MATCH($A$43,LUNDI!U6:U29,0))</f>
        <v>#N/A</v>
      </c>
      <c r="DO43" s="559" t="e">
        <f>INDEX(LUNDI!$B$6:$B$29,MATCH($A$43,LUNDI!V6:V29,0))</f>
        <v>#N/A</v>
      </c>
      <c r="DP43" s="559" t="e">
        <f>INDEX(LUNDI!$B$6:$B$29,MATCH($A$43,LUNDI!W6:W29,0))</f>
        <v>#N/A</v>
      </c>
      <c r="DQ43" s="559" t="e">
        <f>INDEX(LUNDI!$B$6:$B$29,MATCH($A$43,LUNDI!X6:X29,0))</f>
        <v>#N/A</v>
      </c>
      <c r="DR43" s="559" t="e">
        <f>INDEX(LUNDI!$B$6:$B$29,MATCH($A$43,LUNDI!Y6:Y29,0))</f>
        <v>#N/A</v>
      </c>
      <c r="DS43" s="559" t="e">
        <f>INDEX(LUNDI!$B$6:$B$29,MATCH($A$43,LUNDI!Z6:Z29,0))</f>
        <v>#N/A</v>
      </c>
      <c r="DT43" s="559" t="e">
        <f>INDEX(LUNDI!$B$6:$B$29,MATCH($A$43,LUNDI!AA6:AA29,0))</f>
        <v>#N/A</v>
      </c>
      <c r="DU43" s="559" t="e">
        <f>INDEX(LUNDI!$B$6:$B$29,MATCH($A$43,LUNDI!AB6:AB29,0))</f>
        <v>#N/A</v>
      </c>
      <c r="DV43" s="572">
        <f t="shared" si="49"/>
        <v>0</v>
      </c>
      <c r="DW43" s="543" t="str">
        <f t="shared" si="50"/>
        <v>LALLIER-GIROT</v>
      </c>
      <c r="DX43" s="559" t="e">
        <f>INDEX(MARDI!$B$6:$B$29,MATCH($A$43,MARDI!D6:D29,0))</f>
        <v>#N/A</v>
      </c>
      <c r="DY43" s="559" t="e">
        <f>INDEX(MARDI!$B$6:$B$29,MATCH($A$43,MARDI!E6:E29,0))</f>
        <v>#N/A</v>
      </c>
      <c r="DZ43" s="559" t="e">
        <f>INDEX(MARDI!$B$6:$B$29,MATCH($A$43,MARDI!F6:F29,0))</f>
        <v>#N/A</v>
      </c>
      <c r="EA43" s="559" t="e">
        <f>INDEX(MARDI!$B$6:$B$29,MATCH($A$43,MARDI!G6:G29,0))</f>
        <v>#N/A</v>
      </c>
      <c r="EB43" s="559" t="e">
        <f>INDEX(MARDI!$B$6:$B$29,MATCH($A$43,MARDI!H6:H29,0))</f>
        <v>#N/A</v>
      </c>
      <c r="EC43" s="559" t="e">
        <f>INDEX(MARDI!$B$6:$B$29,MATCH($A$43,MARDI!I6:I29,0))</f>
        <v>#N/A</v>
      </c>
      <c r="ED43" s="559" t="e">
        <f>INDEX(MARDI!$B$6:$B$29,MATCH($A$43,MARDI!J6:J29,0))</f>
        <v>#N/A</v>
      </c>
      <c r="EE43" s="559" t="e">
        <f>INDEX(MARDI!$B$6:$B$29,MATCH($A$43,MARDI!K6:K29,0))</f>
        <v>#N/A</v>
      </c>
      <c r="EF43" s="559" t="e">
        <f>INDEX(MARDI!$B$6:$B$29,MATCH($A$43,MARDI!L6:L29,0))</f>
        <v>#N/A</v>
      </c>
      <c r="EG43" s="559" t="e">
        <f>INDEX(MARDI!$B$6:$B$29,MATCH($A$43,MARDI!M6:M29,0))</f>
        <v>#N/A</v>
      </c>
      <c r="EH43" s="559" t="e">
        <f>INDEX(MARDI!$B$6:$B$29,MATCH($A$43,MARDI!N6:N29,0))</f>
        <v>#N/A</v>
      </c>
      <c r="EI43" s="559" t="e">
        <f>INDEX(MARDI!$B$6:$B$29,MATCH($A$43,MARDI!O6:O29,0))</f>
        <v>#N/A</v>
      </c>
      <c r="EJ43" s="559" t="e">
        <f>INDEX(MARDI!$B$6:$B$29,MATCH($A$43,MARDI!P6:P29,0))</f>
        <v>#N/A</v>
      </c>
      <c r="EK43" s="559" t="e">
        <f>INDEX(MARDI!$B$6:$B$29,MATCH($A$43,MARDI!Q6:Q29,0))</f>
        <v>#N/A</v>
      </c>
      <c r="EL43" s="559" t="e">
        <f>INDEX(MARDI!$B$6:$B$29,MATCH($A$43,MARDI!R6:R29,0))</f>
        <v>#N/A</v>
      </c>
      <c r="EM43" s="559" t="e">
        <f>INDEX(MARDI!$B$6:$B$29,MATCH($A$43,MARDI!S6:S29,0))</f>
        <v>#N/A</v>
      </c>
      <c r="EN43" s="559" t="e">
        <f>INDEX(MARDI!$B$6:$B$29,MATCH($A$43,MARDI!T6:T29,0))</f>
        <v>#N/A</v>
      </c>
      <c r="EO43" s="559" t="e">
        <f>INDEX(MARDI!$B$6:$B$29,MATCH($A$43,MARDI!U6:U29,0))</f>
        <v>#N/A</v>
      </c>
      <c r="EP43" s="559" t="e">
        <f>INDEX(MARDI!$B$6:$B$29,MATCH($A$43,MARDI!V6:V29,0))</f>
        <v>#N/A</v>
      </c>
      <c r="EQ43" s="559" t="e">
        <f>INDEX(MARDI!$B$6:$B$29,MATCH($A$43,MARDI!W6:W29,0))</f>
        <v>#N/A</v>
      </c>
      <c r="ER43" s="559" t="e">
        <f>INDEX(MARDI!$B$6:$B$29,MATCH($A$43,MARDI!X6:X29,0))</f>
        <v>#N/A</v>
      </c>
      <c r="ES43" s="559" t="e">
        <f>INDEX(MARDI!$B$6:$B$29,MATCH($A$43,MARDI!Y6:Y29,0))</f>
        <v>#N/A</v>
      </c>
      <c r="ET43" s="559" t="e">
        <f>INDEX(MARDI!$B$6:$B$29,MATCH($A$43,MARDI!Z6:Z29,0))</f>
        <v>#N/A</v>
      </c>
      <c r="EU43" s="559" t="e">
        <f>INDEX(MARDI!$B$6:$B$29,MATCH($A$43,MARDI!AA6:AA29,0))</f>
        <v>#N/A</v>
      </c>
      <c r="EV43" s="559" t="e">
        <f>INDEX(MARDI!$B$6:$B$29,MATCH($A$43,MARDI!AB6:AB29,0))</f>
        <v>#N/A</v>
      </c>
      <c r="EW43" s="572">
        <f t="shared" si="51"/>
        <v>0</v>
      </c>
      <c r="EX43" s="559"/>
      <c r="EY43" s="568" t="str">
        <f t="shared" si="27"/>
        <v>LALLIER-GIROT</v>
      </c>
      <c r="EZ43" s="559" t="e">
        <f>INDEX(MERCREDI!$B$6:$B$29,MATCH($A$43,MERCREDI!D6:D29,0))</f>
        <v>#N/A</v>
      </c>
      <c r="FA43" s="559" t="e">
        <f>INDEX(MERCREDI!$B$6:$B$29,MATCH($A$43,MERCREDI!E6:E29,0))</f>
        <v>#N/A</v>
      </c>
      <c r="FB43" s="559" t="e">
        <f>INDEX(MERCREDI!$B$6:$B$29,MATCH($A$43,MERCREDI!F6:F29,0))</f>
        <v>#N/A</v>
      </c>
      <c r="FC43" s="559" t="e">
        <f>INDEX(MERCREDI!$B$6:$B$29,MATCH($A$43,MERCREDI!G6:G29,0))</f>
        <v>#N/A</v>
      </c>
      <c r="FD43" s="559" t="e">
        <f>INDEX(MERCREDI!$B$6:$B$29,MATCH($A$43,MERCREDI!H6:H29,0))</f>
        <v>#N/A</v>
      </c>
      <c r="FE43" s="559" t="e">
        <f>INDEX(MERCREDI!$B$6:$B$29,MATCH($A$43,MERCREDI!I6:I29,0))</f>
        <v>#N/A</v>
      </c>
      <c r="FF43" s="559" t="e">
        <f>INDEX(MERCREDI!$B$6:$B$29,MATCH($A$43,MERCREDI!J6:J29,0))</f>
        <v>#N/A</v>
      </c>
      <c r="FG43" s="559" t="e">
        <f>INDEX(MERCREDI!$B$6:$B$29,MATCH($A$43,MERCREDI!K6:K29,0))</f>
        <v>#N/A</v>
      </c>
      <c r="FH43" s="559" t="e">
        <f>INDEX(MERCREDI!$B$6:$B$29,MATCH($A$43,MERCREDI!L6:L29,0))</f>
        <v>#N/A</v>
      </c>
      <c r="FI43" s="559" t="e">
        <f>INDEX(MERCREDI!$B$6:$B$29,MATCH($A$43,MERCREDI!M6:M29,0))</f>
        <v>#N/A</v>
      </c>
      <c r="FJ43" s="559" t="e">
        <f>INDEX(MERCREDI!$B$6:$B$29,MATCH($A$43,MERCREDI!N6:N29,0))</f>
        <v>#N/A</v>
      </c>
      <c r="FK43" s="559" t="e">
        <f>INDEX(MERCREDI!$B$6:$B$29,MATCH($A$43,MERCREDI!O6:O29,0))</f>
        <v>#N/A</v>
      </c>
      <c r="FL43" s="559" t="e">
        <f>INDEX(MERCREDI!$B$6:$B$29,MATCH($A$43,MERCREDI!P6:P29,0))</f>
        <v>#N/A</v>
      </c>
      <c r="FM43" s="559" t="e">
        <f>INDEX(MERCREDI!$B$6:$B$29,MATCH($A$43,MERCREDI!Q6:Q29,0))</f>
        <v>#N/A</v>
      </c>
      <c r="FN43" s="559" t="e">
        <f>INDEX(MERCREDI!$B$6:$B$29,MATCH($A$43,MERCREDI!R6:R29,0))</f>
        <v>#N/A</v>
      </c>
      <c r="FO43" s="559" t="e">
        <f>INDEX(MERCREDI!$B$6:$B$29,MATCH($A$43,MERCREDI!S6:S29,0))</f>
        <v>#N/A</v>
      </c>
      <c r="FP43" s="559" t="e">
        <f>INDEX(MERCREDI!$B$6:$B$29,MATCH($A$43,MERCREDI!T6:T29,0))</f>
        <v>#N/A</v>
      </c>
      <c r="FQ43" s="559" t="e">
        <f>INDEX(MERCREDI!$B$6:$B$29,MATCH($A$43,MERCREDI!U6:U29,0))</f>
        <v>#N/A</v>
      </c>
      <c r="FR43" s="559" t="e">
        <f>INDEX(MERCREDI!$B$6:$B$29,MATCH($A$43,MERCREDI!V6:V29,0))</f>
        <v>#N/A</v>
      </c>
      <c r="FS43" s="559" t="e">
        <f>INDEX(MERCREDI!$B$6:$B$29,MATCH($A$43,MERCREDI!W6:W29,0))</f>
        <v>#N/A</v>
      </c>
      <c r="FT43" s="559" t="e">
        <f>INDEX(MERCREDI!$B$6:$B$29,MATCH($A$43,MERCREDI!X6:X29,0))</f>
        <v>#N/A</v>
      </c>
      <c r="FU43" s="559" t="e">
        <f>INDEX(MERCREDI!$B$6:$B$29,MATCH($A$43,MERCREDI!Y6:Y29,0))</f>
        <v>#N/A</v>
      </c>
      <c r="FV43" s="559" t="e">
        <f>INDEX(MERCREDI!$B$6:$B$29,MATCH($A$43,MERCREDI!Z6:Z29,0))</f>
        <v>#N/A</v>
      </c>
      <c r="FW43" s="559" t="e">
        <f>INDEX(MERCREDI!$B$6:$B$29,MATCH($A$43,MERCREDI!AA6:AA29,0))</f>
        <v>#N/A</v>
      </c>
      <c r="FX43" s="559" t="e">
        <f>INDEX(MERCREDI!$B$6:$B$29,MATCH($A$43,MERCREDI!AB6:AB29,0))</f>
        <v>#N/A</v>
      </c>
      <c r="FY43" s="572">
        <f t="shared" si="28"/>
        <v>0</v>
      </c>
      <c r="GA43" s="570" t="str">
        <f t="shared" si="29"/>
        <v>LALLIER-GIROT</v>
      </c>
      <c r="GB43" s="565" t="e">
        <f>INDEX(JEUDI!$B$6:$B$29,MATCH($A$43,JEUDI!D6:D29,0))</f>
        <v>#N/A</v>
      </c>
      <c r="GC43" s="565" t="e">
        <f>INDEX(JEUDI!$B$6:$B$29,MATCH($A$43,JEUDI!E6:E29,0))</f>
        <v>#N/A</v>
      </c>
      <c r="GD43" s="565" t="e">
        <f>INDEX(JEUDI!$B$6:$B$29,MATCH($A$43,JEUDI!F6:F29,0))</f>
        <v>#N/A</v>
      </c>
      <c r="GE43" s="565" t="e">
        <f>INDEX(JEUDI!$B$6:$B$29,MATCH($A$43,JEUDI!G6:G29,0))</f>
        <v>#N/A</v>
      </c>
      <c r="GF43" s="565" t="e">
        <f>INDEX(JEUDI!$B$6:$B$29,MATCH($A$43,JEUDI!H6:H29,0))</f>
        <v>#N/A</v>
      </c>
      <c r="GG43" s="565" t="e">
        <f>INDEX(JEUDI!$B$6:$B$29,MATCH($A$43,JEUDI!I6:I29,0))</f>
        <v>#N/A</v>
      </c>
      <c r="GH43" s="565" t="e">
        <f>INDEX(JEUDI!$B$6:$B$29,MATCH($A$43,JEUDI!J6:J29,0))</f>
        <v>#N/A</v>
      </c>
      <c r="GI43" s="565" t="e">
        <f>INDEX(JEUDI!$B$6:$B$29,MATCH($A$43,JEUDI!K6:K29,0))</f>
        <v>#N/A</v>
      </c>
      <c r="GJ43" s="565" t="e">
        <f>INDEX(JEUDI!$B$6:$B$29,MATCH($A$43,JEUDI!L6:L29,0))</f>
        <v>#N/A</v>
      </c>
      <c r="GK43" s="565" t="e">
        <f>INDEX(JEUDI!$B$6:$B$29,MATCH($A$43,JEUDI!M6:M29,0))</f>
        <v>#N/A</v>
      </c>
      <c r="GL43" s="565" t="e">
        <f>INDEX(JEUDI!$B$6:$B$29,MATCH($A$43,JEUDI!N6:N29,0))</f>
        <v>#N/A</v>
      </c>
      <c r="GM43" s="565" t="e">
        <f>INDEX(JEUDI!$B$6:$B$29,MATCH($A$43,JEUDI!O6:O29,0))</f>
        <v>#N/A</v>
      </c>
      <c r="GN43" s="565" t="e">
        <f>INDEX(JEUDI!$B$6:$B$29,MATCH($A$43,JEUDI!P6:P29,0))</f>
        <v>#N/A</v>
      </c>
      <c r="GO43" s="565" t="e">
        <f>INDEX(JEUDI!$B$6:$B$29,MATCH($A$43,JEUDI!Q6:Q29,0))</f>
        <v>#N/A</v>
      </c>
      <c r="GP43" s="565" t="e">
        <f>INDEX(JEUDI!$B$6:$B$29,MATCH($A$43,JEUDI!R6:R29,0))</f>
        <v>#N/A</v>
      </c>
      <c r="GQ43" s="565" t="e">
        <f>INDEX(JEUDI!$B$6:$B$29,MATCH($A$43,JEUDI!S6:S29,0))</f>
        <v>#N/A</v>
      </c>
      <c r="GR43" s="565" t="e">
        <f>INDEX(JEUDI!$B$6:$B$29,MATCH($A$43,JEUDI!T6:T29,0))</f>
        <v>#N/A</v>
      </c>
      <c r="GS43" s="565" t="e">
        <f>INDEX(JEUDI!$B$6:$B$29,MATCH($A$43,JEUDI!U6:U29,0))</f>
        <v>#N/A</v>
      </c>
      <c r="GT43" s="565" t="e">
        <f>INDEX(JEUDI!$B$6:$B$29,MATCH($A$43,JEUDI!V6:V29,0))</f>
        <v>#N/A</v>
      </c>
      <c r="GU43" s="565" t="e">
        <f>INDEX(JEUDI!$B$6:$B$29,MATCH($A$43,JEUDI!W6:W29,0))</f>
        <v>#N/A</v>
      </c>
      <c r="GV43" s="565" t="e">
        <f>INDEX(JEUDI!$B$6:$B$29,MATCH($A$43,JEUDI!X6:X29,0))</f>
        <v>#N/A</v>
      </c>
      <c r="GW43" s="565" t="e">
        <f>INDEX(JEUDI!$B$6:$B$29,MATCH($A$43,JEUDI!Y6:Y29,0))</f>
        <v>#N/A</v>
      </c>
      <c r="GX43" s="565" t="e">
        <f>INDEX(JEUDI!$B$6:$B$29,MATCH($A$43,JEUDI!Z6:Z29,0))</f>
        <v>#N/A</v>
      </c>
      <c r="GY43" s="565" t="e">
        <f>INDEX(JEUDI!$B$6:$B$29,MATCH($A$43,JEUDI!AA6:AA29,0))</f>
        <v>#N/A</v>
      </c>
      <c r="GZ43" s="565" t="e">
        <f>INDEX(JEUDI!$B$6:$B$29,MATCH($A$43,JEUDI!AB6:AB29,0))</f>
        <v>#N/A</v>
      </c>
      <c r="HA43" s="572">
        <f t="shared" si="30"/>
        <v>0</v>
      </c>
      <c r="HC43" s="772" t="str">
        <f t="shared" si="31"/>
        <v>LALLIER-GIROT</v>
      </c>
      <c r="HD43" s="565" t="e">
        <f>INDEX(VENDREDI!$B$6:$B$29,MATCH($A$43,VENDREDI!D6:D29,0))</f>
        <v>#N/A</v>
      </c>
      <c r="HE43" s="565" t="e">
        <f>INDEX(VENDREDI!$B$6:$B$29,MATCH($A$43,VENDREDI!E6:E29,0))</f>
        <v>#N/A</v>
      </c>
      <c r="HF43" s="565" t="e">
        <f>INDEX(VENDREDI!$B$6:$B$29,MATCH($A$43,VENDREDI!F6:F29,0))</f>
        <v>#N/A</v>
      </c>
      <c r="HG43" s="565" t="e">
        <f>INDEX(VENDREDI!$B$6:$B$29,MATCH($A$43,VENDREDI!G6:G29,0))</f>
        <v>#N/A</v>
      </c>
      <c r="HH43" s="565" t="e">
        <f>INDEX(VENDREDI!$B$6:$B$29,MATCH($A$43,VENDREDI!H6:H29,0))</f>
        <v>#N/A</v>
      </c>
      <c r="HI43" s="565" t="e">
        <f>INDEX(VENDREDI!$B$6:$B$29,MATCH($A$43,VENDREDI!I6:I29,0))</f>
        <v>#N/A</v>
      </c>
      <c r="HJ43" s="565" t="e">
        <f>INDEX(VENDREDI!$B$6:$B$29,MATCH($A$43,VENDREDI!J6:J29,0))</f>
        <v>#N/A</v>
      </c>
      <c r="HK43" s="565" t="e">
        <f>INDEX(VENDREDI!$B$6:$B$29,MATCH($A$43,VENDREDI!K6:K29,0))</f>
        <v>#N/A</v>
      </c>
      <c r="HL43" s="565" t="e">
        <f>INDEX(VENDREDI!$B$6:$B$29,MATCH($A$43,VENDREDI!L6:L29,0))</f>
        <v>#N/A</v>
      </c>
      <c r="HM43" s="565" t="e">
        <f>INDEX(VENDREDI!$B$6:$B$29,MATCH($A$43,VENDREDI!M6:M29,0))</f>
        <v>#N/A</v>
      </c>
      <c r="HN43" s="565" t="e">
        <f>INDEX(VENDREDI!$B$6:$B$29,MATCH($A$43,VENDREDI!N6:N29,0))</f>
        <v>#N/A</v>
      </c>
      <c r="HO43" s="565" t="e">
        <f>INDEX(VENDREDI!$B$6:$B$29,MATCH($A$43,VENDREDI!O6:O29,0))</f>
        <v>#N/A</v>
      </c>
      <c r="HP43" s="565" t="e">
        <f>INDEX(VENDREDI!$B$6:$B$29,MATCH($A$43,VENDREDI!P6:P29,0))</f>
        <v>#N/A</v>
      </c>
      <c r="HQ43" s="565" t="e">
        <f>INDEX(VENDREDI!$B$6:$B$29,MATCH($A$43,VENDREDI!Q6:Q29,0))</f>
        <v>#N/A</v>
      </c>
      <c r="HR43" s="565" t="e">
        <f>INDEX(VENDREDI!$B$6:$B$29,MATCH($A$43,VENDREDI!R6:R29,0))</f>
        <v>#N/A</v>
      </c>
      <c r="HS43" s="565" t="e">
        <f>INDEX(VENDREDI!$B$6:$B$29,MATCH($A$43,VENDREDI!S6:S29,0))</f>
        <v>#N/A</v>
      </c>
      <c r="HT43" s="565" t="e">
        <f>INDEX(VENDREDI!$B$6:$B$29,MATCH($A$43,VENDREDI!T6:T29,0))</f>
        <v>#N/A</v>
      </c>
      <c r="HU43" s="565" t="e">
        <f>INDEX(VENDREDI!$B$6:$B$29,MATCH($A$43,VENDREDI!U6:U29,0))</f>
        <v>#N/A</v>
      </c>
      <c r="HV43" s="565" t="e">
        <f>INDEX(VENDREDI!$B$6:$B$29,MATCH($A$43,VENDREDI!V6:V29,0))</f>
        <v>#N/A</v>
      </c>
      <c r="HW43" s="565" t="e">
        <f>INDEX(VENDREDI!$B$6:$B$29,MATCH($A$43,VENDREDI!W6:W29,0))</f>
        <v>#N/A</v>
      </c>
      <c r="HX43" s="565" t="e">
        <f>INDEX(VENDREDI!$B$6:$B$29,MATCH($A$43,VENDREDI!X6:X29,0))</f>
        <v>#N/A</v>
      </c>
      <c r="HY43" s="565" t="e">
        <f>INDEX(VENDREDI!$B$6:$B$29,MATCH($A$43,VENDREDI!Y6:Y29,0))</f>
        <v>#N/A</v>
      </c>
      <c r="HZ43" s="565" t="e">
        <f>INDEX(VENDREDI!$B$6:$B$29,MATCH($A$43,VENDREDI!Z6:Z29,0))</f>
        <v>#N/A</v>
      </c>
      <c r="IA43" s="565" t="e">
        <f>INDEX(VENDREDI!$B$6:$B$29,MATCH($A$43,VENDREDI!AA6:AA29,0))</f>
        <v>#N/A</v>
      </c>
      <c r="IB43" s="565" t="e">
        <f>INDEX(VENDREDI!$B$6:$B$29,MATCH($A$43,VENDREDI!AB6:AB29,0))</f>
        <v>#N/A</v>
      </c>
      <c r="IC43" s="572">
        <f t="shared" si="32"/>
        <v>0</v>
      </c>
      <c r="IG43" s="772" t="str">
        <f t="shared" si="33"/>
        <v>LALLIER-GIROT</v>
      </c>
      <c r="IH43" s="565" t="e">
        <f>INDEX(LUNDI!$B$35:$B$58,MATCH($A$43,LUNDI!D35:D58,0))</f>
        <v>#N/A</v>
      </c>
      <c r="II43" s="565" t="e">
        <f>INDEX(LUNDI!$B$35:$B$58,MATCH($A$43,LUNDI!E35:E58,0))</f>
        <v>#N/A</v>
      </c>
      <c r="IJ43" s="565" t="e">
        <f>INDEX(LUNDI!$B$35:$B$58,MATCH($A$43,LUNDI!F35:F58,0))</f>
        <v>#N/A</v>
      </c>
      <c r="IK43" s="565" t="e">
        <f>INDEX(LUNDI!$B$35:$B$58,MATCH($A$43,LUNDI!G35:G58,0))</f>
        <v>#N/A</v>
      </c>
      <c r="IL43" s="565" t="e">
        <f>INDEX(LUNDI!$B$35:$B$58,MATCH($A$43,LUNDI!H35:H58,0))</f>
        <v>#N/A</v>
      </c>
      <c r="IM43" s="565" t="e">
        <f>INDEX(LUNDI!$B$35:$B$58,MATCH($A$43,LUNDI!I35:I58,0))</f>
        <v>#N/A</v>
      </c>
      <c r="IN43" s="565" t="e">
        <f>INDEX(LUNDI!$B$35:$B$58,MATCH($A$43,LUNDI!J35:J58,0))</f>
        <v>#N/A</v>
      </c>
      <c r="IO43" s="565" t="e">
        <f>INDEX(LUNDI!$B$35:$B$58,MATCH($A$43,LUNDI!K35:K58,0))</f>
        <v>#N/A</v>
      </c>
      <c r="IP43" s="565" t="e">
        <f>INDEX(LUNDI!$B$35:$B$58,MATCH($A$43,LUNDI!L35:L58,0))</f>
        <v>#N/A</v>
      </c>
      <c r="IQ43" s="565" t="e">
        <f>INDEX(LUNDI!$B$35:$B$58,MATCH($A$43,LUNDI!M35:M58,0))</f>
        <v>#N/A</v>
      </c>
      <c r="IR43" s="565" t="e">
        <f>INDEX(LUNDI!$B$35:$B$58,MATCH($A$43,LUNDI!N35:N58,0))</f>
        <v>#N/A</v>
      </c>
      <c r="IS43" s="565" t="e">
        <f>INDEX(LUNDI!$B$35:$B$58,MATCH($A$43,LUNDI!O35:O58,0))</f>
        <v>#N/A</v>
      </c>
      <c r="IT43" s="565" t="e">
        <f>INDEX(LUNDI!$B$35:$B$58,MATCH($A$43,LUNDI!P35:P58,0))</f>
        <v>#N/A</v>
      </c>
      <c r="IU43" s="565" t="e">
        <f>INDEX(LUNDI!$B$35:$B$58,MATCH($A$43,LUNDI!Q35:Q58,0))</f>
        <v>#N/A</v>
      </c>
      <c r="IV43" s="565" t="e">
        <f>INDEX(LUNDI!$B$35:$B$58,MATCH($A$43,LUNDI!R35:R58,0))</f>
        <v>#N/A</v>
      </c>
      <c r="IW43" s="565" t="e">
        <f>INDEX(LUNDI!$B$35:$B$58,MATCH($A$43,LUNDI!S35:S58,0))</f>
        <v>#N/A</v>
      </c>
      <c r="IX43" s="565" t="e">
        <f>INDEX(LUNDI!$B$35:$B$58,MATCH($A$43,LUNDI!T35:T58,0))</f>
        <v>#N/A</v>
      </c>
      <c r="IY43" s="565" t="e">
        <f>INDEX(LUNDI!$B$35:$B$58,MATCH($A$43,LUNDI!U35:U58,0))</f>
        <v>#N/A</v>
      </c>
      <c r="IZ43" s="565" t="e">
        <f>INDEX(LUNDI!$B$35:$B$58,MATCH($A$43,LUNDI!V35:V58,0))</f>
        <v>#N/A</v>
      </c>
      <c r="JA43" s="565" t="e">
        <f>INDEX(LUNDI!$B$35:$B$58,MATCH($A$43,LUNDI!W35:W58,0))</f>
        <v>#N/A</v>
      </c>
      <c r="JB43" s="565" t="e">
        <f>INDEX(LUNDI!$B$35:$B$58,MATCH($A$43,LUNDI!X35:X58,0))</f>
        <v>#N/A</v>
      </c>
      <c r="JC43" s="565" t="e">
        <f>INDEX(LUNDI!$B$35:$B$58,MATCH($A$43,LUNDI!Y35:Y58,0))</f>
        <v>#N/A</v>
      </c>
      <c r="JD43" s="565" t="e">
        <f>INDEX(LUNDI!$B$35:$B$58,MATCH($A$43,LUNDI!Z35:Z58,0))</f>
        <v>#N/A</v>
      </c>
      <c r="JE43" s="565" t="e">
        <f>INDEX(LUNDI!$B$35:$B$58,MATCH($A$43,LUNDI!AA35:AA58,0))</f>
        <v>#N/A</v>
      </c>
      <c r="JF43" s="565" t="e">
        <f>INDEX(LUNDI!$B$35:$B$58,MATCH($A$43,LUNDI!AB35:AB58,0))</f>
        <v>#N/A</v>
      </c>
      <c r="JG43" s="572">
        <f t="shared" si="34"/>
        <v>0</v>
      </c>
      <c r="JI43" s="772" t="str">
        <f t="shared" si="35"/>
        <v>LALLIER-GIROT</v>
      </c>
      <c r="JJ43" s="565" t="e">
        <f>INDEX(MARDI!$B$35:$B$58,MATCH($A$43,MARDI!D35:D58,0))</f>
        <v>#N/A</v>
      </c>
      <c r="JK43" s="565" t="e">
        <f>INDEX(MARDI!$B$35:$B$58,MATCH($A$43,MARDI!E35:E58,0))</f>
        <v>#N/A</v>
      </c>
      <c r="JL43" s="565" t="e">
        <f>INDEX(MARDI!$B$35:$B$58,MATCH($A$43,MARDI!F35:F58,0))</f>
        <v>#N/A</v>
      </c>
      <c r="JM43" s="565" t="e">
        <f>INDEX(MARDI!$B$35:$B$58,MATCH($A$43,MARDI!G35:G58,0))</f>
        <v>#N/A</v>
      </c>
      <c r="JN43" s="565" t="e">
        <f>INDEX(MARDI!$B$35:$B$58,MATCH($A$43,MARDI!H35:H58,0))</f>
        <v>#N/A</v>
      </c>
      <c r="JO43" s="565" t="e">
        <f>INDEX(MARDI!$B$35:$B$58,MATCH($A$43,MARDI!I35:I58,0))</f>
        <v>#N/A</v>
      </c>
      <c r="JP43" s="565" t="e">
        <f>INDEX(MARDI!$B$35:$B$58,MATCH($A$43,MARDI!J35:J58,0))</f>
        <v>#N/A</v>
      </c>
      <c r="JQ43" s="565" t="e">
        <f>INDEX(MARDI!$B$35:$B$58,MATCH($A$43,MARDI!K35:K58,0))</f>
        <v>#N/A</v>
      </c>
      <c r="JR43" s="565" t="e">
        <f>INDEX(MARDI!$B$35:$B$58,MATCH($A$43,MARDI!L35:L58,0))</f>
        <v>#N/A</v>
      </c>
      <c r="JS43" s="565" t="e">
        <f>INDEX(MARDI!$B$35:$B$58,MATCH($A$43,MARDI!M35:M58,0))</f>
        <v>#N/A</v>
      </c>
      <c r="JT43" s="565" t="e">
        <f>INDEX(MARDI!$B$35:$B$58,MATCH($A$43,MARDI!N35:N58,0))</f>
        <v>#N/A</v>
      </c>
      <c r="JU43" s="565" t="e">
        <f>INDEX(MARDI!$B$35:$B$58,MATCH($A$43,MARDI!O35:O58,0))</f>
        <v>#N/A</v>
      </c>
      <c r="JV43" s="565" t="e">
        <f>INDEX(MARDI!$B$35:$B$58,MATCH($A$43,MARDI!P35:P58,0))</f>
        <v>#N/A</v>
      </c>
      <c r="JW43" s="565" t="e">
        <f>INDEX(MARDI!$B$35:$B$58,MATCH($A$43,MARDI!Q35:Q58,0))</f>
        <v>#N/A</v>
      </c>
      <c r="JX43" s="565" t="e">
        <f>INDEX(MARDI!$B$35:$B$58,MATCH($A$43,MARDI!R35:R58,0))</f>
        <v>#N/A</v>
      </c>
      <c r="JY43" s="565" t="e">
        <f>INDEX(MARDI!$B$35:$B$58,MATCH($A$43,MARDI!S35:S58,0))</f>
        <v>#N/A</v>
      </c>
      <c r="JZ43" s="565" t="e">
        <f>INDEX(MARDI!$B$35:$B$58,MATCH($A$43,MARDI!T35:T58,0))</f>
        <v>#N/A</v>
      </c>
      <c r="KA43" s="565" t="e">
        <f>INDEX(MARDI!$B$35:$B$58,MATCH($A$43,MARDI!U35:U58,0))</f>
        <v>#N/A</v>
      </c>
      <c r="KB43" s="565" t="e">
        <f>INDEX(MARDI!$B$35:$B$58,MATCH($A$43,MARDI!V35:V58,0))</f>
        <v>#N/A</v>
      </c>
      <c r="KC43" s="565" t="e">
        <f>INDEX(MARDI!$B$35:$B$58,MATCH($A$43,MARDI!W35:W58,0))</f>
        <v>#N/A</v>
      </c>
      <c r="KD43" s="565" t="e">
        <f>INDEX(MARDI!$B$35:$B$58,MATCH($A$43,MARDI!X35:X58,0))</f>
        <v>#N/A</v>
      </c>
      <c r="KE43" s="565" t="e">
        <f>INDEX(MARDI!$B$35:$B$58,MATCH($A$43,MARDI!Y35:Y58,0))</f>
        <v>#N/A</v>
      </c>
      <c r="KF43" s="565" t="e">
        <f>INDEX(MARDI!$B$35:$B$58,MATCH($A$43,MARDI!Z35:Z58,0))</f>
        <v>#N/A</v>
      </c>
      <c r="KG43" s="565" t="e">
        <f>INDEX(MARDI!$B$35:$B$58,MATCH($A$43,MARDI!AA35:AA58,0))</f>
        <v>#N/A</v>
      </c>
      <c r="KH43" s="565" t="e">
        <f>INDEX(MARDI!$B$35:$B$58,MATCH($A$43,MARDI!AB35:AB58,0))</f>
        <v>#N/A</v>
      </c>
      <c r="KI43" s="572">
        <f t="shared" si="36"/>
        <v>0</v>
      </c>
      <c r="KK43" s="565" t="str">
        <f t="shared" si="37"/>
        <v>LALLIER-GIROT</v>
      </c>
      <c r="KL43" s="565" t="e">
        <f>INDEX(MERCREDI!$B$35:$B$58,MATCH($A$43,MERCREDI!D35:D58,0))</f>
        <v>#N/A</v>
      </c>
      <c r="KM43" s="565" t="e">
        <f>INDEX(MERCREDI!$B$35:$B$58,MATCH($A$43,MERCREDI!E35:E58,0))</f>
        <v>#N/A</v>
      </c>
      <c r="KN43" s="565" t="e">
        <f>INDEX(MERCREDI!$B$35:$B$58,MATCH($A$43,MERCREDI!F35:F58,0))</f>
        <v>#N/A</v>
      </c>
      <c r="KO43" s="565" t="e">
        <f>INDEX(MERCREDI!$B$35:$B$58,MATCH($A$43,MERCREDI!G35:G58,0))</f>
        <v>#N/A</v>
      </c>
      <c r="KP43" s="565" t="e">
        <f>INDEX(MERCREDI!$B$35:$B$58,MATCH($A$43,MERCREDI!H35:H58,0))</f>
        <v>#N/A</v>
      </c>
      <c r="KQ43" s="565" t="e">
        <f>INDEX(MERCREDI!$B$35:$B$58,MATCH($A$43,MERCREDI!I35:I58,0))</f>
        <v>#N/A</v>
      </c>
      <c r="KR43" s="565" t="e">
        <f>INDEX(MERCREDI!$B$35:$B$58,MATCH($A$43,MERCREDI!J35:J58,0))</f>
        <v>#N/A</v>
      </c>
      <c r="KS43" s="565" t="e">
        <f>INDEX(MERCREDI!$B$35:$B$58,MATCH($A$43,MERCREDI!K35:K58,0))</f>
        <v>#N/A</v>
      </c>
      <c r="KT43" s="565" t="e">
        <f>INDEX(MERCREDI!$B$35:$B$58,MATCH($A$43,MERCREDI!L35:L58,0))</f>
        <v>#N/A</v>
      </c>
      <c r="KU43" s="565" t="e">
        <f>INDEX(MERCREDI!$B$35:$B$58,MATCH($A$43,MERCREDI!M35:M58,0))</f>
        <v>#N/A</v>
      </c>
      <c r="KV43" s="565" t="e">
        <f>INDEX(MERCREDI!$B$35:$B$58,MATCH($A$43,MERCREDI!N35:N58,0))</f>
        <v>#N/A</v>
      </c>
      <c r="KW43" s="565" t="e">
        <f>INDEX(MERCREDI!$B$35:$B$58,MATCH($A$43,MERCREDI!O35:O58,0))</f>
        <v>#N/A</v>
      </c>
      <c r="KX43" s="565" t="e">
        <f>INDEX(MERCREDI!$B$35:$B$58,MATCH($A$43,MERCREDI!P35:P58,0))</f>
        <v>#N/A</v>
      </c>
      <c r="KY43" s="565" t="e">
        <f>INDEX(MERCREDI!$B$35:$B$58,MATCH($A$43,MERCREDI!Q35:Q58,0))</f>
        <v>#N/A</v>
      </c>
      <c r="KZ43" s="565" t="e">
        <f>INDEX(MERCREDI!$B$35:$B$58,MATCH($A$43,MERCREDI!R35:R58,0))</f>
        <v>#N/A</v>
      </c>
      <c r="LA43" s="565" t="e">
        <f>INDEX(MERCREDI!$B$35:$B$58,MATCH($A$43,MERCREDI!S35:S58,0))</f>
        <v>#N/A</v>
      </c>
      <c r="LB43" s="565" t="e">
        <f>INDEX(MERCREDI!$B$35:$B$58,MATCH($A$43,MERCREDI!T35:T58,0))</f>
        <v>#N/A</v>
      </c>
      <c r="LC43" s="565" t="e">
        <f>INDEX(MERCREDI!$B$35:$B$58,MATCH($A$43,MERCREDI!U35:U58,0))</f>
        <v>#N/A</v>
      </c>
      <c r="LD43" s="565" t="e">
        <f>INDEX(MERCREDI!$B$35:$B$58,MATCH($A$43,MERCREDI!V35:V58,0))</f>
        <v>#N/A</v>
      </c>
      <c r="LE43" s="565" t="e">
        <f>INDEX(MERCREDI!$B$35:$B$58,MATCH($A$43,MERCREDI!W35:W58,0))</f>
        <v>#N/A</v>
      </c>
      <c r="LF43" s="565" t="e">
        <f>INDEX(MERCREDI!$B$35:$B$58,MATCH($A$43,MERCREDI!X35:X58,0))</f>
        <v>#N/A</v>
      </c>
      <c r="LG43" s="565" t="e">
        <f>INDEX(MERCREDI!$B$35:$B$58,MATCH($A$43,MERCREDI!Y35:Y58,0))</f>
        <v>#N/A</v>
      </c>
      <c r="LH43" s="565" t="e">
        <f>INDEX(MERCREDI!$B$35:$B$58,MATCH($A$43,MERCREDI!Z35:Z58,0))</f>
        <v>#N/A</v>
      </c>
      <c r="LI43" s="565" t="e">
        <f>INDEX(MERCREDI!$B$35:$B$58,MATCH($A$43,MERCREDI!AA35:AA58,0))</f>
        <v>#N/A</v>
      </c>
      <c r="LJ43" s="565" t="e">
        <f>INDEX(MERCREDI!$B$35:$B$58,MATCH($A$43,MERCREDI!AB35:AB58,0))</f>
        <v>#N/A</v>
      </c>
      <c r="LK43" s="572">
        <f t="shared" si="38"/>
        <v>0</v>
      </c>
      <c r="LM43" s="565" t="str">
        <f t="shared" si="39"/>
        <v>LALLIER-GIROT</v>
      </c>
      <c r="LN43" s="565" t="e">
        <f>INDEX(JEUDI!$B$35:$B$58,MATCH($A$43,JEUDI!D35:D58,0))</f>
        <v>#N/A</v>
      </c>
      <c r="LO43" s="565" t="e">
        <f>INDEX(JEUDI!$B$35:$B$58,MATCH($A$43,JEUDI!E35:E58,0))</f>
        <v>#N/A</v>
      </c>
      <c r="LP43" s="565" t="e">
        <f>INDEX(JEUDI!$B$35:$B$58,MATCH($A$43,JEUDI!F35:F58,0))</f>
        <v>#N/A</v>
      </c>
      <c r="LQ43" s="565" t="e">
        <f>INDEX(JEUDI!$B$35:$B$58,MATCH($A$43,JEUDI!G35:G58,0))</f>
        <v>#N/A</v>
      </c>
      <c r="LR43" s="565" t="e">
        <f>INDEX(JEUDI!$B$35:$B$58,MATCH($A$43,JEUDI!H35:H58,0))</f>
        <v>#N/A</v>
      </c>
      <c r="LS43" s="565" t="e">
        <f>INDEX(JEUDI!$B$35:$B$58,MATCH($A$43,JEUDI!I35:I58,0))</f>
        <v>#N/A</v>
      </c>
      <c r="LT43" s="565" t="e">
        <f>INDEX(JEUDI!$B$35:$B$58,MATCH($A$43,JEUDI!J35:J58,0))</f>
        <v>#N/A</v>
      </c>
      <c r="LU43" s="565" t="e">
        <f>INDEX(JEUDI!$B$35:$B$58,MATCH($A$43,JEUDI!K35:K58,0))</f>
        <v>#N/A</v>
      </c>
      <c r="LV43" s="565" t="e">
        <f>INDEX(JEUDI!$B$35:$B$58,MATCH($A$43,JEUDI!L35:L58,0))</f>
        <v>#N/A</v>
      </c>
      <c r="LW43" s="565" t="e">
        <f>INDEX(JEUDI!$B$35:$B$58,MATCH($A$43,JEUDI!M35:M58,0))</f>
        <v>#N/A</v>
      </c>
      <c r="LX43" s="565" t="e">
        <f>INDEX(JEUDI!$B$35:$B$58,MATCH($A$43,JEUDI!N35:N58,0))</f>
        <v>#N/A</v>
      </c>
      <c r="LY43" s="565" t="e">
        <f>INDEX(JEUDI!$B$35:$B$58,MATCH($A$43,JEUDI!O35:O58,0))</f>
        <v>#N/A</v>
      </c>
      <c r="LZ43" s="565" t="e">
        <f>INDEX(JEUDI!$B$35:$B$58,MATCH($A$43,JEUDI!P35:P58,0))</f>
        <v>#N/A</v>
      </c>
      <c r="MA43" s="565" t="e">
        <f>INDEX(JEUDI!$B$35:$B$58,MATCH($A$43,JEUDI!Q35:Q58,0))</f>
        <v>#N/A</v>
      </c>
      <c r="MB43" s="565" t="e">
        <f>INDEX(JEUDI!$B$35:$B$58,MATCH($A$43,JEUDI!R35:R58,0))</f>
        <v>#N/A</v>
      </c>
      <c r="MC43" s="565" t="e">
        <f>INDEX(JEUDI!$B$35:$B$58,MATCH($A$43,JEUDI!S35:S58,0))</f>
        <v>#N/A</v>
      </c>
      <c r="MD43" s="565" t="e">
        <f>INDEX(JEUDI!$B$35:$B$58,MATCH($A$43,JEUDI!T35:T58,0))</f>
        <v>#N/A</v>
      </c>
      <c r="ME43" s="565" t="e">
        <f>INDEX(JEUDI!$B$35:$B$58,MATCH($A$43,JEUDI!U35:U58,0))</f>
        <v>#N/A</v>
      </c>
      <c r="MF43" s="565" t="e">
        <f>INDEX(JEUDI!$B$35:$B$58,MATCH($A$43,JEUDI!V35:V58,0))</f>
        <v>#N/A</v>
      </c>
      <c r="MG43" s="565" t="e">
        <f>INDEX(JEUDI!$B$35:$B$58,MATCH($A$43,JEUDI!W35:W58,0))</f>
        <v>#N/A</v>
      </c>
      <c r="MH43" s="565" t="e">
        <f>INDEX(JEUDI!$B$35:$B$58,MATCH($A$43,JEUDI!X35:X58,0))</f>
        <v>#N/A</v>
      </c>
      <c r="MI43" s="565" t="e">
        <f>INDEX(JEUDI!$B$35:$B$58,MATCH($A$43,JEUDI!Y35:Y58,0))</f>
        <v>#N/A</v>
      </c>
      <c r="MJ43" s="565" t="e">
        <f>INDEX(JEUDI!$B$35:$B$58,MATCH($A$43,JEUDI!Z35:Z58,0))</f>
        <v>#N/A</v>
      </c>
      <c r="MK43" s="565" t="e">
        <f>INDEX(JEUDI!$B$35:$B$58,MATCH($A$43,JEUDI!AA35:AA58,0))</f>
        <v>#N/A</v>
      </c>
      <c r="ML43" s="565" t="e">
        <f>INDEX(JEUDI!$B$35:$B$58,MATCH($A$43,JEUDI!AB35:AB58,0))</f>
        <v>#N/A</v>
      </c>
      <c r="MM43" s="572">
        <f t="shared" si="40"/>
        <v>0</v>
      </c>
      <c r="MP43" s="565" t="str">
        <f t="shared" si="41"/>
        <v>LALLIER-GIROT</v>
      </c>
      <c r="MQ43" s="565" t="e">
        <f>INDEX(VENDREDI!$B$35:$B$58,MATCH($A$43,VENDREDI!D35:D58,0))</f>
        <v>#N/A</v>
      </c>
      <c r="MR43" s="565" t="e">
        <f>INDEX(VENDREDI!$B$35:$B$58,MATCH($A$43,VENDREDI!E35:E58,0))</f>
        <v>#N/A</v>
      </c>
      <c r="MS43" s="565" t="e">
        <f>INDEX(VENDREDI!$B$35:$B$58,MATCH($A$43,VENDREDI!F35:F58,0))</f>
        <v>#N/A</v>
      </c>
      <c r="MT43" s="565" t="e">
        <f>INDEX(VENDREDI!$B$35:$B$58,MATCH($A$43,VENDREDI!G35:G58,0))</f>
        <v>#N/A</v>
      </c>
      <c r="MU43" s="565" t="e">
        <f>INDEX(VENDREDI!$B$35:$B$58,MATCH($A$43,VENDREDI!H35:H58,0))</f>
        <v>#N/A</v>
      </c>
      <c r="MV43" s="565" t="e">
        <f>INDEX(VENDREDI!$B$35:$B$58,MATCH($A$43,VENDREDI!I35:I58,0))</f>
        <v>#N/A</v>
      </c>
      <c r="MW43" s="565" t="e">
        <f>INDEX(VENDREDI!$B$35:$B$58,MATCH($A$43,VENDREDI!J35:J58,0))</f>
        <v>#N/A</v>
      </c>
      <c r="MX43" s="565" t="e">
        <f>INDEX(VENDREDI!$B$35:$B$58,MATCH($A$43,VENDREDI!K35:K58,0))</f>
        <v>#N/A</v>
      </c>
      <c r="MY43" s="565" t="e">
        <f>INDEX(VENDREDI!$B$35:$B$58,MATCH($A$43,VENDREDI!L35:L58,0))</f>
        <v>#N/A</v>
      </c>
      <c r="MZ43" s="565" t="e">
        <f>INDEX(VENDREDI!$B$35:$B$58,MATCH($A$43,VENDREDI!M35:M58,0))</f>
        <v>#N/A</v>
      </c>
      <c r="NA43" s="565" t="e">
        <f>INDEX(VENDREDI!$B$35:$B$58,MATCH($A$43,VENDREDI!N35:N58,0))</f>
        <v>#N/A</v>
      </c>
      <c r="NB43" s="565" t="e">
        <f>INDEX(VENDREDI!$B$35:$B$58,MATCH($A$43,VENDREDI!O35:O58,0))</f>
        <v>#N/A</v>
      </c>
      <c r="NC43" s="565" t="e">
        <f>INDEX(VENDREDI!$B$35:$B$58,MATCH($A$43,VENDREDI!P35:P58,0))</f>
        <v>#N/A</v>
      </c>
      <c r="ND43" s="565" t="e">
        <f>INDEX(VENDREDI!$B$35:$B$58,MATCH($A$43,VENDREDI!Q35:Q58,0))</f>
        <v>#N/A</v>
      </c>
      <c r="NE43" s="565" t="e">
        <f>INDEX(VENDREDI!$B$35:$B$58,MATCH($A$43,VENDREDI!R35:R58,0))</f>
        <v>#N/A</v>
      </c>
      <c r="NF43" s="565" t="e">
        <f>INDEX(VENDREDI!$B$35:$B$58,MATCH($A$43,VENDREDI!S35:S58,0))</f>
        <v>#N/A</v>
      </c>
      <c r="NG43" s="565" t="e">
        <f>INDEX(VENDREDI!$B$35:$B$58,MATCH($A$43,VENDREDI!T35:T58,0))</f>
        <v>#N/A</v>
      </c>
      <c r="NH43" s="565" t="e">
        <f>INDEX(VENDREDI!$B$35:$B$58,MATCH($A$43,VENDREDI!U35:U58,0))</f>
        <v>#N/A</v>
      </c>
      <c r="NI43" s="565" t="e">
        <f>INDEX(VENDREDI!$B$35:$B$58,MATCH($A$43,VENDREDI!V35:V58,0))</f>
        <v>#N/A</v>
      </c>
      <c r="NJ43" s="565" t="e">
        <f>INDEX(VENDREDI!$B$35:$B$58,MATCH($A$43,VENDREDI!W35:W58,0))</f>
        <v>#N/A</v>
      </c>
      <c r="NK43" s="565" t="e">
        <f>INDEX(VENDREDI!$B$35:$B$58,MATCH($A$43,VENDREDI!X35:X58,0))</f>
        <v>#N/A</v>
      </c>
      <c r="NL43" s="565" t="e">
        <f>INDEX(VENDREDI!$B$35:$B$58,MATCH($A$43,VENDREDI!Y35:Y58,0))</f>
        <v>#N/A</v>
      </c>
      <c r="NM43" s="565" t="e">
        <f>INDEX(VENDREDI!$B$35:$B$58,MATCH($A$43,VENDREDI!Z35:Z58,0))</f>
        <v>#N/A</v>
      </c>
      <c r="NN43" s="565" t="e">
        <f>INDEX(VENDREDI!$B$35:$B$58,MATCH($A$43,VENDREDI!AA35:AA58,0))</f>
        <v>#N/A</v>
      </c>
      <c r="NO43" s="565" t="e">
        <f>INDEX(VENDREDI!$B$35:$B$58,MATCH($A$43,VENDREDI!AB35:AB58,0))</f>
        <v>#N/A</v>
      </c>
      <c r="NP43" s="572">
        <f t="shared" si="42"/>
        <v>0</v>
      </c>
      <c r="NS43" s="564" t="str">
        <f t="shared" si="43"/>
        <v>LALLIER-GIROT</v>
      </c>
      <c r="NT43" s="617" t="e">
        <f>INDEX(LUNDI!$B$63:$B$66,MATCH(A43,LUNDI!$D$63:$D$66,0))</f>
        <v>#N/A</v>
      </c>
      <c r="NU43" s="618" t="e">
        <f>INDEX(LUNDI!$B$63:$B$66,MATCH(A43,LUNDI!$E$63:$E$66,0))</f>
        <v>#N/A</v>
      </c>
      <c r="NV43" s="625" t="e">
        <f>INDEX(LUNDI!$H$63:$H$66,MATCH(A43,LUNDI!$J$63:$J$66,0))</f>
        <v>#N/A</v>
      </c>
      <c r="NW43" s="626" t="e">
        <f>INDEX(LUNDI!$H$63:$H$66,MATCH($A$43,LUNDI!K63:K66,0))</f>
        <v>#N/A</v>
      </c>
      <c r="NX43" s="617" t="e">
        <f>INDEX(MARDI!$B$63:$B$66,MATCH(A43,MARDI!$D$63:$D$66,0))</f>
        <v>#N/A</v>
      </c>
      <c r="NY43" s="618" t="e">
        <f>INDEX(MARDI!$B$63:$B$66,MATCH(A43,MARDI!$E$63:$E$66,0))</f>
        <v>#N/A</v>
      </c>
      <c r="NZ43" s="625" t="e">
        <f>INDEX(MARDI!$H$63:$H$66,MATCH(A43,MARDI!$J$63:$J$66,0))</f>
        <v>#N/A</v>
      </c>
      <c r="OA43" s="626" t="e">
        <f>INDEX(MARDI!$H$63:$H$66,MATCH(A43,MARDI!$K$63:$K$66,0))</f>
        <v>#N/A</v>
      </c>
      <c r="OB43" s="617" t="e">
        <f>INDEX(MERCREDI!$B$63:$B$66,MATCH(A43,MERCREDI!$D$63:$D$66,0))</f>
        <v>#N/A</v>
      </c>
      <c r="OC43" s="618" t="e">
        <f>INDEX(MERCREDI!$B$63:$B$66,MATCH(A43,MERCREDI!$E$63:$E$66,0))</f>
        <v>#N/A</v>
      </c>
      <c r="OD43" s="625" t="e">
        <f>INDEX(MERCREDI!$H$63:$H$66,MATCH(A43,MERCREDI!$J$63:$J$66,0))</f>
        <v>#N/A</v>
      </c>
      <c r="OE43" s="626" t="e">
        <f>INDEX(MERCREDI!$H$63:$H$66,MATCH(A43,MERCREDI!$K$63:$K$66,0))</f>
        <v>#N/A</v>
      </c>
      <c r="OF43" s="617" t="e">
        <f>INDEX(JEUDI!$B$63:$B$66,MATCH(A43,JEUDI!$D$63:$D$66,0))</f>
        <v>#N/A</v>
      </c>
      <c r="OG43" s="618" t="e">
        <f>INDEX(JEUDI!$B$63:$B$66,MATCH(A43,JEUDI!$E$63:$E$66,0))</f>
        <v>#N/A</v>
      </c>
      <c r="OH43" s="625" t="e">
        <f>INDEX(JEUDI!$H$63:$H$66,MATCH(A43,JEUDI!$J$63:$J$66,0))</f>
        <v>#N/A</v>
      </c>
      <c r="OI43" s="626" t="e">
        <f>INDEX(JEUDI!$H$63:$H$66,MATCH(A43,JEUDI!$K$63:$K$66,0))</f>
        <v>#N/A</v>
      </c>
      <c r="OJ43" s="617" t="e">
        <f>INDEX(VENDREDI!$B$63:$B$66,MATCH(A43,VENDREDI!$D$63:$D$66,0))</f>
        <v>#N/A</v>
      </c>
      <c r="OK43" s="618" t="e">
        <f>INDEX(VENDREDI!$B$63:$B$66,MATCH(A43,VENDREDI!$E$63:$E$66,0))</f>
        <v>#N/A</v>
      </c>
      <c r="OL43" s="625" t="e">
        <f>INDEX(VENDREDI!$H$63:$H$66,MATCH(A43,VENDREDI!$J$63:$J$66,0))</f>
        <v>#N/A</v>
      </c>
      <c r="OM43" s="626" t="e">
        <f>INDEX(VENDREDI!$H$63:$H$66,MATCH(A43,VENDREDI!$K$63:$K$66,0))</f>
        <v>#N/A</v>
      </c>
      <c r="ON43" s="669" t="str">
        <f t="shared" si="44"/>
        <v>LALLIER-GIROT</v>
      </c>
      <c r="OO43" s="641" t="e">
        <f>INDEX(LUNDI!$C$63:$C$66,MATCH(A43,LUNDI!$D$63:$D$66,0))</f>
        <v>#N/A</v>
      </c>
      <c r="OP43" s="642" t="e">
        <f>INDEX(LUNDI!$C$63:$C$66,MATCH(A43,LUNDI!$E$63:$E$66,0))</f>
        <v>#N/A</v>
      </c>
      <c r="OQ43" s="645" t="e">
        <f>INDEX(LUNDI!$I$63:$I$66,MATCH(A43,LUNDI!$J$63:$J$66,0))</f>
        <v>#N/A</v>
      </c>
      <c r="OR43" s="646" t="e">
        <f>INDEX(LUNDI!$I$63:$I$66,MATCH(A43,LUNDI!$K$63:$K$66,0))</f>
        <v>#N/A</v>
      </c>
      <c r="OS43" s="649" t="e">
        <f>INDEX(MARDI!$C$63:$C$66,MATCH(A43,MARDI!$D$63:$D$66,0))</f>
        <v>#N/A</v>
      </c>
      <c r="OT43" s="650" t="e">
        <f>INDEX(MARDI!$C$63:$C$66,MATCH(A43,MARDI!$E$63:$E$66,0))</f>
        <v>#N/A</v>
      </c>
      <c r="OU43" s="651" t="e">
        <f>INDEX(MARDI!$I$63:$I$66,MATCH(A43,MARDI!$J$63:$J$66,0))</f>
        <v>#N/A</v>
      </c>
      <c r="OV43" s="652" t="e">
        <f>INDEX(MARDI!$I$63:$I$66,MATCH(A43,MARDI!$K$63:$K$66,0))</f>
        <v>#N/A</v>
      </c>
      <c r="OW43" s="657" t="e">
        <f>INDEX(MERCREDI!$C$63:$C$66,MATCH(A43,MERCREDI!$D$63:$D$66,0))</f>
        <v>#N/A</v>
      </c>
      <c r="OX43" s="658" t="e">
        <f>INDEX(MERCREDI!$C$63:$C$66,MATCH(A43,MERCREDI!$E$63:$E$66,0))</f>
        <v>#N/A</v>
      </c>
      <c r="OY43" s="659" t="e">
        <f>INDEX(MERCREDI!$I$63:$I$66,MATCH(A43,MERCREDI!$J$63:$J$66,0))</f>
        <v>#N/A</v>
      </c>
      <c r="OZ43" s="660" t="e">
        <f>INDEX(MERCREDI!$I$63:$I$66,MATCH(A43,MERCREDI!$K$63:$K$66,0))</f>
        <v>#N/A</v>
      </c>
      <c r="PA43" s="657" t="e">
        <f>INDEX(JEUDI!$C$63:$C$66,MATCH(A43,JEUDI!$D$63:$D$66,0))</f>
        <v>#N/A</v>
      </c>
      <c r="PB43" s="658" t="e">
        <f>INDEX(JEUDI!$C$63:$C$66,MATCH(A43,JEUDI!$E$63:$E$66,0))</f>
        <v>#N/A</v>
      </c>
      <c r="PC43" s="659" t="e">
        <f>INDEX(JEUDI!$I$63:$I$66,MATCH(A43,JEUDI!$J$63:$J$66,0))</f>
        <v>#N/A</v>
      </c>
      <c r="PD43" s="660" t="e">
        <f>INDEX(JEUDI!$I$63:$I$66,MATCH(A43,JEUDI!$K$63:$K$66,0))</f>
        <v>#N/A</v>
      </c>
      <c r="PE43" s="657" t="e">
        <f>INDEX(VENDREDI!$C$63:$C$66,MATCH(A43,VENDREDI!$D$63:$D$66,0))</f>
        <v>#N/A</v>
      </c>
      <c r="PF43" s="658" t="e">
        <f>INDEX(VENDREDI!$C$63:$C$66,MATCH(A43,VENDREDI!$E$63:$E$66,0))</f>
        <v>#N/A</v>
      </c>
      <c r="PG43" s="659" t="e">
        <f>INDEX(VENDREDI!$I$63:$I$66,MATCH(A43,VENDREDI!$J$63:$J$66,0))</f>
        <v>#N/A</v>
      </c>
      <c r="PH43" s="660" t="e">
        <f>INDEX(VENDREDI!$I$63:$I$66,MATCH(A43,VENDREDI!$K$63:$K$66,0))</f>
        <v>#N/A</v>
      </c>
    </row>
    <row r="44" spans="1:424" x14ac:dyDescent="0.25">
      <c r="A44" s="187" t="str">
        <f>'LISTE DES PROFS'!A39</f>
        <v>LE</v>
      </c>
      <c r="B44" s="233">
        <f t="shared" si="17"/>
        <v>0</v>
      </c>
      <c r="C44" s="234">
        <f t="shared" si="18"/>
        <v>0</v>
      </c>
      <c r="D44" s="234">
        <f t="shared" si="19"/>
        <v>0</v>
      </c>
      <c r="E44" s="235">
        <f t="shared" si="20"/>
        <v>0</v>
      </c>
      <c r="F44" s="233">
        <f t="shared" si="21"/>
        <v>0</v>
      </c>
      <c r="G44" s="234">
        <f t="shared" si="22"/>
        <v>0</v>
      </c>
      <c r="H44" s="227">
        <f t="shared" si="23"/>
        <v>0</v>
      </c>
      <c r="I44" s="235">
        <f t="shared" si="24"/>
        <v>0</v>
      </c>
      <c r="J44" s="489">
        <f t="shared" si="45"/>
        <v>0</v>
      </c>
      <c r="K44" s="227">
        <f t="shared" si="46"/>
        <v>0</v>
      </c>
      <c r="L44" s="227">
        <f t="shared" si="47"/>
        <v>0</v>
      </c>
      <c r="M44" s="235">
        <f t="shared" si="48"/>
        <v>0</v>
      </c>
      <c r="N44" s="491">
        <f t="shared" si="25"/>
        <v>0</v>
      </c>
      <c r="O44" s="480" t="s">
        <v>60</v>
      </c>
      <c r="P44" s="233">
        <f>COUNTIF(LUNDI!$D$6:$AB$15,A44)</f>
        <v>0</v>
      </c>
      <c r="Q44" s="234">
        <f>COUNTIF(LUNDI!$D$20:$Y$29,A44)</f>
        <v>0</v>
      </c>
      <c r="R44" s="444">
        <f t="shared" si="4"/>
        <v>0</v>
      </c>
      <c r="S44" s="234">
        <f>COUNTIF(MARDI!$D$6:$AB$15,A44)</f>
        <v>0</v>
      </c>
      <c r="T44" s="234">
        <f>COUNTIF(MARDI!$D$20:$Y$29,A44)</f>
        <v>0</v>
      </c>
      <c r="U44" s="444">
        <f t="shared" si="5"/>
        <v>0</v>
      </c>
      <c r="V44" s="234">
        <f>COUNTIF(MERCREDI!$D$6:$AB$15,A44)</f>
        <v>0</v>
      </c>
      <c r="W44" s="234">
        <f>COUNTIF(MERCREDI!$D$20:$Y$29,A44)</f>
        <v>0</v>
      </c>
      <c r="X44" s="444">
        <f t="shared" si="6"/>
        <v>0</v>
      </c>
      <c r="Y44" s="234">
        <f>COUNTIF(JEUDI!$D$6:$AB$15,A44)</f>
        <v>0</v>
      </c>
      <c r="Z44" s="234">
        <f>COUNTIF(JEUDI!$D$20:$Y$29,A44)</f>
        <v>0</v>
      </c>
      <c r="AA44" s="444">
        <f t="shared" si="7"/>
        <v>0</v>
      </c>
      <c r="AB44" s="234">
        <f>COUNTIF(VENDREDI!$D$6:$AB$15,A44)</f>
        <v>0</v>
      </c>
      <c r="AC44" s="235">
        <f>COUNTIF(VENDREDI!$D$20:$Y$29,A44)</f>
        <v>0</v>
      </c>
      <c r="AD44" s="451">
        <f t="shared" si="8"/>
        <v>0</v>
      </c>
      <c r="AE44" s="226">
        <f>COUNTIF(LUNDI!$D$63:$D$66,A44)</f>
        <v>0</v>
      </c>
      <c r="AF44" s="227">
        <f>COUNTIF(LUNDI!$E$63:$E$66,A44)</f>
        <v>0</v>
      </c>
      <c r="AG44" s="228">
        <f>COUNTIF(MARDI!$D$63:$D$66,A44)</f>
        <v>0</v>
      </c>
      <c r="AH44" s="234">
        <f>COUNTIF(MARDI!$E$63:$E$66,A44)</f>
        <v>0</v>
      </c>
      <c r="AI44" s="228">
        <f>COUNTIF(MERCREDI!$D$63:$D$66,A44)</f>
        <v>0</v>
      </c>
      <c r="AJ44" s="234">
        <f>COUNTIF(MERCREDI!$E$63:$E$66,A44)</f>
        <v>0</v>
      </c>
      <c r="AK44" s="228">
        <f>COUNTIF(JEUDI!$D$63:$D$66,A44)</f>
        <v>0</v>
      </c>
      <c r="AL44" s="227">
        <f>COUNTIF(JEUDI!$E$63:$E$66,A44)</f>
        <v>0</v>
      </c>
      <c r="AM44" s="228">
        <f>COUNTIF(VENDREDI!$D$63:$D$66,A44)</f>
        <v>0</v>
      </c>
      <c r="AN44" s="525">
        <f>COUNTIF(VENDREDI!$E$63:$E$66,A44)</f>
        <v>0</v>
      </c>
      <c r="AO44" s="233">
        <f>COUNTIF(LUNDI!$F$63:$F$66,A44)</f>
        <v>0</v>
      </c>
      <c r="AP44" s="234"/>
      <c r="AQ44" s="234">
        <f>COUNTIF(MARDI!$F$63:$F$66,A44)</f>
        <v>0</v>
      </c>
      <c r="AR44" s="234"/>
      <c r="AS44" s="234">
        <f>COUNTIF(MERCREDI!$F$63:$F$66,A44)</f>
        <v>0</v>
      </c>
      <c r="AT44" s="234"/>
      <c r="AU44" s="234">
        <f>COUNTIF(JEUDI!$F$63:$F$66,A44)</f>
        <v>0</v>
      </c>
      <c r="AV44" s="234"/>
      <c r="AW44" s="235">
        <f>COUNTIF(VENDREDI!$F$63:$F$66,A44)</f>
        <v>0</v>
      </c>
      <c r="AZ44" s="233">
        <f>COUNTIF(LUNDI!$D$35:$AB$44,A44)</f>
        <v>0</v>
      </c>
      <c r="BA44" s="234">
        <f>COUNTIF(LUNDI!$D$49:$Y$58,A44)</f>
        <v>0</v>
      </c>
      <c r="BB44" s="444">
        <f t="shared" si="9"/>
        <v>0</v>
      </c>
      <c r="BC44" s="234">
        <f>COUNTIF(MARDI!$D$35:$AB$44,A44)</f>
        <v>0</v>
      </c>
      <c r="BD44" s="234">
        <f>COUNTIF(MARDI!$D$49:$Y$58,A44)</f>
        <v>0</v>
      </c>
      <c r="BE44" s="444">
        <f t="shared" si="10"/>
        <v>0</v>
      </c>
      <c r="BF44" s="234">
        <f>COUNTIF(MERCREDI!$D$35:$AB$44,A44)</f>
        <v>0</v>
      </c>
      <c r="BG44" s="234">
        <f>COUNTIF(MERCREDI!$D$49:$Y$58,A44)</f>
        <v>0</v>
      </c>
      <c r="BH44" s="444">
        <f t="shared" si="11"/>
        <v>0</v>
      </c>
      <c r="BI44" s="234">
        <f>COUNTIF(JEUDI!$D$35:$AB$44,A44)</f>
        <v>0</v>
      </c>
      <c r="BJ44" s="234">
        <f>COUNTIF(JEUDI!$D$49:$Y$58,A44)</f>
        <v>0</v>
      </c>
      <c r="BK44" s="444">
        <f t="shared" si="12"/>
        <v>0</v>
      </c>
      <c r="BL44" s="234">
        <f>COUNTIF(VENDREDI!$D$35:$AB$44,A44)</f>
        <v>0</v>
      </c>
      <c r="BM44" s="235">
        <f>COUNTIF(VENDREDI!$D$49:$Y$58,A44)</f>
        <v>0</v>
      </c>
      <c r="BN44" s="451">
        <f t="shared" si="13"/>
        <v>0</v>
      </c>
      <c r="BO44" s="207">
        <f>COUNTIF(LUNDI!$J$63:$J$66,A44)</f>
        <v>0</v>
      </c>
      <c r="BP44" s="41">
        <f>COUNTIF(LUNDI!$K$63:$K$66,A44)</f>
        <v>0</v>
      </c>
      <c r="BQ44" s="207">
        <f>COUNTIF(MARDI!$J$63:$J$66,A44)</f>
        <v>0</v>
      </c>
      <c r="BR44" s="41">
        <f>COUNTIF(MARDI!$K$63:$K$66,A44)</f>
        <v>0</v>
      </c>
      <c r="BS44" s="207">
        <f>COUNTIF(MERCREDI!$J$63:$J$66,A44)</f>
        <v>0</v>
      </c>
      <c r="BT44" s="41">
        <f>COUNTIF(MERCREDI!$K$63:$K$66,A44)</f>
        <v>0</v>
      </c>
      <c r="BU44" s="207">
        <f>COUNTIF(JEUDI!$J$63:$J$66,A44)</f>
        <v>0</v>
      </c>
      <c r="BV44" s="41">
        <f>COUNTIF(JEUDI!$K$63:$K$66,A44)</f>
        <v>0</v>
      </c>
      <c r="BW44" s="207">
        <f>COUNTIF(VENDREDI!$J$63:$J$66,A44)</f>
        <v>0</v>
      </c>
      <c r="BX44" s="42">
        <f>COUNTIF(VENDREDI!$K$63:$K$66,A44)</f>
        <v>0</v>
      </c>
      <c r="BY44" s="207">
        <f>COUNTIF(LUNDI!$L$66:$L100,A44)</f>
        <v>0</v>
      </c>
      <c r="BZ44" s="208"/>
      <c r="CA44" s="41">
        <f>COUNTIF(MARDI!$L$63:$L$66,A44)</f>
        <v>0</v>
      </c>
      <c r="CB44" s="208"/>
      <c r="CC44" s="208">
        <f>COUNTIF(MERCREDI!$L$63:$L$66,A44)</f>
        <v>0</v>
      </c>
      <c r="CD44" s="208"/>
      <c r="CE44" s="41">
        <f>COUNTIF(JEUDI!$L$63:$L$66,A44)</f>
        <v>0</v>
      </c>
      <c r="CF44" s="208"/>
      <c r="CG44" s="209">
        <f>COUNTIF(VENDREDI!$L$63:$L$66,A44)</f>
        <v>0</v>
      </c>
      <c r="CK44" s="43">
        <f>COUNTIF(LUNDI!$O$64:$O$66,A44)</f>
        <v>0</v>
      </c>
      <c r="CL44" s="41">
        <f>COUNTIF(MARDI!$O$64:$O$66,A44)</f>
        <v>0</v>
      </c>
      <c r="CM44" s="41">
        <f>COUNTIF(MERCREDI!$O$64:$O$66,A44)</f>
        <v>0</v>
      </c>
      <c r="CN44" s="41">
        <f>COUNTIF(JEUDI!$O$64:$O$66,A44)</f>
        <v>0</v>
      </c>
      <c r="CO44" s="42">
        <f>COUNTIF(VENDREDI!$O$64:$O$66,A44)</f>
        <v>0</v>
      </c>
      <c r="CQ44" s="43">
        <f>COUNTIF(LUNDI!$P$64:$P$66,A44)</f>
        <v>0</v>
      </c>
      <c r="CR44" s="41">
        <f>COUNTIF(MARDI!$P$64:$P$66,A44)</f>
        <v>0</v>
      </c>
      <c r="CS44" s="41">
        <f>COUNTIF(MERCREDI!$P$64:$P$66,A44)</f>
        <v>0</v>
      </c>
      <c r="CT44" s="41">
        <f>COUNTIF(JEUDI!$P$64:$P$66,A44)</f>
        <v>0</v>
      </c>
      <c r="CU44" s="42">
        <f>COUNTIF(VENDREDI!$P$64:$P$66,A44)</f>
        <v>0</v>
      </c>
      <c r="CV44" s="543" t="str">
        <f t="shared" si="26"/>
        <v>LE</v>
      </c>
      <c r="CW44" s="559" t="e">
        <f>INDEX(LUNDI!$B$6:$B$29,MATCH($A$44,LUNDI!D6:D29,0))</f>
        <v>#N/A</v>
      </c>
      <c r="CX44" s="559" t="e">
        <f>INDEX(LUNDI!$B$6:$B$29,MATCH($A$44,LUNDI!E6:E29,0))</f>
        <v>#N/A</v>
      </c>
      <c r="CY44" s="559" t="e">
        <f>INDEX(LUNDI!$B$6:$B$29,MATCH($A$44,LUNDI!F6:F29,0))</f>
        <v>#N/A</v>
      </c>
      <c r="CZ44" s="559" t="e">
        <f>INDEX(LUNDI!$B$6:$B$29,MATCH($A$44,LUNDI!G6:G29,0))</f>
        <v>#N/A</v>
      </c>
      <c r="DA44" s="559" t="e">
        <f>INDEX(LUNDI!$B$6:$B$29,MATCH($A$44,LUNDI!H6:H29,0))</f>
        <v>#N/A</v>
      </c>
      <c r="DB44" s="559" t="e">
        <f>INDEX(LUNDI!$B$6:$B$29,MATCH($A$44,LUNDI!I6:I29,0))</f>
        <v>#N/A</v>
      </c>
      <c r="DC44" s="559" t="e">
        <f>INDEX(LUNDI!$B$6:$B$29,MATCH($A$44,LUNDI!J6:J29,0))</f>
        <v>#N/A</v>
      </c>
      <c r="DD44" s="559" t="e">
        <f>INDEX(LUNDI!$B$6:$B$29,MATCH($A$44,LUNDI!K6:K29,0))</f>
        <v>#N/A</v>
      </c>
      <c r="DE44" s="559" t="e">
        <f>INDEX(LUNDI!$B$6:$B$29,MATCH($A$44,LUNDI!L6:L29,0))</f>
        <v>#N/A</v>
      </c>
      <c r="DF44" s="559" t="e">
        <f>INDEX(LUNDI!$B$6:$B$29,MATCH($A$44,LUNDI!M6:M29,0))</f>
        <v>#N/A</v>
      </c>
      <c r="DG44" s="559" t="e">
        <f>INDEX(LUNDI!$B$6:$B$29,MATCH($A$44,LUNDI!N6:N29,0))</f>
        <v>#N/A</v>
      </c>
      <c r="DH44" s="559" t="e">
        <f>INDEX(LUNDI!$B$6:$B$29,MATCH($A$44,LUNDI!O6:O29,0))</f>
        <v>#N/A</v>
      </c>
      <c r="DI44" s="559" t="e">
        <f>INDEX(LUNDI!$B$6:$B$29,MATCH($A$44,LUNDI!P6:P29,0))</f>
        <v>#N/A</v>
      </c>
      <c r="DJ44" s="559" t="e">
        <f>INDEX(LUNDI!$B$6:$B$29,MATCH($A$44,LUNDI!Q6:Q29,0))</f>
        <v>#N/A</v>
      </c>
      <c r="DK44" s="559" t="e">
        <f>INDEX(LUNDI!$B$6:$B$29,MATCH($A$44,LUNDI!R6:R29,0))</f>
        <v>#N/A</v>
      </c>
      <c r="DL44" s="559" t="e">
        <f>INDEX(LUNDI!$B$6:$B$29,MATCH($A$44,LUNDI!S6:S29,0))</f>
        <v>#N/A</v>
      </c>
      <c r="DM44" s="559" t="e">
        <f>INDEX(LUNDI!$B$6:$B$29,MATCH($A$44,LUNDI!T6:T29,0))</f>
        <v>#N/A</v>
      </c>
      <c r="DN44" s="559" t="e">
        <f>INDEX(LUNDI!$B$6:$B$29,MATCH($A$44,LUNDI!U6:U29,0))</f>
        <v>#N/A</v>
      </c>
      <c r="DO44" s="559" t="e">
        <f>INDEX(LUNDI!$B$6:$B$29,MATCH($A$44,LUNDI!V6:V29,0))</f>
        <v>#N/A</v>
      </c>
      <c r="DP44" s="559" t="e">
        <f>INDEX(LUNDI!$B$6:$B$29,MATCH($A$44,LUNDI!W6:W29,0))</f>
        <v>#N/A</v>
      </c>
      <c r="DQ44" s="559" t="e">
        <f>INDEX(LUNDI!$B$6:$B$29,MATCH($A$44,LUNDI!X6:X29,0))</f>
        <v>#N/A</v>
      </c>
      <c r="DR44" s="559" t="e">
        <f>INDEX(LUNDI!$B$6:$B$29,MATCH($A$44,LUNDI!Y6:Y29,0))</f>
        <v>#N/A</v>
      </c>
      <c r="DS44" s="559" t="e">
        <f>INDEX(LUNDI!$B$6:$B$29,MATCH($A$44,LUNDI!Z6:Z29,0))</f>
        <v>#N/A</v>
      </c>
      <c r="DT44" s="559" t="e">
        <f>INDEX(LUNDI!$B$6:$B$29,MATCH($A$44,LUNDI!AA6:AA29,0))</f>
        <v>#N/A</v>
      </c>
      <c r="DU44" s="559" t="e">
        <f>INDEX(LUNDI!$B$6:$B$29,MATCH($A$44,LUNDI!AB6:AB29,0))</f>
        <v>#N/A</v>
      </c>
      <c r="DV44" s="572">
        <f t="shared" si="49"/>
        <v>0</v>
      </c>
      <c r="DW44" s="543" t="str">
        <f t="shared" si="50"/>
        <v>LE</v>
      </c>
      <c r="DX44" s="559" t="e">
        <f>INDEX(MARDI!$B$6:$B$29,MATCH($A$44,MARDI!D6:D29,0))</f>
        <v>#N/A</v>
      </c>
      <c r="DY44" s="559" t="e">
        <f>INDEX(MARDI!$B$6:$B$29,MATCH($A$44,MARDI!E6:E29,0))</f>
        <v>#N/A</v>
      </c>
      <c r="DZ44" s="559" t="e">
        <f>INDEX(MARDI!$B$6:$B$29,MATCH($A$44,MARDI!F6:F29,0))</f>
        <v>#N/A</v>
      </c>
      <c r="EA44" s="559" t="e">
        <f>INDEX(MARDI!$B$6:$B$29,MATCH($A$44,MARDI!G6:G29,0))</f>
        <v>#N/A</v>
      </c>
      <c r="EB44" s="559" t="e">
        <f>INDEX(MARDI!$B$6:$B$29,MATCH($A$44,MARDI!H6:H29,0))</f>
        <v>#N/A</v>
      </c>
      <c r="EC44" s="559" t="e">
        <f>INDEX(MARDI!$B$6:$B$29,MATCH($A$44,MARDI!I6:I29,0))</f>
        <v>#N/A</v>
      </c>
      <c r="ED44" s="559" t="e">
        <f>INDEX(MARDI!$B$6:$B$29,MATCH($A$44,MARDI!J6:J29,0))</f>
        <v>#N/A</v>
      </c>
      <c r="EE44" s="559" t="e">
        <f>INDEX(MARDI!$B$6:$B$29,MATCH($A$44,MARDI!K6:K29,0))</f>
        <v>#N/A</v>
      </c>
      <c r="EF44" s="559" t="e">
        <f>INDEX(MARDI!$B$6:$B$29,MATCH($A$44,MARDI!L6:L29,0))</f>
        <v>#N/A</v>
      </c>
      <c r="EG44" s="559" t="e">
        <f>INDEX(MARDI!$B$6:$B$29,MATCH($A$44,MARDI!M6:M29,0))</f>
        <v>#N/A</v>
      </c>
      <c r="EH44" s="559" t="e">
        <f>INDEX(MARDI!$B$6:$B$29,MATCH($A$44,MARDI!N6:N29,0))</f>
        <v>#N/A</v>
      </c>
      <c r="EI44" s="559" t="e">
        <f>INDEX(MARDI!$B$6:$B$29,MATCH($A$44,MARDI!O6:O29,0))</f>
        <v>#N/A</v>
      </c>
      <c r="EJ44" s="559" t="e">
        <f>INDEX(MARDI!$B$6:$B$29,MATCH($A$44,MARDI!P6:P29,0))</f>
        <v>#N/A</v>
      </c>
      <c r="EK44" s="559" t="e">
        <f>INDEX(MARDI!$B$6:$B$29,MATCH($A$44,MARDI!Q6:Q29,0))</f>
        <v>#N/A</v>
      </c>
      <c r="EL44" s="559" t="e">
        <f>INDEX(MARDI!$B$6:$B$29,MATCH($A$44,MARDI!R6:R29,0))</f>
        <v>#N/A</v>
      </c>
      <c r="EM44" s="559" t="e">
        <f>INDEX(MARDI!$B$6:$B$29,MATCH($A$44,MARDI!S6:S29,0))</f>
        <v>#N/A</v>
      </c>
      <c r="EN44" s="559" t="e">
        <f>INDEX(MARDI!$B$6:$B$29,MATCH($A$44,MARDI!T6:T29,0))</f>
        <v>#N/A</v>
      </c>
      <c r="EO44" s="559" t="e">
        <f>INDEX(MARDI!$B$6:$B$29,MATCH($A$44,MARDI!U6:U29,0))</f>
        <v>#N/A</v>
      </c>
      <c r="EP44" s="559" t="e">
        <f>INDEX(MARDI!$B$6:$B$29,MATCH($A$44,MARDI!V6:V29,0))</f>
        <v>#N/A</v>
      </c>
      <c r="EQ44" s="559" t="e">
        <f>INDEX(MARDI!$B$6:$B$29,MATCH($A$44,MARDI!W6:W29,0))</f>
        <v>#N/A</v>
      </c>
      <c r="ER44" s="559" t="e">
        <f>INDEX(MARDI!$B$6:$B$29,MATCH($A$44,MARDI!X6:X29,0))</f>
        <v>#N/A</v>
      </c>
      <c r="ES44" s="559" t="e">
        <f>INDEX(MARDI!$B$6:$B$29,MATCH($A$44,MARDI!Y6:Y29,0))</f>
        <v>#N/A</v>
      </c>
      <c r="ET44" s="559" t="e">
        <f>INDEX(MARDI!$B$6:$B$29,MATCH($A$44,MARDI!Z6:Z29,0))</f>
        <v>#N/A</v>
      </c>
      <c r="EU44" s="559" t="e">
        <f>INDEX(MARDI!$B$6:$B$29,MATCH($A$44,MARDI!AA6:AA29,0))</f>
        <v>#N/A</v>
      </c>
      <c r="EV44" s="559" t="e">
        <f>INDEX(MARDI!$B$6:$B$29,MATCH($A$44,MARDI!AB6:AB29,0))</f>
        <v>#N/A</v>
      </c>
      <c r="EW44" s="572">
        <f t="shared" si="51"/>
        <v>0</v>
      </c>
      <c r="EX44" s="559"/>
      <c r="EY44" s="568" t="str">
        <f t="shared" si="27"/>
        <v>LE</v>
      </c>
      <c r="EZ44" s="559" t="e">
        <f>INDEX(MERCREDI!$B$6:$B$29,MATCH($A$44,MERCREDI!D6:D29,0))</f>
        <v>#N/A</v>
      </c>
      <c r="FA44" s="559" t="e">
        <f>INDEX(MERCREDI!$B$6:$B$29,MATCH($A$44,MERCREDI!E6:E29,0))</f>
        <v>#N/A</v>
      </c>
      <c r="FB44" s="559" t="e">
        <f>INDEX(MERCREDI!$B$6:$B$29,MATCH($A$44,MERCREDI!F6:F29,0))</f>
        <v>#N/A</v>
      </c>
      <c r="FC44" s="559" t="e">
        <f>INDEX(MERCREDI!$B$6:$B$29,MATCH($A$44,MERCREDI!G6:G29,0))</f>
        <v>#N/A</v>
      </c>
      <c r="FD44" s="559" t="e">
        <f>INDEX(MERCREDI!$B$6:$B$29,MATCH($A$44,MERCREDI!H6:H29,0))</f>
        <v>#N/A</v>
      </c>
      <c r="FE44" s="559" t="e">
        <f>INDEX(MERCREDI!$B$6:$B$29,MATCH($A$44,MERCREDI!I6:I29,0))</f>
        <v>#N/A</v>
      </c>
      <c r="FF44" s="559" t="e">
        <f>INDEX(MERCREDI!$B$6:$B$29,MATCH($A$44,MERCREDI!J6:J29,0))</f>
        <v>#N/A</v>
      </c>
      <c r="FG44" s="559" t="e">
        <f>INDEX(MERCREDI!$B$6:$B$29,MATCH($A$44,MERCREDI!K6:K29,0))</f>
        <v>#N/A</v>
      </c>
      <c r="FH44" s="559" t="e">
        <f>INDEX(MERCREDI!$B$6:$B$29,MATCH($A$44,MERCREDI!L6:L29,0))</f>
        <v>#N/A</v>
      </c>
      <c r="FI44" s="559" t="e">
        <f>INDEX(MERCREDI!$B$6:$B$29,MATCH($A$44,MERCREDI!M6:M29,0))</f>
        <v>#N/A</v>
      </c>
      <c r="FJ44" s="559" t="e">
        <f>INDEX(MERCREDI!$B$6:$B$29,MATCH($A$44,MERCREDI!N6:N29,0))</f>
        <v>#N/A</v>
      </c>
      <c r="FK44" s="559" t="e">
        <f>INDEX(MERCREDI!$B$6:$B$29,MATCH($A$44,MERCREDI!O6:O29,0))</f>
        <v>#N/A</v>
      </c>
      <c r="FL44" s="559" t="e">
        <f>INDEX(MERCREDI!$B$6:$B$29,MATCH($A$44,MERCREDI!P6:P29,0))</f>
        <v>#N/A</v>
      </c>
      <c r="FM44" s="559" t="e">
        <f>INDEX(MERCREDI!$B$6:$B$29,MATCH($A$44,MERCREDI!Q6:Q29,0))</f>
        <v>#N/A</v>
      </c>
      <c r="FN44" s="559" t="e">
        <f>INDEX(MERCREDI!$B$6:$B$29,MATCH($A$44,MERCREDI!R6:R29,0))</f>
        <v>#N/A</v>
      </c>
      <c r="FO44" s="559" t="e">
        <f>INDEX(MERCREDI!$B$6:$B$29,MATCH($A$44,MERCREDI!S6:S29,0))</f>
        <v>#N/A</v>
      </c>
      <c r="FP44" s="559" t="e">
        <f>INDEX(MERCREDI!$B$6:$B$29,MATCH($A$44,MERCREDI!T6:T29,0))</f>
        <v>#N/A</v>
      </c>
      <c r="FQ44" s="559" t="e">
        <f>INDEX(MERCREDI!$B$6:$B$29,MATCH($A$44,MERCREDI!U6:U29,0))</f>
        <v>#N/A</v>
      </c>
      <c r="FR44" s="559" t="e">
        <f>INDEX(MERCREDI!$B$6:$B$29,MATCH($A$44,MERCREDI!V6:V29,0))</f>
        <v>#N/A</v>
      </c>
      <c r="FS44" s="559" t="e">
        <f>INDEX(MERCREDI!$B$6:$B$29,MATCH($A$44,MERCREDI!W6:W29,0))</f>
        <v>#N/A</v>
      </c>
      <c r="FT44" s="559" t="e">
        <f>INDEX(MERCREDI!$B$6:$B$29,MATCH($A$44,MERCREDI!X6:X29,0))</f>
        <v>#N/A</v>
      </c>
      <c r="FU44" s="559" t="e">
        <f>INDEX(MERCREDI!$B$6:$B$29,MATCH($A$44,MERCREDI!Y6:Y29,0))</f>
        <v>#N/A</v>
      </c>
      <c r="FV44" s="559" t="e">
        <f>INDEX(MERCREDI!$B$6:$B$29,MATCH($A$44,MERCREDI!Z6:Z29,0))</f>
        <v>#N/A</v>
      </c>
      <c r="FW44" s="559" t="e">
        <f>INDEX(MERCREDI!$B$6:$B$29,MATCH($A$44,MERCREDI!AA6:AA29,0))</f>
        <v>#N/A</v>
      </c>
      <c r="FX44" s="559" t="e">
        <f>INDEX(MERCREDI!$B$6:$B$29,MATCH($A$44,MERCREDI!AB6:AB29,0))</f>
        <v>#N/A</v>
      </c>
      <c r="FY44" s="572">
        <f t="shared" si="28"/>
        <v>0</v>
      </c>
      <c r="GA44" s="570" t="str">
        <f t="shared" si="29"/>
        <v>LE</v>
      </c>
      <c r="GB44" s="565" t="e">
        <f>INDEX(JEUDI!$B$6:$B$29,MATCH($A$44,JEUDI!D6:D29,0))</f>
        <v>#N/A</v>
      </c>
      <c r="GC44" s="565" t="e">
        <f>INDEX(JEUDI!$B$6:$B$29,MATCH($A$44,JEUDI!E6:E29,0))</f>
        <v>#N/A</v>
      </c>
      <c r="GD44" s="565" t="e">
        <f>INDEX(JEUDI!$B$6:$B$29,MATCH($A$44,JEUDI!F6:F29,0))</f>
        <v>#N/A</v>
      </c>
      <c r="GE44" s="565" t="e">
        <f>INDEX(JEUDI!$B$6:$B$29,MATCH($A$44,JEUDI!G6:G29,0))</f>
        <v>#N/A</v>
      </c>
      <c r="GF44" s="565" t="e">
        <f>INDEX(JEUDI!$B$6:$B$29,MATCH($A$44,JEUDI!H6:H29,0))</f>
        <v>#N/A</v>
      </c>
      <c r="GG44" s="565" t="e">
        <f>INDEX(JEUDI!$B$6:$B$29,MATCH($A$44,JEUDI!I6:I29,0))</f>
        <v>#N/A</v>
      </c>
      <c r="GH44" s="565" t="e">
        <f>INDEX(JEUDI!$B$6:$B$29,MATCH($A$44,JEUDI!J6:J29,0))</f>
        <v>#N/A</v>
      </c>
      <c r="GI44" s="565" t="e">
        <f>INDEX(JEUDI!$B$6:$B$29,MATCH($A$44,JEUDI!K6:K29,0))</f>
        <v>#N/A</v>
      </c>
      <c r="GJ44" s="565" t="e">
        <f>INDEX(JEUDI!$B$6:$B$29,MATCH($A$44,JEUDI!L6:L29,0))</f>
        <v>#N/A</v>
      </c>
      <c r="GK44" s="565" t="e">
        <f>INDEX(JEUDI!$B$6:$B$29,MATCH($A$44,JEUDI!M6:M29,0))</f>
        <v>#N/A</v>
      </c>
      <c r="GL44" s="565" t="e">
        <f>INDEX(JEUDI!$B$6:$B$29,MATCH($A$44,JEUDI!N6:N29,0))</f>
        <v>#N/A</v>
      </c>
      <c r="GM44" s="565" t="e">
        <f>INDEX(JEUDI!$B$6:$B$29,MATCH($A$44,JEUDI!O6:O29,0))</f>
        <v>#N/A</v>
      </c>
      <c r="GN44" s="565" t="e">
        <f>INDEX(JEUDI!$B$6:$B$29,MATCH($A$44,JEUDI!P6:P29,0))</f>
        <v>#N/A</v>
      </c>
      <c r="GO44" s="565" t="e">
        <f>INDEX(JEUDI!$B$6:$B$29,MATCH($A$44,JEUDI!Q6:Q29,0))</f>
        <v>#N/A</v>
      </c>
      <c r="GP44" s="565" t="e">
        <f>INDEX(JEUDI!$B$6:$B$29,MATCH($A$44,JEUDI!R6:R29,0))</f>
        <v>#N/A</v>
      </c>
      <c r="GQ44" s="565" t="e">
        <f>INDEX(JEUDI!$B$6:$B$29,MATCH($A$44,JEUDI!S6:S29,0))</f>
        <v>#N/A</v>
      </c>
      <c r="GR44" s="565" t="e">
        <f>INDEX(JEUDI!$B$6:$B$29,MATCH($A$44,JEUDI!T6:T29,0))</f>
        <v>#N/A</v>
      </c>
      <c r="GS44" s="565" t="e">
        <f>INDEX(JEUDI!$B$6:$B$29,MATCH($A$44,JEUDI!U6:U29,0))</f>
        <v>#N/A</v>
      </c>
      <c r="GT44" s="565" t="e">
        <f>INDEX(JEUDI!$B$6:$B$29,MATCH($A$44,JEUDI!V6:V29,0))</f>
        <v>#N/A</v>
      </c>
      <c r="GU44" s="565" t="e">
        <f>INDEX(JEUDI!$B$6:$B$29,MATCH($A$44,JEUDI!W6:W29,0))</f>
        <v>#N/A</v>
      </c>
      <c r="GV44" s="565" t="e">
        <f>INDEX(JEUDI!$B$6:$B$29,MATCH($A$44,JEUDI!X6:X29,0))</f>
        <v>#N/A</v>
      </c>
      <c r="GW44" s="565" t="e">
        <f>INDEX(JEUDI!$B$6:$B$29,MATCH($A$44,JEUDI!Y6:Y29,0))</f>
        <v>#N/A</v>
      </c>
      <c r="GX44" s="565" t="e">
        <f>INDEX(JEUDI!$B$6:$B$29,MATCH($A$44,JEUDI!Z6:Z29,0))</f>
        <v>#N/A</v>
      </c>
      <c r="GY44" s="565" t="e">
        <f>INDEX(JEUDI!$B$6:$B$29,MATCH($A$44,JEUDI!AA6:AA29,0))</f>
        <v>#N/A</v>
      </c>
      <c r="GZ44" s="565" t="e">
        <f>INDEX(JEUDI!$B$6:$B$29,MATCH($A$44,JEUDI!AB6:AB29,0))</f>
        <v>#N/A</v>
      </c>
      <c r="HA44" s="572">
        <f t="shared" si="30"/>
        <v>0</v>
      </c>
      <c r="HC44" s="772" t="str">
        <f t="shared" si="31"/>
        <v>LE</v>
      </c>
      <c r="HD44" s="565" t="e">
        <f>INDEX(VENDREDI!$B$6:$B$29,MATCH($A$44,VENDREDI!D6:D29,0))</f>
        <v>#N/A</v>
      </c>
      <c r="HE44" s="565" t="e">
        <f>INDEX(VENDREDI!$B$6:$B$29,MATCH($A$44,VENDREDI!E6:E29,0))</f>
        <v>#N/A</v>
      </c>
      <c r="HF44" s="565" t="e">
        <f>INDEX(VENDREDI!$B$6:$B$29,MATCH($A$44,VENDREDI!F6:F29,0))</f>
        <v>#N/A</v>
      </c>
      <c r="HG44" s="565" t="e">
        <f>INDEX(VENDREDI!$B$6:$B$29,MATCH($A$44,VENDREDI!G6:G29,0))</f>
        <v>#N/A</v>
      </c>
      <c r="HH44" s="565" t="e">
        <f>INDEX(VENDREDI!$B$6:$B$29,MATCH($A$44,VENDREDI!H6:H29,0))</f>
        <v>#N/A</v>
      </c>
      <c r="HI44" s="565" t="e">
        <f>INDEX(VENDREDI!$B$6:$B$29,MATCH($A$44,VENDREDI!I6:I29,0))</f>
        <v>#N/A</v>
      </c>
      <c r="HJ44" s="565" t="e">
        <f>INDEX(VENDREDI!$B$6:$B$29,MATCH($A$44,VENDREDI!J6:J29,0))</f>
        <v>#N/A</v>
      </c>
      <c r="HK44" s="565" t="e">
        <f>INDEX(VENDREDI!$B$6:$B$29,MATCH($A$44,VENDREDI!K6:K29,0))</f>
        <v>#N/A</v>
      </c>
      <c r="HL44" s="565" t="e">
        <f>INDEX(VENDREDI!$B$6:$B$29,MATCH($A$44,VENDREDI!L6:L29,0))</f>
        <v>#N/A</v>
      </c>
      <c r="HM44" s="565" t="e">
        <f>INDEX(VENDREDI!$B$6:$B$29,MATCH($A$44,VENDREDI!M6:M29,0))</f>
        <v>#N/A</v>
      </c>
      <c r="HN44" s="565" t="e">
        <f>INDEX(VENDREDI!$B$6:$B$29,MATCH($A$44,VENDREDI!N6:N29,0))</f>
        <v>#N/A</v>
      </c>
      <c r="HO44" s="565" t="e">
        <f>INDEX(VENDREDI!$B$6:$B$29,MATCH($A$44,VENDREDI!O6:O29,0))</f>
        <v>#N/A</v>
      </c>
      <c r="HP44" s="565" t="e">
        <f>INDEX(VENDREDI!$B$6:$B$29,MATCH($A$44,VENDREDI!P6:P29,0))</f>
        <v>#N/A</v>
      </c>
      <c r="HQ44" s="565" t="e">
        <f>INDEX(VENDREDI!$B$6:$B$29,MATCH($A$44,VENDREDI!Q6:Q29,0))</f>
        <v>#N/A</v>
      </c>
      <c r="HR44" s="565" t="e">
        <f>INDEX(VENDREDI!$B$6:$B$29,MATCH($A$44,VENDREDI!R6:R29,0))</f>
        <v>#N/A</v>
      </c>
      <c r="HS44" s="565" t="e">
        <f>INDEX(VENDREDI!$B$6:$B$29,MATCH($A$44,VENDREDI!S6:S29,0))</f>
        <v>#N/A</v>
      </c>
      <c r="HT44" s="565" t="e">
        <f>INDEX(VENDREDI!$B$6:$B$29,MATCH($A$44,VENDREDI!T6:T29,0))</f>
        <v>#N/A</v>
      </c>
      <c r="HU44" s="565" t="e">
        <f>INDEX(VENDREDI!$B$6:$B$29,MATCH($A$44,VENDREDI!U6:U29,0))</f>
        <v>#N/A</v>
      </c>
      <c r="HV44" s="565" t="e">
        <f>INDEX(VENDREDI!$B$6:$B$29,MATCH($A$44,VENDREDI!V6:V29,0))</f>
        <v>#N/A</v>
      </c>
      <c r="HW44" s="565" t="e">
        <f>INDEX(VENDREDI!$B$6:$B$29,MATCH($A$44,VENDREDI!W6:W29,0))</f>
        <v>#N/A</v>
      </c>
      <c r="HX44" s="565" t="e">
        <f>INDEX(VENDREDI!$B$6:$B$29,MATCH($A$44,VENDREDI!X6:X29,0))</f>
        <v>#N/A</v>
      </c>
      <c r="HY44" s="565" t="e">
        <f>INDEX(VENDREDI!$B$6:$B$29,MATCH($A$44,VENDREDI!Y6:Y29,0))</f>
        <v>#N/A</v>
      </c>
      <c r="HZ44" s="565" t="e">
        <f>INDEX(VENDREDI!$B$6:$B$29,MATCH($A$44,VENDREDI!Z6:Z29,0))</f>
        <v>#N/A</v>
      </c>
      <c r="IA44" s="565" t="e">
        <f>INDEX(VENDREDI!$B$6:$B$29,MATCH($A$44,VENDREDI!AA6:AA29,0))</f>
        <v>#N/A</v>
      </c>
      <c r="IB44" s="565" t="e">
        <f>INDEX(VENDREDI!$B$6:$B$29,MATCH($A$44,VENDREDI!AB6:AB29,0))</f>
        <v>#N/A</v>
      </c>
      <c r="IC44" s="572">
        <f t="shared" si="32"/>
        <v>0</v>
      </c>
      <c r="IG44" s="772" t="str">
        <f t="shared" si="33"/>
        <v>LE</v>
      </c>
      <c r="IH44" s="565" t="e">
        <f>INDEX(LUNDI!$B$35:$B$58,MATCH($A$44,LUNDI!D35:D58,0))</f>
        <v>#N/A</v>
      </c>
      <c r="II44" s="565" t="e">
        <f>INDEX(LUNDI!$B$35:$B$58,MATCH($A$44,LUNDI!E35:E58,0))</f>
        <v>#N/A</v>
      </c>
      <c r="IJ44" s="565" t="e">
        <f>INDEX(LUNDI!$B$35:$B$58,MATCH($A$44,LUNDI!F35:F58,0))</f>
        <v>#N/A</v>
      </c>
      <c r="IK44" s="565" t="e">
        <f>INDEX(LUNDI!$B$35:$B$58,MATCH($A$44,LUNDI!G35:G58,0))</f>
        <v>#N/A</v>
      </c>
      <c r="IL44" s="565" t="e">
        <f>INDEX(LUNDI!$B$35:$B$58,MATCH($A$44,LUNDI!H35:H58,0))</f>
        <v>#N/A</v>
      </c>
      <c r="IM44" s="565" t="e">
        <f>INDEX(LUNDI!$B$35:$B$58,MATCH($A$44,LUNDI!I35:I58,0))</f>
        <v>#N/A</v>
      </c>
      <c r="IN44" s="565" t="e">
        <f>INDEX(LUNDI!$B$35:$B$58,MATCH($A$44,LUNDI!J35:J58,0))</f>
        <v>#N/A</v>
      </c>
      <c r="IO44" s="565" t="e">
        <f>INDEX(LUNDI!$B$35:$B$58,MATCH($A$44,LUNDI!K35:K58,0))</f>
        <v>#N/A</v>
      </c>
      <c r="IP44" s="565" t="e">
        <f>INDEX(LUNDI!$B$35:$B$58,MATCH($A$44,LUNDI!L35:L58,0))</f>
        <v>#N/A</v>
      </c>
      <c r="IQ44" s="565" t="e">
        <f>INDEX(LUNDI!$B$35:$B$58,MATCH($A$44,LUNDI!M35:M58,0))</f>
        <v>#N/A</v>
      </c>
      <c r="IR44" s="565" t="e">
        <f>INDEX(LUNDI!$B$35:$B$58,MATCH($A$44,LUNDI!N35:N58,0))</f>
        <v>#N/A</v>
      </c>
      <c r="IS44" s="565" t="e">
        <f>INDEX(LUNDI!$B$35:$B$58,MATCH($A$44,LUNDI!O35:O58,0))</f>
        <v>#N/A</v>
      </c>
      <c r="IT44" s="565" t="e">
        <f>INDEX(LUNDI!$B$35:$B$58,MATCH($A$44,LUNDI!P35:P58,0))</f>
        <v>#N/A</v>
      </c>
      <c r="IU44" s="565" t="e">
        <f>INDEX(LUNDI!$B$35:$B$58,MATCH($A$44,LUNDI!Q35:Q58,0))</f>
        <v>#N/A</v>
      </c>
      <c r="IV44" s="565" t="e">
        <f>INDEX(LUNDI!$B$35:$B$58,MATCH($A$44,LUNDI!R35:R58,0))</f>
        <v>#N/A</v>
      </c>
      <c r="IW44" s="565" t="e">
        <f>INDEX(LUNDI!$B$35:$B$58,MATCH($A$44,LUNDI!S35:S58,0))</f>
        <v>#N/A</v>
      </c>
      <c r="IX44" s="565" t="e">
        <f>INDEX(LUNDI!$B$35:$B$58,MATCH($A$44,LUNDI!T35:T58,0))</f>
        <v>#N/A</v>
      </c>
      <c r="IY44" s="565" t="e">
        <f>INDEX(LUNDI!$B$35:$B$58,MATCH($A$44,LUNDI!U35:U58,0))</f>
        <v>#N/A</v>
      </c>
      <c r="IZ44" s="565" t="e">
        <f>INDEX(LUNDI!$B$35:$B$58,MATCH($A$44,LUNDI!V35:V58,0))</f>
        <v>#N/A</v>
      </c>
      <c r="JA44" s="565" t="e">
        <f>INDEX(LUNDI!$B$35:$B$58,MATCH($A$44,LUNDI!W35:W58,0))</f>
        <v>#N/A</v>
      </c>
      <c r="JB44" s="565" t="e">
        <f>INDEX(LUNDI!$B$35:$B$58,MATCH($A$44,LUNDI!X35:X58,0))</f>
        <v>#N/A</v>
      </c>
      <c r="JC44" s="565" t="e">
        <f>INDEX(LUNDI!$B$35:$B$58,MATCH($A$44,LUNDI!Y35:Y58,0))</f>
        <v>#N/A</v>
      </c>
      <c r="JD44" s="565" t="e">
        <f>INDEX(LUNDI!$B$35:$B$58,MATCH($A$44,LUNDI!Z35:Z58,0))</f>
        <v>#N/A</v>
      </c>
      <c r="JE44" s="565" t="e">
        <f>INDEX(LUNDI!$B$35:$B$58,MATCH($A$44,LUNDI!AA35:AA58,0))</f>
        <v>#N/A</v>
      </c>
      <c r="JF44" s="565" t="e">
        <f>INDEX(LUNDI!$B$35:$B$58,MATCH($A$44,LUNDI!AB35:AB58,0))</f>
        <v>#N/A</v>
      </c>
      <c r="JG44" s="572">
        <f t="shared" si="34"/>
        <v>0</v>
      </c>
      <c r="JI44" s="772" t="str">
        <f t="shared" si="35"/>
        <v>LE</v>
      </c>
      <c r="JJ44" s="565" t="e">
        <f>INDEX(MARDI!$B$35:$B$58,MATCH($A$44,MARDI!D35:D58,0))</f>
        <v>#N/A</v>
      </c>
      <c r="JK44" s="565" t="e">
        <f>INDEX(MARDI!$B$35:$B$58,MATCH($A$44,MARDI!E35:E58,0))</f>
        <v>#N/A</v>
      </c>
      <c r="JL44" s="565" t="e">
        <f>INDEX(MARDI!$B$35:$B$58,MATCH($A$44,MARDI!F35:F58,0))</f>
        <v>#N/A</v>
      </c>
      <c r="JM44" s="565" t="e">
        <f>INDEX(MARDI!$B$35:$B$58,MATCH($A$44,MARDI!G35:G58,0))</f>
        <v>#N/A</v>
      </c>
      <c r="JN44" s="565" t="e">
        <f>INDEX(MARDI!$B$35:$B$58,MATCH($A$44,MARDI!H35:H58,0))</f>
        <v>#N/A</v>
      </c>
      <c r="JO44" s="565" t="e">
        <f>INDEX(MARDI!$B$35:$B$58,MATCH($A$44,MARDI!I35:I58,0))</f>
        <v>#N/A</v>
      </c>
      <c r="JP44" s="565" t="e">
        <f>INDEX(MARDI!$B$35:$B$58,MATCH($A$44,MARDI!J35:J58,0))</f>
        <v>#N/A</v>
      </c>
      <c r="JQ44" s="565" t="e">
        <f>INDEX(MARDI!$B$35:$B$58,MATCH($A$44,MARDI!K35:K58,0))</f>
        <v>#N/A</v>
      </c>
      <c r="JR44" s="565" t="e">
        <f>INDEX(MARDI!$B$35:$B$58,MATCH($A$44,MARDI!L35:L58,0))</f>
        <v>#N/A</v>
      </c>
      <c r="JS44" s="565" t="e">
        <f>INDEX(MARDI!$B$35:$B$58,MATCH($A$44,MARDI!M35:M58,0))</f>
        <v>#N/A</v>
      </c>
      <c r="JT44" s="565" t="e">
        <f>INDEX(MARDI!$B$35:$B$58,MATCH($A$44,MARDI!N35:N58,0))</f>
        <v>#N/A</v>
      </c>
      <c r="JU44" s="565" t="e">
        <f>INDEX(MARDI!$B$35:$B$58,MATCH($A$44,MARDI!O35:O58,0))</f>
        <v>#N/A</v>
      </c>
      <c r="JV44" s="565" t="e">
        <f>INDEX(MARDI!$B$35:$B$58,MATCH($A$44,MARDI!P35:P58,0))</f>
        <v>#N/A</v>
      </c>
      <c r="JW44" s="565" t="e">
        <f>INDEX(MARDI!$B$35:$B$58,MATCH($A$44,MARDI!Q35:Q58,0))</f>
        <v>#N/A</v>
      </c>
      <c r="JX44" s="565" t="e">
        <f>INDEX(MARDI!$B$35:$B$58,MATCH($A$44,MARDI!R35:R58,0))</f>
        <v>#N/A</v>
      </c>
      <c r="JY44" s="565" t="e">
        <f>INDEX(MARDI!$B$35:$B$58,MATCH($A$44,MARDI!S35:S58,0))</f>
        <v>#N/A</v>
      </c>
      <c r="JZ44" s="565" t="e">
        <f>INDEX(MARDI!$B$35:$B$58,MATCH($A$44,MARDI!T35:T58,0))</f>
        <v>#N/A</v>
      </c>
      <c r="KA44" s="565" t="e">
        <f>INDEX(MARDI!$B$35:$B$58,MATCH($A$44,MARDI!U35:U58,0))</f>
        <v>#N/A</v>
      </c>
      <c r="KB44" s="565" t="e">
        <f>INDEX(MARDI!$B$35:$B$58,MATCH($A$44,MARDI!V35:V58,0))</f>
        <v>#N/A</v>
      </c>
      <c r="KC44" s="565" t="e">
        <f>INDEX(MARDI!$B$35:$B$58,MATCH($A$44,MARDI!W35:W58,0))</f>
        <v>#N/A</v>
      </c>
      <c r="KD44" s="565" t="e">
        <f>INDEX(MARDI!$B$35:$B$58,MATCH($A$44,MARDI!X35:X58,0))</f>
        <v>#N/A</v>
      </c>
      <c r="KE44" s="565" t="e">
        <f>INDEX(MARDI!$B$35:$B$58,MATCH($A$44,MARDI!Y35:Y58,0))</f>
        <v>#N/A</v>
      </c>
      <c r="KF44" s="565" t="e">
        <f>INDEX(MARDI!$B$35:$B$58,MATCH($A$44,MARDI!Z35:Z58,0))</f>
        <v>#N/A</v>
      </c>
      <c r="KG44" s="565" t="e">
        <f>INDEX(MARDI!$B$35:$B$58,MATCH($A$44,MARDI!AA35:AA58,0))</f>
        <v>#N/A</v>
      </c>
      <c r="KH44" s="565" t="e">
        <f>INDEX(MARDI!$B$35:$B$58,MATCH($A$44,MARDI!AB35:AB58,0))</f>
        <v>#N/A</v>
      </c>
      <c r="KI44" s="572">
        <f t="shared" si="36"/>
        <v>0</v>
      </c>
      <c r="KK44" s="565" t="str">
        <f t="shared" si="37"/>
        <v>LE</v>
      </c>
      <c r="KL44" s="565" t="e">
        <f>INDEX(MERCREDI!$B$35:$B$58,MATCH($A$44,MERCREDI!D35:D58,0))</f>
        <v>#N/A</v>
      </c>
      <c r="KM44" s="565" t="e">
        <f>INDEX(MERCREDI!$B$35:$B$58,MATCH($A$44,MERCREDI!E35:E58,0))</f>
        <v>#N/A</v>
      </c>
      <c r="KN44" s="565" t="e">
        <f>INDEX(MERCREDI!$B$35:$B$58,MATCH($A$44,MERCREDI!F35:F58,0))</f>
        <v>#N/A</v>
      </c>
      <c r="KO44" s="565" t="e">
        <f>INDEX(MERCREDI!$B$35:$B$58,MATCH($A$44,MERCREDI!G35:G58,0))</f>
        <v>#N/A</v>
      </c>
      <c r="KP44" s="565" t="e">
        <f>INDEX(MERCREDI!$B$35:$B$58,MATCH($A$44,MERCREDI!H35:H58,0))</f>
        <v>#N/A</v>
      </c>
      <c r="KQ44" s="565" t="e">
        <f>INDEX(MERCREDI!$B$35:$B$58,MATCH($A$44,MERCREDI!I35:I58,0))</f>
        <v>#N/A</v>
      </c>
      <c r="KR44" s="565" t="e">
        <f>INDEX(MERCREDI!$B$35:$B$58,MATCH($A$44,MERCREDI!J35:J58,0))</f>
        <v>#N/A</v>
      </c>
      <c r="KS44" s="565" t="e">
        <f>INDEX(MERCREDI!$B$35:$B$58,MATCH($A$44,MERCREDI!K35:K58,0))</f>
        <v>#N/A</v>
      </c>
      <c r="KT44" s="565" t="e">
        <f>INDEX(MERCREDI!$B$35:$B$58,MATCH($A$44,MERCREDI!L35:L58,0))</f>
        <v>#N/A</v>
      </c>
      <c r="KU44" s="565" t="e">
        <f>INDEX(MERCREDI!$B$35:$B$58,MATCH($A$44,MERCREDI!M35:M58,0))</f>
        <v>#N/A</v>
      </c>
      <c r="KV44" s="565" t="e">
        <f>INDEX(MERCREDI!$B$35:$B$58,MATCH($A$44,MERCREDI!N35:N58,0))</f>
        <v>#N/A</v>
      </c>
      <c r="KW44" s="565" t="e">
        <f>INDEX(MERCREDI!$B$35:$B$58,MATCH($A$44,MERCREDI!O35:O58,0))</f>
        <v>#N/A</v>
      </c>
      <c r="KX44" s="565" t="e">
        <f>INDEX(MERCREDI!$B$35:$B$58,MATCH($A$44,MERCREDI!P35:P58,0))</f>
        <v>#N/A</v>
      </c>
      <c r="KY44" s="565" t="e">
        <f>INDEX(MERCREDI!$B$35:$B$58,MATCH($A$44,MERCREDI!Q35:Q58,0))</f>
        <v>#N/A</v>
      </c>
      <c r="KZ44" s="565" t="e">
        <f>INDEX(MERCREDI!$B$35:$B$58,MATCH($A$44,MERCREDI!R35:R58,0))</f>
        <v>#N/A</v>
      </c>
      <c r="LA44" s="565" t="e">
        <f>INDEX(MERCREDI!$B$35:$B$58,MATCH($A$44,MERCREDI!S35:S58,0))</f>
        <v>#N/A</v>
      </c>
      <c r="LB44" s="565" t="e">
        <f>INDEX(MERCREDI!$B$35:$B$58,MATCH($A$44,MERCREDI!T35:T58,0))</f>
        <v>#N/A</v>
      </c>
      <c r="LC44" s="565" t="e">
        <f>INDEX(MERCREDI!$B$35:$B$58,MATCH($A$44,MERCREDI!U35:U58,0))</f>
        <v>#N/A</v>
      </c>
      <c r="LD44" s="565" t="e">
        <f>INDEX(MERCREDI!$B$35:$B$58,MATCH($A$44,MERCREDI!V35:V58,0))</f>
        <v>#N/A</v>
      </c>
      <c r="LE44" s="565" t="e">
        <f>INDEX(MERCREDI!$B$35:$B$58,MATCH($A$44,MERCREDI!W35:W58,0))</f>
        <v>#N/A</v>
      </c>
      <c r="LF44" s="565" t="e">
        <f>INDEX(MERCREDI!$B$35:$B$58,MATCH($A$44,MERCREDI!X35:X58,0))</f>
        <v>#N/A</v>
      </c>
      <c r="LG44" s="565" t="e">
        <f>INDEX(MERCREDI!$B$35:$B$58,MATCH($A$44,MERCREDI!Y35:Y58,0))</f>
        <v>#N/A</v>
      </c>
      <c r="LH44" s="565" t="e">
        <f>INDEX(MERCREDI!$B$35:$B$58,MATCH($A$44,MERCREDI!Z35:Z58,0))</f>
        <v>#N/A</v>
      </c>
      <c r="LI44" s="565" t="e">
        <f>INDEX(MERCREDI!$B$35:$B$58,MATCH($A$44,MERCREDI!AA35:AA58,0))</f>
        <v>#N/A</v>
      </c>
      <c r="LJ44" s="565" t="e">
        <f>INDEX(MERCREDI!$B$35:$B$58,MATCH($A$44,MERCREDI!AB35:AB58,0))</f>
        <v>#N/A</v>
      </c>
      <c r="LK44" s="572">
        <f t="shared" si="38"/>
        <v>0</v>
      </c>
      <c r="LM44" s="565" t="str">
        <f t="shared" si="39"/>
        <v>LE</v>
      </c>
      <c r="LN44" s="565" t="e">
        <f>INDEX(JEUDI!$B$35:$B$58,MATCH($A$44,JEUDI!D35:D58,0))</f>
        <v>#N/A</v>
      </c>
      <c r="LO44" s="565" t="e">
        <f>INDEX(JEUDI!$B$35:$B$58,MATCH($A$44,JEUDI!E35:E58,0))</f>
        <v>#N/A</v>
      </c>
      <c r="LP44" s="565" t="e">
        <f>INDEX(JEUDI!$B$35:$B$58,MATCH($A$44,JEUDI!F35:F58,0))</f>
        <v>#N/A</v>
      </c>
      <c r="LQ44" s="565" t="e">
        <f>INDEX(JEUDI!$B$35:$B$58,MATCH($A$44,JEUDI!G35:G58,0))</f>
        <v>#N/A</v>
      </c>
      <c r="LR44" s="565" t="e">
        <f>INDEX(JEUDI!$B$35:$B$58,MATCH($A$44,JEUDI!H35:H58,0))</f>
        <v>#N/A</v>
      </c>
      <c r="LS44" s="565" t="e">
        <f>INDEX(JEUDI!$B$35:$B$58,MATCH($A$44,JEUDI!I35:I58,0))</f>
        <v>#N/A</v>
      </c>
      <c r="LT44" s="565" t="e">
        <f>INDEX(JEUDI!$B$35:$B$58,MATCH($A$44,JEUDI!J35:J58,0))</f>
        <v>#N/A</v>
      </c>
      <c r="LU44" s="565" t="e">
        <f>INDEX(JEUDI!$B$35:$B$58,MATCH($A$44,JEUDI!K35:K58,0))</f>
        <v>#N/A</v>
      </c>
      <c r="LV44" s="565" t="e">
        <f>INDEX(JEUDI!$B$35:$B$58,MATCH($A$44,JEUDI!L35:L58,0))</f>
        <v>#N/A</v>
      </c>
      <c r="LW44" s="565" t="e">
        <f>INDEX(JEUDI!$B$35:$B$58,MATCH($A$44,JEUDI!M35:M58,0))</f>
        <v>#N/A</v>
      </c>
      <c r="LX44" s="565" t="e">
        <f>INDEX(JEUDI!$B$35:$B$58,MATCH($A$44,JEUDI!N35:N58,0))</f>
        <v>#N/A</v>
      </c>
      <c r="LY44" s="565" t="e">
        <f>INDEX(JEUDI!$B$35:$B$58,MATCH($A$44,JEUDI!O35:O58,0))</f>
        <v>#N/A</v>
      </c>
      <c r="LZ44" s="565" t="e">
        <f>INDEX(JEUDI!$B$35:$B$58,MATCH($A$44,JEUDI!P35:P58,0))</f>
        <v>#N/A</v>
      </c>
      <c r="MA44" s="565" t="e">
        <f>INDEX(JEUDI!$B$35:$B$58,MATCH($A$44,JEUDI!Q35:Q58,0))</f>
        <v>#N/A</v>
      </c>
      <c r="MB44" s="565" t="e">
        <f>INDEX(JEUDI!$B$35:$B$58,MATCH($A$44,JEUDI!R35:R58,0))</f>
        <v>#N/A</v>
      </c>
      <c r="MC44" s="565" t="e">
        <f>INDEX(JEUDI!$B$35:$B$58,MATCH($A$44,JEUDI!S35:S58,0))</f>
        <v>#N/A</v>
      </c>
      <c r="MD44" s="565" t="e">
        <f>INDEX(JEUDI!$B$35:$B$58,MATCH($A$44,JEUDI!T35:T58,0))</f>
        <v>#N/A</v>
      </c>
      <c r="ME44" s="565" t="e">
        <f>INDEX(JEUDI!$B$35:$B$58,MATCH($A$44,JEUDI!U35:U58,0))</f>
        <v>#N/A</v>
      </c>
      <c r="MF44" s="565" t="e">
        <f>INDEX(JEUDI!$B$35:$B$58,MATCH($A$44,JEUDI!V35:V58,0))</f>
        <v>#N/A</v>
      </c>
      <c r="MG44" s="565" t="e">
        <f>INDEX(JEUDI!$B$35:$B$58,MATCH($A$44,JEUDI!W35:W58,0))</f>
        <v>#N/A</v>
      </c>
      <c r="MH44" s="565" t="e">
        <f>INDEX(JEUDI!$B$35:$B$58,MATCH($A$44,JEUDI!X35:X58,0))</f>
        <v>#N/A</v>
      </c>
      <c r="MI44" s="565" t="e">
        <f>INDEX(JEUDI!$B$35:$B$58,MATCH($A$44,JEUDI!Y35:Y58,0))</f>
        <v>#N/A</v>
      </c>
      <c r="MJ44" s="565" t="e">
        <f>INDEX(JEUDI!$B$35:$B$58,MATCH($A$44,JEUDI!Z35:Z58,0))</f>
        <v>#N/A</v>
      </c>
      <c r="MK44" s="565" t="e">
        <f>INDEX(JEUDI!$B$35:$B$58,MATCH($A$44,JEUDI!AA35:AA58,0))</f>
        <v>#N/A</v>
      </c>
      <c r="ML44" s="565" t="e">
        <f>INDEX(JEUDI!$B$35:$B$58,MATCH($A$44,JEUDI!AB35:AB58,0))</f>
        <v>#N/A</v>
      </c>
      <c r="MM44" s="572">
        <f t="shared" si="40"/>
        <v>0</v>
      </c>
      <c r="MP44" s="565" t="str">
        <f t="shared" si="41"/>
        <v>LE</v>
      </c>
      <c r="MQ44" s="565" t="e">
        <f>INDEX(VENDREDI!$B$35:$B$58,MATCH($A$44,VENDREDI!D35:D58,0))</f>
        <v>#N/A</v>
      </c>
      <c r="MR44" s="565" t="e">
        <f>INDEX(VENDREDI!$B$35:$B$58,MATCH($A$44,VENDREDI!E35:E58,0))</f>
        <v>#N/A</v>
      </c>
      <c r="MS44" s="565" t="e">
        <f>INDEX(VENDREDI!$B$35:$B$58,MATCH($A$44,VENDREDI!F35:F58,0))</f>
        <v>#N/A</v>
      </c>
      <c r="MT44" s="565" t="e">
        <f>INDEX(VENDREDI!$B$35:$B$58,MATCH($A$44,VENDREDI!G35:G58,0))</f>
        <v>#N/A</v>
      </c>
      <c r="MU44" s="565" t="e">
        <f>INDEX(VENDREDI!$B$35:$B$58,MATCH($A$44,VENDREDI!H35:H58,0))</f>
        <v>#N/A</v>
      </c>
      <c r="MV44" s="565" t="e">
        <f>INDEX(VENDREDI!$B$35:$B$58,MATCH($A$44,VENDREDI!I35:I58,0))</f>
        <v>#N/A</v>
      </c>
      <c r="MW44" s="565" t="e">
        <f>INDEX(VENDREDI!$B$35:$B$58,MATCH($A$44,VENDREDI!J35:J58,0))</f>
        <v>#N/A</v>
      </c>
      <c r="MX44" s="565" t="e">
        <f>INDEX(VENDREDI!$B$35:$B$58,MATCH($A$44,VENDREDI!K35:K58,0))</f>
        <v>#N/A</v>
      </c>
      <c r="MY44" s="565" t="e">
        <f>INDEX(VENDREDI!$B$35:$B$58,MATCH($A$44,VENDREDI!L35:L58,0))</f>
        <v>#N/A</v>
      </c>
      <c r="MZ44" s="565" t="e">
        <f>INDEX(VENDREDI!$B$35:$B$58,MATCH($A$44,VENDREDI!M35:M58,0))</f>
        <v>#N/A</v>
      </c>
      <c r="NA44" s="565" t="e">
        <f>INDEX(VENDREDI!$B$35:$B$58,MATCH($A$44,VENDREDI!N35:N58,0))</f>
        <v>#N/A</v>
      </c>
      <c r="NB44" s="565" t="e">
        <f>INDEX(VENDREDI!$B$35:$B$58,MATCH($A$44,VENDREDI!O35:O58,0))</f>
        <v>#N/A</v>
      </c>
      <c r="NC44" s="565" t="e">
        <f>INDEX(VENDREDI!$B$35:$B$58,MATCH($A$44,VENDREDI!P35:P58,0))</f>
        <v>#N/A</v>
      </c>
      <c r="ND44" s="565" t="e">
        <f>INDEX(VENDREDI!$B$35:$B$58,MATCH($A$44,VENDREDI!Q35:Q58,0))</f>
        <v>#N/A</v>
      </c>
      <c r="NE44" s="565" t="e">
        <f>INDEX(VENDREDI!$B$35:$B$58,MATCH($A$44,VENDREDI!R35:R58,0))</f>
        <v>#N/A</v>
      </c>
      <c r="NF44" s="565" t="e">
        <f>INDEX(VENDREDI!$B$35:$B$58,MATCH($A$44,VENDREDI!S35:S58,0))</f>
        <v>#N/A</v>
      </c>
      <c r="NG44" s="565" t="e">
        <f>INDEX(VENDREDI!$B$35:$B$58,MATCH($A$44,VENDREDI!T35:T58,0))</f>
        <v>#N/A</v>
      </c>
      <c r="NH44" s="565" t="e">
        <f>INDEX(VENDREDI!$B$35:$B$58,MATCH($A$44,VENDREDI!U35:U58,0))</f>
        <v>#N/A</v>
      </c>
      <c r="NI44" s="565" t="e">
        <f>INDEX(VENDREDI!$B$35:$B$58,MATCH($A$44,VENDREDI!V35:V58,0))</f>
        <v>#N/A</v>
      </c>
      <c r="NJ44" s="565" t="e">
        <f>INDEX(VENDREDI!$B$35:$B$58,MATCH($A$44,VENDREDI!W35:W58,0))</f>
        <v>#N/A</v>
      </c>
      <c r="NK44" s="565" t="e">
        <f>INDEX(VENDREDI!$B$35:$B$58,MATCH($A$44,VENDREDI!X35:X58,0))</f>
        <v>#N/A</v>
      </c>
      <c r="NL44" s="565" t="e">
        <f>INDEX(VENDREDI!$B$35:$B$58,MATCH($A$44,VENDREDI!Y35:Y58,0))</f>
        <v>#N/A</v>
      </c>
      <c r="NM44" s="565" t="e">
        <f>INDEX(VENDREDI!$B$35:$B$58,MATCH($A$44,VENDREDI!Z35:Z58,0))</f>
        <v>#N/A</v>
      </c>
      <c r="NN44" s="565" t="e">
        <f>INDEX(VENDREDI!$B$35:$B$58,MATCH($A$44,VENDREDI!AA35:AA58,0))</f>
        <v>#N/A</v>
      </c>
      <c r="NO44" s="565" t="e">
        <f>INDEX(VENDREDI!$B$35:$B$58,MATCH($A$44,VENDREDI!AB35:AB58,0))</f>
        <v>#N/A</v>
      </c>
      <c r="NP44" s="572">
        <f t="shared" si="42"/>
        <v>0</v>
      </c>
      <c r="NS44" s="564" t="str">
        <f t="shared" si="43"/>
        <v>LE</v>
      </c>
      <c r="NT44" s="617" t="e">
        <f>INDEX(LUNDI!$B$63:$B$66,MATCH(A44,LUNDI!$D$63:$D$66,0))</f>
        <v>#N/A</v>
      </c>
      <c r="NU44" s="618" t="e">
        <f>INDEX(LUNDI!$B$63:$B$66,MATCH(A44,LUNDI!$E$63:$E$66,0))</f>
        <v>#N/A</v>
      </c>
      <c r="NV44" s="625" t="e">
        <f>INDEX(LUNDI!$H$63:$H$66,MATCH(A44,LUNDI!$J$63:$J$66,0))</f>
        <v>#N/A</v>
      </c>
      <c r="NW44" s="626" t="e">
        <f>INDEX(LUNDI!$H$63:$H$66,MATCH($A$44,LUNDI!K63:K66,0))</f>
        <v>#N/A</v>
      </c>
      <c r="NX44" s="617" t="e">
        <f>INDEX(MARDI!$B$63:$B$66,MATCH(A44,MARDI!$D$63:$D$66,0))</f>
        <v>#N/A</v>
      </c>
      <c r="NY44" s="618" t="e">
        <f>INDEX(MARDI!$B$63:$B$66,MATCH(A44,MARDI!$E$63:$E$66,0))</f>
        <v>#N/A</v>
      </c>
      <c r="NZ44" s="625" t="e">
        <f>INDEX(MARDI!$H$63:$H$66,MATCH(A44,MARDI!$J$63:$J$66,0))</f>
        <v>#N/A</v>
      </c>
      <c r="OA44" s="626" t="e">
        <f>INDEX(MARDI!$H$63:$H$66,MATCH(A44,MARDI!$K$63:$K$66,0))</f>
        <v>#N/A</v>
      </c>
      <c r="OB44" s="617" t="e">
        <f>INDEX(MERCREDI!$B$63:$B$66,MATCH(A44,MERCREDI!$D$63:$D$66,0))</f>
        <v>#N/A</v>
      </c>
      <c r="OC44" s="618" t="e">
        <f>INDEX(MERCREDI!$B$63:$B$66,MATCH(A44,MERCREDI!$E$63:$E$66,0))</f>
        <v>#N/A</v>
      </c>
      <c r="OD44" s="625" t="e">
        <f>INDEX(MERCREDI!$H$63:$H$66,MATCH(A44,MERCREDI!$J$63:$J$66,0))</f>
        <v>#N/A</v>
      </c>
      <c r="OE44" s="626" t="e">
        <f>INDEX(MERCREDI!$H$63:$H$66,MATCH(A44,MERCREDI!$K$63:$K$66,0))</f>
        <v>#N/A</v>
      </c>
      <c r="OF44" s="617" t="e">
        <f>INDEX(JEUDI!$B$63:$B$66,MATCH(A44,JEUDI!$D$63:$D$66,0))</f>
        <v>#N/A</v>
      </c>
      <c r="OG44" s="618" t="e">
        <f>INDEX(JEUDI!$B$63:$B$66,MATCH(A44,JEUDI!$E$63:$E$66,0))</f>
        <v>#N/A</v>
      </c>
      <c r="OH44" s="625" t="e">
        <f>INDEX(JEUDI!$H$63:$H$66,MATCH(A44,JEUDI!$J$63:$J$66,0))</f>
        <v>#N/A</v>
      </c>
      <c r="OI44" s="626" t="e">
        <f>INDEX(JEUDI!$H$63:$H$66,MATCH(A44,JEUDI!$K$63:$K$66,0))</f>
        <v>#N/A</v>
      </c>
      <c r="OJ44" s="617" t="e">
        <f>INDEX(VENDREDI!$B$63:$B$66,MATCH(A44,VENDREDI!$D$63:$D$66,0))</f>
        <v>#N/A</v>
      </c>
      <c r="OK44" s="618" t="e">
        <f>INDEX(VENDREDI!$B$63:$B$66,MATCH(A44,VENDREDI!$E$63:$E$66,0))</f>
        <v>#N/A</v>
      </c>
      <c r="OL44" s="625" t="e">
        <f>INDEX(VENDREDI!$H$63:$H$66,MATCH(A44,VENDREDI!$J$63:$J$66,0))</f>
        <v>#N/A</v>
      </c>
      <c r="OM44" s="626" t="e">
        <f>INDEX(VENDREDI!$H$63:$H$66,MATCH(A44,VENDREDI!$K$63:$K$66,0))</f>
        <v>#N/A</v>
      </c>
      <c r="ON44" s="669" t="str">
        <f t="shared" si="44"/>
        <v>LE</v>
      </c>
      <c r="OO44" s="641" t="e">
        <f>INDEX(LUNDI!$C$63:$C$66,MATCH(A44,LUNDI!$D$63:$D$66,0))</f>
        <v>#N/A</v>
      </c>
      <c r="OP44" s="642" t="e">
        <f>INDEX(LUNDI!$C$63:$C$66,MATCH(A44,LUNDI!$E$63:$E$66,0))</f>
        <v>#N/A</v>
      </c>
      <c r="OQ44" s="645" t="e">
        <f>INDEX(LUNDI!$I$63:$I$66,MATCH(A44,LUNDI!$J$63:$J$66,0))</f>
        <v>#N/A</v>
      </c>
      <c r="OR44" s="646" t="e">
        <f>INDEX(LUNDI!$I$63:$I$66,MATCH(A44,LUNDI!$K$63:$K$66,0))</f>
        <v>#N/A</v>
      </c>
      <c r="OS44" s="649" t="e">
        <f>INDEX(MARDI!$C$63:$C$66,MATCH(A44,MARDI!$D$63:$D$66,0))</f>
        <v>#N/A</v>
      </c>
      <c r="OT44" s="650" t="e">
        <f>INDEX(MARDI!$C$63:$C$66,MATCH(A44,MARDI!$E$63:$E$66,0))</f>
        <v>#N/A</v>
      </c>
      <c r="OU44" s="651" t="e">
        <f>INDEX(MARDI!$I$63:$I$66,MATCH(A44,MARDI!$J$63:$J$66,0))</f>
        <v>#N/A</v>
      </c>
      <c r="OV44" s="652" t="e">
        <f>INDEX(MARDI!$I$63:$I$66,MATCH(A44,MARDI!$K$63:$K$66,0))</f>
        <v>#N/A</v>
      </c>
      <c r="OW44" s="657" t="e">
        <f>INDEX(MERCREDI!$C$63:$C$66,MATCH(A44,MERCREDI!$D$63:$D$66,0))</f>
        <v>#N/A</v>
      </c>
      <c r="OX44" s="658" t="e">
        <f>INDEX(MERCREDI!$C$63:$C$66,MATCH(A44,MERCREDI!$E$63:$E$66,0))</f>
        <v>#N/A</v>
      </c>
      <c r="OY44" s="659" t="e">
        <f>INDEX(MERCREDI!$I$63:$I$66,MATCH(A44,MERCREDI!$J$63:$J$66,0))</f>
        <v>#N/A</v>
      </c>
      <c r="OZ44" s="660" t="e">
        <f>INDEX(MERCREDI!$I$63:$I$66,MATCH(A44,MERCREDI!$K$63:$K$66,0))</f>
        <v>#N/A</v>
      </c>
      <c r="PA44" s="657" t="e">
        <f>INDEX(JEUDI!$C$63:$C$66,MATCH(A44,JEUDI!$D$63:$D$66,0))</f>
        <v>#N/A</v>
      </c>
      <c r="PB44" s="658" t="e">
        <f>INDEX(JEUDI!$C$63:$C$66,MATCH(A44,JEUDI!$E$63:$E$66,0))</f>
        <v>#N/A</v>
      </c>
      <c r="PC44" s="659" t="e">
        <f>INDEX(JEUDI!$I$63:$I$66,MATCH(A44,JEUDI!$J$63:$J$66,0))</f>
        <v>#N/A</v>
      </c>
      <c r="PD44" s="660" t="e">
        <f>INDEX(JEUDI!$I$63:$I$66,MATCH(A44,JEUDI!$K$63:$K$66,0))</f>
        <v>#N/A</v>
      </c>
      <c r="PE44" s="657" t="e">
        <f>INDEX(VENDREDI!$C$63:$C$66,MATCH(A44,VENDREDI!$D$63:$D$66,0))</f>
        <v>#N/A</v>
      </c>
      <c r="PF44" s="658" t="e">
        <f>INDEX(VENDREDI!$C$63:$C$66,MATCH(A44,VENDREDI!$E$63:$E$66,0))</f>
        <v>#N/A</v>
      </c>
      <c r="PG44" s="659" t="e">
        <f>INDEX(VENDREDI!$I$63:$I$66,MATCH(A44,VENDREDI!$J$63:$J$66,0))</f>
        <v>#N/A</v>
      </c>
      <c r="PH44" s="660" t="e">
        <f>INDEX(VENDREDI!$I$63:$I$66,MATCH(A44,VENDREDI!$K$63:$K$66,0))</f>
        <v>#N/A</v>
      </c>
    </row>
    <row r="45" spans="1:424" x14ac:dyDescent="0.25">
      <c r="A45" s="90" t="str">
        <f>'LISTE DES PROFS'!A40</f>
        <v>LE COCGUIC</v>
      </c>
      <c r="B45" s="226">
        <f t="shared" si="17"/>
        <v>0</v>
      </c>
      <c r="C45" s="487">
        <f t="shared" si="18"/>
        <v>0</v>
      </c>
      <c r="D45" s="481">
        <f t="shared" si="19"/>
        <v>0</v>
      </c>
      <c r="E45" s="482">
        <f t="shared" si="20"/>
        <v>0</v>
      </c>
      <c r="F45" s="226">
        <f t="shared" si="21"/>
        <v>0</v>
      </c>
      <c r="G45" s="487">
        <f t="shared" si="22"/>
        <v>0</v>
      </c>
      <c r="H45" s="481">
        <f t="shared" si="23"/>
        <v>0</v>
      </c>
      <c r="I45" s="482">
        <f t="shared" si="24"/>
        <v>0</v>
      </c>
      <c r="J45" s="226">
        <f t="shared" si="45"/>
        <v>0</v>
      </c>
      <c r="K45" s="487">
        <f t="shared" si="46"/>
        <v>0</v>
      </c>
      <c r="L45" s="481">
        <f t="shared" si="47"/>
        <v>0</v>
      </c>
      <c r="M45" s="482">
        <f t="shared" si="48"/>
        <v>0</v>
      </c>
      <c r="N45" s="492">
        <f t="shared" si="25"/>
        <v>0</v>
      </c>
      <c r="O45" s="480" t="s">
        <v>27</v>
      </c>
      <c r="P45" s="226">
        <f>COUNTIF(LUNDI!$D$6:$AB$15,A45)</f>
        <v>0</v>
      </c>
      <c r="Q45" s="228">
        <f>COUNTIF(LUNDI!$D$20:$Y$29,A45)</f>
        <v>0</v>
      </c>
      <c r="R45" s="444">
        <f t="shared" si="4"/>
        <v>0</v>
      </c>
      <c r="S45" s="228">
        <f>COUNTIF(MARDI!$D$6:$AB$15,A45)</f>
        <v>0</v>
      </c>
      <c r="T45" s="228">
        <f>COUNTIF(MARDI!$D$20:$Y$29,A45)</f>
        <v>0</v>
      </c>
      <c r="U45" s="444">
        <f t="shared" si="5"/>
        <v>0</v>
      </c>
      <c r="V45" s="228">
        <f>COUNTIF(MERCREDI!$D$6:$AB$15,A45)</f>
        <v>0</v>
      </c>
      <c r="W45" s="228">
        <f>COUNTIF(MERCREDI!$D$20:$Y$29,A45)</f>
        <v>0</v>
      </c>
      <c r="X45" s="444">
        <f t="shared" si="6"/>
        <v>0</v>
      </c>
      <c r="Y45" s="228">
        <f>COUNTIF(JEUDI!$D$6:$AB$15,A45)</f>
        <v>0</v>
      </c>
      <c r="Z45" s="228">
        <f>COUNTIF(JEUDI!$D$20:$Y$29,A45)</f>
        <v>0</v>
      </c>
      <c r="AA45" s="444">
        <f t="shared" si="7"/>
        <v>0</v>
      </c>
      <c r="AB45" s="228">
        <f>COUNTIF(VENDREDI!$D$6:$AB$15,A45)</f>
        <v>0</v>
      </c>
      <c r="AC45" s="229">
        <f>COUNTIF(VENDREDI!$D$20:$Y$29,A45)</f>
        <v>0</v>
      </c>
      <c r="AD45" s="451">
        <f t="shared" si="8"/>
        <v>0</v>
      </c>
      <c r="AE45" s="226">
        <f>COUNTIF(LUNDI!$D$63:$D$66,A45)</f>
        <v>0</v>
      </c>
      <c r="AF45" s="227">
        <f>COUNTIF(LUNDI!$E$63:$E$66,A45)</f>
        <v>0</v>
      </c>
      <c r="AG45" s="228">
        <f>COUNTIF(MARDI!$D$63:$D$66,A45)</f>
        <v>0</v>
      </c>
      <c r="AH45" s="234">
        <f>COUNTIF(MARDI!$E$63:$E$66,A45)</f>
        <v>0</v>
      </c>
      <c r="AI45" s="228">
        <f>COUNTIF(MERCREDI!$D$63:$D$66,A45)</f>
        <v>0</v>
      </c>
      <c r="AJ45" s="234">
        <f>COUNTIF(MERCREDI!$E$63:$E$66,A45)</f>
        <v>0</v>
      </c>
      <c r="AK45" s="228">
        <f>COUNTIF(JEUDI!$D$63:$D$66,A45)</f>
        <v>0</v>
      </c>
      <c r="AL45" s="227">
        <f>COUNTIF(JEUDI!$E$63:$E$66,A45)</f>
        <v>0</v>
      </c>
      <c r="AM45" s="228">
        <f>COUNTIF(VENDREDI!$D$63:$D$66,A45)</f>
        <v>0</v>
      </c>
      <c r="AN45" s="525">
        <f>COUNTIF(VENDREDI!$E$63:$E$66,A45)</f>
        <v>0</v>
      </c>
      <c r="AO45" s="226">
        <f>COUNTIF(LUNDI!$F$63:$F$66,A45)</f>
        <v>0</v>
      </c>
      <c r="AP45" s="227"/>
      <c r="AQ45" s="228">
        <f>COUNTIF(MARDI!$F$63:$F$66,A45)</f>
        <v>0</v>
      </c>
      <c r="AR45" s="227"/>
      <c r="AS45" s="228">
        <f>COUNTIF(MERCREDI!$F$63:$F$66,A45)</f>
        <v>0</v>
      </c>
      <c r="AT45" s="227"/>
      <c r="AU45" s="228">
        <f>COUNTIF(JEUDI!$F$63:$F$66,A45)</f>
        <v>0</v>
      </c>
      <c r="AV45" s="227"/>
      <c r="AW45" s="229">
        <f>COUNTIF(VENDREDI!$F$63:$F$66,A45)</f>
        <v>0</v>
      </c>
      <c r="AZ45" s="236">
        <f>COUNTIF(LUNDI!$D$35:$AB$44,A45)</f>
        <v>0</v>
      </c>
      <c r="BA45" s="237">
        <f>COUNTIF(LUNDI!$D$49:$Y$58,A45)</f>
        <v>0</v>
      </c>
      <c r="BB45" s="444">
        <f t="shared" si="9"/>
        <v>0</v>
      </c>
      <c r="BC45" s="237">
        <f>COUNTIF(MARDI!$D$35:$AB$44,A45)</f>
        <v>0</v>
      </c>
      <c r="BD45" s="237">
        <f>COUNTIF(MARDI!$D$49:$Y$58,A45)</f>
        <v>0</v>
      </c>
      <c r="BE45" s="444">
        <f t="shared" si="10"/>
        <v>0</v>
      </c>
      <c r="BF45" s="237">
        <f>COUNTIF(MERCREDI!$D$35:$AB$44,A45)</f>
        <v>0</v>
      </c>
      <c r="BG45" s="237">
        <f>COUNTIF(MERCREDI!$D$49:$Y$58,A45)</f>
        <v>0</v>
      </c>
      <c r="BH45" s="444">
        <f t="shared" si="11"/>
        <v>0</v>
      </c>
      <c r="BI45" s="237">
        <f>COUNTIF(JEUDI!$D$35:$AB$44,A45)</f>
        <v>0</v>
      </c>
      <c r="BJ45" s="237">
        <f>COUNTIF(JEUDI!$D$49:$Y$58,A45)</f>
        <v>0</v>
      </c>
      <c r="BK45" s="444">
        <f t="shared" si="12"/>
        <v>0</v>
      </c>
      <c r="BL45" s="237">
        <f>COUNTIF(VENDREDI!$D$35:$AB$44,A45)</f>
        <v>0</v>
      </c>
      <c r="BM45" s="238">
        <f>COUNTIF(VENDREDI!$D$49:$Y$58,A45)</f>
        <v>0</v>
      </c>
      <c r="BN45" s="451">
        <f t="shared" si="13"/>
        <v>0</v>
      </c>
      <c r="BO45" s="207">
        <f>COUNTIF(LUNDI!$J$63:$J$66,A45)</f>
        <v>0</v>
      </c>
      <c r="BP45" s="41">
        <f>COUNTIF(LUNDI!$K$63:$K$66,A45)</f>
        <v>0</v>
      </c>
      <c r="BQ45" s="207">
        <f>COUNTIF(MARDI!$J$63:$J$66,A45)</f>
        <v>0</v>
      </c>
      <c r="BR45" s="41">
        <f>COUNTIF(MARDI!$K$63:$K$66,A45)</f>
        <v>0</v>
      </c>
      <c r="BS45" s="207">
        <f>COUNTIF(MERCREDI!$J$63:$J$66,A45)</f>
        <v>0</v>
      </c>
      <c r="BT45" s="41">
        <f>COUNTIF(MERCREDI!$K$63:$K$66,A45)</f>
        <v>0</v>
      </c>
      <c r="BU45" s="207">
        <f>COUNTIF(JEUDI!$J$63:$J$66,A45)</f>
        <v>0</v>
      </c>
      <c r="BV45" s="41">
        <f>COUNTIF(JEUDI!$K$63:$K$66,A45)</f>
        <v>0</v>
      </c>
      <c r="BW45" s="207">
        <f>COUNTIF(VENDREDI!$J$63:$J$66,A45)</f>
        <v>0</v>
      </c>
      <c r="BX45" s="42">
        <f>COUNTIF(VENDREDI!$K$63:$K$66,A45)</f>
        <v>0</v>
      </c>
      <c r="BY45" s="207">
        <f>COUNTIF(LUNDI!$L$66:$L101,A45)</f>
        <v>0</v>
      </c>
      <c r="BZ45" s="208"/>
      <c r="CA45" s="41">
        <f>COUNTIF(MARDI!$L$63:$L$66,A45)</f>
        <v>0</v>
      </c>
      <c r="CB45" s="208"/>
      <c r="CC45" s="208">
        <f>COUNTIF(MERCREDI!$L$63:$L$66,A45)</f>
        <v>0</v>
      </c>
      <c r="CD45" s="208"/>
      <c r="CE45" s="41">
        <f>COUNTIF(JEUDI!$L$63:$L$66,A45)</f>
        <v>0</v>
      </c>
      <c r="CF45" s="208"/>
      <c r="CG45" s="209">
        <f>COUNTIF(VENDREDI!$L$63:$L$66,A45)</f>
        <v>0</v>
      </c>
      <c r="CK45" s="43">
        <f>COUNTIF(LUNDI!$O$64:$O$66,A45)</f>
        <v>0</v>
      </c>
      <c r="CL45" s="41">
        <f>COUNTIF(MARDI!$O$64:$O$66,A45)</f>
        <v>0</v>
      </c>
      <c r="CM45" s="41">
        <f>COUNTIF(MERCREDI!$O$64:$O$66,A45)</f>
        <v>0</v>
      </c>
      <c r="CN45" s="41">
        <f>COUNTIF(JEUDI!$O$64:$O$66,A45)</f>
        <v>0</v>
      </c>
      <c r="CO45" s="42">
        <f>COUNTIF(VENDREDI!$O$64:$O$66,A45)</f>
        <v>0</v>
      </c>
      <c r="CQ45" s="43">
        <f>COUNTIF(LUNDI!$P$64:$P$66,A45)</f>
        <v>0</v>
      </c>
      <c r="CR45" s="41">
        <f>COUNTIF(MARDI!$P$64:$P$66,A45)</f>
        <v>0</v>
      </c>
      <c r="CS45" s="41">
        <f>COUNTIF(MERCREDI!$P$64:$P$66,A45)</f>
        <v>0</v>
      </c>
      <c r="CT45" s="41">
        <f>COUNTIF(JEUDI!$P$64:$P$66,A45)</f>
        <v>0</v>
      </c>
      <c r="CU45" s="42">
        <f>COUNTIF(VENDREDI!$P$64:$P$66,A45)</f>
        <v>0</v>
      </c>
      <c r="CV45" s="543" t="str">
        <f t="shared" si="26"/>
        <v>LE COCGUIC</v>
      </c>
      <c r="CW45" s="559" t="e">
        <f>INDEX(LUNDI!$B$6:$B$29,MATCH($A$45,LUNDI!D6:D29,0))</f>
        <v>#N/A</v>
      </c>
      <c r="CX45" s="559" t="e">
        <f>INDEX(LUNDI!$B$6:$B$29,MATCH($A$45,LUNDI!E6:E29,0))</f>
        <v>#N/A</v>
      </c>
      <c r="CY45" s="559" t="e">
        <f>INDEX(LUNDI!$B$6:$B$29,MATCH($A$45,LUNDI!F6:F29,0))</f>
        <v>#N/A</v>
      </c>
      <c r="CZ45" s="559" t="e">
        <f>INDEX(LUNDI!$B$6:$B$29,MATCH($A$45,LUNDI!G6:G29,0))</f>
        <v>#N/A</v>
      </c>
      <c r="DA45" s="559" t="e">
        <f>INDEX(LUNDI!$B$6:$B$29,MATCH($A$45,LUNDI!H6:H29,0))</f>
        <v>#N/A</v>
      </c>
      <c r="DB45" s="559" t="e">
        <f>INDEX(LUNDI!$B$6:$B$29,MATCH($A$45,LUNDI!I6:I29,0))</f>
        <v>#N/A</v>
      </c>
      <c r="DC45" s="559" t="e">
        <f>INDEX(LUNDI!$B$6:$B$29,MATCH($A$45,LUNDI!J6:J29,0))</f>
        <v>#N/A</v>
      </c>
      <c r="DD45" s="559" t="e">
        <f>INDEX(LUNDI!$B$6:$B$29,MATCH($A$45,LUNDI!K6:K29,0))</f>
        <v>#N/A</v>
      </c>
      <c r="DE45" s="559" t="e">
        <f>INDEX(LUNDI!$B$6:$B$29,MATCH($A$45,LUNDI!L6:L29,0))</f>
        <v>#N/A</v>
      </c>
      <c r="DF45" s="559" t="e">
        <f>INDEX(LUNDI!$B$6:$B$29,MATCH($A$45,LUNDI!M6:M29,0))</f>
        <v>#N/A</v>
      </c>
      <c r="DG45" s="559" t="e">
        <f>INDEX(LUNDI!$B$6:$B$29,MATCH($A$45,LUNDI!N6:N29,0))</f>
        <v>#N/A</v>
      </c>
      <c r="DH45" s="559" t="e">
        <f>INDEX(LUNDI!$B$6:$B$29,MATCH($A$45,LUNDI!O6:O29,0))</f>
        <v>#N/A</v>
      </c>
      <c r="DI45" s="559" t="e">
        <f>INDEX(LUNDI!$B$6:$B$29,MATCH($A$45,LUNDI!P6:P29,0))</f>
        <v>#N/A</v>
      </c>
      <c r="DJ45" s="559" t="e">
        <f>INDEX(LUNDI!$B$6:$B$29,MATCH($A$45,LUNDI!Q6:Q29,0))</f>
        <v>#N/A</v>
      </c>
      <c r="DK45" s="559" t="e">
        <f>INDEX(LUNDI!$B$6:$B$29,MATCH($A$45,LUNDI!R6:R29,0))</f>
        <v>#N/A</v>
      </c>
      <c r="DL45" s="559" t="e">
        <f>INDEX(LUNDI!$B$6:$B$29,MATCH($A$45,LUNDI!S6:S29,0))</f>
        <v>#N/A</v>
      </c>
      <c r="DM45" s="559" t="e">
        <f>INDEX(LUNDI!$B$6:$B$29,MATCH($A$45,LUNDI!T6:T29,0))</f>
        <v>#N/A</v>
      </c>
      <c r="DN45" s="559" t="e">
        <f>INDEX(LUNDI!$B$6:$B$29,MATCH($A$45,LUNDI!U6:U29,0))</f>
        <v>#N/A</v>
      </c>
      <c r="DO45" s="559" t="e">
        <f>INDEX(LUNDI!$B$6:$B$29,MATCH($A$45,LUNDI!V6:V29,0))</f>
        <v>#N/A</v>
      </c>
      <c r="DP45" s="559" t="e">
        <f>INDEX(LUNDI!$B$6:$B$29,MATCH($A$45,LUNDI!W6:W29,0))</f>
        <v>#N/A</v>
      </c>
      <c r="DQ45" s="559" t="e">
        <f>INDEX(LUNDI!$B$6:$B$29,MATCH($A$45,LUNDI!X6:X29,0))</f>
        <v>#N/A</v>
      </c>
      <c r="DR45" s="559" t="e">
        <f>INDEX(LUNDI!$B$6:$B$29,MATCH($A$45,LUNDI!Y6:Y29,0))</f>
        <v>#N/A</v>
      </c>
      <c r="DS45" s="559" t="e">
        <f>INDEX(LUNDI!$B$6:$B$29,MATCH($A$45,LUNDI!Z6:Z29,0))</f>
        <v>#N/A</v>
      </c>
      <c r="DT45" s="559" t="e">
        <f>INDEX(LUNDI!$B$6:$B$29,MATCH($A$45,LUNDI!AA6:AA29,0))</f>
        <v>#N/A</v>
      </c>
      <c r="DU45" s="559" t="e">
        <f>INDEX(LUNDI!$B$6:$B$29,MATCH($A$45,LUNDI!AB6:AB29,0))</f>
        <v>#N/A</v>
      </c>
      <c r="DV45" s="572">
        <f t="shared" si="49"/>
        <v>0</v>
      </c>
      <c r="DW45" s="543" t="str">
        <f t="shared" si="50"/>
        <v>LE COCGUIC</v>
      </c>
      <c r="DX45" s="559" t="e">
        <f>INDEX(MARDI!$B$6:$B$29,MATCH($A$45,MARDI!D6:D29,0))</f>
        <v>#N/A</v>
      </c>
      <c r="DY45" s="559" t="e">
        <f>INDEX(MARDI!$B$6:$B$29,MATCH($A$45,MARDI!E6:E29,0))</f>
        <v>#N/A</v>
      </c>
      <c r="DZ45" s="559" t="e">
        <f>INDEX(MARDI!$B$6:$B$29,MATCH($A$45,MARDI!F6:F29,0))</f>
        <v>#N/A</v>
      </c>
      <c r="EA45" s="559" t="e">
        <f>INDEX(MARDI!$B$6:$B$29,MATCH($A$45,MARDI!G6:G29,0))</f>
        <v>#N/A</v>
      </c>
      <c r="EB45" s="559" t="e">
        <f>INDEX(MARDI!$B$6:$B$29,MATCH($A$45,MARDI!H6:H29,0))</f>
        <v>#N/A</v>
      </c>
      <c r="EC45" s="559" t="e">
        <f>INDEX(MARDI!$B$6:$B$29,MATCH($A$45,MARDI!I6:I29,0))</f>
        <v>#N/A</v>
      </c>
      <c r="ED45" s="559" t="e">
        <f>INDEX(MARDI!$B$6:$B$29,MATCH($A$45,MARDI!J6:J29,0))</f>
        <v>#N/A</v>
      </c>
      <c r="EE45" s="559" t="e">
        <f>INDEX(MARDI!$B$6:$B$29,MATCH($A$45,MARDI!K6:K29,0))</f>
        <v>#N/A</v>
      </c>
      <c r="EF45" s="559" t="e">
        <f>INDEX(MARDI!$B$6:$B$29,MATCH($A$45,MARDI!L6:L29,0))</f>
        <v>#N/A</v>
      </c>
      <c r="EG45" s="559" t="e">
        <f>INDEX(MARDI!$B$6:$B$29,MATCH($A$45,MARDI!M6:M29,0))</f>
        <v>#N/A</v>
      </c>
      <c r="EH45" s="559" t="e">
        <f>INDEX(MARDI!$B$6:$B$29,MATCH($A$45,MARDI!N6:N29,0))</f>
        <v>#N/A</v>
      </c>
      <c r="EI45" s="559" t="e">
        <f>INDEX(MARDI!$B$6:$B$29,MATCH($A$45,MARDI!O6:O29,0))</f>
        <v>#N/A</v>
      </c>
      <c r="EJ45" s="559" t="e">
        <f>INDEX(MARDI!$B$6:$B$29,MATCH($A$45,MARDI!P6:P29,0))</f>
        <v>#N/A</v>
      </c>
      <c r="EK45" s="559" t="e">
        <f>INDEX(MARDI!$B$6:$B$29,MATCH($A$45,MARDI!Q6:Q29,0))</f>
        <v>#N/A</v>
      </c>
      <c r="EL45" s="559" t="e">
        <f>INDEX(MARDI!$B$6:$B$29,MATCH($A$45,MARDI!R6:R29,0))</f>
        <v>#N/A</v>
      </c>
      <c r="EM45" s="559" t="e">
        <f>INDEX(MARDI!$B$6:$B$29,MATCH($A$45,MARDI!S6:S29,0))</f>
        <v>#N/A</v>
      </c>
      <c r="EN45" s="559" t="e">
        <f>INDEX(MARDI!$B$6:$B$29,MATCH($A$45,MARDI!T6:T29,0))</f>
        <v>#N/A</v>
      </c>
      <c r="EO45" s="559" t="e">
        <f>INDEX(MARDI!$B$6:$B$29,MATCH($A$45,MARDI!U6:U29,0))</f>
        <v>#N/A</v>
      </c>
      <c r="EP45" s="559" t="e">
        <f>INDEX(MARDI!$B$6:$B$29,MATCH($A$45,MARDI!V6:V29,0))</f>
        <v>#N/A</v>
      </c>
      <c r="EQ45" s="559" t="e">
        <f>INDEX(MARDI!$B$6:$B$29,MATCH($A$45,MARDI!W6:W29,0))</f>
        <v>#N/A</v>
      </c>
      <c r="ER45" s="559" t="e">
        <f>INDEX(MARDI!$B$6:$B$29,MATCH($A$45,MARDI!X6:X29,0))</f>
        <v>#N/A</v>
      </c>
      <c r="ES45" s="559" t="e">
        <f>INDEX(MARDI!$B$6:$B$29,MATCH($A$45,MARDI!Y6:Y29,0))</f>
        <v>#N/A</v>
      </c>
      <c r="ET45" s="559" t="e">
        <f>INDEX(MARDI!$B$6:$B$29,MATCH($A$45,MARDI!Z6:Z29,0))</f>
        <v>#N/A</v>
      </c>
      <c r="EU45" s="559" t="e">
        <f>INDEX(MARDI!$B$6:$B$29,MATCH($A$45,MARDI!AA6:AA29,0))</f>
        <v>#N/A</v>
      </c>
      <c r="EV45" s="559" t="e">
        <f>INDEX(MARDI!$B$6:$B$29,MATCH($A$45,MARDI!AB6:AB29,0))</f>
        <v>#N/A</v>
      </c>
      <c r="EW45" s="572">
        <f t="shared" si="51"/>
        <v>0</v>
      </c>
      <c r="EX45" s="559"/>
      <c r="EY45" s="568" t="str">
        <f t="shared" si="27"/>
        <v>LE COCGUIC</v>
      </c>
      <c r="EZ45" s="559" t="e">
        <f>INDEX(MERCREDI!$B$6:$B$29,MATCH($A$45,MERCREDI!D6:D29,0))</f>
        <v>#N/A</v>
      </c>
      <c r="FA45" s="559" t="e">
        <f>INDEX(MERCREDI!$B$6:$B$29,MATCH($A$45,MERCREDI!E6:E29,0))</f>
        <v>#N/A</v>
      </c>
      <c r="FB45" s="559" t="e">
        <f>INDEX(MERCREDI!$B$6:$B$29,MATCH($A$45,MERCREDI!F6:F29,0))</f>
        <v>#N/A</v>
      </c>
      <c r="FC45" s="559" t="e">
        <f>INDEX(MERCREDI!$B$6:$B$29,MATCH($A$45,MERCREDI!G6:G29,0))</f>
        <v>#N/A</v>
      </c>
      <c r="FD45" s="559" t="e">
        <f>INDEX(MERCREDI!$B$6:$B$29,MATCH($A$45,MERCREDI!H6:H29,0))</f>
        <v>#N/A</v>
      </c>
      <c r="FE45" s="559" t="e">
        <f>INDEX(MERCREDI!$B$6:$B$29,MATCH($A$45,MERCREDI!I6:I29,0))</f>
        <v>#N/A</v>
      </c>
      <c r="FF45" s="559" t="e">
        <f>INDEX(MERCREDI!$B$6:$B$29,MATCH($A$45,MERCREDI!J6:J29,0))</f>
        <v>#N/A</v>
      </c>
      <c r="FG45" s="559" t="e">
        <f>INDEX(MERCREDI!$B$6:$B$29,MATCH($A$45,MERCREDI!K6:K29,0))</f>
        <v>#N/A</v>
      </c>
      <c r="FH45" s="559" t="e">
        <f>INDEX(MERCREDI!$B$6:$B$29,MATCH($A$45,MERCREDI!L6:L29,0))</f>
        <v>#N/A</v>
      </c>
      <c r="FI45" s="559" t="e">
        <f>INDEX(MERCREDI!$B$6:$B$29,MATCH($A$45,MERCREDI!M6:M29,0))</f>
        <v>#N/A</v>
      </c>
      <c r="FJ45" s="559" t="e">
        <f>INDEX(MERCREDI!$B$6:$B$29,MATCH($A$45,MERCREDI!N6:N29,0))</f>
        <v>#N/A</v>
      </c>
      <c r="FK45" s="559" t="e">
        <f>INDEX(MERCREDI!$B$6:$B$29,MATCH($A$45,MERCREDI!O6:O29,0))</f>
        <v>#N/A</v>
      </c>
      <c r="FL45" s="559" t="e">
        <f>INDEX(MERCREDI!$B$6:$B$29,MATCH($A$45,MERCREDI!P6:P29,0))</f>
        <v>#N/A</v>
      </c>
      <c r="FM45" s="559" t="e">
        <f>INDEX(MERCREDI!$B$6:$B$29,MATCH($A$45,MERCREDI!Q6:Q29,0))</f>
        <v>#N/A</v>
      </c>
      <c r="FN45" s="559" t="e">
        <f>INDEX(MERCREDI!$B$6:$B$29,MATCH($A$45,MERCREDI!R6:R29,0))</f>
        <v>#N/A</v>
      </c>
      <c r="FO45" s="559" t="e">
        <f>INDEX(MERCREDI!$B$6:$B$29,MATCH($A$45,MERCREDI!S6:S29,0))</f>
        <v>#N/A</v>
      </c>
      <c r="FP45" s="559" t="e">
        <f>INDEX(MERCREDI!$B$6:$B$29,MATCH($A$45,MERCREDI!T6:T29,0))</f>
        <v>#N/A</v>
      </c>
      <c r="FQ45" s="559" t="e">
        <f>INDEX(MERCREDI!$B$6:$B$29,MATCH($A$45,MERCREDI!U6:U29,0))</f>
        <v>#N/A</v>
      </c>
      <c r="FR45" s="559" t="e">
        <f>INDEX(MERCREDI!$B$6:$B$29,MATCH($A$45,MERCREDI!V6:V29,0))</f>
        <v>#N/A</v>
      </c>
      <c r="FS45" s="559" t="e">
        <f>INDEX(MERCREDI!$B$6:$B$29,MATCH($A$45,MERCREDI!W6:W29,0))</f>
        <v>#N/A</v>
      </c>
      <c r="FT45" s="559" t="e">
        <f>INDEX(MERCREDI!$B$6:$B$29,MATCH($A$45,MERCREDI!X6:X29,0))</f>
        <v>#N/A</v>
      </c>
      <c r="FU45" s="559" t="e">
        <f>INDEX(MERCREDI!$B$6:$B$29,MATCH($A$45,MERCREDI!Y6:Y29,0))</f>
        <v>#N/A</v>
      </c>
      <c r="FV45" s="559" t="e">
        <f>INDEX(MERCREDI!$B$6:$B$29,MATCH($A$45,MERCREDI!Z6:Z29,0))</f>
        <v>#N/A</v>
      </c>
      <c r="FW45" s="559" t="e">
        <f>INDEX(MERCREDI!$B$6:$B$29,MATCH($A$45,MERCREDI!AA6:AA29,0))</f>
        <v>#N/A</v>
      </c>
      <c r="FX45" s="559" t="e">
        <f>INDEX(MERCREDI!$B$6:$B$29,MATCH($A$45,MERCREDI!AB6:AB29,0))</f>
        <v>#N/A</v>
      </c>
      <c r="FY45" s="572">
        <f t="shared" si="28"/>
        <v>0</v>
      </c>
      <c r="GA45" s="570" t="str">
        <f t="shared" si="29"/>
        <v>LE COCGUIC</v>
      </c>
      <c r="GB45" s="565" t="e">
        <f>INDEX(JEUDI!$B$6:$B$29,MATCH($A$45,JEUDI!D6:D29,0))</f>
        <v>#N/A</v>
      </c>
      <c r="GC45" s="565" t="e">
        <f>INDEX(JEUDI!$B$6:$B$29,MATCH($A$45,JEUDI!E6:E29,0))</f>
        <v>#N/A</v>
      </c>
      <c r="GD45" s="565" t="e">
        <f>INDEX(JEUDI!$B$6:$B$29,MATCH($A$45,JEUDI!F6:F29,0))</f>
        <v>#N/A</v>
      </c>
      <c r="GE45" s="565" t="e">
        <f>INDEX(JEUDI!$B$6:$B$29,MATCH($A$45,JEUDI!G6:G29,0))</f>
        <v>#N/A</v>
      </c>
      <c r="GF45" s="565" t="e">
        <f>INDEX(JEUDI!$B$6:$B$29,MATCH($A$45,JEUDI!H6:H29,0))</f>
        <v>#N/A</v>
      </c>
      <c r="GG45" s="565" t="e">
        <f>INDEX(JEUDI!$B$6:$B$29,MATCH($A$45,JEUDI!I6:I29,0))</f>
        <v>#N/A</v>
      </c>
      <c r="GH45" s="565" t="e">
        <f>INDEX(JEUDI!$B$6:$B$29,MATCH($A$45,JEUDI!J6:J29,0))</f>
        <v>#N/A</v>
      </c>
      <c r="GI45" s="565" t="e">
        <f>INDEX(JEUDI!$B$6:$B$29,MATCH($A$45,JEUDI!K6:K29,0))</f>
        <v>#N/A</v>
      </c>
      <c r="GJ45" s="565" t="e">
        <f>INDEX(JEUDI!$B$6:$B$29,MATCH($A$45,JEUDI!L6:L29,0))</f>
        <v>#N/A</v>
      </c>
      <c r="GK45" s="565" t="e">
        <f>INDEX(JEUDI!$B$6:$B$29,MATCH($A$45,JEUDI!M6:M29,0))</f>
        <v>#N/A</v>
      </c>
      <c r="GL45" s="565" t="e">
        <f>INDEX(JEUDI!$B$6:$B$29,MATCH($A$45,JEUDI!N6:N29,0))</f>
        <v>#N/A</v>
      </c>
      <c r="GM45" s="565" t="e">
        <f>INDEX(JEUDI!$B$6:$B$29,MATCH($A$45,JEUDI!O6:O29,0))</f>
        <v>#N/A</v>
      </c>
      <c r="GN45" s="565" t="e">
        <f>INDEX(JEUDI!$B$6:$B$29,MATCH($A$45,JEUDI!P6:P29,0))</f>
        <v>#N/A</v>
      </c>
      <c r="GO45" s="565" t="e">
        <f>INDEX(JEUDI!$B$6:$B$29,MATCH($A$45,JEUDI!Q6:Q29,0))</f>
        <v>#N/A</v>
      </c>
      <c r="GP45" s="565" t="e">
        <f>INDEX(JEUDI!$B$6:$B$29,MATCH($A$45,JEUDI!R6:R29,0))</f>
        <v>#N/A</v>
      </c>
      <c r="GQ45" s="565" t="e">
        <f>INDEX(JEUDI!$B$6:$B$29,MATCH($A$45,JEUDI!S6:S29,0))</f>
        <v>#N/A</v>
      </c>
      <c r="GR45" s="565" t="e">
        <f>INDEX(JEUDI!$B$6:$B$29,MATCH($A$45,JEUDI!T6:T29,0))</f>
        <v>#N/A</v>
      </c>
      <c r="GS45" s="565" t="e">
        <f>INDEX(JEUDI!$B$6:$B$29,MATCH($A$45,JEUDI!U6:U29,0))</f>
        <v>#N/A</v>
      </c>
      <c r="GT45" s="565" t="e">
        <f>INDEX(JEUDI!$B$6:$B$29,MATCH($A$45,JEUDI!V6:V29,0))</f>
        <v>#N/A</v>
      </c>
      <c r="GU45" s="565" t="e">
        <f>INDEX(JEUDI!$B$6:$B$29,MATCH($A$45,JEUDI!W6:W29,0))</f>
        <v>#N/A</v>
      </c>
      <c r="GV45" s="565" t="e">
        <f>INDEX(JEUDI!$B$6:$B$29,MATCH($A$45,JEUDI!X6:X29,0))</f>
        <v>#N/A</v>
      </c>
      <c r="GW45" s="565" t="e">
        <f>INDEX(JEUDI!$B$6:$B$29,MATCH($A$45,JEUDI!Y6:Y29,0))</f>
        <v>#N/A</v>
      </c>
      <c r="GX45" s="565" t="e">
        <f>INDEX(JEUDI!$B$6:$B$29,MATCH($A$45,JEUDI!Z6:Z29,0))</f>
        <v>#N/A</v>
      </c>
      <c r="GY45" s="565" t="e">
        <f>INDEX(JEUDI!$B$6:$B$29,MATCH($A$45,JEUDI!AA6:AA29,0))</f>
        <v>#N/A</v>
      </c>
      <c r="GZ45" s="565" t="e">
        <f>INDEX(JEUDI!$B$6:$B$29,MATCH($A$45,JEUDI!AB6:AB29,0))</f>
        <v>#N/A</v>
      </c>
      <c r="HA45" s="572">
        <f t="shared" si="30"/>
        <v>0</v>
      </c>
      <c r="HC45" s="772" t="str">
        <f t="shared" si="31"/>
        <v>LE COCGUIC</v>
      </c>
      <c r="HD45" s="565" t="e">
        <f>INDEX(VENDREDI!$B$6:$B$29,MATCH($A$45,VENDREDI!D6:D29,0))</f>
        <v>#N/A</v>
      </c>
      <c r="HE45" s="565" t="e">
        <f>INDEX(VENDREDI!$B$6:$B$29,MATCH($A$45,VENDREDI!E6:E29,0))</f>
        <v>#N/A</v>
      </c>
      <c r="HF45" s="565" t="e">
        <f>INDEX(VENDREDI!$B$6:$B$29,MATCH($A$45,VENDREDI!F6:F29,0))</f>
        <v>#N/A</v>
      </c>
      <c r="HG45" s="565" t="e">
        <f>INDEX(VENDREDI!$B$6:$B$29,MATCH($A$45,VENDREDI!G6:G29,0))</f>
        <v>#N/A</v>
      </c>
      <c r="HH45" s="565" t="e">
        <f>INDEX(VENDREDI!$B$6:$B$29,MATCH($A$45,VENDREDI!H6:H29,0))</f>
        <v>#N/A</v>
      </c>
      <c r="HI45" s="565" t="e">
        <f>INDEX(VENDREDI!$B$6:$B$29,MATCH($A$45,VENDREDI!I6:I29,0))</f>
        <v>#N/A</v>
      </c>
      <c r="HJ45" s="565" t="e">
        <f>INDEX(VENDREDI!$B$6:$B$29,MATCH($A$45,VENDREDI!J6:J29,0))</f>
        <v>#N/A</v>
      </c>
      <c r="HK45" s="565" t="e">
        <f>INDEX(VENDREDI!$B$6:$B$29,MATCH($A$45,VENDREDI!K6:K29,0))</f>
        <v>#N/A</v>
      </c>
      <c r="HL45" s="565" t="e">
        <f>INDEX(VENDREDI!$B$6:$B$29,MATCH($A$45,VENDREDI!L6:L29,0))</f>
        <v>#N/A</v>
      </c>
      <c r="HM45" s="565" t="e">
        <f>INDEX(VENDREDI!$B$6:$B$29,MATCH($A$45,VENDREDI!M6:M29,0))</f>
        <v>#N/A</v>
      </c>
      <c r="HN45" s="565" t="e">
        <f>INDEX(VENDREDI!$B$6:$B$29,MATCH($A$45,VENDREDI!N6:N29,0))</f>
        <v>#N/A</v>
      </c>
      <c r="HO45" s="565" t="e">
        <f>INDEX(VENDREDI!$B$6:$B$29,MATCH($A$45,VENDREDI!O6:O29,0))</f>
        <v>#N/A</v>
      </c>
      <c r="HP45" s="565" t="e">
        <f>INDEX(VENDREDI!$B$6:$B$29,MATCH($A$45,VENDREDI!P6:P29,0))</f>
        <v>#N/A</v>
      </c>
      <c r="HQ45" s="565" t="e">
        <f>INDEX(VENDREDI!$B$6:$B$29,MATCH($A$45,VENDREDI!Q6:Q29,0))</f>
        <v>#N/A</v>
      </c>
      <c r="HR45" s="565" t="e">
        <f>INDEX(VENDREDI!$B$6:$B$29,MATCH($A$45,VENDREDI!R6:R29,0))</f>
        <v>#N/A</v>
      </c>
      <c r="HS45" s="565" t="e">
        <f>INDEX(VENDREDI!$B$6:$B$29,MATCH($A$45,VENDREDI!S6:S29,0))</f>
        <v>#N/A</v>
      </c>
      <c r="HT45" s="565" t="e">
        <f>INDEX(VENDREDI!$B$6:$B$29,MATCH($A$45,VENDREDI!T6:T29,0))</f>
        <v>#N/A</v>
      </c>
      <c r="HU45" s="565" t="e">
        <f>INDEX(VENDREDI!$B$6:$B$29,MATCH($A$45,VENDREDI!U6:U29,0))</f>
        <v>#N/A</v>
      </c>
      <c r="HV45" s="565" t="e">
        <f>INDEX(VENDREDI!$B$6:$B$29,MATCH($A$45,VENDREDI!V6:V29,0))</f>
        <v>#N/A</v>
      </c>
      <c r="HW45" s="565" t="e">
        <f>INDEX(VENDREDI!$B$6:$B$29,MATCH($A$45,VENDREDI!W6:W29,0))</f>
        <v>#N/A</v>
      </c>
      <c r="HX45" s="565" t="e">
        <f>INDEX(VENDREDI!$B$6:$B$29,MATCH($A$45,VENDREDI!X6:X29,0))</f>
        <v>#N/A</v>
      </c>
      <c r="HY45" s="565" t="e">
        <f>INDEX(VENDREDI!$B$6:$B$29,MATCH($A$45,VENDREDI!Y6:Y29,0))</f>
        <v>#N/A</v>
      </c>
      <c r="HZ45" s="565" t="e">
        <f>INDEX(VENDREDI!$B$6:$B$29,MATCH($A$45,VENDREDI!Z6:Z29,0))</f>
        <v>#N/A</v>
      </c>
      <c r="IA45" s="565" t="e">
        <f>INDEX(VENDREDI!$B$6:$B$29,MATCH($A$45,VENDREDI!AA6:AA29,0))</f>
        <v>#N/A</v>
      </c>
      <c r="IB45" s="565" t="e">
        <f>INDEX(VENDREDI!$B$6:$B$29,MATCH($A$45,VENDREDI!AB6:AB29,0))</f>
        <v>#N/A</v>
      </c>
      <c r="IC45" s="572">
        <f t="shared" si="32"/>
        <v>0</v>
      </c>
      <c r="IG45" s="772" t="str">
        <f t="shared" si="33"/>
        <v>LE COCGUIC</v>
      </c>
      <c r="IH45" s="565" t="e">
        <f>INDEX(LUNDI!$B$35:$B$58,MATCH($A$45,LUNDI!D35:D58,0))</f>
        <v>#N/A</v>
      </c>
      <c r="II45" s="565" t="e">
        <f>INDEX(LUNDI!$B$35:$B$58,MATCH($A$45,LUNDI!E35:E58,0))</f>
        <v>#N/A</v>
      </c>
      <c r="IJ45" s="565" t="e">
        <f>INDEX(LUNDI!$B$35:$B$58,MATCH($A$45,LUNDI!F35:F58,0))</f>
        <v>#N/A</v>
      </c>
      <c r="IK45" s="565" t="e">
        <f>INDEX(LUNDI!$B$35:$B$58,MATCH($A$45,LUNDI!G35:G58,0))</f>
        <v>#N/A</v>
      </c>
      <c r="IL45" s="565" t="e">
        <f>INDEX(LUNDI!$B$35:$B$58,MATCH($A$45,LUNDI!H35:H58,0))</f>
        <v>#N/A</v>
      </c>
      <c r="IM45" s="565" t="e">
        <f>INDEX(LUNDI!$B$35:$B$58,MATCH($A$45,LUNDI!I35:I58,0))</f>
        <v>#N/A</v>
      </c>
      <c r="IN45" s="565" t="e">
        <f>INDEX(LUNDI!$B$35:$B$58,MATCH($A$45,LUNDI!J35:J58,0))</f>
        <v>#N/A</v>
      </c>
      <c r="IO45" s="565" t="e">
        <f>INDEX(LUNDI!$B$35:$B$58,MATCH($A$45,LUNDI!K35:K58,0))</f>
        <v>#N/A</v>
      </c>
      <c r="IP45" s="565" t="e">
        <f>INDEX(LUNDI!$B$35:$B$58,MATCH($A$45,LUNDI!L35:L58,0))</f>
        <v>#N/A</v>
      </c>
      <c r="IQ45" s="565" t="e">
        <f>INDEX(LUNDI!$B$35:$B$58,MATCH($A$45,LUNDI!M35:M58,0))</f>
        <v>#N/A</v>
      </c>
      <c r="IR45" s="565" t="e">
        <f>INDEX(LUNDI!$B$35:$B$58,MATCH($A$45,LUNDI!N35:N58,0))</f>
        <v>#N/A</v>
      </c>
      <c r="IS45" s="565" t="e">
        <f>INDEX(LUNDI!$B$35:$B$58,MATCH($A$45,LUNDI!O35:O58,0))</f>
        <v>#N/A</v>
      </c>
      <c r="IT45" s="565" t="e">
        <f>INDEX(LUNDI!$B$35:$B$58,MATCH($A$45,LUNDI!P35:P58,0))</f>
        <v>#N/A</v>
      </c>
      <c r="IU45" s="565" t="e">
        <f>INDEX(LUNDI!$B$35:$B$58,MATCH($A$45,LUNDI!Q35:Q58,0))</f>
        <v>#N/A</v>
      </c>
      <c r="IV45" s="565" t="e">
        <f>INDEX(LUNDI!$B$35:$B$58,MATCH($A$45,LUNDI!R35:R58,0))</f>
        <v>#N/A</v>
      </c>
      <c r="IW45" s="565" t="e">
        <f>INDEX(LUNDI!$B$35:$B$58,MATCH($A$45,LUNDI!S35:S58,0))</f>
        <v>#N/A</v>
      </c>
      <c r="IX45" s="565" t="e">
        <f>INDEX(LUNDI!$B$35:$B$58,MATCH($A$45,LUNDI!T35:T58,0))</f>
        <v>#N/A</v>
      </c>
      <c r="IY45" s="565" t="e">
        <f>INDEX(LUNDI!$B$35:$B$58,MATCH($A$45,LUNDI!U35:U58,0))</f>
        <v>#N/A</v>
      </c>
      <c r="IZ45" s="565" t="e">
        <f>INDEX(LUNDI!$B$35:$B$58,MATCH($A$45,LUNDI!V35:V58,0))</f>
        <v>#N/A</v>
      </c>
      <c r="JA45" s="565" t="e">
        <f>INDEX(LUNDI!$B$35:$B$58,MATCH($A$45,LUNDI!W35:W58,0))</f>
        <v>#N/A</v>
      </c>
      <c r="JB45" s="565" t="e">
        <f>INDEX(LUNDI!$B$35:$B$58,MATCH($A$45,LUNDI!X35:X58,0))</f>
        <v>#N/A</v>
      </c>
      <c r="JC45" s="565" t="e">
        <f>INDEX(LUNDI!$B$35:$B$58,MATCH($A$45,LUNDI!Y35:Y58,0))</f>
        <v>#N/A</v>
      </c>
      <c r="JD45" s="565" t="e">
        <f>INDEX(LUNDI!$B$35:$B$58,MATCH($A$45,LUNDI!Z35:Z58,0))</f>
        <v>#N/A</v>
      </c>
      <c r="JE45" s="565" t="e">
        <f>INDEX(LUNDI!$B$35:$B$58,MATCH($A$45,LUNDI!AA35:AA58,0))</f>
        <v>#N/A</v>
      </c>
      <c r="JF45" s="565" t="e">
        <f>INDEX(LUNDI!$B$35:$B$58,MATCH($A$45,LUNDI!AB35:AB58,0))</f>
        <v>#N/A</v>
      </c>
      <c r="JG45" s="572">
        <f t="shared" si="34"/>
        <v>0</v>
      </c>
      <c r="JI45" s="772" t="str">
        <f t="shared" si="35"/>
        <v>LE COCGUIC</v>
      </c>
      <c r="JJ45" s="565" t="e">
        <f>INDEX(MARDI!$B$35:$B$58,MATCH($A$45,MARDI!D35:D58,0))</f>
        <v>#N/A</v>
      </c>
      <c r="JK45" s="565" t="e">
        <f>INDEX(MARDI!$B$35:$B$58,MATCH($A$45,MARDI!E35:E58,0))</f>
        <v>#N/A</v>
      </c>
      <c r="JL45" s="565" t="e">
        <f>INDEX(MARDI!$B$35:$B$58,MATCH($A$45,MARDI!F35:F58,0))</f>
        <v>#N/A</v>
      </c>
      <c r="JM45" s="565" t="e">
        <f>INDEX(MARDI!$B$35:$B$58,MATCH($A$45,MARDI!G35:G58,0))</f>
        <v>#N/A</v>
      </c>
      <c r="JN45" s="565" t="e">
        <f>INDEX(MARDI!$B$35:$B$58,MATCH($A$45,MARDI!H35:H58,0))</f>
        <v>#N/A</v>
      </c>
      <c r="JO45" s="565" t="e">
        <f>INDEX(MARDI!$B$35:$B$58,MATCH($A$45,MARDI!I35:I58,0))</f>
        <v>#N/A</v>
      </c>
      <c r="JP45" s="565" t="e">
        <f>INDEX(MARDI!$B$35:$B$58,MATCH($A$45,MARDI!J35:J58,0))</f>
        <v>#N/A</v>
      </c>
      <c r="JQ45" s="565" t="e">
        <f>INDEX(MARDI!$B$35:$B$58,MATCH($A$45,MARDI!K35:K58,0))</f>
        <v>#N/A</v>
      </c>
      <c r="JR45" s="565" t="e">
        <f>INDEX(MARDI!$B$35:$B$58,MATCH($A$45,MARDI!L35:L58,0))</f>
        <v>#N/A</v>
      </c>
      <c r="JS45" s="565" t="e">
        <f>INDEX(MARDI!$B$35:$B$58,MATCH($A$45,MARDI!M35:M58,0))</f>
        <v>#N/A</v>
      </c>
      <c r="JT45" s="565" t="e">
        <f>INDEX(MARDI!$B$35:$B$58,MATCH($A$45,MARDI!N35:N58,0))</f>
        <v>#N/A</v>
      </c>
      <c r="JU45" s="565" t="e">
        <f>INDEX(MARDI!$B$35:$B$58,MATCH($A$45,MARDI!O35:O58,0))</f>
        <v>#N/A</v>
      </c>
      <c r="JV45" s="565" t="e">
        <f>INDEX(MARDI!$B$35:$B$58,MATCH($A$45,MARDI!P35:P58,0))</f>
        <v>#N/A</v>
      </c>
      <c r="JW45" s="565" t="e">
        <f>INDEX(MARDI!$B$35:$B$58,MATCH($A$45,MARDI!Q35:Q58,0))</f>
        <v>#N/A</v>
      </c>
      <c r="JX45" s="565" t="e">
        <f>INDEX(MARDI!$B$35:$B$58,MATCH($A$45,MARDI!R35:R58,0))</f>
        <v>#N/A</v>
      </c>
      <c r="JY45" s="565" t="e">
        <f>INDEX(MARDI!$B$35:$B$58,MATCH($A$45,MARDI!S35:S58,0))</f>
        <v>#N/A</v>
      </c>
      <c r="JZ45" s="565" t="e">
        <f>INDEX(MARDI!$B$35:$B$58,MATCH($A$45,MARDI!T35:T58,0))</f>
        <v>#N/A</v>
      </c>
      <c r="KA45" s="565" t="e">
        <f>INDEX(MARDI!$B$35:$B$58,MATCH($A$45,MARDI!U35:U58,0))</f>
        <v>#N/A</v>
      </c>
      <c r="KB45" s="565" t="e">
        <f>INDEX(MARDI!$B$35:$B$58,MATCH($A$45,MARDI!V35:V58,0))</f>
        <v>#N/A</v>
      </c>
      <c r="KC45" s="565" t="e">
        <f>INDEX(MARDI!$B$35:$B$58,MATCH($A$45,MARDI!W35:W58,0))</f>
        <v>#N/A</v>
      </c>
      <c r="KD45" s="565" t="e">
        <f>INDEX(MARDI!$B$35:$B$58,MATCH($A$45,MARDI!X35:X58,0))</f>
        <v>#N/A</v>
      </c>
      <c r="KE45" s="565" t="e">
        <f>INDEX(MARDI!$B$35:$B$58,MATCH($A$45,MARDI!Y35:Y58,0))</f>
        <v>#N/A</v>
      </c>
      <c r="KF45" s="565" t="e">
        <f>INDEX(MARDI!$B$35:$B$58,MATCH($A$45,MARDI!Z35:Z58,0))</f>
        <v>#N/A</v>
      </c>
      <c r="KG45" s="565" t="e">
        <f>INDEX(MARDI!$B$35:$B$58,MATCH($A$45,MARDI!AA35:AA58,0))</f>
        <v>#N/A</v>
      </c>
      <c r="KH45" s="565" t="e">
        <f>INDEX(MARDI!$B$35:$B$58,MATCH($A$45,MARDI!AB35:AB58,0))</f>
        <v>#N/A</v>
      </c>
      <c r="KI45" s="572">
        <f t="shared" si="36"/>
        <v>0</v>
      </c>
      <c r="KK45" s="565" t="str">
        <f t="shared" si="37"/>
        <v>LE COCGUIC</v>
      </c>
      <c r="KL45" s="565" t="e">
        <f>INDEX(MERCREDI!$B$35:$B$58,MATCH($A$45,MERCREDI!D35:D58,0))</f>
        <v>#N/A</v>
      </c>
      <c r="KM45" s="565" t="e">
        <f>INDEX(MERCREDI!$B$35:$B$58,MATCH($A$45,MERCREDI!E35:E58,0))</f>
        <v>#N/A</v>
      </c>
      <c r="KN45" s="565" t="e">
        <f>INDEX(MERCREDI!$B$35:$B$58,MATCH($A$45,MERCREDI!F35:F58,0))</f>
        <v>#N/A</v>
      </c>
      <c r="KO45" s="565" t="e">
        <f>INDEX(MERCREDI!$B$35:$B$58,MATCH($A$45,MERCREDI!G35:G58,0))</f>
        <v>#N/A</v>
      </c>
      <c r="KP45" s="565" t="e">
        <f>INDEX(MERCREDI!$B$35:$B$58,MATCH($A$45,MERCREDI!H35:H58,0))</f>
        <v>#N/A</v>
      </c>
      <c r="KQ45" s="565" t="e">
        <f>INDEX(MERCREDI!$B$35:$B$58,MATCH($A$45,MERCREDI!I35:I58,0))</f>
        <v>#N/A</v>
      </c>
      <c r="KR45" s="565" t="e">
        <f>INDEX(MERCREDI!$B$35:$B$58,MATCH($A$45,MERCREDI!J35:J58,0))</f>
        <v>#N/A</v>
      </c>
      <c r="KS45" s="565" t="e">
        <f>INDEX(MERCREDI!$B$35:$B$58,MATCH($A$45,MERCREDI!K35:K58,0))</f>
        <v>#N/A</v>
      </c>
      <c r="KT45" s="565" t="e">
        <f>INDEX(MERCREDI!$B$35:$B$58,MATCH($A$45,MERCREDI!L35:L58,0))</f>
        <v>#N/A</v>
      </c>
      <c r="KU45" s="565" t="e">
        <f>INDEX(MERCREDI!$B$35:$B$58,MATCH($A$45,MERCREDI!M35:M58,0))</f>
        <v>#N/A</v>
      </c>
      <c r="KV45" s="565" t="e">
        <f>INDEX(MERCREDI!$B$35:$B$58,MATCH($A$45,MERCREDI!N35:N58,0))</f>
        <v>#N/A</v>
      </c>
      <c r="KW45" s="565" t="e">
        <f>INDEX(MERCREDI!$B$35:$B$58,MATCH($A$45,MERCREDI!O35:O58,0))</f>
        <v>#N/A</v>
      </c>
      <c r="KX45" s="565" t="e">
        <f>INDEX(MERCREDI!$B$35:$B$58,MATCH($A$45,MERCREDI!P35:P58,0))</f>
        <v>#N/A</v>
      </c>
      <c r="KY45" s="565" t="e">
        <f>INDEX(MERCREDI!$B$35:$B$58,MATCH($A$45,MERCREDI!Q35:Q58,0))</f>
        <v>#N/A</v>
      </c>
      <c r="KZ45" s="565" t="e">
        <f>INDEX(MERCREDI!$B$35:$B$58,MATCH($A$45,MERCREDI!R35:R58,0))</f>
        <v>#N/A</v>
      </c>
      <c r="LA45" s="565" t="e">
        <f>INDEX(MERCREDI!$B$35:$B$58,MATCH($A$45,MERCREDI!S35:S58,0))</f>
        <v>#N/A</v>
      </c>
      <c r="LB45" s="565" t="e">
        <f>INDEX(MERCREDI!$B$35:$B$58,MATCH($A$45,MERCREDI!T35:T58,0))</f>
        <v>#N/A</v>
      </c>
      <c r="LC45" s="565" t="e">
        <f>INDEX(MERCREDI!$B$35:$B$58,MATCH($A$45,MERCREDI!U35:U58,0))</f>
        <v>#N/A</v>
      </c>
      <c r="LD45" s="565" t="e">
        <f>INDEX(MERCREDI!$B$35:$B$58,MATCH($A$45,MERCREDI!V35:V58,0))</f>
        <v>#N/A</v>
      </c>
      <c r="LE45" s="565" t="e">
        <f>INDEX(MERCREDI!$B$35:$B$58,MATCH($A$45,MERCREDI!W35:W58,0))</f>
        <v>#N/A</v>
      </c>
      <c r="LF45" s="565" t="e">
        <f>INDEX(MERCREDI!$B$35:$B$58,MATCH($A$45,MERCREDI!X35:X58,0))</f>
        <v>#N/A</v>
      </c>
      <c r="LG45" s="565" t="e">
        <f>INDEX(MERCREDI!$B$35:$B$58,MATCH($A$45,MERCREDI!Y35:Y58,0))</f>
        <v>#N/A</v>
      </c>
      <c r="LH45" s="565" t="e">
        <f>INDEX(MERCREDI!$B$35:$B$58,MATCH($A$45,MERCREDI!Z35:Z58,0))</f>
        <v>#N/A</v>
      </c>
      <c r="LI45" s="565" t="e">
        <f>INDEX(MERCREDI!$B$35:$B$58,MATCH($A$45,MERCREDI!AA35:AA58,0))</f>
        <v>#N/A</v>
      </c>
      <c r="LJ45" s="565" t="e">
        <f>INDEX(MERCREDI!$B$35:$B$58,MATCH($A$45,MERCREDI!AB35:AB58,0))</f>
        <v>#N/A</v>
      </c>
      <c r="LK45" s="572">
        <f t="shared" si="38"/>
        <v>0</v>
      </c>
      <c r="LM45" s="565" t="str">
        <f t="shared" si="39"/>
        <v>LE COCGUIC</v>
      </c>
      <c r="LN45" s="565" t="e">
        <f>INDEX(JEUDI!$B$35:$B$58,MATCH($A$45,JEUDI!D35:D58,0))</f>
        <v>#N/A</v>
      </c>
      <c r="LO45" s="565" t="e">
        <f>INDEX(JEUDI!$B$35:$B$58,MATCH($A$45,JEUDI!E35:E58,0))</f>
        <v>#N/A</v>
      </c>
      <c r="LP45" s="565" t="e">
        <f>INDEX(JEUDI!$B$35:$B$58,MATCH($A$45,JEUDI!F35:F58,0))</f>
        <v>#N/A</v>
      </c>
      <c r="LQ45" s="565" t="e">
        <f>INDEX(JEUDI!$B$35:$B$58,MATCH($A$45,JEUDI!G35:G58,0))</f>
        <v>#N/A</v>
      </c>
      <c r="LR45" s="565" t="e">
        <f>INDEX(JEUDI!$B$35:$B$58,MATCH($A$45,JEUDI!H35:H58,0))</f>
        <v>#N/A</v>
      </c>
      <c r="LS45" s="565" t="e">
        <f>INDEX(JEUDI!$B$35:$B$58,MATCH($A$45,JEUDI!I35:I58,0))</f>
        <v>#N/A</v>
      </c>
      <c r="LT45" s="565" t="e">
        <f>INDEX(JEUDI!$B$35:$B$58,MATCH($A$45,JEUDI!J35:J58,0))</f>
        <v>#N/A</v>
      </c>
      <c r="LU45" s="565" t="e">
        <f>INDEX(JEUDI!$B$35:$B$58,MATCH($A$45,JEUDI!K35:K58,0))</f>
        <v>#N/A</v>
      </c>
      <c r="LV45" s="565" t="e">
        <f>INDEX(JEUDI!$B$35:$B$58,MATCH($A$45,JEUDI!L35:L58,0))</f>
        <v>#N/A</v>
      </c>
      <c r="LW45" s="565" t="e">
        <f>INDEX(JEUDI!$B$35:$B$58,MATCH($A$45,JEUDI!M35:M58,0))</f>
        <v>#N/A</v>
      </c>
      <c r="LX45" s="565" t="e">
        <f>INDEX(JEUDI!$B$35:$B$58,MATCH($A$45,JEUDI!N35:N58,0))</f>
        <v>#N/A</v>
      </c>
      <c r="LY45" s="565" t="e">
        <f>INDEX(JEUDI!$B$35:$B$58,MATCH($A$45,JEUDI!O35:O58,0))</f>
        <v>#N/A</v>
      </c>
      <c r="LZ45" s="565" t="e">
        <f>INDEX(JEUDI!$B$35:$B$58,MATCH($A$45,JEUDI!P35:P58,0))</f>
        <v>#N/A</v>
      </c>
      <c r="MA45" s="565" t="e">
        <f>INDEX(JEUDI!$B$35:$B$58,MATCH($A$45,JEUDI!Q35:Q58,0))</f>
        <v>#N/A</v>
      </c>
      <c r="MB45" s="565" t="e">
        <f>INDEX(JEUDI!$B$35:$B$58,MATCH($A$45,JEUDI!R35:R58,0))</f>
        <v>#N/A</v>
      </c>
      <c r="MC45" s="565" t="e">
        <f>INDEX(JEUDI!$B$35:$B$58,MATCH($A$45,JEUDI!S35:S58,0))</f>
        <v>#N/A</v>
      </c>
      <c r="MD45" s="565" t="e">
        <f>INDEX(JEUDI!$B$35:$B$58,MATCH($A$45,JEUDI!T35:T58,0))</f>
        <v>#N/A</v>
      </c>
      <c r="ME45" s="565" t="e">
        <f>INDEX(JEUDI!$B$35:$B$58,MATCH($A$45,JEUDI!U35:U58,0))</f>
        <v>#N/A</v>
      </c>
      <c r="MF45" s="565" t="e">
        <f>INDEX(JEUDI!$B$35:$B$58,MATCH($A$45,JEUDI!V35:V58,0))</f>
        <v>#N/A</v>
      </c>
      <c r="MG45" s="565" t="e">
        <f>INDEX(JEUDI!$B$35:$B$58,MATCH($A$45,JEUDI!W35:W58,0))</f>
        <v>#N/A</v>
      </c>
      <c r="MH45" s="565" t="e">
        <f>INDEX(JEUDI!$B$35:$B$58,MATCH($A$45,JEUDI!X35:X58,0))</f>
        <v>#N/A</v>
      </c>
      <c r="MI45" s="565" t="e">
        <f>INDEX(JEUDI!$B$35:$B$58,MATCH($A$45,JEUDI!Y35:Y58,0))</f>
        <v>#N/A</v>
      </c>
      <c r="MJ45" s="565" t="e">
        <f>INDEX(JEUDI!$B$35:$B$58,MATCH($A$45,JEUDI!Z35:Z58,0))</f>
        <v>#N/A</v>
      </c>
      <c r="MK45" s="565" t="e">
        <f>INDEX(JEUDI!$B$35:$B$58,MATCH($A$45,JEUDI!AA35:AA58,0))</f>
        <v>#N/A</v>
      </c>
      <c r="ML45" s="565" t="e">
        <f>INDEX(JEUDI!$B$35:$B$58,MATCH($A$45,JEUDI!AB35:AB58,0))</f>
        <v>#N/A</v>
      </c>
      <c r="MM45" s="572">
        <f t="shared" si="40"/>
        <v>0</v>
      </c>
      <c r="MP45" s="565" t="str">
        <f t="shared" si="41"/>
        <v>LE COCGUIC</v>
      </c>
      <c r="MQ45" s="565" t="e">
        <f>INDEX(VENDREDI!$B$35:$B$58,MATCH($A$45,VENDREDI!D35:D58,0))</f>
        <v>#N/A</v>
      </c>
      <c r="MR45" s="565" t="e">
        <f>INDEX(VENDREDI!$B$35:$B$58,MATCH($A$45,VENDREDI!E35:E58,0))</f>
        <v>#N/A</v>
      </c>
      <c r="MS45" s="565" t="e">
        <f>INDEX(VENDREDI!$B$35:$B$58,MATCH($A$45,VENDREDI!F35:F58,0))</f>
        <v>#N/A</v>
      </c>
      <c r="MT45" s="565" t="e">
        <f>INDEX(VENDREDI!$B$35:$B$58,MATCH($A$45,VENDREDI!G35:G58,0))</f>
        <v>#N/A</v>
      </c>
      <c r="MU45" s="565" t="e">
        <f>INDEX(VENDREDI!$B$35:$B$58,MATCH($A$45,VENDREDI!H35:H58,0))</f>
        <v>#N/A</v>
      </c>
      <c r="MV45" s="565" t="e">
        <f>INDEX(VENDREDI!$B$35:$B$58,MATCH($A$45,VENDREDI!I35:I58,0))</f>
        <v>#N/A</v>
      </c>
      <c r="MW45" s="565" t="e">
        <f>INDEX(VENDREDI!$B$35:$B$58,MATCH($A$45,VENDREDI!J35:J58,0))</f>
        <v>#N/A</v>
      </c>
      <c r="MX45" s="565" t="e">
        <f>INDEX(VENDREDI!$B$35:$B$58,MATCH($A$45,VENDREDI!K35:K58,0))</f>
        <v>#N/A</v>
      </c>
      <c r="MY45" s="565" t="e">
        <f>INDEX(VENDREDI!$B$35:$B$58,MATCH($A$45,VENDREDI!L35:L58,0))</f>
        <v>#N/A</v>
      </c>
      <c r="MZ45" s="565" t="e">
        <f>INDEX(VENDREDI!$B$35:$B$58,MATCH($A$45,VENDREDI!M35:M58,0))</f>
        <v>#N/A</v>
      </c>
      <c r="NA45" s="565" t="e">
        <f>INDEX(VENDREDI!$B$35:$B$58,MATCH($A$45,VENDREDI!N35:N58,0))</f>
        <v>#N/A</v>
      </c>
      <c r="NB45" s="565" t="e">
        <f>INDEX(VENDREDI!$B$35:$B$58,MATCH($A$45,VENDREDI!O35:O58,0))</f>
        <v>#N/A</v>
      </c>
      <c r="NC45" s="565" t="e">
        <f>INDEX(VENDREDI!$B$35:$B$58,MATCH($A$45,VENDREDI!P35:P58,0))</f>
        <v>#N/A</v>
      </c>
      <c r="ND45" s="565" t="e">
        <f>INDEX(VENDREDI!$B$35:$B$58,MATCH($A$45,VENDREDI!Q35:Q58,0))</f>
        <v>#N/A</v>
      </c>
      <c r="NE45" s="565" t="e">
        <f>INDEX(VENDREDI!$B$35:$B$58,MATCH($A$45,VENDREDI!R35:R58,0))</f>
        <v>#N/A</v>
      </c>
      <c r="NF45" s="565" t="e">
        <f>INDEX(VENDREDI!$B$35:$B$58,MATCH($A$45,VENDREDI!S35:S58,0))</f>
        <v>#N/A</v>
      </c>
      <c r="NG45" s="565" t="e">
        <f>INDEX(VENDREDI!$B$35:$B$58,MATCH($A$45,VENDREDI!T35:T58,0))</f>
        <v>#N/A</v>
      </c>
      <c r="NH45" s="565" t="e">
        <f>INDEX(VENDREDI!$B$35:$B$58,MATCH($A$45,VENDREDI!U35:U58,0))</f>
        <v>#N/A</v>
      </c>
      <c r="NI45" s="565" t="e">
        <f>INDEX(VENDREDI!$B$35:$B$58,MATCH($A$45,VENDREDI!V35:V58,0))</f>
        <v>#N/A</v>
      </c>
      <c r="NJ45" s="565" t="e">
        <f>INDEX(VENDREDI!$B$35:$B$58,MATCH($A$45,VENDREDI!W35:W58,0))</f>
        <v>#N/A</v>
      </c>
      <c r="NK45" s="565" t="e">
        <f>INDEX(VENDREDI!$B$35:$B$58,MATCH($A$45,VENDREDI!X35:X58,0))</f>
        <v>#N/A</v>
      </c>
      <c r="NL45" s="565" t="e">
        <f>INDEX(VENDREDI!$B$35:$B$58,MATCH($A$45,VENDREDI!Y35:Y58,0))</f>
        <v>#N/A</v>
      </c>
      <c r="NM45" s="565" t="e">
        <f>INDEX(VENDREDI!$B$35:$B$58,MATCH($A$45,VENDREDI!Z35:Z58,0))</f>
        <v>#N/A</v>
      </c>
      <c r="NN45" s="565" t="e">
        <f>INDEX(VENDREDI!$B$35:$B$58,MATCH($A$45,VENDREDI!AA35:AA58,0))</f>
        <v>#N/A</v>
      </c>
      <c r="NO45" s="565" t="e">
        <f>INDEX(VENDREDI!$B$35:$B$58,MATCH($A$45,VENDREDI!AB35:AB58,0))</f>
        <v>#N/A</v>
      </c>
      <c r="NP45" s="572">
        <f t="shared" si="42"/>
        <v>0</v>
      </c>
      <c r="NS45" s="564" t="str">
        <f t="shared" si="43"/>
        <v>LE COCGUIC</v>
      </c>
      <c r="NT45" s="617" t="e">
        <f>INDEX(LUNDI!$B$63:$B$66,MATCH(A45,LUNDI!$D$63:$D$66,0))</f>
        <v>#N/A</v>
      </c>
      <c r="NU45" s="618" t="e">
        <f>INDEX(LUNDI!$B$63:$B$66,MATCH(A45,LUNDI!$E$63:$E$66,0))</f>
        <v>#N/A</v>
      </c>
      <c r="NV45" s="625" t="e">
        <f>INDEX(LUNDI!$H$63:$H$66,MATCH(A45,LUNDI!$J$63:$J$66,0))</f>
        <v>#N/A</v>
      </c>
      <c r="NW45" s="626" t="e">
        <f>INDEX(LUNDI!$H$63:$H$66,MATCH($A$45,LUNDI!K63:K66,0))</f>
        <v>#N/A</v>
      </c>
      <c r="NX45" s="617" t="e">
        <f>INDEX(MARDI!$B$63:$B$66,MATCH(A45,MARDI!$D$63:$D$66,0))</f>
        <v>#N/A</v>
      </c>
      <c r="NY45" s="618" t="e">
        <f>INDEX(MARDI!$B$63:$B$66,MATCH(A45,MARDI!$E$63:$E$66,0))</f>
        <v>#N/A</v>
      </c>
      <c r="NZ45" s="625" t="e">
        <f>INDEX(MARDI!$H$63:$H$66,MATCH(A45,MARDI!$J$63:$J$66,0))</f>
        <v>#N/A</v>
      </c>
      <c r="OA45" s="626" t="e">
        <f>INDEX(MARDI!$H$63:$H$66,MATCH(A45,MARDI!$K$63:$K$66,0))</f>
        <v>#N/A</v>
      </c>
      <c r="OB45" s="617" t="e">
        <f>INDEX(MERCREDI!$B$63:$B$66,MATCH(A45,MERCREDI!$D$63:$D$66,0))</f>
        <v>#N/A</v>
      </c>
      <c r="OC45" s="618" t="e">
        <f>INDEX(MERCREDI!$B$63:$B$66,MATCH(A45,MERCREDI!$E$63:$E$66,0))</f>
        <v>#N/A</v>
      </c>
      <c r="OD45" s="625" t="e">
        <f>INDEX(MERCREDI!$H$63:$H$66,MATCH(A45,MERCREDI!$J$63:$J$66,0))</f>
        <v>#N/A</v>
      </c>
      <c r="OE45" s="626" t="e">
        <f>INDEX(MERCREDI!$H$63:$H$66,MATCH(A45,MERCREDI!$K$63:$K$66,0))</f>
        <v>#N/A</v>
      </c>
      <c r="OF45" s="617" t="e">
        <f>INDEX(JEUDI!$B$63:$B$66,MATCH(A45,JEUDI!$D$63:$D$66,0))</f>
        <v>#N/A</v>
      </c>
      <c r="OG45" s="618" t="e">
        <f>INDEX(JEUDI!$B$63:$B$66,MATCH(A45,JEUDI!$E$63:$E$66,0))</f>
        <v>#N/A</v>
      </c>
      <c r="OH45" s="625" t="e">
        <f>INDEX(JEUDI!$H$63:$H$66,MATCH(A45,JEUDI!$J$63:$J$66,0))</f>
        <v>#N/A</v>
      </c>
      <c r="OI45" s="626" t="e">
        <f>INDEX(JEUDI!$H$63:$H$66,MATCH(A45,JEUDI!$K$63:$K$66,0))</f>
        <v>#N/A</v>
      </c>
      <c r="OJ45" s="617" t="e">
        <f>INDEX(VENDREDI!$B$63:$B$66,MATCH(A45,VENDREDI!$D$63:$D$66,0))</f>
        <v>#N/A</v>
      </c>
      <c r="OK45" s="618" t="e">
        <f>INDEX(VENDREDI!$B$63:$B$66,MATCH(A45,VENDREDI!$E$63:$E$66,0))</f>
        <v>#N/A</v>
      </c>
      <c r="OL45" s="625" t="e">
        <f>INDEX(VENDREDI!$H$63:$H$66,MATCH(A45,VENDREDI!$J$63:$J$66,0))</f>
        <v>#N/A</v>
      </c>
      <c r="OM45" s="626" t="e">
        <f>INDEX(VENDREDI!$H$63:$H$66,MATCH(A45,VENDREDI!$K$63:$K$66,0))</f>
        <v>#N/A</v>
      </c>
      <c r="ON45" s="669" t="str">
        <f t="shared" si="44"/>
        <v>LE COCGUIC</v>
      </c>
      <c r="OO45" s="641" t="e">
        <f>INDEX(LUNDI!$C$63:$C$66,MATCH(A45,LUNDI!$D$63:$D$66,0))</f>
        <v>#N/A</v>
      </c>
      <c r="OP45" s="642" t="e">
        <f>INDEX(LUNDI!$C$63:$C$66,MATCH(A45,LUNDI!$E$63:$E$66,0))</f>
        <v>#N/A</v>
      </c>
      <c r="OQ45" s="645" t="e">
        <f>INDEX(LUNDI!$I$63:$I$66,MATCH(A45,LUNDI!$J$63:$J$66,0))</f>
        <v>#N/A</v>
      </c>
      <c r="OR45" s="646" t="e">
        <f>INDEX(LUNDI!$I$63:$I$66,MATCH(A45,LUNDI!$K$63:$K$66,0))</f>
        <v>#N/A</v>
      </c>
      <c r="OS45" s="649" t="e">
        <f>INDEX(MARDI!$C$63:$C$66,MATCH(A45,MARDI!$D$63:$D$66,0))</f>
        <v>#N/A</v>
      </c>
      <c r="OT45" s="650" t="e">
        <f>INDEX(MARDI!$C$63:$C$66,MATCH(A45,MARDI!$E$63:$E$66,0))</f>
        <v>#N/A</v>
      </c>
      <c r="OU45" s="651" t="e">
        <f>INDEX(MARDI!$I$63:$I$66,MATCH(A45,MARDI!$J$63:$J$66,0))</f>
        <v>#N/A</v>
      </c>
      <c r="OV45" s="652" t="e">
        <f>INDEX(MARDI!$I$63:$I$66,MATCH(A45,MARDI!$K$63:$K$66,0))</f>
        <v>#N/A</v>
      </c>
      <c r="OW45" s="657" t="e">
        <f>INDEX(MERCREDI!$C$63:$C$66,MATCH(A45,MERCREDI!$D$63:$D$66,0))</f>
        <v>#N/A</v>
      </c>
      <c r="OX45" s="658" t="e">
        <f>INDEX(MERCREDI!$C$63:$C$66,MATCH(A45,MERCREDI!$E$63:$E$66,0))</f>
        <v>#N/A</v>
      </c>
      <c r="OY45" s="659" t="e">
        <f>INDEX(MERCREDI!$I$63:$I$66,MATCH(A45,MERCREDI!$J$63:$J$66,0))</f>
        <v>#N/A</v>
      </c>
      <c r="OZ45" s="660" t="e">
        <f>INDEX(MERCREDI!$I$63:$I$66,MATCH(A45,MERCREDI!$K$63:$K$66,0))</f>
        <v>#N/A</v>
      </c>
      <c r="PA45" s="657" t="e">
        <f>INDEX(JEUDI!$C$63:$C$66,MATCH(A45,JEUDI!$D$63:$D$66,0))</f>
        <v>#N/A</v>
      </c>
      <c r="PB45" s="658" t="e">
        <f>INDEX(JEUDI!$C$63:$C$66,MATCH(A45,JEUDI!$E$63:$E$66,0))</f>
        <v>#N/A</v>
      </c>
      <c r="PC45" s="659" t="e">
        <f>INDEX(JEUDI!$I$63:$I$66,MATCH(A45,JEUDI!$J$63:$J$66,0))</f>
        <v>#N/A</v>
      </c>
      <c r="PD45" s="660" t="e">
        <f>INDEX(JEUDI!$I$63:$I$66,MATCH(A45,JEUDI!$K$63:$K$66,0))</f>
        <v>#N/A</v>
      </c>
      <c r="PE45" s="657" t="e">
        <f>INDEX(VENDREDI!$C$63:$C$66,MATCH(A45,VENDREDI!$D$63:$D$66,0))</f>
        <v>#N/A</v>
      </c>
      <c r="PF45" s="658" t="e">
        <f>INDEX(VENDREDI!$C$63:$C$66,MATCH(A45,VENDREDI!$E$63:$E$66,0))</f>
        <v>#N/A</v>
      </c>
      <c r="PG45" s="659" t="e">
        <f>INDEX(VENDREDI!$I$63:$I$66,MATCH(A45,VENDREDI!$J$63:$J$66,0))</f>
        <v>#N/A</v>
      </c>
      <c r="PH45" s="660" t="e">
        <f>INDEX(VENDREDI!$I$63:$I$66,MATCH(A45,VENDREDI!$K$63:$K$66,0))</f>
        <v>#N/A</v>
      </c>
    </row>
    <row r="46" spans="1:424" x14ac:dyDescent="0.25">
      <c r="A46" s="187" t="str">
        <f>'LISTE DES PROFS'!A41</f>
        <v>LECUNF</v>
      </c>
      <c r="B46" s="233">
        <f t="shared" si="17"/>
        <v>0</v>
      </c>
      <c r="C46" s="234">
        <f t="shared" si="18"/>
        <v>0</v>
      </c>
      <c r="D46" s="234">
        <f t="shared" si="19"/>
        <v>0</v>
      </c>
      <c r="E46" s="235">
        <f t="shared" si="20"/>
        <v>0</v>
      </c>
      <c r="F46" s="233">
        <f t="shared" si="21"/>
        <v>0</v>
      </c>
      <c r="G46" s="234">
        <f t="shared" si="22"/>
        <v>0</v>
      </c>
      <c r="H46" s="227">
        <f t="shared" si="23"/>
        <v>0</v>
      </c>
      <c r="I46" s="235">
        <f t="shared" si="24"/>
        <v>0</v>
      </c>
      <c r="J46" s="489">
        <f t="shared" si="45"/>
        <v>0</v>
      </c>
      <c r="K46" s="227">
        <f t="shared" si="46"/>
        <v>0</v>
      </c>
      <c r="L46" s="227">
        <f t="shared" si="47"/>
        <v>0</v>
      </c>
      <c r="M46" s="235">
        <f t="shared" si="48"/>
        <v>0</v>
      </c>
      <c r="N46" s="491">
        <f t="shared" si="25"/>
        <v>0</v>
      </c>
      <c r="O46" s="480" t="s">
        <v>94</v>
      </c>
      <c r="P46" s="233">
        <f>COUNTIF(LUNDI!$D$6:$AB$15,A46)</f>
        <v>0</v>
      </c>
      <c r="Q46" s="234">
        <f>COUNTIF(LUNDI!$D$20:$Y$29,A46)</f>
        <v>0</v>
      </c>
      <c r="R46" s="444">
        <f t="shared" si="4"/>
        <v>0</v>
      </c>
      <c r="S46" s="234">
        <f>COUNTIF(MARDI!$D$6:$AB$15,A46)</f>
        <v>0</v>
      </c>
      <c r="T46" s="234">
        <f>COUNTIF(MARDI!$D$20:$Y$29,A46)</f>
        <v>0</v>
      </c>
      <c r="U46" s="444">
        <f t="shared" si="5"/>
        <v>0</v>
      </c>
      <c r="V46" s="234">
        <f>COUNTIF(MERCREDI!$D$6:$AB$15,A46)</f>
        <v>0</v>
      </c>
      <c r="W46" s="234">
        <f>COUNTIF(MERCREDI!$D$20:$Y$29,A46)</f>
        <v>0</v>
      </c>
      <c r="X46" s="444">
        <f t="shared" si="6"/>
        <v>0</v>
      </c>
      <c r="Y46" s="234">
        <f>COUNTIF(JEUDI!$D$6:$AB$15,A46)</f>
        <v>0</v>
      </c>
      <c r="Z46" s="234">
        <f>COUNTIF(JEUDI!$D$20:$Y$29,A46)</f>
        <v>0</v>
      </c>
      <c r="AA46" s="444">
        <f t="shared" si="7"/>
        <v>0</v>
      </c>
      <c r="AB46" s="234">
        <f>COUNTIF(VENDREDI!$D$6:$AB$15,A46)</f>
        <v>0</v>
      </c>
      <c r="AC46" s="235">
        <f>COUNTIF(VENDREDI!$D$20:$Y$29,A46)</f>
        <v>0</v>
      </c>
      <c r="AD46" s="451">
        <f t="shared" si="8"/>
        <v>0</v>
      </c>
      <c r="AE46" s="226">
        <f>COUNTIF(LUNDI!$D$63:$D$66,A46)</f>
        <v>0</v>
      </c>
      <c r="AF46" s="227">
        <f>COUNTIF(LUNDI!$E$63:$E$66,A46)</f>
        <v>0</v>
      </c>
      <c r="AG46" s="228">
        <f>COUNTIF(MARDI!$D$63:$D$66,A46)</f>
        <v>0</v>
      </c>
      <c r="AH46" s="234">
        <f>COUNTIF(MARDI!$E$63:$E$66,A46)</f>
        <v>0</v>
      </c>
      <c r="AI46" s="228">
        <f>COUNTIF(MERCREDI!$D$63:$D$66,A46)</f>
        <v>0</v>
      </c>
      <c r="AJ46" s="234">
        <f>COUNTIF(MERCREDI!$E$63:$E$66,A46)</f>
        <v>0</v>
      </c>
      <c r="AK46" s="228">
        <f>COUNTIF(JEUDI!$D$63:$D$66,A46)</f>
        <v>0</v>
      </c>
      <c r="AL46" s="227">
        <f>COUNTIF(JEUDI!$E$63:$E$66,A46)</f>
        <v>0</v>
      </c>
      <c r="AM46" s="228">
        <f>COUNTIF(VENDREDI!$D$63:$D$66,A46)</f>
        <v>0</v>
      </c>
      <c r="AN46" s="525">
        <f>COUNTIF(VENDREDI!$E$63:$E$66,A46)</f>
        <v>0</v>
      </c>
      <c r="AO46" s="233">
        <f>COUNTIF(LUNDI!$F$63:$F$66,A46)</f>
        <v>0</v>
      </c>
      <c r="AP46" s="234"/>
      <c r="AQ46" s="234">
        <f>COUNTIF(MARDI!$F$63:$F$66,A46)</f>
        <v>0</v>
      </c>
      <c r="AR46" s="234"/>
      <c r="AS46" s="234">
        <f>COUNTIF(MERCREDI!$F$63:$F$66,A46)</f>
        <v>0</v>
      </c>
      <c r="AT46" s="234"/>
      <c r="AU46" s="234">
        <f>COUNTIF(JEUDI!$F$63:$F$66,A46)</f>
        <v>0</v>
      </c>
      <c r="AV46" s="234"/>
      <c r="AW46" s="235">
        <f>COUNTIF(VENDREDI!$F$63:$F$66,A46)</f>
        <v>0</v>
      </c>
      <c r="AZ46" s="233">
        <f>COUNTIF(LUNDI!$D$35:$AB$44,A46)</f>
        <v>0</v>
      </c>
      <c r="BA46" s="234">
        <f>COUNTIF(LUNDI!$D$49:$Y$58,A46)</f>
        <v>0</v>
      </c>
      <c r="BB46" s="444">
        <f t="shared" si="9"/>
        <v>0</v>
      </c>
      <c r="BC46" s="234">
        <f>COUNTIF(MARDI!$D$35:$AB$44,A46)</f>
        <v>0</v>
      </c>
      <c r="BD46" s="234">
        <f>COUNTIF(MARDI!$D$49:$Y$58,A46)</f>
        <v>0</v>
      </c>
      <c r="BE46" s="444">
        <f t="shared" si="10"/>
        <v>0</v>
      </c>
      <c r="BF46" s="234">
        <f>COUNTIF(MERCREDI!$D$35:$AB$44,A46)</f>
        <v>0</v>
      </c>
      <c r="BG46" s="234">
        <f>COUNTIF(MERCREDI!$D$49:$Y$58,A46)</f>
        <v>0</v>
      </c>
      <c r="BH46" s="444">
        <f t="shared" si="11"/>
        <v>0</v>
      </c>
      <c r="BI46" s="234">
        <f>COUNTIF(JEUDI!$D$35:$AB$44,A46)</f>
        <v>0</v>
      </c>
      <c r="BJ46" s="234">
        <f>COUNTIF(JEUDI!$D$49:$Y$58,A46)</f>
        <v>0</v>
      </c>
      <c r="BK46" s="444">
        <f t="shared" si="12"/>
        <v>0</v>
      </c>
      <c r="BL46" s="234">
        <f>COUNTIF(VENDREDI!$D$35:$AB$44,A46)</f>
        <v>0</v>
      </c>
      <c r="BM46" s="235">
        <f>COUNTIF(VENDREDI!$D$49:$Y$58,A46)</f>
        <v>0</v>
      </c>
      <c r="BN46" s="451">
        <f t="shared" si="13"/>
        <v>0</v>
      </c>
      <c r="BO46" s="207">
        <f>COUNTIF(LUNDI!$J$63:$J$66,A46)</f>
        <v>0</v>
      </c>
      <c r="BP46" s="41">
        <f>COUNTIF(LUNDI!$K$63:$K$66,A46)</f>
        <v>0</v>
      </c>
      <c r="BQ46" s="207">
        <f>COUNTIF(MARDI!$J$63:$J$66,A46)</f>
        <v>0</v>
      </c>
      <c r="BR46" s="41">
        <f>COUNTIF(MARDI!$K$63:$K$66,A46)</f>
        <v>0</v>
      </c>
      <c r="BS46" s="207">
        <f>COUNTIF(MERCREDI!$J$63:$J$66,A46)</f>
        <v>0</v>
      </c>
      <c r="BT46" s="41">
        <f>COUNTIF(MERCREDI!$K$63:$K$66,A46)</f>
        <v>0</v>
      </c>
      <c r="BU46" s="207">
        <f>COUNTIF(JEUDI!$J$63:$J$66,A46)</f>
        <v>0</v>
      </c>
      <c r="BV46" s="41">
        <f>COUNTIF(JEUDI!$K$63:$K$66,A46)</f>
        <v>0</v>
      </c>
      <c r="BW46" s="207">
        <f>COUNTIF(VENDREDI!$J$63:$J$66,A46)</f>
        <v>0</v>
      </c>
      <c r="BX46" s="42">
        <f>COUNTIF(VENDREDI!$K$63:$K$66,A46)</f>
        <v>0</v>
      </c>
      <c r="BY46" s="207">
        <f>COUNTIF(LUNDI!$L$66:$L102,A46)</f>
        <v>0</v>
      </c>
      <c r="BZ46" s="208"/>
      <c r="CA46" s="41">
        <f>COUNTIF(MARDI!$L$63:$L$66,A46)</f>
        <v>0</v>
      </c>
      <c r="CB46" s="208"/>
      <c r="CC46" s="208">
        <f>COUNTIF(MERCREDI!$L$63:$L$66,A46)</f>
        <v>0</v>
      </c>
      <c r="CD46" s="208"/>
      <c r="CE46" s="41">
        <f>COUNTIF(JEUDI!$L$63:$L$66,A46)</f>
        <v>0</v>
      </c>
      <c r="CF46" s="208"/>
      <c r="CG46" s="209">
        <f>COUNTIF(VENDREDI!$L$63:$L$66,A46)</f>
        <v>0</v>
      </c>
      <c r="CK46" s="43">
        <f>COUNTIF(LUNDI!$O$64:$O$66,A46)</f>
        <v>0</v>
      </c>
      <c r="CL46" s="41">
        <f>COUNTIF(MARDI!$O$64:$O$66,A46)</f>
        <v>0</v>
      </c>
      <c r="CM46" s="41">
        <f>COUNTIF(MERCREDI!$O$64:$O$66,A46)</f>
        <v>0</v>
      </c>
      <c r="CN46" s="41">
        <f>COUNTIF(JEUDI!$O$64:$O$66,A46)</f>
        <v>0</v>
      </c>
      <c r="CO46" s="42">
        <f>COUNTIF(VENDREDI!$O$64:$O$66,A46)</f>
        <v>0</v>
      </c>
      <c r="CQ46" s="43">
        <f>COUNTIF(LUNDI!$P$64:$P$66,A46)</f>
        <v>0</v>
      </c>
      <c r="CR46" s="41">
        <f>COUNTIF(MARDI!$P$64:$P$66,A46)</f>
        <v>0</v>
      </c>
      <c r="CS46" s="41">
        <f>COUNTIF(MERCREDI!$P$64:$P$66,A46)</f>
        <v>0</v>
      </c>
      <c r="CT46" s="41">
        <f>COUNTIF(JEUDI!$P$64:$P$66,A46)</f>
        <v>0</v>
      </c>
      <c r="CU46" s="42">
        <f>COUNTIF(VENDREDI!$P$64:$P$66,A46)</f>
        <v>0</v>
      </c>
      <c r="CV46" s="543" t="str">
        <f t="shared" si="26"/>
        <v>LECUNF</v>
      </c>
      <c r="CW46" s="559" t="e">
        <f>INDEX(LUNDI!$B$6:$B$29,MATCH($A$46,LUNDI!D6:D29,0))</f>
        <v>#N/A</v>
      </c>
      <c r="CX46" s="559" t="e">
        <f>INDEX(LUNDI!$B$6:$B$29,MATCH($A$46,LUNDI!E6:E29,0))</f>
        <v>#N/A</v>
      </c>
      <c r="CY46" s="559" t="e">
        <f>INDEX(LUNDI!$B$6:$B$29,MATCH($A$46,LUNDI!F6:F29,0))</f>
        <v>#N/A</v>
      </c>
      <c r="CZ46" s="559" t="e">
        <f>INDEX(LUNDI!$B$6:$B$29,MATCH($A$46,LUNDI!G6:G29,0))</f>
        <v>#N/A</v>
      </c>
      <c r="DA46" s="559" t="e">
        <f>INDEX(LUNDI!$B$6:$B$29,MATCH($A$46,LUNDI!H6:H29,0))</f>
        <v>#N/A</v>
      </c>
      <c r="DB46" s="559" t="e">
        <f>INDEX(LUNDI!$B$6:$B$29,MATCH($A$46,LUNDI!I6:I29,0))</f>
        <v>#N/A</v>
      </c>
      <c r="DC46" s="559" t="e">
        <f>INDEX(LUNDI!$B$6:$B$29,MATCH($A$46,LUNDI!J6:J29,0))</f>
        <v>#N/A</v>
      </c>
      <c r="DD46" s="559" t="e">
        <f>INDEX(LUNDI!$B$6:$B$29,MATCH($A$46,LUNDI!K6:K29,0))</f>
        <v>#N/A</v>
      </c>
      <c r="DE46" s="559" t="e">
        <f>INDEX(LUNDI!$B$6:$B$29,MATCH($A$46,LUNDI!L6:L29,0))</f>
        <v>#N/A</v>
      </c>
      <c r="DF46" s="559" t="e">
        <f>INDEX(LUNDI!$B$6:$B$29,MATCH($A$46,LUNDI!M6:M29,0))</f>
        <v>#N/A</v>
      </c>
      <c r="DG46" s="559" t="e">
        <f>INDEX(LUNDI!$B$6:$B$29,MATCH($A$46,LUNDI!N6:N29,0))</f>
        <v>#N/A</v>
      </c>
      <c r="DH46" s="559" t="e">
        <f>INDEX(LUNDI!$B$6:$B$29,MATCH($A$46,LUNDI!O6:O29,0))</f>
        <v>#N/A</v>
      </c>
      <c r="DI46" s="559" t="e">
        <f>INDEX(LUNDI!$B$6:$B$29,MATCH($A$46,LUNDI!P6:P29,0))</f>
        <v>#N/A</v>
      </c>
      <c r="DJ46" s="559" t="e">
        <f>INDEX(LUNDI!$B$6:$B$29,MATCH($A$46,LUNDI!Q6:Q29,0))</f>
        <v>#N/A</v>
      </c>
      <c r="DK46" s="559" t="e">
        <f>INDEX(LUNDI!$B$6:$B$29,MATCH($A$46,LUNDI!R6:R29,0))</f>
        <v>#N/A</v>
      </c>
      <c r="DL46" s="559" t="e">
        <f>INDEX(LUNDI!$B$6:$B$29,MATCH($A$46,LUNDI!S6:S29,0))</f>
        <v>#N/A</v>
      </c>
      <c r="DM46" s="559" t="e">
        <f>INDEX(LUNDI!$B$6:$B$29,MATCH($A$46,LUNDI!T6:T29,0))</f>
        <v>#N/A</v>
      </c>
      <c r="DN46" s="559" t="e">
        <f>INDEX(LUNDI!$B$6:$B$29,MATCH($A$46,LUNDI!U6:U29,0))</f>
        <v>#N/A</v>
      </c>
      <c r="DO46" s="559" t="e">
        <f>INDEX(LUNDI!$B$6:$B$29,MATCH($A$46,LUNDI!V6:V29,0))</f>
        <v>#N/A</v>
      </c>
      <c r="DP46" s="559" t="e">
        <f>INDEX(LUNDI!$B$6:$B$29,MATCH($A$46,LUNDI!W6:W29,0))</f>
        <v>#N/A</v>
      </c>
      <c r="DQ46" s="559" t="e">
        <f>INDEX(LUNDI!$B$6:$B$29,MATCH($A$46,LUNDI!X6:X29,0))</f>
        <v>#N/A</v>
      </c>
      <c r="DR46" s="559" t="e">
        <f>INDEX(LUNDI!$B$6:$B$29,MATCH($A$46,LUNDI!Y6:Y29,0))</f>
        <v>#N/A</v>
      </c>
      <c r="DS46" s="559" t="e">
        <f>INDEX(LUNDI!$B$6:$B$29,MATCH($A$46,LUNDI!Z6:Z29,0))</f>
        <v>#N/A</v>
      </c>
      <c r="DT46" s="559" t="e">
        <f>INDEX(LUNDI!$B$6:$B$29,MATCH($A$46,LUNDI!AA6:AA29,0))</f>
        <v>#N/A</v>
      </c>
      <c r="DU46" s="559" t="e">
        <f>INDEX(LUNDI!$B$6:$B$29,MATCH($A$46,LUNDI!AB6:AB29,0))</f>
        <v>#N/A</v>
      </c>
      <c r="DV46" s="572">
        <f t="shared" si="49"/>
        <v>0</v>
      </c>
      <c r="DW46" s="543" t="str">
        <f t="shared" si="50"/>
        <v>LECUNF</v>
      </c>
      <c r="DX46" s="559" t="e">
        <f>INDEX(MARDI!$B$6:$B$29,MATCH($A$46,MARDI!D6:D29,0))</f>
        <v>#N/A</v>
      </c>
      <c r="DY46" s="559" t="e">
        <f>INDEX(MARDI!$B$6:$B$29,MATCH($A$46,MARDI!E6:E29,0))</f>
        <v>#N/A</v>
      </c>
      <c r="DZ46" s="559" t="e">
        <f>INDEX(MARDI!$B$6:$B$29,MATCH($A$46,MARDI!F6:F29,0))</f>
        <v>#N/A</v>
      </c>
      <c r="EA46" s="559" t="e">
        <f>INDEX(MARDI!$B$6:$B$29,MATCH($A$46,MARDI!G6:G29,0))</f>
        <v>#N/A</v>
      </c>
      <c r="EB46" s="559" t="e">
        <f>INDEX(MARDI!$B$6:$B$29,MATCH($A$46,MARDI!H6:H29,0))</f>
        <v>#N/A</v>
      </c>
      <c r="EC46" s="559" t="e">
        <f>INDEX(MARDI!$B$6:$B$29,MATCH($A$46,MARDI!I6:I29,0))</f>
        <v>#N/A</v>
      </c>
      <c r="ED46" s="559" t="e">
        <f>INDEX(MARDI!$B$6:$B$29,MATCH($A$46,MARDI!J6:J29,0))</f>
        <v>#N/A</v>
      </c>
      <c r="EE46" s="559" t="e">
        <f>INDEX(MARDI!$B$6:$B$29,MATCH($A$46,MARDI!K6:K29,0))</f>
        <v>#N/A</v>
      </c>
      <c r="EF46" s="559" t="e">
        <f>INDEX(MARDI!$B$6:$B$29,MATCH($A$46,MARDI!L6:L29,0))</f>
        <v>#N/A</v>
      </c>
      <c r="EG46" s="559" t="e">
        <f>INDEX(MARDI!$B$6:$B$29,MATCH($A$46,MARDI!M6:M29,0))</f>
        <v>#N/A</v>
      </c>
      <c r="EH46" s="559" t="e">
        <f>INDEX(MARDI!$B$6:$B$29,MATCH($A$46,MARDI!N6:N29,0))</f>
        <v>#N/A</v>
      </c>
      <c r="EI46" s="559" t="e">
        <f>INDEX(MARDI!$B$6:$B$29,MATCH($A$46,MARDI!O6:O29,0))</f>
        <v>#N/A</v>
      </c>
      <c r="EJ46" s="559" t="e">
        <f>INDEX(MARDI!$B$6:$B$29,MATCH($A$46,MARDI!P6:P29,0))</f>
        <v>#N/A</v>
      </c>
      <c r="EK46" s="559" t="e">
        <f>INDEX(MARDI!$B$6:$B$29,MATCH($A$46,MARDI!Q6:Q29,0))</f>
        <v>#N/A</v>
      </c>
      <c r="EL46" s="559" t="e">
        <f>INDEX(MARDI!$B$6:$B$29,MATCH($A$46,MARDI!R6:R29,0))</f>
        <v>#N/A</v>
      </c>
      <c r="EM46" s="559" t="e">
        <f>INDEX(MARDI!$B$6:$B$29,MATCH($A$46,MARDI!S6:S29,0))</f>
        <v>#N/A</v>
      </c>
      <c r="EN46" s="559" t="e">
        <f>INDEX(MARDI!$B$6:$B$29,MATCH($A$46,MARDI!T6:T29,0))</f>
        <v>#N/A</v>
      </c>
      <c r="EO46" s="559" t="e">
        <f>INDEX(MARDI!$B$6:$B$29,MATCH($A$46,MARDI!U6:U29,0))</f>
        <v>#N/A</v>
      </c>
      <c r="EP46" s="559" t="e">
        <f>INDEX(MARDI!$B$6:$B$29,MATCH($A$46,MARDI!V6:V29,0))</f>
        <v>#N/A</v>
      </c>
      <c r="EQ46" s="559" t="e">
        <f>INDEX(MARDI!$B$6:$B$29,MATCH($A$46,MARDI!W6:W29,0))</f>
        <v>#N/A</v>
      </c>
      <c r="ER46" s="559" t="e">
        <f>INDEX(MARDI!$B$6:$B$29,MATCH($A$46,MARDI!X6:X29,0))</f>
        <v>#N/A</v>
      </c>
      <c r="ES46" s="559" t="e">
        <f>INDEX(MARDI!$B$6:$B$29,MATCH($A$46,MARDI!Y6:Y29,0))</f>
        <v>#N/A</v>
      </c>
      <c r="ET46" s="559" t="e">
        <f>INDEX(MARDI!$B$6:$B$29,MATCH($A$46,MARDI!Z6:Z29,0))</f>
        <v>#N/A</v>
      </c>
      <c r="EU46" s="559" t="e">
        <f>INDEX(MARDI!$B$6:$B$29,MATCH($A$46,MARDI!AA6:AA29,0))</f>
        <v>#N/A</v>
      </c>
      <c r="EV46" s="559" t="e">
        <f>INDEX(MARDI!$B$6:$B$29,MATCH($A$46,MARDI!AB6:AB29,0))</f>
        <v>#N/A</v>
      </c>
      <c r="EW46" s="572">
        <f t="shared" si="51"/>
        <v>0</v>
      </c>
      <c r="EX46" s="559"/>
      <c r="EY46" s="568" t="str">
        <f t="shared" si="27"/>
        <v>LECUNF</v>
      </c>
      <c r="EZ46" s="559" t="e">
        <f>INDEX(MERCREDI!$B$6:$B$29,MATCH($A$46,MERCREDI!D6:D29,0))</f>
        <v>#N/A</v>
      </c>
      <c r="FA46" s="559" t="e">
        <f>INDEX(MERCREDI!$B$6:$B$29,MATCH($A$46,MERCREDI!E6:E29,0))</f>
        <v>#N/A</v>
      </c>
      <c r="FB46" s="559" t="e">
        <f>INDEX(MERCREDI!$B$6:$B$29,MATCH($A$46,MERCREDI!F6:F29,0))</f>
        <v>#N/A</v>
      </c>
      <c r="FC46" s="559" t="e">
        <f>INDEX(MERCREDI!$B$6:$B$29,MATCH($A$46,MERCREDI!G6:G29,0))</f>
        <v>#N/A</v>
      </c>
      <c r="FD46" s="559" t="e">
        <f>INDEX(MERCREDI!$B$6:$B$29,MATCH($A$46,MERCREDI!H6:H29,0))</f>
        <v>#N/A</v>
      </c>
      <c r="FE46" s="559" t="e">
        <f>INDEX(MERCREDI!$B$6:$B$29,MATCH($A$46,MERCREDI!I6:I29,0))</f>
        <v>#N/A</v>
      </c>
      <c r="FF46" s="559" t="e">
        <f>INDEX(MERCREDI!$B$6:$B$29,MATCH($A$46,MERCREDI!J6:J29,0))</f>
        <v>#N/A</v>
      </c>
      <c r="FG46" s="559" t="e">
        <f>INDEX(MERCREDI!$B$6:$B$29,MATCH($A$46,MERCREDI!K6:K29,0))</f>
        <v>#N/A</v>
      </c>
      <c r="FH46" s="559" t="e">
        <f>INDEX(MERCREDI!$B$6:$B$29,MATCH($A$46,MERCREDI!L6:L29,0))</f>
        <v>#N/A</v>
      </c>
      <c r="FI46" s="559" t="e">
        <f>INDEX(MERCREDI!$B$6:$B$29,MATCH($A$46,MERCREDI!M6:M29,0))</f>
        <v>#N/A</v>
      </c>
      <c r="FJ46" s="559" t="e">
        <f>INDEX(MERCREDI!$B$6:$B$29,MATCH($A$46,MERCREDI!N6:N29,0))</f>
        <v>#N/A</v>
      </c>
      <c r="FK46" s="559" t="e">
        <f>INDEX(MERCREDI!$B$6:$B$29,MATCH($A$46,MERCREDI!O6:O29,0))</f>
        <v>#N/A</v>
      </c>
      <c r="FL46" s="559" t="e">
        <f>INDEX(MERCREDI!$B$6:$B$29,MATCH($A$46,MERCREDI!P6:P29,0))</f>
        <v>#N/A</v>
      </c>
      <c r="FM46" s="559" t="e">
        <f>INDEX(MERCREDI!$B$6:$B$29,MATCH($A$46,MERCREDI!Q6:Q29,0))</f>
        <v>#N/A</v>
      </c>
      <c r="FN46" s="559" t="e">
        <f>INDEX(MERCREDI!$B$6:$B$29,MATCH($A$46,MERCREDI!R6:R29,0))</f>
        <v>#N/A</v>
      </c>
      <c r="FO46" s="559" t="e">
        <f>INDEX(MERCREDI!$B$6:$B$29,MATCH($A$46,MERCREDI!S6:S29,0))</f>
        <v>#N/A</v>
      </c>
      <c r="FP46" s="559" t="e">
        <f>INDEX(MERCREDI!$B$6:$B$29,MATCH($A$46,MERCREDI!T6:T29,0))</f>
        <v>#N/A</v>
      </c>
      <c r="FQ46" s="559" t="e">
        <f>INDEX(MERCREDI!$B$6:$B$29,MATCH($A$46,MERCREDI!U6:U29,0))</f>
        <v>#N/A</v>
      </c>
      <c r="FR46" s="559" t="e">
        <f>INDEX(MERCREDI!$B$6:$B$29,MATCH($A$46,MERCREDI!V6:V29,0))</f>
        <v>#N/A</v>
      </c>
      <c r="FS46" s="559" t="e">
        <f>INDEX(MERCREDI!$B$6:$B$29,MATCH($A$46,MERCREDI!W6:W29,0))</f>
        <v>#N/A</v>
      </c>
      <c r="FT46" s="559" t="e">
        <f>INDEX(MERCREDI!$B$6:$B$29,MATCH($A$46,MERCREDI!X6:X29,0))</f>
        <v>#N/A</v>
      </c>
      <c r="FU46" s="559" t="e">
        <f>INDEX(MERCREDI!$B$6:$B$29,MATCH($A$46,MERCREDI!Y6:Y29,0))</f>
        <v>#N/A</v>
      </c>
      <c r="FV46" s="559" t="e">
        <f>INDEX(MERCREDI!$B$6:$B$29,MATCH($A$46,MERCREDI!Z6:Z29,0))</f>
        <v>#N/A</v>
      </c>
      <c r="FW46" s="559" t="e">
        <f>INDEX(MERCREDI!$B$6:$B$29,MATCH($A$46,MERCREDI!AA6:AA29,0))</f>
        <v>#N/A</v>
      </c>
      <c r="FX46" s="559" t="e">
        <f>INDEX(MERCREDI!$B$6:$B$29,MATCH($A$46,MERCREDI!AB6:AB29,0))</f>
        <v>#N/A</v>
      </c>
      <c r="FY46" s="572">
        <f t="shared" si="28"/>
        <v>0</v>
      </c>
      <c r="GA46" s="570" t="str">
        <f t="shared" si="29"/>
        <v>LECUNF</v>
      </c>
      <c r="GB46" s="565" t="e">
        <f>INDEX(JEUDI!$B$6:$B$29,MATCH($A$46,JEUDI!D6:D29,0))</f>
        <v>#N/A</v>
      </c>
      <c r="GC46" s="565" t="e">
        <f>INDEX(JEUDI!$B$6:$B$29,MATCH($A$46,JEUDI!E6:E29,0))</f>
        <v>#N/A</v>
      </c>
      <c r="GD46" s="565" t="e">
        <f>INDEX(JEUDI!$B$6:$B$29,MATCH($A$46,JEUDI!F6:F29,0))</f>
        <v>#N/A</v>
      </c>
      <c r="GE46" s="565" t="e">
        <f>INDEX(JEUDI!$B$6:$B$29,MATCH($A$46,JEUDI!G6:G29,0))</f>
        <v>#N/A</v>
      </c>
      <c r="GF46" s="565" t="e">
        <f>INDEX(JEUDI!$B$6:$B$29,MATCH($A$46,JEUDI!H6:H29,0))</f>
        <v>#N/A</v>
      </c>
      <c r="GG46" s="565" t="e">
        <f>INDEX(JEUDI!$B$6:$B$29,MATCH($A$46,JEUDI!I6:I29,0))</f>
        <v>#N/A</v>
      </c>
      <c r="GH46" s="565" t="e">
        <f>INDEX(JEUDI!$B$6:$B$29,MATCH($A$46,JEUDI!J6:J29,0))</f>
        <v>#N/A</v>
      </c>
      <c r="GI46" s="565" t="e">
        <f>INDEX(JEUDI!$B$6:$B$29,MATCH($A$46,JEUDI!K6:K29,0))</f>
        <v>#N/A</v>
      </c>
      <c r="GJ46" s="565" t="e">
        <f>INDEX(JEUDI!$B$6:$B$29,MATCH($A$46,JEUDI!L6:L29,0))</f>
        <v>#N/A</v>
      </c>
      <c r="GK46" s="565" t="e">
        <f>INDEX(JEUDI!$B$6:$B$29,MATCH($A$46,JEUDI!M6:M29,0))</f>
        <v>#N/A</v>
      </c>
      <c r="GL46" s="565" t="e">
        <f>INDEX(JEUDI!$B$6:$B$29,MATCH($A$46,JEUDI!N6:N29,0))</f>
        <v>#N/A</v>
      </c>
      <c r="GM46" s="565" t="e">
        <f>INDEX(JEUDI!$B$6:$B$29,MATCH($A$46,JEUDI!O6:O29,0))</f>
        <v>#N/A</v>
      </c>
      <c r="GN46" s="565" t="e">
        <f>INDEX(JEUDI!$B$6:$B$29,MATCH($A$46,JEUDI!P6:P29,0))</f>
        <v>#N/A</v>
      </c>
      <c r="GO46" s="565" t="e">
        <f>INDEX(JEUDI!$B$6:$B$29,MATCH($A$46,JEUDI!Q6:Q29,0))</f>
        <v>#N/A</v>
      </c>
      <c r="GP46" s="565" t="e">
        <f>INDEX(JEUDI!$B$6:$B$29,MATCH($A$46,JEUDI!R6:R29,0))</f>
        <v>#N/A</v>
      </c>
      <c r="GQ46" s="565" t="e">
        <f>INDEX(JEUDI!$B$6:$B$29,MATCH($A$46,JEUDI!S6:S29,0))</f>
        <v>#N/A</v>
      </c>
      <c r="GR46" s="565" t="e">
        <f>INDEX(JEUDI!$B$6:$B$29,MATCH($A$46,JEUDI!T6:T29,0))</f>
        <v>#N/A</v>
      </c>
      <c r="GS46" s="565" t="e">
        <f>INDEX(JEUDI!$B$6:$B$29,MATCH($A$46,JEUDI!U6:U29,0))</f>
        <v>#N/A</v>
      </c>
      <c r="GT46" s="565" t="e">
        <f>INDEX(JEUDI!$B$6:$B$29,MATCH($A$46,JEUDI!V6:V29,0))</f>
        <v>#N/A</v>
      </c>
      <c r="GU46" s="565" t="e">
        <f>INDEX(JEUDI!$B$6:$B$29,MATCH($A$46,JEUDI!W6:W29,0))</f>
        <v>#N/A</v>
      </c>
      <c r="GV46" s="565" t="e">
        <f>INDEX(JEUDI!$B$6:$B$29,MATCH($A$46,JEUDI!X6:X29,0))</f>
        <v>#N/A</v>
      </c>
      <c r="GW46" s="565" t="e">
        <f>INDEX(JEUDI!$B$6:$B$29,MATCH($A$46,JEUDI!Y6:Y29,0))</f>
        <v>#N/A</v>
      </c>
      <c r="GX46" s="565" t="e">
        <f>INDEX(JEUDI!$B$6:$B$29,MATCH($A$46,JEUDI!Z6:Z29,0))</f>
        <v>#N/A</v>
      </c>
      <c r="GY46" s="565" t="e">
        <f>INDEX(JEUDI!$B$6:$B$29,MATCH($A$46,JEUDI!AA6:AA29,0))</f>
        <v>#N/A</v>
      </c>
      <c r="GZ46" s="565" t="e">
        <f>INDEX(JEUDI!$B$6:$B$29,MATCH($A$46,JEUDI!AB6:AB29,0))</f>
        <v>#N/A</v>
      </c>
      <c r="HA46" s="572">
        <f t="shared" si="30"/>
        <v>0</v>
      </c>
      <c r="HC46" s="772" t="str">
        <f t="shared" si="31"/>
        <v>LECUNF</v>
      </c>
      <c r="HD46" s="565" t="e">
        <f>INDEX(VENDREDI!$B$6:$B$29,MATCH($A$46,VENDREDI!D6:D29,0))</f>
        <v>#N/A</v>
      </c>
      <c r="HE46" s="565" t="e">
        <f>INDEX(VENDREDI!$B$6:$B$29,MATCH($A$46,VENDREDI!E6:E29,0))</f>
        <v>#N/A</v>
      </c>
      <c r="HF46" s="565" t="e">
        <f>INDEX(VENDREDI!$B$6:$B$29,MATCH($A$46,VENDREDI!F6:F29,0))</f>
        <v>#N/A</v>
      </c>
      <c r="HG46" s="565" t="e">
        <f>INDEX(VENDREDI!$B$6:$B$29,MATCH($A$46,VENDREDI!G6:G29,0))</f>
        <v>#N/A</v>
      </c>
      <c r="HH46" s="565" t="e">
        <f>INDEX(VENDREDI!$B$6:$B$29,MATCH($A$46,VENDREDI!H6:H29,0))</f>
        <v>#N/A</v>
      </c>
      <c r="HI46" s="565" t="e">
        <f>INDEX(VENDREDI!$B$6:$B$29,MATCH($A$46,VENDREDI!I6:I29,0))</f>
        <v>#N/A</v>
      </c>
      <c r="HJ46" s="565" t="e">
        <f>INDEX(VENDREDI!$B$6:$B$29,MATCH($A$46,VENDREDI!J6:J29,0))</f>
        <v>#N/A</v>
      </c>
      <c r="HK46" s="565" t="e">
        <f>INDEX(VENDREDI!$B$6:$B$29,MATCH($A$46,VENDREDI!K6:K29,0))</f>
        <v>#N/A</v>
      </c>
      <c r="HL46" s="565" t="e">
        <f>INDEX(VENDREDI!$B$6:$B$29,MATCH($A$46,VENDREDI!L6:L29,0))</f>
        <v>#N/A</v>
      </c>
      <c r="HM46" s="565" t="e">
        <f>INDEX(VENDREDI!$B$6:$B$29,MATCH($A$46,VENDREDI!M6:M29,0))</f>
        <v>#N/A</v>
      </c>
      <c r="HN46" s="565" t="e">
        <f>INDEX(VENDREDI!$B$6:$B$29,MATCH($A$46,VENDREDI!N6:N29,0))</f>
        <v>#N/A</v>
      </c>
      <c r="HO46" s="565" t="e">
        <f>INDEX(VENDREDI!$B$6:$B$29,MATCH($A$46,VENDREDI!O6:O29,0))</f>
        <v>#N/A</v>
      </c>
      <c r="HP46" s="565" t="e">
        <f>INDEX(VENDREDI!$B$6:$B$29,MATCH($A$46,VENDREDI!P6:P29,0))</f>
        <v>#N/A</v>
      </c>
      <c r="HQ46" s="565" t="e">
        <f>INDEX(VENDREDI!$B$6:$B$29,MATCH($A$46,VENDREDI!Q6:Q29,0))</f>
        <v>#N/A</v>
      </c>
      <c r="HR46" s="565" t="e">
        <f>INDEX(VENDREDI!$B$6:$B$29,MATCH($A$46,VENDREDI!R6:R29,0))</f>
        <v>#N/A</v>
      </c>
      <c r="HS46" s="565" t="e">
        <f>INDEX(VENDREDI!$B$6:$B$29,MATCH($A$46,VENDREDI!S6:S29,0))</f>
        <v>#N/A</v>
      </c>
      <c r="HT46" s="565" t="e">
        <f>INDEX(VENDREDI!$B$6:$B$29,MATCH($A$46,VENDREDI!T6:T29,0))</f>
        <v>#N/A</v>
      </c>
      <c r="HU46" s="565" t="e">
        <f>INDEX(VENDREDI!$B$6:$B$29,MATCH($A$46,VENDREDI!U6:U29,0))</f>
        <v>#N/A</v>
      </c>
      <c r="HV46" s="565" t="e">
        <f>INDEX(VENDREDI!$B$6:$B$29,MATCH($A$46,VENDREDI!V6:V29,0))</f>
        <v>#N/A</v>
      </c>
      <c r="HW46" s="565" t="e">
        <f>INDEX(VENDREDI!$B$6:$B$29,MATCH($A$46,VENDREDI!W6:W29,0))</f>
        <v>#N/A</v>
      </c>
      <c r="HX46" s="565" t="e">
        <f>INDEX(VENDREDI!$B$6:$B$29,MATCH($A$46,VENDREDI!X6:X29,0))</f>
        <v>#N/A</v>
      </c>
      <c r="HY46" s="565" t="e">
        <f>INDEX(VENDREDI!$B$6:$B$29,MATCH($A$46,VENDREDI!Y6:Y29,0))</f>
        <v>#N/A</v>
      </c>
      <c r="HZ46" s="565" t="e">
        <f>INDEX(VENDREDI!$B$6:$B$29,MATCH($A$46,VENDREDI!Z6:Z29,0))</f>
        <v>#N/A</v>
      </c>
      <c r="IA46" s="565" t="e">
        <f>INDEX(VENDREDI!$B$6:$B$29,MATCH($A$46,VENDREDI!AA6:AA29,0))</f>
        <v>#N/A</v>
      </c>
      <c r="IB46" s="565" t="e">
        <f>INDEX(VENDREDI!$B$6:$B$29,MATCH($A$46,VENDREDI!AB6:AB29,0))</f>
        <v>#N/A</v>
      </c>
      <c r="IC46" s="572">
        <f t="shared" si="32"/>
        <v>0</v>
      </c>
      <c r="IG46" s="772" t="str">
        <f t="shared" si="33"/>
        <v>LECUNF</v>
      </c>
      <c r="IH46" s="565" t="e">
        <f>INDEX(LUNDI!$B$35:$B$58,MATCH($A$46,LUNDI!D35:D58,0))</f>
        <v>#N/A</v>
      </c>
      <c r="II46" s="565" t="e">
        <f>INDEX(LUNDI!$B$35:$B$58,MATCH($A$46,LUNDI!E35:E58,0))</f>
        <v>#N/A</v>
      </c>
      <c r="IJ46" s="565" t="e">
        <f>INDEX(LUNDI!$B$35:$B$58,MATCH($A$46,LUNDI!F35:F58,0))</f>
        <v>#N/A</v>
      </c>
      <c r="IK46" s="565" t="e">
        <f>INDEX(LUNDI!$B$35:$B$58,MATCH($A$46,LUNDI!G35:G58,0))</f>
        <v>#N/A</v>
      </c>
      <c r="IL46" s="565" t="e">
        <f>INDEX(LUNDI!$B$35:$B$58,MATCH($A$46,LUNDI!H35:H58,0))</f>
        <v>#N/A</v>
      </c>
      <c r="IM46" s="565" t="e">
        <f>INDEX(LUNDI!$B$35:$B$58,MATCH($A$46,LUNDI!I35:I58,0))</f>
        <v>#N/A</v>
      </c>
      <c r="IN46" s="565" t="e">
        <f>INDEX(LUNDI!$B$35:$B$58,MATCH($A$46,LUNDI!J35:J58,0))</f>
        <v>#N/A</v>
      </c>
      <c r="IO46" s="565" t="e">
        <f>INDEX(LUNDI!$B$35:$B$58,MATCH($A$46,LUNDI!K35:K58,0))</f>
        <v>#N/A</v>
      </c>
      <c r="IP46" s="565" t="e">
        <f>INDEX(LUNDI!$B$35:$B$58,MATCH($A$46,LUNDI!L35:L58,0))</f>
        <v>#N/A</v>
      </c>
      <c r="IQ46" s="565" t="e">
        <f>INDEX(LUNDI!$B$35:$B$58,MATCH($A$46,LUNDI!M35:M58,0))</f>
        <v>#N/A</v>
      </c>
      <c r="IR46" s="565" t="e">
        <f>INDEX(LUNDI!$B$35:$B$58,MATCH($A$46,LUNDI!N35:N58,0))</f>
        <v>#N/A</v>
      </c>
      <c r="IS46" s="565" t="e">
        <f>INDEX(LUNDI!$B$35:$B$58,MATCH($A$46,LUNDI!O35:O58,0))</f>
        <v>#N/A</v>
      </c>
      <c r="IT46" s="565" t="e">
        <f>INDEX(LUNDI!$B$35:$B$58,MATCH($A$46,LUNDI!P35:P58,0))</f>
        <v>#N/A</v>
      </c>
      <c r="IU46" s="565" t="e">
        <f>INDEX(LUNDI!$B$35:$B$58,MATCH($A$46,LUNDI!Q35:Q58,0))</f>
        <v>#N/A</v>
      </c>
      <c r="IV46" s="565" t="e">
        <f>INDEX(LUNDI!$B$35:$B$58,MATCH($A$46,LUNDI!R35:R58,0))</f>
        <v>#N/A</v>
      </c>
      <c r="IW46" s="565" t="e">
        <f>INDEX(LUNDI!$B$35:$B$58,MATCH($A$46,LUNDI!S35:S58,0))</f>
        <v>#N/A</v>
      </c>
      <c r="IX46" s="565" t="e">
        <f>INDEX(LUNDI!$B$35:$B$58,MATCH($A$46,LUNDI!T35:T58,0))</f>
        <v>#N/A</v>
      </c>
      <c r="IY46" s="565" t="e">
        <f>INDEX(LUNDI!$B$35:$B$58,MATCH($A$46,LUNDI!U35:U58,0))</f>
        <v>#N/A</v>
      </c>
      <c r="IZ46" s="565" t="e">
        <f>INDEX(LUNDI!$B$35:$B$58,MATCH($A$46,LUNDI!V35:V58,0))</f>
        <v>#N/A</v>
      </c>
      <c r="JA46" s="565" t="e">
        <f>INDEX(LUNDI!$B$35:$B$58,MATCH($A$46,LUNDI!W35:W58,0))</f>
        <v>#N/A</v>
      </c>
      <c r="JB46" s="565" t="e">
        <f>INDEX(LUNDI!$B$35:$B$58,MATCH($A$46,LUNDI!X35:X58,0))</f>
        <v>#N/A</v>
      </c>
      <c r="JC46" s="565" t="e">
        <f>INDEX(LUNDI!$B$35:$B$58,MATCH($A$46,LUNDI!Y35:Y58,0))</f>
        <v>#N/A</v>
      </c>
      <c r="JD46" s="565" t="e">
        <f>INDEX(LUNDI!$B$35:$B$58,MATCH($A$46,LUNDI!Z35:Z58,0))</f>
        <v>#N/A</v>
      </c>
      <c r="JE46" s="565" t="e">
        <f>INDEX(LUNDI!$B$35:$B$58,MATCH($A$46,LUNDI!AA35:AA58,0))</f>
        <v>#N/A</v>
      </c>
      <c r="JF46" s="565" t="e">
        <f>INDEX(LUNDI!$B$35:$B$58,MATCH($A$46,LUNDI!AB35:AB58,0))</f>
        <v>#N/A</v>
      </c>
      <c r="JG46" s="572">
        <f t="shared" si="34"/>
        <v>0</v>
      </c>
      <c r="JI46" s="772" t="str">
        <f t="shared" si="35"/>
        <v>LECUNF</v>
      </c>
      <c r="JJ46" s="565" t="e">
        <f>INDEX(MARDI!$B$35:$B$58,MATCH($A$46,MARDI!D35:D58,0))</f>
        <v>#N/A</v>
      </c>
      <c r="JK46" s="565" t="e">
        <f>INDEX(MARDI!$B$35:$B$58,MATCH($A$46,MARDI!E35:E58,0))</f>
        <v>#N/A</v>
      </c>
      <c r="JL46" s="565" t="e">
        <f>INDEX(MARDI!$B$35:$B$58,MATCH($A$46,MARDI!F35:F58,0))</f>
        <v>#N/A</v>
      </c>
      <c r="JM46" s="565" t="e">
        <f>INDEX(MARDI!$B$35:$B$58,MATCH($A$46,MARDI!G35:G58,0))</f>
        <v>#N/A</v>
      </c>
      <c r="JN46" s="565" t="e">
        <f>INDEX(MARDI!$B$35:$B$58,MATCH($A$46,MARDI!H35:H58,0))</f>
        <v>#N/A</v>
      </c>
      <c r="JO46" s="565" t="e">
        <f>INDEX(MARDI!$B$35:$B$58,MATCH($A$46,MARDI!I35:I58,0))</f>
        <v>#N/A</v>
      </c>
      <c r="JP46" s="565" t="e">
        <f>INDEX(MARDI!$B$35:$B$58,MATCH($A$46,MARDI!J35:J58,0))</f>
        <v>#N/A</v>
      </c>
      <c r="JQ46" s="565" t="e">
        <f>INDEX(MARDI!$B$35:$B$58,MATCH($A$46,MARDI!K35:K58,0))</f>
        <v>#N/A</v>
      </c>
      <c r="JR46" s="565" t="e">
        <f>INDEX(MARDI!$B$35:$B$58,MATCH($A$46,MARDI!L35:L58,0))</f>
        <v>#N/A</v>
      </c>
      <c r="JS46" s="565" t="e">
        <f>INDEX(MARDI!$B$35:$B$58,MATCH($A$46,MARDI!M35:M58,0))</f>
        <v>#N/A</v>
      </c>
      <c r="JT46" s="565" t="e">
        <f>INDEX(MARDI!$B$35:$B$58,MATCH($A$46,MARDI!N35:N58,0))</f>
        <v>#N/A</v>
      </c>
      <c r="JU46" s="565" t="e">
        <f>INDEX(MARDI!$B$35:$B$58,MATCH($A$46,MARDI!O35:O58,0))</f>
        <v>#N/A</v>
      </c>
      <c r="JV46" s="565" t="e">
        <f>INDEX(MARDI!$B$35:$B$58,MATCH($A$46,MARDI!P35:P58,0))</f>
        <v>#N/A</v>
      </c>
      <c r="JW46" s="565" t="e">
        <f>INDEX(MARDI!$B$35:$B$58,MATCH($A$46,MARDI!Q35:Q58,0))</f>
        <v>#N/A</v>
      </c>
      <c r="JX46" s="565" t="e">
        <f>INDEX(MARDI!$B$35:$B$58,MATCH($A$46,MARDI!R35:R58,0))</f>
        <v>#N/A</v>
      </c>
      <c r="JY46" s="565" t="e">
        <f>INDEX(MARDI!$B$35:$B$58,MATCH($A$46,MARDI!S35:S58,0))</f>
        <v>#N/A</v>
      </c>
      <c r="JZ46" s="565" t="e">
        <f>INDEX(MARDI!$B$35:$B$58,MATCH($A$46,MARDI!T35:T58,0))</f>
        <v>#N/A</v>
      </c>
      <c r="KA46" s="565" t="e">
        <f>INDEX(MARDI!$B$35:$B$58,MATCH($A$46,MARDI!U35:U58,0))</f>
        <v>#N/A</v>
      </c>
      <c r="KB46" s="565" t="e">
        <f>INDEX(MARDI!$B$35:$B$58,MATCH($A$46,MARDI!V35:V58,0))</f>
        <v>#N/A</v>
      </c>
      <c r="KC46" s="565" t="e">
        <f>INDEX(MARDI!$B$35:$B$58,MATCH($A$46,MARDI!W35:W58,0))</f>
        <v>#N/A</v>
      </c>
      <c r="KD46" s="565" t="e">
        <f>INDEX(MARDI!$B$35:$B$58,MATCH($A$46,MARDI!X35:X58,0))</f>
        <v>#N/A</v>
      </c>
      <c r="KE46" s="565" t="e">
        <f>INDEX(MARDI!$B$35:$B$58,MATCH($A$46,MARDI!Y35:Y58,0))</f>
        <v>#N/A</v>
      </c>
      <c r="KF46" s="565" t="e">
        <f>INDEX(MARDI!$B$35:$B$58,MATCH($A$46,MARDI!Z35:Z58,0))</f>
        <v>#N/A</v>
      </c>
      <c r="KG46" s="565" t="e">
        <f>INDEX(MARDI!$B$35:$B$58,MATCH($A$46,MARDI!AA35:AA58,0))</f>
        <v>#N/A</v>
      </c>
      <c r="KH46" s="565" t="e">
        <f>INDEX(MARDI!$B$35:$B$58,MATCH($A$46,MARDI!AB35:AB58,0))</f>
        <v>#N/A</v>
      </c>
      <c r="KI46" s="572">
        <f t="shared" si="36"/>
        <v>0</v>
      </c>
      <c r="KK46" s="565" t="str">
        <f t="shared" si="37"/>
        <v>LECUNF</v>
      </c>
      <c r="KL46" s="565" t="e">
        <f>INDEX(MERCREDI!$B$35:$B$58,MATCH($A$46,MERCREDI!D35:D58,0))</f>
        <v>#N/A</v>
      </c>
      <c r="KM46" s="565" t="e">
        <f>INDEX(MERCREDI!$B$35:$B$58,MATCH($A$46,MERCREDI!E35:E58,0))</f>
        <v>#N/A</v>
      </c>
      <c r="KN46" s="565" t="e">
        <f>INDEX(MERCREDI!$B$35:$B$58,MATCH($A$46,MERCREDI!F35:F58,0))</f>
        <v>#N/A</v>
      </c>
      <c r="KO46" s="565" t="e">
        <f>INDEX(MERCREDI!$B$35:$B$58,MATCH($A$46,MERCREDI!G35:G58,0))</f>
        <v>#N/A</v>
      </c>
      <c r="KP46" s="565" t="e">
        <f>INDEX(MERCREDI!$B$35:$B$58,MATCH($A$46,MERCREDI!H35:H58,0))</f>
        <v>#N/A</v>
      </c>
      <c r="KQ46" s="565" t="e">
        <f>INDEX(MERCREDI!$B$35:$B$58,MATCH($A$46,MERCREDI!I35:I58,0))</f>
        <v>#N/A</v>
      </c>
      <c r="KR46" s="565" t="e">
        <f>INDEX(MERCREDI!$B$35:$B$58,MATCH($A$46,MERCREDI!J35:J58,0))</f>
        <v>#N/A</v>
      </c>
      <c r="KS46" s="565" t="e">
        <f>INDEX(MERCREDI!$B$35:$B$58,MATCH($A$46,MERCREDI!K35:K58,0))</f>
        <v>#N/A</v>
      </c>
      <c r="KT46" s="565" t="e">
        <f>INDEX(MERCREDI!$B$35:$B$58,MATCH($A$46,MERCREDI!L35:L58,0))</f>
        <v>#N/A</v>
      </c>
      <c r="KU46" s="565" t="e">
        <f>INDEX(MERCREDI!$B$35:$B$58,MATCH($A$46,MERCREDI!M35:M58,0))</f>
        <v>#N/A</v>
      </c>
      <c r="KV46" s="565" t="e">
        <f>INDEX(MERCREDI!$B$35:$B$58,MATCH($A$46,MERCREDI!N35:N58,0))</f>
        <v>#N/A</v>
      </c>
      <c r="KW46" s="565" t="e">
        <f>INDEX(MERCREDI!$B$35:$B$58,MATCH($A$46,MERCREDI!O35:O58,0))</f>
        <v>#N/A</v>
      </c>
      <c r="KX46" s="565" t="e">
        <f>INDEX(MERCREDI!$B$35:$B$58,MATCH($A$46,MERCREDI!P35:P58,0))</f>
        <v>#N/A</v>
      </c>
      <c r="KY46" s="565" t="e">
        <f>INDEX(MERCREDI!$B$35:$B$58,MATCH($A$46,MERCREDI!Q35:Q58,0))</f>
        <v>#N/A</v>
      </c>
      <c r="KZ46" s="565" t="e">
        <f>INDEX(MERCREDI!$B$35:$B$58,MATCH($A$46,MERCREDI!R35:R58,0))</f>
        <v>#N/A</v>
      </c>
      <c r="LA46" s="565" t="e">
        <f>INDEX(MERCREDI!$B$35:$B$58,MATCH($A$46,MERCREDI!S35:S58,0))</f>
        <v>#N/A</v>
      </c>
      <c r="LB46" s="565" t="e">
        <f>INDEX(MERCREDI!$B$35:$B$58,MATCH($A$46,MERCREDI!T35:T58,0))</f>
        <v>#N/A</v>
      </c>
      <c r="LC46" s="565" t="e">
        <f>INDEX(MERCREDI!$B$35:$B$58,MATCH($A$46,MERCREDI!U35:U58,0))</f>
        <v>#N/A</v>
      </c>
      <c r="LD46" s="565" t="e">
        <f>INDEX(MERCREDI!$B$35:$B$58,MATCH($A$46,MERCREDI!V35:V58,0))</f>
        <v>#N/A</v>
      </c>
      <c r="LE46" s="565" t="e">
        <f>INDEX(MERCREDI!$B$35:$B$58,MATCH($A$46,MERCREDI!W35:W58,0))</f>
        <v>#N/A</v>
      </c>
      <c r="LF46" s="565" t="e">
        <f>INDEX(MERCREDI!$B$35:$B$58,MATCH($A$46,MERCREDI!X35:X58,0))</f>
        <v>#N/A</v>
      </c>
      <c r="LG46" s="565" t="e">
        <f>INDEX(MERCREDI!$B$35:$B$58,MATCH($A$46,MERCREDI!Y35:Y58,0))</f>
        <v>#N/A</v>
      </c>
      <c r="LH46" s="565" t="e">
        <f>INDEX(MERCREDI!$B$35:$B$58,MATCH($A$46,MERCREDI!Z35:Z58,0))</f>
        <v>#N/A</v>
      </c>
      <c r="LI46" s="565" t="e">
        <f>INDEX(MERCREDI!$B$35:$B$58,MATCH($A$46,MERCREDI!AA35:AA58,0))</f>
        <v>#N/A</v>
      </c>
      <c r="LJ46" s="565" t="e">
        <f>INDEX(MERCREDI!$B$35:$B$58,MATCH($A$46,MERCREDI!AB35:AB58,0))</f>
        <v>#N/A</v>
      </c>
      <c r="LK46" s="572">
        <f t="shared" si="38"/>
        <v>0</v>
      </c>
      <c r="LM46" s="565" t="str">
        <f t="shared" si="39"/>
        <v>LECUNF</v>
      </c>
      <c r="LN46" s="565" t="e">
        <f>INDEX(JEUDI!$B$35:$B$58,MATCH($A$46,JEUDI!D35:D58,0))</f>
        <v>#N/A</v>
      </c>
      <c r="LO46" s="565" t="e">
        <f>INDEX(JEUDI!$B$35:$B$58,MATCH($A$46,JEUDI!E35:E58,0))</f>
        <v>#N/A</v>
      </c>
      <c r="LP46" s="565" t="e">
        <f>INDEX(JEUDI!$B$35:$B$58,MATCH($A$46,JEUDI!F35:F58,0))</f>
        <v>#N/A</v>
      </c>
      <c r="LQ46" s="565" t="e">
        <f>INDEX(JEUDI!$B$35:$B$58,MATCH($A$46,JEUDI!G35:G58,0))</f>
        <v>#N/A</v>
      </c>
      <c r="LR46" s="565" t="e">
        <f>INDEX(JEUDI!$B$35:$B$58,MATCH($A$46,JEUDI!H35:H58,0))</f>
        <v>#N/A</v>
      </c>
      <c r="LS46" s="565" t="e">
        <f>INDEX(JEUDI!$B$35:$B$58,MATCH($A$46,JEUDI!I35:I58,0))</f>
        <v>#N/A</v>
      </c>
      <c r="LT46" s="565" t="e">
        <f>INDEX(JEUDI!$B$35:$B$58,MATCH($A$46,JEUDI!J35:J58,0))</f>
        <v>#N/A</v>
      </c>
      <c r="LU46" s="565" t="e">
        <f>INDEX(JEUDI!$B$35:$B$58,MATCH($A$46,JEUDI!K35:K58,0))</f>
        <v>#N/A</v>
      </c>
      <c r="LV46" s="565" t="e">
        <f>INDEX(JEUDI!$B$35:$B$58,MATCH($A$46,JEUDI!L35:L58,0))</f>
        <v>#N/A</v>
      </c>
      <c r="LW46" s="565" t="e">
        <f>INDEX(JEUDI!$B$35:$B$58,MATCH($A$46,JEUDI!M35:M58,0))</f>
        <v>#N/A</v>
      </c>
      <c r="LX46" s="565" t="e">
        <f>INDEX(JEUDI!$B$35:$B$58,MATCH($A$46,JEUDI!N35:N58,0))</f>
        <v>#N/A</v>
      </c>
      <c r="LY46" s="565" t="e">
        <f>INDEX(JEUDI!$B$35:$B$58,MATCH($A$46,JEUDI!O35:O58,0))</f>
        <v>#N/A</v>
      </c>
      <c r="LZ46" s="565" t="e">
        <f>INDEX(JEUDI!$B$35:$B$58,MATCH($A$46,JEUDI!P35:P58,0))</f>
        <v>#N/A</v>
      </c>
      <c r="MA46" s="565" t="e">
        <f>INDEX(JEUDI!$B$35:$B$58,MATCH($A$46,JEUDI!Q35:Q58,0))</f>
        <v>#N/A</v>
      </c>
      <c r="MB46" s="565" t="e">
        <f>INDEX(JEUDI!$B$35:$B$58,MATCH($A$46,JEUDI!R35:R58,0))</f>
        <v>#N/A</v>
      </c>
      <c r="MC46" s="565" t="e">
        <f>INDEX(JEUDI!$B$35:$B$58,MATCH($A$46,JEUDI!S35:S58,0))</f>
        <v>#N/A</v>
      </c>
      <c r="MD46" s="565" t="e">
        <f>INDEX(JEUDI!$B$35:$B$58,MATCH($A$46,JEUDI!T35:T58,0))</f>
        <v>#N/A</v>
      </c>
      <c r="ME46" s="565" t="e">
        <f>INDEX(JEUDI!$B$35:$B$58,MATCH($A$46,JEUDI!U35:U58,0))</f>
        <v>#N/A</v>
      </c>
      <c r="MF46" s="565" t="e">
        <f>INDEX(JEUDI!$B$35:$B$58,MATCH($A$46,JEUDI!V35:V58,0))</f>
        <v>#N/A</v>
      </c>
      <c r="MG46" s="565" t="e">
        <f>INDEX(JEUDI!$B$35:$B$58,MATCH($A$46,JEUDI!W35:W58,0))</f>
        <v>#N/A</v>
      </c>
      <c r="MH46" s="565" t="e">
        <f>INDEX(JEUDI!$B$35:$B$58,MATCH($A$46,JEUDI!X35:X58,0))</f>
        <v>#N/A</v>
      </c>
      <c r="MI46" s="565" t="e">
        <f>INDEX(JEUDI!$B$35:$B$58,MATCH($A$46,JEUDI!Y35:Y58,0))</f>
        <v>#N/A</v>
      </c>
      <c r="MJ46" s="565" t="e">
        <f>INDEX(JEUDI!$B$35:$B$58,MATCH($A$46,JEUDI!Z35:Z58,0))</f>
        <v>#N/A</v>
      </c>
      <c r="MK46" s="565" t="e">
        <f>INDEX(JEUDI!$B$35:$B$58,MATCH($A$46,JEUDI!AA35:AA58,0))</f>
        <v>#N/A</v>
      </c>
      <c r="ML46" s="565" t="e">
        <f>INDEX(JEUDI!$B$35:$B$58,MATCH($A$46,JEUDI!AB35:AB58,0))</f>
        <v>#N/A</v>
      </c>
      <c r="MM46" s="572">
        <f t="shared" si="40"/>
        <v>0</v>
      </c>
      <c r="MP46" s="565" t="str">
        <f t="shared" si="41"/>
        <v>LECUNF</v>
      </c>
      <c r="MQ46" s="565" t="e">
        <f>INDEX(VENDREDI!$B$35:$B$58,MATCH($A$46,VENDREDI!D35:D58,0))</f>
        <v>#N/A</v>
      </c>
      <c r="MR46" s="565" t="e">
        <f>INDEX(VENDREDI!$B$35:$B$58,MATCH($A$46,VENDREDI!E35:E58,0))</f>
        <v>#N/A</v>
      </c>
      <c r="MS46" s="565" t="e">
        <f>INDEX(VENDREDI!$B$35:$B$58,MATCH($A$46,VENDREDI!F35:F58,0))</f>
        <v>#N/A</v>
      </c>
      <c r="MT46" s="565" t="e">
        <f>INDEX(VENDREDI!$B$35:$B$58,MATCH($A$46,VENDREDI!G35:G58,0))</f>
        <v>#N/A</v>
      </c>
      <c r="MU46" s="565" t="e">
        <f>INDEX(VENDREDI!$B$35:$B$58,MATCH($A$46,VENDREDI!H35:H58,0))</f>
        <v>#N/A</v>
      </c>
      <c r="MV46" s="565" t="e">
        <f>INDEX(VENDREDI!$B$35:$B$58,MATCH($A$46,VENDREDI!I35:I58,0))</f>
        <v>#N/A</v>
      </c>
      <c r="MW46" s="565" t="e">
        <f>INDEX(VENDREDI!$B$35:$B$58,MATCH($A$46,VENDREDI!J35:J58,0))</f>
        <v>#N/A</v>
      </c>
      <c r="MX46" s="565" t="e">
        <f>INDEX(VENDREDI!$B$35:$B$58,MATCH($A$46,VENDREDI!K35:K58,0))</f>
        <v>#N/A</v>
      </c>
      <c r="MY46" s="565" t="e">
        <f>INDEX(VENDREDI!$B$35:$B$58,MATCH($A$46,VENDREDI!L35:L58,0))</f>
        <v>#N/A</v>
      </c>
      <c r="MZ46" s="565" t="e">
        <f>INDEX(VENDREDI!$B$35:$B$58,MATCH($A$46,VENDREDI!M35:M58,0))</f>
        <v>#N/A</v>
      </c>
      <c r="NA46" s="565" t="e">
        <f>INDEX(VENDREDI!$B$35:$B$58,MATCH($A$46,VENDREDI!N35:N58,0))</f>
        <v>#N/A</v>
      </c>
      <c r="NB46" s="565" t="e">
        <f>INDEX(VENDREDI!$B$35:$B$58,MATCH($A$46,VENDREDI!O35:O58,0))</f>
        <v>#N/A</v>
      </c>
      <c r="NC46" s="565" t="e">
        <f>INDEX(VENDREDI!$B$35:$B$58,MATCH($A$46,VENDREDI!P35:P58,0))</f>
        <v>#N/A</v>
      </c>
      <c r="ND46" s="565" t="e">
        <f>INDEX(VENDREDI!$B$35:$B$58,MATCH($A$46,VENDREDI!Q35:Q58,0))</f>
        <v>#N/A</v>
      </c>
      <c r="NE46" s="565" t="e">
        <f>INDEX(VENDREDI!$B$35:$B$58,MATCH($A$46,VENDREDI!R35:R58,0))</f>
        <v>#N/A</v>
      </c>
      <c r="NF46" s="565" t="e">
        <f>INDEX(VENDREDI!$B$35:$B$58,MATCH($A$46,VENDREDI!S35:S58,0))</f>
        <v>#N/A</v>
      </c>
      <c r="NG46" s="565" t="e">
        <f>INDEX(VENDREDI!$B$35:$B$58,MATCH($A$46,VENDREDI!T35:T58,0))</f>
        <v>#N/A</v>
      </c>
      <c r="NH46" s="565" t="e">
        <f>INDEX(VENDREDI!$B$35:$B$58,MATCH($A$46,VENDREDI!U35:U58,0))</f>
        <v>#N/A</v>
      </c>
      <c r="NI46" s="565" t="e">
        <f>INDEX(VENDREDI!$B$35:$B$58,MATCH($A$46,VENDREDI!V35:V58,0))</f>
        <v>#N/A</v>
      </c>
      <c r="NJ46" s="565" t="e">
        <f>INDEX(VENDREDI!$B$35:$B$58,MATCH($A$46,VENDREDI!W35:W58,0))</f>
        <v>#N/A</v>
      </c>
      <c r="NK46" s="565" t="e">
        <f>INDEX(VENDREDI!$B$35:$B$58,MATCH($A$46,VENDREDI!X35:X58,0))</f>
        <v>#N/A</v>
      </c>
      <c r="NL46" s="565" t="e">
        <f>INDEX(VENDREDI!$B$35:$B$58,MATCH($A$46,VENDREDI!Y35:Y58,0))</f>
        <v>#N/A</v>
      </c>
      <c r="NM46" s="565" t="e">
        <f>INDEX(VENDREDI!$B$35:$B$58,MATCH($A$46,VENDREDI!Z35:Z58,0))</f>
        <v>#N/A</v>
      </c>
      <c r="NN46" s="565" t="e">
        <f>INDEX(VENDREDI!$B$35:$B$58,MATCH($A$46,VENDREDI!AA35:AA58,0))</f>
        <v>#N/A</v>
      </c>
      <c r="NO46" s="565" t="e">
        <f>INDEX(VENDREDI!$B$35:$B$58,MATCH($A$46,VENDREDI!AB35:AB58,0))</f>
        <v>#N/A</v>
      </c>
      <c r="NP46" s="572">
        <f t="shared" si="42"/>
        <v>0</v>
      </c>
      <c r="NS46" s="564" t="str">
        <f t="shared" si="43"/>
        <v>LECUNF</v>
      </c>
      <c r="NT46" s="617" t="e">
        <f>INDEX(LUNDI!$B$63:$B$66,MATCH(A46,LUNDI!$D$63:$D$66,0))</f>
        <v>#N/A</v>
      </c>
      <c r="NU46" s="618" t="e">
        <f>INDEX(LUNDI!$B$63:$B$66,MATCH(A46,LUNDI!$E$63:$E$66,0))</f>
        <v>#N/A</v>
      </c>
      <c r="NV46" s="625" t="e">
        <f>INDEX(LUNDI!$H$63:$H$66,MATCH(A46,LUNDI!$J$63:$J$66,0))</f>
        <v>#N/A</v>
      </c>
      <c r="NW46" s="626" t="e">
        <f>INDEX(LUNDI!$H$63:$H$66,MATCH($A$46,LUNDI!K63:K66,0))</f>
        <v>#N/A</v>
      </c>
      <c r="NX46" s="617" t="e">
        <f>INDEX(MARDI!$B$63:$B$66,MATCH(A46,MARDI!$D$63:$D$66,0))</f>
        <v>#N/A</v>
      </c>
      <c r="NY46" s="618" t="e">
        <f>INDEX(MARDI!$B$63:$B$66,MATCH(A46,MARDI!$E$63:$E$66,0))</f>
        <v>#N/A</v>
      </c>
      <c r="NZ46" s="625" t="e">
        <f>INDEX(MARDI!$H$63:$H$66,MATCH(A46,MARDI!$J$63:$J$66,0))</f>
        <v>#N/A</v>
      </c>
      <c r="OA46" s="626" t="e">
        <f>INDEX(MARDI!$H$63:$H$66,MATCH(A46,MARDI!$K$63:$K$66,0))</f>
        <v>#N/A</v>
      </c>
      <c r="OB46" s="617" t="e">
        <f>INDEX(MERCREDI!$B$63:$B$66,MATCH(A46,MERCREDI!$D$63:$D$66,0))</f>
        <v>#N/A</v>
      </c>
      <c r="OC46" s="618" t="e">
        <f>INDEX(MERCREDI!$B$63:$B$66,MATCH(A46,MERCREDI!$E$63:$E$66,0))</f>
        <v>#N/A</v>
      </c>
      <c r="OD46" s="625" t="e">
        <f>INDEX(MERCREDI!$H$63:$H$66,MATCH(A46,MERCREDI!$J$63:$J$66,0))</f>
        <v>#N/A</v>
      </c>
      <c r="OE46" s="626" t="e">
        <f>INDEX(MERCREDI!$H$63:$H$66,MATCH(A46,MERCREDI!$K$63:$K$66,0))</f>
        <v>#N/A</v>
      </c>
      <c r="OF46" s="617" t="e">
        <f>INDEX(JEUDI!$B$63:$B$66,MATCH(A46,JEUDI!$D$63:$D$66,0))</f>
        <v>#N/A</v>
      </c>
      <c r="OG46" s="618" t="e">
        <f>INDEX(JEUDI!$B$63:$B$66,MATCH(A46,JEUDI!$E$63:$E$66,0))</f>
        <v>#N/A</v>
      </c>
      <c r="OH46" s="625" t="e">
        <f>INDEX(JEUDI!$H$63:$H$66,MATCH(A46,JEUDI!$J$63:$J$66,0))</f>
        <v>#N/A</v>
      </c>
      <c r="OI46" s="626" t="e">
        <f>INDEX(JEUDI!$H$63:$H$66,MATCH(A46,JEUDI!$K$63:$K$66,0))</f>
        <v>#N/A</v>
      </c>
      <c r="OJ46" s="617" t="e">
        <f>INDEX(VENDREDI!$B$63:$B$66,MATCH(A46,VENDREDI!$D$63:$D$66,0))</f>
        <v>#N/A</v>
      </c>
      <c r="OK46" s="618" t="e">
        <f>INDEX(VENDREDI!$B$63:$B$66,MATCH(A46,VENDREDI!$E$63:$E$66,0))</f>
        <v>#N/A</v>
      </c>
      <c r="OL46" s="625" t="e">
        <f>INDEX(VENDREDI!$H$63:$H$66,MATCH(A46,VENDREDI!$J$63:$J$66,0))</f>
        <v>#N/A</v>
      </c>
      <c r="OM46" s="626" t="e">
        <f>INDEX(VENDREDI!$H$63:$H$66,MATCH(A46,VENDREDI!$K$63:$K$66,0))</f>
        <v>#N/A</v>
      </c>
      <c r="ON46" s="669" t="str">
        <f t="shared" si="44"/>
        <v>LECUNF</v>
      </c>
      <c r="OO46" s="641" t="e">
        <f>INDEX(LUNDI!$C$63:$C$66,MATCH(A46,LUNDI!$D$63:$D$66,0))</f>
        <v>#N/A</v>
      </c>
      <c r="OP46" s="642" t="e">
        <f>INDEX(LUNDI!$C$63:$C$66,MATCH(A46,LUNDI!$E$63:$E$66,0))</f>
        <v>#N/A</v>
      </c>
      <c r="OQ46" s="645" t="e">
        <f>INDEX(LUNDI!$I$63:$I$66,MATCH(A46,LUNDI!$J$63:$J$66,0))</f>
        <v>#N/A</v>
      </c>
      <c r="OR46" s="646" t="e">
        <f>INDEX(LUNDI!$I$63:$I$66,MATCH(A46,LUNDI!$K$63:$K$66,0))</f>
        <v>#N/A</v>
      </c>
      <c r="OS46" s="649" t="e">
        <f>INDEX(MARDI!$C$63:$C$66,MATCH(A46,MARDI!$D$63:$D$66,0))</f>
        <v>#N/A</v>
      </c>
      <c r="OT46" s="650" t="e">
        <f>INDEX(MARDI!$C$63:$C$66,MATCH(A46,MARDI!$E$63:$E$66,0))</f>
        <v>#N/A</v>
      </c>
      <c r="OU46" s="651" t="e">
        <f>INDEX(MARDI!$I$63:$I$66,MATCH(A46,MARDI!$J$63:$J$66,0))</f>
        <v>#N/A</v>
      </c>
      <c r="OV46" s="652" t="e">
        <f>INDEX(MARDI!$I$63:$I$66,MATCH(A46,MARDI!$K$63:$K$66,0))</f>
        <v>#N/A</v>
      </c>
      <c r="OW46" s="657" t="e">
        <f>INDEX(MERCREDI!$C$63:$C$66,MATCH(A46,MERCREDI!$D$63:$D$66,0))</f>
        <v>#N/A</v>
      </c>
      <c r="OX46" s="658" t="e">
        <f>INDEX(MERCREDI!$C$63:$C$66,MATCH(A46,MERCREDI!$E$63:$E$66,0))</f>
        <v>#N/A</v>
      </c>
      <c r="OY46" s="659" t="e">
        <f>INDEX(MERCREDI!$I$63:$I$66,MATCH(A46,MERCREDI!$J$63:$J$66,0))</f>
        <v>#N/A</v>
      </c>
      <c r="OZ46" s="660" t="e">
        <f>INDEX(MERCREDI!$I$63:$I$66,MATCH(A46,MERCREDI!$K$63:$K$66,0))</f>
        <v>#N/A</v>
      </c>
      <c r="PA46" s="657" t="e">
        <f>INDEX(JEUDI!$C$63:$C$66,MATCH(A46,JEUDI!$D$63:$D$66,0))</f>
        <v>#N/A</v>
      </c>
      <c r="PB46" s="658" t="e">
        <f>INDEX(JEUDI!$C$63:$C$66,MATCH(A46,JEUDI!$E$63:$E$66,0))</f>
        <v>#N/A</v>
      </c>
      <c r="PC46" s="659" t="e">
        <f>INDEX(JEUDI!$I$63:$I$66,MATCH(A46,JEUDI!$J$63:$J$66,0))</f>
        <v>#N/A</v>
      </c>
      <c r="PD46" s="660" t="e">
        <f>INDEX(JEUDI!$I$63:$I$66,MATCH(A46,JEUDI!$K$63:$K$66,0))</f>
        <v>#N/A</v>
      </c>
      <c r="PE46" s="657" t="e">
        <f>INDEX(VENDREDI!$C$63:$C$66,MATCH(A46,VENDREDI!$D$63:$D$66,0))</f>
        <v>#N/A</v>
      </c>
      <c r="PF46" s="658" t="e">
        <f>INDEX(VENDREDI!$C$63:$C$66,MATCH(A46,VENDREDI!$E$63:$E$66,0))</f>
        <v>#N/A</v>
      </c>
      <c r="PG46" s="659" t="e">
        <f>INDEX(VENDREDI!$I$63:$I$66,MATCH(A46,VENDREDI!$J$63:$J$66,0))</f>
        <v>#N/A</v>
      </c>
      <c r="PH46" s="660" t="e">
        <f>INDEX(VENDREDI!$I$63:$I$66,MATCH(A46,VENDREDI!$K$63:$K$66,0))</f>
        <v>#N/A</v>
      </c>
    </row>
    <row r="47" spans="1:424" x14ac:dyDescent="0.25">
      <c r="A47" s="90" t="str">
        <f>'LISTE DES PROFS'!A42</f>
        <v>LOUNES</v>
      </c>
      <c r="B47" s="226">
        <f t="shared" si="17"/>
        <v>0</v>
      </c>
      <c r="C47" s="487">
        <f t="shared" si="18"/>
        <v>0</v>
      </c>
      <c r="D47" s="481">
        <f t="shared" si="19"/>
        <v>0</v>
      </c>
      <c r="E47" s="482">
        <f t="shared" si="20"/>
        <v>0</v>
      </c>
      <c r="F47" s="226">
        <f t="shared" si="21"/>
        <v>0</v>
      </c>
      <c r="G47" s="487">
        <f t="shared" si="22"/>
        <v>0</v>
      </c>
      <c r="H47" s="481">
        <f t="shared" si="23"/>
        <v>0</v>
      </c>
      <c r="I47" s="482">
        <f t="shared" si="24"/>
        <v>0</v>
      </c>
      <c r="J47" s="226">
        <f t="shared" si="45"/>
        <v>0</v>
      </c>
      <c r="K47" s="487">
        <f t="shared" si="46"/>
        <v>0</v>
      </c>
      <c r="L47" s="481">
        <f t="shared" si="47"/>
        <v>0</v>
      </c>
      <c r="M47" s="482">
        <f t="shared" si="48"/>
        <v>0</v>
      </c>
      <c r="N47" s="492">
        <f t="shared" si="25"/>
        <v>0</v>
      </c>
      <c r="O47" s="480" t="s">
        <v>29</v>
      </c>
      <c r="P47" s="226">
        <f>COUNTIF(LUNDI!$D$6:$AB$15,A47)</f>
        <v>0</v>
      </c>
      <c r="Q47" s="228">
        <f>COUNTIF(LUNDI!$D$20:$Y$29,A47)</f>
        <v>0</v>
      </c>
      <c r="R47" s="444">
        <f t="shared" si="4"/>
        <v>0</v>
      </c>
      <c r="S47" s="228">
        <f>COUNTIF(MARDI!$D$6:$AB$15,A47)</f>
        <v>0</v>
      </c>
      <c r="T47" s="228">
        <f>COUNTIF(MARDI!$D$20:$Y$29,A47)</f>
        <v>0</v>
      </c>
      <c r="U47" s="444">
        <f t="shared" si="5"/>
        <v>0</v>
      </c>
      <c r="V47" s="228">
        <f>COUNTIF(MERCREDI!$D$6:$AB$15,A47)</f>
        <v>0</v>
      </c>
      <c r="W47" s="228">
        <f>COUNTIF(MERCREDI!$D$20:$Y$29,A47)</f>
        <v>0</v>
      </c>
      <c r="X47" s="444">
        <f t="shared" si="6"/>
        <v>0</v>
      </c>
      <c r="Y47" s="228">
        <f>COUNTIF(JEUDI!$D$6:$AB$15,A47)</f>
        <v>0</v>
      </c>
      <c r="Z47" s="228">
        <f>COUNTIF(JEUDI!$D$20:$Y$29,A47)</f>
        <v>0</v>
      </c>
      <c r="AA47" s="444">
        <f t="shared" si="7"/>
        <v>0</v>
      </c>
      <c r="AB47" s="228">
        <f>COUNTIF(VENDREDI!$D$6:$AB$15,A47)</f>
        <v>0</v>
      </c>
      <c r="AC47" s="229">
        <f>COUNTIF(VENDREDI!$D$20:$Y$29,A47)</f>
        <v>0</v>
      </c>
      <c r="AD47" s="451">
        <f t="shared" si="8"/>
        <v>0</v>
      </c>
      <c r="AE47" s="226">
        <f>COUNTIF(LUNDI!$D$63:$D$66,A47)</f>
        <v>0</v>
      </c>
      <c r="AF47" s="227">
        <f>COUNTIF(LUNDI!$E$63:$E$66,A47)</f>
        <v>0</v>
      </c>
      <c r="AG47" s="228">
        <f>COUNTIF(MARDI!$D$63:$D$66,A47)</f>
        <v>0</v>
      </c>
      <c r="AH47" s="234">
        <f>COUNTIF(MARDI!$E$63:$E$66,A47)</f>
        <v>0</v>
      </c>
      <c r="AI47" s="228">
        <f>COUNTIF(MERCREDI!$D$63:$D$66,A47)</f>
        <v>0</v>
      </c>
      <c r="AJ47" s="234">
        <f>COUNTIF(MERCREDI!$E$63:$E$66,A47)</f>
        <v>0</v>
      </c>
      <c r="AK47" s="228">
        <f>COUNTIF(JEUDI!$D$63:$D$66,A47)</f>
        <v>0</v>
      </c>
      <c r="AL47" s="227">
        <f>COUNTIF(JEUDI!$E$63:$E$66,A47)</f>
        <v>0</v>
      </c>
      <c r="AM47" s="228">
        <f>COUNTIF(VENDREDI!$D$63:$D$66,A47)</f>
        <v>0</v>
      </c>
      <c r="AN47" s="525">
        <f>COUNTIF(VENDREDI!$E$63:$E$66,A47)</f>
        <v>0</v>
      </c>
      <c r="AO47" s="226">
        <f>COUNTIF(LUNDI!$F$63:$F$66,A47)</f>
        <v>0</v>
      </c>
      <c r="AP47" s="227"/>
      <c r="AQ47" s="228">
        <f>COUNTIF(MARDI!$F$63:$F$66,A47)</f>
        <v>0</v>
      </c>
      <c r="AR47" s="227"/>
      <c r="AS47" s="228">
        <f>COUNTIF(MERCREDI!$F$63:$F$66,A47)</f>
        <v>0</v>
      </c>
      <c r="AT47" s="227"/>
      <c r="AU47" s="228">
        <f>COUNTIF(JEUDI!$F$63:$F$66,A47)</f>
        <v>0</v>
      </c>
      <c r="AV47" s="227"/>
      <c r="AW47" s="229">
        <f>COUNTIF(VENDREDI!$F$63:$F$66,A47)</f>
        <v>0</v>
      </c>
      <c r="AZ47" s="236">
        <f>COUNTIF(LUNDI!$D$35:$AB$44,A47)</f>
        <v>0</v>
      </c>
      <c r="BA47" s="237">
        <f>COUNTIF(LUNDI!$D$49:$Y$58,A47)</f>
        <v>0</v>
      </c>
      <c r="BB47" s="444">
        <f t="shared" si="9"/>
        <v>0</v>
      </c>
      <c r="BC47" s="237">
        <f>COUNTIF(MARDI!$D$35:$AB$44,A47)</f>
        <v>0</v>
      </c>
      <c r="BD47" s="237">
        <f>COUNTIF(MARDI!$D$49:$Y$58,A47)</f>
        <v>0</v>
      </c>
      <c r="BE47" s="444">
        <f t="shared" si="10"/>
        <v>0</v>
      </c>
      <c r="BF47" s="237">
        <f>COUNTIF(MERCREDI!$D$35:$AB$44,A47)</f>
        <v>0</v>
      </c>
      <c r="BG47" s="237">
        <f>COUNTIF(MERCREDI!$D$49:$Y$58,A47)</f>
        <v>0</v>
      </c>
      <c r="BH47" s="444">
        <f t="shared" si="11"/>
        <v>0</v>
      </c>
      <c r="BI47" s="237">
        <f>COUNTIF(JEUDI!$D$35:$AB$44,A47)</f>
        <v>0</v>
      </c>
      <c r="BJ47" s="237">
        <f>COUNTIF(JEUDI!$D$49:$Y$58,A47)</f>
        <v>0</v>
      </c>
      <c r="BK47" s="444">
        <f t="shared" si="12"/>
        <v>0</v>
      </c>
      <c r="BL47" s="237">
        <f>COUNTIF(VENDREDI!$D$35:$AB$44,A47)</f>
        <v>0</v>
      </c>
      <c r="BM47" s="238">
        <f>COUNTIF(VENDREDI!$D$49:$Y$58,A47)</f>
        <v>0</v>
      </c>
      <c r="BN47" s="451">
        <f t="shared" si="13"/>
        <v>0</v>
      </c>
      <c r="BO47" s="207">
        <f>COUNTIF(LUNDI!$J$63:$J$66,A47)</f>
        <v>0</v>
      </c>
      <c r="BP47" s="41">
        <f>COUNTIF(LUNDI!$K$63:$K$66,A47)</f>
        <v>0</v>
      </c>
      <c r="BQ47" s="207">
        <f>COUNTIF(MARDI!$J$63:$J$66,A47)</f>
        <v>0</v>
      </c>
      <c r="BR47" s="41">
        <f>COUNTIF(MARDI!$K$63:$K$66,A47)</f>
        <v>0</v>
      </c>
      <c r="BS47" s="207">
        <f>COUNTIF(MERCREDI!$J$63:$J$66,A47)</f>
        <v>0</v>
      </c>
      <c r="BT47" s="41">
        <f>COUNTIF(MERCREDI!$K$63:$K$66,A47)</f>
        <v>0</v>
      </c>
      <c r="BU47" s="207">
        <f>COUNTIF(JEUDI!$J$63:$J$66,A47)</f>
        <v>0</v>
      </c>
      <c r="BV47" s="41">
        <f>COUNTIF(JEUDI!$K$63:$K$66,A47)</f>
        <v>0</v>
      </c>
      <c r="BW47" s="207">
        <f>COUNTIF(VENDREDI!$J$63:$J$66,A47)</f>
        <v>0</v>
      </c>
      <c r="BX47" s="42">
        <f>COUNTIF(VENDREDI!$K$63:$K$66,A47)</f>
        <v>0</v>
      </c>
      <c r="BY47" s="207">
        <f>COUNTIF(LUNDI!$L$66:$L103,A47)</f>
        <v>0</v>
      </c>
      <c r="BZ47" s="208"/>
      <c r="CA47" s="41">
        <f>COUNTIF(MARDI!$L$63:$L$66,A47)</f>
        <v>0</v>
      </c>
      <c r="CB47" s="208"/>
      <c r="CC47" s="208">
        <f>COUNTIF(MERCREDI!$L$63:$L$66,A47)</f>
        <v>0</v>
      </c>
      <c r="CD47" s="208"/>
      <c r="CE47" s="41">
        <f>COUNTIF(JEUDI!$L$63:$L$66,A47)</f>
        <v>0</v>
      </c>
      <c r="CF47" s="208"/>
      <c r="CG47" s="209">
        <f>COUNTIF(VENDREDI!$L$63:$L$66,A47)</f>
        <v>0</v>
      </c>
      <c r="CK47" s="43">
        <f>COUNTIF(LUNDI!$O$64:$O$66,A47)</f>
        <v>0</v>
      </c>
      <c r="CL47" s="41">
        <f>COUNTIF(MARDI!$O$64:$O$66,A47)</f>
        <v>0</v>
      </c>
      <c r="CM47" s="41">
        <f>COUNTIF(MERCREDI!$O$64:$O$66,A47)</f>
        <v>0</v>
      </c>
      <c r="CN47" s="41">
        <f>COUNTIF(JEUDI!$O$64:$O$66,A47)</f>
        <v>0</v>
      </c>
      <c r="CO47" s="42">
        <f>COUNTIF(VENDREDI!$O$64:$O$66,A47)</f>
        <v>0</v>
      </c>
      <c r="CQ47" s="43">
        <f>COUNTIF(LUNDI!$P$64:$P$66,A47)</f>
        <v>0</v>
      </c>
      <c r="CR47" s="41">
        <f>COUNTIF(MARDI!$P$64:$P$66,A47)</f>
        <v>0</v>
      </c>
      <c r="CS47" s="41">
        <f>COUNTIF(MERCREDI!$P$64:$P$66,A47)</f>
        <v>0</v>
      </c>
      <c r="CT47" s="41">
        <f>COUNTIF(JEUDI!$P$64:$P$66,A47)</f>
        <v>0</v>
      </c>
      <c r="CU47" s="42">
        <f>COUNTIF(VENDREDI!$P$64:$P$66,A47)</f>
        <v>0</v>
      </c>
      <c r="CV47" s="543" t="str">
        <f t="shared" si="26"/>
        <v>LOUNES</v>
      </c>
      <c r="CW47" s="559" t="e">
        <f>INDEX(LUNDI!$B$6:$B$29,MATCH($A$47,LUNDI!D6:D29,0))</f>
        <v>#N/A</v>
      </c>
      <c r="CX47" s="559" t="e">
        <f>INDEX(LUNDI!$B$6:$B$29,MATCH($A$47,LUNDI!E6:E29,0))</f>
        <v>#N/A</v>
      </c>
      <c r="CY47" s="559" t="e">
        <f>INDEX(LUNDI!$B$6:$B$29,MATCH($A$47,LUNDI!F6:F29,0))</f>
        <v>#N/A</v>
      </c>
      <c r="CZ47" s="559" t="e">
        <f>INDEX(LUNDI!$B$6:$B$29,MATCH($A$47,LUNDI!G6:G29,0))</f>
        <v>#N/A</v>
      </c>
      <c r="DA47" s="559" t="e">
        <f>INDEX(LUNDI!$B$6:$B$29,MATCH($A$47,LUNDI!H6:H29,0))</f>
        <v>#N/A</v>
      </c>
      <c r="DB47" s="559" t="e">
        <f>INDEX(LUNDI!$B$6:$B$29,MATCH($A$47,LUNDI!I6:I29,0))</f>
        <v>#N/A</v>
      </c>
      <c r="DC47" s="559" t="e">
        <f>INDEX(LUNDI!$B$6:$B$29,MATCH($A$47,LUNDI!J6:J29,0))</f>
        <v>#N/A</v>
      </c>
      <c r="DD47" s="559" t="e">
        <f>INDEX(LUNDI!$B$6:$B$29,MATCH($A$47,LUNDI!K6:K29,0))</f>
        <v>#N/A</v>
      </c>
      <c r="DE47" s="559" t="e">
        <f>INDEX(LUNDI!$B$6:$B$29,MATCH($A$47,LUNDI!L6:L29,0))</f>
        <v>#N/A</v>
      </c>
      <c r="DF47" s="559" t="e">
        <f>INDEX(LUNDI!$B$6:$B$29,MATCH($A$47,LUNDI!M6:M29,0))</f>
        <v>#N/A</v>
      </c>
      <c r="DG47" s="559" t="e">
        <f>INDEX(LUNDI!$B$6:$B$29,MATCH($A$47,LUNDI!N6:N29,0))</f>
        <v>#N/A</v>
      </c>
      <c r="DH47" s="559" t="e">
        <f>INDEX(LUNDI!$B$6:$B$29,MATCH($A$47,LUNDI!O6:O29,0))</f>
        <v>#N/A</v>
      </c>
      <c r="DI47" s="559" t="e">
        <f>INDEX(LUNDI!$B$6:$B$29,MATCH($A$47,LUNDI!P6:P29,0))</f>
        <v>#N/A</v>
      </c>
      <c r="DJ47" s="559" t="e">
        <f>INDEX(LUNDI!$B$6:$B$29,MATCH($A$47,LUNDI!Q6:Q29,0))</f>
        <v>#N/A</v>
      </c>
      <c r="DK47" s="559" t="e">
        <f>INDEX(LUNDI!$B$6:$B$29,MATCH($A$47,LUNDI!R6:R29,0))</f>
        <v>#N/A</v>
      </c>
      <c r="DL47" s="559" t="e">
        <f>INDEX(LUNDI!$B$6:$B$29,MATCH($A$47,LUNDI!S6:S29,0))</f>
        <v>#N/A</v>
      </c>
      <c r="DM47" s="559" t="e">
        <f>INDEX(LUNDI!$B$6:$B$29,MATCH($A$47,LUNDI!T6:T29,0))</f>
        <v>#N/A</v>
      </c>
      <c r="DN47" s="559" t="e">
        <f>INDEX(LUNDI!$B$6:$B$29,MATCH($A$47,LUNDI!U6:U29,0))</f>
        <v>#N/A</v>
      </c>
      <c r="DO47" s="559" t="e">
        <f>INDEX(LUNDI!$B$6:$B$29,MATCH($A$47,LUNDI!V6:V29,0))</f>
        <v>#N/A</v>
      </c>
      <c r="DP47" s="559" t="e">
        <f>INDEX(LUNDI!$B$6:$B$29,MATCH($A$47,LUNDI!W6:W29,0))</f>
        <v>#N/A</v>
      </c>
      <c r="DQ47" s="559" t="e">
        <f>INDEX(LUNDI!$B$6:$B$29,MATCH($A$47,LUNDI!X6:X29,0))</f>
        <v>#N/A</v>
      </c>
      <c r="DR47" s="559" t="e">
        <f>INDEX(LUNDI!$B$6:$B$29,MATCH($A$47,LUNDI!Y6:Y29,0))</f>
        <v>#N/A</v>
      </c>
      <c r="DS47" s="559" t="e">
        <f>INDEX(LUNDI!$B$6:$B$29,MATCH($A$47,LUNDI!Z6:Z29,0))</f>
        <v>#N/A</v>
      </c>
      <c r="DT47" s="559" t="e">
        <f>INDEX(LUNDI!$B$6:$B$29,MATCH($A$47,LUNDI!AA6:AA29,0))</f>
        <v>#N/A</v>
      </c>
      <c r="DU47" s="559" t="e">
        <f>INDEX(LUNDI!$B$6:$B$29,MATCH($A$47,LUNDI!AB6:AB29,0))</f>
        <v>#N/A</v>
      </c>
      <c r="DV47" s="572">
        <f t="shared" si="49"/>
        <v>0</v>
      </c>
      <c r="DW47" s="543" t="str">
        <f t="shared" si="50"/>
        <v>LOUNES</v>
      </c>
      <c r="DX47" s="559" t="e">
        <f>INDEX(MARDI!$B$6:$B$29,MATCH($A$47,MARDI!D6:D29,0))</f>
        <v>#N/A</v>
      </c>
      <c r="DY47" s="559" t="e">
        <f>INDEX(MARDI!$B$6:$B$29,MATCH($A$47,MARDI!E6:E29,0))</f>
        <v>#N/A</v>
      </c>
      <c r="DZ47" s="559" t="e">
        <f>INDEX(MARDI!$B$6:$B$29,MATCH($A$47,MARDI!F6:F29,0))</f>
        <v>#N/A</v>
      </c>
      <c r="EA47" s="559" t="e">
        <f>INDEX(MARDI!$B$6:$B$29,MATCH($A$47,MARDI!G6:G29,0))</f>
        <v>#N/A</v>
      </c>
      <c r="EB47" s="559" t="e">
        <f>INDEX(MARDI!$B$6:$B$29,MATCH($A$47,MARDI!H6:H29,0))</f>
        <v>#N/A</v>
      </c>
      <c r="EC47" s="559" t="e">
        <f>INDEX(MARDI!$B$6:$B$29,MATCH($A$47,MARDI!I6:I29,0))</f>
        <v>#N/A</v>
      </c>
      <c r="ED47" s="559" t="e">
        <f>INDEX(MARDI!$B$6:$B$29,MATCH($A$47,MARDI!J6:J29,0))</f>
        <v>#N/A</v>
      </c>
      <c r="EE47" s="559" t="e">
        <f>INDEX(MARDI!$B$6:$B$29,MATCH($A$47,MARDI!K6:K29,0))</f>
        <v>#N/A</v>
      </c>
      <c r="EF47" s="559" t="e">
        <f>INDEX(MARDI!$B$6:$B$29,MATCH($A$47,MARDI!L6:L29,0))</f>
        <v>#N/A</v>
      </c>
      <c r="EG47" s="559" t="e">
        <f>INDEX(MARDI!$B$6:$B$29,MATCH($A$47,MARDI!M6:M29,0))</f>
        <v>#N/A</v>
      </c>
      <c r="EH47" s="559" t="e">
        <f>INDEX(MARDI!$B$6:$B$29,MATCH($A$47,MARDI!N6:N29,0))</f>
        <v>#N/A</v>
      </c>
      <c r="EI47" s="559" t="e">
        <f>INDEX(MARDI!$B$6:$B$29,MATCH($A$47,MARDI!O6:O29,0))</f>
        <v>#N/A</v>
      </c>
      <c r="EJ47" s="559" t="e">
        <f>INDEX(MARDI!$B$6:$B$29,MATCH($A$47,MARDI!P6:P29,0))</f>
        <v>#N/A</v>
      </c>
      <c r="EK47" s="559" t="e">
        <f>INDEX(MARDI!$B$6:$B$29,MATCH($A$47,MARDI!Q6:Q29,0))</f>
        <v>#N/A</v>
      </c>
      <c r="EL47" s="559" t="e">
        <f>INDEX(MARDI!$B$6:$B$29,MATCH($A$47,MARDI!R6:R29,0))</f>
        <v>#N/A</v>
      </c>
      <c r="EM47" s="559" t="e">
        <f>INDEX(MARDI!$B$6:$B$29,MATCH($A$47,MARDI!S6:S29,0))</f>
        <v>#N/A</v>
      </c>
      <c r="EN47" s="559" t="e">
        <f>INDEX(MARDI!$B$6:$B$29,MATCH($A$47,MARDI!T6:T29,0))</f>
        <v>#N/A</v>
      </c>
      <c r="EO47" s="559" t="e">
        <f>INDEX(MARDI!$B$6:$B$29,MATCH($A$47,MARDI!U6:U29,0))</f>
        <v>#N/A</v>
      </c>
      <c r="EP47" s="559" t="e">
        <f>INDEX(MARDI!$B$6:$B$29,MATCH($A$47,MARDI!V6:V29,0))</f>
        <v>#N/A</v>
      </c>
      <c r="EQ47" s="559" t="e">
        <f>INDEX(MARDI!$B$6:$B$29,MATCH($A$47,MARDI!W6:W29,0))</f>
        <v>#N/A</v>
      </c>
      <c r="ER47" s="559" t="e">
        <f>INDEX(MARDI!$B$6:$B$29,MATCH($A$47,MARDI!X6:X29,0))</f>
        <v>#N/A</v>
      </c>
      <c r="ES47" s="559" t="e">
        <f>INDEX(MARDI!$B$6:$B$29,MATCH($A$47,MARDI!Y6:Y29,0))</f>
        <v>#N/A</v>
      </c>
      <c r="ET47" s="559" t="e">
        <f>INDEX(MARDI!$B$6:$B$29,MATCH($A$47,MARDI!Z6:Z29,0))</f>
        <v>#N/A</v>
      </c>
      <c r="EU47" s="559" t="e">
        <f>INDEX(MARDI!$B$6:$B$29,MATCH($A$47,MARDI!AA6:AA29,0))</f>
        <v>#N/A</v>
      </c>
      <c r="EV47" s="559" t="e">
        <f>INDEX(MARDI!$B$6:$B$29,MATCH($A$47,MARDI!AB6:AB29,0))</f>
        <v>#N/A</v>
      </c>
      <c r="EW47" s="572">
        <f t="shared" si="51"/>
        <v>0</v>
      </c>
      <c r="EX47" s="559"/>
      <c r="EY47" s="568" t="str">
        <f t="shared" si="27"/>
        <v>LOUNES</v>
      </c>
      <c r="EZ47" s="559" t="e">
        <f>INDEX(MERCREDI!$B$6:$B$29,MATCH($A$47,MERCREDI!D6:D29,0))</f>
        <v>#N/A</v>
      </c>
      <c r="FA47" s="559" t="e">
        <f>INDEX(MERCREDI!$B$6:$B$29,MATCH($A$47,MERCREDI!E6:E29,0))</f>
        <v>#N/A</v>
      </c>
      <c r="FB47" s="559" t="e">
        <f>INDEX(MERCREDI!$B$6:$B$29,MATCH($A$47,MERCREDI!F6:F29,0))</f>
        <v>#N/A</v>
      </c>
      <c r="FC47" s="559" t="e">
        <f>INDEX(MERCREDI!$B$6:$B$29,MATCH($A$47,MERCREDI!G6:G29,0))</f>
        <v>#N/A</v>
      </c>
      <c r="FD47" s="559" t="e">
        <f>INDEX(MERCREDI!$B$6:$B$29,MATCH($A$47,MERCREDI!H6:H29,0))</f>
        <v>#N/A</v>
      </c>
      <c r="FE47" s="559" t="e">
        <f>INDEX(MERCREDI!$B$6:$B$29,MATCH($A$47,MERCREDI!I6:I29,0))</f>
        <v>#N/A</v>
      </c>
      <c r="FF47" s="559" t="e">
        <f>INDEX(MERCREDI!$B$6:$B$29,MATCH($A$47,MERCREDI!J6:J29,0))</f>
        <v>#N/A</v>
      </c>
      <c r="FG47" s="559" t="e">
        <f>INDEX(MERCREDI!$B$6:$B$29,MATCH($A$47,MERCREDI!K6:K29,0))</f>
        <v>#N/A</v>
      </c>
      <c r="FH47" s="559" t="e">
        <f>INDEX(MERCREDI!$B$6:$B$29,MATCH($A$47,MERCREDI!L6:L29,0))</f>
        <v>#N/A</v>
      </c>
      <c r="FI47" s="559" t="e">
        <f>INDEX(MERCREDI!$B$6:$B$29,MATCH($A$47,MERCREDI!M6:M29,0))</f>
        <v>#N/A</v>
      </c>
      <c r="FJ47" s="559" t="e">
        <f>INDEX(MERCREDI!$B$6:$B$29,MATCH($A$47,MERCREDI!N6:N29,0))</f>
        <v>#N/A</v>
      </c>
      <c r="FK47" s="559" t="e">
        <f>INDEX(MERCREDI!$B$6:$B$29,MATCH($A$47,MERCREDI!O6:O29,0))</f>
        <v>#N/A</v>
      </c>
      <c r="FL47" s="559" t="e">
        <f>INDEX(MERCREDI!$B$6:$B$29,MATCH($A$47,MERCREDI!P6:P29,0))</f>
        <v>#N/A</v>
      </c>
      <c r="FM47" s="559" t="e">
        <f>INDEX(MERCREDI!$B$6:$B$29,MATCH($A$47,MERCREDI!Q6:Q29,0))</f>
        <v>#N/A</v>
      </c>
      <c r="FN47" s="559" t="e">
        <f>INDEX(MERCREDI!$B$6:$B$29,MATCH($A$47,MERCREDI!R6:R29,0))</f>
        <v>#N/A</v>
      </c>
      <c r="FO47" s="559" t="e">
        <f>INDEX(MERCREDI!$B$6:$B$29,MATCH($A$47,MERCREDI!S6:S29,0))</f>
        <v>#N/A</v>
      </c>
      <c r="FP47" s="559" t="e">
        <f>INDEX(MERCREDI!$B$6:$B$29,MATCH($A$47,MERCREDI!T6:T29,0))</f>
        <v>#N/A</v>
      </c>
      <c r="FQ47" s="559" t="e">
        <f>INDEX(MERCREDI!$B$6:$B$29,MATCH($A$47,MERCREDI!U6:U29,0))</f>
        <v>#N/A</v>
      </c>
      <c r="FR47" s="559" t="e">
        <f>INDEX(MERCREDI!$B$6:$B$29,MATCH($A$47,MERCREDI!V6:V29,0))</f>
        <v>#N/A</v>
      </c>
      <c r="FS47" s="559" t="e">
        <f>INDEX(MERCREDI!$B$6:$B$29,MATCH($A$47,MERCREDI!W6:W29,0))</f>
        <v>#N/A</v>
      </c>
      <c r="FT47" s="559" t="e">
        <f>INDEX(MERCREDI!$B$6:$B$29,MATCH($A$47,MERCREDI!X6:X29,0))</f>
        <v>#N/A</v>
      </c>
      <c r="FU47" s="559" t="e">
        <f>INDEX(MERCREDI!$B$6:$B$29,MATCH($A$47,MERCREDI!Y6:Y29,0))</f>
        <v>#N/A</v>
      </c>
      <c r="FV47" s="559" t="e">
        <f>INDEX(MERCREDI!$B$6:$B$29,MATCH($A$47,MERCREDI!Z6:Z29,0))</f>
        <v>#N/A</v>
      </c>
      <c r="FW47" s="559" t="e">
        <f>INDEX(MERCREDI!$B$6:$B$29,MATCH($A$47,MERCREDI!AA6:AA29,0))</f>
        <v>#N/A</v>
      </c>
      <c r="FX47" s="559" t="e">
        <f>INDEX(MERCREDI!$B$6:$B$29,MATCH($A$47,MERCREDI!AB6:AB29,0))</f>
        <v>#N/A</v>
      </c>
      <c r="FY47" s="572">
        <f t="shared" si="28"/>
        <v>0</v>
      </c>
      <c r="GA47" s="570" t="str">
        <f t="shared" si="29"/>
        <v>LOUNES</v>
      </c>
      <c r="GB47" s="565" t="e">
        <f>INDEX(JEUDI!$B$6:$B$29,MATCH($A$47,JEUDI!D6:D29,0))</f>
        <v>#N/A</v>
      </c>
      <c r="GC47" s="565" t="e">
        <f>INDEX(JEUDI!$B$6:$B$29,MATCH($A$47,JEUDI!E6:E29,0))</f>
        <v>#N/A</v>
      </c>
      <c r="GD47" s="565" t="e">
        <f>INDEX(JEUDI!$B$6:$B$29,MATCH($A$47,JEUDI!F6:F29,0))</f>
        <v>#N/A</v>
      </c>
      <c r="GE47" s="565" t="e">
        <f>INDEX(JEUDI!$B$6:$B$29,MATCH($A$47,JEUDI!G6:G29,0))</f>
        <v>#N/A</v>
      </c>
      <c r="GF47" s="565" t="e">
        <f>INDEX(JEUDI!$B$6:$B$29,MATCH($A$47,JEUDI!H6:H29,0))</f>
        <v>#N/A</v>
      </c>
      <c r="GG47" s="565" t="e">
        <f>INDEX(JEUDI!$B$6:$B$29,MATCH($A$47,JEUDI!I6:I29,0))</f>
        <v>#N/A</v>
      </c>
      <c r="GH47" s="565" t="e">
        <f>INDEX(JEUDI!$B$6:$B$29,MATCH($A$47,JEUDI!J6:J29,0))</f>
        <v>#N/A</v>
      </c>
      <c r="GI47" s="565" t="e">
        <f>INDEX(JEUDI!$B$6:$B$29,MATCH($A$47,JEUDI!K6:K29,0))</f>
        <v>#N/A</v>
      </c>
      <c r="GJ47" s="565" t="e">
        <f>INDEX(JEUDI!$B$6:$B$29,MATCH($A$47,JEUDI!L6:L29,0))</f>
        <v>#N/A</v>
      </c>
      <c r="GK47" s="565" t="e">
        <f>INDEX(JEUDI!$B$6:$B$29,MATCH($A$47,JEUDI!M6:M29,0))</f>
        <v>#N/A</v>
      </c>
      <c r="GL47" s="565" t="e">
        <f>INDEX(JEUDI!$B$6:$B$29,MATCH($A$47,JEUDI!N6:N29,0))</f>
        <v>#N/A</v>
      </c>
      <c r="GM47" s="565" t="e">
        <f>INDEX(JEUDI!$B$6:$B$29,MATCH($A$47,JEUDI!O6:O29,0))</f>
        <v>#N/A</v>
      </c>
      <c r="GN47" s="565" t="e">
        <f>INDEX(JEUDI!$B$6:$B$29,MATCH($A$47,JEUDI!P6:P29,0))</f>
        <v>#N/A</v>
      </c>
      <c r="GO47" s="565" t="e">
        <f>INDEX(JEUDI!$B$6:$B$29,MATCH($A$47,JEUDI!Q6:Q29,0))</f>
        <v>#N/A</v>
      </c>
      <c r="GP47" s="565" t="e">
        <f>INDEX(JEUDI!$B$6:$B$29,MATCH($A$47,JEUDI!R6:R29,0))</f>
        <v>#N/A</v>
      </c>
      <c r="GQ47" s="565" t="e">
        <f>INDEX(JEUDI!$B$6:$B$29,MATCH($A$47,JEUDI!S6:S29,0))</f>
        <v>#N/A</v>
      </c>
      <c r="GR47" s="565" t="e">
        <f>INDEX(JEUDI!$B$6:$B$29,MATCH($A$47,JEUDI!T6:T29,0))</f>
        <v>#N/A</v>
      </c>
      <c r="GS47" s="565" t="e">
        <f>INDEX(JEUDI!$B$6:$B$29,MATCH($A$47,JEUDI!U6:U29,0))</f>
        <v>#N/A</v>
      </c>
      <c r="GT47" s="565" t="e">
        <f>INDEX(JEUDI!$B$6:$B$29,MATCH($A$47,JEUDI!V6:V29,0))</f>
        <v>#N/A</v>
      </c>
      <c r="GU47" s="565" t="e">
        <f>INDEX(JEUDI!$B$6:$B$29,MATCH($A$47,JEUDI!W6:W29,0))</f>
        <v>#N/A</v>
      </c>
      <c r="GV47" s="565" t="e">
        <f>INDEX(JEUDI!$B$6:$B$29,MATCH($A$47,JEUDI!X6:X29,0))</f>
        <v>#N/A</v>
      </c>
      <c r="GW47" s="565" t="e">
        <f>INDEX(JEUDI!$B$6:$B$29,MATCH($A$47,JEUDI!Y6:Y29,0))</f>
        <v>#N/A</v>
      </c>
      <c r="GX47" s="565" t="e">
        <f>INDEX(JEUDI!$B$6:$B$29,MATCH($A$47,JEUDI!Z6:Z29,0))</f>
        <v>#N/A</v>
      </c>
      <c r="GY47" s="565" t="e">
        <f>INDEX(JEUDI!$B$6:$B$29,MATCH($A$47,JEUDI!AA6:AA29,0))</f>
        <v>#N/A</v>
      </c>
      <c r="GZ47" s="565" t="e">
        <f>INDEX(JEUDI!$B$6:$B$29,MATCH($A$47,JEUDI!AB6:AB29,0))</f>
        <v>#N/A</v>
      </c>
      <c r="HA47" s="572">
        <f t="shared" si="30"/>
        <v>0</v>
      </c>
      <c r="HC47" s="772" t="str">
        <f t="shared" si="31"/>
        <v>LOUNES</v>
      </c>
      <c r="HD47" s="565" t="e">
        <f>INDEX(VENDREDI!$B$6:$B$29,MATCH($A$47,VENDREDI!D6:D29,0))</f>
        <v>#N/A</v>
      </c>
      <c r="HE47" s="565" t="e">
        <f>INDEX(VENDREDI!$B$6:$B$29,MATCH($A$47,VENDREDI!E6:E29,0))</f>
        <v>#N/A</v>
      </c>
      <c r="HF47" s="565" t="e">
        <f>INDEX(VENDREDI!$B$6:$B$29,MATCH($A$47,VENDREDI!F6:F29,0))</f>
        <v>#N/A</v>
      </c>
      <c r="HG47" s="565" t="e">
        <f>INDEX(VENDREDI!$B$6:$B$29,MATCH($A$47,VENDREDI!G6:G29,0))</f>
        <v>#N/A</v>
      </c>
      <c r="HH47" s="565" t="e">
        <f>INDEX(VENDREDI!$B$6:$B$29,MATCH($A$47,VENDREDI!H6:H29,0))</f>
        <v>#N/A</v>
      </c>
      <c r="HI47" s="565" t="e">
        <f>INDEX(VENDREDI!$B$6:$B$29,MATCH($A$47,VENDREDI!I6:I29,0))</f>
        <v>#N/A</v>
      </c>
      <c r="HJ47" s="565" t="e">
        <f>INDEX(VENDREDI!$B$6:$B$29,MATCH($A$47,VENDREDI!J6:J29,0))</f>
        <v>#N/A</v>
      </c>
      <c r="HK47" s="565" t="e">
        <f>INDEX(VENDREDI!$B$6:$B$29,MATCH($A$47,VENDREDI!K6:K29,0))</f>
        <v>#N/A</v>
      </c>
      <c r="HL47" s="565" t="e">
        <f>INDEX(VENDREDI!$B$6:$B$29,MATCH($A$47,VENDREDI!L6:L29,0))</f>
        <v>#N/A</v>
      </c>
      <c r="HM47" s="565" t="e">
        <f>INDEX(VENDREDI!$B$6:$B$29,MATCH($A$47,VENDREDI!M6:M29,0))</f>
        <v>#N/A</v>
      </c>
      <c r="HN47" s="565" t="e">
        <f>INDEX(VENDREDI!$B$6:$B$29,MATCH($A$47,VENDREDI!N6:N29,0))</f>
        <v>#N/A</v>
      </c>
      <c r="HO47" s="565" t="e">
        <f>INDEX(VENDREDI!$B$6:$B$29,MATCH($A$47,VENDREDI!O6:O29,0))</f>
        <v>#N/A</v>
      </c>
      <c r="HP47" s="565" t="e">
        <f>INDEX(VENDREDI!$B$6:$B$29,MATCH($A$47,VENDREDI!P6:P29,0))</f>
        <v>#N/A</v>
      </c>
      <c r="HQ47" s="565" t="e">
        <f>INDEX(VENDREDI!$B$6:$B$29,MATCH($A$47,VENDREDI!Q6:Q29,0))</f>
        <v>#N/A</v>
      </c>
      <c r="HR47" s="565" t="e">
        <f>INDEX(VENDREDI!$B$6:$B$29,MATCH($A$47,VENDREDI!R6:R29,0))</f>
        <v>#N/A</v>
      </c>
      <c r="HS47" s="565" t="e">
        <f>INDEX(VENDREDI!$B$6:$B$29,MATCH($A$47,VENDREDI!S6:S29,0))</f>
        <v>#N/A</v>
      </c>
      <c r="HT47" s="565" t="e">
        <f>INDEX(VENDREDI!$B$6:$B$29,MATCH($A$47,VENDREDI!T6:T29,0))</f>
        <v>#N/A</v>
      </c>
      <c r="HU47" s="565" t="e">
        <f>INDEX(VENDREDI!$B$6:$B$29,MATCH($A$47,VENDREDI!U6:U29,0))</f>
        <v>#N/A</v>
      </c>
      <c r="HV47" s="565" t="e">
        <f>INDEX(VENDREDI!$B$6:$B$29,MATCH($A$47,VENDREDI!V6:V29,0))</f>
        <v>#N/A</v>
      </c>
      <c r="HW47" s="565" t="e">
        <f>INDEX(VENDREDI!$B$6:$B$29,MATCH($A$47,VENDREDI!W6:W29,0))</f>
        <v>#N/A</v>
      </c>
      <c r="HX47" s="565" t="e">
        <f>INDEX(VENDREDI!$B$6:$B$29,MATCH($A$47,VENDREDI!X6:X29,0))</f>
        <v>#N/A</v>
      </c>
      <c r="HY47" s="565" t="e">
        <f>INDEX(VENDREDI!$B$6:$B$29,MATCH($A$47,VENDREDI!Y6:Y29,0))</f>
        <v>#N/A</v>
      </c>
      <c r="HZ47" s="565" t="e">
        <f>INDEX(VENDREDI!$B$6:$B$29,MATCH($A$47,VENDREDI!Z6:Z29,0))</f>
        <v>#N/A</v>
      </c>
      <c r="IA47" s="565" t="e">
        <f>INDEX(VENDREDI!$B$6:$B$29,MATCH($A$47,VENDREDI!AA6:AA29,0))</f>
        <v>#N/A</v>
      </c>
      <c r="IB47" s="565" t="e">
        <f>INDEX(VENDREDI!$B$6:$B$29,MATCH($A$47,VENDREDI!AB6:AB29,0))</f>
        <v>#N/A</v>
      </c>
      <c r="IC47" s="572">
        <f t="shared" si="32"/>
        <v>0</v>
      </c>
      <c r="IG47" s="772" t="str">
        <f t="shared" si="33"/>
        <v>LOUNES</v>
      </c>
      <c r="IH47" s="565" t="e">
        <f>INDEX(LUNDI!$B$35:$B$58,MATCH($A$47,LUNDI!D35:D58,0))</f>
        <v>#N/A</v>
      </c>
      <c r="II47" s="565" t="e">
        <f>INDEX(LUNDI!$B$35:$B$58,MATCH($A$47,LUNDI!E35:E58,0))</f>
        <v>#N/A</v>
      </c>
      <c r="IJ47" s="565" t="e">
        <f>INDEX(LUNDI!$B$35:$B$58,MATCH($A$47,LUNDI!F35:F58,0))</f>
        <v>#N/A</v>
      </c>
      <c r="IK47" s="565" t="e">
        <f>INDEX(LUNDI!$B$35:$B$58,MATCH($A$47,LUNDI!G35:G58,0))</f>
        <v>#N/A</v>
      </c>
      <c r="IL47" s="565" t="e">
        <f>INDEX(LUNDI!$B$35:$B$58,MATCH($A$47,LUNDI!H35:H58,0))</f>
        <v>#N/A</v>
      </c>
      <c r="IM47" s="565" t="e">
        <f>INDEX(LUNDI!$B$35:$B$58,MATCH($A$47,LUNDI!I35:I58,0))</f>
        <v>#N/A</v>
      </c>
      <c r="IN47" s="565" t="e">
        <f>INDEX(LUNDI!$B$35:$B$58,MATCH($A$47,LUNDI!J35:J58,0))</f>
        <v>#N/A</v>
      </c>
      <c r="IO47" s="565" t="e">
        <f>INDEX(LUNDI!$B$35:$B$58,MATCH($A$47,LUNDI!K35:K58,0))</f>
        <v>#N/A</v>
      </c>
      <c r="IP47" s="565" t="e">
        <f>INDEX(LUNDI!$B$35:$B$58,MATCH($A$47,LUNDI!L35:L58,0))</f>
        <v>#N/A</v>
      </c>
      <c r="IQ47" s="565" t="e">
        <f>INDEX(LUNDI!$B$35:$B$58,MATCH($A$47,LUNDI!M35:M58,0))</f>
        <v>#N/A</v>
      </c>
      <c r="IR47" s="565" t="e">
        <f>INDEX(LUNDI!$B$35:$B$58,MATCH($A$47,LUNDI!N35:N58,0))</f>
        <v>#N/A</v>
      </c>
      <c r="IS47" s="565" t="e">
        <f>INDEX(LUNDI!$B$35:$B$58,MATCH($A$47,LUNDI!O35:O58,0))</f>
        <v>#N/A</v>
      </c>
      <c r="IT47" s="565" t="e">
        <f>INDEX(LUNDI!$B$35:$B$58,MATCH($A$47,LUNDI!P35:P58,0))</f>
        <v>#N/A</v>
      </c>
      <c r="IU47" s="565" t="e">
        <f>INDEX(LUNDI!$B$35:$B$58,MATCH($A$47,LUNDI!Q35:Q58,0))</f>
        <v>#N/A</v>
      </c>
      <c r="IV47" s="565" t="e">
        <f>INDEX(LUNDI!$B$35:$B$58,MATCH($A$47,LUNDI!R35:R58,0))</f>
        <v>#N/A</v>
      </c>
      <c r="IW47" s="565" t="e">
        <f>INDEX(LUNDI!$B$35:$B$58,MATCH($A$47,LUNDI!S35:S58,0))</f>
        <v>#N/A</v>
      </c>
      <c r="IX47" s="565" t="e">
        <f>INDEX(LUNDI!$B$35:$B$58,MATCH($A$47,LUNDI!T35:T58,0))</f>
        <v>#N/A</v>
      </c>
      <c r="IY47" s="565" t="e">
        <f>INDEX(LUNDI!$B$35:$B$58,MATCH($A$47,LUNDI!U35:U58,0))</f>
        <v>#N/A</v>
      </c>
      <c r="IZ47" s="565" t="e">
        <f>INDEX(LUNDI!$B$35:$B$58,MATCH($A$47,LUNDI!V35:V58,0))</f>
        <v>#N/A</v>
      </c>
      <c r="JA47" s="565" t="e">
        <f>INDEX(LUNDI!$B$35:$B$58,MATCH($A$47,LUNDI!W35:W58,0))</f>
        <v>#N/A</v>
      </c>
      <c r="JB47" s="565" t="e">
        <f>INDEX(LUNDI!$B$35:$B$58,MATCH($A$47,LUNDI!X35:X58,0))</f>
        <v>#N/A</v>
      </c>
      <c r="JC47" s="565" t="e">
        <f>INDEX(LUNDI!$B$35:$B$58,MATCH($A$47,LUNDI!Y35:Y58,0))</f>
        <v>#N/A</v>
      </c>
      <c r="JD47" s="565" t="e">
        <f>INDEX(LUNDI!$B$35:$B$58,MATCH($A$47,LUNDI!Z35:Z58,0))</f>
        <v>#N/A</v>
      </c>
      <c r="JE47" s="565" t="e">
        <f>INDEX(LUNDI!$B$35:$B$58,MATCH($A$47,LUNDI!AA35:AA58,0))</f>
        <v>#N/A</v>
      </c>
      <c r="JF47" s="565" t="e">
        <f>INDEX(LUNDI!$B$35:$B$58,MATCH($A$47,LUNDI!AB35:AB58,0))</f>
        <v>#N/A</v>
      </c>
      <c r="JG47" s="572">
        <f t="shared" si="34"/>
        <v>0</v>
      </c>
      <c r="JI47" s="772" t="str">
        <f t="shared" si="35"/>
        <v>LOUNES</v>
      </c>
      <c r="JJ47" s="565" t="e">
        <f>INDEX(MARDI!$B$35:$B$58,MATCH($A$47,MARDI!D35:D58,0))</f>
        <v>#N/A</v>
      </c>
      <c r="JK47" s="565" t="e">
        <f>INDEX(MARDI!$B$35:$B$58,MATCH($A$47,MARDI!E35:E58,0))</f>
        <v>#N/A</v>
      </c>
      <c r="JL47" s="565" t="e">
        <f>INDEX(MARDI!$B$35:$B$58,MATCH($A$47,MARDI!F35:F58,0))</f>
        <v>#N/A</v>
      </c>
      <c r="JM47" s="565" t="e">
        <f>INDEX(MARDI!$B$35:$B$58,MATCH($A$47,MARDI!G35:G58,0))</f>
        <v>#N/A</v>
      </c>
      <c r="JN47" s="565" t="e">
        <f>INDEX(MARDI!$B$35:$B$58,MATCH($A$47,MARDI!H35:H58,0))</f>
        <v>#N/A</v>
      </c>
      <c r="JO47" s="565" t="e">
        <f>INDEX(MARDI!$B$35:$B$58,MATCH($A$47,MARDI!I35:I58,0))</f>
        <v>#N/A</v>
      </c>
      <c r="JP47" s="565" t="e">
        <f>INDEX(MARDI!$B$35:$B$58,MATCH($A$47,MARDI!J35:J58,0))</f>
        <v>#N/A</v>
      </c>
      <c r="JQ47" s="565" t="e">
        <f>INDEX(MARDI!$B$35:$B$58,MATCH($A$47,MARDI!K35:K58,0))</f>
        <v>#N/A</v>
      </c>
      <c r="JR47" s="565" t="e">
        <f>INDEX(MARDI!$B$35:$B$58,MATCH($A$47,MARDI!L35:L58,0))</f>
        <v>#N/A</v>
      </c>
      <c r="JS47" s="565" t="e">
        <f>INDEX(MARDI!$B$35:$B$58,MATCH($A$47,MARDI!M35:M58,0))</f>
        <v>#N/A</v>
      </c>
      <c r="JT47" s="565" t="e">
        <f>INDEX(MARDI!$B$35:$B$58,MATCH($A$47,MARDI!N35:N58,0))</f>
        <v>#N/A</v>
      </c>
      <c r="JU47" s="565" t="e">
        <f>INDEX(MARDI!$B$35:$B$58,MATCH($A$47,MARDI!O35:O58,0))</f>
        <v>#N/A</v>
      </c>
      <c r="JV47" s="565" t="e">
        <f>INDEX(MARDI!$B$35:$B$58,MATCH($A$47,MARDI!P35:P58,0))</f>
        <v>#N/A</v>
      </c>
      <c r="JW47" s="565" t="e">
        <f>INDEX(MARDI!$B$35:$B$58,MATCH($A$47,MARDI!Q35:Q58,0))</f>
        <v>#N/A</v>
      </c>
      <c r="JX47" s="565" t="e">
        <f>INDEX(MARDI!$B$35:$B$58,MATCH($A$47,MARDI!R35:R58,0))</f>
        <v>#N/A</v>
      </c>
      <c r="JY47" s="565" t="e">
        <f>INDEX(MARDI!$B$35:$B$58,MATCH($A$47,MARDI!S35:S58,0))</f>
        <v>#N/A</v>
      </c>
      <c r="JZ47" s="565" t="e">
        <f>INDEX(MARDI!$B$35:$B$58,MATCH($A$47,MARDI!T35:T58,0))</f>
        <v>#N/A</v>
      </c>
      <c r="KA47" s="565" t="e">
        <f>INDEX(MARDI!$B$35:$B$58,MATCH($A$47,MARDI!U35:U58,0))</f>
        <v>#N/A</v>
      </c>
      <c r="KB47" s="565" t="e">
        <f>INDEX(MARDI!$B$35:$B$58,MATCH($A$47,MARDI!V35:V58,0))</f>
        <v>#N/A</v>
      </c>
      <c r="KC47" s="565" t="e">
        <f>INDEX(MARDI!$B$35:$B$58,MATCH($A$47,MARDI!W35:W58,0))</f>
        <v>#N/A</v>
      </c>
      <c r="KD47" s="565" t="e">
        <f>INDEX(MARDI!$B$35:$B$58,MATCH($A$47,MARDI!X35:X58,0))</f>
        <v>#N/A</v>
      </c>
      <c r="KE47" s="565" t="e">
        <f>INDEX(MARDI!$B$35:$B$58,MATCH($A$47,MARDI!Y35:Y58,0))</f>
        <v>#N/A</v>
      </c>
      <c r="KF47" s="565" t="e">
        <f>INDEX(MARDI!$B$35:$B$58,MATCH($A$47,MARDI!Z35:Z58,0))</f>
        <v>#N/A</v>
      </c>
      <c r="KG47" s="565" t="e">
        <f>INDEX(MARDI!$B$35:$B$58,MATCH($A$47,MARDI!AA35:AA58,0))</f>
        <v>#N/A</v>
      </c>
      <c r="KH47" s="565" t="e">
        <f>INDEX(MARDI!$B$35:$B$58,MATCH($A$47,MARDI!AB35:AB58,0))</f>
        <v>#N/A</v>
      </c>
      <c r="KI47" s="572">
        <f t="shared" si="36"/>
        <v>0</v>
      </c>
      <c r="KK47" s="565" t="str">
        <f t="shared" si="37"/>
        <v>LOUNES</v>
      </c>
      <c r="KL47" s="565" t="e">
        <f>INDEX(MERCREDI!$B$35:$B$58,MATCH($A$47,MERCREDI!D35:D58,0))</f>
        <v>#N/A</v>
      </c>
      <c r="KM47" s="565" t="e">
        <f>INDEX(MERCREDI!$B$35:$B$58,MATCH($A$47,MERCREDI!E35:E58,0))</f>
        <v>#N/A</v>
      </c>
      <c r="KN47" s="565" t="e">
        <f>INDEX(MERCREDI!$B$35:$B$58,MATCH($A$47,MERCREDI!F35:F58,0))</f>
        <v>#N/A</v>
      </c>
      <c r="KO47" s="565" t="e">
        <f>INDEX(MERCREDI!$B$35:$B$58,MATCH($A$47,MERCREDI!G35:G58,0))</f>
        <v>#N/A</v>
      </c>
      <c r="KP47" s="565" t="e">
        <f>INDEX(MERCREDI!$B$35:$B$58,MATCH($A$47,MERCREDI!H35:H58,0))</f>
        <v>#N/A</v>
      </c>
      <c r="KQ47" s="565" t="e">
        <f>INDEX(MERCREDI!$B$35:$B$58,MATCH($A$47,MERCREDI!I35:I58,0))</f>
        <v>#N/A</v>
      </c>
      <c r="KR47" s="565" t="e">
        <f>INDEX(MERCREDI!$B$35:$B$58,MATCH($A$47,MERCREDI!J35:J58,0))</f>
        <v>#N/A</v>
      </c>
      <c r="KS47" s="565" t="e">
        <f>INDEX(MERCREDI!$B$35:$B$58,MATCH($A$47,MERCREDI!K35:K58,0))</f>
        <v>#N/A</v>
      </c>
      <c r="KT47" s="565" t="e">
        <f>INDEX(MERCREDI!$B$35:$B$58,MATCH($A$47,MERCREDI!L35:L58,0))</f>
        <v>#N/A</v>
      </c>
      <c r="KU47" s="565" t="e">
        <f>INDEX(MERCREDI!$B$35:$B$58,MATCH($A$47,MERCREDI!M35:M58,0))</f>
        <v>#N/A</v>
      </c>
      <c r="KV47" s="565" t="e">
        <f>INDEX(MERCREDI!$B$35:$B$58,MATCH($A$47,MERCREDI!N35:N58,0))</f>
        <v>#N/A</v>
      </c>
      <c r="KW47" s="565" t="e">
        <f>INDEX(MERCREDI!$B$35:$B$58,MATCH($A$47,MERCREDI!O35:O58,0))</f>
        <v>#N/A</v>
      </c>
      <c r="KX47" s="565" t="e">
        <f>INDEX(MERCREDI!$B$35:$B$58,MATCH($A$47,MERCREDI!P35:P58,0))</f>
        <v>#N/A</v>
      </c>
      <c r="KY47" s="565" t="e">
        <f>INDEX(MERCREDI!$B$35:$B$58,MATCH($A$47,MERCREDI!Q35:Q58,0))</f>
        <v>#N/A</v>
      </c>
      <c r="KZ47" s="565" t="e">
        <f>INDEX(MERCREDI!$B$35:$B$58,MATCH($A$47,MERCREDI!R35:R58,0))</f>
        <v>#N/A</v>
      </c>
      <c r="LA47" s="565" t="e">
        <f>INDEX(MERCREDI!$B$35:$B$58,MATCH($A$47,MERCREDI!S35:S58,0))</f>
        <v>#N/A</v>
      </c>
      <c r="LB47" s="565" t="e">
        <f>INDEX(MERCREDI!$B$35:$B$58,MATCH($A$47,MERCREDI!T35:T58,0))</f>
        <v>#N/A</v>
      </c>
      <c r="LC47" s="565" t="e">
        <f>INDEX(MERCREDI!$B$35:$B$58,MATCH($A$47,MERCREDI!U35:U58,0))</f>
        <v>#N/A</v>
      </c>
      <c r="LD47" s="565" t="e">
        <f>INDEX(MERCREDI!$B$35:$B$58,MATCH($A$47,MERCREDI!V35:V58,0))</f>
        <v>#N/A</v>
      </c>
      <c r="LE47" s="565" t="e">
        <f>INDEX(MERCREDI!$B$35:$B$58,MATCH($A$47,MERCREDI!W35:W58,0))</f>
        <v>#N/A</v>
      </c>
      <c r="LF47" s="565" t="e">
        <f>INDEX(MERCREDI!$B$35:$B$58,MATCH($A$47,MERCREDI!X35:X58,0))</f>
        <v>#N/A</v>
      </c>
      <c r="LG47" s="565" t="e">
        <f>INDEX(MERCREDI!$B$35:$B$58,MATCH($A$47,MERCREDI!Y35:Y58,0))</f>
        <v>#N/A</v>
      </c>
      <c r="LH47" s="565" t="e">
        <f>INDEX(MERCREDI!$B$35:$B$58,MATCH($A$47,MERCREDI!Z35:Z58,0))</f>
        <v>#N/A</v>
      </c>
      <c r="LI47" s="565" t="e">
        <f>INDEX(MERCREDI!$B$35:$B$58,MATCH($A$47,MERCREDI!AA35:AA58,0))</f>
        <v>#N/A</v>
      </c>
      <c r="LJ47" s="565" t="e">
        <f>INDEX(MERCREDI!$B$35:$B$58,MATCH($A$47,MERCREDI!AB35:AB58,0))</f>
        <v>#N/A</v>
      </c>
      <c r="LK47" s="572">
        <f t="shared" si="38"/>
        <v>0</v>
      </c>
      <c r="LM47" s="565" t="str">
        <f t="shared" si="39"/>
        <v>LOUNES</v>
      </c>
      <c r="LN47" s="565" t="e">
        <f>INDEX(JEUDI!$B$35:$B$58,MATCH($A$47,JEUDI!D35:D58,0))</f>
        <v>#N/A</v>
      </c>
      <c r="LO47" s="565" t="e">
        <f>INDEX(JEUDI!$B$35:$B$58,MATCH($A$47,JEUDI!E35:E58,0))</f>
        <v>#N/A</v>
      </c>
      <c r="LP47" s="565" t="e">
        <f>INDEX(JEUDI!$B$35:$B$58,MATCH($A$47,JEUDI!F35:F58,0))</f>
        <v>#N/A</v>
      </c>
      <c r="LQ47" s="565" t="e">
        <f>INDEX(JEUDI!$B$35:$B$58,MATCH($A$47,JEUDI!G35:G58,0))</f>
        <v>#N/A</v>
      </c>
      <c r="LR47" s="565" t="e">
        <f>INDEX(JEUDI!$B$35:$B$58,MATCH($A$47,JEUDI!H35:H58,0))</f>
        <v>#N/A</v>
      </c>
      <c r="LS47" s="565" t="e">
        <f>INDEX(JEUDI!$B$35:$B$58,MATCH($A$47,JEUDI!I35:I58,0))</f>
        <v>#N/A</v>
      </c>
      <c r="LT47" s="565" t="e">
        <f>INDEX(JEUDI!$B$35:$B$58,MATCH($A$47,JEUDI!J35:J58,0))</f>
        <v>#N/A</v>
      </c>
      <c r="LU47" s="565" t="e">
        <f>INDEX(JEUDI!$B$35:$B$58,MATCH($A$47,JEUDI!K35:K58,0))</f>
        <v>#N/A</v>
      </c>
      <c r="LV47" s="565" t="e">
        <f>INDEX(JEUDI!$B$35:$B$58,MATCH($A$47,JEUDI!L35:L58,0))</f>
        <v>#N/A</v>
      </c>
      <c r="LW47" s="565" t="e">
        <f>INDEX(JEUDI!$B$35:$B$58,MATCH($A$47,JEUDI!M35:M58,0))</f>
        <v>#N/A</v>
      </c>
      <c r="LX47" s="565" t="e">
        <f>INDEX(JEUDI!$B$35:$B$58,MATCH($A$47,JEUDI!N35:N58,0))</f>
        <v>#N/A</v>
      </c>
      <c r="LY47" s="565" t="e">
        <f>INDEX(JEUDI!$B$35:$B$58,MATCH($A$47,JEUDI!O35:O58,0))</f>
        <v>#N/A</v>
      </c>
      <c r="LZ47" s="565" t="e">
        <f>INDEX(JEUDI!$B$35:$B$58,MATCH($A$47,JEUDI!P35:P58,0))</f>
        <v>#N/A</v>
      </c>
      <c r="MA47" s="565" t="e">
        <f>INDEX(JEUDI!$B$35:$B$58,MATCH($A$47,JEUDI!Q35:Q58,0))</f>
        <v>#N/A</v>
      </c>
      <c r="MB47" s="565" t="e">
        <f>INDEX(JEUDI!$B$35:$B$58,MATCH($A$47,JEUDI!R35:R58,0))</f>
        <v>#N/A</v>
      </c>
      <c r="MC47" s="565" t="e">
        <f>INDEX(JEUDI!$B$35:$B$58,MATCH($A$47,JEUDI!S35:S58,0))</f>
        <v>#N/A</v>
      </c>
      <c r="MD47" s="565" t="e">
        <f>INDEX(JEUDI!$B$35:$B$58,MATCH($A$47,JEUDI!T35:T58,0))</f>
        <v>#N/A</v>
      </c>
      <c r="ME47" s="565" t="e">
        <f>INDEX(JEUDI!$B$35:$B$58,MATCH($A$47,JEUDI!U35:U58,0))</f>
        <v>#N/A</v>
      </c>
      <c r="MF47" s="565" t="e">
        <f>INDEX(JEUDI!$B$35:$B$58,MATCH($A$47,JEUDI!V35:V58,0))</f>
        <v>#N/A</v>
      </c>
      <c r="MG47" s="565" t="e">
        <f>INDEX(JEUDI!$B$35:$B$58,MATCH($A$47,JEUDI!W35:W58,0))</f>
        <v>#N/A</v>
      </c>
      <c r="MH47" s="565" t="e">
        <f>INDEX(JEUDI!$B$35:$B$58,MATCH($A$47,JEUDI!X35:X58,0))</f>
        <v>#N/A</v>
      </c>
      <c r="MI47" s="565" t="e">
        <f>INDEX(JEUDI!$B$35:$B$58,MATCH($A$47,JEUDI!Y35:Y58,0))</f>
        <v>#N/A</v>
      </c>
      <c r="MJ47" s="565" t="e">
        <f>INDEX(JEUDI!$B$35:$B$58,MATCH($A$47,JEUDI!Z35:Z58,0))</f>
        <v>#N/A</v>
      </c>
      <c r="MK47" s="565" t="e">
        <f>INDEX(JEUDI!$B$35:$B$58,MATCH($A$47,JEUDI!AA35:AA58,0))</f>
        <v>#N/A</v>
      </c>
      <c r="ML47" s="565" t="e">
        <f>INDEX(JEUDI!$B$35:$B$58,MATCH($A$47,JEUDI!AB35:AB58,0))</f>
        <v>#N/A</v>
      </c>
      <c r="MM47" s="572">
        <f t="shared" si="40"/>
        <v>0</v>
      </c>
      <c r="MP47" s="565" t="str">
        <f t="shared" si="41"/>
        <v>LOUNES</v>
      </c>
      <c r="MQ47" s="565" t="e">
        <f>INDEX(VENDREDI!$B$35:$B$58,MATCH($A$47,VENDREDI!D35:D58,0))</f>
        <v>#N/A</v>
      </c>
      <c r="MR47" s="565" t="e">
        <f>INDEX(VENDREDI!$B$35:$B$58,MATCH($A$47,VENDREDI!E35:E58,0))</f>
        <v>#N/A</v>
      </c>
      <c r="MS47" s="565" t="e">
        <f>INDEX(VENDREDI!$B$35:$B$58,MATCH($A$47,VENDREDI!F35:F58,0))</f>
        <v>#N/A</v>
      </c>
      <c r="MT47" s="565" t="e">
        <f>INDEX(VENDREDI!$B$35:$B$58,MATCH($A$47,VENDREDI!G35:G58,0))</f>
        <v>#N/A</v>
      </c>
      <c r="MU47" s="565" t="e">
        <f>INDEX(VENDREDI!$B$35:$B$58,MATCH($A$47,VENDREDI!H35:H58,0))</f>
        <v>#N/A</v>
      </c>
      <c r="MV47" s="565" t="e">
        <f>INDEX(VENDREDI!$B$35:$B$58,MATCH($A$47,VENDREDI!I35:I58,0))</f>
        <v>#N/A</v>
      </c>
      <c r="MW47" s="565" t="e">
        <f>INDEX(VENDREDI!$B$35:$B$58,MATCH($A$47,VENDREDI!J35:J58,0))</f>
        <v>#N/A</v>
      </c>
      <c r="MX47" s="565" t="e">
        <f>INDEX(VENDREDI!$B$35:$B$58,MATCH($A$47,VENDREDI!K35:K58,0))</f>
        <v>#N/A</v>
      </c>
      <c r="MY47" s="565" t="e">
        <f>INDEX(VENDREDI!$B$35:$B$58,MATCH($A$47,VENDREDI!L35:L58,0))</f>
        <v>#N/A</v>
      </c>
      <c r="MZ47" s="565" t="e">
        <f>INDEX(VENDREDI!$B$35:$B$58,MATCH($A$47,VENDREDI!M35:M58,0))</f>
        <v>#N/A</v>
      </c>
      <c r="NA47" s="565" t="e">
        <f>INDEX(VENDREDI!$B$35:$B$58,MATCH($A$47,VENDREDI!N35:N58,0))</f>
        <v>#N/A</v>
      </c>
      <c r="NB47" s="565" t="e">
        <f>INDEX(VENDREDI!$B$35:$B$58,MATCH($A$47,VENDREDI!O35:O58,0))</f>
        <v>#N/A</v>
      </c>
      <c r="NC47" s="565" t="e">
        <f>INDEX(VENDREDI!$B$35:$B$58,MATCH($A$47,VENDREDI!P35:P58,0))</f>
        <v>#N/A</v>
      </c>
      <c r="ND47" s="565" t="e">
        <f>INDEX(VENDREDI!$B$35:$B$58,MATCH($A$47,VENDREDI!Q35:Q58,0))</f>
        <v>#N/A</v>
      </c>
      <c r="NE47" s="565" t="e">
        <f>INDEX(VENDREDI!$B$35:$B$58,MATCH($A$47,VENDREDI!R35:R58,0))</f>
        <v>#N/A</v>
      </c>
      <c r="NF47" s="565" t="e">
        <f>INDEX(VENDREDI!$B$35:$B$58,MATCH($A$47,VENDREDI!S35:S58,0))</f>
        <v>#N/A</v>
      </c>
      <c r="NG47" s="565" t="e">
        <f>INDEX(VENDREDI!$B$35:$B$58,MATCH($A$47,VENDREDI!T35:T58,0))</f>
        <v>#N/A</v>
      </c>
      <c r="NH47" s="565" t="e">
        <f>INDEX(VENDREDI!$B$35:$B$58,MATCH($A$47,VENDREDI!U35:U58,0))</f>
        <v>#N/A</v>
      </c>
      <c r="NI47" s="565" t="e">
        <f>INDEX(VENDREDI!$B$35:$B$58,MATCH($A$47,VENDREDI!V35:V58,0))</f>
        <v>#N/A</v>
      </c>
      <c r="NJ47" s="565" t="e">
        <f>INDEX(VENDREDI!$B$35:$B$58,MATCH($A$47,VENDREDI!W35:W58,0))</f>
        <v>#N/A</v>
      </c>
      <c r="NK47" s="565" t="e">
        <f>INDEX(VENDREDI!$B$35:$B$58,MATCH($A$47,VENDREDI!X35:X58,0))</f>
        <v>#N/A</v>
      </c>
      <c r="NL47" s="565" t="e">
        <f>INDEX(VENDREDI!$B$35:$B$58,MATCH($A$47,VENDREDI!Y35:Y58,0))</f>
        <v>#N/A</v>
      </c>
      <c r="NM47" s="565" t="e">
        <f>INDEX(VENDREDI!$B$35:$B$58,MATCH($A$47,VENDREDI!Z35:Z58,0))</f>
        <v>#N/A</v>
      </c>
      <c r="NN47" s="565" t="e">
        <f>INDEX(VENDREDI!$B$35:$B$58,MATCH($A$47,VENDREDI!AA35:AA58,0))</f>
        <v>#N/A</v>
      </c>
      <c r="NO47" s="565" t="e">
        <f>INDEX(VENDREDI!$B$35:$B$58,MATCH($A$47,VENDREDI!AB35:AB58,0))</f>
        <v>#N/A</v>
      </c>
      <c r="NP47" s="572">
        <f t="shared" si="42"/>
        <v>0</v>
      </c>
      <c r="NS47" s="564" t="str">
        <f t="shared" si="43"/>
        <v>LOUNES</v>
      </c>
      <c r="NT47" s="617" t="e">
        <f>INDEX(LUNDI!$B$63:$B$66,MATCH(A47,LUNDI!$D$63:$D$66,0))</f>
        <v>#N/A</v>
      </c>
      <c r="NU47" s="618" t="e">
        <f>INDEX(LUNDI!$B$63:$B$66,MATCH(A47,LUNDI!$E$63:$E$66,0))</f>
        <v>#N/A</v>
      </c>
      <c r="NV47" s="625" t="e">
        <f>INDEX(LUNDI!$H$63:$H$66,MATCH(A47,LUNDI!$J$63:$J$66,0))</f>
        <v>#N/A</v>
      </c>
      <c r="NW47" s="626" t="e">
        <f>INDEX(LUNDI!$H$63:$H$66,MATCH($A$47,LUNDI!K63:K66,0))</f>
        <v>#N/A</v>
      </c>
      <c r="NX47" s="617" t="e">
        <f>INDEX(MARDI!$B$63:$B$66,MATCH(A47,MARDI!$D$63:$D$66,0))</f>
        <v>#N/A</v>
      </c>
      <c r="NY47" s="618" t="e">
        <f>INDEX(MARDI!$B$63:$B$66,MATCH(A47,MARDI!$E$63:$E$66,0))</f>
        <v>#N/A</v>
      </c>
      <c r="NZ47" s="625" t="e">
        <f>INDEX(MARDI!$H$63:$H$66,MATCH(A47,MARDI!$J$63:$J$66,0))</f>
        <v>#N/A</v>
      </c>
      <c r="OA47" s="626" t="e">
        <f>INDEX(MARDI!$H$63:$H$66,MATCH(A47,MARDI!$K$63:$K$66,0))</f>
        <v>#N/A</v>
      </c>
      <c r="OB47" s="617" t="e">
        <f>INDEX(MERCREDI!$B$63:$B$66,MATCH(A47,MERCREDI!$D$63:$D$66,0))</f>
        <v>#N/A</v>
      </c>
      <c r="OC47" s="618" t="e">
        <f>INDEX(MERCREDI!$B$63:$B$66,MATCH(A47,MERCREDI!$E$63:$E$66,0))</f>
        <v>#N/A</v>
      </c>
      <c r="OD47" s="625" t="e">
        <f>INDEX(MERCREDI!$H$63:$H$66,MATCH(A47,MERCREDI!$J$63:$J$66,0))</f>
        <v>#N/A</v>
      </c>
      <c r="OE47" s="626" t="e">
        <f>INDEX(MERCREDI!$H$63:$H$66,MATCH(A47,MERCREDI!$K$63:$K$66,0))</f>
        <v>#N/A</v>
      </c>
      <c r="OF47" s="617" t="e">
        <f>INDEX(JEUDI!$B$63:$B$66,MATCH(A47,JEUDI!$D$63:$D$66,0))</f>
        <v>#N/A</v>
      </c>
      <c r="OG47" s="618" t="e">
        <f>INDEX(JEUDI!$B$63:$B$66,MATCH(A47,JEUDI!$E$63:$E$66,0))</f>
        <v>#N/A</v>
      </c>
      <c r="OH47" s="625" t="e">
        <f>INDEX(JEUDI!$H$63:$H$66,MATCH(A47,JEUDI!$J$63:$J$66,0))</f>
        <v>#N/A</v>
      </c>
      <c r="OI47" s="626" t="e">
        <f>INDEX(JEUDI!$H$63:$H$66,MATCH(A47,JEUDI!$K$63:$K$66,0))</f>
        <v>#N/A</v>
      </c>
      <c r="OJ47" s="617" t="e">
        <f>INDEX(VENDREDI!$B$63:$B$66,MATCH(A47,VENDREDI!$D$63:$D$66,0))</f>
        <v>#N/A</v>
      </c>
      <c r="OK47" s="618" t="e">
        <f>INDEX(VENDREDI!$B$63:$B$66,MATCH(A47,VENDREDI!$E$63:$E$66,0))</f>
        <v>#N/A</v>
      </c>
      <c r="OL47" s="625" t="e">
        <f>INDEX(VENDREDI!$H$63:$H$66,MATCH(A47,VENDREDI!$J$63:$J$66,0))</f>
        <v>#N/A</v>
      </c>
      <c r="OM47" s="626" t="e">
        <f>INDEX(VENDREDI!$H$63:$H$66,MATCH(A47,VENDREDI!$K$63:$K$66,0))</f>
        <v>#N/A</v>
      </c>
      <c r="ON47" s="669" t="str">
        <f t="shared" si="44"/>
        <v>LOUNES</v>
      </c>
      <c r="OO47" s="641" t="e">
        <f>INDEX(LUNDI!$C$63:$C$66,MATCH(A47,LUNDI!$D$63:$D$66,0))</f>
        <v>#N/A</v>
      </c>
      <c r="OP47" s="642" t="e">
        <f>INDEX(LUNDI!$C$63:$C$66,MATCH(A47,LUNDI!$E$63:$E$66,0))</f>
        <v>#N/A</v>
      </c>
      <c r="OQ47" s="645" t="e">
        <f>INDEX(LUNDI!$I$63:$I$66,MATCH(A47,LUNDI!$J$63:$J$66,0))</f>
        <v>#N/A</v>
      </c>
      <c r="OR47" s="646" t="e">
        <f>INDEX(LUNDI!$I$63:$I$66,MATCH(A47,LUNDI!$K$63:$K$66,0))</f>
        <v>#N/A</v>
      </c>
      <c r="OS47" s="649" t="e">
        <f>INDEX(MARDI!$C$63:$C$66,MATCH(A47,MARDI!$D$63:$D$66,0))</f>
        <v>#N/A</v>
      </c>
      <c r="OT47" s="650" t="e">
        <f>INDEX(MARDI!$C$63:$C$66,MATCH(A47,MARDI!$E$63:$E$66,0))</f>
        <v>#N/A</v>
      </c>
      <c r="OU47" s="651" t="e">
        <f>INDEX(MARDI!$I$63:$I$66,MATCH(A47,MARDI!$J$63:$J$66,0))</f>
        <v>#N/A</v>
      </c>
      <c r="OV47" s="652" t="e">
        <f>INDEX(MARDI!$I$63:$I$66,MATCH(A47,MARDI!$K$63:$K$66,0))</f>
        <v>#N/A</v>
      </c>
      <c r="OW47" s="657" t="e">
        <f>INDEX(MERCREDI!$C$63:$C$66,MATCH(A47,MERCREDI!$D$63:$D$66,0))</f>
        <v>#N/A</v>
      </c>
      <c r="OX47" s="658" t="e">
        <f>INDEX(MERCREDI!$C$63:$C$66,MATCH(A47,MERCREDI!$E$63:$E$66,0))</f>
        <v>#N/A</v>
      </c>
      <c r="OY47" s="659" t="e">
        <f>INDEX(MERCREDI!$I$63:$I$66,MATCH(A47,MERCREDI!$J$63:$J$66,0))</f>
        <v>#N/A</v>
      </c>
      <c r="OZ47" s="660" t="e">
        <f>INDEX(MERCREDI!$I$63:$I$66,MATCH(A47,MERCREDI!$K$63:$K$66,0))</f>
        <v>#N/A</v>
      </c>
      <c r="PA47" s="657" t="e">
        <f>INDEX(JEUDI!$C$63:$C$66,MATCH(A47,JEUDI!$D$63:$D$66,0))</f>
        <v>#N/A</v>
      </c>
      <c r="PB47" s="658" t="e">
        <f>INDEX(JEUDI!$C$63:$C$66,MATCH(A47,JEUDI!$E$63:$E$66,0))</f>
        <v>#N/A</v>
      </c>
      <c r="PC47" s="659" t="e">
        <f>INDEX(JEUDI!$I$63:$I$66,MATCH(A47,JEUDI!$J$63:$J$66,0))</f>
        <v>#N/A</v>
      </c>
      <c r="PD47" s="660" t="e">
        <f>INDEX(JEUDI!$I$63:$I$66,MATCH(A47,JEUDI!$K$63:$K$66,0))</f>
        <v>#N/A</v>
      </c>
      <c r="PE47" s="657" t="e">
        <f>INDEX(VENDREDI!$C$63:$C$66,MATCH(A47,VENDREDI!$D$63:$D$66,0))</f>
        <v>#N/A</v>
      </c>
      <c r="PF47" s="658" t="e">
        <f>INDEX(VENDREDI!$C$63:$C$66,MATCH(A47,VENDREDI!$E$63:$E$66,0))</f>
        <v>#N/A</v>
      </c>
      <c r="PG47" s="659" t="e">
        <f>INDEX(VENDREDI!$I$63:$I$66,MATCH(A47,VENDREDI!$J$63:$J$66,0))</f>
        <v>#N/A</v>
      </c>
      <c r="PH47" s="660" t="e">
        <f>INDEX(VENDREDI!$I$63:$I$66,MATCH(A47,VENDREDI!$K$63:$K$66,0))</f>
        <v>#N/A</v>
      </c>
    </row>
    <row r="48" spans="1:424" x14ac:dyDescent="0.25">
      <c r="A48" s="187" t="str">
        <f>'LISTE DES PROFS'!A43</f>
        <v>MACHADO</v>
      </c>
      <c r="B48" s="233">
        <f t="shared" si="17"/>
        <v>0</v>
      </c>
      <c r="C48" s="234">
        <f t="shared" si="18"/>
        <v>0</v>
      </c>
      <c r="D48" s="234">
        <f t="shared" si="19"/>
        <v>0</v>
      </c>
      <c r="E48" s="235">
        <f t="shared" si="20"/>
        <v>0</v>
      </c>
      <c r="F48" s="233">
        <f t="shared" si="21"/>
        <v>0</v>
      </c>
      <c r="G48" s="234">
        <f t="shared" si="22"/>
        <v>0</v>
      </c>
      <c r="H48" s="227">
        <f t="shared" si="23"/>
        <v>0</v>
      </c>
      <c r="I48" s="235">
        <f t="shared" si="24"/>
        <v>0</v>
      </c>
      <c r="J48" s="489">
        <f t="shared" si="45"/>
        <v>0</v>
      </c>
      <c r="K48" s="227">
        <f t="shared" si="46"/>
        <v>0</v>
      </c>
      <c r="L48" s="227">
        <f t="shared" si="47"/>
        <v>0</v>
      </c>
      <c r="M48" s="235">
        <f t="shared" si="48"/>
        <v>0</v>
      </c>
      <c r="N48" s="491">
        <f t="shared" si="25"/>
        <v>0</v>
      </c>
      <c r="O48" s="480" t="s">
        <v>18</v>
      </c>
      <c r="P48" s="233">
        <f>COUNTIF(LUNDI!$D$6:$AB$15,A48)</f>
        <v>0</v>
      </c>
      <c r="Q48" s="234">
        <f>COUNTIF(LUNDI!$D$20:$Y$29,A48)</f>
        <v>0</v>
      </c>
      <c r="R48" s="444">
        <f t="shared" si="4"/>
        <v>0</v>
      </c>
      <c r="S48" s="234">
        <f>COUNTIF(MARDI!$D$6:$AB$15,A48)</f>
        <v>0</v>
      </c>
      <c r="T48" s="234">
        <f>COUNTIF(MARDI!$D$20:$Y$29,A48)</f>
        <v>0</v>
      </c>
      <c r="U48" s="444">
        <f t="shared" si="5"/>
        <v>0</v>
      </c>
      <c r="V48" s="234">
        <f>COUNTIF(MERCREDI!$D$6:$AB$15,A48)</f>
        <v>0</v>
      </c>
      <c r="W48" s="234">
        <f>COUNTIF(MERCREDI!$D$20:$Y$29,A48)</f>
        <v>0</v>
      </c>
      <c r="X48" s="444">
        <f t="shared" si="6"/>
        <v>0</v>
      </c>
      <c r="Y48" s="234">
        <f>COUNTIF(JEUDI!$D$6:$AB$15,A48)</f>
        <v>0</v>
      </c>
      <c r="Z48" s="234">
        <f>COUNTIF(JEUDI!$D$20:$Y$29,A48)</f>
        <v>0</v>
      </c>
      <c r="AA48" s="444">
        <f t="shared" si="7"/>
        <v>0</v>
      </c>
      <c r="AB48" s="234">
        <f>COUNTIF(VENDREDI!$D$6:$AB$15,A48)</f>
        <v>0</v>
      </c>
      <c r="AC48" s="235">
        <f>COUNTIF(VENDREDI!$D$20:$Y$29,A48)</f>
        <v>0</v>
      </c>
      <c r="AD48" s="451">
        <f t="shared" si="8"/>
        <v>0</v>
      </c>
      <c r="AE48" s="226">
        <f>COUNTIF(LUNDI!$D$63:$D$66,A48)</f>
        <v>0</v>
      </c>
      <c r="AF48" s="227">
        <f>COUNTIF(LUNDI!$E$63:$E$66,A48)</f>
        <v>0</v>
      </c>
      <c r="AG48" s="228">
        <f>COUNTIF(MARDI!$D$63:$D$66,A48)</f>
        <v>0</v>
      </c>
      <c r="AH48" s="234">
        <f>COUNTIF(MARDI!$E$63:$E$66,A48)</f>
        <v>0</v>
      </c>
      <c r="AI48" s="228">
        <f>COUNTIF(MERCREDI!$D$63:$D$66,A48)</f>
        <v>0</v>
      </c>
      <c r="AJ48" s="234">
        <f>COUNTIF(MERCREDI!$E$63:$E$66,A48)</f>
        <v>0</v>
      </c>
      <c r="AK48" s="228">
        <f>COUNTIF(JEUDI!$D$63:$D$66,A48)</f>
        <v>0</v>
      </c>
      <c r="AL48" s="227">
        <f>COUNTIF(JEUDI!$E$63:$E$66,A48)</f>
        <v>0</v>
      </c>
      <c r="AM48" s="228">
        <f>COUNTIF(VENDREDI!$D$63:$D$66,A48)</f>
        <v>0</v>
      </c>
      <c r="AN48" s="525">
        <f>COUNTIF(VENDREDI!$E$63:$E$66,A48)</f>
        <v>0</v>
      </c>
      <c r="AO48" s="233">
        <f>COUNTIF(LUNDI!$F$63:$F$66,A48)</f>
        <v>0</v>
      </c>
      <c r="AP48" s="234"/>
      <c r="AQ48" s="234">
        <f>COUNTIF(MARDI!$F$63:$F$66,A48)</f>
        <v>0</v>
      </c>
      <c r="AR48" s="234"/>
      <c r="AS48" s="234">
        <f>COUNTIF(MERCREDI!$F$63:$F$66,A48)</f>
        <v>0</v>
      </c>
      <c r="AT48" s="234"/>
      <c r="AU48" s="234">
        <f>COUNTIF(JEUDI!$F$63:$F$66,A48)</f>
        <v>0</v>
      </c>
      <c r="AV48" s="234"/>
      <c r="AW48" s="235">
        <f>COUNTIF(VENDREDI!$F$63:$F$66,A48)</f>
        <v>0</v>
      </c>
      <c r="AZ48" s="233">
        <f>COUNTIF(LUNDI!$D$35:$AB$44,A48)</f>
        <v>0</v>
      </c>
      <c r="BA48" s="234">
        <f>COUNTIF(LUNDI!$D$49:$Y$58,A48)</f>
        <v>0</v>
      </c>
      <c r="BB48" s="444">
        <f t="shared" si="9"/>
        <v>0</v>
      </c>
      <c r="BC48" s="234">
        <f>COUNTIF(MARDI!$D$35:$AB$44,A48)</f>
        <v>0</v>
      </c>
      <c r="BD48" s="234">
        <f>COUNTIF(MARDI!$D$49:$Y$58,A48)</f>
        <v>0</v>
      </c>
      <c r="BE48" s="444">
        <f t="shared" si="10"/>
        <v>0</v>
      </c>
      <c r="BF48" s="234">
        <f>COUNTIF(MERCREDI!$D$35:$AB$44,A48)</f>
        <v>0</v>
      </c>
      <c r="BG48" s="234">
        <f>COUNTIF(MERCREDI!$D$49:$Y$58,A48)</f>
        <v>0</v>
      </c>
      <c r="BH48" s="444">
        <f t="shared" si="11"/>
        <v>0</v>
      </c>
      <c r="BI48" s="234">
        <f>COUNTIF(JEUDI!$D$35:$AB$44,A48)</f>
        <v>0</v>
      </c>
      <c r="BJ48" s="234">
        <f>COUNTIF(JEUDI!$D$49:$Y$58,A48)</f>
        <v>0</v>
      </c>
      <c r="BK48" s="444">
        <f t="shared" si="12"/>
        <v>0</v>
      </c>
      <c r="BL48" s="234">
        <f>COUNTIF(VENDREDI!$D$35:$AB$44,A48)</f>
        <v>0</v>
      </c>
      <c r="BM48" s="235">
        <f>COUNTIF(VENDREDI!$D$49:$Y$58,A48)</f>
        <v>0</v>
      </c>
      <c r="BN48" s="451">
        <f t="shared" si="13"/>
        <v>0</v>
      </c>
      <c r="BO48" s="207">
        <f>COUNTIF(LUNDI!$J$63:$J$66,A48)</f>
        <v>0</v>
      </c>
      <c r="BP48" s="41">
        <f>COUNTIF(LUNDI!$K$63:$K$66,A48)</f>
        <v>0</v>
      </c>
      <c r="BQ48" s="207">
        <f>COUNTIF(MARDI!$J$63:$J$66,A48)</f>
        <v>0</v>
      </c>
      <c r="BR48" s="41">
        <f>COUNTIF(MARDI!$K$63:$K$66,A48)</f>
        <v>0</v>
      </c>
      <c r="BS48" s="207">
        <f>COUNTIF(MERCREDI!$J$63:$J$66,A48)</f>
        <v>0</v>
      </c>
      <c r="BT48" s="41">
        <f>COUNTIF(MERCREDI!$K$63:$K$66,A48)</f>
        <v>0</v>
      </c>
      <c r="BU48" s="207">
        <f>COUNTIF(JEUDI!$J$63:$J$66,A48)</f>
        <v>0</v>
      </c>
      <c r="BV48" s="41">
        <f>COUNTIF(JEUDI!$K$63:$K$66,A48)</f>
        <v>0</v>
      </c>
      <c r="BW48" s="207">
        <f>COUNTIF(VENDREDI!$J$63:$J$66,A48)</f>
        <v>0</v>
      </c>
      <c r="BX48" s="42">
        <f>COUNTIF(VENDREDI!$K$63:$K$66,A48)</f>
        <v>0</v>
      </c>
      <c r="BY48" s="207">
        <f>COUNTIF(LUNDI!$L$66:$L104,A48)</f>
        <v>0</v>
      </c>
      <c r="BZ48" s="208"/>
      <c r="CA48" s="41">
        <f>COUNTIF(MARDI!$L$63:$L$66,A48)</f>
        <v>0</v>
      </c>
      <c r="CB48" s="208"/>
      <c r="CC48" s="208">
        <f>COUNTIF(MERCREDI!$L$63:$L$66,A48)</f>
        <v>0</v>
      </c>
      <c r="CD48" s="208"/>
      <c r="CE48" s="41">
        <f>COUNTIF(JEUDI!$L$63:$L$66,A48)</f>
        <v>0</v>
      </c>
      <c r="CF48" s="208"/>
      <c r="CG48" s="209">
        <f>COUNTIF(VENDREDI!$L$63:$L$66,A48)</f>
        <v>0</v>
      </c>
      <c r="CK48" s="43">
        <f>COUNTIF(LUNDI!$O$64:$O$66,A48)</f>
        <v>0</v>
      </c>
      <c r="CL48" s="41">
        <f>COUNTIF(MARDI!$O$64:$O$66,A48)</f>
        <v>0</v>
      </c>
      <c r="CM48" s="41">
        <f>COUNTIF(MERCREDI!$O$64:$O$66,A48)</f>
        <v>0</v>
      </c>
      <c r="CN48" s="41">
        <f>COUNTIF(JEUDI!$O$64:$O$66,A48)</f>
        <v>0</v>
      </c>
      <c r="CO48" s="42">
        <f>COUNTIF(VENDREDI!$O$64:$O$66,A48)</f>
        <v>0</v>
      </c>
      <c r="CQ48" s="43">
        <f>COUNTIF(LUNDI!$P$64:$P$66,A48)</f>
        <v>0</v>
      </c>
      <c r="CR48" s="41">
        <f>COUNTIF(MARDI!$P$64:$P$66,A48)</f>
        <v>0</v>
      </c>
      <c r="CS48" s="41">
        <f>COUNTIF(MERCREDI!$P$64:$P$66,A48)</f>
        <v>0</v>
      </c>
      <c r="CT48" s="41">
        <f>COUNTIF(JEUDI!$P$64:$P$66,A48)</f>
        <v>0</v>
      </c>
      <c r="CU48" s="42">
        <f>COUNTIF(VENDREDI!$P$64:$P$66,A48)</f>
        <v>0</v>
      </c>
      <c r="CV48" s="543" t="str">
        <f t="shared" si="26"/>
        <v>MACHADO</v>
      </c>
      <c r="CW48" s="559" t="e">
        <f>INDEX(LUNDI!$B$6:$B$29,MATCH($A$48,LUNDI!D6:D29,0))</f>
        <v>#N/A</v>
      </c>
      <c r="CX48" s="559" t="e">
        <f>INDEX(LUNDI!$B$6:$B$29,MATCH($A$48,LUNDI!E6:E29,0))</f>
        <v>#N/A</v>
      </c>
      <c r="CY48" s="559" t="e">
        <f>INDEX(LUNDI!$B$6:$B$29,MATCH($A$48,LUNDI!F6:F29,0))</f>
        <v>#N/A</v>
      </c>
      <c r="CZ48" s="559" t="e">
        <f>INDEX(LUNDI!$B$6:$B$29,MATCH($A$48,LUNDI!G6:G29,0))</f>
        <v>#N/A</v>
      </c>
      <c r="DA48" s="559" t="e">
        <f>INDEX(LUNDI!$B$6:$B$29,MATCH($A$48,LUNDI!H6:H29,0))</f>
        <v>#N/A</v>
      </c>
      <c r="DB48" s="559" t="e">
        <f>INDEX(LUNDI!$B$6:$B$29,MATCH($A$48,LUNDI!I6:I29,0))</f>
        <v>#N/A</v>
      </c>
      <c r="DC48" s="559" t="e">
        <f>INDEX(LUNDI!$B$6:$B$29,MATCH($A$48,LUNDI!J6:J29,0))</f>
        <v>#N/A</v>
      </c>
      <c r="DD48" s="559" t="e">
        <f>INDEX(LUNDI!$B$6:$B$29,MATCH($A$48,LUNDI!K6:K29,0))</f>
        <v>#N/A</v>
      </c>
      <c r="DE48" s="559" t="e">
        <f>INDEX(LUNDI!$B$6:$B$29,MATCH($A$48,LUNDI!L6:L29,0))</f>
        <v>#N/A</v>
      </c>
      <c r="DF48" s="559" t="e">
        <f>INDEX(LUNDI!$B$6:$B$29,MATCH($A$48,LUNDI!M6:M29,0))</f>
        <v>#N/A</v>
      </c>
      <c r="DG48" s="559" t="e">
        <f>INDEX(LUNDI!$B$6:$B$29,MATCH($A$48,LUNDI!N6:N29,0))</f>
        <v>#N/A</v>
      </c>
      <c r="DH48" s="559" t="e">
        <f>INDEX(LUNDI!$B$6:$B$29,MATCH($A$48,LUNDI!O6:O29,0))</f>
        <v>#N/A</v>
      </c>
      <c r="DI48" s="559" t="e">
        <f>INDEX(LUNDI!$B$6:$B$29,MATCH($A$48,LUNDI!P6:P29,0))</f>
        <v>#N/A</v>
      </c>
      <c r="DJ48" s="559" t="e">
        <f>INDEX(LUNDI!$B$6:$B$29,MATCH($A$48,LUNDI!Q6:Q29,0))</f>
        <v>#N/A</v>
      </c>
      <c r="DK48" s="559" t="e">
        <f>INDEX(LUNDI!$B$6:$B$29,MATCH($A$48,LUNDI!R6:R29,0))</f>
        <v>#N/A</v>
      </c>
      <c r="DL48" s="559" t="e">
        <f>INDEX(LUNDI!$B$6:$B$29,MATCH($A$48,LUNDI!S6:S29,0))</f>
        <v>#N/A</v>
      </c>
      <c r="DM48" s="559" t="e">
        <f>INDEX(LUNDI!$B$6:$B$29,MATCH($A$48,LUNDI!T6:T29,0))</f>
        <v>#N/A</v>
      </c>
      <c r="DN48" s="559" t="e">
        <f>INDEX(LUNDI!$B$6:$B$29,MATCH($A$48,LUNDI!U6:U29,0))</f>
        <v>#N/A</v>
      </c>
      <c r="DO48" s="559" t="e">
        <f>INDEX(LUNDI!$B$6:$B$29,MATCH($A$48,LUNDI!V6:V29,0))</f>
        <v>#N/A</v>
      </c>
      <c r="DP48" s="559" t="e">
        <f>INDEX(LUNDI!$B$6:$B$29,MATCH($A$48,LUNDI!W6:W29,0))</f>
        <v>#N/A</v>
      </c>
      <c r="DQ48" s="559" t="e">
        <f>INDEX(LUNDI!$B$6:$B$29,MATCH($A$48,LUNDI!X6:X29,0))</f>
        <v>#N/A</v>
      </c>
      <c r="DR48" s="559" t="e">
        <f>INDEX(LUNDI!$B$6:$B$29,MATCH($A$48,LUNDI!Y6:Y29,0))</f>
        <v>#N/A</v>
      </c>
      <c r="DS48" s="559" t="e">
        <f>INDEX(LUNDI!$B$6:$B$29,MATCH($A$48,LUNDI!Z6:Z29,0))</f>
        <v>#N/A</v>
      </c>
      <c r="DT48" s="559" t="e">
        <f>INDEX(LUNDI!$B$6:$B$29,MATCH($A$48,LUNDI!AA6:AA29,0))</f>
        <v>#N/A</v>
      </c>
      <c r="DU48" s="559" t="e">
        <f>INDEX(LUNDI!$B$6:$B$29,MATCH($A$48,LUNDI!AB6:AB29,0))</f>
        <v>#N/A</v>
      </c>
      <c r="DV48" s="572">
        <f t="shared" si="49"/>
        <v>0</v>
      </c>
      <c r="DW48" s="543" t="str">
        <f t="shared" si="50"/>
        <v>MACHADO</v>
      </c>
      <c r="DX48" s="559" t="e">
        <f>INDEX(MARDI!$B$6:$B$29,MATCH($A$48,MARDI!D6:D29,0))</f>
        <v>#N/A</v>
      </c>
      <c r="DY48" s="559" t="e">
        <f>INDEX(MARDI!$B$6:$B$29,MATCH($A$48,MARDI!E6:E29,0))</f>
        <v>#N/A</v>
      </c>
      <c r="DZ48" s="559" t="e">
        <f>INDEX(MARDI!$B$6:$B$29,MATCH($A$48,MARDI!F6:F29,0))</f>
        <v>#N/A</v>
      </c>
      <c r="EA48" s="559" t="e">
        <f>INDEX(MARDI!$B$6:$B$29,MATCH($A$48,MARDI!G6:G29,0))</f>
        <v>#N/A</v>
      </c>
      <c r="EB48" s="559" t="e">
        <f>INDEX(MARDI!$B$6:$B$29,MATCH($A$48,MARDI!H6:H29,0))</f>
        <v>#N/A</v>
      </c>
      <c r="EC48" s="559" t="e">
        <f>INDEX(MARDI!$B$6:$B$29,MATCH($A$48,MARDI!I6:I29,0))</f>
        <v>#N/A</v>
      </c>
      <c r="ED48" s="559" t="e">
        <f>INDEX(MARDI!$B$6:$B$29,MATCH($A$48,MARDI!J6:J29,0))</f>
        <v>#N/A</v>
      </c>
      <c r="EE48" s="559" t="e">
        <f>INDEX(MARDI!$B$6:$B$29,MATCH($A$48,MARDI!K6:K29,0))</f>
        <v>#N/A</v>
      </c>
      <c r="EF48" s="559" t="e">
        <f>INDEX(MARDI!$B$6:$B$29,MATCH($A$48,MARDI!L6:L29,0))</f>
        <v>#N/A</v>
      </c>
      <c r="EG48" s="559" t="e">
        <f>INDEX(MARDI!$B$6:$B$29,MATCH($A$48,MARDI!M6:M29,0))</f>
        <v>#N/A</v>
      </c>
      <c r="EH48" s="559" t="e">
        <f>INDEX(MARDI!$B$6:$B$29,MATCH($A$48,MARDI!N6:N29,0))</f>
        <v>#N/A</v>
      </c>
      <c r="EI48" s="559" t="e">
        <f>INDEX(MARDI!$B$6:$B$29,MATCH($A$48,MARDI!O6:O29,0))</f>
        <v>#N/A</v>
      </c>
      <c r="EJ48" s="559" t="e">
        <f>INDEX(MARDI!$B$6:$B$29,MATCH($A$48,MARDI!P6:P29,0))</f>
        <v>#N/A</v>
      </c>
      <c r="EK48" s="559" t="e">
        <f>INDEX(MARDI!$B$6:$B$29,MATCH($A$48,MARDI!Q6:Q29,0))</f>
        <v>#N/A</v>
      </c>
      <c r="EL48" s="559" t="e">
        <f>INDEX(MARDI!$B$6:$B$29,MATCH($A$48,MARDI!R6:R29,0))</f>
        <v>#N/A</v>
      </c>
      <c r="EM48" s="559" t="e">
        <f>INDEX(MARDI!$B$6:$B$29,MATCH($A$48,MARDI!S6:S29,0))</f>
        <v>#N/A</v>
      </c>
      <c r="EN48" s="559" t="e">
        <f>INDEX(MARDI!$B$6:$B$29,MATCH($A$48,MARDI!T6:T29,0))</f>
        <v>#N/A</v>
      </c>
      <c r="EO48" s="559" t="e">
        <f>INDEX(MARDI!$B$6:$B$29,MATCH($A$48,MARDI!U6:U29,0))</f>
        <v>#N/A</v>
      </c>
      <c r="EP48" s="559" t="e">
        <f>INDEX(MARDI!$B$6:$B$29,MATCH($A$48,MARDI!V6:V29,0))</f>
        <v>#N/A</v>
      </c>
      <c r="EQ48" s="559" t="e">
        <f>INDEX(MARDI!$B$6:$B$29,MATCH($A$48,MARDI!W6:W29,0))</f>
        <v>#N/A</v>
      </c>
      <c r="ER48" s="559" t="e">
        <f>INDEX(MARDI!$B$6:$B$29,MATCH($A$48,MARDI!X6:X29,0))</f>
        <v>#N/A</v>
      </c>
      <c r="ES48" s="559" t="e">
        <f>INDEX(MARDI!$B$6:$B$29,MATCH($A$48,MARDI!Y6:Y29,0))</f>
        <v>#N/A</v>
      </c>
      <c r="ET48" s="559" t="e">
        <f>INDEX(MARDI!$B$6:$B$29,MATCH($A$48,MARDI!Z6:Z29,0))</f>
        <v>#N/A</v>
      </c>
      <c r="EU48" s="559" t="e">
        <f>INDEX(MARDI!$B$6:$B$29,MATCH($A$48,MARDI!AA6:AA29,0))</f>
        <v>#N/A</v>
      </c>
      <c r="EV48" s="559" t="e">
        <f>INDEX(MARDI!$B$6:$B$29,MATCH($A$48,MARDI!AB6:AB29,0))</f>
        <v>#N/A</v>
      </c>
      <c r="EW48" s="572">
        <f t="shared" si="51"/>
        <v>0</v>
      </c>
      <c r="EX48" s="559"/>
      <c r="EY48" s="568" t="str">
        <f t="shared" si="27"/>
        <v>MACHADO</v>
      </c>
      <c r="EZ48" s="559" t="e">
        <f>INDEX(MERCREDI!$B$6:$B$29,MATCH($A$48,MERCREDI!D6:D29,0))</f>
        <v>#N/A</v>
      </c>
      <c r="FA48" s="559" t="e">
        <f>INDEX(MERCREDI!$B$6:$B$29,MATCH($A$48,MERCREDI!E6:E29,0))</f>
        <v>#N/A</v>
      </c>
      <c r="FB48" s="559" t="e">
        <f>INDEX(MERCREDI!$B$6:$B$29,MATCH($A$48,MERCREDI!F6:F29,0))</f>
        <v>#N/A</v>
      </c>
      <c r="FC48" s="559" t="e">
        <f>INDEX(MERCREDI!$B$6:$B$29,MATCH($A$48,MERCREDI!G6:G29,0))</f>
        <v>#N/A</v>
      </c>
      <c r="FD48" s="559" t="e">
        <f>INDEX(MERCREDI!$B$6:$B$29,MATCH($A$48,MERCREDI!H6:H29,0))</f>
        <v>#N/A</v>
      </c>
      <c r="FE48" s="559" t="e">
        <f>INDEX(MERCREDI!$B$6:$B$29,MATCH($A$48,MERCREDI!I6:I29,0))</f>
        <v>#N/A</v>
      </c>
      <c r="FF48" s="559" t="e">
        <f>INDEX(MERCREDI!$B$6:$B$29,MATCH($A$48,MERCREDI!J6:J29,0))</f>
        <v>#N/A</v>
      </c>
      <c r="FG48" s="559" t="e">
        <f>INDEX(MERCREDI!$B$6:$B$29,MATCH($A$48,MERCREDI!K6:K29,0))</f>
        <v>#N/A</v>
      </c>
      <c r="FH48" s="559" t="e">
        <f>INDEX(MERCREDI!$B$6:$B$29,MATCH($A$48,MERCREDI!L6:L29,0))</f>
        <v>#N/A</v>
      </c>
      <c r="FI48" s="559" t="e">
        <f>INDEX(MERCREDI!$B$6:$B$29,MATCH($A$48,MERCREDI!M6:M29,0))</f>
        <v>#N/A</v>
      </c>
      <c r="FJ48" s="559" t="e">
        <f>INDEX(MERCREDI!$B$6:$B$29,MATCH($A$48,MERCREDI!N6:N29,0))</f>
        <v>#N/A</v>
      </c>
      <c r="FK48" s="559" t="e">
        <f>INDEX(MERCREDI!$B$6:$B$29,MATCH($A$48,MERCREDI!O6:O29,0))</f>
        <v>#N/A</v>
      </c>
      <c r="FL48" s="559" t="e">
        <f>INDEX(MERCREDI!$B$6:$B$29,MATCH($A$48,MERCREDI!P6:P29,0))</f>
        <v>#N/A</v>
      </c>
      <c r="FM48" s="559" t="e">
        <f>INDEX(MERCREDI!$B$6:$B$29,MATCH($A$48,MERCREDI!Q6:Q29,0))</f>
        <v>#N/A</v>
      </c>
      <c r="FN48" s="559" t="e">
        <f>INDEX(MERCREDI!$B$6:$B$29,MATCH($A$48,MERCREDI!R6:R29,0))</f>
        <v>#N/A</v>
      </c>
      <c r="FO48" s="559" t="e">
        <f>INDEX(MERCREDI!$B$6:$B$29,MATCH($A$48,MERCREDI!S6:S29,0))</f>
        <v>#N/A</v>
      </c>
      <c r="FP48" s="559" t="e">
        <f>INDEX(MERCREDI!$B$6:$B$29,MATCH($A$48,MERCREDI!T6:T29,0))</f>
        <v>#N/A</v>
      </c>
      <c r="FQ48" s="559" t="e">
        <f>INDEX(MERCREDI!$B$6:$B$29,MATCH($A$48,MERCREDI!U6:U29,0))</f>
        <v>#N/A</v>
      </c>
      <c r="FR48" s="559" t="e">
        <f>INDEX(MERCREDI!$B$6:$B$29,MATCH($A$48,MERCREDI!V6:V29,0))</f>
        <v>#N/A</v>
      </c>
      <c r="FS48" s="559" t="e">
        <f>INDEX(MERCREDI!$B$6:$B$29,MATCH($A$48,MERCREDI!W6:W29,0))</f>
        <v>#N/A</v>
      </c>
      <c r="FT48" s="559" t="e">
        <f>INDEX(MERCREDI!$B$6:$B$29,MATCH($A$48,MERCREDI!X6:X29,0))</f>
        <v>#N/A</v>
      </c>
      <c r="FU48" s="559" t="e">
        <f>INDEX(MERCREDI!$B$6:$B$29,MATCH($A$48,MERCREDI!Y6:Y29,0))</f>
        <v>#N/A</v>
      </c>
      <c r="FV48" s="559" t="e">
        <f>INDEX(MERCREDI!$B$6:$B$29,MATCH($A$48,MERCREDI!Z6:Z29,0))</f>
        <v>#N/A</v>
      </c>
      <c r="FW48" s="559" t="e">
        <f>INDEX(MERCREDI!$B$6:$B$29,MATCH($A$48,MERCREDI!AA6:AA29,0))</f>
        <v>#N/A</v>
      </c>
      <c r="FX48" s="559" t="e">
        <f>INDEX(MERCREDI!$B$6:$B$29,MATCH($A$48,MERCREDI!AB6:AB29,0))</f>
        <v>#N/A</v>
      </c>
      <c r="FY48" s="572">
        <f t="shared" si="28"/>
        <v>0</v>
      </c>
      <c r="GA48" s="570" t="str">
        <f t="shared" si="29"/>
        <v>MACHADO</v>
      </c>
      <c r="GB48" s="565" t="e">
        <f>INDEX(JEUDI!$B$6:$B$29,MATCH($A$48,JEUDI!D6:D29,0))</f>
        <v>#N/A</v>
      </c>
      <c r="GC48" s="565" t="e">
        <f>INDEX(JEUDI!$B$6:$B$29,MATCH($A$48,JEUDI!E6:E29,0))</f>
        <v>#N/A</v>
      </c>
      <c r="GD48" s="565" t="e">
        <f>INDEX(JEUDI!$B$6:$B$29,MATCH($A$48,JEUDI!F6:F29,0))</f>
        <v>#N/A</v>
      </c>
      <c r="GE48" s="565" t="e">
        <f>INDEX(JEUDI!$B$6:$B$29,MATCH($A$48,JEUDI!G6:G29,0))</f>
        <v>#N/A</v>
      </c>
      <c r="GF48" s="565" t="e">
        <f>INDEX(JEUDI!$B$6:$B$29,MATCH($A$48,JEUDI!H6:H29,0))</f>
        <v>#N/A</v>
      </c>
      <c r="GG48" s="565" t="e">
        <f>INDEX(JEUDI!$B$6:$B$29,MATCH($A$48,JEUDI!I6:I29,0))</f>
        <v>#N/A</v>
      </c>
      <c r="GH48" s="565" t="e">
        <f>INDEX(JEUDI!$B$6:$B$29,MATCH($A$48,JEUDI!J6:J29,0))</f>
        <v>#N/A</v>
      </c>
      <c r="GI48" s="565" t="e">
        <f>INDEX(JEUDI!$B$6:$B$29,MATCH($A$48,JEUDI!K6:K29,0))</f>
        <v>#N/A</v>
      </c>
      <c r="GJ48" s="565" t="e">
        <f>INDEX(JEUDI!$B$6:$B$29,MATCH($A$48,JEUDI!L6:L29,0))</f>
        <v>#N/A</v>
      </c>
      <c r="GK48" s="565" t="e">
        <f>INDEX(JEUDI!$B$6:$B$29,MATCH($A$48,JEUDI!M6:M29,0))</f>
        <v>#N/A</v>
      </c>
      <c r="GL48" s="565" t="e">
        <f>INDEX(JEUDI!$B$6:$B$29,MATCH($A$48,JEUDI!N6:N29,0))</f>
        <v>#N/A</v>
      </c>
      <c r="GM48" s="565" t="e">
        <f>INDEX(JEUDI!$B$6:$B$29,MATCH($A$48,JEUDI!O6:O29,0))</f>
        <v>#N/A</v>
      </c>
      <c r="GN48" s="565" t="e">
        <f>INDEX(JEUDI!$B$6:$B$29,MATCH($A$48,JEUDI!P6:P29,0))</f>
        <v>#N/A</v>
      </c>
      <c r="GO48" s="565" t="e">
        <f>INDEX(JEUDI!$B$6:$B$29,MATCH($A$48,JEUDI!Q6:Q29,0))</f>
        <v>#N/A</v>
      </c>
      <c r="GP48" s="565" t="e">
        <f>INDEX(JEUDI!$B$6:$B$29,MATCH($A$48,JEUDI!R6:R29,0))</f>
        <v>#N/A</v>
      </c>
      <c r="GQ48" s="565" t="e">
        <f>INDEX(JEUDI!$B$6:$B$29,MATCH($A$48,JEUDI!S6:S29,0))</f>
        <v>#N/A</v>
      </c>
      <c r="GR48" s="565" t="e">
        <f>INDEX(JEUDI!$B$6:$B$29,MATCH($A$48,JEUDI!T6:T29,0))</f>
        <v>#N/A</v>
      </c>
      <c r="GS48" s="565" t="e">
        <f>INDEX(JEUDI!$B$6:$B$29,MATCH($A$48,JEUDI!U6:U29,0))</f>
        <v>#N/A</v>
      </c>
      <c r="GT48" s="565" t="e">
        <f>INDEX(JEUDI!$B$6:$B$29,MATCH($A$48,JEUDI!V6:V29,0))</f>
        <v>#N/A</v>
      </c>
      <c r="GU48" s="565" t="e">
        <f>INDEX(JEUDI!$B$6:$B$29,MATCH($A$48,JEUDI!W6:W29,0))</f>
        <v>#N/A</v>
      </c>
      <c r="GV48" s="565" t="e">
        <f>INDEX(JEUDI!$B$6:$B$29,MATCH($A$48,JEUDI!X6:X29,0))</f>
        <v>#N/A</v>
      </c>
      <c r="GW48" s="565" t="e">
        <f>INDEX(JEUDI!$B$6:$B$29,MATCH($A$48,JEUDI!Y6:Y29,0))</f>
        <v>#N/A</v>
      </c>
      <c r="GX48" s="565" t="e">
        <f>INDEX(JEUDI!$B$6:$B$29,MATCH($A$48,JEUDI!Z6:Z29,0))</f>
        <v>#N/A</v>
      </c>
      <c r="GY48" s="565" t="e">
        <f>INDEX(JEUDI!$B$6:$B$29,MATCH($A$48,JEUDI!AA6:AA29,0))</f>
        <v>#N/A</v>
      </c>
      <c r="GZ48" s="565" t="e">
        <f>INDEX(JEUDI!$B$6:$B$29,MATCH($A$48,JEUDI!AB6:AB29,0))</f>
        <v>#N/A</v>
      </c>
      <c r="HA48" s="572">
        <f t="shared" si="30"/>
        <v>0</v>
      </c>
      <c r="HC48" s="772" t="str">
        <f t="shared" si="31"/>
        <v>MACHADO</v>
      </c>
      <c r="HD48" s="565" t="e">
        <f>INDEX(VENDREDI!$B$6:$B$29,MATCH($A$48,VENDREDI!D6:D29,0))</f>
        <v>#N/A</v>
      </c>
      <c r="HE48" s="565" t="e">
        <f>INDEX(VENDREDI!$B$6:$B$29,MATCH($A$48,VENDREDI!E6:E29,0))</f>
        <v>#N/A</v>
      </c>
      <c r="HF48" s="565" t="e">
        <f>INDEX(VENDREDI!$B$6:$B$29,MATCH($A$48,VENDREDI!F6:F29,0))</f>
        <v>#N/A</v>
      </c>
      <c r="HG48" s="565" t="e">
        <f>INDEX(VENDREDI!$B$6:$B$29,MATCH($A$48,VENDREDI!G6:G29,0))</f>
        <v>#N/A</v>
      </c>
      <c r="HH48" s="565" t="e">
        <f>INDEX(VENDREDI!$B$6:$B$29,MATCH($A$48,VENDREDI!H6:H29,0))</f>
        <v>#N/A</v>
      </c>
      <c r="HI48" s="565" t="e">
        <f>INDEX(VENDREDI!$B$6:$B$29,MATCH($A$48,VENDREDI!I6:I29,0))</f>
        <v>#N/A</v>
      </c>
      <c r="HJ48" s="565" t="e">
        <f>INDEX(VENDREDI!$B$6:$B$29,MATCH($A$48,VENDREDI!J6:J29,0))</f>
        <v>#N/A</v>
      </c>
      <c r="HK48" s="565" t="e">
        <f>INDEX(VENDREDI!$B$6:$B$29,MATCH($A$48,VENDREDI!K6:K29,0))</f>
        <v>#N/A</v>
      </c>
      <c r="HL48" s="565" t="e">
        <f>INDEX(VENDREDI!$B$6:$B$29,MATCH($A$48,VENDREDI!L6:L29,0))</f>
        <v>#N/A</v>
      </c>
      <c r="HM48" s="565" t="e">
        <f>INDEX(VENDREDI!$B$6:$B$29,MATCH($A$48,VENDREDI!M6:M29,0))</f>
        <v>#N/A</v>
      </c>
      <c r="HN48" s="565" t="e">
        <f>INDEX(VENDREDI!$B$6:$B$29,MATCH($A$48,VENDREDI!N6:N29,0))</f>
        <v>#N/A</v>
      </c>
      <c r="HO48" s="565" t="e">
        <f>INDEX(VENDREDI!$B$6:$B$29,MATCH($A$48,VENDREDI!O6:O29,0))</f>
        <v>#N/A</v>
      </c>
      <c r="HP48" s="565" t="e">
        <f>INDEX(VENDREDI!$B$6:$B$29,MATCH($A$48,VENDREDI!P6:P29,0))</f>
        <v>#N/A</v>
      </c>
      <c r="HQ48" s="565" t="e">
        <f>INDEX(VENDREDI!$B$6:$B$29,MATCH($A$48,VENDREDI!Q6:Q29,0))</f>
        <v>#N/A</v>
      </c>
      <c r="HR48" s="565" t="e">
        <f>INDEX(VENDREDI!$B$6:$B$29,MATCH($A$48,VENDREDI!R6:R29,0))</f>
        <v>#N/A</v>
      </c>
      <c r="HS48" s="565" t="e">
        <f>INDEX(VENDREDI!$B$6:$B$29,MATCH($A$48,VENDREDI!S6:S29,0))</f>
        <v>#N/A</v>
      </c>
      <c r="HT48" s="565" t="e">
        <f>INDEX(VENDREDI!$B$6:$B$29,MATCH($A$48,VENDREDI!T6:T29,0))</f>
        <v>#N/A</v>
      </c>
      <c r="HU48" s="565" t="e">
        <f>INDEX(VENDREDI!$B$6:$B$29,MATCH($A$48,VENDREDI!U6:U29,0))</f>
        <v>#N/A</v>
      </c>
      <c r="HV48" s="565" t="e">
        <f>INDEX(VENDREDI!$B$6:$B$29,MATCH($A$48,VENDREDI!V6:V29,0))</f>
        <v>#N/A</v>
      </c>
      <c r="HW48" s="565" t="e">
        <f>INDEX(VENDREDI!$B$6:$B$29,MATCH($A$48,VENDREDI!W6:W29,0))</f>
        <v>#N/A</v>
      </c>
      <c r="HX48" s="565" t="e">
        <f>INDEX(VENDREDI!$B$6:$B$29,MATCH($A$48,VENDREDI!X6:X29,0))</f>
        <v>#N/A</v>
      </c>
      <c r="HY48" s="565" t="e">
        <f>INDEX(VENDREDI!$B$6:$B$29,MATCH($A$48,VENDREDI!Y6:Y29,0))</f>
        <v>#N/A</v>
      </c>
      <c r="HZ48" s="565" t="e">
        <f>INDEX(VENDREDI!$B$6:$B$29,MATCH($A$48,VENDREDI!Z6:Z29,0))</f>
        <v>#N/A</v>
      </c>
      <c r="IA48" s="565" t="e">
        <f>INDEX(VENDREDI!$B$6:$B$29,MATCH($A$48,VENDREDI!AA6:AA29,0))</f>
        <v>#N/A</v>
      </c>
      <c r="IB48" s="565" t="e">
        <f>INDEX(VENDREDI!$B$6:$B$29,MATCH($A$48,VENDREDI!AB6:AB29,0))</f>
        <v>#N/A</v>
      </c>
      <c r="IC48" s="572">
        <f t="shared" si="32"/>
        <v>0</v>
      </c>
      <c r="IG48" s="772" t="str">
        <f t="shared" si="33"/>
        <v>MACHADO</v>
      </c>
      <c r="IH48" s="565" t="e">
        <f>INDEX(LUNDI!$B$35:$B$58,MATCH($A$48,LUNDI!D35:D58,0))</f>
        <v>#N/A</v>
      </c>
      <c r="II48" s="565" t="e">
        <f>INDEX(LUNDI!$B$35:$B$58,MATCH($A$48,LUNDI!E35:E58,0))</f>
        <v>#N/A</v>
      </c>
      <c r="IJ48" s="565" t="e">
        <f>INDEX(LUNDI!$B$35:$B$58,MATCH($A$48,LUNDI!F35:F58,0))</f>
        <v>#N/A</v>
      </c>
      <c r="IK48" s="565" t="e">
        <f>INDEX(LUNDI!$B$35:$B$58,MATCH($A$48,LUNDI!G35:G58,0))</f>
        <v>#N/A</v>
      </c>
      <c r="IL48" s="565" t="e">
        <f>INDEX(LUNDI!$B$35:$B$58,MATCH($A$48,LUNDI!H35:H58,0))</f>
        <v>#N/A</v>
      </c>
      <c r="IM48" s="565" t="e">
        <f>INDEX(LUNDI!$B$35:$B$58,MATCH($A$48,LUNDI!I35:I58,0))</f>
        <v>#N/A</v>
      </c>
      <c r="IN48" s="565" t="e">
        <f>INDEX(LUNDI!$B$35:$B$58,MATCH($A$48,LUNDI!J35:J58,0))</f>
        <v>#N/A</v>
      </c>
      <c r="IO48" s="565" t="e">
        <f>INDEX(LUNDI!$B$35:$B$58,MATCH($A$48,LUNDI!K35:K58,0))</f>
        <v>#N/A</v>
      </c>
      <c r="IP48" s="565" t="e">
        <f>INDEX(LUNDI!$B$35:$B$58,MATCH($A$48,LUNDI!L35:L58,0))</f>
        <v>#N/A</v>
      </c>
      <c r="IQ48" s="565" t="e">
        <f>INDEX(LUNDI!$B$35:$B$58,MATCH($A$48,LUNDI!M35:M58,0))</f>
        <v>#N/A</v>
      </c>
      <c r="IR48" s="565" t="e">
        <f>INDEX(LUNDI!$B$35:$B$58,MATCH($A$48,LUNDI!N35:N58,0))</f>
        <v>#N/A</v>
      </c>
      <c r="IS48" s="565" t="e">
        <f>INDEX(LUNDI!$B$35:$B$58,MATCH($A$48,LUNDI!O35:O58,0))</f>
        <v>#N/A</v>
      </c>
      <c r="IT48" s="565" t="e">
        <f>INDEX(LUNDI!$B$35:$B$58,MATCH($A$48,LUNDI!P35:P58,0))</f>
        <v>#N/A</v>
      </c>
      <c r="IU48" s="565" t="e">
        <f>INDEX(LUNDI!$B$35:$B$58,MATCH($A$48,LUNDI!Q35:Q58,0))</f>
        <v>#N/A</v>
      </c>
      <c r="IV48" s="565" t="e">
        <f>INDEX(LUNDI!$B$35:$B$58,MATCH($A$48,LUNDI!R35:R58,0))</f>
        <v>#N/A</v>
      </c>
      <c r="IW48" s="565" t="e">
        <f>INDEX(LUNDI!$B$35:$B$58,MATCH($A$48,LUNDI!S35:S58,0))</f>
        <v>#N/A</v>
      </c>
      <c r="IX48" s="565" t="e">
        <f>INDEX(LUNDI!$B$35:$B$58,MATCH($A$48,LUNDI!T35:T58,0))</f>
        <v>#N/A</v>
      </c>
      <c r="IY48" s="565" t="e">
        <f>INDEX(LUNDI!$B$35:$B$58,MATCH($A$48,LUNDI!U35:U58,0))</f>
        <v>#N/A</v>
      </c>
      <c r="IZ48" s="565" t="e">
        <f>INDEX(LUNDI!$B$35:$B$58,MATCH($A$48,LUNDI!V35:V58,0))</f>
        <v>#N/A</v>
      </c>
      <c r="JA48" s="565" t="e">
        <f>INDEX(LUNDI!$B$35:$B$58,MATCH($A$48,LUNDI!W35:W58,0))</f>
        <v>#N/A</v>
      </c>
      <c r="JB48" s="565" t="e">
        <f>INDEX(LUNDI!$B$35:$B$58,MATCH($A$48,LUNDI!X35:X58,0))</f>
        <v>#N/A</v>
      </c>
      <c r="JC48" s="565" t="e">
        <f>INDEX(LUNDI!$B$35:$B$58,MATCH($A$48,LUNDI!Y35:Y58,0))</f>
        <v>#N/A</v>
      </c>
      <c r="JD48" s="565" t="e">
        <f>INDEX(LUNDI!$B$35:$B$58,MATCH($A$48,LUNDI!Z35:Z58,0))</f>
        <v>#N/A</v>
      </c>
      <c r="JE48" s="565" t="e">
        <f>INDEX(LUNDI!$B$35:$B$58,MATCH($A$48,LUNDI!AA35:AA58,0))</f>
        <v>#N/A</v>
      </c>
      <c r="JF48" s="565" t="e">
        <f>INDEX(LUNDI!$B$35:$B$58,MATCH($A$48,LUNDI!AB35:AB58,0))</f>
        <v>#N/A</v>
      </c>
      <c r="JG48" s="572">
        <f t="shared" si="34"/>
        <v>0</v>
      </c>
      <c r="JI48" s="772" t="str">
        <f t="shared" si="35"/>
        <v>MACHADO</v>
      </c>
      <c r="JJ48" s="565" t="e">
        <f>INDEX(MARDI!$B$35:$B$58,MATCH($A$48,MARDI!D35:D58,0))</f>
        <v>#N/A</v>
      </c>
      <c r="JK48" s="565" t="e">
        <f>INDEX(MARDI!$B$35:$B$58,MATCH($A$48,MARDI!E35:E58,0))</f>
        <v>#N/A</v>
      </c>
      <c r="JL48" s="565" t="e">
        <f>INDEX(MARDI!$B$35:$B$58,MATCH($A$48,MARDI!F35:F58,0))</f>
        <v>#N/A</v>
      </c>
      <c r="JM48" s="565" t="e">
        <f>INDEX(MARDI!$B$35:$B$58,MATCH($A$48,MARDI!G35:G58,0))</f>
        <v>#N/A</v>
      </c>
      <c r="JN48" s="565" t="e">
        <f>INDEX(MARDI!$B$35:$B$58,MATCH($A$48,MARDI!H35:H58,0))</f>
        <v>#N/A</v>
      </c>
      <c r="JO48" s="565" t="e">
        <f>INDEX(MARDI!$B$35:$B$58,MATCH($A$48,MARDI!I35:I58,0))</f>
        <v>#N/A</v>
      </c>
      <c r="JP48" s="565" t="e">
        <f>INDEX(MARDI!$B$35:$B$58,MATCH($A$48,MARDI!J35:J58,0))</f>
        <v>#N/A</v>
      </c>
      <c r="JQ48" s="565" t="e">
        <f>INDEX(MARDI!$B$35:$B$58,MATCH($A$48,MARDI!K35:K58,0))</f>
        <v>#N/A</v>
      </c>
      <c r="JR48" s="565" t="e">
        <f>INDEX(MARDI!$B$35:$B$58,MATCH($A$48,MARDI!L35:L58,0))</f>
        <v>#N/A</v>
      </c>
      <c r="JS48" s="565" t="e">
        <f>INDEX(MARDI!$B$35:$B$58,MATCH($A$48,MARDI!M35:M58,0))</f>
        <v>#N/A</v>
      </c>
      <c r="JT48" s="565" t="e">
        <f>INDEX(MARDI!$B$35:$B$58,MATCH($A$48,MARDI!N35:N58,0))</f>
        <v>#N/A</v>
      </c>
      <c r="JU48" s="565" t="e">
        <f>INDEX(MARDI!$B$35:$B$58,MATCH($A$48,MARDI!O35:O58,0))</f>
        <v>#N/A</v>
      </c>
      <c r="JV48" s="565" t="e">
        <f>INDEX(MARDI!$B$35:$B$58,MATCH($A$48,MARDI!P35:P58,0))</f>
        <v>#N/A</v>
      </c>
      <c r="JW48" s="565" t="e">
        <f>INDEX(MARDI!$B$35:$B$58,MATCH($A$48,MARDI!Q35:Q58,0))</f>
        <v>#N/A</v>
      </c>
      <c r="JX48" s="565" t="e">
        <f>INDEX(MARDI!$B$35:$B$58,MATCH($A$48,MARDI!R35:R58,0))</f>
        <v>#N/A</v>
      </c>
      <c r="JY48" s="565" t="e">
        <f>INDEX(MARDI!$B$35:$B$58,MATCH($A$48,MARDI!S35:S58,0))</f>
        <v>#N/A</v>
      </c>
      <c r="JZ48" s="565" t="e">
        <f>INDEX(MARDI!$B$35:$B$58,MATCH($A$48,MARDI!T35:T58,0))</f>
        <v>#N/A</v>
      </c>
      <c r="KA48" s="565" t="e">
        <f>INDEX(MARDI!$B$35:$B$58,MATCH($A$48,MARDI!U35:U58,0))</f>
        <v>#N/A</v>
      </c>
      <c r="KB48" s="565" t="e">
        <f>INDEX(MARDI!$B$35:$B$58,MATCH($A$48,MARDI!V35:V58,0))</f>
        <v>#N/A</v>
      </c>
      <c r="KC48" s="565" t="e">
        <f>INDEX(MARDI!$B$35:$B$58,MATCH($A$48,MARDI!W35:W58,0))</f>
        <v>#N/A</v>
      </c>
      <c r="KD48" s="565" t="e">
        <f>INDEX(MARDI!$B$35:$B$58,MATCH($A$48,MARDI!X35:X58,0))</f>
        <v>#N/A</v>
      </c>
      <c r="KE48" s="565" t="e">
        <f>INDEX(MARDI!$B$35:$B$58,MATCH($A$48,MARDI!Y35:Y58,0))</f>
        <v>#N/A</v>
      </c>
      <c r="KF48" s="565" t="e">
        <f>INDEX(MARDI!$B$35:$B$58,MATCH($A$48,MARDI!Z35:Z58,0))</f>
        <v>#N/A</v>
      </c>
      <c r="KG48" s="565" t="e">
        <f>INDEX(MARDI!$B$35:$B$58,MATCH($A$48,MARDI!AA35:AA58,0))</f>
        <v>#N/A</v>
      </c>
      <c r="KH48" s="565" t="e">
        <f>INDEX(MARDI!$B$35:$B$58,MATCH($A$48,MARDI!AB35:AB58,0))</f>
        <v>#N/A</v>
      </c>
      <c r="KI48" s="572">
        <f t="shared" si="36"/>
        <v>0</v>
      </c>
      <c r="KK48" s="565" t="str">
        <f t="shared" si="37"/>
        <v>MACHADO</v>
      </c>
      <c r="KL48" s="565" t="e">
        <f>INDEX(MERCREDI!$B$35:$B$58,MATCH($A$48,MERCREDI!D35:D58,0))</f>
        <v>#N/A</v>
      </c>
      <c r="KM48" s="565" t="e">
        <f>INDEX(MERCREDI!$B$35:$B$58,MATCH($A$48,MERCREDI!E35:E58,0))</f>
        <v>#N/A</v>
      </c>
      <c r="KN48" s="565" t="e">
        <f>INDEX(MERCREDI!$B$35:$B$58,MATCH($A$48,MERCREDI!F35:F58,0))</f>
        <v>#N/A</v>
      </c>
      <c r="KO48" s="565" t="e">
        <f>INDEX(MERCREDI!$B$35:$B$58,MATCH($A$48,MERCREDI!G35:G58,0))</f>
        <v>#N/A</v>
      </c>
      <c r="KP48" s="565" t="e">
        <f>INDEX(MERCREDI!$B$35:$B$58,MATCH($A$48,MERCREDI!H35:H58,0))</f>
        <v>#N/A</v>
      </c>
      <c r="KQ48" s="565" t="e">
        <f>INDEX(MERCREDI!$B$35:$B$58,MATCH($A$48,MERCREDI!I35:I58,0))</f>
        <v>#N/A</v>
      </c>
      <c r="KR48" s="565" t="e">
        <f>INDEX(MERCREDI!$B$35:$B$58,MATCH($A$48,MERCREDI!J35:J58,0))</f>
        <v>#N/A</v>
      </c>
      <c r="KS48" s="565" t="e">
        <f>INDEX(MERCREDI!$B$35:$B$58,MATCH($A$48,MERCREDI!K35:K58,0))</f>
        <v>#N/A</v>
      </c>
      <c r="KT48" s="565" t="e">
        <f>INDEX(MERCREDI!$B$35:$B$58,MATCH($A$48,MERCREDI!L35:L58,0))</f>
        <v>#N/A</v>
      </c>
      <c r="KU48" s="565" t="e">
        <f>INDEX(MERCREDI!$B$35:$B$58,MATCH($A$48,MERCREDI!M35:M58,0))</f>
        <v>#N/A</v>
      </c>
      <c r="KV48" s="565" t="e">
        <f>INDEX(MERCREDI!$B$35:$B$58,MATCH($A$48,MERCREDI!N35:N58,0))</f>
        <v>#N/A</v>
      </c>
      <c r="KW48" s="565" t="e">
        <f>INDEX(MERCREDI!$B$35:$B$58,MATCH($A$48,MERCREDI!O35:O58,0))</f>
        <v>#N/A</v>
      </c>
      <c r="KX48" s="565" t="e">
        <f>INDEX(MERCREDI!$B$35:$B$58,MATCH($A$48,MERCREDI!P35:P58,0))</f>
        <v>#N/A</v>
      </c>
      <c r="KY48" s="565" t="e">
        <f>INDEX(MERCREDI!$B$35:$B$58,MATCH($A$48,MERCREDI!Q35:Q58,0))</f>
        <v>#N/A</v>
      </c>
      <c r="KZ48" s="565" t="e">
        <f>INDEX(MERCREDI!$B$35:$B$58,MATCH($A$48,MERCREDI!R35:R58,0))</f>
        <v>#N/A</v>
      </c>
      <c r="LA48" s="565" t="e">
        <f>INDEX(MERCREDI!$B$35:$B$58,MATCH($A$48,MERCREDI!S35:S58,0))</f>
        <v>#N/A</v>
      </c>
      <c r="LB48" s="565" t="e">
        <f>INDEX(MERCREDI!$B$35:$B$58,MATCH($A$48,MERCREDI!T35:T58,0))</f>
        <v>#N/A</v>
      </c>
      <c r="LC48" s="565" t="e">
        <f>INDEX(MERCREDI!$B$35:$B$58,MATCH($A$48,MERCREDI!U35:U58,0))</f>
        <v>#N/A</v>
      </c>
      <c r="LD48" s="565" t="e">
        <f>INDEX(MERCREDI!$B$35:$B$58,MATCH($A$48,MERCREDI!V35:V58,0))</f>
        <v>#N/A</v>
      </c>
      <c r="LE48" s="565" t="e">
        <f>INDEX(MERCREDI!$B$35:$B$58,MATCH($A$48,MERCREDI!W35:W58,0))</f>
        <v>#N/A</v>
      </c>
      <c r="LF48" s="565" t="e">
        <f>INDEX(MERCREDI!$B$35:$B$58,MATCH($A$48,MERCREDI!X35:X58,0))</f>
        <v>#N/A</v>
      </c>
      <c r="LG48" s="565" t="e">
        <f>INDEX(MERCREDI!$B$35:$B$58,MATCH($A$48,MERCREDI!Y35:Y58,0))</f>
        <v>#N/A</v>
      </c>
      <c r="LH48" s="565" t="e">
        <f>INDEX(MERCREDI!$B$35:$B$58,MATCH($A$48,MERCREDI!Z35:Z58,0))</f>
        <v>#N/A</v>
      </c>
      <c r="LI48" s="565" t="e">
        <f>INDEX(MERCREDI!$B$35:$B$58,MATCH($A$48,MERCREDI!AA35:AA58,0))</f>
        <v>#N/A</v>
      </c>
      <c r="LJ48" s="565" t="e">
        <f>INDEX(MERCREDI!$B$35:$B$58,MATCH($A$48,MERCREDI!AB35:AB58,0))</f>
        <v>#N/A</v>
      </c>
      <c r="LK48" s="572">
        <f t="shared" si="38"/>
        <v>0</v>
      </c>
      <c r="LM48" s="565" t="str">
        <f t="shared" si="39"/>
        <v>MACHADO</v>
      </c>
      <c r="LN48" s="565" t="e">
        <f>INDEX(JEUDI!$B$35:$B$58,MATCH($A$48,JEUDI!D35:D58,0))</f>
        <v>#N/A</v>
      </c>
      <c r="LO48" s="565" t="e">
        <f>INDEX(JEUDI!$B$35:$B$58,MATCH($A$48,JEUDI!E35:E58,0))</f>
        <v>#N/A</v>
      </c>
      <c r="LP48" s="565" t="e">
        <f>INDEX(JEUDI!$B$35:$B$58,MATCH($A$48,JEUDI!F35:F58,0))</f>
        <v>#N/A</v>
      </c>
      <c r="LQ48" s="565" t="e">
        <f>INDEX(JEUDI!$B$35:$B$58,MATCH($A$48,JEUDI!G35:G58,0))</f>
        <v>#N/A</v>
      </c>
      <c r="LR48" s="565" t="e">
        <f>INDEX(JEUDI!$B$35:$B$58,MATCH($A$48,JEUDI!H35:H58,0))</f>
        <v>#N/A</v>
      </c>
      <c r="LS48" s="565" t="e">
        <f>INDEX(JEUDI!$B$35:$B$58,MATCH($A$48,JEUDI!I35:I58,0))</f>
        <v>#N/A</v>
      </c>
      <c r="LT48" s="565" t="e">
        <f>INDEX(JEUDI!$B$35:$B$58,MATCH($A$48,JEUDI!J35:J58,0))</f>
        <v>#N/A</v>
      </c>
      <c r="LU48" s="565" t="e">
        <f>INDEX(JEUDI!$B$35:$B$58,MATCH($A$48,JEUDI!K35:K58,0))</f>
        <v>#N/A</v>
      </c>
      <c r="LV48" s="565" t="e">
        <f>INDEX(JEUDI!$B$35:$B$58,MATCH($A$48,JEUDI!L35:L58,0))</f>
        <v>#N/A</v>
      </c>
      <c r="LW48" s="565" t="e">
        <f>INDEX(JEUDI!$B$35:$B$58,MATCH($A$48,JEUDI!M35:M58,0))</f>
        <v>#N/A</v>
      </c>
      <c r="LX48" s="565" t="e">
        <f>INDEX(JEUDI!$B$35:$B$58,MATCH($A$48,JEUDI!N35:N58,0))</f>
        <v>#N/A</v>
      </c>
      <c r="LY48" s="565" t="e">
        <f>INDEX(JEUDI!$B$35:$B$58,MATCH($A$48,JEUDI!O35:O58,0))</f>
        <v>#N/A</v>
      </c>
      <c r="LZ48" s="565" t="e">
        <f>INDEX(JEUDI!$B$35:$B$58,MATCH($A$48,JEUDI!P35:P58,0))</f>
        <v>#N/A</v>
      </c>
      <c r="MA48" s="565" t="e">
        <f>INDEX(JEUDI!$B$35:$B$58,MATCH($A$48,JEUDI!Q35:Q58,0))</f>
        <v>#N/A</v>
      </c>
      <c r="MB48" s="565" t="e">
        <f>INDEX(JEUDI!$B$35:$B$58,MATCH($A$48,JEUDI!R35:R58,0))</f>
        <v>#N/A</v>
      </c>
      <c r="MC48" s="565" t="e">
        <f>INDEX(JEUDI!$B$35:$B$58,MATCH($A$48,JEUDI!S35:S58,0))</f>
        <v>#N/A</v>
      </c>
      <c r="MD48" s="565" t="e">
        <f>INDEX(JEUDI!$B$35:$B$58,MATCH($A$48,JEUDI!T35:T58,0))</f>
        <v>#N/A</v>
      </c>
      <c r="ME48" s="565" t="e">
        <f>INDEX(JEUDI!$B$35:$B$58,MATCH($A$48,JEUDI!U35:U58,0))</f>
        <v>#N/A</v>
      </c>
      <c r="MF48" s="565" t="e">
        <f>INDEX(JEUDI!$B$35:$B$58,MATCH($A$48,JEUDI!V35:V58,0))</f>
        <v>#N/A</v>
      </c>
      <c r="MG48" s="565" t="e">
        <f>INDEX(JEUDI!$B$35:$B$58,MATCH($A$48,JEUDI!W35:W58,0))</f>
        <v>#N/A</v>
      </c>
      <c r="MH48" s="565" t="e">
        <f>INDEX(JEUDI!$B$35:$B$58,MATCH($A$48,JEUDI!X35:X58,0))</f>
        <v>#N/A</v>
      </c>
      <c r="MI48" s="565" t="e">
        <f>INDEX(JEUDI!$B$35:$B$58,MATCH($A$48,JEUDI!Y35:Y58,0))</f>
        <v>#N/A</v>
      </c>
      <c r="MJ48" s="565" t="e">
        <f>INDEX(JEUDI!$B$35:$B$58,MATCH($A$48,JEUDI!Z35:Z58,0))</f>
        <v>#N/A</v>
      </c>
      <c r="MK48" s="565" t="e">
        <f>INDEX(JEUDI!$B$35:$B$58,MATCH($A$48,JEUDI!AA35:AA58,0))</f>
        <v>#N/A</v>
      </c>
      <c r="ML48" s="565" t="e">
        <f>INDEX(JEUDI!$B$35:$B$58,MATCH($A$48,JEUDI!AB35:AB58,0))</f>
        <v>#N/A</v>
      </c>
      <c r="MM48" s="572">
        <f t="shared" si="40"/>
        <v>0</v>
      </c>
      <c r="MP48" s="565" t="str">
        <f t="shared" si="41"/>
        <v>MACHADO</v>
      </c>
      <c r="MQ48" s="565" t="e">
        <f>INDEX(VENDREDI!$B$35:$B$58,MATCH($A$48,VENDREDI!D35:D58,0))</f>
        <v>#N/A</v>
      </c>
      <c r="MR48" s="565" t="e">
        <f>INDEX(VENDREDI!$B$35:$B$58,MATCH($A$48,VENDREDI!E35:E58,0))</f>
        <v>#N/A</v>
      </c>
      <c r="MS48" s="565" t="e">
        <f>INDEX(VENDREDI!$B$35:$B$58,MATCH($A$48,VENDREDI!F35:F58,0))</f>
        <v>#N/A</v>
      </c>
      <c r="MT48" s="565" t="e">
        <f>INDEX(VENDREDI!$B$35:$B$58,MATCH($A$48,VENDREDI!G35:G58,0))</f>
        <v>#N/A</v>
      </c>
      <c r="MU48" s="565" t="e">
        <f>INDEX(VENDREDI!$B$35:$B$58,MATCH($A$48,VENDREDI!H35:H58,0))</f>
        <v>#N/A</v>
      </c>
      <c r="MV48" s="565" t="e">
        <f>INDEX(VENDREDI!$B$35:$B$58,MATCH($A$48,VENDREDI!I35:I58,0))</f>
        <v>#N/A</v>
      </c>
      <c r="MW48" s="565" t="e">
        <f>INDEX(VENDREDI!$B$35:$B$58,MATCH($A$48,VENDREDI!J35:J58,0))</f>
        <v>#N/A</v>
      </c>
      <c r="MX48" s="565" t="e">
        <f>INDEX(VENDREDI!$B$35:$B$58,MATCH($A$48,VENDREDI!K35:K58,0))</f>
        <v>#N/A</v>
      </c>
      <c r="MY48" s="565" t="e">
        <f>INDEX(VENDREDI!$B$35:$B$58,MATCH($A$48,VENDREDI!L35:L58,0))</f>
        <v>#N/A</v>
      </c>
      <c r="MZ48" s="565" t="e">
        <f>INDEX(VENDREDI!$B$35:$B$58,MATCH($A$48,VENDREDI!M35:M58,0))</f>
        <v>#N/A</v>
      </c>
      <c r="NA48" s="565" t="e">
        <f>INDEX(VENDREDI!$B$35:$B$58,MATCH($A$48,VENDREDI!N35:N58,0))</f>
        <v>#N/A</v>
      </c>
      <c r="NB48" s="565" t="e">
        <f>INDEX(VENDREDI!$B$35:$B$58,MATCH($A$48,VENDREDI!O35:O58,0))</f>
        <v>#N/A</v>
      </c>
      <c r="NC48" s="565" t="e">
        <f>INDEX(VENDREDI!$B$35:$B$58,MATCH($A$48,VENDREDI!P35:P58,0))</f>
        <v>#N/A</v>
      </c>
      <c r="ND48" s="565" t="e">
        <f>INDEX(VENDREDI!$B$35:$B$58,MATCH($A$48,VENDREDI!Q35:Q58,0))</f>
        <v>#N/A</v>
      </c>
      <c r="NE48" s="565" t="e">
        <f>INDEX(VENDREDI!$B$35:$B$58,MATCH($A$48,VENDREDI!R35:R58,0))</f>
        <v>#N/A</v>
      </c>
      <c r="NF48" s="565" t="e">
        <f>INDEX(VENDREDI!$B$35:$B$58,MATCH($A$48,VENDREDI!S35:S58,0))</f>
        <v>#N/A</v>
      </c>
      <c r="NG48" s="565" t="e">
        <f>INDEX(VENDREDI!$B$35:$B$58,MATCH($A$48,VENDREDI!T35:T58,0))</f>
        <v>#N/A</v>
      </c>
      <c r="NH48" s="565" t="e">
        <f>INDEX(VENDREDI!$B$35:$B$58,MATCH($A$48,VENDREDI!U35:U58,0))</f>
        <v>#N/A</v>
      </c>
      <c r="NI48" s="565" t="e">
        <f>INDEX(VENDREDI!$B$35:$B$58,MATCH($A$48,VENDREDI!V35:V58,0))</f>
        <v>#N/A</v>
      </c>
      <c r="NJ48" s="565" t="e">
        <f>INDEX(VENDREDI!$B$35:$B$58,MATCH($A$48,VENDREDI!W35:W58,0))</f>
        <v>#N/A</v>
      </c>
      <c r="NK48" s="565" t="e">
        <f>INDEX(VENDREDI!$B$35:$B$58,MATCH($A$48,VENDREDI!X35:X58,0))</f>
        <v>#N/A</v>
      </c>
      <c r="NL48" s="565" t="e">
        <f>INDEX(VENDREDI!$B$35:$B$58,MATCH($A$48,VENDREDI!Y35:Y58,0))</f>
        <v>#N/A</v>
      </c>
      <c r="NM48" s="565" t="e">
        <f>INDEX(VENDREDI!$B$35:$B$58,MATCH($A$48,VENDREDI!Z35:Z58,0))</f>
        <v>#N/A</v>
      </c>
      <c r="NN48" s="565" t="e">
        <f>INDEX(VENDREDI!$B$35:$B$58,MATCH($A$48,VENDREDI!AA35:AA58,0))</f>
        <v>#N/A</v>
      </c>
      <c r="NO48" s="565" t="e">
        <f>INDEX(VENDREDI!$B$35:$B$58,MATCH($A$48,VENDREDI!AB35:AB58,0))</f>
        <v>#N/A</v>
      </c>
      <c r="NP48" s="572">
        <f t="shared" si="42"/>
        <v>0</v>
      </c>
      <c r="NS48" s="564" t="str">
        <f t="shared" si="43"/>
        <v>MACHADO</v>
      </c>
      <c r="NT48" s="617" t="e">
        <f>INDEX(LUNDI!$B$63:$B$66,MATCH(A48,LUNDI!$D$63:$D$66,0))</f>
        <v>#N/A</v>
      </c>
      <c r="NU48" s="618" t="e">
        <f>INDEX(LUNDI!$B$63:$B$66,MATCH(A48,LUNDI!$E$63:$E$66,0))</f>
        <v>#N/A</v>
      </c>
      <c r="NV48" s="625" t="e">
        <f>INDEX(LUNDI!$H$63:$H$66,MATCH(A48,LUNDI!$J$63:$J$66,0))</f>
        <v>#N/A</v>
      </c>
      <c r="NW48" s="626" t="e">
        <f>INDEX(LUNDI!$H$63:$H$66,MATCH($A$48,LUNDI!K63:K66,0))</f>
        <v>#N/A</v>
      </c>
      <c r="NX48" s="617" t="e">
        <f>INDEX(MARDI!$B$63:$B$66,MATCH(A48,MARDI!$D$63:$D$66,0))</f>
        <v>#N/A</v>
      </c>
      <c r="NY48" s="618" t="e">
        <f>INDEX(MARDI!$B$63:$B$66,MATCH(A48,MARDI!$E$63:$E$66,0))</f>
        <v>#N/A</v>
      </c>
      <c r="NZ48" s="625" t="e">
        <f>INDEX(MARDI!$H$63:$H$66,MATCH(A48,MARDI!$J$63:$J$66,0))</f>
        <v>#N/A</v>
      </c>
      <c r="OA48" s="626" t="e">
        <f>INDEX(MARDI!$H$63:$H$66,MATCH(A48,MARDI!$K$63:$K$66,0))</f>
        <v>#N/A</v>
      </c>
      <c r="OB48" s="617" t="e">
        <f>INDEX(MERCREDI!$B$63:$B$66,MATCH(A48,MERCREDI!$D$63:$D$66,0))</f>
        <v>#N/A</v>
      </c>
      <c r="OC48" s="618" t="e">
        <f>INDEX(MERCREDI!$B$63:$B$66,MATCH(A48,MERCREDI!$E$63:$E$66,0))</f>
        <v>#N/A</v>
      </c>
      <c r="OD48" s="625" t="e">
        <f>INDEX(MERCREDI!$H$63:$H$66,MATCH(A48,MERCREDI!$J$63:$J$66,0))</f>
        <v>#N/A</v>
      </c>
      <c r="OE48" s="626" t="e">
        <f>INDEX(MERCREDI!$H$63:$H$66,MATCH(A48,MERCREDI!$K$63:$K$66,0))</f>
        <v>#N/A</v>
      </c>
      <c r="OF48" s="617" t="e">
        <f>INDEX(JEUDI!$B$63:$B$66,MATCH(A48,JEUDI!$D$63:$D$66,0))</f>
        <v>#N/A</v>
      </c>
      <c r="OG48" s="618" t="e">
        <f>INDEX(JEUDI!$B$63:$B$66,MATCH(A48,JEUDI!$E$63:$E$66,0))</f>
        <v>#N/A</v>
      </c>
      <c r="OH48" s="625" t="e">
        <f>INDEX(JEUDI!$H$63:$H$66,MATCH(A48,JEUDI!$J$63:$J$66,0))</f>
        <v>#N/A</v>
      </c>
      <c r="OI48" s="626" t="e">
        <f>INDEX(JEUDI!$H$63:$H$66,MATCH(A48,JEUDI!$K$63:$K$66,0))</f>
        <v>#N/A</v>
      </c>
      <c r="OJ48" s="617" t="e">
        <f>INDEX(VENDREDI!$B$63:$B$66,MATCH(A48,VENDREDI!$D$63:$D$66,0))</f>
        <v>#N/A</v>
      </c>
      <c r="OK48" s="618" t="e">
        <f>INDEX(VENDREDI!$B$63:$B$66,MATCH(A48,VENDREDI!$E$63:$E$66,0))</f>
        <v>#N/A</v>
      </c>
      <c r="OL48" s="625" t="e">
        <f>INDEX(VENDREDI!$H$63:$H$66,MATCH(A48,VENDREDI!$J$63:$J$66,0))</f>
        <v>#N/A</v>
      </c>
      <c r="OM48" s="626" t="e">
        <f>INDEX(VENDREDI!$H$63:$H$66,MATCH(A48,VENDREDI!$K$63:$K$66,0))</f>
        <v>#N/A</v>
      </c>
      <c r="ON48" s="669" t="str">
        <f t="shared" si="44"/>
        <v>MACHADO</v>
      </c>
      <c r="OO48" s="641" t="e">
        <f>INDEX(LUNDI!$C$63:$C$66,MATCH(A48,LUNDI!$D$63:$D$66,0))</f>
        <v>#N/A</v>
      </c>
      <c r="OP48" s="642" t="e">
        <f>INDEX(LUNDI!$C$63:$C$66,MATCH(A48,LUNDI!$E$63:$E$66,0))</f>
        <v>#N/A</v>
      </c>
      <c r="OQ48" s="645" t="e">
        <f>INDEX(LUNDI!$I$63:$I$66,MATCH(A48,LUNDI!$J$63:$J$66,0))</f>
        <v>#N/A</v>
      </c>
      <c r="OR48" s="646" t="e">
        <f>INDEX(LUNDI!$I$63:$I$66,MATCH(A48,LUNDI!$K$63:$K$66,0))</f>
        <v>#N/A</v>
      </c>
      <c r="OS48" s="649" t="e">
        <f>INDEX(MARDI!$C$63:$C$66,MATCH(A48,MARDI!$D$63:$D$66,0))</f>
        <v>#N/A</v>
      </c>
      <c r="OT48" s="650" t="e">
        <f>INDEX(MARDI!$C$63:$C$66,MATCH(A48,MARDI!$E$63:$E$66,0))</f>
        <v>#N/A</v>
      </c>
      <c r="OU48" s="651" t="e">
        <f>INDEX(MARDI!$I$63:$I$66,MATCH(A48,MARDI!$J$63:$J$66,0))</f>
        <v>#N/A</v>
      </c>
      <c r="OV48" s="652" t="e">
        <f>INDEX(MARDI!$I$63:$I$66,MATCH(A48,MARDI!$K$63:$K$66,0))</f>
        <v>#N/A</v>
      </c>
      <c r="OW48" s="657" t="e">
        <f>INDEX(MERCREDI!$C$63:$C$66,MATCH(A48,MERCREDI!$D$63:$D$66,0))</f>
        <v>#N/A</v>
      </c>
      <c r="OX48" s="658" t="e">
        <f>INDEX(MERCREDI!$C$63:$C$66,MATCH(A48,MERCREDI!$E$63:$E$66,0))</f>
        <v>#N/A</v>
      </c>
      <c r="OY48" s="659" t="e">
        <f>INDEX(MERCREDI!$I$63:$I$66,MATCH(A48,MERCREDI!$J$63:$J$66,0))</f>
        <v>#N/A</v>
      </c>
      <c r="OZ48" s="660" t="e">
        <f>INDEX(MERCREDI!$I$63:$I$66,MATCH(A48,MERCREDI!$K$63:$K$66,0))</f>
        <v>#N/A</v>
      </c>
      <c r="PA48" s="657" t="e">
        <f>INDEX(JEUDI!$C$63:$C$66,MATCH(A48,JEUDI!$D$63:$D$66,0))</f>
        <v>#N/A</v>
      </c>
      <c r="PB48" s="658" t="e">
        <f>INDEX(JEUDI!$C$63:$C$66,MATCH(A48,JEUDI!$E$63:$E$66,0))</f>
        <v>#N/A</v>
      </c>
      <c r="PC48" s="659" t="e">
        <f>INDEX(JEUDI!$I$63:$I$66,MATCH(A48,JEUDI!$J$63:$J$66,0))</f>
        <v>#N/A</v>
      </c>
      <c r="PD48" s="660" t="e">
        <f>INDEX(JEUDI!$I$63:$I$66,MATCH(A48,JEUDI!$K$63:$K$66,0))</f>
        <v>#N/A</v>
      </c>
      <c r="PE48" s="657" t="e">
        <f>INDEX(VENDREDI!$C$63:$C$66,MATCH(A48,VENDREDI!$D$63:$D$66,0))</f>
        <v>#N/A</v>
      </c>
      <c r="PF48" s="658" t="e">
        <f>INDEX(VENDREDI!$C$63:$C$66,MATCH(A48,VENDREDI!$E$63:$E$66,0))</f>
        <v>#N/A</v>
      </c>
      <c r="PG48" s="659" t="e">
        <f>INDEX(VENDREDI!$I$63:$I$66,MATCH(A48,VENDREDI!$J$63:$J$66,0))</f>
        <v>#N/A</v>
      </c>
      <c r="PH48" s="660" t="e">
        <f>INDEX(VENDREDI!$I$63:$I$66,MATCH(A48,VENDREDI!$K$63:$K$66,0))</f>
        <v>#N/A</v>
      </c>
    </row>
    <row r="49" spans="1:424" x14ac:dyDescent="0.25">
      <c r="A49" s="90" t="str">
        <f>'LISTE DES PROFS'!A44</f>
        <v>MANGO</v>
      </c>
      <c r="B49" s="226">
        <f t="shared" si="17"/>
        <v>0</v>
      </c>
      <c r="C49" s="487">
        <f t="shared" si="18"/>
        <v>0</v>
      </c>
      <c r="D49" s="481">
        <f t="shared" si="19"/>
        <v>0</v>
      </c>
      <c r="E49" s="482">
        <f t="shared" si="20"/>
        <v>0</v>
      </c>
      <c r="F49" s="226">
        <f t="shared" si="21"/>
        <v>0</v>
      </c>
      <c r="G49" s="487">
        <f t="shared" si="22"/>
        <v>0</v>
      </c>
      <c r="H49" s="481">
        <f t="shared" si="23"/>
        <v>0</v>
      </c>
      <c r="I49" s="482">
        <f t="shared" si="24"/>
        <v>0</v>
      </c>
      <c r="J49" s="226">
        <f t="shared" si="45"/>
        <v>0</v>
      </c>
      <c r="K49" s="487">
        <f t="shared" si="46"/>
        <v>0</v>
      </c>
      <c r="L49" s="481">
        <f t="shared" si="47"/>
        <v>0</v>
      </c>
      <c r="M49" s="482">
        <f t="shared" si="48"/>
        <v>0</v>
      </c>
      <c r="N49" s="492">
        <f t="shared" si="25"/>
        <v>0</v>
      </c>
      <c r="O49" s="480" t="s">
        <v>3</v>
      </c>
      <c r="P49" s="226">
        <f>COUNTIF(LUNDI!$D$6:$AB$15,A49)</f>
        <v>0</v>
      </c>
      <c r="Q49" s="228">
        <f>COUNTIF(LUNDI!$D$20:$Y$29,A49)</f>
        <v>0</v>
      </c>
      <c r="R49" s="444">
        <f t="shared" si="4"/>
        <v>0</v>
      </c>
      <c r="S49" s="228">
        <f>COUNTIF(MARDI!$D$6:$AB$15,A49)</f>
        <v>0</v>
      </c>
      <c r="T49" s="228">
        <f>COUNTIF(MARDI!$D$20:$Y$29,A49)</f>
        <v>0</v>
      </c>
      <c r="U49" s="444">
        <f t="shared" si="5"/>
        <v>0</v>
      </c>
      <c r="V49" s="228">
        <f>COUNTIF(MERCREDI!$D$6:$AB$15,A49)</f>
        <v>0</v>
      </c>
      <c r="W49" s="228">
        <f>COUNTIF(MERCREDI!$D$20:$Y$29,A49)</f>
        <v>0</v>
      </c>
      <c r="X49" s="444">
        <f t="shared" si="6"/>
        <v>0</v>
      </c>
      <c r="Y49" s="228">
        <f>COUNTIF(JEUDI!$D$6:$AB$15,A49)</f>
        <v>0</v>
      </c>
      <c r="Z49" s="228">
        <f>COUNTIF(JEUDI!$D$20:$Y$29,A49)</f>
        <v>0</v>
      </c>
      <c r="AA49" s="444">
        <f t="shared" si="7"/>
        <v>0</v>
      </c>
      <c r="AB49" s="228">
        <f>COUNTIF(VENDREDI!$D$6:$AB$15,A49)</f>
        <v>0</v>
      </c>
      <c r="AC49" s="229">
        <f>COUNTIF(VENDREDI!$D$20:$Y$29,A49)</f>
        <v>0</v>
      </c>
      <c r="AD49" s="451">
        <f t="shared" si="8"/>
        <v>0</v>
      </c>
      <c r="AE49" s="226">
        <f>COUNTIF(LUNDI!$D$63:$D$66,A49)</f>
        <v>0</v>
      </c>
      <c r="AF49" s="227">
        <f>COUNTIF(LUNDI!$E$63:$E$66,A49)</f>
        <v>0</v>
      </c>
      <c r="AG49" s="228">
        <f>COUNTIF(MARDI!$D$63:$D$66,A49)</f>
        <v>0</v>
      </c>
      <c r="AH49" s="234">
        <f>COUNTIF(MARDI!$E$63:$E$66,A49)</f>
        <v>0</v>
      </c>
      <c r="AI49" s="228">
        <f>COUNTIF(MERCREDI!$D$63:$D$66,A49)</f>
        <v>0</v>
      </c>
      <c r="AJ49" s="234">
        <f>COUNTIF(MERCREDI!$E$63:$E$66,A49)</f>
        <v>0</v>
      </c>
      <c r="AK49" s="228">
        <f>COUNTIF(JEUDI!$D$63:$D$66,A49)</f>
        <v>0</v>
      </c>
      <c r="AL49" s="227">
        <f>COUNTIF(JEUDI!$E$63:$E$66,A49)</f>
        <v>0</v>
      </c>
      <c r="AM49" s="228">
        <f>COUNTIF(VENDREDI!$D$63:$D$66,A49)</f>
        <v>0</v>
      </c>
      <c r="AN49" s="525">
        <f>COUNTIF(VENDREDI!$E$63:$E$66,A49)</f>
        <v>0</v>
      </c>
      <c r="AO49" s="226">
        <f>COUNTIF(LUNDI!$F$63:$F$66,A49)</f>
        <v>0</v>
      </c>
      <c r="AP49" s="227"/>
      <c r="AQ49" s="228">
        <f>COUNTIF(MARDI!$F$63:$F$66,A49)</f>
        <v>0</v>
      </c>
      <c r="AR49" s="227"/>
      <c r="AS49" s="228">
        <f>COUNTIF(MERCREDI!$F$63:$F$66,A49)</f>
        <v>0</v>
      </c>
      <c r="AT49" s="227"/>
      <c r="AU49" s="228">
        <f>COUNTIF(JEUDI!$F$63:$F$66,A49)</f>
        <v>0</v>
      </c>
      <c r="AV49" s="227"/>
      <c r="AW49" s="229">
        <f>COUNTIF(VENDREDI!$F$63:$F$66,A49)</f>
        <v>0</v>
      </c>
      <c r="AZ49" s="236">
        <f>COUNTIF(LUNDI!$D$35:$AB$44,A49)</f>
        <v>0</v>
      </c>
      <c r="BA49" s="237">
        <f>COUNTIF(LUNDI!$D$49:$Y$58,A49)</f>
        <v>0</v>
      </c>
      <c r="BB49" s="444">
        <f t="shared" si="9"/>
        <v>0</v>
      </c>
      <c r="BC49" s="237">
        <f>COUNTIF(MARDI!$D$35:$AB$44,A49)</f>
        <v>0</v>
      </c>
      <c r="BD49" s="237">
        <f>COUNTIF(MARDI!$D$49:$Y$58,A49)</f>
        <v>0</v>
      </c>
      <c r="BE49" s="444">
        <f t="shared" si="10"/>
        <v>0</v>
      </c>
      <c r="BF49" s="237">
        <f>COUNTIF(MERCREDI!$D$35:$AB$44,A49)</f>
        <v>0</v>
      </c>
      <c r="BG49" s="237">
        <f>COUNTIF(MERCREDI!$D$49:$Y$58,A49)</f>
        <v>0</v>
      </c>
      <c r="BH49" s="444">
        <f t="shared" si="11"/>
        <v>0</v>
      </c>
      <c r="BI49" s="237">
        <f>COUNTIF(JEUDI!$D$35:$AB$44,A49)</f>
        <v>0</v>
      </c>
      <c r="BJ49" s="237">
        <f>COUNTIF(JEUDI!$D$49:$Y$58,A49)</f>
        <v>0</v>
      </c>
      <c r="BK49" s="444">
        <f t="shared" si="12"/>
        <v>0</v>
      </c>
      <c r="BL49" s="237">
        <f>COUNTIF(VENDREDI!$D$35:$AB$44,A49)</f>
        <v>0</v>
      </c>
      <c r="BM49" s="238">
        <f>COUNTIF(VENDREDI!$D$49:$Y$58,A49)</f>
        <v>0</v>
      </c>
      <c r="BN49" s="451">
        <f t="shared" si="13"/>
        <v>0</v>
      </c>
      <c r="BO49" s="207">
        <f>COUNTIF(LUNDI!$J$63:$J$66,A49)</f>
        <v>0</v>
      </c>
      <c r="BP49" s="41">
        <f>COUNTIF(LUNDI!$K$63:$K$66,A49)</f>
        <v>0</v>
      </c>
      <c r="BQ49" s="207">
        <f>COUNTIF(MARDI!$J$63:$J$66,A49)</f>
        <v>0</v>
      </c>
      <c r="BR49" s="41">
        <f>COUNTIF(MARDI!$K$63:$K$66,A49)</f>
        <v>0</v>
      </c>
      <c r="BS49" s="207">
        <f>COUNTIF(MERCREDI!$J$63:$J$66,A49)</f>
        <v>0</v>
      </c>
      <c r="BT49" s="41">
        <f>COUNTIF(MERCREDI!$K$63:$K$66,A49)</f>
        <v>0</v>
      </c>
      <c r="BU49" s="207">
        <f>COUNTIF(JEUDI!$J$63:$J$66,A49)</f>
        <v>0</v>
      </c>
      <c r="BV49" s="41">
        <f>COUNTIF(JEUDI!$K$63:$K$66,A49)</f>
        <v>0</v>
      </c>
      <c r="BW49" s="207">
        <f>COUNTIF(VENDREDI!$J$63:$J$66,A49)</f>
        <v>0</v>
      </c>
      <c r="BX49" s="42">
        <f>COUNTIF(VENDREDI!$K$63:$K$66,A49)</f>
        <v>0</v>
      </c>
      <c r="BY49" s="207">
        <f>COUNTIF(LUNDI!$L$66:$L105,A49)</f>
        <v>0</v>
      </c>
      <c r="BZ49" s="208"/>
      <c r="CA49" s="41">
        <f>COUNTIF(MARDI!$L$63:$L$66,A49)</f>
        <v>0</v>
      </c>
      <c r="CB49" s="208"/>
      <c r="CC49" s="208">
        <f>COUNTIF(MERCREDI!$L$63:$L$66,A49)</f>
        <v>0</v>
      </c>
      <c r="CD49" s="208"/>
      <c r="CE49" s="41">
        <f>COUNTIF(JEUDI!$L$63:$L$66,A49)</f>
        <v>0</v>
      </c>
      <c r="CF49" s="208"/>
      <c r="CG49" s="209">
        <f>COUNTIF(VENDREDI!$L$63:$L$66,A49)</f>
        <v>0</v>
      </c>
      <c r="CK49" s="43">
        <f>COUNTIF(LUNDI!$O$64:$O$66,A49)</f>
        <v>0</v>
      </c>
      <c r="CL49" s="41">
        <f>COUNTIF(MARDI!$O$64:$O$66,A49)</f>
        <v>0</v>
      </c>
      <c r="CM49" s="41">
        <f>COUNTIF(MERCREDI!$O$64:$O$66,A49)</f>
        <v>0</v>
      </c>
      <c r="CN49" s="41">
        <f>COUNTIF(JEUDI!$O$64:$O$66,A49)</f>
        <v>0</v>
      </c>
      <c r="CO49" s="42">
        <f>COUNTIF(VENDREDI!$O$64:$O$66,A49)</f>
        <v>0</v>
      </c>
      <c r="CQ49" s="43">
        <f>COUNTIF(LUNDI!$P$64:$P$66,A49)</f>
        <v>0</v>
      </c>
      <c r="CR49" s="41">
        <f>COUNTIF(MARDI!$P$64:$P$66,A49)</f>
        <v>0</v>
      </c>
      <c r="CS49" s="41">
        <f>COUNTIF(MERCREDI!$P$64:$P$66,A49)</f>
        <v>0</v>
      </c>
      <c r="CT49" s="41">
        <f>COUNTIF(JEUDI!$P$64:$P$66,A49)</f>
        <v>0</v>
      </c>
      <c r="CU49" s="42">
        <f>COUNTIF(VENDREDI!$P$64:$P$66,A49)</f>
        <v>0</v>
      </c>
      <c r="CV49" s="543" t="str">
        <f t="shared" si="26"/>
        <v>MANGO</v>
      </c>
      <c r="CW49" s="559" t="e">
        <f>INDEX(LUNDI!$B$6:$B$29,MATCH($A$49,LUNDI!D6:D29,0))</f>
        <v>#N/A</v>
      </c>
      <c r="CX49" s="559" t="e">
        <f>INDEX(LUNDI!$B$6:$B$29,MATCH($A$49,LUNDI!E6:E29,0))</f>
        <v>#N/A</v>
      </c>
      <c r="CY49" s="559" t="e">
        <f>INDEX(LUNDI!$B$6:$B$29,MATCH($A$49,LUNDI!F6:F29,0))</f>
        <v>#N/A</v>
      </c>
      <c r="CZ49" s="559" t="e">
        <f>INDEX(LUNDI!$B$6:$B$29,MATCH($A$49,LUNDI!G6:G29,0))</f>
        <v>#N/A</v>
      </c>
      <c r="DA49" s="559" t="e">
        <f>INDEX(LUNDI!$B$6:$B$29,MATCH($A$49,LUNDI!H6:H29,0))</f>
        <v>#N/A</v>
      </c>
      <c r="DB49" s="559" t="e">
        <f>INDEX(LUNDI!$B$6:$B$29,MATCH($A$49,LUNDI!I6:I29,0))</f>
        <v>#N/A</v>
      </c>
      <c r="DC49" s="559" t="e">
        <f>INDEX(LUNDI!$B$6:$B$29,MATCH($A$49,LUNDI!J6:J29,0))</f>
        <v>#N/A</v>
      </c>
      <c r="DD49" s="559" t="e">
        <f>INDEX(LUNDI!$B$6:$B$29,MATCH($A$49,LUNDI!K6:K29,0))</f>
        <v>#N/A</v>
      </c>
      <c r="DE49" s="559" t="e">
        <f>INDEX(LUNDI!$B$6:$B$29,MATCH($A$49,LUNDI!L6:L29,0))</f>
        <v>#N/A</v>
      </c>
      <c r="DF49" s="559" t="e">
        <f>INDEX(LUNDI!$B$6:$B$29,MATCH($A$49,LUNDI!M6:M29,0))</f>
        <v>#N/A</v>
      </c>
      <c r="DG49" s="559" t="e">
        <f>INDEX(LUNDI!$B$6:$B$29,MATCH($A$49,LUNDI!N6:N29,0))</f>
        <v>#N/A</v>
      </c>
      <c r="DH49" s="559" t="e">
        <f>INDEX(LUNDI!$B$6:$B$29,MATCH($A$49,LUNDI!O6:O29,0))</f>
        <v>#N/A</v>
      </c>
      <c r="DI49" s="559" t="e">
        <f>INDEX(LUNDI!$B$6:$B$29,MATCH($A$49,LUNDI!P6:P29,0))</f>
        <v>#N/A</v>
      </c>
      <c r="DJ49" s="559" t="e">
        <f>INDEX(LUNDI!$B$6:$B$29,MATCH($A$49,LUNDI!Q6:Q29,0))</f>
        <v>#N/A</v>
      </c>
      <c r="DK49" s="559" t="e">
        <f>INDEX(LUNDI!$B$6:$B$29,MATCH($A$49,LUNDI!R6:R29,0))</f>
        <v>#N/A</v>
      </c>
      <c r="DL49" s="559" t="e">
        <f>INDEX(LUNDI!$B$6:$B$29,MATCH($A$49,LUNDI!S6:S29,0))</f>
        <v>#N/A</v>
      </c>
      <c r="DM49" s="559" t="e">
        <f>INDEX(LUNDI!$B$6:$B$29,MATCH($A$49,LUNDI!T6:T29,0))</f>
        <v>#N/A</v>
      </c>
      <c r="DN49" s="559" t="e">
        <f>INDEX(LUNDI!$B$6:$B$29,MATCH($A$49,LUNDI!U6:U29,0))</f>
        <v>#N/A</v>
      </c>
      <c r="DO49" s="559" t="e">
        <f>INDEX(LUNDI!$B$6:$B$29,MATCH($A$49,LUNDI!V6:V29,0))</f>
        <v>#N/A</v>
      </c>
      <c r="DP49" s="559" t="e">
        <f>INDEX(LUNDI!$B$6:$B$29,MATCH($A$49,LUNDI!W6:W29,0))</f>
        <v>#N/A</v>
      </c>
      <c r="DQ49" s="559" t="e">
        <f>INDEX(LUNDI!$B$6:$B$29,MATCH($A$49,LUNDI!X6:X29,0))</f>
        <v>#N/A</v>
      </c>
      <c r="DR49" s="559" t="e">
        <f>INDEX(LUNDI!$B$6:$B$29,MATCH($A$49,LUNDI!Y6:Y29,0))</f>
        <v>#N/A</v>
      </c>
      <c r="DS49" s="559" t="e">
        <f>INDEX(LUNDI!$B$6:$B$29,MATCH($A$49,LUNDI!Z6:Z29,0))</f>
        <v>#N/A</v>
      </c>
      <c r="DT49" s="559" t="e">
        <f>INDEX(LUNDI!$B$6:$B$29,MATCH($A$49,LUNDI!AA6:AA29,0))</f>
        <v>#N/A</v>
      </c>
      <c r="DU49" s="559" t="e">
        <f>INDEX(LUNDI!$B$6:$B$29,MATCH($A$49,LUNDI!AB6:AB29,0))</f>
        <v>#N/A</v>
      </c>
      <c r="DV49" s="572">
        <f t="shared" si="49"/>
        <v>0</v>
      </c>
      <c r="DW49" s="543" t="str">
        <f t="shared" si="50"/>
        <v>MANGO</v>
      </c>
      <c r="DX49" s="559" t="e">
        <f>INDEX(MARDI!$B$6:$B$29,MATCH($A$49,MARDI!D6:D29,0))</f>
        <v>#N/A</v>
      </c>
      <c r="DY49" s="559" t="e">
        <f>INDEX(MARDI!$B$6:$B$29,MATCH($A$49,MARDI!E6:E29,0))</f>
        <v>#N/A</v>
      </c>
      <c r="DZ49" s="559" t="e">
        <f>INDEX(MARDI!$B$6:$B$29,MATCH($A$49,MARDI!F6:F29,0))</f>
        <v>#N/A</v>
      </c>
      <c r="EA49" s="559" t="e">
        <f>INDEX(MARDI!$B$6:$B$29,MATCH($A$49,MARDI!G6:G29,0))</f>
        <v>#N/A</v>
      </c>
      <c r="EB49" s="559" t="e">
        <f>INDEX(MARDI!$B$6:$B$29,MATCH($A$49,MARDI!H6:H29,0))</f>
        <v>#N/A</v>
      </c>
      <c r="EC49" s="559" t="e">
        <f>INDEX(MARDI!$B$6:$B$29,MATCH($A$49,MARDI!I6:I29,0))</f>
        <v>#N/A</v>
      </c>
      <c r="ED49" s="559" t="e">
        <f>INDEX(MARDI!$B$6:$B$29,MATCH($A$49,MARDI!J6:J29,0))</f>
        <v>#N/A</v>
      </c>
      <c r="EE49" s="559" t="e">
        <f>INDEX(MARDI!$B$6:$B$29,MATCH($A$49,MARDI!K6:K29,0))</f>
        <v>#N/A</v>
      </c>
      <c r="EF49" s="559" t="e">
        <f>INDEX(MARDI!$B$6:$B$29,MATCH($A$49,MARDI!L6:L29,0))</f>
        <v>#N/A</v>
      </c>
      <c r="EG49" s="559" t="e">
        <f>INDEX(MARDI!$B$6:$B$29,MATCH($A$49,MARDI!M6:M29,0))</f>
        <v>#N/A</v>
      </c>
      <c r="EH49" s="559" t="e">
        <f>INDEX(MARDI!$B$6:$B$29,MATCH($A$49,MARDI!N6:N29,0))</f>
        <v>#N/A</v>
      </c>
      <c r="EI49" s="559" t="e">
        <f>INDEX(MARDI!$B$6:$B$29,MATCH($A$49,MARDI!O6:O29,0))</f>
        <v>#N/A</v>
      </c>
      <c r="EJ49" s="559" t="e">
        <f>INDEX(MARDI!$B$6:$B$29,MATCH($A$49,MARDI!P6:P29,0))</f>
        <v>#N/A</v>
      </c>
      <c r="EK49" s="559" t="e">
        <f>INDEX(MARDI!$B$6:$B$29,MATCH($A$49,MARDI!Q6:Q29,0))</f>
        <v>#N/A</v>
      </c>
      <c r="EL49" s="559" t="e">
        <f>INDEX(MARDI!$B$6:$B$29,MATCH($A$49,MARDI!R6:R29,0))</f>
        <v>#N/A</v>
      </c>
      <c r="EM49" s="559" t="e">
        <f>INDEX(MARDI!$B$6:$B$29,MATCH($A$49,MARDI!S6:S29,0))</f>
        <v>#N/A</v>
      </c>
      <c r="EN49" s="559" t="e">
        <f>INDEX(MARDI!$B$6:$B$29,MATCH($A$49,MARDI!T6:T29,0))</f>
        <v>#N/A</v>
      </c>
      <c r="EO49" s="559" t="e">
        <f>INDEX(MARDI!$B$6:$B$29,MATCH($A$49,MARDI!U6:U29,0))</f>
        <v>#N/A</v>
      </c>
      <c r="EP49" s="559" t="e">
        <f>INDEX(MARDI!$B$6:$B$29,MATCH($A$49,MARDI!V6:V29,0))</f>
        <v>#N/A</v>
      </c>
      <c r="EQ49" s="559" t="e">
        <f>INDEX(MARDI!$B$6:$B$29,MATCH($A$49,MARDI!W6:W29,0))</f>
        <v>#N/A</v>
      </c>
      <c r="ER49" s="559" t="e">
        <f>INDEX(MARDI!$B$6:$B$29,MATCH($A$49,MARDI!X6:X29,0))</f>
        <v>#N/A</v>
      </c>
      <c r="ES49" s="559" t="e">
        <f>INDEX(MARDI!$B$6:$B$29,MATCH($A$49,MARDI!Y6:Y29,0))</f>
        <v>#N/A</v>
      </c>
      <c r="ET49" s="559" t="e">
        <f>INDEX(MARDI!$B$6:$B$29,MATCH($A$49,MARDI!Z6:Z29,0))</f>
        <v>#N/A</v>
      </c>
      <c r="EU49" s="559" t="e">
        <f>INDEX(MARDI!$B$6:$B$29,MATCH($A$49,MARDI!AA6:AA29,0))</f>
        <v>#N/A</v>
      </c>
      <c r="EV49" s="559" t="e">
        <f>INDEX(MARDI!$B$6:$B$29,MATCH($A$49,MARDI!AB6:AB29,0))</f>
        <v>#N/A</v>
      </c>
      <c r="EW49" s="572">
        <f t="shared" si="51"/>
        <v>0</v>
      </c>
      <c r="EX49" s="559"/>
      <c r="EY49" s="568" t="str">
        <f t="shared" si="27"/>
        <v>MANGO</v>
      </c>
      <c r="EZ49" s="559" t="e">
        <f>INDEX(MERCREDI!$B$6:$B$29,MATCH($A$49,MERCREDI!D6:D29,0))</f>
        <v>#N/A</v>
      </c>
      <c r="FA49" s="559" t="e">
        <f>INDEX(MERCREDI!$B$6:$B$29,MATCH($A$49,MERCREDI!E6:E29,0))</f>
        <v>#N/A</v>
      </c>
      <c r="FB49" s="559" t="e">
        <f>INDEX(MERCREDI!$B$6:$B$29,MATCH($A$49,MERCREDI!F6:F29,0))</f>
        <v>#N/A</v>
      </c>
      <c r="FC49" s="559" t="e">
        <f>INDEX(MERCREDI!$B$6:$B$29,MATCH($A$49,MERCREDI!G6:G29,0))</f>
        <v>#N/A</v>
      </c>
      <c r="FD49" s="559" t="e">
        <f>INDEX(MERCREDI!$B$6:$B$29,MATCH($A$49,MERCREDI!H6:H29,0))</f>
        <v>#N/A</v>
      </c>
      <c r="FE49" s="559" t="e">
        <f>INDEX(MERCREDI!$B$6:$B$29,MATCH($A$49,MERCREDI!I6:I29,0))</f>
        <v>#N/A</v>
      </c>
      <c r="FF49" s="559" t="e">
        <f>INDEX(MERCREDI!$B$6:$B$29,MATCH($A$49,MERCREDI!J6:J29,0))</f>
        <v>#N/A</v>
      </c>
      <c r="FG49" s="559" t="e">
        <f>INDEX(MERCREDI!$B$6:$B$29,MATCH($A$49,MERCREDI!K6:K29,0))</f>
        <v>#N/A</v>
      </c>
      <c r="FH49" s="559" t="e">
        <f>INDEX(MERCREDI!$B$6:$B$29,MATCH($A$49,MERCREDI!L6:L29,0))</f>
        <v>#N/A</v>
      </c>
      <c r="FI49" s="559" t="e">
        <f>INDEX(MERCREDI!$B$6:$B$29,MATCH($A$49,MERCREDI!M6:M29,0))</f>
        <v>#N/A</v>
      </c>
      <c r="FJ49" s="559" t="e">
        <f>INDEX(MERCREDI!$B$6:$B$29,MATCH($A$49,MERCREDI!N6:N29,0))</f>
        <v>#N/A</v>
      </c>
      <c r="FK49" s="559" t="e">
        <f>INDEX(MERCREDI!$B$6:$B$29,MATCH($A$49,MERCREDI!O6:O29,0))</f>
        <v>#N/A</v>
      </c>
      <c r="FL49" s="559" t="e">
        <f>INDEX(MERCREDI!$B$6:$B$29,MATCH($A$49,MERCREDI!P6:P29,0))</f>
        <v>#N/A</v>
      </c>
      <c r="FM49" s="559" t="e">
        <f>INDEX(MERCREDI!$B$6:$B$29,MATCH($A$49,MERCREDI!Q6:Q29,0))</f>
        <v>#N/A</v>
      </c>
      <c r="FN49" s="559" t="e">
        <f>INDEX(MERCREDI!$B$6:$B$29,MATCH($A$49,MERCREDI!R6:R29,0))</f>
        <v>#N/A</v>
      </c>
      <c r="FO49" s="559" t="e">
        <f>INDEX(MERCREDI!$B$6:$B$29,MATCH($A$49,MERCREDI!S6:S29,0))</f>
        <v>#N/A</v>
      </c>
      <c r="FP49" s="559" t="e">
        <f>INDEX(MERCREDI!$B$6:$B$29,MATCH($A$49,MERCREDI!T6:T29,0))</f>
        <v>#N/A</v>
      </c>
      <c r="FQ49" s="559" t="e">
        <f>INDEX(MERCREDI!$B$6:$B$29,MATCH($A$49,MERCREDI!U6:U29,0))</f>
        <v>#N/A</v>
      </c>
      <c r="FR49" s="559" t="e">
        <f>INDEX(MERCREDI!$B$6:$B$29,MATCH($A$49,MERCREDI!V6:V29,0))</f>
        <v>#N/A</v>
      </c>
      <c r="FS49" s="559" t="e">
        <f>INDEX(MERCREDI!$B$6:$B$29,MATCH($A$49,MERCREDI!W6:W29,0))</f>
        <v>#N/A</v>
      </c>
      <c r="FT49" s="559" t="e">
        <f>INDEX(MERCREDI!$B$6:$B$29,MATCH($A$49,MERCREDI!X6:X29,0))</f>
        <v>#N/A</v>
      </c>
      <c r="FU49" s="559" t="e">
        <f>INDEX(MERCREDI!$B$6:$B$29,MATCH($A$49,MERCREDI!Y6:Y29,0))</f>
        <v>#N/A</v>
      </c>
      <c r="FV49" s="559" t="e">
        <f>INDEX(MERCREDI!$B$6:$B$29,MATCH($A$49,MERCREDI!Z6:Z29,0))</f>
        <v>#N/A</v>
      </c>
      <c r="FW49" s="559" t="e">
        <f>INDEX(MERCREDI!$B$6:$B$29,MATCH($A$49,MERCREDI!AA6:AA29,0))</f>
        <v>#N/A</v>
      </c>
      <c r="FX49" s="559" t="e">
        <f>INDEX(MERCREDI!$B$6:$B$29,MATCH($A$49,MERCREDI!AB6:AB29,0))</f>
        <v>#N/A</v>
      </c>
      <c r="FY49" s="572">
        <f t="shared" si="28"/>
        <v>0</v>
      </c>
      <c r="GA49" s="570" t="str">
        <f t="shared" si="29"/>
        <v>MANGO</v>
      </c>
      <c r="GB49" s="565" t="e">
        <f>INDEX(JEUDI!$B$6:$B$29,MATCH($A$49,JEUDI!D6:D29,0))</f>
        <v>#N/A</v>
      </c>
      <c r="GC49" s="565" t="e">
        <f>INDEX(JEUDI!$B$6:$B$29,MATCH($A$49,JEUDI!E6:E29,0))</f>
        <v>#N/A</v>
      </c>
      <c r="GD49" s="565" t="e">
        <f>INDEX(JEUDI!$B$6:$B$29,MATCH($A$49,JEUDI!F6:F29,0))</f>
        <v>#N/A</v>
      </c>
      <c r="GE49" s="565" t="e">
        <f>INDEX(JEUDI!$B$6:$B$29,MATCH($A$49,JEUDI!G6:G29,0))</f>
        <v>#N/A</v>
      </c>
      <c r="GF49" s="565" t="e">
        <f>INDEX(JEUDI!$B$6:$B$29,MATCH($A$49,JEUDI!H6:H29,0))</f>
        <v>#N/A</v>
      </c>
      <c r="GG49" s="565" t="e">
        <f>INDEX(JEUDI!$B$6:$B$29,MATCH($A$49,JEUDI!I6:I29,0))</f>
        <v>#N/A</v>
      </c>
      <c r="GH49" s="565" t="e">
        <f>INDEX(JEUDI!$B$6:$B$29,MATCH($A$49,JEUDI!J6:J29,0))</f>
        <v>#N/A</v>
      </c>
      <c r="GI49" s="565" t="e">
        <f>INDEX(JEUDI!$B$6:$B$29,MATCH($A$49,JEUDI!K6:K29,0))</f>
        <v>#N/A</v>
      </c>
      <c r="GJ49" s="565" t="e">
        <f>INDEX(JEUDI!$B$6:$B$29,MATCH($A$49,JEUDI!L6:L29,0))</f>
        <v>#N/A</v>
      </c>
      <c r="GK49" s="565" t="e">
        <f>INDEX(JEUDI!$B$6:$B$29,MATCH($A$49,JEUDI!M6:M29,0))</f>
        <v>#N/A</v>
      </c>
      <c r="GL49" s="565" t="e">
        <f>INDEX(JEUDI!$B$6:$B$29,MATCH($A$49,JEUDI!N6:N29,0))</f>
        <v>#N/A</v>
      </c>
      <c r="GM49" s="565" t="e">
        <f>INDEX(JEUDI!$B$6:$B$29,MATCH($A$49,JEUDI!O6:O29,0))</f>
        <v>#N/A</v>
      </c>
      <c r="GN49" s="565" t="e">
        <f>INDEX(JEUDI!$B$6:$B$29,MATCH($A$49,JEUDI!P6:P29,0))</f>
        <v>#N/A</v>
      </c>
      <c r="GO49" s="565" t="e">
        <f>INDEX(JEUDI!$B$6:$B$29,MATCH($A$49,JEUDI!Q6:Q29,0))</f>
        <v>#N/A</v>
      </c>
      <c r="GP49" s="565" t="e">
        <f>INDEX(JEUDI!$B$6:$B$29,MATCH($A$49,JEUDI!R6:R29,0))</f>
        <v>#N/A</v>
      </c>
      <c r="GQ49" s="565" t="e">
        <f>INDEX(JEUDI!$B$6:$B$29,MATCH($A$49,JEUDI!S6:S29,0))</f>
        <v>#N/A</v>
      </c>
      <c r="GR49" s="565" t="e">
        <f>INDEX(JEUDI!$B$6:$B$29,MATCH($A$49,JEUDI!T6:T29,0))</f>
        <v>#N/A</v>
      </c>
      <c r="GS49" s="565" t="e">
        <f>INDEX(JEUDI!$B$6:$B$29,MATCH($A$49,JEUDI!U6:U29,0))</f>
        <v>#N/A</v>
      </c>
      <c r="GT49" s="565" t="e">
        <f>INDEX(JEUDI!$B$6:$B$29,MATCH($A$49,JEUDI!V6:V29,0))</f>
        <v>#N/A</v>
      </c>
      <c r="GU49" s="565" t="e">
        <f>INDEX(JEUDI!$B$6:$B$29,MATCH($A$49,JEUDI!W6:W29,0))</f>
        <v>#N/A</v>
      </c>
      <c r="GV49" s="565" t="e">
        <f>INDEX(JEUDI!$B$6:$B$29,MATCH($A$49,JEUDI!X6:X29,0))</f>
        <v>#N/A</v>
      </c>
      <c r="GW49" s="565" t="e">
        <f>INDEX(JEUDI!$B$6:$B$29,MATCH($A$49,JEUDI!Y6:Y29,0))</f>
        <v>#N/A</v>
      </c>
      <c r="GX49" s="565" t="e">
        <f>INDEX(JEUDI!$B$6:$B$29,MATCH($A$49,JEUDI!Z6:Z29,0))</f>
        <v>#N/A</v>
      </c>
      <c r="GY49" s="565" t="e">
        <f>INDEX(JEUDI!$B$6:$B$29,MATCH($A$49,JEUDI!AA6:AA29,0))</f>
        <v>#N/A</v>
      </c>
      <c r="GZ49" s="565" t="e">
        <f>INDEX(JEUDI!$B$6:$B$29,MATCH($A$49,JEUDI!AB6:AB29,0))</f>
        <v>#N/A</v>
      </c>
      <c r="HA49" s="572">
        <f t="shared" si="30"/>
        <v>0</v>
      </c>
      <c r="HC49" s="772" t="str">
        <f t="shared" si="31"/>
        <v>MANGO</v>
      </c>
      <c r="HD49" s="565" t="e">
        <f>INDEX(VENDREDI!$B$6:$B$29,MATCH($A$49,VENDREDI!D6:D29,0))</f>
        <v>#N/A</v>
      </c>
      <c r="HE49" s="565" t="e">
        <f>INDEX(VENDREDI!$B$6:$B$29,MATCH($A$49,VENDREDI!E6:E29,0))</f>
        <v>#N/A</v>
      </c>
      <c r="HF49" s="565" t="e">
        <f>INDEX(VENDREDI!$B$6:$B$29,MATCH($A$49,VENDREDI!F6:F29,0))</f>
        <v>#N/A</v>
      </c>
      <c r="HG49" s="565" t="e">
        <f>INDEX(VENDREDI!$B$6:$B$29,MATCH($A$49,VENDREDI!G6:G29,0))</f>
        <v>#N/A</v>
      </c>
      <c r="HH49" s="565" t="e">
        <f>INDEX(VENDREDI!$B$6:$B$29,MATCH($A$49,VENDREDI!H6:H29,0))</f>
        <v>#N/A</v>
      </c>
      <c r="HI49" s="565" t="e">
        <f>INDEX(VENDREDI!$B$6:$B$29,MATCH($A$49,VENDREDI!I6:I29,0))</f>
        <v>#N/A</v>
      </c>
      <c r="HJ49" s="565" t="e">
        <f>INDEX(VENDREDI!$B$6:$B$29,MATCH($A$49,VENDREDI!J6:J29,0))</f>
        <v>#N/A</v>
      </c>
      <c r="HK49" s="565" t="e">
        <f>INDEX(VENDREDI!$B$6:$B$29,MATCH($A$49,VENDREDI!K6:K29,0))</f>
        <v>#N/A</v>
      </c>
      <c r="HL49" s="565" t="e">
        <f>INDEX(VENDREDI!$B$6:$B$29,MATCH($A$49,VENDREDI!L6:L29,0))</f>
        <v>#N/A</v>
      </c>
      <c r="HM49" s="565" t="e">
        <f>INDEX(VENDREDI!$B$6:$B$29,MATCH($A$49,VENDREDI!M6:M29,0))</f>
        <v>#N/A</v>
      </c>
      <c r="HN49" s="565" t="e">
        <f>INDEX(VENDREDI!$B$6:$B$29,MATCH($A$49,VENDREDI!N6:N29,0))</f>
        <v>#N/A</v>
      </c>
      <c r="HO49" s="565" t="e">
        <f>INDEX(VENDREDI!$B$6:$B$29,MATCH($A$49,VENDREDI!O6:O29,0))</f>
        <v>#N/A</v>
      </c>
      <c r="HP49" s="565" t="e">
        <f>INDEX(VENDREDI!$B$6:$B$29,MATCH($A$49,VENDREDI!P6:P29,0))</f>
        <v>#N/A</v>
      </c>
      <c r="HQ49" s="565" t="e">
        <f>INDEX(VENDREDI!$B$6:$B$29,MATCH($A$49,VENDREDI!Q6:Q29,0))</f>
        <v>#N/A</v>
      </c>
      <c r="HR49" s="565" t="e">
        <f>INDEX(VENDREDI!$B$6:$B$29,MATCH($A$49,VENDREDI!R6:R29,0))</f>
        <v>#N/A</v>
      </c>
      <c r="HS49" s="565" t="e">
        <f>INDEX(VENDREDI!$B$6:$B$29,MATCH($A$49,VENDREDI!S6:S29,0))</f>
        <v>#N/A</v>
      </c>
      <c r="HT49" s="565" t="e">
        <f>INDEX(VENDREDI!$B$6:$B$29,MATCH($A$49,VENDREDI!T6:T29,0))</f>
        <v>#N/A</v>
      </c>
      <c r="HU49" s="565" t="e">
        <f>INDEX(VENDREDI!$B$6:$B$29,MATCH($A$49,VENDREDI!U6:U29,0))</f>
        <v>#N/A</v>
      </c>
      <c r="HV49" s="565" t="e">
        <f>INDEX(VENDREDI!$B$6:$B$29,MATCH($A$49,VENDREDI!V6:V29,0))</f>
        <v>#N/A</v>
      </c>
      <c r="HW49" s="565" t="e">
        <f>INDEX(VENDREDI!$B$6:$B$29,MATCH($A$49,VENDREDI!W6:W29,0))</f>
        <v>#N/A</v>
      </c>
      <c r="HX49" s="565" t="e">
        <f>INDEX(VENDREDI!$B$6:$B$29,MATCH($A$49,VENDREDI!X6:X29,0))</f>
        <v>#N/A</v>
      </c>
      <c r="HY49" s="565" t="e">
        <f>INDEX(VENDREDI!$B$6:$B$29,MATCH($A$49,VENDREDI!Y6:Y29,0))</f>
        <v>#N/A</v>
      </c>
      <c r="HZ49" s="565" t="e">
        <f>INDEX(VENDREDI!$B$6:$B$29,MATCH($A$49,VENDREDI!Z6:Z29,0))</f>
        <v>#N/A</v>
      </c>
      <c r="IA49" s="565" t="e">
        <f>INDEX(VENDREDI!$B$6:$B$29,MATCH($A$49,VENDREDI!AA6:AA29,0))</f>
        <v>#N/A</v>
      </c>
      <c r="IB49" s="565" t="e">
        <f>INDEX(VENDREDI!$B$6:$B$29,MATCH($A$49,VENDREDI!AB6:AB29,0))</f>
        <v>#N/A</v>
      </c>
      <c r="IC49" s="572">
        <f t="shared" si="32"/>
        <v>0</v>
      </c>
      <c r="IG49" s="772" t="str">
        <f t="shared" si="33"/>
        <v>MANGO</v>
      </c>
      <c r="IH49" s="565" t="e">
        <f>INDEX(LUNDI!$B$35:$B$58,MATCH($A$49,LUNDI!D35:D58,0))</f>
        <v>#N/A</v>
      </c>
      <c r="II49" s="565" t="e">
        <f>INDEX(LUNDI!$B$35:$B$58,MATCH($A$49,LUNDI!E35:E58,0))</f>
        <v>#N/A</v>
      </c>
      <c r="IJ49" s="565" t="e">
        <f>INDEX(LUNDI!$B$35:$B$58,MATCH($A$49,LUNDI!F35:F58,0))</f>
        <v>#N/A</v>
      </c>
      <c r="IK49" s="565" t="e">
        <f>INDEX(LUNDI!$B$35:$B$58,MATCH($A$49,LUNDI!G35:G58,0))</f>
        <v>#N/A</v>
      </c>
      <c r="IL49" s="565" t="e">
        <f>INDEX(LUNDI!$B$35:$B$58,MATCH($A$49,LUNDI!H35:H58,0))</f>
        <v>#N/A</v>
      </c>
      <c r="IM49" s="565" t="e">
        <f>INDEX(LUNDI!$B$35:$B$58,MATCH($A$49,LUNDI!I35:I58,0))</f>
        <v>#N/A</v>
      </c>
      <c r="IN49" s="565" t="e">
        <f>INDEX(LUNDI!$B$35:$B$58,MATCH($A$49,LUNDI!J35:J58,0))</f>
        <v>#N/A</v>
      </c>
      <c r="IO49" s="565" t="e">
        <f>INDEX(LUNDI!$B$35:$B$58,MATCH($A$49,LUNDI!K35:K58,0))</f>
        <v>#N/A</v>
      </c>
      <c r="IP49" s="565" t="e">
        <f>INDEX(LUNDI!$B$35:$B$58,MATCH($A$49,LUNDI!L35:L58,0))</f>
        <v>#N/A</v>
      </c>
      <c r="IQ49" s="565" t="e">
        <f>INDEX(LUNDI!$B$35:$B$58,MATCH($A$49,LUNDI!M35:M58,0))</f>
        <v>#N/A</v>
      </c>
      <c r="IR49" s="565" t="e">
        <f>INDEX(LUNDI!$B$35:$B$58,MATCH($A$49,LUNDI!N35:N58,0))</f>
        <v>#N/A</v>
      </c>
      <c r="IS49" s="565" t="e">
        <f>INDEX(LUNDI!$B$35:$B$58,MATCH($A$49,LUNDI!O35:O58,0))</f>
        <v>#N/A</v>
      </c>
      <c r="IT49" s="565" t="e">
        <f>INDEX(LUNDI!$B$35:$B$58,MATCH($A$49,LUNDI!P35:P58,0))</f>
        <v>#N/A</v>
      </c>
      <c r="IU49" s="565" t="e">
        <f>INDEX(LUNDI!$B$35:$B$58,MATCH($A$49,LUNDI!Q35:Q58,0))</f>
        <v>#N/A</v>
      </c>
      <c r="IV49" s="565" t="e">
        <f>INDEX(LUNDI!$B$35:$B$58,MATCH($A$49,LUNDI!R35:R58,0))</f>
        <v>#N/A</v>
      </c>
      <c r="IW49" s="565" t="e">
        <f>INDEX(LUNDI!$B$35:$B$58,MATCH($A$49,LUNDI!S35:S58,0))</f>
        <v>#N/A</v>
      </c>
      <c r="IX49" s="565" t="e">
        <f>INDEX(LUNDI!$B$35:$B$58,MATCH($A$49,LUNDI!T35:T58,0))</f>
        <v>#N/A</v>
      </c>
      <c r="IY49" s="565" t="e">
        <f>INDEX(LUNDI!$B$35:$B$58,MATCH($A$49,LUNDI!U35:U58,0))</f>
        <v>#N/A</v>
      </c>
      <c r="IZ49" s="565" t="e">
        <f>INDEX(LUNDI!$B$35:$B$58,MATCH($A$49,LUNDI!V35:V58,0))</f>
        <v>#N/A</v>
      </c>
      <c r="JA49" s="565" t="e">
        <f>INDEX(LUNDI!$B$35:$B$58,MATCH($A$49,LUNDI!W35:W58,0))</f>
        <v>#N/A</v>
      </c>
      <c r="JB49" s="565" t="e">
        <f>INDEX(LUNDI!$B$35:$B$58,MATCH($A$49,LUNDI!X35:X58,0))</f>
        <v>#N/A</v>
      </c>
      <c r="JC49" s="565" t="e">
        <f>INDEX(LUNDI!$B$35:$B$58,MATCH($A$49,LUNDI!Y35:Y58,0))</f>
        <v>#N/A</v>
      </c>
      <c r="JD49" s="565" t="e">
        <f>INDEX(LUNDI!$B$35:$B$58,MATCH($A$49,LUNDI!Z35:Z58,0))</f>
        <v>#N/A</v>
      </c>
      <c r="JE49" s="565" t="e">
        <f>INDEX(LUNDI!$B$35:$B$58,MATCH($A$49,LUNDI!AA35:AA58,0))</f>
        <v>#N/A</v>
      </c>
      <c r="JF49" s="565" t="e">
        <f>INDEX(LUNDI!$B$35:$B$58,MATCH($A$49,LUNDI!AB35:AB58,0))</f>
        <v>#N/A</v>
      </c>
      <c r="JG49" s="572">
        <f t="shared" si="34"/>
        <v>0</v>
      </c>
      <c r="JI49" s="772" t="str">
        <f t="shared" si="35"/>
        <v>MANGO</v>
      </c>
      <c r="JJ49" s="565" t="e">
        <f>INDEX(MARDI!$B$35:$B$58,MATCH($A$49,MARDI!D35:D58,0))</f>
        <v>#N/A</v>
      </c>
      <c r="JK49" s="565" t="e">
        <f>INDEX(MARDI!$B$35:$B$58,MATCH($A$49,MARDI!E35:E58,0))</f>
        <v>#N/A</v>
      </c>
      <c r="JL49" s="565" t="e">
        <f>INDEX(MARDI!$B$35:$B$58,MATCH($A$49,MARDI!F35:F58,0))</f>
        <v>#N/A</v>
      </c>
      <c r="JM49" s="565" t="e">
        <f>INDEX(MARDI!$B$35:$B$58,MATCH($A$49,MARDI!G35:G58,0))</f>
        <v>#N/A</v>
      </c>
      <c r="JN49" s="565" t="e">
        <f>INDEX(MARDI!$B$35:$B$58,MATCH($A$49,MARDI!H35:H58,0))</f>
        <v>#N/A</v>
      </c>
      <c r="JO49" s="565" t="e">
        <f>INDEX(MARDI!$B$35:$B$58,MATCH($A$49,MARDI!I35:I58,0))</f>
        <v>#N/A</v>
      </c>
      <c r="JP49" s="565" t="e">
        <f>INDEX(MARDI!$B$35:$B$58,MATCH($A$49,MARDI!J35:J58,0))</f>
        <v>#N/A</v>
      </c>
      <c r="JQ49" s="565" t="e">
        <f>INDEX(MARDI!$B$35:$B$58,MATCH($A$49,MARDI!K35:K58,0))</f>
        <v>#N/A</v>
      </c>
      <c r="JR49" s="565" t="e">
        <f>INDEX(MARDI!$B$35:$B$58,MATCH($A$49,MARDI!L35:L58,0))</f>
        <v>#N/A</v>
      </c>
      <c r="JS49" s="565" t="e">
        <f>INDEX(MARDI!$B$35:$B$58,MATCH($A$49,MARDI!M35:M58,0))</f>
        <v>#N/A</v>
      </c>
      <c r="JT49" s="565" t="e">
        <f>INDEX(MARDI!$B$35:$B$58,MATCH($A$49,MARDI!N35:N58,0))</f>
        <v>#N/A</v>
      </c>
      <c r="JU49" s="565" t="e">
        <f>INDEX(MARDI!$B$35:$B$58,MATCH($A$49,MARDI!O35:O58,0))</f>
        <v>#N/A</v>
      </c>
      <c r="JV49" s="565" t="e">
        <f>INDEX(MARDI!$B$35:$B$58,MATCH($A$49,MARDI!P35:P58,0))</f>
        <v>#N/A</v>
      </c>
      <c r="JW49" s="565" t="e">
        <f>INDEX(MARDI!$B$35:$B$58,MATCH($A$49,MARDI!Q35:Q58,0))</f>
        <v>#N/A</v>
      </c>
      <c r="JX49" s="565" t="e">
        <f>INDEX(MARDI!$B$35:$B$58,MATCH($A$49,MARDI!R35:R58,0))</f>
        <v>#N/A</v>
      </c>
      <c r="JY49" s="565" t="e">
        <f>INDEX(MARDI!$B$35:$B$58,MATCH($A$49,MARDI!S35:S58,0))</f>
        <v>#N/A</v>
      </c>
      <c r="JZ49" s="565" t="e">
        <f>INDEX(MARDI!$B$35:$B$58,MATCH($A$49,MARDI!T35:T58,0))</f>
        <v>#N/A</v>
      </c>
      <c r="KA49" s="565" t="e">
        <f>INDEX(MARDI!$B$35:$B$58,MATCH($A$49,MARDI!U35:U58,0))</f>
        <v>#N/A</v>
      </c>
      <c r="KB49" s="565" t="e">
        <f>INDEX(MARDI!$B$35:$B$58,MATCH($A$49,MARDI!V35:V58,0))</f>
        <v>#N/A</v>
      </c>
      <c r="KC49" s="565" t="e">
        <f>INDEX(MARDI!$B$35:$B$58,MATCH($A$49,MARDI!W35:W58,0))</f>
        <v>#N/A</v>
      </c>
      <c r="KD49" s="565" t="e">
        <f>INDEX(MARDI!$B$35:$B$58,MATCH($A$49,MARDI!X35:X58,0))</f>
        <v>#N/A</v>
      </c>
      <c r="KE49" s="565" t="e">
        <f>INDEX(MARDI!$B$35:$B$58,MATCH($A$49,MARDI!Y35:Y58,0))</f>
        <v>#N/A</v>
      </c>
      <c r="KF49" s="565" t="e">
        <f>INDEX(MARDI!$B$35:$B$58,MATCH($A$49,MARDI!Z35:Z58,0))</f>
        <v>#N/A</v>
      </c>
      <c r="KG49" s="565" t="e">
        <f>INDEX(MARDI!$B$35:$B$58,MATCH($A$49,MARDI!AA35:AA58,0))</f>
        <v>#N/A</v>
      </c>
      <c r="KH49" s="565" t="e">
        <f>INDEX(MARDI!$B$35:$B$58,MATCH($A$49,MARDI!AB35:AB58,0))</f>
        <v>#N/A</v>
      </c>
      <c r="KI49" s="572">
        <f t="shared" si="36"/>
        <v>0</v>
      </c>
      <c r="KK49" s="565" t="str">
        <f t="shared" si="37"/>
        <v>MANGO</v>
      </c>
      <c r="KL49" s="565" t="e">
        <f>INDEX(MERCREDI!$B$35:$B$58,MATCH($A$49,MERCREDI!D35:D58,0))</f>
        <v>#N/A</v>
      </c>
      <c r="KM49" s="565" t="e">
        <f>INDEX(MERCREDI!$B$35:$B$58,MATCH($A$49,MERCREDI!E35:E58,0))</f>
        <v>#N/A</v>
      </c>
      <c r="KN49" s="565" t="e">
        <f>INDEX(MERCREDI!$B$35:$B$58,MATCH($A$49,MERCREDI!F35:F58,0))</f>
        <v>#N/A</v>
      </c>
      <c r="KO49" s="565" t="e">
        <f>INDEX(MERCREDI!$B$35:$B$58,MATCH($A$49,MERCREDI!G35:G58,0))</f>
        <v>#N/A</v>
      </c>
      <c r="KP49" s="565" t="e">
        <f>INDEX(MERCREDI!$B$35:$B$58,MATCH($A$49,MERCREDI!H35:H58,0))</f>
        <v>#N/A</v>
      </c>
      <c r="KQ49" s="565" t="e">
        <f>INDEX(MERCREDI!$B$35:$B$58,MATCH($A$49,MERCREDI!I35:I58,0))</f>
        <v>#N/A</v>
      </c>
      <c r="KR49" s="565" t="e">
        <f>INDEX(MERCREDI!$B$35:$B$58,MATCH($A$49,MERCREDI!J35:J58,0))</f>
        <v>#N/A</v>
      </c>
      <c r="KS49" s="565" t="e">
        <f>INDEX(MERCREDI!$B$35:$B$58,MATCH($A$49,MERCREDI!K35:K58,0))</f>
        <v>#N/A</v>
      </c>
      <c r="KT49" s="565" t="e">
        <f>INDEX(MERCREDI!$B$35:$B$58,MATCH($A$49,MERCREDI!L35:L58,0))</f>
        <v>#N/A</v>
      </c>
      <c r="KU49" s="565" t="e">
        <f>INDEX(MERCREDI!$B$35:$B$58,MATCH($A$49,MERCREDI!M35:M58,0))</f>
        <v>#N/A</v>
      </c>
      <c r="KV49" s="565" t="e">
        <f>INDEX(MERCREDI!$B$35:$B$58,MATCH($A$49,MERCREDI!N35:N58,0))</f>
        <v>#N/A</v>
      </c>
      <c r="KW49" s="565" t="e">
        <f>INDEX(MERCREDI!$B$35:$B$58,MATCH($A$49,MERCREDI!O35:O58,0))</f>
        <v>#N/A</v>
      </c>
      <c r="KX49" s="565" t="e">
        <f>INDEX(MERCREDI!$B$35:$B$58,MATCH($A$49,MERCREDI!P35:P58,0))</f>
        <v>#N/A</v>
      </c>
      <c r="KY49" s="565" t="e">
        <f>INDEX(MERCREDI!$B$35:$B$58,MATCH($A$49,MERCREDI!Q35:Q58,0))</f>
        <v>#N/A</v>
      </c>
      <c r="KZ49" s="565" t="e">
        <f>INDEX(MERCREDI!$B$35:$B$58,MATCH($A$49,MERCREDI!R35:R58,0))</f>
        <v>#N/A</v>
      </c>
      <c r="LA49" s="565" t="e">
        <f>INDEX(MERCREDI!$B$35:$B$58,MATCH($A$49,MERCREDI!S35:S58,0))</f>
        <v>#N/A</v>
      </c>
      <c r="LB49" s="565" t="e">
        <f>INDEX(MERCREDI!$B$35:$B$58,MATCH($A$49,MERCREDI!T35:T58,0))</f>
        <v>#N/A</v>
      </c>
      <c r="LC49" s="565" t="e">
        <f>INDEX(MERCREDI!$B$35:$B$58,MATCH($A$49,MERCREDI!U35:U58,0))</f>
        <v>#N/A</v>
      </c>
      <c r="LD49" s="565" t="e">
        <f>INDEX(MERCREDI!$B$35:$B$58,MATCH($A$49,MERCREDI!V35:V58,0))</f>
        <v>#N/A</v>
      </c>
      <c r="LE49" s="565" t="e">
        <f>INDEX(MERCREDI!$B$35:$B$58,MATCH($A$49,MERCREDI!W35:W58,0))</f>
        <v>#N/A</v>
      </c>
      <c r="LF49" s="565" t="e">
        <f>INDEX(MERCREDI!$B$35:$B$58,MATCH($A$49,MERCREDI!X35:X58,0))</f>
        <v>#N/A</v>
      </c>
      <c r="LG49" s="565" t="e">
        <f>INDEX(MERCREDI!$B$35:$B$58,MATCH($A$49,MERCREDI!Y35:Y58,0))</f>
        <v>#N/A</v>
      </c>
      <c r="LH49" s="565" t="e">
        <f>INDEX(MERCREDI!$B$35:$B$58,MATCH($A$49,MERCREDI!Z35:Z58,0))</f>
        <v>#N/A</v>
      </c>
      <c r="LI49" s="565" t="e">
        <f>INDEX(MERCREDI!$B$35:$B$58,MATCH($A$49,MERCREDI!AA35:AA58,0))</f>
        <v>#N/A</v>
      </c>
      <c r="LJ49" s="565" t="e">
        <f>INDEX(MERCREDI!$B$35:$B$58,MATCH($A$49,MERCREDI!AB35:AB58,0))</f>
        <v>#N/A</v>
      </c>
      <c r="LK49" s="572">
        <f t="shared" si="38"/>
        <v>0</v>
      </c>
      <c r="LM49" s="565" t="str">
        <f t="shared" si="39"/>
        <v>MANGO</v>
      </c>
      <c r="LN49" s="565" t="e">
        <f>INDEX(JEUDI!$B$35:$B$58,MATCH($A$49,JEUDI!D35:D58,0))</f>
        <v>#N/A</v>
      </c>
      <c r="LO49" s="565" t="e">
        <f>INDEX(JEUDI!$B$35:$B$58,MATCH($A$49,JEUDI!E35:E58,0))</f>
        <v>#N/A</v>
      </c>
      <c r="LP49" s="565" t="e">
        <f>INDEX(JEUDI!$B$35:$B$58,MATCH($A$49,JEUDI!F35:F58,0))</f>
        <v>#N/A</v>
      </c>
      <c r="LQ49" s="565" t="e">
        <f>INDEX(JEUDI!$B$35:$B$58,MATCH($A$49,JEUDI!G35:G58,0))</f>
        <v>#N/A</v>
      </c>
      <c r="LR49" s="565" t="e">
        <f>INDEX(JEUDI!$B$35:$B$58,MATCH($A$49,JEUDI!H35:H58,0))</f>
        <v>#N/A</v>
      </c>
      <c r="LS49" s="565" t="e">
        <f>INDEX(JEUDI!$B$35:$B$58,MATCH($A$49,JEUDI!I35:I58,0))</f>
        <v>#N/A</v>
      </c>
      <c r="LT49" s="565" t="e">
        <f>INDEX(JEUDI!$B$35:$B$58,MATCH($A$49,JEUDI!J35:J58,0))</f>
        <v>#N/A</v>
      </c>
      <c r="LU49" s="565" t="e">
        <f>INDEX(JEUDI!$B$35:$B$58,MATCH($A$49,JEUDI!K35:K58,0))</f>
        <v>#N/A</v>
      </c>
      <c r="LV49" s="565" t="e">
        <f>INDEX(JEUDI!$B$35:$B$58,MATCH($A$49,JEUDI!L35:L58,0))</f>
        <v>#N/A</v>
      </c>
      <c r="LW49" s="565" t="e">
        <f>INDEX(JEUDI!$B$35:$B$58,MATCH($A$49,JEUDI!M35:M58,0))</f>
        <v>#N/A</v>
      </c>
      <c r="LX49" s="565" t="e">
        <f>INDEX(JEUDI!$B$35:$B$58,MATCH($A$49,JEUDI!N35:N58,0))</f>
        <v>#N/A</v>
      </c>
      <c r="LY49" s="565" t="e">
        <f>INDEX(JEUDI!$B$35:$B$58,MATCH($A$49,JEUDI!O35:O58,0))</f>
        <v>#N/A</v>
      </c>
      <c r="LZ49" s="565" t="e">
        <f>INDEX(JEUDI!$B$35:$B$58,MATCH($A$49,JEUDI!P35:P58,0))</f>
        <v>#N/A</v>
      </c>
      <c r="MA49" s="565" t="e">
        <f>INDEX(JEUDI!$B$35:$B$58,MATCH($A$49,JEUDI!Q35:Q58,0))</f>
        <v>#N/A</v>
      </c>
      <c r="MB49" s="565" t="e">
        <f>INDEX(JEUDI!$B$35:$B$58,MATCH($A$49,JEUDI!R35:R58,0))</f>
        <v>#N/A</v>
      </c>
      <c r="MC49" s="565" t="e">
        <f>INDEX(JEUDI!$B$35:$B$58,MATCH($A$49,JEUDI!S35:S58,0))</f>
        <v>#N/A</v>
      </c>
      <c r="MD49" s="565" t="e">
        <f>INDEX(JEUDI!$B$35:$B$58,MATCH($A$49,JEUDI!T35:T58,0))</f>
        <v>#N/A</v>
      </c>
      <c r="ME49" s="565" t="e">
        <f>INDEX(JEUDI!$B$35:$B$58,MATCH($A$49,JEUDI!U35:U58,0))</f>
        <v>#N/A</v>
      </c>
      <c r="MF49" s="565" t="e">
        <f>INDEX(JEUDI!$B$35:$B$58,MATCH($A$49,JEUDI!V35:V58,0))</f>
        <v>#N/A</v>
      </c>
      <c r="MG49" s="565" t="e">
        <f>INDEX(JEUDI!$B$35:$B$58,MATCH($A$49,JEUDI!W35:W58,0))</f>
        <v>#N/A</v>
      </c>
      <c r="MH49" s="565" t="e">
        <f>INDEX(JEUDI!$B$35:$B$58,MATCH($A$49,JEUDI!X35:X58,0))</f>
        <v>#N/A</v>
      </c>
      <c r="MI49" s="565" t="e">
        <f>INDEX(JEUDI!$B$35:$B$58,MATCH($A$49,JEUDI!Y35:Y58,0))</f>
        <v>#N/A</v>
      </c>
      <c r="MJ49" s="565" t="e">
        <f>INDEX(JEUDI!$B$35:$B$58,MATCH($A$49,JEUDI!Z35:Z58,0))</f>
        <v>#N/A</v>
      </c>
      <c r="MK49" s="565" t="e">
        <f>INDEX(JEUDI!$B$35:$B$58,MATCH($A$49,JEUDI!AA35:AA58,0))</f>
        <v>#N/A</v>
      </c>
      <c r="ML49" s="565" t="e">
        <f>INDEX(JEUDI!$B$35:$B$58,MATCH($A$49,JEUDI!AB35:AB58,0))</f>
        <v>#N/A</v>
      </c>
      <c r="MM49" s="572">
        <f t="shared" si="40"/>
        <v>0</v>
      </c>
      <c r="MP49" s="565" t="str">
        <f t="shared" si="41"/>
        <v>MANGO</v>
      </c>
      <c r="MQ49" s="565" t="e">
        <f>INDEX(VENDREDI!$B$35:$B$58,MATCH($A$49,VENDREDI!D35:D58,0))</f>
        <v>#N/A</v>
      </c>
      <c r="MR49" s="565" t="e">
        <f>INDEX(VENDREDI!$B$35:$B$58,MATCH($A$49,VENDREDI!E35:E58,0))</f>
        <v>#N/A</v>
      </c>
      <c r="MS49" s="565" t="e">
        <f>INDEX(VENDREDI!$B$35:$B$58,MATCH($A$49,VENDREDI!F35:F58,0))</f>
        <v>#N/A</v>
      </c>
      <c r="MT49" s="565" t="e">
        <f>INDEX(VENDREDI!$B$35:$B$58,MATCH($A$49,VENDREDI!G35:G58,0))</f>
        <v>#N/A</v>
      </c>
      <c r="MU49" s="565" t="e">
        <f>INDEX(VENDREDI!$B$35:$B$58,MATCH($A$49,VENDREDI!H35:H58,0))</f>
        <v>#N/A</v>
      </c>
      <c r="MV49" s="565" t="e">
        <f>INDEX(VENDREDI!$B$35:$B$58,MATCH($A$49,VENDREDI!I35:I58,0))</f>
        <v>#N/A</v>
      </c>
      <c r="MW49" s="565" t="e">
        <f>INDEX(VENDREDI!$B$35:$B$58,MATCH($A$49,VENDREDI!J35:J58,0))</f>
        <v>#N/A</v>
      </c>
      <c r="MX49" s="565" t="e">
        <f>INDEX(VENDREDI!$B$35:$B$58,MATCH($A$49,VENDREDI!K35:K58,0))</f>
        <v>#N/A</v>
      </c>
      <c r="MY49" s="565" t="e">
        <f>INDEX(VENDREDI!$B$35:$B$58,MATCH($A$49,VENDREDI!L35:L58,0))</f>
        <v>#N/A</v>
      </c>
      <c r="MZ49" s="565" t="e">
        <f>INDEX(VENDREDI!$B$35:$B$58,MATCH($A$49,VENDREDI!M35:M58,0))</f>
        <v>#N/A</v>
      </c>
      <c r="NA49" s="565" t="e">
        <f>INDEX(VENDREDI!$B$35:$B$58,MATCH($A$49,VENDREDI!N35:N58,0))</f>
        <v>#N/A</v>
      </c>
      <c r="NB49" s="565" t="e">
        <f>INDEX(VENDREDI!$B$35:$B$58,MATCH($A$49,VENDREDI!O35:O58,0))</f>
        <v>#N/A</v>
      </c>
      <c r="NC49" s="565" t="e">
        <f>INDEX(VENDREDI!$B$35:$B$58,MATCH($A$49,VENDREDI!P35:P58,0))</f>
        <v>#N/A</v>
      </c>
      <c r="ND49" s="565" t="e">
        <f>INDEX(VENDREDI!$B$35:$B$58,MATCH($A$49,VENDREDI!Q35:Q58,0))</f>
        <v>#N/A</v>
      </c>
      <c r="NE49" s="565" t="e">
        <f>INDEX(VENDREDI!$B$35:$B$58,MATCH($A$49,VENDREDI!R35:R58,0))</f>
        <v>#N/A</v>
      </c>
      <c r="NF49" s="565" t="e">
        <f>INDEX(VENDREDI!$B$35:$B$58,MATCH($A$49,VENDREDI!S35:S58,0))</f>
        <v>#N/A</v>
      </c>
      <c r="NG49" s="565" t="e">
        <f>INDEX(VENDREDI!$B$35:$B$58,MATCH($A$49,VENDREDI!T35:T58,0))</f>
        <v>#N/A</v>
      </c>
      <c r="NH49" s="565" t="e">
        <f>INDEX(VENDREDI!$B$35:$B$58,MATCH($A$49,VENDREDI!U35:U58,0))</f>
        <v>#N/A</v>
      </c>
      <c r="NI49" s="565" t="e">
        <f>INDEX(VENDREDI!$B$35:$B$58,MATCH($A$49,VENDREDI!V35:V58,0))</f>
        <v>#N/A</v>
      </c>
      <c r="NJ49" s="565" t="e">
        <f>INDEX(VENDREDI!$B$35:$B$58,MATCH($A$49,VENDREDI!W35:W58,0))</f>
        <v>#N/A</v>
      </c>
      <c r="NK49" s="565" t="e">
        <f>INDEX(VENDREDI!$B$35:$B$58,MATCH($A$49,VENDREDI!X35:X58,0))</f>
        <v>#N/A</v>
      </c>
      <c r="NL49" s="565" t="e">
        <f>INDEX(VENDREDI!$B$35:$B$58,MATCH($A$49,VENDREDI!Y35:Y58,0))</f>
        <v>#N/A</v>
      </c>
      <c r="NM49" s="565" t="e">
        <f>INDEX(VENDREDI!$B$35:$B$58,MATCH($A$49,VENDREDI!Z35:Z58,0))</f>
        <v>#N/A</v>
      </c>
      <c r="NN49" s="565" t="e">
        <f>INDEX(VENDREDI!$B$35:$B$58,MATCH($A$49,VENDREDI!AA35:AA58,0))</f>
        <v>#N/A</v>
      </c>
      <c r="NO49" s="565" t="e">
        <f>INDEX(VENDREDI!$B$35:$B$58,MATCH($A$49,VENDREDI!AB35:AB58,0))</f>
        <v>#N/A</v>
      </c>
      <c r="NP49" s="572">
        <f t="shared" si="42"/>
        <v>0</v>
      </c>
      <c r="NS49" s="564" t="str">
        <f t="shared" si="43"/>
        <v>MANGO</v>
      </c>
      <c r="NT49" s="617" t="e">
        <f>INDEX(LUNDI!$B$63:$B$66,MATCH(A49,LUNDI!$D$63:$D$66,0))</f>
        <v>#N/A</v>
      </c>
      <c r="NU49" s="618" t="e">
        <f>INDEX(LUNDI!$B$63:$B$66,MATCH(A49,LUNDI!$E$63:$E$66,0))</f>
        <v>#N/A</v>
      </c>
      <c r="NV49" s="625" t="e">
        <f>INDEX(LUNDI!$H$63:$H$66,MATCH(A49,LUNDI!$J$63:$J$66,0))</f>
        <v>#N/A</v>
      </c>
      <c r="NW49" s="626" t="e">
        <f>INDEX(LUNDI!$H$63:$H$66,MATCH($A$49,LUNDI!K63:K66,0))</f>
        <v>#N/A</v>
      </c>
      <c r="NX49" s="617" t="e">
        <f>INDEX(MARDI!$B$63:$B$66,MATCH(A49,MARDI!$D$63:$D$66,0))</f>
        <v>#N/A</v>
      </c>
      <c r="NY49" s="618" t="e">
        <f>INDEX(MARDI!$B$63:$B$66,MATCH(A49,MARDI!$E$63:$E$66,0))</f>
        <v>#N/A</v>
      </c>
      <c r="NZ49" s="625" t="e">
        <f>INDEX(MARDI!$H$63:$H$66,MATCH(A49,MARDI!$J$63:$J$66,0))</f>
        <v>#N/A</v>
      </c>
      <c r="OA49" s="626" t="e">
        <f>INDEX(MARDI!$H$63:$H$66,MATCH(A49,MARDI!$K$63:$K$66,0))</f>
        <v>#N/A</v>
      </c>
      <c r="OB49" s="617" t="e">
        <f>INDEX(MERCREDI!$B$63:$B$66,MATCH(A49,MERCREDI!$D$63:$D$66,0))</f>
        <v>#N/A</v>
      </c>
      <c r="OC49" s="618" t="e">
        <f>INDEX(MERCREDI!$B$63:$B$66,MATCH(A49,MERCREDI!$E$63:$E$66,0))</f>
        <v>#N/A</v>
      </c>
      <c r="OD49" s="625" t="e">
        <f>INDEX(MERCREDI!$H$63:$H$66,MATCH(A49,MERCREDI!$J$63:$J$66,0))</f>
        <v>#N/A</v>
      </c>
      <c r="OE49" s="626" t="e">
        <f>INDEX(MERCREDI!$H$63:$H$66,MATCH(A49,MERCREDI!$K$63:$K$66,0))</f>
        <v>#N/A</v>
      </c>
      <c r="OF49" s="617" t="e">
        <f>INDEX(JEUDI!$B$63:$B$66,MATCH(A49,JEUDI!$D$63:$D$66,0))</f>
        <v>#N/A</v>
      </c>
      <c r="OG49" s="618" t="e">
        <f>INDEX(JEUDI!$B$63:$B$66,MATCH(A49,JEUDI!$E$63:$E$66,0))</f>
        <v>#N/A</v>
      </c>
      <c r="OH49" s="625" t="e">
        <f>INDEX(JEUDI!$H$63:$H$66,MATCH(A49,JEUDI!$J$63:$J$66,0))</f>
        <v>#N/A</v>
      </c>
      <c r="OI49" s="626" t="e">
        <f>INDEX(JEUDI!$H$63:$H$66,MATCH(A49,JEUDI!$K$63:$K$66,0))</f>
        <v>#N/A</v>
      </c>
      <c r="OJ49" s="617" t="e">
        <f>INDEX(VENDREDI!$B$63:$B$66,MATCH(A49,VENDREDI!$D$63:$D$66,0))</f>
        <v>#N/A</v>
      </c>
      <c r="OK49" s="618" t="e">
        <f>INDEX(VENDREDI!$B$63:$B$66,MATCH(A49,VENDREDI!$E$63:$E$66,0))</f>
        <v>#N/A</v>
      </c>
      <c r="OL49" s="625" t="e">
        <f>INDEX(VENDREDI!$H$63:$H$66,MATCH(A49,VENDREDI!$J$63:$J$66,0))</f>
        <v>#N/A</v>
      </c>
      <c r="OM49" s="626" t="e">
        <f>INDEX(VENDREDI!$H$63:$H$66,MATCH(A49,VENDREDI!$K$63:$K$66,0))</f>
        <v>#N/A</v>
      </c>
      <c r="ON49" s="669" t="str">
        <f t="shared" si="44"/>
        <v>MANGO</v>
      </c>
      <c r="OO49" s="641" t="e">
        <f>INDEX(LUNDI!$C$63:$C$66,MATCH(A49,LUNDI!$D$63:$D$66,0))</f>
        <v>#N/A</v>
      </c>
      <c r="OP49" s="642" t="e">
        <f>INDEX(LUNDI!$C$63:$C$66,MATCH(A49,LUNDI!$E$63:$E$66,0))</f>
        <v>#N/A</v>
      </c>
      <c r="OQ49" s="645" t="e">
        <f>INDEX(LUNDI!$I$63:$I$66,MATCH(A49,LUNDI!$J$63:$J$66,0))</f>
        <v>#N/A</v>
      </c>
      <c r="OR49" s="646" t="e">
        <f>INDEX(LUNDI!$I$63:$I$66,MATCH(A49,LUNDI!$K$63:$K$66,0))</f>
        <v>#N/A</v>
      </c>
      <c r="OS49" s="649" t="e">
        <f>INDEX(MARDI!$C$63:$C$66,MATCH(A49,MARDI!$D$63:$D$66,0))</f>
        <v>#N/A</v>
      </c>
      <c r="OT49" s="650" t="e">
        <f>INDEX(MARDI!$C$63:$C$66,MATCH(A49,MARDI!$E$63:$E$66,0))</f>
        <v>#N/A</v>
      </c>
      <c r="OU49" s="651" t="e">
        <f>INDEX(MARDI!$I$63:$I$66,MATCH(A49,MARDI!$J$63:$J$66,0))</f>
        <v>#N/A</v>
      </c>
      <c r="OV49" s="652" t="e">
        <f>INDEX(MARDI!$I$63:$I$66,MATCH(A49,MARDI!$K$63:$K$66,0))</f>
        <v>#N/A</v>
      </c>
      <c r="OW49" s="657" t="e">
        <f>INDEX(MERCREDI!$C$63:$C$66,MATCH(A49,MERCREDI!$D$63:$D$66,0))</f>
        <v>#N/A</v>
      </c>
      <c r="OX49" s="658" t="e">
        <f>INDEX(MERCREDI!$C$63:$C$66,MATCH(A49,MERCREDI!$E$63:$E$66,0))</f>
        <v>#N/A</v>
      </c>
      <c r="OY49" s="659" t="e">
        <f>INDEX(MERCREDI!$I$63:$I$66,MATCH(A49,MERCREDI!$J$63:$J$66,0))</f>
        <v>#N/A</v>
      </c>
      <c r="OZ49" s="660" t="e">
        <f>INDEX(MERCREDI!$I$63:$I$66,MATCH(A49,MERCREDI!$K$63:$K$66,0))</f>
        <v>#N/A</v>
      </c>
      <c r="PA49" s="657" t="e">
        <f>INDEX(JEUDI!$C$63:$C$66,MATCH(A49,JEUDI!$D$63:$D$66,0))</f>
        <v>#N/A</v>
      </c>
      <c r="PB49" s="658" t="e">
        <f>INDEX(JEUDI!$C$63:$C$66,MATCH(A49,JEUDI!$E$63:$E$66,0))</f>
        <v>#N/A</v>
      </c>
      <c r="PC49" s="659" t="e">
        <f>INDEX(JEUDI!$I$63:$I$66,MATCH(A49,JEUDI!$J$63:$J$66,0))</f>
        <v>#N/A</v>
      </c>
      <c r="PD49" s="660" t="e">
        <f>INDEX(JEUDI!$I$63:$I$66,MATCH(A49,JEUDI!$K$63:$K$66,0))</f>
        <v>#N/A</v>
      </c>
      <c r="PE49" s="657" t="e">
        <f>INDEX(VENDREDI!$C$63:$C$66,MATCH(A49,VENDREDI!$D$63:$D$66,0))</f>
        <v>#N/A</v>
      </c>
      <c r="PF49" s="658" t="e">
        <f>INDEX(VENDREDI!$C$63:$C$66,MATCH(A49,VENDREDI!$E$63:$E$66,0))</f>
        <v>#N/A</v>
      </c>
      <c r="PG49" s="659" t="e">
        <f>INDEX(VENDREDI!$I$63:$I$66,MATCH(A49,VENDREDI!$J$63:$J$66,0))</f>
        <v>#N/A</v>
      </c>
      <c r="PH49" s="660" t="e">
        <f>INDEX(VENDREDI!$I$63:$I$66,MATCH(A49,VENDREDI!$K$63:$K$66,0))</f>
        <v>#N/A</v>
      </c>
    </row>
    <row r="50" spans="1:424" x14ac:dyDescent="0.25">
      <c r="A50" s="187" t="str">
        <f>'LISTE DES PROFS'!A45</f>
        <v>MARTIAL</v>
      </c>
      <c r="B50" s="233">
        <f t="shared" si="17"/>
        <v>0</v>
      </c>
      <c r="C50" s="234">
        <f t="shared" si="18"/>
        <v>0</v>
      </c>
      <c r="D50" s="234">
        <f t="shared" si="19"/>
        <v>0</v>
      </c>
      <c r="E50" s="235">
        <f t="shared" si="20"/>
        <v>0</v>
      </c>
      <c r="F50" s="233">
        <f t="shared" si="21"/>
        <v>0</v>
      </c>
      <c r="G50" s="234">
        <f t="shared" si="22"/>
        <v>0</v>
      </c>
      <c r="H50" s="227">
        <f t="shared" si="23"/>
        <v>0</v>
      </c>
      <c r="I50" s="235">
        <f t="shared" si="24"/>
        <v>0</v>
      </c>
      <c r="J50" s="489">
        <f t="shared" si="45"/>
        <v>0</v>
      </c>
      <c r="K50" s="227">
        <f t="shared" si="46"/>
        <v>0</v>
      </c>
      <c r="L50" s="227">
        <f t="shared" si="47"/>
        <v>0</v>
      </c>
      <c r="M50" s="235">
        <f t="shared" si="48"/>
        <v>0</v>
      </c>
      <c r="N50" s="491">
        <f t="shared" si="25"/>
        <v>0</v>
      </c>
      <c r="O50" s="480" t="s">
        <v>22</v>
      </c>
      <c r="P50" s="233">
        <f>COUNTIF(LUNDI!$D$6:$AB$15,A50)</f>
        <v>0</v>
      </c>
      <c r="Q50" s="234">
        <f>COUNTIF(LUNDI!$D$20:$Y$29,A50)</f>
        <v>0</v>
      </c>
      <c r="R50" s="444">
        <f t="shared" si="4"/>
        <v>0</v>
      </c>
      <c r="S50" s="234">
        <f>COUNTIF(MARDI!$D$6:$AB$15,A50)</f>
        <v>0</v>
      </c>
      <c r="T50" s="234">
        <f>COUNTIF(MARDI!$D$20:$Y$29,A50)</f>
        <v>0</v>
      </c>
      <c r="U50" s="444">
        <f t="shared" si="5"/>
        <v>0</v>
      </c>
      <c r="V50" s="234">
        <f>COUNTIF(MERCREDI!$D$6:$AB$15,A50)</f>
        <v>0</v>
      </c>
      <c r="W50" s="234">
        <f>COUNTIF(MERCREDI!$D$20:$Y$29,A50)</f>
        <v>0</v>
      </c>
      <c r="X50" s="444">
        <f t="shared" si="6"/>
        <v>0</v>
      </c>
      <c r="Y50" s="234">
        <f>COUNTIF(JEUDI!$D$6:$AB$15,A50)</f>
        <v>0</v>
      </c>
      <c r="Z50" s="234">
        <f>COUNTIF(JEUDI!$D$20:$Y$29,A50)</f>
        <v>0</v>
      </c>
      <c r="AA50" s="444">
        <f t="shared" si="7"/>
        <v>0</v>
      </c>
      <c r="AB50" s="234">
        <f>COUNTIF(VENDREDI!$D$6:$AB$15,A50)</f>
        <v>0</v>
      </c>
      <c r="AC50" s="235">
        <f>COUNTIF(VENDREDI!$D$20:$Y$29,A50)</f>
        <v>0</v>
      </c>
      <c r="AD50" s="451">
        <f t="shared" si="8"/>
        <v>0</v>
      </c>
      <c r="AE50" s="226">
        <f>COUNTIF(LUNDI!$D$63:$D$66,A50)</f>
        <v>0</v>
      </c>
      <c r="AF50" s="227">
        <f>COUNTIF(LUNDI!$E$63:$E$66,A50)</f>
        <v>0</v>
      </c>
      <c r="AG50" s="228">
        <f>COUNTIF(MARDI!$D$63:$D$66,A50)</f>
        <v>0</v>
      </c>
      <c r="AH50" s="234">
        <f>COUNTIF(MARDI!$E$63:$E$66,A50)</f>
        <v>0</v>
      </c>
      <c r="AI50" s="228">
        <f>COUNTIF(MERCREDI!$D$63:$D$66,A50)</f>
        <v>0</v>
      </c>
      <c r="AJ50" s="234">
        <f>COUNTIF(MERCREDI!$E$63:$E$66,A50)</f>
        <v>0</v>
      </c>
      <c r="AK50" s="228">
        <f>COUNTIF(JEUDI!$D$63:$D$66,A50)</f>
        <v>0</v>
      </c>
      <c r="AL50" s="227">
        <f>COUNTIF(JEUDI!$E$63:$E$66,A50)</f>
        <v>0</v>
      </c>
      <c r="AM50" s="228">
        <f>COUNTIF(VENDREDI!$D$63:$D$66,A50)</f>
        <v>0</v>
      </c>
      <c r="AN50" s="525">
        <f>COUNTIF(VENDREDI!$E$63:$E$66,A50)</f>
        <v>0</v>
      </c>
      <c r="AO50" s="233">
        <f>COUNTIF(LUNDI!$F$63:$F$66,A50)</f>
        <v>0</v>
      </c>
      <c r="AP50" s="234"/>
      <c r="AQ50" s="234">
        <f>COUNTIF(MARDI!$F$63:$F$66,A50)</f>
        <v>0</v>
      </c>
      <c r="AR50" s="234"/>
      <c r="AS50" s="234">
        <f>COUNTIF(MERCREDI!$F$63:$F$66,A50)</f>
        <v>0</v>
      </c>
      <c r="AT50" s="234"/>
      <c r="AU50" s="234">
        <f>COUNTIF(JEUDI!$F$63:$F$66,A50)</f>
        <v>0</v>
      </c>
      <c r="AV50" s="234"/>
      <c r="AW50" s="235">
        <f>COUNTIF(VENDREDI!$F$63:$F$66,A50)</f>
        <v>0</v>
      </c>
      <c r="AZ50" s="233">
        <f>COUNTIF(LUNDI!$D$35:$AB$44,A50)</f>
        <v>0</v>
      </c>
      <c r="BA50" s="234">
        <f>COUNTIF(LUNDI!$D$49:$Y$58,A50)</f>
        <v>0</v>
      </c>
      <c r="BB50" s="444">
        <f t="shared" si="9"/>
        <v>0</v>
      </c>
      <c r="BC50" s="234">
        <f>COUNTIF(MARDI!$D$35:$AB$44,A50)</f>
        <v>0</v>
      </c>
      <c r="BD50" s="234">
        <f>COUNTIF(MARDI!$D$49:$Y$58,A50)</f>
        <v>0</v>
      </c>
      <c r="BE50" s="444">
        <f t="shared" si="10"/>
        <v>0</v>
      </c>
      <c r="BF50" s="234">
        <f>COUNTIF(MERCREDI!$D$35:$AB$44,A50)</f>
        <v>0</v>
      </c>
      <c r="BG50" s="234">
        <f>COUNTIF(MERCREDI!$D$49:$Y$58,A50)</f>
        <v>0</v>
      </c>
      <c r="BH50" s="444">
        <f t="shared" si="11"/>
        <v>0</v>
      </c>
      <c r="BI50" s="234">
        <f>COUNTIF(JEUDI!$D$35:$AB$44,A50)</f>
        <v>0</v>
      </c>
      <c r="BJ50" s="234">
        <f>COUNTIF(JEUDI!$D$49:$Y$58,A50)</f>
        <v>0</v>
      </c>
      <c r="BK50" s="444">
        <f t="shared" si="12"/>
        <v>0</v>
      </c>
      <c r="BL50" s="234">
        <f>COUNTIF(VENDREDI!$D$35:$AB$44,A50)</f>
        <v>0</v>
      </c>
      <c r="BM50" s="235">
        <f>COUNTIF(VENDREDI!$D$49:$Y$58,A50)</f>
        <v>0</v>
      </c>
      <c r="BN50" s="451">
        <f t="shared" si="13"/>
        <v>0</v>
      </c>
      <c r="BO50" s="207">
        <f>COUNTIF(LUNDI!$J$63:$J$66,A50)</f>
        <v>0</v>
      </c>
      <c r="BP50" s="41">
        <f>COUNTIF(LUNDI!$K$63:$K$66,A50)</f>
        <v>0</v>
      </c>
      <c r="BQ50" s="207">
        <f>COUNTIF(MARDI!$J$63:$J$66,A50)</f>
        <v>0</v>
      </c>
      <c r="BR50" s="41">
        <f>COUNTIF(MARDI!$K$63:$K$66,A50)</f>
        <v>0</v>
      </c>
      <c r="BS50" s="207">
        <f>COUNTIF(MERCREDI!$J$63:$J$66,A50)</f>
        <v>0</v>
      </c>
      <c r="BT50" s="41">
        <f>COUNTIF(MERCREDI!$K$63:$K$66,A50)</f>
        <v>0</v>
      </c>
      <c r="BU50" s="207">
        <f>COUNTIF(JEUDI!$J$63:$J$66,A50)</f>
        <v>0</v>
      </c>
      <c r="BV50" s="41">
        <f>COUNTIF(JEUDI!$K$63:$K$66,A50)</f>
        <v>0</v>
      </c>
      <c r="BW50" s="207">
        <f>COUNTIF(VENDREDI!$J$63:$J$66,A50)</f>
        <v>0</v>
      </c>
      <c r="BX50" s="42">
        <f>COUNTIF(VENDREDI!$K$63:$K$66,A50)</f>
        <v>0</v>
      </c>
      <c r="BY50" s="207">
        <f>COUNTIF(LUNDI!$L$66:$L106,A50)</f>
        <v>0</v>
      </c>
      <c r="BZ50" s="208"/>
      <c r="CA50" s="41">
        <f>COUNTIF(MARDI!$L$63:$L$66,A50)</f>
        <v>0</v>
      </c>
      <c r="CB50" s="208"/>
      <c r="CC50" s="208">
        <f>COUNTIF(MERCREDI!$L$63:$L$66,A50)</f>
        <v>0</v>
      </c>
      <c r="CD50" s="208"/>
      <c r="CE50" s="41">
        <f>COUNTIF(JEUDI!$L$63:$L$66,A50)</f>
        <v>0</v>
      </c>
      <c r="CF50" s="208"/>
      <c r="CG50" s="209">
        <f>COUNTIF(VENDREDI!$L$63:$L$66,A50)</f>
        <v>0</v>
      </c>
      <c r="CK50" s="43">
        <f>COUNTIF(LUNDI!$O$64:$O$66,A50)</f>
        <v>0</v>
      </c>
      <c r="CL50" s="41">
        <f>COUNTIF(MARDI!$O$64:$O$66,A50)</f>
        <v>0</v>
      </c>
      <c r="CM50" s="41">
        <f>COUNTIF(MERCREDI!$O$64:$O$66,A50)</f>
        <v>0</v>
      </c>
      <c r="CN50" s="41">
        <f>COUNTIF(JEUDI!$O$64:$O$66,A50)</f>
        <v>0</v>
      </c>
      <c r="CO50" s="42">
        <f>COUNTIF(VENDREDI!$O$64:$O$66,A50)</f>
        <v>0</v>
      </c>
      <c r="CQ50" s="43">
        <f>COUNTIF(LUNDI!$P$64:$P$66,A50)</f>
        <v>0</v>
      </c>
      <c r="CR50" s="41">
        <f>COUNTIF(MARDI!$P$64:$P$66,A50)</f>
        <v>0</v>
      </c>
      <c r="CS50" s="41">
        <f>COUNTIF(MERCREDI!$P$64:$P$66,A50)</f>
        <v>0</v>
      </c>
      <c r="CT50" s="41">
        <f>COUNTIF(JEUDI!$P$64:$P$66,A50)</f>
        <v>0</v>
      </c>
      <c r="CU50" s="42">
        <f>COUNTIF(VENDREDI!$P$64:$P$66,A50)</f>
        <v>0</v>
      </c>
      <c r="CV50" s="543" t="str">
        <f t="shared" si="26"/>
        <v>MARTIAL</v>
      </c>
      <c r="CW50" s="559" t="e">
        <f>INDEX(LUNDI!$B$6:$B$29,MATCH($A$50,LUNDI!D6:D29,0))</f>
        <v>#N/A</v>
      </c>
      <c r="CX50" s="559" t="e">
        <f>INDEX(LUNDI!$B$6:$B$29,MATCH($A$50,LUNDI!E6:E29,0))</f>
        <v>#N/A</v>
      </c>
      <c r="CY50" s="559" t="e">
        <f>INDEX(LUNDI!$B$6:$B$29,MATCH($A$50,LUNDI!F6:F29,0))</f>
        <v>#N/A</v>
      </c>
      <c r="CZ50" s="559" t="e">
        <f>INDEX(LUNDI!$B$6:$B$29,MATCH($A$50,LUNDI!G6:G29,0))</f>
        <v>#N/A</v>
      </c>
      <c r="DA50" s="559" t="e">
        <f>INDEX(LUNDI!$B$6:$B$29,MATCH($A$50,LUNDI!H6:H29,0))</f>
        <v>#N/A</v>
      </c>
      <c r="DB50" s="559" t="e">
        <f>INDEX(LUNDI!$B$6:$B$29,MATCH($A$50,LUNDI!I6:I29,0))</f>
        <v>#N/A</v>
      </c>
      <c r="DC50" s="559" t="e">
        <f>INDEX(LUNDI!$B$6:$B$29,MATCH($A$50,LUNDI!J6:J29,0))</f>
        <v>#N/A</v>
      </c>
      <c r="DD50" s="559" t="e">
        <f>INDEX(LUNDI!$B$6:$B$29,MATCH($A$50,LUNDI!K6:K29,0))</f>
        <v>#N/A</v>
      </c>
      <c r="DE50" s="559" t="e">
        <f>INDEX(LUNDI!$B$6:$B$29,MATCH($A$50,LUNDI!L6:L29,0))</f>
        <v>#N/A</v>
      </c>
      <c r="DF50" s="559" t="e">
        <f>INDEX(LUNDI!$B$6:$B$29,MATCH($A$50,LUNDI!M6:M29,0))</f>
        <v>#N/A</v>
      </c>
      <c r="DG50" s="559" t="e">
        <f>INDEX(LUNDI!$B$6:$B$29,MATCH($A$50,LUNDI!N6:N29,0))</f>
        <v>#N/A</v>
      </c>
      <c r="DH50" s="559" t="e">
        <f>INDEX(LUNDI!$B$6:$B$29,MATCH($A$50,LUNDI!O6:O29,0))</f>
        <v>#N/A</v>
      </c>
      <c r="DI50" s="559" t="e">
        <f>INDEX(LUNDI!$B$6:$B$29,MATCH($A$50,LUNDI!P6:P29,0))</f>
        <v>#N/A</v>
      </c>
      <c r="DJ50" s="559" t="e">
        <f>INDEX(LUNDI!$B$6:$B$29,MATCH($A$50,LUNDI!Q6:Q29,0))</f>
        <v>#N/A</v>
      </c>
      <c r="DK50" s="559" t="e">
        <f>INDEX(LUNDI!$B$6:$B$29,MATCH($A$50,LUNDI!R6:R29,0))</f>
        <v>#N/A</v>
      </c>
      <c r="DL50" s="559" t="e">
        <f>INDEX(LUNDI!$B$6:$B$29,MATCH($A$50,LUNDI!S6:S29,0))</f>
        <v>#N/A</v>
      </c>
      <c r="DM50" s="559" t="e">
        <f>INDEX(LUNDI!$B$6:$B$29,MATCH($A$50,LUNDI!T6:T29,0))</f>
        <v>#N/A</v>
      </c>
      <c r="DN50" s="559" t="e">
        <f>INDEX(LUNDI!$B$6:$B$29,MATCH($A$50,LUNDI!U6:U29,0))</f>
        <v>#N/A</v>
      </c>
      <c r="DO50" s="559" t="e">
        <f>INDEX(LUNDI!$B$6:$B$29,MATCH($A$50,LUNDI!V6:V29,0))</f>
        <v>#N/A</v>
      </c>
      <c r="DP50" s="559" t="e">
        <f>INDEX(LUNDI!$B$6:$B$29,MATCH($A$50,LUNDI!W6:W29,0))</f>
        <v>#N/A</v>
      </c>
      <c r="DQ50" s="559" t="e">
        <f>INDEX(LUNDI!$B$6:$B$29,MATCH($A$50,LUNDI!X6:X29,0))</f>
        <v>#N/A</v>
      </c>
      <c r="DR50" s="559" t="e">
        <f>INDEX(LUNDI!$B$6:$B$29,MATCH($A$50,LUNDI!Y6:Y29,0))</f>
        <v>#N/A</v>
      </c>
      <c r="DS50" s="559" t="e">
        <f>INDEX(LUNDI!$B$6:$B$29,MATCH($A$50,LUNDI!Z6:Z29,0))</f>
        <v>#N/A</v>
      </c>
      <c r="DT50" s="559" t="e">
        <f>INDEX(LUNDI!$B$6:$B$29,MATCH($A$50,LUNDI!AA6:AA29,0))</f>
        <v>#N/A</v>
      </c>
      <c r="DU50" s="559" t="e">
        <f>INDEX(LUNDI!$B$6:$B$29,MATCH($A$50,LUNDI!AB6:AB29,0))</f>
        <v>#N/A</v>
      </c>
      <c r="DV50" s="572">
        <f t="shared" si="49"/>
        <v>0</v>
      </c>
      <c r="DW50" s="543" t="str">
        <f t="shared" si="50"/>
        <v>MARTIAL</v>
      </c>
      <c r="DX50" s="559" t="e">
        <f>INDEX(MARDI!$B$6:$B$29,MATCH($A$50,MARDI!D6:D29,0))</f>
        <v>#N/A</v>
      </c>
      <c r="DY50" s="559" t="e">
        <f>INDEX(MARDI!$B$6:$B$29,MATCH($A$50,MARDI!E6:E29,0))</f>
        <v>#N/A</v>
      </c>
      <c r="DZ50" s="559" t="e">
        <f>INDEX(MARDI!$B$6:$B$29,MATCH($A$50,MARDI!F6:F29,0))</f>
        <v>#N/A</v>
      </c>
      <c r="EA50" s="559" t="e">
        <f>INDEX(MARDI!$B$6:$B$29,MATCH($A$50,MARDI!G6:G29,0))</f>
        <v>#N/A</v>
      </c>
      <c r="EB50" s="559" t="e">
        <f>INDEX(MARDI!$B$6:$B$29,MATCH($A$50,MARDI!H6:H29,0))</f>
        <v>#N/A</v>
      </c>
      <c r="EC50" s="559" t="e">
        <f>INDEX(MARDI!$B$6:$B$29,MATCH($A$50,MARDI!I6:I29,0))</f>
        <v>#N/A</v>
      </c>
      <c r="ED50" s="559" t="e">
        <f>INDEX(MARDI!$B$6:$B$29,MATCH($A$50,MARDI!J6:J29,0))</f>
        <v>#N/A</v>
      </c>
      <c r="EE50" s="559" t="e">
        <f>INDEX(MARDI!$B$6:$B$29,MATCH($A$50,MARDI!K6:K29,0))</f>
        <v>#N/A</v>
      </c>
      <c r="EF50" s="559" t="e">
        <f>INDEX(MARDI!$B$6:$B$29,MATCH($A$50,MARDI!L6:L29,0))</f>
        <v>#N/A</v>
      </c>
      <c r="EG50" s="559" t="e">
        <f>INDEX(MARDI!$B$6:$B$29,MATCH($A$50,MARDI!M6:M29,0))</f>
        <v>#N/A</v>
      </c>
      <c r="EH50" s="559" t="e">
        <f>INDEX(MARDI!$B$6:$B$29,MATCH($A$50,MARDI!N6:N29,0))</f>
        <v>#N/A</v>
      </c>
      <c r="EI50" s="559" t="e">
        <f>INDEX(MARDI!$B$6:$B$29,MATCH($A$50,MARDI!O6:O29,0))</f>
        <v>#N/A</v>
      </c>
      <c r="EJ50" s="559" t="e">
        <f>INDEX(MARDI!$B$6:$B$29,MATCH($A$50,MARDI!P6:P29,0))</f>
        <v>#N/A</v>
      </c>
      <c r="EK50" s="559" t="e">
        <f>INDEX(MARDI!$B$6:$B$29,MATCH($A$50,MARDI!Q6:Q29,0))</f>
        <v>#N/A</v>
      </c>
      <c r="EL50" s="559" t="e">
        <f>INDEX(MARDI!$B$6:$B$29,MATCH($A$50,MARDI!R6:R29,0))</f>
        <v>#N/A</v>
      </c>
      <c r="EM50" s="559" t="e">
        <f>INDEX(MARDI!$B$6:$B$29,MATCH($A$50,MARDI!S6:S29,0))</f>
        <v>#N/A</v>
      </c>
      <c r="EN50" s="559" t="e">
        <f>INDEX(MARDI!$B$6:$B$29,MATCH($A$50,MARDI!T6:T29,0))</f>
        <v>#N/A</v>
      </c>
      <c r="EO50" s="559" t="e">
        <f>INDEX(MARDI!$B$6:$B$29,MATCH($A$50,MARDI!U6:U29,0))</f>
        <v>#N/A</v>
      </c>
      <c r="EP50" s="559" t="e">
        <f>INDEX(MARDI!$B$6:$B$29,MATCH($A$50,MARDI!V6:V29,0))</f>
        <v>#N/A</v>
      </c>
      <c r="EQ50" s="559" t="e">
        <f>INDEX(MARDI!$B$6:$B$29,MATCH($A$50,MARDI!W6:W29,0))</f>
        <v>#N/A</v>
      </c>
      <c r="ER50" s="559" t="e">
        <f>INDEX(MARDI!$B$6:$B$29,MATCH($A$50,MARDI!X6:X29,0))</f>
        <v>#N/A</v>
      </c>
      <c r="ES50" s="559" t="e">
        <f>INDEX(MARDI!$B$6:$B$29,MATCH($A$50,MARDI!Y6:Y29,0))</f>
        <v>#N/A</v>
      </c>
      <c r="ET50" s="559" t="e">
        <f>INDEX(MARDI!$B$6:$B$29,MATCH($A$50,MARDI!Z6:Z29,0))</f>
        <v>#N/A</v>
      </c>
      <c r="EU50" s="559" t="e">
        <f>INDEX(MARDI!$B$6:$B$29,MATCH($A$50,MARDI!AA6:AA29,0))</f>
        <v>#N/A</v>
      </c>
      <c r="EV50" s="559" t="e">
        <f>INDEX(MARDI!$B$6:$B$29,MATCH($A$50,MARDI!AB6:AB29,0))</f>
        <v>#N/A</v>
      </c>
      <c r="EW50" s="572">
        <f t="shared" si="51"/>
        <v>0</v>
      </c>
      <c r="EX50" s="559"/>
      <c r="EY50" s="568" t="str">
        <f t="shared" si="27"/>
        <v>MARTIAL</v>
      </c>
      <c r="EZ50" s="559" t="e">
        <f>INDEX(MERCREDI!$B$6:$B$29,MATCH($A$50,MERCREDI!D6:D29,0))</f>
        <v>#N/A</v>
      </c>
      <c r="FA50" s="559" t="e">
        <f>INDEX(MERCREDI!$B$6:$B$29,MATCH($A$50,MERCREDI!E6:E29,0))</f>
        <v>#N/A</v>
      </c>
      <c r="FB50" s="559" t="e">
        <f>INDEX(MERCREDI!$B$6:$B$29,MATCH($A$50,MERCREDI!F6:F29,0))</f>
        <v>#N/A</v>
      </c>
      <c r="FC50" s="559" t="e">
        <f>INDEX(MERCREDI!$B$6:$B$29,MATCH($A$50,MERCREDI!G6:G29,0))</f>
        <v>#N/A</v>
      </c>
      <c r="FD50" s="559" t="e">
        <f>INDEX(MERCREDI!$B$6:$B$29,MATCH($A$50,MERCREDI!H6:H29,0))</f>
        <v>#N/A</v>
      </c>
      <c r="FE50" s="559" t="e">
        <f>INDEX(MERCREDI!$B$6:$B$29,MATCH($A$50,MERCREDI!I6:I29,0))</f>
        <v>#N/A</v>
      </c>
      <c r="FF50" s="559" t="e">
        <f>INDEX(MERCREDI!$B$6:$B$29,MATCH($A$50,MERCREDI!J6:J29,0))</f>
        <v>#N/A</v>
      </c>
      <c r="FG50" s="559" t="e">
        <f>INDEX(MERCREDI!$B$6:$B$29,MATCH($A$50,MERCREDI!K6:K29,0))</f>
        <v>#N/A</v>
      </c>
      <c r="FH50" s="559" t="e">
        <f>INDEX(MERCREDI!$B$6:$B$29,MATCH($A$50,MERCREDI!L6:L29,0))</f>
        <v>#N/A</v>
      </c>
      <c r="FI50" s="559" t="e">
        <f>INDEX(MERCREDI!$B$6:$B$29,MATCH($A$50,MERCREDI!M6:M29,0))</f>
        <v>#N/A</v>
      </c>
      <c r="FJ50" s="559" t="e">
        <f>INDEX(MERCREDI!$B$6:$B$29,MATCH($A$50,MERCREDI!N6:N29,0))</f>
        <v>#N/A</v>
      </c>
      <c r="FK50" s="559" t="e">
        <f>INDEX(MERCREDI!$B$6:$B$29,MATCH($A$50,MERCREDI!O6:O29,0))</f>
        <v>#N/A</v>
      </c>
      <c r="FL50" s="559" t="e">
        <f>INDEX(MERCREDI!$B$6:$B$29,MATCH($A$50,MERCREDI!P6:P29,0))</f>
        <v>#N/A</v>
      </c>
      <c r="FM50" s="559" t="e">
        <f>INDEX(MERCREDI!$B$6:$B$29,MATCH($A$50,MERCREDI!Q6:Q29,0))</f>
        <v>#N/A</v>
      </c>
      <c r="FN50" s="559" t="e">
        <f>INDEX(MERCREDI!$B$6:$B$29,MATCH($A$50,MERCREDI!R6:R29,0))</f>
        <v>#N/A</v>
      </c>
      <c r="FO50" s="559" t="e">
        <f>INDEX(MERCREDI!$B$6:$B$29,MATCH($A$50,MERCREDI!S6:S29,0))</f>
        <v>#N/A</v>
      </c>
      <c r="FP50" s="559" t="e">
        <f>INDEX(MERCREDI!$B$6:$B$29,MATCH($A$50,MERCREDI!T6:T29,0))</f>
        <v>#N/A</v>
      </c>
      <c r="FQ50" s="559" t="e">
        <f>INDEX(MERCREDI!$B$6:$B$29,MATCH($A$50,MERCREDI!U6:U29,0))</f>
        <v>#N/A</v>
      </c>
      <c r="FR50" s="559" t="e">
        <f>INDEX(MERCREDI!$B$6:$B$29,MATCH($A$50,MERCREDI!V6:V29,0))</f>
        <v>#N/A</v>
      </c>
      <c r="FS50" s="559" t="e">
        <f>INDEX(MERCREDI!$B$6:$B$29,MATCH($A$50,MERCREDI!W6:W29,0))</f>
        <v>#N/A</v>
      </c>
      <c r="FT50" s="559" t="e">
        <f>INDEX(MERCREDI!$B$6:$B$29,MATCH($A$50,MERCREDI!X6:X29,0))</f>
        <v>#N/A</v>
      </c>
      <c r="FU50" s="559" t="e">
        <f>INDEX(MERCREDI!$B$6:$B$29,MATCH($A$50,MERCREDI!Y6:Y29,0))</f>
        <v>#N/A</v>
      </c>
      <c r="FV50" s="559" t="e">
        <f>INDEX(MERCREDI!$B$6:$B$29,MATCH($A$50,MERCREDI!Z6:Z29,0))</f>
        <v>#N/A</v>
      </c>
      <c r="FW50" s="559" t="e">
        <f>INDEX(MERCREDI!$B$6:$B$29,MATCH($A$50,MERCREDI!AA6:AA29,0))</f>
        <v>#N/A</v>
      </c>
      <c r="FX50" s="559" t="e">
        <f>INDEX(MERCREDI!$B$6:$B$29,MATCH($A$50,MERCREDI!AB6:AB29,0))</f>
        <v>#N/A</v>
      </c>
      <c r="FY50" s="572">
        <f t="shared" si="28"/>
        <v>0</v>
      </c>
      <c r="GA50" s="570" t="str">
        <f t="shared" si="29"/>
        <v>MARTIAL</v>
      </c>
      <c r="GB50" s="565" t="e">
        <f>INDEX(JEUDI!$B$6:$B$29,MATCH($A$50,JEUDI!D6:D29,0))</f>
        <v>#N/A</v>
      </c>
      <c r="GC50" s="565" t="e">
        <f>INDEX(JEUDI!$B$6:$B$29,MATCH($A$50,JEUDI!E6:E29,0))</f>
        <v>#N/A</v>
      </c>
      <c r="GD50" s="565" t="e">
        <f>INDEX(JEUDI!$B$6:$B$29,MATCH($A$50,JEUDI!F6:F29,0))</f>
        <v>#N/A</v>
      </c>
      <c r="GE50" s="565" t="e">
        <f>INDEX(JEUDI!$B$6:$B$29,MATCH($A$50,JEUDI!G6:G29,0))</f>
        <v>#N/A</v>
      </c>
      <c r="GF50" s="565" t="e">
        <f>INDEX(JEUDI!$B$6:$B$29,MATCH($A$50,JEUDI!H6:H29,0))</f>
        <v>#N/A</v>
      </c>
      <c r="GG50" s="565" t="e">
        <f>INDEX(JEUDI!$B$6:$B$29,MATCH($A$50,JEUDI!I6:I29,0))</f>
        <v>#N/A</v>
      </c>
      <c r="GH50" s="565" t="e">
        <f>INDEX(JEUDI!$B$6:$B$29,MATCH($A$50,JEUDI!J6:J29,0))</f>
        <v>#N/A</v>
      </c>
      <c r="GI50" s="565" t="e">
        <f>INDEX(JEUDI!$B$6:$B$29,MATCH($A$50,JEUDI!K6:K29,0))</f>
        <v>#N/A</v>
      </c>
      <c r="GJ50" s="565" t="e">
        <f>INDEX(JEUDI!$B$6:$B$29,MATCH($A$50,JEUDI!L6:L29,0))</f>
        <v>#N/A</v>
      </c>
      <c r="GK50" s="565" t="e">
        <f>INDEX(JEUDI!$B$6:$B$29,MATCH($A$50,JEUDI!M6:M29,0))</f>
        <v>#N/A</v>
      </c>
      <c r="GL50" s="565" t="e">
        <f>INDEX(JEUDI!$B$6:$B$29,MATCH($A$50,JEUDI!N6:N29,0))</f>
        <v>#N/A</v>
      </c>
      <c r="GM50" s="565" t="e">
        <f>INDEX(JEUDI!$B$6:$B$29,MATCH($A$50,JEUDI!O6:O29,0))</f>
        <v>#N/A</v>
      </c>
      <c r="GN50" s="565" t="e">
        <f>INDEX(JEUDI!$B$6:$B$29,MATCH($A$50,JEUDI!P6:P29,0))</f>
        <v>#N/A</v>
      </c>
      <c r="GO50" s="565" t="e">
        <f>INDEX(JEUDI!$B$6:$B$29,MATCH($A$50,JEUDI!Q6:Q29,0))</f>
        <v>#N/A</v>
      </c>
      <c r="GP50" s="565" t="e">
        <f>INDEX(JEUDI!$B$6:$B$29,MATCH($A$50,JEUDI!R6:R29,0))</f>
        <v>#N/A</v>
      </c>
      <c r="GQ50" s="565" t="e">
        <f>INDEX(JEUDI!$B$6:$B$29,MATCH($A$50,JEUDI!S6:S29,0))</f>
        <v>#N/A</v>
      </c>
      <c r="GR50" s="565" t="e">
        <f>INDEX(JEUDI!$B$6:$B$29,MATCH($A$50,JEUDI!T6:T29,0))</f>
        <v>#N/A</v>
      </c>
      <c r="GS50" s="565" t="e">
        <f>INDEX(JEUDI!$B$6:$B$29,MATCH($A$50,JEUDI!U6:U29,0))</f>
        <v>#N/A</v>
      </c>
      <c r="GT50" s="565" t="e">
        <f>INDEX(JEUDI!$B$6:$B$29,MATCH($A$50,JEUDI!V6:V29,0))</f>
        <v>#N/A</v>
      </c>
      <c r="GU50" s="565" t="e">
        <f>INDEX(JEUDI!$B$6:$B$29,MATCH($A$50,JEUDI!W6:W29,0))</f>
        <v>#N/A</v>
      </c>
      <c r="GV50" s="565" t="e">
        <f>INDEX(JEUDI!$B$6:$B$29,MATCH($A$50,JEUDI!X6:X29,0))</f>
        <v>#N/A</v>
      </c>
      <c r="GW50" s="565" t="e">
        <f>INDEX(JEUDI!$B$6:$B$29,MATCH($A$50,JEUDI!Y6:Y29,0))</f>
        <v>#N/A</v>
      </c>
      <c r="GX50" s="565" t="e">
        <f>INDEX(JEUDI!$B$6:$B$29,MATCH($A$50,JEUDI!Z6:Z29,0))</f>
        <v>#N/A</v>
      </c>
      <c r="GY50" s="565" t="e">
        <f>INDEX(JEUDI!$B$6:$B$29,MATCH($A$50,JEUDI!AA6:AA29,0))</f>
        <v>#N/A</v>
      </c>
      <c r="GZ50" s="565" t="e">
        <f>INDEX(JEUDI!$B$6:$B$29,MATCH($A$50,JEUDI!AB6:AB29,0))</f>
        <v>#N/A</v>
      </c>
      <c r="HA50" s="572">
        <f t="shared" si="30"/>
        <v>0</v>
      </c>
      <c r="HC50" s="772" t="str">
        <f t="shared" si="31"/>
        <v>MARTIAL</v>
      </c>
      <c r="HD50" s="565" t="e">
        <f>INDEX(VENDREDI!$B$6:$B$29,MATCH($A$50,VENDREDI!D6:D29,0))</f>
        <v>#N/A</v>
      </c>
      <c r="HE50" s="565" t="e">
        <f>INDEX(VENDREDI!$B$6:$B$29,MATCH($A$50,VENDREDI!E6:E29,0))</f>
        <v>#N/A</v>
      </c>
      <c r="HF50" s="565" t="e">
        <f>INDEX(VENDREDI!$B$6:$B$29,MATCH($A$50,VENDREDI!F6:F29,0))</f>
        <v>#N/A</v>
      </c>
      <c r="HG50" s="565" t="e">
        <f>INDEX(VENDREDI!$B$6:$B$29,MATCH($A$50,VENDREDI!G6:G29,0))</f>
        <v>#N/A</v>
      </c>
      <c r="HH50" s="565" t="e">
        <f>INDEX(VENDREDI!$B$6:$B$29,MATCH($A$50,VENDREDI!H6:H29,0))</f>
        <v>#N/A</v>
      </c>
      <c r="HI50" s="565" t="e">
        <f>INDEX(VENDREDI!$B$6:$B$29,MATCH($A$50,VENDREDI!I6:I29,0))</f>
        <v>#N/A</v>
      </c>
      <c r="HJ50" s="565" t="e">
        <f>INDEX(VENDREDI!$B$6:$B$29,MATCH($A$50,VENDREDI!J6:J29,0))</f>
        <v>#N/A</v>
      </c>
      <c r="HK50" s="565" t="e">
        <f>INDEX(VENDREDI!$B$6:$B$29,MATCH($A$50,VENDREDI!K6:K29,0))</f>
        <v>#N/A</v>
      </c>
      <c r="HL50" s="565" t="e">
        <f>INDEX(VENDREDI!$B$6:$B$29,MATCH($A$50,VENDREDI!L6:L29,0))</f>
        <v>#N/A</v>
      </c>
      <c r="HM50" s="565" t="e">
        <f>INDEX(VENDREDI!$B$6:$B$29,MATCH($A$50,VENDREDI!M6:M29,0))</f>
        <v>#N/A</v>
      </c>
      <c r="HN50" s="565" t="e">
        <f>INDEX(VENDREDI!$B$6:$B$29,MATCH($A$50,VENDREDI!N6:N29,0))</f>
        <v>#N/A</v>
      </c>
      <c r="HO50" s="565" t="e">
        <f>INDEX(VENDREDI!$B$6:$B$29,MATCH($A$50,VENDREDI!O6:O29,0))</f>
        <v>#N/A</v>
      </c>
      <c r="HP50" s="565" t="e">
        <f>INDEX(VENDREDI!$B$6:$B$29,MATCH($A$50,VENDREDI!P6:P29,0))</f>
        <v>#N/A</v>
      </c>
      <c r="HQ50" s="565" t="e">
        <f>INDEX(VENDREDI!$B$6:$B$29,MATCH($A$50,VENDREDI!Q6:Q29,0))</f>
        <v>#N/A</v>
      </c>
      <c r="HR50" s="565" t="e">
        <f>INDEX(VENDREDI!$B$6:$B$29,MATCH($A$50,VENDREDI!R6:R29,0))</f>
        <v>#N/A</v>
      </c>
      <c r="HS50" s="565" t="e">
        <f>INDEX(VENDREDI!$B$6:$B$29,MATCH($A$50,VENDREDI!S6:S29,0))</f>
        <v>#N/A</v>
      </c>
      <c r="HT50" s="565" t="e">
        <f>INDEX(VENDREDI!$B$6:$B$29,MATCH($A$50,VENDREDI!T6:T29,0))</f>
        <v>#N/A</v>
      </c>
      <c r="HU50" s="565" t="e">
        <f>INDEX(VENDREDI!$B$6:$B$29,MATCH($A$50,VENDREDI!U6:U29,0))</f>
        <v>#N/A</v>
      </c>
      <c r="HV50" s="565" t="e">
        <f>INDEX(VENDREDI!$B$6:$B$29,MATCH($A$50,VENDREDI!V6:V29,0))</f>
        <v>#N/A</v>
      </c>
      <c r="HW50" s="565" t="e">
        <f>INDEX(VENDREDI!$B$6:$B$29,MATCH($A$50,VENDREDI!W6:W29,0))</f>
        <v>#N/A</v>
      </c>
      <c r="HX50" s="565" t="e">
        <f>INDEX(VENDREDI!$B$6:$B$29,MATCH($A$50,VENDREDI!X6:X29,0))</f>
        <v>#N/A</v>
      </c>
      <c r="HY50" s="565" t="e">
        <f>INDEX(VENDREDI!$B$6:$B$29,MATCH($A$50,VENDREDI!Y6:Y29,0))</f>
        <v>#N/A</v>
      </c>
      <c r="HZ50" s="565" t="e">
        <f>INDEX(VENDREDI!$B$6:$B$29,MATCH($A$50,VENDREDI!Z6:Z29,0))</f>
        <v>#N/A</v>
      </c>
      <c r="IA50" s="565" t="e">
        <f>INDEX(VENDREDI!$B$6:$B$29,MATCH($A$50,VENDREDI!AA6:AA29,0))</f>
        <v>#N/A</v>
      </c>
      <c r="IB50" s="565" t="e">
        <f>INDEX(VENDREDI!$B$6:$B$29,MATCH($A$50,VENDREDI!AB6:AB29,0))</f>
        <v>#N/A</v>
      </c>
      <c r="IC50" s="572">
        <f t="shared" si="32"/>
        <v>0</v>
      </c>
      <c r="IG50" s="772" t="str">
        <f t="shared" si="33"/>
        <v>MARTIAL</v>
      </c>
      <c r="IH50" s="565" t="e">
        <f>INDEX(LUNDI!$B$35:$B$58,MATCH($A$50,LUNDI!D35:D58,0))</f>
        <v>#N/A</v>
      </c>
      <c r="II50" s="565" t="e">
        <f>INDEX(LUNDI!$B$35:$B$58,MATCH($A$50,LUNDI!E35:E58,0))</f>
        <v>#N/A</v>
      </c>
      <c r="IJ50" s="565" t="e">
        <f>INDEX(LUNDI!$B$35:$B$58,MATCH($A$50,LUNDI!F35:F58,0))</f>
        <v>#N/A</v>
      </c>
      <c r="IK50" s="565" t="e">
        <f>INDEX(LUNDI!$B$35:$B$58,MATCH($A$50,LUNDI!G35:G58,0))</f>
        <v>#N/A</v>
      </c>
      <c r="IL50" s="565" t="e">
        <f>INDEX(LUNDI!$B$35:$B$58,MATCH($A$50,LUNDI!H35:H58,0))</f>
        <v>#N/A</v>
      </c>
      <c r="IM50" s="565" t="e">
        <f>INDEX(LUNDI!$B$35:$B$58,MATCH($A$50,LUNDI!I35:I58,0))</f>
        <v>#N/A</v>
      </c>
      <c r="IN50" s="565" t="e">
        <f>INDEX(LUNDI!$B$35:$B$58,MATCH($A$50,LUNDI!J35:J58,0))</f>
        <v>#N/A</v>
      </c>
      <c r="IO50" s="565" t="e">
        <f>INDEX(LUNDI!$B$35:$B$58,MATCH($A$50,LUNDI!K35:K58,0))</f>
        <v>#N/A</v>
      </c>
      <c r="IP50" s="565" t="e">
        <f>INDEX(LUNDI!$B$35:$B$58,MATCH($A$50,LUNDI!L35:L58,0))</f>
        <v>#N/A</v>
      </c>
      <c r="IQ50" s="565" t="e">
        <f>INDEX(LUNDI!$B$35:$B$58,MATCH($A$50,LUNDI!M35:M58,0))</f>
        <v>#N/A</v>
      </c>
      <c r="IR50" s="565" t="e">
        <f>INDEX(LUNDI!$B$35:$B$58,MATCH($A$50,LUNDI!N35:N58,0))</f>
        <v>#N/A</v>
      </c>
      <c r="IS50" s="565" t="e">
        <f>INDEX(LUNDI!$B$35:$B$58,MATCH($A$50,LUNDI!O35:O58,0))</f>
        <v>#N/A</v>
      </c>
      <c r="IT50" s="565" t="e">
        <f>INDEX(LUNDI!$B$35:$B$58,MATCH($A$50,LUNDI!P35:P58,0))</f>
        <v>#N/A</v>
      </c>
      <c r="IU50" s="565" t="e">
        <f>INDEX(LUNDI!$B$35:$B$58,MATCH($A$50,LUNDI!Q35:Q58,0))</f>
        <v>#N/A</v>
      </c>
      <c r="IV50" s="565" t="e">
        <f>INDEX(LUNDI!$B$35:$B$58,MATCH($A$50,LUNDI!R35:R58,0))</f>
        <v>#N/A</v>
      </c>
      <c r="IW50" s="565" t="e">
        <f>INDEX(LUNDI!$B$35:$B$58,MATCH($A$50,LUNDI!S35:S58,0))</f>
        <v>#N/A</v>
      </c>
      <c r="IX50" s="565" t="e">
        <f>INDEX(LUNDI!$B$35:$B$58,MATCH($A$50,LUNDI!T35:T58,0))</f>
        <v>#N/A</v>
      </c>
      <c r="IY50" s="565" t="e">
        <f>INDEX(LUNDI!$B$35:$B$58,MATCH($A$50,LUNDI!U35:U58,0))</f>
        <v>#N/A</v>
      </c>
      <c r="IZ50" s="565" t="e">
        <f>INDEX(LUNDI!$B$35:$B$58,MATCH($A$50,LUNDI!V35:V58,0))</f>
        <v>#N/A</v>
      </c>
      <c r="JA50" s="565" t="e">
        <f>INDEX(LUNDI!$B$35:$B$58,MATCH($A$50,LUNDI!W35:W58,0))</f>
        <v>#N/A</v>
      </c>
      <c r="JB50" s="565" t="e">
        <f>INDEX(LUNDI!$B$35:$B$58,MATCH($A$50,LUNDI!X35:X58,0))</f>
        <v>#N/A</v>
      </c>
      <c r="JC50" s="565" t="e">
        <f>INDEX(LUNDI!$B$35:$B$58,MATCH($A$50,LUNDI!Y35:Y58,0))</f>
        <v>#N/A</v>
      </c>
      <c r="JD50" s="565" t="e">
        <f>INDEX(LUNDI!$B$35:$B$58,MATCH($A$50,LUNDI!Z35:Z58,0))</f>
        <v>#N/A</v>
      </c>
      <c r="JE50" s="565" t="e">
        <f>INDEX(LUNDI!$B$35:$B$58,MATCH($A$50,LUNDI!AA35:AA58,0))</f>
        <v>#N/A</v>
      </c>
      <c r="JF50" s="565" t="e">
        <f>INDEX(LUNDI!$B$35:$B$58,MATCH($A$50,LUNDI!AB35:AB58,0))</f>
        <v>#N/A</v>
      </c>
      <c r="JG50" s="572">
        <f t="shared" si="34"/>
        <v>0</v>
      </c>
      <c r="JI50" s="772" t="str">
        <f t="shared" si="35"/>
        <v>MARTIAL</v>
      </c>
      <c r="JJ50" s="565" t="e">
        <f>INDEX(MARDI!$B$35:$B$58,MATCH($A$50,MARDI!D35:D58,0))</f>
        <v>#N/A</v>
      </c>
      <c r="JK50" s="565" t="e">
        <f>INDEX(MARDI!$B$35:$B$58,MATCH($A$50,MARDI!E35:E58,0))</f>
        <v>#N/A</v>
      </c>
      <c r="JL50" s="565" t="e">
        <f>INDEX(MARDI!$B$35:$B$58,MATCH($A$50,MARDI!F35:F58,0))</f>
        <v>#N/A</v>
      </c>
      <c r="JM50" s="565" t="e">
        <f>INDEX(MARDI!$B$35:$B$58,MATCH($A$50,MARDI!G35:G58,0))</f>
        <v>#N/A</v>
      </c>
      <c r="JN50" s="565" t="e">
        <f>INDEX(MARDI!$B$35:$B$58,MATCH($A$50,MARDI!H35:H58,0))</f>
        <v>#N/A</v>
      </c>
      <c r="JO50" s="565" t="e">
        <f>INDEX(MARDI!$B$35:$B$58,MATCH($A$50,MARDI!I35:I58,0))</f>
        <v>#N/A</v>
      </c>
      <c r="JP50" s="565" t="e">
        <f>INDEX(MARDI!$B$35:$B$58,MATCH($A$50,MARDI!J35:J58,0))</f>
        <v>#N/A</v>
      </c>
      <c r="JQ50" s="565" t="e">
        <f>INDEX(MARDI!$B$35:$B$58,MATCH($A$50,MARDI!K35:K58,0))</f>
        <v>#N/A</v>
      </c>
      <c r="JR50" s="565" t="e">
        <f>INDEX(MARDI!$B$35:$B$58,MATCH($A$50,MARDI!L35:L58,0))</f>
        <v>#N/A</v>
      </c>
      <c r="JS50" s="565" t="e">
        <f>INDEX(MARDI!$B$35:$B$58,MATCH($A$50,MARDI!M35:M58,0))</f>
        <v>#N/A</v>
      </c>
      <c r="JT50" s="565" t="e">
        <f>INDEX(MARDI!$B$35:$B$58,MATCH($A$50,MARDI!N35:N58,0))</f>
        <v>#N/A</v>
      </c>
      <c r="JU50" s="565" t="e">
        <f>INDEX(MARDI!$B$35:$B$58,MATCH($A$50,MARDI!O35:O58,0))</f>
        <v>#N/A</v>
      </c>
      <c r="JV50" s="565" t="e">
        <f>INDEX(MARDI!$B$35:$B$58,MATCH($A$50,MARDI!P35:P58,0))</f>
        <v>#N/A</v>
      </c>
      <c r="JW50" s="565" t="e">
        <f>INDEX(MARDI!$B$35:$B$58,MATCH($A$50,MARDI!Q35:Q58,0))</f>
        <v>#N/A</v>
      </c>
      <c r="JX50" s="565" t="e">
        <f>INDEX(MARDI!$B$35:$B$58,MATCH($A$50,MARDI!R35:R58,0))</f>
        <v>#N/A</v>
      </c>
      <c r="JY50" s="565" t="e">
        <f>INDEX(MARDI!$B$35:$B$58,MATCH($A$50,MARDI!S35:S58,0))</f>
        <v>#N/A</v>
      </c>
      <c r="JZ50" s="565" t="e">
        <f>INDEX(MARDI!$B$35:$B$58,MATCH($A$50,MARDI!T35:T58,0))</f>
        <v>#N/A</v>
      </c>
      <c r="KA50" s="565" t="e">
        <f>INDEX(MARDI!$B$35:$B$58,MATCH($A$50,MARDI!U35:U58,0))</f>
        <v>#N/A</v>
      </c>
      <c r="KB50" s="565" t="e">
        <f>INDEX(MARDI!$B$35:$B$58,MATCH($A$50,MARDI!V35:V58,0))</f>
        <v>#N/A</v>
      </c>
      <c r="KC50" s="565" t="e">
        <f>INDEX(MARDI!$B$35:$B$58,MATCH($A$50,MARDI!W35:W58,0))</f>
        <v>#N/A</v>
      </c>
      <c r="KD50" s="565" t="e">
        <f>INDEX(MARDI!$B$35:$B$58,MATCH($A$50,MARDI!X35:X58,0))</f>
        <v>#N/A</v>
      </c>
      <c r="KE50" s="565" t="e">
        <f>INDEX(MARDI!$B$35:$B$58,MATCH($A$50,MARDI!Y35:Y58,0))</f>
        <v>#N/A</v>
      </c>
      <c r="KF50" s="565" t="e">
        <f>INDEX(MARDI!$B$35:$B$58,MATCH($A$50,MARDI!Z35:Z58,0))</f>
        <v>#N/A</v>
      </c>
      <c r="KG50" s="565" t="e">
        <f>INDEX(MARDI!$B$35:$B$58,MATCH($A$50,MARDI!AA35:AA58,0))</f>
        <v>#N/A</v>
      </c>
      <c r="KH50" s="565" t="e">
        <f>INDEX(MARDI!$B$35:$B$58,MATCH($A$50,MARDI!AB35:AB58,0))</f>
        <v>#N/A</v>
      </c>
      <c r="KI50" s="572">
        <f t="shared" si="36"/>
        <v>0</v>
      </c>
      <c r="KK50" s="565" t="str">
        <f t="shared" si="37"/>
        <v>MARTIAL</v>
      </c>
      <c r="KL50" s="565" t="e">
        <f>INDEX(MERCREDI!$B$35:$B$58,MATCH($A$50,MERCREDI!D35:D58,0))</f>
        <v>#N/A</v>
      </c>
      <c r="KM50" s="565" t="e">
        <f>INDEX(MERCREDI!$B$35:$B$58,MATCH($A$50,MERCREDI!E35:E58,0))</f>
        <v>#N/A</v>
      </c>
      <c r="KN50" s="565" t="e">
        <f>INDEX(MERCREDI!$B$35:$B$58,MATCH($A$50,MERCREDI!F35:F58,0))</f>
        <v>#N/A</v>
      </c>
      <c r="KO50" s="565" t="e">
        <f>INDEX(MERCREDI!$B$35:$B$58,MATCH($A$50,MERCREDI!G35:G58,0))</f>
        <v>#N/A</v>
      </c>
      <c r="KP50" s="565" t="e">
        <f>INDEX(MERCREDI!$B$35:$B$58,MATCH($A$50,MERCREDI!H35:H58,0))</f>
        <v>#N/A</v>
      </c>
      <c r="KQ50" s="565" t="e">
        <f>INDEX(MERCREDI!$B$35:$B$58,MATCH($A$50,MERCREDI!I35:I58,0))</f>
        <v>#N/A</v>
      </c>
      <c r="KR50" s="565" t="e">
        <f>INDEX(MERCREDI!$B$35:$B$58,MATCH($A$50,MERCREDI!J35:J58,0))</f>
        <v>#N/A</v>
      </c>
      <c r="KS50" s="565" t="e">
        <f>INDEX(MERCREDI!$B$35:$B$58,MATCH($A$50,MERCREDI!K35:K58,0))</f>
        <v>#N/A</v>
      </c>
      <c r="KT50" s="565" t="e">
        <f>INDEX(MERCREDI!$B$35:$B$58,MATCH($A$50,MERCREDI!L35:L58,0))</f>
        <v>#N/A</v>
      </c>
      <c r="KU50" s="565" t="e">
        <f>INDEX(MERCREDI!$B$35:$B$58,MATCH($A$50,MERCREDI!M35:M58,0))</f>
        <v>#N/A</v>
      </c>
      <c r="KV50" s="565" t="e">
        <f>INDEX(MERCREDI!$B$35:$B$58,MATCH($A$50,MERCREDI!N35:N58,0))</f>
        <v>#N/A</v>
      </c>
      <c r="KW50" s="565" t="e">
        <f>INDEX(MERCREDI!$B$35:$B$58,MATCH($A$50,MERCREDI!O35:O58,0))</f>
        <v>#N/A</v>
      </c>
      <c r="KX50" s="565" t="e">
        <f>INDEX(MERCREDI!$B$35:$B$58,MATCH($A$50,MERCREDI!P35:P58,0))</f>
        <v>#N/A</v>
      </c>
      <c r="KY50" s="565" t="e">
        <f>INDEX(MERCREDI!$B$35:$B$58,MATCH($A$50,MERCREDI!Q35:Q58,0))</f>
        <v>#N/A</v>
      </c>
      <c r="KZ50" s="565" t="e">
        <f>INDEX(MERCREDI!$B$35:$B$58,MATCH($A$50,MERCREDI!R35:R58,0))</f>
        <v>#N/A</v>
      </c>
      <c r="LA50" s="565" t="e">
        <f>INDEX(MERCREDI!$B$35:$B$58,MATCH($A$50,MERCREDI!S35:S58,0))</f>
        <v>#N/A</v>
      </c>
      <c r="LB50" s="565" t="e">
        <f>INDEX(MERCREDI!$B$35:$B$58,MATCH($A$50,MERCREDI!T35:T58,0))</f>
        <v>#N/A</v>
      </c>
      <c r="LC50" s="565" t="e">
        <f>INDEX(MERCREDI!$B$35:$B$58,MATCH($A$50,MERCREDI!U35:U58,0))</f>
        <v>#N/A</v>
      </c>
      <c r="LD50" s="565" t="e">
        <f>INDEX(MERCREDI!$B$35:$B$58,MATCH($A$50,MERCREDI!V35:V58,0))</f>
        <v>#N/A</v>
      </c>
      <c r="LE50" s="565" t="e">
        <f>INDEX(MERCREDI!$B$35:$B$58,MATCH($A$50,MERCREDI!W35:W58,0))</f>
        <v>#N/A</v>
      </c>
      <c r="LF50" s="565" t="e">
        <f>INDEX(MERCREDI!$B$35:$B$58,MATCH($A$50,MERCREDI!X35:X58,0))</f>
        <v>#N/A</v>
      </c>
      <c r="LG50" s="565" t="e">
        <f>INDEX(MERCREDI!$B$35:$B$58,MATCH($A$50,MERCREDI!Y35:Y58,0))</f>
        <v>#N/A</v>
      </c>
      <c r="LH50" s="565" t="e">
        <f>INDEX(MERCREDI!$B$35:$B$58,MATCH($A$50,MERCREDI!Z35:Z58,0))</f>
        <v>#N/A</v>
      </c>
      <c r="LI50" s="565" t="e">
        <f>INDEX(MERCREDI!$B$35:$B$58,MATCH($A$50,MERCREDI!AA35:AA58,0))</f>
        <v>#N/A</v>
      </c>
      <c r="LJ50" s="565" t="e">
        <f>INDEX(MERCREDI!$B$35:$B$58,MATCH($A$50,MERCREDI!AB35:AB58,0))</f>
        <v>#N/A</v>
      </c>
      <c r="LK50" s="572">
        <f t="shared" si="38"/>
        <v>0</v>
      </c>
      <c r="LM50" s="565" t="str">
        <f t="shared" si="39"/>
        <v>MARTIAL</v>
      </c>
      <c r="LN50" s="565" t="e">
        <f>INDEX(JEUDI!$B$35:$B$58,MATCH($A$50,JEUDI!D35:D58,0))</f>
        <v>#N/A</v>
      </c>
      <c r="LO50" s="565" t="e">
        <f>INDEX(JEUDI!$B$35:$B$58,MATCH($A$50,JEUDI!E35:E58,0))</f>
        <v>#N/A</v>
      </c>
      <c r="LP50" s="565" t="e">
        <f>INDEX(JEUDI!$B$35:$B$58,MATCH($A$50,JEUDI!F35:F58,0))</f>
        <v>#N/A</v>
      </c>
      <c r="LQ50" s="565" t="e">
        <f>INDEX(JEUDI!$B$35:$B$58,MATCH($A$50,JEUDI!G35:G58,0))</f>
        <v>#N/A</v>
      </c>
      <c r="LR50" s="565" t="e">
        <f>INDEX(JEUDI!$B$35:$B$58,MATCH($A$50,JEUDI!H35:H58,0))</f>
        <v>#N/A</v>
      </c>
      <c r="LS50" s="565" t="e">
        <f>INDEX(JEUDI!$B$35:$B$58,MATCH($A$50,JEUDI!I35:I58,0))</f>
        <v>#N/A</v>
      </c>
      <c r="LT50" s="565" t="e">
        <f>INDEX(JEUDI!$B$35:$B$58,MATCH($A$50,JEUDI!J35:J58,0))</f>
        <v>#N/A</v>
      </c>
      <c r="LU50" s="565" t="e">
        <f>INDEX(JEUDI!$B$35:$B$58,MATCH($A$50,JEUDI!K35:K58,0))</f>
        <v>#N/A</v>
      </c>
      <c r="LV50" s="565" t="e">
        <f>INDEX(JEUDI!$B$35:$B$58,MATCH($A$50,JEUDI!L35:L58,0))</f>
        <v>#N/A</v>
      </c>
      <c r="LW50" s="565" t="e">
        <f>INDEX(JEUDI!$B$35:$B$58,MATCH($A$50,JEUDI!M35:M58,0))</f>
        <v>#N/A</v>
      </c>
      <c r="LX50" s="565" t="e">
        <f>INDEX(JEUDI!$B$35:$B$58,MATCH($A$50,JEUDI!N35:N58,0))</f>
        <v>#N/A</v>
      </c>
      <c r="LY50" s="565" t="e">
        <f>INDEX(JEUDI!$B$35:$B$58,MATCH($A$50,JEUDI!O35:O58,0))</f>
        <v>#N/A</v>
      </c>
      <c r="LZ50" s="565" t="e">
        <f>INDEX(JEUDI!$B$35:$B$58,MATCH($A$50,JEUDI!P35:P58,0))</f>
        <v>#N/A</v>
      </c>
      <c r="MA50" s="565" t="e">
        <f>INDEX(JEUDI!$B$35:$B$58,MATCH($A$50,JEUDI!Q35:Q58,0))</f>
        <v>#N/A</v>
      </c>
      <c r="MB50" s="565" t="e">
        <f>INDEX(JEUDI!$B$35:$B$58,MATCH($A$50,JEUDI!R35:R58,0))</f>
        <v>#N/A</v>
      </c>
      <c r="MC50" s="565" t="e">
        <f>INDEX(JEUDI!$B$35:$B$58,MATCH($A$50,JEUDI!S35:S58,0))</f>
        <v>#N/A</v>
      </c>
      <c r="MD50" s="565" t="e">
        <f>INDEX(JEUDI!$B$35:$B$58,MATCH($A$50,JEUDI!T35:T58,0))</f>
        <v>#N/A</v>
      </c>
      <c r="ME50" s="565" t="e">
        <f>INDEX(JEUDI!$B$35:$B$58,MATCH($A$50,JEUDI!U35:U58,0))</f>
        <v>#N/A</v>
      </c>
      <c r="MF50" s="565" t="e">
        <f>INDEX(JEUDI!$B$35:$B$58,MATCH($A$50,JEUDI!V35:V58,0))</f>
        <v>#N/A</v>
      </c>
      <c r="MG50" s="565" t="e">
        <f>INDEX(JEUDI!$B$35:$B$58,MATCH($A$50,JEUDI!W35:W58,0))</f>
        <v>#N/A</v>
      </c>
      <c r="MH50" s="565" t="e">
        <f>INDEX(JEUDI!$B$35:$B$58,MATCH($A$50,JEUDI!X35:X58,0))</f>
        <v>#N/A</v>
      </c>
      <c r="MI50" s="565" t="e">
        <f>INDEX(JEUDI!$B$35:$B$58,MATCH($A$50,JEUDI!Y35:Y58,0))</f>
        <v>#N/A</v>
      </c>
      <c r="MJ50" s="565" t="e">
        <f>INDEX(JEUDI!$B$35:$B$58,MATCH($A$50,JEUDI!Z35:Z58,0))</f>
        <v>#N/A</v>
      </c>
      <c r="MK50" s="565" t="e">
        <f>INDEX(JEUDI!$B$35:$B$58,MATCH($A$50,JEUDI!AA35:AA58,0))</f>
        <v>#N/A</v>
      </c>
      <c r="ML50" s="565" t="e">
        <f>INDEX(JEUDI!$B$35:$B$58,MATCH($A$50,JEUDI!AB35:AB58,0))</f>
        <v>#N/A</v>
      </c>
      <c r="MM50" s="572">
        <f t="shared" si="40"/>
        <v>0</v>
      </c>
      <c r="MP50" s="565" t="str">
        <f t="shared" si="41"/>
        <v>MARTIAL</v>
      </c>
      <c r="MQ50" s="565" t="e">
        <f>INDEX(VENDREDI!$B$35:$B$58,MATCH($A$50,VENDREDI!D35:D58,0))</f>
        <v>#N/A</v>
      </c>
      <c r="MR50" s="565" t="e">
        <f>INDEX(VENDREDI!$B$35:$B$58,MATCH($A$50,VENDREDI!E35:E58,0))</f>
        <v>#N/A</v>
      </c>
      <c r="MS50" s="565" t="e">
        <f>INDEX(VENDREDI!$B$35:$B$58,MATCH($A$50,VENDREDI!F35:F58,0))</f>
        <v>#N/A</v>
      </c>
      <c r="MT50" s="565" t="e">
        <f>INDEX(VENDREDI!$B$35:$B$58,MATCH($A$50,VENDREDI!G35:G58,0))</f>
        <v>#N/A</v>
      </c>
      <c r="MU50" s="565" t="e">
        <f>INDEX(VENDREDI!$B$35:$B$58,MATCH($A$50,VENDREDI!H35:H58,0))</f>
        <v>#N/A</v>
      </c>
      <c r="MV50" s="565" t="e">
        <f>INDEX(VENDREDI!$B$35:$B$58,MATCH($A$50,VENDREDI!I35:I58,0))</f>
        <v>#N/A</v>
      </c>
      <c r="MW50" s="565" t="e">
        <f>INDEX(VENDREDI!$B$35:$B$58,MATCH($A$50,VENDREDI!J35:J58,0))</f>
        <v>#N/A</v>
      </c>
      <c r="MX50" s="565" t="e">
        <f>INDEX(VENDREDI!$B$35:$B$58,MATCH($A$50,VENDREDI!K35:K58,0))</f>
        <v>#N/A</v>
      </c>
      <c r="MY50" s="565" t="e">
        <f>INDEX(VENDREDI!$B$35:$B$58,MATCH($A$50,VENDREDI!L35:L58,0))</f>
        <v>#N/A</v>
      </c>
      <c r="MZ50" s="565" t="e">
        <f>INDEX(VENDREDI!$B$35:$B$58,MATCH($A$50,VENDREDI!M35:M58,0))</f>
        <v>#N/A</v>
      </c>
      <c r="NA50" s="565" t="e">
        <f>INDEX(VENDREDI!$B$35:$B$58,MATCH($A$50,VENDREDI!N35:N58,0))</f>
        <v>#N/A</v>
      </c>
      <c r="NB50" s="565" t="e">
        <f>INDEX(VENDREDI!$B$35:$B$58,MATCH($A$50,VENDREDI!O35:O58,0))</f>
        <v>#N/A</v>
      </c>
      <c r="NC50" s="565" t="e">
        <f>INDEX(VENDREDI!$B$35:$B$58,MATCH($A$50,VENDREDI!P35:P58,0))</f>
        <v>#N/A</v>
      </c>
      <c r="ND50" s="565" t="e">
        <f>INDEX(VENDREDI!$B$35:$B$58,MATCH($A$50,VENDREDI!Q35:Q58,0))</f>
        <v>#N/A</v>
      </c>
      <c r="NE50" s="565" t="e">
        <f>INDEX(VENDREDI!$B$35:$B$58,MATCH($A$50,VENDREDI!R35:R58,0))</f>
        <v>#N/A</v>
      </c>
      <c r="NF50" s="565" t="e">
        <f>INDEX(VENDREDI!$B$35:$B$58,MATCH($A$50,VENDREDI!S35:S58,0))</f>
        <v>#N/A</v>
      </c>
      <c r="NG50" s="565" t="e">
        <f>INDEX(VENDREDI!$B$35:$B$58,MATCH($A$50,VENDREDI!T35:T58,0))</f>
        <v>#N/A</v>
      </c>
      <c r="NH50" s="565" t="e">
        <f>INDEX(VENDREDI!$B$35:$B$58,MATCH($A$50,VENDREDI!U35:U58,0))</f>
        <v>#N/A</v>
      </c>
      <c r="NI50" s="565" t="e">
        <f>INDEX(VENDREDI!$B$35:$B$58,MATCH($A$50,VENDREDI!V35:V58,0))</f>
        <v>#N/A</v>
      </c>
      <c r="NJ50" s="565" t="e">
        <f>INDEX(VENDREDI!$B$35:$B$58,MATCH($A$50,VENDREDI!W35:W58,0))</f>
        <v>#N/A</v>
      </c>
      <c r="NK50" s="565" t="e">
        <f>INDEX(VENDREDI!$B$35:$B$58,MATCH($A$50,VENDREDI!X35:X58,0))</f>
        <v>#N/A</v>
      </c>
      <c r="NL50" s="565" t="e">
        <f>INDEX(VENDREDI!$B$35:$B$58,MATCH($A$50,VENDREDI!Y35:Y58,0))</f>
        <v>#N/A</v>
      </c>
      <c r="NM50" s="565" t="e">
        <f>INDEX(VENDREDI!$B$35:$B$58,MATCH($A$50,VENDREDI!Z35:Z58,0))</f>
        <v>#N/A</v>
      </c>
      <c r="NN50" s="565" t="e">
        <f>INDEX(VENDREDI!$B$35:$B$58,MATCH($A$50,VENDREDI!AA35:AA58,0))</f>
        <v>#N/A</v>
      </c>
      <c r="NO50" s="565" t="e">
        <f>INDEX(VENDREDI!$B$35:$B$58,MATCH($A$50,VENDREDI!AB35:AB58,0))</f>
        <v>#N/A</v>
      </c>
      <c r="NP50" s="572">
        <f t="shared" si="42"/>
        <v>0</v>
      </c>
      <c r="NS50" s="564" t="str">
        <f t="shared" si="43"/>
        <v>MARTIAL</v>
      </c>
      <c r="NT50" s="617" t="e">
        <f>INDEX(LUNDI!$B$63:$B$66,MATCH(A50,LUNDI!$D$63:$D$66,0))</f>
        <v>#N/A</v>
      </c>
      <c r="NU50" s="618" t="e">
        <f>INDEX(LUNDI!$B$63:$B$66,MATCH(A50,LUNDI!$E$63:$E$66,0))</f>
        <v>#N/A</v>
      </c>
      <c r="NV50" s="625" t="e">
        <f>INDEX(LUNDI!$H$63:$H$66,MATCH(A50,LUNDI!$J$63:$J$66,0))</f>
        <v>#N/A</v>
      </c>
      <c r="NW50" s="626" t="e">
        <f>INDEX(LUNDI!$H$63:$H$66,MATCH($A$50,LUNDI!K63:K66,0))</f>
        <v>#N/A</v>
      </c>
      <c r="NX50" s="617" t="e">
        <f>INDEX(MARDI!$B$63:$B$66,MATCH(A50,MARDI!$D$63:$D$66,0))</f>
        <v>#N/A</v>
      </c>
      <c r="NY50" s="618" t="e">
        <f>INDEX(MARDI!$B$63:$B$66,MATCH(A50,MARDI!$E$63:$E$66,0))</f>
        <v>#N/A</v>
      </c>
      <c r="NZ50" s="625" t="e">
        <f>INDEX(MARDI!$H$63:$H$66,MATCH(A50,MARDI!$J$63:$J$66,0))</f>
        <v>#N/A</v>
      </c>
      <c r="OA50" s="626" t="e">
        <f>INDEX(MARDI!$H$63:$H$66,MATCH(A50,MARDI!$K$63:$K$66,0))</f>
        <v>#N/A</v>
      </c>
      <c r="OB50" s="617" t="e">
        <f>INDEX(MERCREDI!$B$63:$B$66,MATCH(A50,MERCREDI!$D$63:$D$66,0))</f>
        <v>#N/A</v>
      </c>
      <c r="OC50" s="618" t="e">
        <f>INDEX(MERCREDI!$B$63:$B$66,MATCH(A50,MERCREDI!$E$63:$E$66,0))</f>
        <v>#N/A</v>
      </c>
      <c r="OD50" s="625" t="e">
        <f>INDEX(MERCREDI!$H$63:$H$66,MATCH(A50,MERCREDI!$J$63:$J$66,0))</f>
        <v>#N/A</v>
      </c>
      <c r="OE50" s="626" t="e">
        <f>INDEX(MERCREDI!$H$63:$H$66,MATCH(A50,MERCREDI!$K$63:$K$66,0))</f>
        <v>#N/A</v>
      </c>
      <c r="OF50" s="617" t="e">
        <f>INDEX(JEUDI!$B$63:$B$66,MATCH(A50,JEUDI!$D$63:$D$66,0))</f>
        <v>#N/A</v>
      </c>
      <c r="OG50" s="618" t="e">
        <f>INDEX(JEUDI!$B$63:$B$66,MATCH(A50,JEUDI!$E$63:$E$66,0))</f>
        <v>#N/A</v>
      </c>
      <c r="OH50" s="625" t="e">
        <f>INDEX(JEUDI!$H$63:$H$66,MATCH(A50,JEUDI!$J$63:$J$66,0))</f>
        <v>#N/A</v>
      </c>
      <c r="OI50" s="626" t="e">
        <f>INDEX(JEUDI!$H$63:$H$66,MATCH(A50,JEUDI!$K$63:$K$66,0))</f>
        <v>#N/A</v>
      </c>
      <c r="OJ50" s="617" t="e">
        <f>INDEX(VENDREDI!$B$63:$B$66,MATCH(A50,VENDREDI!$D$63:$D$66,0))</f>
        <v>#N/A</v>
      </c>
      <c r="OK50" s="618" t="e">
        <f>INDEX(VENDREDI!$B$63:$B$66,MATCH(A50,VENDREDI!$E$63:$E$66,0))</f>
        <v>#N/A</v>
      </c>
      <c r="OL50" s="625" t="e">
        <f>INDEX(VENDREDI!$H$63:$H$66,MATCH(A50,VENDREDI!$J$63:$J$66,0))</f>
        <v>#N/A</v>
      </c>
      <c r="OM50" s="626" t="e">
        <f>INDEX(VENDREDI!$H$63:$H$66,MATCH(A50,VENDREDI!$K$63:$K$66,0))</f>
        <v>#N/A</v>
      </c>
      <c r="ON50" s="669" t="str">
        <f t="shared" si="44"/>
        <v>MARTIAL</v>
      </c>
      <c r="OO50" s="641" t="e">
        <f>INDEX(LUNDI!$C$63:$C$66,MATCH(A50,LUNDI!$D$63:$D$66,0))</f>
        <v>#N/A</v>
      </c>
      <c r="OP50" s="642" t="e">
        <f>INDEX(LUNDI!$C$63:$C$66,MATCH(A50,LUNDI!$E$63:$E$66,0))</f>
        <v>#N/A</v>
      </c>
      <c r="OQ50" s="645" t="e">
        <f>INDEX(LUNDI!$I$63:$I$66,MATCH(A50,LUNDI!$J$63:$J$66,0))</f>
        <v>#N/A</v>
      </c>
      <c r="OR50" s="646" t="e">
        <f>INDEX(LUNDI!$I$63:$I$66,MATCH(A50,LUNDI!$K$63:$K$66,0))</f>
        <v>#N/A</v>
      </c>
      <c r="OS50" s="649" t="e">
        <f>INDEX(MARDI!$C$63:$C$66,MATCH(A50,MARDI!$D$63:$D$66,0))</f>
        <v>#N/A</v>
      </c>
      <c r="OT50" s="650" t="e">
        <f>INDEX(MARDI!$C$63:$C$66,MATCH(A50,MARDI!$E$63:$E$66,0))</f>
        <v>#N/A</v>
      </c>
      <c r="OU50" s="651" t="e">
        <f>INDEX(MARDI!$I$63:$I$66,MATCH(A50,MARDI!$J$63:$J$66,0))</f>
        <v>#N/A</v>
      </c>
      <c r="OV50" s="652" t="e">
        <f>INDEX(MARDI!$I$63:$I$66,MATCH(A50,MARDI!$K$63:$K$66,0))</f>
        <v>#N/A</v>
      </c>
      <c r="OW50" s="657" t="e">
        <f>INDEX(MERCREDI!$C$63:$C$66,MATCH(A50,MERCREDI!$D$63:$D$66,0))</f>
        <v>#N/A</v>
      </c>
      <c r="OX50" s="658" t="e">
        <f>INDEX(MERCREDI!$C$63:$C$66,MATCH(A50,MERCREDI!$E$63:$E$66,0))</f>
        <v>#N/A</v>
      </c>
      <c r="OY50" s="659" t="e">
        <f>INDEX(MERCREDI!$I$63:$I$66,MATCH(A50,MERCREDI!$J$63:$J$66,0))</f>
        <v>#N/A</v>
      </c>
      <c r="OZ50" s="660" t="e">
        <f>INDEX(MERCREDI!$I$63:$I$66,MATCH(A50,MERCREDI!$K$63:$K$66,0))</f>
        <v>#N/A</v>
      </c>
      <c r="PA50" s="657" t="e">
        <f>INDEX(JEUDI!$C$63:$C$66,MATCH(A50,JEUDI!$D$63:$D$66,0))</f>
        <v>#N/A</v>
      </c>
      <c r="PB50" s="658" t="e">
        <f>INDEX(JEUDI!$C$63:$C$66,MATCH(A50,JEUDI!$E$63:$E$66,0))</f>
        <v>#N/A</v>
      </c>
      <c r="PC50" s="659" t="e">
        <f>INDEX(JEUDI!$I$63:$I$66,MATCH(A50,JEUDI!$J$63:$J$66,0))</f>
        <v>#N/A</v>
      </c>
      <c r="PD50" s="660" t="e">
        <f>INDEX(JEUDI!$I$63:$I$66,MATCH(A50,JEUDI!$K$63:$K$66,0))</f>
        <v>#N/A</v>
      </c>
      <c r="PE50" s="657" t="e">
        <f>INDEX(VENDREDI!$C$63:$C$66,MATCH(A50,VENDREDI!$D$63:$D$66,0))</f>
        <v>#N/A</v>
      </c>
      <c r="PF50" s="658" t="e">
        <f>INDEX(VENDREDI!$C$63:$C$66,MATCH(A50,VENDREDI!$E$63:$E$66,0))</f>
        <v>#N/A</v>
      </c>
      <c r="PG50" s="659" t="e">
        <f>INDEX(VENDREDI!$I$63:$I$66,MATCH(A50,VENDREDI!$J$63:$J$66,0))</f>
        <v>#N/A</v>
      </c>
      <c r="PH50" s="660" t="e">
        <f>INDEX(VENDREDI!$I$63:$I$66,MATCH(A50,VENDREDI!$K$63:$K$66,0))</f>
        <v>#N/A</v>
      </c>
    </row>
    <row r="51" spans="1:424" x14ac:dyDescent="0.25">
      <c r="A51" s="90" t="str">
        <f>'LISTE DES PROFS'!A46</f>
        <v>MASSALSKY</v>
      </c>
      <c r="B51" s="226">
        <f t="shared" si="17"/>
        <v>0</v>
      </c>
      <c r="C51" s="487">
        <f t="shared" si="18"/>
        <v>0</v>
      </c>
      <c r="D51" s="481">
        <f t="shared" si="19"/>
        <v>0</v>
      </c>
      <c r="E51" s="482">
        <f t="shared" si="20"/>
        <v>0</v>
      </c>
      <c r="F51" s="226">
        <f t="shared" si="21"/>
        <v>0</v>
      </c>
      <c r="G51" s="487">
        <f t="shared" si="22"/>
        <v>0</v>
      </c>
      <c r="H51" s="481">
        <f t="shared" si="23"/>
        <v>0</v>
      </c>
      <c r="I51" s="482">
        <f t="shared" si="24"/>
        <v>0</v>
      </c>
      <c r="J51" s="226">
        <f t="shared" si="45"/>
        <v>0</v>
      </c>
      <c r="K51" s="487">
        <f t="shared" si="46"/>
        <v>0</v>
      </c>
      <c r="L51" s="481">
        <f t="shared" si="47"/>
        <v>0</v>
      </c>
      <c r="M51" s="482">
        <f t="shared" si="48"/>
        <v>0</v>
      </c>
      <c r="N51" s="492">
        <f t="shared" si="25"/>
        <v>0</v>
      </c>
      <c r="O51" s="480" t="s">
        <v>67</v>
      </c>
      <c r="P51" s="226">
        <f>COUNTIF(LUNDI!$D$6:$AB$15,A51)</f>
        <v>0</v>
      </c>
      <c r="Q51" s="228">
        <f>COUNTIF(LUNDI!$D$20:$Y$29,A51)</f>
        <v>0</v>
      </c>
      <c r="R51" s="444">
        <f t="shared" si="4"/>
        <v>0</v>
      </c>
      <c r="S51" s="228">
        <f>COUNTIF(MARDI!$D$6:$AB$15,A51)</f>
        <v>0</v>
      </c>
      <c r="T51" s="228">
        <f>COUNTIF(MARDI!$D$20:$Y$29,A51)</f>
        <v>0</v>
      </c>
      <c r="U51" s="444">
        <f t="shared" si="5"/>
        <v>0</v>
      </c>
      <c r="V51" s="228">
        <f>COUNTIF(MERCREDI!$D$6:$AB$15,A51)</f>
        <v>0</v>
      </c>
      <c r="W51" s="228">
        <f>COUNTIF(MERCREDI!$D$20:$Y$29,A51)</f>
        <v>0</v>
      </c>
      <c r="X51" s="444">
        <f t="shared" si="6"/>
        <v>0</v>
      </c>
      <c r="Y51" s="228">
        <f>COUNTIF(JEUDI!$D$6:$AB$15,A51)</f>
        <v>0</v>
      </c>
      <c r="Z51" s="228">
        <f>COUNTIF(JEUDI!$D$20:$Y$29,A51)</f>
        <v>0</v>
      </c>
      <c r="AA51" s="444">
        <f t="shared" si="7"/>
        <v>0</v>
      </c>
      <c r="AB51" s="228">
        <f>COUNTIF(VENDREDI!$D$6:$AB$15,A51)</f>
        <v>0</v>
      </c>
      <c r="AC51" s="229">
        <f>COUNTIF(VENDREDI!$D$20:$Y$29,A51)</f>
        <v>0</v>
      </c>
      <c r="AD51" s="451">
        <f t="shared" si="8"/>
        <v>0</v>
      </c>
      <c r="AE51" s="226">
        <f>COUNTIF(LUNDI!$D$63:$D$66,A51)</f>
        <v>0</v>
      </c>
      <c r="AF51" s="227">
        <f>COUNTIF(LUNDI!$E$63:$E$66,A51)</f>
        <v>0</v>
      </c>
      <c r="AG51" s="228">
        <f>COUNTIF(MARDI!$D$63:$D$66,A51)</f>
        <v>0</v>
      </c>
      <c r="AH51" s="234">
        <f>COUNTIF(MARDI!$E$63:$E$66,A51)</f>
        <v>0</v>
      </c>
      <c r="AI51" s="228">
        <f>COUNTIF(MERCREDI!$D$63:$D$66,A51)</f>
        <v>0</v>
      </c>
      <c r="AJ51" s="234">
        <f>COUNTIF(MERCREDI!$E$63:$E$66,A51)</f>
        <v>0</v>
      </c>
      <c r="AK51" s="228">
        <f>COUNTIF(JEUDI!$D$63:$D$66,A51)</f>
        <v>0</v>
      </c>
      <c r="AL51" s="227">
        <f>COUNTIF(JEUDI!$E$63:$E$66,A51)</f>
        <v>0</v>
      </c>
      <c r="AM51" s="228">
        <f>COUNTIF(VENDREDI!$D$63:$D$66,A51)</f>
        <v>0</v>
      </c>
      <c r="AN51" s="525">
        <f>COUNTIF(VENDREDI!$E$63:$E$66,A51)</f>
        <v>0</v>
      </c>
      <c r="AO51" s="226">
        <f>COUNTIF(LUNDI!$F$63:$F$66,A51)</f>
        <v>0</v>
      </c>
      <c r="AP51" s="227"/>
      <c r="AQ51" s="228">
        <f>COUNTIF(MARDI!$F$63:$F$66,A51)</f>
        <v>0</v>
      </c>
      <c r="AR51" s="227"/>
      <c r="AS51" s="228">
        <f>COUNTIF(MERCREDI!$F$63:$F$66,A51)</f>
        <v>0</v>
      </c>
      <c r="AT51" s="227"/>
      <c r="AU51" s="228">
        <f>COUNTIF(JEUDI!$F$63:$F$66,A51)</f>
        <v>0</v>
      </c>
      <c r="AV51" s="227"/>
      <c r="AW51" s="229">
        <f>COUNTIF(VENDREDI!$F$63:$F$66,A51)</f>
        <v>0</v>
      </c>
      <c r="AZ51" s="236">
        <f>COUNTIF(LUNDI!$D$35:$AB$44,A51)</f>
        <v>0</v>
      </c>
      <c r="BA51" s="237">
        <f>COUNTIF(LUNDI!$D$49:$Y$58,A51)</f>
        <v>0</v>
      </c>
      <c r="BB51" s="444">
        <f t="shared" si="9"/>
        <v>0</v>
      </c>
      <c r="BC51" s="237">
        <f>COUNTIF(MARDI!$D$35:$AB$44,A51)</f>
        <v>0</v>
      </c>
      <c r="BD51" s="237">
        <f>COUNTIF(MARDI!$D$49:$Y$58,A51)</f>
        <v>0</v>
      </c>
      <c r="BE51" s="444">
        <f t="shared" si="10"/>
        <v>0</v>
      </c>
      <c r="BF51" s="237">
        <f>COUNTIF(MERCREDI!$D$35:$AB$44,A51)</f>
        <v>0</v>
      </c>
      <c r="BG51" s="237">
        <f>COUNTIF(MERCREDI!$D$49:$Y$58,A51)</f>
        <v>0</v>
      </c>
      <c r="BH51" s="444">
        <f t="shared" si="11"/>
        <v>0</v>
      </c>
      <c r="BI51" s="237">
        <f>COUNTIF(JEUDI!$D$35:$AB$44,A51)</f>
        <v>0</v>
      </c>
      <c r="BJ51" s="237">
        <f>COUNTIF(JEUDI!$D$49:$Y$58,A51)</f>
        <v>0</v>
      </c>
      <c r="BK51" s="444">
        <f t="shared" si="12"/>
        <v>0</v>
      </c>
      <c r="BL51" s="237">
        <f>COUNTIF(VENDREDI!$D$35:$AB$44,A51)</f>
        <v>0</v>
      </c>
      <c r="BM51" s="238">
        <f>COUNTIF(VENDREDI!$D$49:$Y$58,A51)</f>
        <v>0</v>
      </c>
      <c r="BN51" s="451">
        <f t="shared" si="13"/>
        <v>0</v>
      </c>
      <c r="BO51" s="207">
        <f>COUNTIF(LUNDI!$J$63:$J$66,A51)</f>
        <v>0</v>
      </c>
      <c r="BP51" s="41">
        <f>COUNTIF(LUNDI!$K$63:$K$66,A51)</f>
        <v>0</v>
      </c>
      <c r="BQ51" s="207">
        <f>COUNTIF(MARDI!$J$63:$J$66,A51)</f>
        <v>0</v>
      </c>
      <c r="BR51" s="41">
        <f>COUNTIF(MARDI!$K$63:$K$66,A51)</f>
        <v>0</v>
      </c>
      <c r="BS51" s="207">
        <f>COUNTIF(MERCREDI!$J$63:$J$66,A51)</f>
        <v>0</v>
      </c>
      <c r="BT51" s="41">
        <f>COUNTIF(MERCREDI!$K$63:$K$66,A51)</f>
        <v>0</v>
      </c>
      <c r="BU51" s="207">
        <f>COUNTIF(JEUDI!$J$63:$J$66,A51)</f>
        <v>0</v>
      </c>
      <c r="BV51" s="41">
        <f>COUNTIF(JEUDI!$K$63:$K$66,A51)</f>
        <v>0</v>
      </c>
      <c r="BW51" s="207">
        <f>COUNTIF(VENDREDI!$J$63:$J$66,A51)</f>
        <v>0</v>
      </c>
      <c r="BX51" s="42">
        <f>COUNTIF(VENDREDI!$K$63:$K$66,A51)</f>
        <v>0</v>
      </c>
      <c r="BY51" s="207">
        <f>COUNTIF(LUNDI!$L$66:$L107,A51)</f>
        <v>0</v>
      </c>
      <c r="BZ51" s="208"/>
      <c r="CA51" s="41">
        <f>COUNTIF(MARDI!$L$63:$L$66,A51)</f>
        <v>0</v>
      </c>
      <c r="CB51" s="208"/>
      <c r="CC51" s="208">
        <f>COUNTIF(MERCREDI!$L$63:$L$66,A51)</f>
        <v>0</v>
      </c>
      <c r="CD51" s="208"/>
      <c r="CE51" s="41">
        <f>COUNTIF(JEUDI!$L$63:$L$66,A51)</f>
        <v>0</v>
      </c>
      <c r="CF51" s="208"/>
      <c r="CG51" s="209">
        <f>COUNTIF(VENDREDI!$L$63:$L$66,A51)</f>
        <v>0</v>
      </c>
      <c r="CK51" s="43">
        <f>COUNTIF(LUNDI!$O$64:$O$66,A51)</f>
        <v>0</v>
      </c>
      <c r="CL51" s="41">
        <f>COUNTIF(MARDI!$O$64:$O$66,A51)</f>
        <v>0</v>
      </c>
      <c r="CM51" s="41">
        <f>COUNTIF(MERCREDI!$O$64:$O$66,A51)</f>
        <v>0</v>
      </c>
      <c r="CN51" s="41">
        <f>COUNTIF(JEUDI!$O$64:$O$66,A51)</f>
        <v>0</v>
      </c>
      <c r="CO51" s="42">
        <f>COUNTIF(VENDREDI!$O$64:$O$66,A51)</f>
        <v>0</v>
      </c>
      <c r="CQ51" s="43">
        <f>COUNTIF(LUNDI!$P$64:$P$66,A51)</f>
        <v>0</v>
      </c>
      <c r="CR51" s="41">
        <f>COUNTIF(MARDI!$P$64:$P$66,A51)</f>
        <v>0</v>
      </c>
      <c r="CS51" s="41">
        <f>COUNTIF(MERCREDI!$P$64:$P$66,A51)</f>
        <v>0</v>
      </c>
      <c r="CT51" s="41">
        <f>COUNTIF(JEUDI!$P$64:$P$66,A51)</f>
        <v>0</v>
      </c>
      <c r="CU51" s="42">
        <f>COUNTIF(VENDREDI!$P$64:$P$66,A51)</f>
        <v>0</v>
      </c>
      <c r="CV51" s="543" t="str">
        <f t="shared" si="26"/>
        <v>MASSALSKY</v>
      </c>
      <c r="CW51" s="559" t="e">
        <f>INDEX(LUNDI!$B$6:$B$29,MATCH($A$51,LUNDI!D6:D29,0))</f>
        <v>#N/A</v>
      </c>
      <c r="CX51" s="559" t="e">
        <f>INDEX(LUNDI!$B$6:$B$29,MATCH($A$51,LUNDI!E6:E29,0))</f>
        <v>#N/A</v>
      </c>
      <c r="CY51" s="559" t="e">
        <f>INDEX(LUNDI!$B$6:$B$29,MATCH($A$51,LUNDI!F6:F29,0))</f>
        <v>#N/A</v>
      </c>
      <c r="CZ51" s="559" t="e">
        <f>INDEX(LUNDI!$B$6:$B$29,MATCH($A$51,LUNDI!G6:G29,0))</f>
        <v>#N/A</v>
      </c>
      <c r="DA51" s="559" t="e">
        <f>INDEX(LUNDI!$B$6:$B$29,MATCH($A$51,LUNDI!H6:H29,0))</f>
        <v>#N/A</v>
      </c>
      <c r="DB51" s="559" t="e">
        <f>INDEX(LUNDI!$B$6:$B$29,MATCH($A$51,LUNDI!I6:I29,0))</f>
        <v>#N/A</v>
      </c>
      <c r="DC51" s="559" t="e">
        <f>INDEX(LUNDI!$B$6:$B$29,MATCH($A$51,LUNDI!J6:J29,0))</f>
        <v>#N/A</v>
      </c>
      <c r="DD51" s="559" t="e">
        <f>INDEX(LUNDI!$B$6:$B$29,MATCH($A$51,LUNDI!K6:K29,0))</f>
        <v>#N/A</v>
      </c>
      <c r="DE51" s="559" t="e">
        <f>INDEX(LUNDI!$B$6:$B$29,MATCH($A$51,LUNDI!L6:L29,0))</f>
        <v>#N/A</v>
      </c>
      <c r="DF51" s="559" t="e">
        <f>INDEX(LUNDI!$B$6:$B$29,MATCH($A$51,LUNDI!M6:M29,0))</f>
        <v>#N/A</v>
      </c>
      <c r="DG51" s="559" t="e">
        <f>INDEX(LUNDI!$B$6:$B$29,MATCH($A$51,LUNDI!N6:N29,0))</f>
        <v>#N/A</v>
      </c>
      <c r="DH51" s="559" t="e">
        <f>INDEX(LUNDI!$B$6:$B$29,MATCH($A$51,LUNDI!O6:O29,0))</f>
        <v>#N/A</v>
      </c>
      <c r="DI51" s="559" t="e">
        <f>INDEX(LUNDI!$B$6:$B$29,MATCH($A$51,LUNDI!P6:P29,0))</f>
        <v>#N/A</v>
      </c>
      <c r="DJ51" s="559" t="e">
        <f>INDEX(LUNDI!$B$6:$B$29,MATCH($A$51,LUNDI!Q6:Q29,0))</f>
        <v>#N/A</v>
      </c>
      <c r="DK51" s="559" t="e">
        <f>INDEX(LUNDI!$B$6:$B$29,MATCH($A$51,LUNDI!R6:R29,0))</f>
        <v>#N/A</v>
      </c>
      <c r="DL51" s="559" t="e">
        <f>INDEX(LUNDI!$B$6:$B$29,MATCH($A$51,LUNDI!S6:S29,0))</f>
        <v>#N/A</v>
      </c>
      <c r="DM51" s="559" t="e">
        <f>INDEX(LUNDI!$B$6:$B$29,MATCH($A$51,LUNDI!T6:T29,0))</f>
        <v>#N/A</v>
      </c>
      <c r="DN51" s="559" t="e">
        <f>INDEX(LUNDI!$B$6:$B$29,MATCH($A$51,LUNDI!U6:U29,0))</f>
        <v>#N/A</v>
      </c>
      <c r="DO51" s="559" t="e">
        <f>INDEX(LUNDI!$B$6:$B$29,MATCH($A$51,LUNDI!V6:V29,0))</f>
        <v>#N/A</v>
      </c>
      <c r="DP51" s="559" t="e">
        <f>INDEX(LUNDI!$B$6:$B$29,MATCH($A$51,LUNDI!W6:W29,0))</f>
        <v>#N/A</v>
      </c>
      <c r="DQ51" s="559" t="e">
        <f>INDEX(LUNDI!$B$6:$B$29,MATCH($A$51,LUNDI!X6:X29,0))</f>
        <v>#N/A</v>
      </c>
      <c r="DR51" s="559" t="e">
        <f>INDEX(LUNDI!$B$6:$B$29,MATCH($A$51,LUNDI!Y6:Y29,0))</f>
        <v>#N/A</v>
      </c>
      <c r="DS51" s="559" t="e">
        <f>INDEX(LUNDI!$B$6:$B$29,MATCH($A$51,LUNDI!Z6:Z29,0))</f>
        <v>#N/A</v>
      </c>
      <c r="DT51" s="559" t="e">
        <f>INDEX(LUNDI!$B$6:$B$29,MATCH($A$51,LUNDI!AA6:AA29,0))</f>
        <v>#N/A</v>
      </c>
      <c r="DU51" s="559" t="e">
        <f>INDEX(LUNDI!$B$6:$B$29,MATCH($A$51,LUNDI!AB6:AB29,0))</f>
        <v>#N/A</v>
      </c>
      <c r="DV51" s="572">
        <f t="shared" si="49"/>
        <v>0</v>
      </c>
      <c r="DW51" s="543" t="str">
        <f t="shared" si="50"/>
        <v>MASSALSKY</v>
      </c>
      <c r="DX51" s="559" t="e">
        <f>INDEX(MARDI!$B$6:$B$29,MATCH($A$51,MARDI!D6:D29,0))</f>
        <v>#N/A</v>
      </c>
      <c r="DY51" s="559" t="e">
        <f>INDEX(MARDI!$B$6:$B$29,MATCH($A$51,MARDI!E6:E29,0))</f>
        <v>#N/A</v>
      </c>
      <c r="DZ51" s="559" t="e">
        <f>INDEX(MARDI!$B$6:$B$29,MATCH($A$51,MARDI!F6:F29,0))</f>
        <v>#N/A</v>
      </c>
      <c r="EA51" s="559" t="e">
        <f>INDEX(MARDI!$B$6:$B$29,MATCH($A$51,MARDI!G6:G29,0))</f>
        <v>#N/A</v>
      </c>
      <c r="EB51" s="559" t="e">
        <f>INDEX(MARDI!$B$6:$B$29,MATCH($A$51,MARDI!H6:H29,0))</f>
        <v>#N/A</v>
      </c>
      <c r="EC51" s="559" t="e">
        <f>INDEX(MARDI!$B$6:$B$29,MATCH($A$51,MARDI!I6:I29,0))</f>
        <v>#N/A</v>
      </c>
      <c r="ED51" s="559" t="e">
        <f>INDEX(MARDI!$B$6:$B$29,MATCH($A$51,MARDI!J6:J29,0))</f>
        <v>#N/A</v>
      </c>
      <c r="EE51" s="559" t="e">
        <f>INDEX(MARDI!$B$6:$B$29,MATCH($A$51,MARDI!K6:K29,0))</f>
        <v>#N/A</v>
      </c>
      <c r="EF51" s="559" t="e">
        <f>INDEX(MARDI!$B$6:$B$29,MATCH($A$51,MARDI!L6:L29,0))</f>
        <v>#N/A</v>
      </c>
      <c r="EG51" s="559" t="e">
        <f>INDEX(MARDI!$B$6:$B$29,MATCH($A$51,MARDI!M6:M29,0))</f>
        <v>#N/A</v>
      </c>
      <c r="EH51" s="559" t="e">
        <f>INDEX(MARDI!$B$6:$B$29,MATCH($A$51,MARDI!N6:N29,0))</f>
        <v>#N/A</v>
      </c>
      <c r="EI51" s="559" t="e">
        <f>INDEX(MARDI!$B$6:$B$29,MATCH($A$51,MARDI!O6:O29,0))</f>
        <v>#N/A</v>
      </c>
      <c r="EJ51" s="559" t="e">
        <f>INDEX(MARDI!$B$6:$B$29,MATCH($A$51,MARDI!P6:P29,0))</f>
        <v>#N/A</v>
      </c>
      <c r="EK51" s="559" t="e">
        <f>INDEX(MARDI!$B$6:$B$29,MATCH($A$51,MARDI!Q6:Q29,0))</f>
        <v>#N/A</v>
      </c>
      <c r="EL51" s="559" t="e">
        <f>INDEX(MARDI!$B$6:$B$29,MATCH($A$51,MARDI!R6:R29,0))</f>
        <v>#N/A</v>
      </c>
      <c r="EM51" s="559" t="e">
        <f>INDEX(MARDI!$B$6:$B$29,MATCH($A$51,MARDI!S6:S29,0))</f>
        <v>#N/A</v>
      </c>
      <c r="EN51" s="559" t="e">
        <f>INDEX(MARDI!$B$6:$B$29,MATCH($A$51,MARDI!T6:T29,0))</f>
        <v>#N/A</v>
      </c>
      <c r="EO51" s="559" t="e">
        <f>INDEX(MARDI!$B$6:$B$29,MATCH($A$51,MARDI!U6:U29,0))</f>
        <v>#N/A</v>
      </c>
      <c r="EP51" s="559" t="e">
        <f>INDEX(MARDI!$B$6:$B$29,MATCH($A$51,MARDI!V6:V29,0))</f>
        <v>#N/A</v>
      </c>
      <c r="EQ51" s="559" t="e">
        <f>INDEX(MARDI!$B$6:$B$29,MATCH($A$51,MARDI!W6:W29,0))</f>
        <v>#N/A</v>
      </c>
      <c r="ER51" s="559" t="e">
        <f>INDEX(MARDI!$B$6:$B$29,MATCH($A$51,MARDI!X6:X29,0))</f>
        <v>#N/A</v>
      </c>
      <c r="ES51" s="559" t="e">
        <f>INDEX(MARDI!$B$6:$B$29,MATCH($A$51,MARDI!Y6:Y29,0))</f>
        <v>#N/A</v>
      </c>
      <c r="ET51" s="559" t="e">
        <f>INDEX(MARDI!$B$6:$B$29,MATCH($A$51,MARDI!Z6:Z29,0))</f>
        <v>#N/A</v>
      </c>
      <c r="EU51" s="559" t="e">
        <f>INDEX(MARDI!$B$6:$B$29,MATCH($A$51,MARDI!AA6:AA29,0))</f>
        <v>#N/A</v>
      </c>
      <c r="EV51" s="559" t="e">
        <f>INDEX(MARDI!$B$6:$B$29,MATCH($A$51,MARDI!AB6:AB29,0))</f>
        <v>#N/A</v>
      </c>
      <c r="EW51" s="572">
        <f t="shared" si="51"/>
        <v>0</v>
      </c>
      <c r="EX51" s="559"/>
      <c r="EY51" s="568" t="str">
        <f t="shared" si="27"/>
        <v>MASSALSKY</v>
      </c>
      <c r="EZ51" s="559" t="e">
        <f>INDEX(MERCREDI!$B$6:$B$29,MATCH($A$51,MERCREDI!D6:D29,0))</f>
        <v>#N/A</v>
      </c>
      <c r="FA51" s="559" t="e">
        <f>INDEX(MERCREDI!$B$6:$B$29,MATCH($A$51,MERCREDI!E6:E29,0))</f>
        <v>#N/A</v>
      </c>
      <c r="FB51" s="559" t="e">
        <f>INDEX(MERCREDI!$B$6:$B$29,MATCH($A$51,MERCREDI!F6:F29,0))</f>
        <v>#N/A</v>
      </c>
      <c r="FC51" s="559" t="e">
        <f>INDEX(MERCREDI!$B$6:$B$29,MATCH($A$51,MERCREDI!G6:G29,0))</f>
        <v>#N/A</v>
      </c>
      <c r="FD51" s="559" t="e">
        <f>INDEX(MERCREDI!$B$6:$B$29,MATCH($A$51,MERCREDI!H6:H29,0))</f>
        <v>#N/A</v>
      </c>
      <c r="FE51" s="559" t="e">
        <f>INDEX(MERCREDI!$B$6:$B$29,MATCH($A$51,MERCREDI!I6:I29,0))</f>
        <v>#N/A</v>
      </c>
      <c r="FF51" s="559" t="e">
        <f>INDEX(MERCREDI!$B$6:$B$29,MATCH($A$51,MERCREDI!J6:J29,0))</f>
        <v>#N/A</v>
      </c>
      <c r="FG51" s="559" t="e">
        <f>INDEX(MERCREDI!$B$6:$B$29,MATCH($A$51,MERCREDI!K6:K29,0))</f>
        <v>#N/A</v>
      </c>
      <c r="FH51" s="559" t="e">
        <f>INDEX(MERCREDI!$B$6:$B$29,MATCH($A$51,MERCREDI!L6:L29,0))</f>
        <v>#N/A</v>
      </c>
      <c r="FI51" s="559" t="e">
        <f>INDEX(MERCREDI!$B$6:$B$29,MATCH($A$51,MERCREDI!M6:M29,0))</f>
        <v>#N/A</v>
      </c>
      <c r="FJ51" s="559" t="e">
        <f>INDEX(MERCREDI!$B$6:$B$29,MATCH($A$51,MERCREDI!N6:N29,0))</f>
        <v>#N/A</v>
      </c>
      <c r="FK51" s="559" t="e">
        <f>INDEX(MERCREDI!$B$6:$B$29,MATCH($A$51,MERCREDI!O6:O29,0))</f>
        <v>#N/A</v>
      </c>
      <c r="FL51" s="559" t="e">
        <f>INDEX(MERCREDI!$B$6:$B$29,MATCH($A$51,MERCREDI!P6:P29,0))</f>
        <v>#N/A</v>
      </c>
      <c r="FM51" s="559" t="e">
        <f>INDEX(MERCREDI!$B$6:$B$29,MATCH($A$51,MERCREDI!Q6:Q29,0))</f>
        <v>#N/A</v>
      </c>
      <c r="FN51" s="559" t="e">
        <f>INDEX(MERCREDI!$B$6:$B$29,MATCH($A$51,MERCREDI!R6:R29,0))</f>
        <v>#N/A</v>
      </c>
      <c r="FO51" s="559" t="e">
        <f>INDEX(MERCREDI!$B$6:$B$29,MATCH($A$51,MERCREDI!S6:S29,0))</f>
        <v>#N/A</v>
      </c>
      <c r="FP51" s="559" t="e">
        <f>INDEX(MERCREDI!$B$6:$B$29,MATCH($A$51,MERCREDI!T6:T29,0))</f>
        <v>#N/A</v>
      </c>
      <c r="FQ51" s="559" t="e">
        <f>INDEX(MERCREDI!$B$6:$B$29,MATCH($A$51,MERCREDI!U6:U29,0))</f>
        <v>#N/A</v>
      </c>
      <c r="FR51" s="559" t="e">
        <f>INDEX(MERCREDI!$B$6:$B$29,MATCH($A$51,MERCREDI!V6:V29,0))</f>
        <v>#N/A</v>
      </c>
      <c r="FS51" s="559" t="e">
        <f>INDEX(MERCREDI!$B$6:$B$29,MATCH($A$51,MERCREDI!W6:W29,0))</f>
        <v>#N/A</v>
      </c>
      <c r="FT51" s="559" t="e">
        <f>INDEX(MERCREDI!$B$6:$B$29,MATCH($A$51,MERCREDI!X6:X29,0))</f>
        <v>#N/A</v>
      </c>
      <c r="FU51" s="559" t="e">
        <f>INDEX(MERCREDI!$B$6:$B$29,MATCH($A$51,MERCREDI!Y6:Y29,0))</f>
        <v>#N/A</v>
      </c>
      <c r="FV51" s="559" t="e">
        <f>INDEX(MERCREDI!$B$6:$B$29,MATCH($A$51,MERCREDI!Z6:Z29,0))</f>
        <v>#N/A</v>
      </c>
      <c r="FW51" s="559" t="e">
        <f>INDEX(MERCREDI!$B$6:$B$29,MATCH($A$51,MERCREDI!AA6:AA29,0))</f>
        <v>#N/A</v>
      </c>
      <c r="FX51" s="559" t="e">
        <f>INDEX(MERCREDI!$B$6:$B$29,MATCH($A$51,MERCREDI!AB6:AB29,0))</f>
        <v>#N/A</v>
      </c>
      <c r="FY51" s="572">
        <f t="shared" si="28"/>
        <v>0</v>
      </c>
      <c r="GA51" s="570" t="str">
        <f t="shared" si="29"/>
        <v>MASSALSKY</v>
      </c>
      <c r="GB51" s="565" t="e">
        <f>INDEX(JEUDI!$B$6:$B$29,MATCH($A$51,JEUDI!D6:D29,0))</f>
        <v>#N/A</v>
      </c>
      <c r="GC51" s="565" t="e">
        <f>INDEX(JEUDI!$B$6:$B$29,MATCH($A$51,JEUDI!E6:E29,0))</f>
        <v>#N/A</v>
      </c>
      <c r="GD51" s="565" t="e">
        <f>INDEX(JEUDI!$B$6:$B$29,MATCH($A$51,JEUDI!F6:F29,0))</f>
        <v>#N/A</v>
      </c>
      <c r="GE51" s="565" t="e">
        <f>INDEX(JEUDI!$B$6:$B$29,MATCH($A$51,JEUDI!G6:G29,0))</f>
        <v>#N/A</v>
      </c>
      <c r="GF51" s="565" t="e">
        <f>INDEX(JEUDI!$B$6:$B$29,MATCH($A$51,JEUDI!H6:H29,0))</f>
        <v>#N/A</v>
      </c>
      <c r="GG51" s="565" t="e">
        <f>INDEX(JEUDI!$B$6:$B$29,MATCH($A$51,JEUDI!I6:I29,0))</f>
        <v>#N/A</v>
      </c>
      <c r="GH51" s="565" t="e">
        <f>INDEX(JEUDI!$B$6:$B$29,MATCH($A$51,JEUDI!J6:J29,0))</f>
        <v>#N/A</v>
      </c>
      <c r="GI51" s="565" t="e">
        <f>INDEX(JEUDI!$B$6:$B$29,MATCH($A$51,JEUDI!K6:K29,0))</f>
        <v>#N/A</v>
      </c>
      <c r="GJ51" s="565" t="e">
        <f>INDEX(JEUDI!$B$6:$B$29,MATCH($A$51,JEUDI!L6:L29,0))</f>
        <v>#N/A</v>
      </c>
      <c r="GK51" s="565" t="e">
        <f>INDEX(JEUDI!$B$6:$B$29,MATCH($A$51,JEUDI!M6:M29,0))</f>
        <v>#N/A</v>
      </c>
      <c r="GL51" s="565" t="e">
        <f>INDEX(JEUDI!$B$6:$B$29,MATCH($A$51,JEUDI!N6:N29,0))</f>
        <v>#N/A</v>
      </c>
      <c r="GM51" s="565" t="e">
        <f>INDEX(JEUDI!$B$6:$B$29,MATCH($A$51,JEUDI!O6:O29,0))</f>
        <v>#N/A</v>
      </c>
      <c r="GN51" s="565" t="e">
        <f>INDEX(JEUDI!$B$6:$B$29,MATCH($A$51,JEUDI!P6:P29,0))</f>
        <v>#N/A</v>
      </c>
      <c r="GO51" s="565" t="e">
        <f>INDEX(JEUDI!$B$6:$B$29,MATCH($A$51,JEUDI!Q6:Q29,0))</f>
        <v>#N/A</v>
      </c>
      <c r="GP51" s="565" t="e">
        <f>INDEX(JEUDI!$B$6:$B$29,MATCH($A$51,JEUDI!R6:R29,0))</f>
        <v>#N/A</v>
      </c>
      <c r="GQ51" s="565" t="e">
        <f>INDEX(JEUDI!$B$6:$B$29,MATCH($A$51,JEUDI!S6:S29,0))</f>
        <v>#N/A</v>
      </c>
      <c r="GR51" s="565" t="e">
        <f>INDEX(JEUDI!$B$6:$B$29,MATCH($A$51,JEUDI!T6:T29,0))</f>
        <v>#N/A</v>
      </c>
      <c r="GS51" s="565" t="e">
        <f>INDEX(JEUDI!$B$6:$B$29,MATCH($A$51,JEUDI!U6:U29,0))</f>
        <v>#N/A</v>
      </c>
      <c r="GT51" s="565" t="e">
        <f>INDEX(JEUDI!$B$6:$B$29,MATCH($A$51,JEUDI!V6:V29,0))</f>
        <v>#N/A</v>
      </c>
      <c r="GU51" s="565" t="e">
        <f>INDEX(JEUDI!$B$6:$B$29,MATCH($A$51,JEUDI!W6:W29,0))</f>
        <v>#N/A</v>
      </c>
      <c r="GV51" s="565" t="e">
        <f>INDEX(JEUDI!$B$6:$B$29,MATCH($A$51,JEUDI!X6:X29,0))</f>
        <v>#N/A</v>
      </c>
      <c r="GW51" s="565" t="e">
        <f>INDEX(JEUDI!$B$6:$B$29,MATCH($A$51,JEUDI!Y6:Y29,0))</f>
        <v>#N/A</v>
      </c>
      <c r="GX51" s="565" t="e">
        <f>INDEX(JEUDI!$B$6:$B$29,MATCH($A$51,JEUDI!Z6:Z29,0))</f>
        <v>#N/A</v>
      </c>
      <c r="GY51" s="565" t="e">
        <f>INDEX(JEUDI!$B$6:$B$29,MATCH($A$51,JEUDI!AA6:AA29,0))</f>
        <v>#N/A</v>
      </c>
      <c r="GZ51" s="565" t="e">
        <f>INDEX(JEUDI!$B$6:$B$29,MATCH($A$51,JEUDI!AB6:AB29,0))</f>
        <v>#N/A</v>
      </c>
      <c r="HA51" s="572">
        <f t="shared" si="30"/>
        <v>0</v>
      </c>
      <c r="HC51" s="772" t="str">
        <f t="shared" si="31"/>
        <v>MASSALSKY</v>
      </c>
      <c r="HD51" s="565" t="e">
        <f>INDEX(VENDREDI!$B$6:$B$29,MATCH($A$51,VENDREDI!D6:D29,0))</f>
        <v>#N/A</v>
      </c>
      <c r="HE51" s="565" t="e">
        <f>INDEX(VENDREDI!$B$6:$B$29,MATCH($A$51,VENDREDI!E6:E29,0))</f>
        <v>#N/A</v>
      </c>
      <c r="HF51" s="565" t="e">
        <f>INDEX(VENDREDI!$B$6:$B$29,MATCH($A$51,VENDREDI!F6:F29,0))</f>
        <v>#N/A</v>
      </c>
      <c r="HG51" s="565" t="e">
        <f>INDEX(VENDREDI!$B$6:$B$29,MATCH($A$51,VENDREDI!G6:G29,0))</f>
        <v>#N/A</v>
      </c>
      <c r="HH51" s="565" t="e">
        <f>INDEX(VENDREDI!$B$6:$B$29,MATCH($A$51,VENDREDI!H6:H29,0))</f>
        <v>#N/A</v>
      </c>
      <c r="HI51" s="565" t="e">
        <f>INDEX(VENDREDI!$B$6:$B$29,MATCH($A$51,VENDREDI!I6:I29,0))</f>
        <v>#N/A</v>
      </c>
      <c r="HJ51" s="565" t="e">
        <f>INDEX(VENDREDI!$B$6:$B$29,MATCH($A$51,VENDREDI!J6:J29,0))</f>
        <v>#N/A</v>
      </c>
      <c r="HK51" s="565" t="e">
        <f>INDEX(VENDREDI!$B$6:$B$29,MATCH($A$51,VENDREDI!K6:K29,0))</f>
        <v>#N/A</v>
      </c>
      <c r="HL51" s="565" t="e">
        <f>INDEX(VENDREDI!$B$6:$B$29,MATCH($A$51,VENDREDI!L6:L29,0))</f>
        <v>#N/A</v>
      </c>
      <c r="HM51" s="565" t="e">
        <f>INDEX(VENDREDI!$B$6:$B$29,MATCH($A$51,VENDREDI!M6:M29,0))</f>
        <v>#N/A</v>
      </c>
      <c r="HN51" s="565" t="e">
        <f>INDEX(VENDREDI!$B$6:$B$29,MATCH($A$51,VENDREDI!N6:N29,0))</f>
        <v>#N/A</v>
      </c>
      <c r="HO51" s="565" t="e">
        <f>INDEX(VENDREDI!$B$6:$B$29,MATCH($A$51,VENDREDI!O6:O29,0))</f>
        <v>#N/A</v>
      </c>
      <c r="HP51" s="565" t="e">
        <f>INDEX(VENDREDI!$B$6:$B$29,MATCH($A$51,VENDREDI!P6:P29,0))</f>
        <v>#N/A</v>
      </c>
      <c r="HQ51" s="565" t="e">
        <f>INDEX(VENDREDI!$B$6:$B$29,MATCH($A$51,VENDREDI!Q6:Q29,0))</f>
        <v>#N/A</v>
      </c>
      <c r="HR51" s="565" t="e">
        <f>INDEX(VENDREDI!$B$6:$B$29,MATCH($A$51,VENDREDI!R6:R29,0))</f>
        <v>#N/A</v>
      </c>
      <c r="HS51" s="565" t="e">
        <f>INDEX(VENDREDI!$B$6:$B$29,MATCH($A$51,VENDREDI!S6:S29,0))</f>
        <v>#N/A</v>
      </c>
      <c r="HT51" s="565" t="e">
        <f>INDEX(VENDREDI!$B$6:$B$29,MATCH($A$51,VENDREDI!T6:T29,0))</f>
        <v>#N/A</v>
      </c>
      <c r="HU51" s="565" t="e">
        <f>INDEX(VENDREDI!$B$6:$B$29,MATCH($A$51,VENDREDI!U6:U29,0))</f>
        <v>#N/A</v>
      </c>
      <c r="HV51" s="565" t="e">
        <f>INDEX(VENDREDI!$B$6:$B$29,MATCH($A$51,VENDREDI!V6:V29,0))</f>
        <v>#N/A</v>
      </c>
      <c r="HW51" s="565" t="e">
        <f>INDEX(VENDREDI!$B$6:$B$29,MATCH($A$51,VENDREDI!W6:W29,0))</f>
        <v>#N/A</v>
      </c>
      <c r="HX51" s="565" t="e">
        <f>INDEX(VENDREDI!$B$6:$B$29,MATCH($A$51,VENDREDI!X6:X29,0))</f>
        <v>#N/A</v>
      </c>
      <c r="HY51" s="565" t="e">
        <f>INDEX(VENDREDI!$B$6:$B$29,MATCH($A$51,VENDREDI!Y6:Y29,0))</f>
        <v>#N/A</v>
      </c>
      <c r="HZ51" s="565" t="e">
        <f>INDEX(VENDREDI!$B$6:$B$29,MATCH($A$51,VENDREDI!Z6:Z29,0))</f>
        <v>#N/A</v>
      </c>
      <c r="IA51" s="565" t="e">
        <f>INDEX(VENDREDI!$B$6:$B$29,MATCH($A$51,VENDREDI!AA6:AA29,0))</f>
        <v>#N/A</v>
      </c>
      <c r="IB51" s="565" t="e">
        <f>INDEX(VENDREDI!$B$6:$B$29,MATCH($A$51,VENDREDI!AB6:AB29,0))</f>
        <v>#N/A</v>
      </c>
      <c r="IC51" s="572">
        <f t="shared" si="32"/>
        <v>0</v>
      </c>
      <c r="IG51" s="772" t="str">
        <f t="shared" si="33"/>
        <v>MASSALSKY</v>
      </c>
      <c r="IH51" s="565" t="e">
        <f>INDEX(LUNDI!$B$35:$B$58,MATCH($A$51,LUNDI!D35:D58,0))</f>
        <v>#N/A</v>
      </c>
      <c r="II51" s="565" t="e">
        <f>INDEX(LUNDI!$B$35:$B$58,MATCH($A$51,LUNDI!E35:E58,0))</f>
        <v>#N/A</v>
      </c>
      <c r="IJ51" s="565" t="e">
        <f>INDEX(LUNDI!$B$35:$B$58,MATCH($A$51,LUNDI!F35:F58,0))</f>
        <v>#N/A</v>
      </c>
      <c r="IK51" s="565" t="e">
        <f>INDEX(LUNDI!$B$35:$B$58,MATCH($A$51,LUNDI!G35:G58,0))</f>
        <v>#N/A</v>
      </c>
      <c r="IL51" s="565" t="e">
        <f>INDEX(LUNDI!$B$35:$B$58,MATCH($A$51,LUNDI!H35:H58,0))</f>
        <v>#N/A</v>
      </c>
      <c r="IM51" s="565" t="e">
        <f>INDEX(LUNDI!$B$35:$B$58,MATCH($A$51,LUNDI!I35:I58,0))</f>
        <v>#N/A</v>
      </c>
      <c r="IN51" s="565" t="e">
        <f>INDEX(LUNDI!$B$35:$B$58,MATCH($A$51,LUNDI!J35:J58,0))</f>
        <v>#N/A</v>
      </c>
      <c r="IO51" s="565" t="e">
        <f>INDEX(LUNDI!$B$35:$B$58,MATCH($A$51,LUNDI!K35:K58,0))</f>
        <v>#N/A</v>
      </c>
      <c r="IP51" s="565" t="e">
        <f>INDEX(LUNDI!$B$35:$B$58,MATCH($A$51,LUNDI!L35:L58,0))</f>
        <v>#N/A</v>
      </c>
      <c r="IQ51" s="565" t="e">
        <f>INDEX(LUNDI!$B$35:$B$58,MATCH($A$51,LUNDI!M35:M58,0))</f>
        <v>#N/A</v>
      </c>
      <c r="IR51" s="565" t="e">
        <f>INDEX(LUNDI!$B$35:$B$58,MATCH($A$51,LUNDI!N35:N58,0))</f>
        <v>#N/A</v>
      </c>
      <c r="IS51" s="565" t="e">
        <f>INDEX(LUNDI!$B$35:$B$58,MATCH($A$51,LUNDI!O35:O58,0))</f>
        <v>#N/A</v>
      </c>
      <c r="IT51" s="565" t="e">
        <f>INDEX(LUNDI!$B$35:$B$58,MATCH($A$51,LUNDI!P35:P58,0))</f>
        <v>#N/A</v>
      </c>
      <c r="IU51" s="565" t="e">
        <f>INDEX(LUNDI!$B$35:$B$58,MATCH($A$51,LUNDI!Q35:Q58,0))</f>
        <v>#N/A</v>
      </c>
      <c r="IV51" s="565" t="e">
        <f>INDEX(LUNDI!$B$35:$B$58,MATCH($A$51,LUNDI!R35:R58,0))</f>
        <v>#N/A</v>
      </c>
      <c r="IW51" s="565" t="e">
        <f>INDEX(LUNDI!$B$35:$B$58,MATCH($A$51,LUNDI!S35:S58,0))</f>
        <v>#N/A</v>
      </c>
      <c r="IX51" s="565" t="e">
        <f>INDEX(LUNDI!$B$35:$B$58,MATCH($A$51,LUNDI!T35:T58,0))</f>
        <v>#N/A</v>
      </c>
      <c r="IY51" s="565" t="e">
        <f>INDEX(LUNDI!$B$35:$B$58,MATCH($A$51,LUNDI!U35:U58,0))</f>
        <v>#N/A</v>
      </c>
      <c r="IZ51" s="565" t="e">
        <f>INDEX(LUNDI!$B$35:$B$58,MATCH($A$51,LUNDI!V35:V58,0))</f>
        <v>#N/A</v>
      </c>
      <c r="JA51" s="565" t="e">
        <f>INDEX(LUNDI!$B$35:$B$58,MATCH($A$51,LUNDI!W35:W58,0))</f>
        <v>#N/A</v>
      </c>
      <c r="JB51" s="565" t="e">
        <f>INDEX(LUNDI!$B$35:$B$58,MATCH($A$51,LUNDI!X35:X58,0))</f>
        <v>#N/A</v>
      </c>
      <c r="JC51" s="565" t="e">
        <f>INDEX(LUNDI!$B$35:$B$58,MATCH($A$51,LUNDI!Y35:Y58,0))</f>
        <v>#N/A</v>
      </c>
      <c r="JD51" s="565" t="e">
        <f>INDEX(LUNDI!$B$35:$B$58,MATCH($A$51,LUNDI!Z35:Z58,0))</f>
        <v>#N/A</v>
      </c>
      <c r="JE51" s="565" t="e">
        <f>INDEX(LUNDI!$B$35:$B$58,MATCH($A$51,LUNDI!AA35:AA58,0))</f>
        <v>#N/A</v>
      </c>
      <c r="JF51" s="565" t="e">
        <f>INDEX(LUNDI!$B$35:$B$58,MATCH($A$51,LUNDI!AB35:AB58,0))</f>
        <v>#N/A</v>
      </c>
      <c r="JG51" s="572">
        <f t="shared" si="34"/>
        <v>0</v>
      </c>
      <c r="JI51" s="772" t="str">
        <f t="shared" si="35"/>
        <v>MASSALSKY</v>
      </c>
      <c r="JJ51" s="565" t="e">
        <f>INDEX(MARDI!$B$35:$B$58,MATCH($A$51,MARDI!D35:D58,0))</f>
        <v>#N/A</v>
      </c>
      <c r="JK51" s="565" t="e">
        <f>INDEX(MARDI!$B$35:$B$58,MATCH($A$51,MARDI!E35:E58,0))</f>
        <v>#N/A</v>
      </c>
      <c r="JL51" s="565" t="e">
        <f>INDEX(MARDI!$B$35:$B$58,MATCH($A$51,MARDI!F35:F58,0))</f>
        <v>#N/A</v>
      </c>
      <c r="JM51" s="565" t="e">
        <f>INDEX(MARDI!$B$35:$B$58,MATCH($A$51,MARDI!G35:G58,0))</f>
        <v>#N/A</v>
      </c>
      <c r="JN51" s="565" t="e">
        <f>INDEX(MARDI!$B$35:$B$58,MATCH($A$51,MARDI!H35:H58,0))</f>
        <v>#N/A</v>
      </c>
      <c r="JO51" s="565" t="e">
        <f>INDEX(MARDI!$B$35:$B$58,MATCH($A$51,MARDI!I35:I58,0))</f>
        <v>#N/A</v>
      </c>
      <c r="JP51" s="565" t="e">
        <f>INDEX(MARDI!$B$35:$B$58,MATCH($A$51,MARDI!J35:J58,0))</f>
        <v>#N/A</v>
      </c>
      <c r="JQ51" s="565" t="e">
        <f>INDEX(MARDI!$B$35:$B$58,MATCH($A$51,MARDI!K35:K58,0))</f>
        <v>#N/A</v>
      </c>
      <c r="JR51" s="565" t="e">
        <f>INDEX(MARDI!$B$35:$B$58,MATCH($A$51,MARDI!L35:L58,0))</f>
        <v>#N/A</v>
      </c>
      <c r="JS51" s="565" t="e">
        <f>INDEX(MARDI!$B$35:$B$58,MATCH($A$51,MARDI!M35:M58,0))</f>
        <v>#N/A</v>
      </c>
      <c r="JT51" s="565" t="e">
        <f>INDEX(MARDI!$B$35:$B$58,MATCH($A$51,MARDI!N35:N58,0))</f>
        <v>#N/A</v>
      </c>
      <c r="JU51" s="565" t="e">
        <f>INDEX(MARDI!$B$35:$B$58,MATCH($A$51,MARDI!O35:O58,0))</f>
        <v>#N/A</v>
      </c>
      <c r="JV51" s="565" t="e">
        <f>INDEX(MARDI!$B$35:$B$58,MATCH($A$51,MARDI!P35:P58,0))</f>
        <v>#N/A</v>
      </c>
      <c r="JW51" s="565" t="e">
        <f>INDEX(MARDI!$B$35:$B$58,MATCH($A$51,MARDI!Q35:Q58,0))</f>
        <v>#N/A</v>
      </c>
      <c r="JX51" s="565" t="e">
        <f>INDEX(MARDI!$B$35:$B$58,MATCH($A$51,MARDI!R35:R58,0))</f>
        <v>#N/A</v>
      </c>
      <c r="JY51" s="565" t="e">
        <f>INDEX(MARDI!$B$35:$B$58,MATCH($A$51,MARDI!S35:S58,0))</f>
        <v>#N/A</v>
      </c>
      <c r="JZ51" s="565" t="e">
        <f>INDEX(MARDI!$B$35:$B$58,MATCH($A$51,MARDI!T35:T58,0))</f>
        <v>#N/A</v>
      </c>
      <c r="KA51" s="565" t="e">
        <f>INDEX(MARDI!$B$35:$B$58,MATCH($A$51,MARDI!U35:U58,0))</f>
        <v>#N/A</v>
      </c>
      <c r="KB51" s="565" t="e">
        <f>INDEX(MARDI!$B$35:$B$58,MATCH($A$51,MARDI!V35:V58,0))</f>
        <v>#N/A</v>
      </c>
      <c r="KC51" s="565" t="e">
        <f>INDEX(MARDI!$B$35:$B$58,MATCH($A$51,MARDI!W35:W58,0))</f>
        <v>#N/A</v>
      </c>
      <c r="KD51" s="565" t="e">
        <f>INDEX(MARDI!$B$35:$B$58,MATCH($A$51,MARDI!X35:X58,0))</f>
        <v>#N/A</v>
      </c>
      <c r="KE51" s="565" t="e">
        <f>INDEX(MARDI!$B$35:$B$58,MATCH($A$51,MARDI!Y35:Y58,0))</f>
        <v>#N/A</v>
      </c>
      <c r="KF51" s="565" t="e">
        <f>INDEX(MARDI!$B$35:$B$58,MATCH($A$51,MARDI!Z35:Z58,0))</f>
        <v>#N/A</v>
      </c>
      <c r="KG51" s="565" t="e">
        <f>INDEX(MARDI!$B$35:$B$58,MATCH($A$51,MARDI!AA35:AA58,0))</f>
        <v>#N/A</v>
      </c>
      <c r="KH51" s="565" t="e">
        <f>INDEX(MARDI!$B$35:$B$58,MATCH($A$51,MARDI!AB35:AB58,0))</f>
        <v>#N/A</v>
      </c>
      <c r="KI51" s="572">
        <f t="shared" si="36"/>
        <v>0</v>
      </c>
      <c r="KK51" s="565" t="str">
        <f t="shared" si="37"/>
        <v>MASSALSKY</v>
      </c>
      <c r="KL51" s="565" t="e">
        <f>INDEX(MERCREDI!$B$35:$B$58,MATCH($A$51,MERCREDI!D35:D58,0))</f>
        <v>#N/A</v>
      </c>
      <c r="KM51" s="565" t="e">
        <f>INDEX(MERCREDI!$B$35:$B$58,MATCH($A$51,MERCREDI!E35:E58,0))</f>
        <v>#N/A</v>
      </c>
      <c r="KN51" s="565" t="e">
        <f>INDEX(MERCREDI!$B$35:$B$58,MATCH($A$51,MERCREDI!F35:F58,0))</f>
        <v>#N/A</v>
      </c>
      <c r="KO51" s="565" t="e">
        <f>INDEX(MERCREDI!$B$35:$B$58,MATCH($A$51,MERCREDI!G35:G58,0))</f>
        <v>#N/A</v>
      </c>
      <c r="KP51" s="565" t="e">
        <f>INDEX(MERCREDI!$B$35:$B$58,MATCH($A$51,MERCREDI!H35:H58,0))</f>
        <v>#N/A</v>
      </c>
      <c r="KQ51" s="565" t="e">
        <f>INDEX(MERCREDI!$B$35:$B$58,MATCH($A$51,MERCREDI!I35:I58,0))</f>
        <v>#N/A</v>
      </c>
      <c r="KR51" s="565" t="e">
        <f>INDEX(MERCREDI!$B$35:$B$58,MATCH($A$51,MERCREDI!J35:J58,0))</f>
        <v>#N/A</v>
      </c>
      <c r="KS51" s="565" t="e">
        <f>INDEX(MERCREDI!$B$35:$B$58,MATCH($A$51,MERCREDI!K35:K58,0))</f>
        <v>#N/A</v>
      </c>
      <c r="KT51" s="565" t="e">
        <f>INDEX(MERCREDI!$B$35:$B$58,MATCH($A$51,MERCREDI!L35:L58,0))</f>
        <v>#N/A</v>
      </c>
      <c r="KU51" s="565" t="e">
        <f>INDEX(MERCREDI!$B$35:$B$58,MATCH($A$51,MERCREDI!M35:M58,0))</f>
        <v>#N/A</v>
      </c>
      <c r="KV51" s="565" t="e">
        <f>INDEX(MERCREDI!$B$35:$B$58,MATCH($A$51,MERCREDI!N35:N58,0))</f>
        <v>#N/A</v>
      </c>
      <c r="KW51" s="565" t="e">
        <f>INDEX(MERCREDI!$B$35:$B$58,MATCH($A$51,MERCREDI!O35:O58,0))</f>
        <v>#N/A</v>
      </c>
      <c r="KX51" s="565" t="e">
        <f>INDEX(MERCREDI!$B$35:$B$58,MATCH($A$51,MERCREDI!P35:P58,0))</f>
        <v>#N/A</v>
      </c>
      <c r="KY51" s="565" t="e">
        <f>INDEX(MERCREDI!$B$35:$B$58,MATCH($A$51,MERCREDI!Q35:Q58,0))</f>
        <v>#N/A</v>
      </c>
      <c r="KZ51" s="565" t="e">
        <f>INDEX(MERCREDI!$B$35:$B$58,MATCH($A$51,MERCREDI!R35:R58,0))</f>
        <v>#N/A</v>
      </c>
      <c r="LA51" s="565" t="e">
        <f>INDEX(MERCREDI!$B$35:$B$58,MATCH($A$51,MERCREDI!S35:S58,0))</f>
        <v>#N/A</v>
      </c>
      <c r="LB51" s="565" t="e">
        <f>INDEX(MERCREDI!$B$35:$B$58,MATCH($A$51,MERCREDI!T35:T58,0))</f>
        <v>#N/A</v>
      </c>
      <c r="LC51" s="565" t="e">
        <f>INDEX(MERCREDI!$B$35:$B$58,MATCH($A$51,MERCREDI!U35:U58,0))</f>
        <v>#N/A</v>
      </c>
      <c r="LD51" s="565" t="e">
        <f>INDEX(MERCREDI!$B$35:$B$58,MATCH($A$51,MERCREDI!V35:V58,0))</f>
        <v>#N/A</v>
      </c>
      <c r="LE51" s="565" t="e">
        <f>INDEX(MERCREDI!$B$35:$B$58,MATCH($A$51,MERCREDI!W35:W58,0))</f>
        <v>#N/A</v>
      </c>
      <c r="LF51" s="565" t="e">
        <f>INDEX(MERCREDI!$B$35:$B$58,MATCH($A$51,MERCREDI!X35:X58,0))</f>
        <v>#N/A</v>
      </c>
      <c r="LG51" s="565" t="e">
        <f>INDEX(MERCREDI!$B$35:$B$58,MATCH($A$51,MERCREDI!Y35:Y58,0))</f>
        <v>#N/A</v>
      </c>
      <c r="LH51" s="565" t="e">
        <f>INDEX(MERCREDI!$B$35:$B$58,MATCH($A$51,MERCREDI!Z35:Z58,0))</f>
        <v>#N/A</v>
      </c>
      <c r="LI51" s="565" t="e">
        <f>INDEX(MERCREDI!$B$35:$B$58,MATCH($A$51,MERCREDI!AA35:AA58,0))</f>
        <v>#N/A</v>
      </c>
      <c r="LJ51" s="565" t="e">
        <f>INDEX(MERCREDI!$B$35:$B$58,MATCH($A$51,MERCREDI!AB35:AB58,0))</f>
        <v>#N/A</v>
      </c>
      <c r="LK51" s="572">
        <f t="shared" si="38"/>
        <v>0</v>
      </c>
      <c r="LM51" s="565" t="str">
        <f t="shared" si="39"/>
        <v>MASSALSKY</v>
      </c>
      <c r="LN51" s="565" t="e">
        <f>INDEX(JEUDI!$B$35:$B$58,MATCH($A$51,JEUDI!D35:D58,0))</f>
        <v>#N/A</v>
      </c>
      <c r="LO51" s="565" t="e">
        <f>INDEX(JEUDI!$B$35:$B$58,MATCH($A$51,JEUDI!E35:E58,0))</f>
        <v>#N/A</v>
      </c>
      <c r="LP51" s="565" t="e">
        <f>INDEX(JEUDI!$B$35:$B$58,MATCH($A$51,JEUDI!F35:F58,0))</f>
        <v>#N/A</v>
      </c>
      <c r="LQ51" s="565" t="e">
        <f>INDEX(JEUDI!$B$35:$B$58,MATCH($A$51,JEUDI!G35:G58,0))</f>
        <v>#N/A</v>
      </c>
      <c r="LR51" s="565" t="e">
        <f>INDEX(JEUDI!$B$35:$B$58,MATCH($A$51,JEUDI!H35:H58,0))</f>
        <v>#N/A</v>
      </c>
      <c r="LS51" s="565" t="e">
        <f>INDEX(JEUDI!$B$35:$B$58,MATCH($A$51,JEUDI!I35:I58,0))</f>
        <v>#N/A</v>
      </c>
      <c r="LT51" s="565" t="e">
        <f>INDEX(JEUDI!$B$35:$B$58,MATCH($A$51,JEUDI!J35:J58,0))</f>
        <v>#N/A</v>
      </c>
      <c r="LU51" s="565" t="e">
        <f>INDEX(JEUDI!$B$35:$B$58,MATCH($A$51,JEUDI!K35:K58,0))</f>
        <v>#N/A</v>
      </c>
      <c r="LV51" s="565" t="e">
        <f>INDEX(JEUDI!$B$35:$B$58,MATCH($A$51,JEUDI!L35:L58,0))</f>
        <v>#N/A</v>
      </c>
      <c r="LW51" s="565" t="e">
        <f>INDEX(JEUDI!$B$35:$B$58,MATCH($A$51,JEUDI!M35:M58,0))</f>
        <v>#N/A</v>
      </c>
      <c r="LX51" s="565" t="e">
        <f>INDEX(JEUDI!$B$35:$B$58,MATCH($A$51,JEUDI!N35:N58,0))</f>
        <v>#N/A</v>
      </c>
      <c r="LY51" s="565" t="e">
        <f>INDEX(JEUDI!$B$35:$B$58,MATCH($A$51,JEUDI!O35:O58,0))</f>
        <v>#N/A</v>
      </c>
      <c r="LZ51" s="565" t="e">
        <f>INDEX(JEUDI!$B$35:$B$58,MATCH($A$51,JEUDI!P35:P58,0))</f>
        <v>#N/A</v>
      </c>
      <c r="MA51" s="565" t="e">
        <f>INDEX(JEUDI!$B$35:$B$58,MATCH($A$51,JEUDI!Q35:Q58,0))</f>
        <v>#N/A</v>
      </c>
      <c r="MB51" s="565" t="e">
        <f>INDEX(JEUDI!$B$35:$B$58,MATCH($A$51,JEUDI!R35:R58,0))</f>
        <v>#N/A</v>
      </c>
      <c r="MC51" s="565" t="e">
        <f>INDEX(JEUDI!$B$35:$B$58,MATCH($A$51,JEUDI!S35:S58,0))</f>
        <v>#N/A</v>
      </c>
      <c r="MD51" s="565" t="e">
        <f>INDEX(JEUDI!$B$35:$B$58,MATCH($A$51,JEUDI!T35:T58,0))</f>
        <v>#N/A</v>
      </c>
      <c r="ME51" s="565" t="e">
        <f>INDEX(JEUDI!$B$35:$B$58,MATCH($A$51,JEUDI!U35:U58,0))</f>
        <v>#N/A</v>
      </c>
      <c r="MF51" s="565" t="e">
        <f>INDEX(JEUDI!$B$35:$B$58,MATCH($A$51,JEUDI!V35:V58,0))</f>
        <v>#N/A</v>
      </c>
      <c r="MG51" s="565" t="e">
        <f>INDEX(JEUDI!$B$35:$B$58,MATCH($A$51,JEUDI!W35:W58,0))</f>
        <v>#N/A</v>
      </c>
      <c r="MH51" s="565" t="e">
        <f>INDEX(JEUDI!$B$35:$B$58,MATCH($A$51,JEUDI!X35:X58,0))</f>
        <v>#N/A</v>
      </c>
      <c r="MI51" s="565" t="e">
        <f>INDEX(JEUDI!$B$35:$B$58,MATCH($A$51,JEUDI!Y35:Y58,0))</f>
        <v>#N/A</v>
      </c>
      <c r="MJ51" s="565" t="e">
        <f>INDEX(JEUDI!$B$35:$B$58,MATCH($A$51,JEUDI!Z35:Z58,0))</f>
        <v>#N/A</v>
      </c>
      <c r="MK51" s="565" t="e">
        <f>INDEX(JEUDI!$B$35:$B$58,MATCH($A$51,JEUDI!AA35:AA58,0))</f>
        <v>#N/A</v>
      </c>
      <c r="ML51" s="565" t="e">
        <f>INDEX(JEUDI!$B$35:$B$58,MATCH($A$51,JEUDI!AB35:AB58,0))</f>
        <v>#N/A</v>
      </c>
      <c r="MM51" s="572">
        <f t="shared" si="40"/>
        <v>0</v>
      </c>
      <c r="MP51" s="565" t="str">
        <f t="shared" si="41"/>
        <v>MASSALSKY</v>
      </c>
      <c r="MQ51" s="565" t="e">
        <f>INDEX(VENDREDI!$B$35:$B$58,MATCH($A$51,VENDREDI!D35:D58,0))</f>
        <v>#N/A</v>
      </c>
      <c r="MR51" s="565" t="e">
        <f>INDEX(VENDREDI!$B$35:$B$58,MATCH($A$51,VENDREDI!E35:E58,0))</f>
        <v>#N/A</v>
      </c>
      <c r="MS51" s="565" t="e">
        <f>INDEX(VENDREDI!$B$35:$B$58,MATCH($A$51,VENDREDI!F35:F58,0))</f>
        <v>#N/A</v>
      </c>
      <c r="MT51" s="565" t="e">
        <f>INDEX(VENDREDI!$B$35:$B$58,MATCH($A$51,VENDREDI!G35:G58,0))</f>
        <v>#N/A</v>
      </c>
      <c r="MU51" s="565" t="e">
        <f>INDEX(VENDREDI!$B$35:$B$58,MATCH($A$51,VENDREDI!H35:H58,0))</f>
        <v>#N/A</v>
      </c>
      <c r="MV51" s="565" t="e">
        <f>INDEX(VENDREDI!$B$35:$B$58,MATCH($A$51,VENDREDI!I35:I58,0))</f>
        <v>#N/A</v>
      </c>
      <c r="MW51" s="565" t="e">
        <f>INDEX(VENDREDI!$B$35:$B$58,MATCH($A$51,VENDREDI!J35:J58,0))</f>
        <v>#N/A</v>
      </c>
      <c r="MX51" s="565" t="e">
        <f>INDEX(VENDREDI!$B$35:$B$58,MATCH($A$51,VENDREDI!K35:K58,0))</f>
        <v>#N/A</v>
      </c>
      <c r="MY51" s="565" t="e">
        <f>INDEX(VENDREDI!$B$35:$B$58,MATCH($A$51,VENDREDI!L35:L58,0))</f>
        <v>#N/A</v>
      </c>
      <c r="MZ51" s="565" t="e">
        <f>INDEX(VENDREDI!$B$35:$B$58,MATCH($A$51,VENDREDI!M35:M58,0))</f>
        <v>#N/A</v>
      </c>
      <c r="NA51" s="565" t="e">
        <f>INDEX(VENDREDI!$B$35:$B$58,MATCH($A$51,VENDREDI!N35:N58,0))</f>
        <v>#N/A</v>
      </c>
      <c r="NB51" s="565" t="e">
        <f>INDEX(VENDREDI!$B$35:$B$58,MATCH($A$51,VENDREDI!O35:O58,0))</f>
        <v>#N/A</v>
      </c>
      <c r="NC51" s="565" t="e">
        <f>INDEX(VENDREDI!$B$35:$B$58,MATCH($A$51,VENDREDI!P35:P58,0))</f>
        <v>#N/A</v>
      </c>
      <c r="ND51" s="565" t="e">
        <f>INDEX(VENDREDI!$B$35:$B$58,MATCH($A$51,VENDREDI!Q35:Q58,0))</f>
        <v>#N/A</v>
      </c>
      <c r="NE51" s="565" t="e">
        <f>INDEX(VENDREDI!$B$35:$B$58,MATCH($A$51,VENDREDI!R35:R58,0))</f>
        <v>#N/A</v>
      </c>
      <c r="NF51" s="565" t="e">
        <f>INDEX(VENDREDI!$B$35:$B$58,MATCH($A$51,VENDREDI!S35:S58,0))</f>
        <v>#N/A</v>
      </c>
      <c r="NG51" s="565" t="e">
        <f>INDEX(VENDREDI!$B$35:$B$58,MATCH($A$51,VENDREDI!T35:T58,0))</f>
        <v>#N/A</v>
      </c>
      <c r="NH51" s="565" t="e">
        <f>INDEX(VENDREDI!$B$35:$B$58,MATCH($A$51,VENDREDI!U35:U58,0))</f>
        <v>#N/A</v>
      </c>
      <c r="NI51" s="565" t="e">
        <f>INDEX(VENDREDI!$B$35:$B$58,MATCH($A$51,VENDREDI!V35:V58,0))</f>
        <v>#N/A</v>
      </c>
      <c r="NJ51" s="565" t="e">
        <f>INDEX(VENDREDI!$B$35:$B$58,MATCH($A$51,VENDREDI!W35:W58,0))</f>
        <v>#N/A</v>
      </c>
      <c r="NK51" s="565" t="e">
        <f>INDEX(VENDREDI!$B$35:$B$58,MATCH($A$51,VENDREDI!X35:X58,0))</f>
        <v>#N/A</v>
      </c>
      <c r="NL51" s="565" t="e">
        <f>INDEX(VENDREDI!$B$35:$B$58,MATCH($A$51,VENDREDI!Y35:Y58,0))</f>
        <v>#N/A</v>
      </c>
      <c r="NM51" s="565" t="e">
        <f>INDEX(VENDREDI!$B$35:$B$58,MATCH($A$51,VENDREDI!Z35:Z58,0))</f>
        <v>#N/A</v>
      </c>
      <c r="NN51" s="565" t="e">
        <f>INDEX(VENDREDI!$B$35:$B$58,MATCH($A$51,VENDREDI!AA35:AA58,0))</f>
        <v>#N/A</v>
      </c>
      <c r="NO51" s="565" t="e">
        <f>INDEX(VENDREDI!$B$35:$B$58,MATCH($A$51,VENDREDI!AB35:AB58,0))</f>
        <v>#N/A</v>
      </c>
      <c r="NP51" s="572">
        <f t="shared" si="42"/>
        <v>0</v>
      </c>
      <c r="NS51" s="564" t="str">
        <f t="shared" si="43"/>
        <v>MASSALSKY</v>
      </c>
      <c r="NT51" s="617" t="e">
        <f>INDEX(LUNDI!$B$63:$B$66,MATCH(A51,LUNDI!$D$63:$D$66,0))</f>
        <v>#N/A</v>
      </c>
      <c r="NU51" s="618" t="e">
        <f>INDEX(LUNDI!$B$63:$B$66,MATCH(A51,LUNDI!$E$63:$E$66,0))</f>
        <v>#N/A</v>
      </c>
      <c r="NV51" s="625" t="e">
        <f>INDEX(LUNDI!$H$63:$H$66,MATCH(A51,LUNDI!$J$63:$J$66,0))</f>
        <v>#N/A</v>
      </c>
      <c r="NW51" s="626" t="e">
        <f>INDEX(LUNDI!$H$63:$H$66,MATCH($A$51,LUNDI!K63:K66,0))</f>
        <v>#N/A</v>
      </c>
      <c r="NX51" s="617" t="e">
        <f>INDEX(MARDI!$B$63:$B$66,MATCH(A51,MARDI!$D$63:$D$66,0))</f>
        <v>#N/A</v>
      </c>
      <c r="NY51" s="618" t="e">
        <f>INDEX(MARDI!$B$63:$B$66,MATCH(A51,MARDI!$E$63:$E$66,0))</f>
        <v>#N/A</v>
      </c>
      <c r="NZ51" s="625" t="e">
        <f>INDEX(MARDI!$H$63:$H$66,MATCH(A51,MARDI!$J$63:$J$66,0))</f>
        <v>#N/A</v>
      </c>
      <c r="OA51" s="626" t="e">
        <f>INDEX(MARDI!$H$63:$H$66,MATCH(A51,MARDI!$K$63:$K$66,0))</f>
        <v>#N/A</v>
      </c>
      <c r="OB51" s="617" t="e">
        <f>INDEX(MERCREDI!$B$63:$B$66,MATCH(A51,MERCREDI!$D$63:$D$66,0))</f>
        <v>#N/A</v>
      </c>
      <c r="OC51" s="618" t="e">
        <f>INDEX(MERCREDI!$B$63:$B$66,MATCH(A51,MERCREDI!$E$63:$E$66,0))</f>
        <v>#N/A</v>
      </c>
      <c r="OD51" s="625" t="e">
        <f>INDEX(MERCREDI!$H$63:$H$66,MATCH(A51,MERCREDI!$J$63:$J$66,0))</f>
        <v>#N/A</v>
      </c>
      <c r="OE51" s="626" t="e">
        <f>INDEX(MERCREDI!$H$63:$H$66,MATCH(A51,MERCREDI!$K$63:$K$66,0))</f>
        <v>#N/A</v>
      </c>
      <c r="OF51" s="617" t="e">
        <f>INDEX(JEUDI!$B$63:$B$66,MATCH(A51,JEUDI!$D$63:$D$66,0))</f>
        <v>#N/A</v>
      </c>
      <c r="OG51" s="618" t="e">
        <f>INDEX(JEUDI!$B$63:$B$66,MATCH(A51,JEUDI!$E$63:$E$66,0))</f>
        <v>#N/A</v>
      </c>
      <c r="OH51" s="625" t="e">
        <f>INDEX(JEUDI!$H$63:$H$66,MATCH(A51,JEUDI!$J$63:$J$66,0))</f>
        <v>#N/A</v>
      </c>
      <c r="OI51" s="626" t="e">
        <f>INDEX(JEUDI!$H$63:$H$66,MATCH(A51,JEUDI!$K$63:$K$66,0))</f>
        <v>#N/A</v>
      </c>
      <c r="OJ51" s="617" t="e">
        <f>INDEX(VENDREDI!$B$63:$B$66,MATCH(A51,VENDREDI!$D$63:$D$66,0))</f>
        <v>#N/A</v>
      </c>
      <c r="OK51" s="618" t="e">
        <f>INDEX(VENDREDI!$B$63:$B$66,MATCH(A51,VENDREDI!$E$63:$E$66,0))</f>
        <v>#N/A</v>
      </c>
      <c r="OL51" s="625" t="e">
        <f>INDEX(VENDREDI!$H$63:$H$66,MATCH(A51,VENDREDI!$J$63:$J$66,0))</f>
        <v>#N/A</v>
      </c>
      <c r="OM51" s="626" t="e">
        <f>INDEX(VENDREDI!$H$63:$H$66,MATCH(A51,VENDREDI!$K$63:$K$66,0))</f>
        <v>#N/A</v>
      </c>
      <c r="ON51" s="669" t="str">
        <f t="shared" si="44"/>
        <v>MASSALSKY</v>
      </c>
      <c r="OO51" s="641" t="e">
        <f>INDEX(LUNDI!$C$63:$C$66,MATCH(A51,LUNDI!$D$63:$D$66,0))</f>
        <v>#N/A</v>
      </c>
      <c r="OP51" s="642" t="e">
        <f>INDEX(LUNDI!$C$63:$C$66,MATCH(A51,LUNDI!$E$63:$E$66,0))</f>
        <v>#N/A</v>
      </c>
      <c r="OQ51" s="645" t="e">
        <f>INDEX(LUNDI!$I$63:$I$66,MATCH(A51,LUNDI!$J$63:$J$66,0))</f>
        <v>#N/A</v>
      </c>
      <c r="OR51" s="646" t="e">
        <f>INDEX(LUNDI!$I$63:$I$66,MATCH(A51,LUNDI!$K$63:$K$66,0))</f>
        <v>#N/A</v>
      </c>
      <c r="OS51" s="649" t="e">
        <f>INDEX(MARDI!$C$63:$C$66,MATCH(A51,MARDI!$D$63:$D$66,0))</f>
        <v>#N/A</v>
      </c>
      <c r="OT51" s="650" t="e">
        <f>INDEX(MARDI!$C$63:$C$66,MATCH(A51,MARDI!$E$63:$E$66,0))</f>
        <v>#N/A</v>
      </c>
      <c r="OU51" s="651" t="e">
        <f>INDEX(MARDI!$I$63:$I$66,MATCH(A51,MARDI!$J$63:$J$66,0))</f>
        <v>#N/A</v>
      </c>
      <c r="OV51" s="652" t="e">
        <f>INDEX(MARDI!$I$63:$I$66,MATCH(A51,MARDI!$K$63:$K$66,0))</f>
        <v>#N/A</v>
      </c>
      <c r="OW51" s="657" t="e">
        <f>INDEX(MERCREDI!$C$63:$C$66,MATCH(A51,MERCREDI!$D$63:$D$66,0))</f>
        <v>#N/A</v>
      </c>
      <c r="OX51" s="658" t="e">
        <f>INDEX(MERCREDI!$C$63:$C$66,MATCH(A51,MERCREDI!$E$63:$E$66,0))</f>
        <v>#N/A</v>
      </c>
      <c r="OY51" s="659" t="e">
        <f>INDEX(MERCREDI!$I$63:$I$66,MATCH(A51,MERCREDI!$J$63:$J$66,0))</f>
        <v>#N/A</v>
      </c>
      <c r="OZ51" s="660" t="e">
        <f>INDEX(MERCREDI!$I$63:$I$66,MATCH(A51,MERCREDI!$K$63:$K$66,0))</f>
        <v>#N/A</v>
      </c>
      <c r="PA51" s="657" t="e">
        <f>INDEX(JEUDI!$C$63:$C$66,MATCH(A51,JEUDI!$D$63:$D$66,0))</f>
        <v>#N/A</v>
      </c>
      <c r="PB51" s="658" t="e">
        <f>INDEX(JEUDI!$C$63:$C$66,MATCH(A51,JEUDI!$E$63:$E$66,0))</f>
        <v>#N/A</v>
      </c>
      <c r="PC51" s="659" t="e">
        <f>INDEX(JEUDI!$I$63:$I$66,MATCH(A51,JEUDI!$J$63:$J$66,0))</f>
        <v>#N/A</v>
      </c>
      <c r="PD51" s="660" t="e">
        <f>INDEX(JEUDI!$I$63:$I$66,MATCH(A51,JEUDI!$K$63:$K$66,0))</f>
        <v>#N/A</v>
      </c>
      <c r="PE51" s="657" t="e">
        <f>INDEX(VENDREDI!$C$63:$C$66,MATCH(A51,VENDREDI!$D$63:$D$66,0))</f>
        <v>#N/A</v>
      </c>
      <c r="PF51" s="658" t="e">
        <f>INDEX(VENDREDI!$C$63:$C$66,MATCH(A51,VENDREDI!$E$63:$E$66,0))</f>
        <v>#N/A</v>
      </c>
      <c r="PG51" s="659" t="e">
        <f>INDEX(VENDREDI!$I$63:$I$66,MATCH(A51,VENDREDI!$J$63:$J$66,0))</f>
        <v>#N/A</v>
      </c>
      <c r="PH51" s="660" t="e">
        <f>INDEX(VENDREDI!$I$63:$I$66,MATCH(A51,VENDREDI!$K$63:$K$66,0))</f>
        <v>#N/A</v>
      </c>
    </row>
    <row r="52" spans="1:424" x14ac:dyDescent="0.25">
      <c r="A52" s="187" t="str">
        <f>'LISTE DES PROFS'!A47</f>
        <v>MEFTAH</v>
      </c>
      <c r="B52" s="233">
        <f t="shared" si="17"/>
        <v>0</v>
      </c>
      <c r="C52" s="234">
        <f t="shared" si="18"/>
        <v>0</v>
      </c>
      <c r="D52" s="234">
        <f t="shared" si="19"/>
        <v>0</v>
      </c>
      <c r="E52" s="235">
        <f t="shared" si="20"/>
        <v>0</v>
      </c>
      <c r="F52" s="233">
        <f t="shared" si="21"/>
        <v>0</v>
      </c>
      <c r="G52" s="234">
        <f t="shared" si="22"/>
        <v>0</v>
      </c>
      <c r="H52" s="227">
        <f t="shared" si="23"/>
        <v>0</v>
      </c>
      <c r="I52" s="235">
        <f t="shared" si="24"/>
        <v>0</v>
      </c>
      <c r="J52" s="489">
        <f t="shared" si="45"/>
        <v>0</v>
      </c>
      <c r="K52" s="227">
        <f t="shared" si="46"/>
        <v>0</v>
      </c>
      <c r="L52" s="227">
        <f t="shared" si="47"/>
        <v>0</v>
      </c>
      <c r="M52" s="235">
        <f t="shared" si="48"/>
        <v>0</v>
      </c>
      <c r="N52" s="491">
        <f t="shared" si="25"/>
        <v>0</v>
      </c>
      <c r="O52" s="480" t="s">
        <v>30</v>
      </c>
      <c r="P52" s="233">
        <f>COUNTIF(LUNDI!$D$6:$AB$15,A52)</f>
        <v>0</v>
      </c>
      <c r="Q52" s="234">
        <f>COUNTIF(LUNDI!$D$20:$Y$29,A52)</f>
        <v>0</v>
      </c>
      <c r="R52" s="444">
        <f t="shared" si="4"/>
        <v>0</v>
      </c>
      <c r="S52" s="234">
        <f>COUNTIF(MARDI!$D$6:$AB$15,A52)</f>
        <v>0</v>
      </c>
      <c r="T52" s="234">
        <f>COUNTIF(MARDI!$D$20:$Y$29,A52)</f>
        <v>0</v>
      </c>
      <c r="U52" s="444">
        <f t="shared" si="5"/>
        <v>0</v>
      </c>
      <c r="V52" s="234">
        <f>COUNTIF(MERCREDI!$D$6:$AB$15,A52)</f>
        <v>0</v>
      </c>
      <c r="W52" s="234">
        <f>COUNTIF(MERCREDI!$D$20:$Y$29,A52)</f>
        <v>0</v>
      </c>
      <c r="X52" s="444">
        <f t="shared" si="6"/>
        <v>0</v>
      </c>
      <c r="Y52" s="234">
        <f>COUNTIF(JEUDI!$D$6:$AB$15,A52)</f>
        <v>0</v>
      </c>
      <c r="Z52" s="234">
        <f>COUNTIF(JEUDI!$D$20:$Y$29,A52)</f>
        <v>0</v>
      </c>
      <c r="AA52" s="444">
        <f t="shared" si="7"/>
        <v>0</v>
      </c>
      <c r="AB52" s="234">
        <f>COUNTIF(VENDREDI!$D$6:$AB$15,A52)</f>
        <v>0</v>
      </c>
      <c r="AC52" s="235">
        <f>COUNTIF(VENDREDI!$D$20:$Y$29,A52)</f>
        <v>0</v>
      </c>
      <c r="AD52" s="451">
        <f t="shared" si="8"/>
        <v>0</v>
      </c>
      <c r="AE52" s="226">
        <f>COUNTIF(LUNDI!$D$63:$D$66,A52)</f>
        <v>0</v>
      </c>
      <c r="AF52" s="227">
        <f>COUNTIF(LUNDI!$E$63:$E$66,A52)</f>
        <v>0</v>
      </c>
      <c r="AG52" s="228">
        <f>COUNTIF(MARDI!$D$63:$D$66,A52)</f>
        <v>0</v>
      </c>
      <c r="AH52" s="234">
        <f>COUNTIF(MARDI!$E$63:$E$66,A52)</f>
        <v>0</v>
      </c>
      <c r="AI52" s="228">
        <f>COUNTIF(MERCREDI!$D$63:$D$66,A52)</f>
        <v>0</v>
      </c>
      <c r="AJ52" s="234">
        <f>COUNTIF(MERCREDI!$E$63:$E$66,A52)</f>
        <v>0</v>
      </c>
      <c r="AK52" s="228">
        <f>COUNTIF(JEUDI!$D$63:$D$66,A52)</f>
        <v>0</v>
      </c>
      <c r="AL52" s="227">
        <f>COUNTIF(JEUDI!$E$63:$E$66,A52)</f>
        <v>0</v>
      </c>
      <c r="AM52" s="228">
        <f>COUNTIF(VENDREDI!$D$63:$D$66,A52)</f>
        <v>0</v>
      </c>
      <c r="AN52" s="525">
        <f>COUNTIF(VENDREDI!$E$63:$E$66,A52)</f>
        <v>0</v>
      </c>
      <c r="AO52" s="233">
        <f>COUNTIF(LUNDI!$F$63:$F$66,A52)</f>
        <v>0</v>
      </c>
      <c r="AP52" s="234"/>
      <c r="AQ52" s="234">
        <f>COUNTIF(MARDI!$F$63:$F$66,A52)</f>
        <v>0</v>
      </c>
      <c r="AR52" s="234"/>
      <c r="AS52" s="234">
        <f>COUNTIF(MERCREDI!$F$63:$F$66,A52)</f>
        <v>0</v>
      </c>
      <c r="AT52" s="234"/>
      <c r="AU52" s="234">
        <f>COUNTIF(JEUDI!$F$63:$F$66,A52)</f>
        <v>0</v>
      </c>
      <c r="AV52" s="234"/>
      <c r="AW52" s="235">
        <f>COUNTIF(VENDREDI!$F$63:$F$66,A52)</f>
        <v>0</v>
      </c>
      <c r="AZ52" s="233">
        <f>COUNTIF(LUNDI!$D$35:$AB$44,A52)</f>
        <v>0</v>
      </c>
      <c r="BA52" s="234">
        <f>COUNTIF(LUNDI!$D$49:$Y$58,A52)</f>
        <v>0</v>
      </c>
      <c r="BB52" s="444">
        <f t="shared" si="9"/>
        <v>0</v>
      </c>
      <c r="BC52" s="234">
        <f>COUNTIF(MARDI!$D$35:$AB$44,A52)</f>
        <v>0</v>
      </c>
      <c r="BD52" s="234">
        <f>COUNTIF(MARDI!$D$49:$Y$58,A52)</f>
        <v>0</v>
      </c>
      <c r="BE52" s="444">
        <f t="shared" si="10"/>
        <v>0</v>
      </c>
      <c r="BF52" s="234">
        <f>COUNTIF(MERCREDI!$D$35:$AB$44,A52)</f>
        <v>0</v>
      </c>
      <c r="BG52" s="234">
        <f>COUNTIF(MERCREDI!$D$49:$Y$58,A52)</f>
        <v>0</v>
      </c>
      <c r="BH52" s="444">
        <f t="shared" si="11"/>
        <v>0</v>
      </c>
      <c r="BI52" s="234">
        <f>COUNTIF(JEUDI!$D$35:$AB$44,A52)</f>
        <v>0</v>
      </c>
      <c r="BJ52" s="234">
        <f>COUNTIF(JEUDI!$D$49:$Y$58,A52)</f>
        <v>0</v>
      </c>
      <c r="BK52" s="444">
        <f t="shared" si="12"/>
        <v>0</v>
      </c>
      <c r="BL52" s="234">
        <f>COUNTIF(VENDREDI!$D$35:$AB$44,A52)</f>
        <v>0</v>
      </c>
      <c r="BM52" s="235">
        <f>COUNTIF(VENDREDI!$D$49:$Y$58,A52)</f>
        <v>0</v>
      </c>
      <c r="BN52" s="451">
        <f t="shared" si="13"/>
        <v>0</v>
      </c>
      <c r="BO52" s="207">
        <f>COUNTIF(LUNDI!$J$63:$J$66,A52)</f>
        <v>0</v>
      </c>
      <c r="BP52" s="41">
        <f>COUNTIF(LUNDI!$K$63:$K$66,A52)</f>
        <v>0</v>
      </c>
      <c r="BQ52" s="207">
        <f>COUNTIF(MARDI!$J$63:$J$66,A52)</f>
        <v>0</v>
      </c>
      <c r="BR52" s="41">
        <f>COUNTIF(MARDI!$K$63:$K$66,A52)</f>
        <v>0</v>
      </c>
      <c r="BS52" s="207">
        <f>COUNTIF(MERCREDI!$J$63:$J$66,A52)</f>
        <v>0</v>
      </c>
      <c r="BT52" s="41">
        <f>COUNTIF(MERCREDI!$K$63:$K$66,A52)</f>
        <v>0</v>
      </c>
      <c r="BU52" s="207">
        <f>COUNTIF(JEUDI!$J$63:$J$66,A52)</f>
        <v>0</v>
      </c>
      <c r="BV52" s="41">
        <f>COUNTIF(JEUDI!$K$63:$K$66,A52)</f>
        <v>0</v>
      </c>
      <c r="BW52" s="207">
        <f>COUNTIF(VENDREDI!$J$63:$J$66,A52)</f>
        <v>0</v>
      </c>
      <c r="BX52" s="42">
        <f>COUNTIF(VENDREDI!$K$63:$K$66,A52)</f>
        <v>0</v>
      </c>
      <c r="BY52" s="207">
        <f>COUNTIF(LUNDI!$L$66:$L108,A52)</f>
        <v>0</v>
      </c>
      <c r="BZ52" s="208"/>
      <c r="CA52" s="41">
        <f>COUNTIF(MARDI!$L$63:$L$66,A52)</f>
        <v>0</v>
      </c>
      <c r="CB52" s="208"/>
      <c r="CC52" s="208">
        <f>COUNTIF(MERCREDI!$L$63:$L$66,A52)</f>
        <v>0</v>
      </c>
      <c r="CD52" s="208"/>
      <c r="CE52" s="41">
        <f>COUNTIF(JEUDI!$L$63:$L$66,A52)</f>
        <v>0</v>
      </c>
      <c r="CF52" s="208"/>
      <c r="CG52" s="209">
        <f>COUNTIF(VENDREDI!$L$63:$L$66,A52)</f>
        <v>0</v>
      </c>
      <c r="CK52" s="43">
        <f>COUNTIF(LUNDI!$O$64:$O$66,A52)</f>
        <v>0</v>
      </c>
      <c r="CL52" s="41">
        <f>COUNTIF(MARDI!$O$64:$O$66,A52)</f>
        <v>0</v>
      </c>
      <c r="CM52" s="41">
        <f>COUNTIF(MERCREDI!$O$64:$O$66,A52)</f>
        <v>0</v>
      </c>
      <c r="CN52" s="41">
        <f>COUNTIF(JEUDI!$O$64:$O$66,A52)</f>
        <v>0</v>
      </c>
      <c r="CO52" s="42">
        <f>COUNTIF(VENDREDI!$O$64:$O$66,A52)</f>
        <v>0</v>
      </c>
      <c r="CQ52" s="43">
        <f>COUNTIF(LUNDI!$P$64:$P$66,A52)</f>
        <v>0</v>
      </c>
      <c r="CR52" s="41">
        <f>COUNTIF(MARDI!$P$64:$P$66,A52)</f>
        <v>0</v>
      </c>
      <c r="CS52" s="41">
        <f>COUNTIF(MERCREDI!$P$64:$P$66,A52)</f>
        <v>0</v>
      </c>
      <c r="CT52" s="41">
        <f>COUNTIF(JEUDI!$P$64:$P$66,A52)</f>
        <v>0</v>
      </c>
      <c r="CU52" s="42">
        <f>COUNTIF(VENDREDI!$P$64:$P$66,A52)</f>
        <v>0</v>
      </c>
      <c r="CV52" s="543" t="str">
        <f t="shared" si="26"/>
        <v>MEFTAH</v>
      </c>
      <c r="CW52" s="559" t="e">
        <f>INDEX(LUNDI!$B$6:$B$29,MATCH($A$52,LUNDI!D6:D29,0))</f>
        <v>#N/A</v>
      </c>
      <c r="CX52" s="559" t="e">
        <f>INDEX(LUNDI!$B$6:$B$29,MATCH($A$52,LUNDI!E6:E29,0))</f>
        <v>#N/A</v>
      </c>
      <c r="CY52" s="559" t="e">
        <f>INDEX(LUNDI!$B$6:$B$29,MATCH($A$52,LUNDI!F6:F29,0))</f>
        <v>#N/A</v>
      </c>
      <c r="CZ52" s="559" t="e">
        <f>INDEX(LUNDI!$B$6:$B$29,MATCH($A$52,LUNDI!G6:G29,0))</f>
        <v>#N/A</v>
      </c>
      <c r="DA52" s="559" t="e">
        <f>INDEX(LUNDI!$B$6:$B$29,MATCH($A$52,LUNDI!H6:H29,0))</f>
        <v>#N/A</v>
      </c>
      <c r="DB52" s="559" t="e">
        <f>INDEX(LUNDI!$B$6:$B$29,MATCH($A$52,LUNDI!I6:I29,0))</f>
        <v>#N/A</v>
      </c>
      <c r="DC52" s="559" t="e">
        <f>INDEX(LUNDI!$B$6:$B$29,MATCH($A$52,LUNDI!J6:J29,0))</f>
        <v>#N/A</v>
      </c>
      <c r="DD52" s="559" t="e">
        <f>INDEX(LUNDI!$B$6:$B$29,MATCH($A$52,LUNDI!K6:K29,0))</f>
        <v>#N/A</v>
      </c>
      <c r="DE52" s="559" t="e">
        <f>INDEX(LUNDI!$B$6:$B$29,MATCH($A$52,LUNDI!L6:L29,0))</f>
        <v>#N/A</v>
      </c>
      <c r="DF52" s="559" t="e">
        <f>INDEX(LUNDI!$B$6:$B$29,MATCH($A$52,LUNDI!M6:M29,0))</f>
        <v>#N/A</v>
      </c>
      <c r="DG52" s="559" t="e">
        <f>INDEX(LUNDI!$B$6:$B$29,MATCH($A$52,LUNDI!N6:N29,0))</f>
        <v>#N/A</v>
      </c>
      <c r="DH52" s="559" t="e">
        <f>INDEX(LUNDI!$B$6:$B$29,MATCH($A$52,LUNDI!O6:O29,0))</f>
        <v>#N/A</v>
      </c>
      <c r="DI52" s="559" t="e">
        <f>INDEX(LUNDI!$B$6:$B$29,MATCH($A$52,LUNDI!P6:P29,0))</f>
        <v>#N/A</v>
      </c>
      <c r="DJ52" s="559" t="e">
        <f>INDEX(LUNDI!$B$6:$B$29,MATCH($A$52,LUNDI!Q6:Q29,0))</f>
        <v>#N/A</v>
      </c>
      <c r="DK52" s="559" t="e">
        <f>INDEX(LUNDI!$B$6:$B$29,MATCH($A$52,LUNDI!R6:R29,0))</f>
        <v>#N/A</v>
      </c>
      <c r="DL52" s="559" t="e">
        <f>INDEX(LUNDI!$B$6:$B$29,MATCH($A$52,LUNDI!S6:S29,0))</f>
        <v>#N/A</v>
      </c>
      <c r="DM52" s="559" t="e">
        <f>INDEX(LUNDI!$B$6:$B$29,MATCH($A$52,LUNDI!T6:T29,0))</f>
        <v>#N/A</v>
      </c>
      <c r="DN52" s="559" t="e">
        <f>INDEX(LUNDI!$B$6:$B$29,MATCH($A$52,LUNDI!U6:U29,0))</f>
        <v>#N/A</v>
      </c>
      <c r="DO52" s="559" t="e">
        <f>INDEX(LUNDI!$B$6:$B$29,MATCH($A$52,LUNDI!V6:V29,0))</f>
        <v>#N/A</v>
      </c>
      <c r="DP52" s="559" t="e">
        <f>INDEX(LUNDI!$B$6:$B$29,MATCH($A$52,LUNDI!W6:W29,0))</f>
        <v>#N/A</v>
      </c>
      <c r="DQ52" s="559" t="e">
        <f>INDEX(LUNDI!$B$6:$B$29,MATCH($A$52,LUNDI!X6:X29,0))</f>
        <v>#N/A</v>
      </c>
      <c r="DR52" s="559" t="e">
        <f>INDEX(LUNDI!$B$6:$B$29,MATCH($A$52,LUNDI!Y6:Y29,0))</f>
        <v>#N/A</v>
      </c>
      <c r="DS52" s="559" t="e">
        <f>INDEX(LUNDI!$B$6:$B$29,MATCH($A$52,LUNDI!Z6:Z29,0))</f>
        <v>#N/A</v>
      </c>
      <c r="DT52" s="559" t="e">
        <f>INDEX(LUNDI!$B$6:$B$29,MATCH($A$52,LUNDI!AA6:AA29,0))</f>
        <v>#N/A</v>
      </c>
      <c r="DU52" s="559" t="e">
        <f>INDEX(LUNDI!$B$6:$B$29,MATCH($A$52,LUNDI!AB6:AB29,0))</f>
        <v>#N/A</v>
      </c>
      <c r="DV52" s="572">
        <f t="shared" si="49"/>
        <v>0</v>
      </c>
      <c r="DW52" s="543" t="str">
        <f t="shared" si="50"/>
        <v>MEFTAH</v>
      </c>
      <c r="DX52" s="559" t="e">
        <f>INDEX(MARDI!$B$6:$B$29,MATCH($A$52,MARDI!D6:D29,0))</f>
        <v>#N/A</v>
      </c>
      <c r="DY52" s="559" t="e">
        <f>INDEX(MARDI!$B$6:$B$29,MATCH($A$52,MARDI!E6:E29,0))</f>
        <v>#N/A</v>
      </c>
      <c r="DZ52" s="559" t="e">
        <f>INDEX(MARDI!$B$6:$B$29,MATCH($A$52,MARDI!F6:F29,0))</f>
        <v>#N/A</v>
      </c>
      <c r="EA52" s="559" t="e">
        <f>INDEX(MARDI!$B$6:$B$29,MATCH($A$52,MARDI!G6:G29,0))</f>
        <v>#N/A</v>
      </c>
      <c r="EB52" s="559" t="e">
        <f>INDEX(MARDI!$B$6:$B$29,MATCH($A$52,MARDI!H6:H29,0))</f>
        <v>#N/A</v>
      </c>
      <c r="EC52" s="559" t="e">
        <f>INDEX(MARDI!$B$6:$B$29,MATCH($A$52,MARDI!I6:I29,0))</f>
        <v>#N/A</v>
      </c>
      <c r="ED52" s="559" t="e">
        <f>INDEX(MARDI!$B$6:$B$29,MATCH($A$52,MARDI!J6:J29,0))</f>
        <v>#N/A</v>
      </c>
      <c r="EE52" s="559" t="e">
        <f>INDEX(MARDI!$B$6:$B$29,MATCH($A$52,MARDI!K6:K29,0))</f>
        <v>#N/A</v>
      </c>
      <c r="EF52" s="559" t="e">
        <f>INDEX(MARDI!$B$6:$B$29,MATCH($A$52,MARDI!L6:L29,0))</f>
        <v>#N/A</v>
      </c>
      <c r="EG52" s="559" t="e">
        <f>INDEX(MARDI!$B$6:$B$29,MATCH($A$52,MARDI!M6:M29,0))</f>
        <v>#N/A</v>
      </c>
      <c r="EH52" s="559" t="e">
        <f>INDEX(MARDI!$B$6:$B$29,MATCH($A$52,MARDI!N6:N29,0))</f>
        <v>#N/A</v>
      </c>
      <c r="EI52" s="559" t="e">
        <f>INDEX(MARDI!$B$6:$B$29,MATCH($A$52,MARDI!O6:O29,0))</f>
        <v>#N/A</v>
      </c>
      <c r="EJ52" s="559" t="e">
        <f>INDEX(MARDI!$B$6:$B$29,MATCH($A$52,MARDI!P6:P29,0))</f>
        <v>#N/A</v>
      </c>
      <c r="EK52" s="559" t="e">
        <f>INDEX(MARDI!$B$6:$B$29,MATCH($A$52,MARDI!Q6:Q29,0))</f>
        <v>#N/A</v>
      </c>
      <c r="EL52" s="559" t="e">
        <f>INDEX(MARDI!$B$6:$B$29,MATCH($A$52,MARDI!R6:R29,0))</f>
        <v>#N/A</v>
      </c>
      <c r="EM52" s="559" t="e">
        <f>INDEX(MARDI!$B$6:$B$29,MATCH($A$52,MARDI!S6:S29,0))</f>
        <v>#N/A</v>
      </c>
      <c r="EN52" s="559" t="e">
        <f>INDEX(MARDI!$B$6:$B$29,MATCH($A$52,MARDI!T6:T29,0))</f>
        <v>#N/A</v>
      </c>
      <c r="EO52" s="559" t="e">
        <f>INDEX(MARDI!$B$6:$B$29,MATCH($A$52,MARDI!U6:U29,0))</f>
        <v>#N/A</v>
      </c>
      <c r="EP52" s="559" t="e">
        <f>INDEX(MARDI!$B$6:$B$29,MATCH($A$52,MARDI!V6:V29,0))</f>
        <v>#N/A</v>
      </c>
      <c r="EQ52" s="559" t="e">
        <f>INDEX(MARDI!$B$6:$B$29,MATCH($A$52,MARDI!W6:W29,0))</f>
        <v>#N/A</v>
      </c>
      <c r="ER52" s="559" t="e">
        <f>INDEX(MARDI!$B$6:$B$29,MATCH($A$52,MARDI!X6:X29,0))</f>
        <v>#N/A</v>
      </c>
      <c r="ES52" s="559" t="e">
        <f>INDEX(MARDI!$B$6:$B$29,MATCH($A$52,MARDI!Y6:Y29,0))</f>
        <v>#N/A</v>
      </c>
      <c r="ET52" s="559" t="e">
        <f>INDEX(MARDI!$B$6:$B$29,MATCH($A$52,MARDI!Z6:Z29,0))</f>
        <v>#N/A</v>
      </c>
      <c r="EU52" s="559" t="e">
        <f>INDEX(MARDI!$B$6:$B$29,MATCH($A$52,MARDI!AA6:AA29,0))</f>
        <v>#N/A</v>
      </c>
      <c r="EV52" s="559" t="e">
        <f>INDEX(MARDI!$B$6:$B$29,MATCH($A$52,MARDI!AB6:AB29,0))</f>
        <v>#N/A</v>
      </c>
      <c r="EW52" s="572">
        <f t="shared" si="51"/>
        <v>0</v>
      </c>
      <c r="EX52" s="559"/>
      <c r="EY52" s="568" t="str">
        <f t="shared" si="27"/>
        <v>MEFTAH</v>
      </c>
      <c r="EZ52" s="559" t="e">
        <f>INDEX(MERCREDI!$B$6:$B$29,MATCH($A$52,MERCREDI!D6:D29,0))</f>
        <v>#N/A</v>
      </c>
      <c r="FA52" s="559" t="e">
        <f>INDEX(MERCREDI!$B$6:$B$29,MATCH($A$52,MERCREDI!E6:E29,0))</f>
        <v>#N/A</v>
      </c>
      <c r="FB52" s="559" t="e">
        <f>INDEX(MERCREDI!$B$6:$B$29,MATCH($A$52,MERCREDI!F6:F29,0))</f>
        <v>#N/A</v>
      </c>
      <c r="FC52" s="559" t="e">
        <f>INDEX(MERCREDI!$B$6:$B$29,MATCH($A$52,MERCREDI!G6:G29,0))</f>
        <v>#N/A</v>
      </c>
      <c r="FD52" s="559" t="e">
        <f>INDEX(MERCREDI!$B$6:$B$29,MATCH($A$52,MERCREDI!H6:H29,0))</f>
        <v>#N/A</v>
      </c>
      <c r="FE52" s="559" t="e">
        <f>INDEX(MERCREDI!$B$6:$B$29,MATCH($A$52,MERCREDI!I6:I29,0))</f>
        <v>#N/A</v>
      </c>
      <c r="FF52" s="559" t="e">
        <f>INDEX(MERCREDI!$B$6:$B$29,MATCH($A$52,MERCREDI!J6:J29,0))</f>
        <v>#N/A</v>
      </c>
      <c r="FG52" s="559" t="e">
        <f>INDEX(MERCREDI!$B$6:$B$29,MATCH($A$52,MERCREDI!K6:K29,0))</f>
        <v>#N/A</v>
      </c>
      <c r="FH52" s="559" t="e">
        <f>INDEX(MERCREDI!$B$6:$B$29,MATCH($A$52,MERCREDI!L6:L29,0))</f>
        <v>#N/A</v>
      </c>
      <c r="FI52" s="559" t="e">
        <f>INDEX(MERCREDI!$B$6:$B$29,MATCH($A$52,MERCREDI!M6:M29,0))</f>
        <v>#N/A</v>
      </c>
      <c r="FJ52" s="559" t="e">
        <f>INDEX(MERCREDI!$B$6:$B$29,MATCH($A$52,MERCREDI!N6:N29,0))</f>
        <v>#N/A</v>
      </c>
      <c r="FK52" s="559" t="e">
        <f>INDEX(MERCREDI!$B$6:$B$29,MATCH($A$52,MERCREDI!O6:O29,0))</f>
        <v>#N/A</v>
      </c>
      <c r="FL52" s="559" t="e">
        <f>INDEX(MERCREDI!$B$6:$B$29,MATCH($A$52,MERCREDI!P6:P29,0))</f>
        <v>#N/A</v>
      </c>
      <c r="FM52" s="559" t="e">
        <f>INDEX(MERCREDI!$B$6:$B$29,MATCH($A$52,MERCREDI!Q6:Q29,0))</f>
        <v>#N/A</v>
      </c>
      <c r="FN52" s="559" t="e">
        <f>INDEX(MERCREDI!$B$6:$B$29,MATCH($A$52,MERCREDI!R6:R29,0))</f>
        <v>#N/A</v>
      </c>
      <c r="FO52" s="559" t="e">
        <f>INDEX(MERCREDI!$B$6:$B$29,MATCH($A$52,MERCREDI!S6:S29,0))</f>
        <v>#N/A</v>
      </c>
      <c r="FP52" s="559" t="e">
        <f>INDEX(MERCREDI!$B$6:$B$29,MATCH($A$52,MERCREDI!T6:T29,0))</f>
        <v>#N/A</v>
      </c>
      <c r="FQ52" s="559" t="e">
        <f>INDEX(MERCREDI!$B$6:$B$29,MATCH($A$52,MERCREDI!U6:U29,0))</f>
        <v>#N/A</v>
      </c>
      <c r="FR52" s="559" t="e">
        <f>INDEX(MERCREDI!$B$6:$B$29,MATCH($A$52,MERCREDI!V6:V29,0))</f>
        <v>#N/A</v>
      </c>
      <c r="FS52" s="559" t="e">
        <f>INDEX(MERCREDI!$B$6:$B$29,MATCH($A$52,MERCREDI!W6:W29,0))</f>
        <v>#N/A</v>
      </c>
      <c r="FT52" s="559" t="e">
        <f>INDEX(MERCREDI!$B$6:$B$29,MATCH($A$52,MERCREDI!X6:X29,0))</f>
        <v>#N/A</v>
      </c>
      <c r="FU52" s="559" t="e">
        <f>INDEX(MERCREDI!$B$6:$B$29,MATCH($A$52,MERCREDI!Y6:Y29,0))</f>
        <v>#N/A</v>
      </c>
      <c r="FV52" s="559" t="e">
        <f>INDEX(MERCREDI!$B$6:$B$29,MATCH($A$52,MERCREDI!Z6:Z29,0))</f>
        <v>#N/A</v>
      </c>
      <c r="FW52" s="559" t="e">
        <f>INDEX(MERCREDI!$B$6:$B$29,MATCH($A$52,MERCREDI!AA6:AA29,0))</f>
        <v>#N/A</v>
      </c>
      <c r="FX52" s="559" t="e">
        <f>INDEX(MERCREDI!$B$6:$B$29,MATCH($A$52,MERCREDI!AB6:AB29,0))</f>
        <v>#N/A</v>
      </c>
      <c r="FY52" s="572">
        <f t="shared" si="28"/>
        <v>0</v>
      </c>
      <c r="GA52" s="570" t="str">
        <f t="shared" si="29"/>
        <v>MEFTAH</v>
      </c>
      <c r="GB52" s="565" t="e">
        <f>INDEX(JEUDI!$B$6:$B$29,MATCH($A$52,JEUDI!D6:D29,0))</f>
        <v>#N/A</v>
      </c>
      <c r="GC52" s="565" t="e">
        <f>INDEX(JEUDI!$B$6:$B$29,MATCH($A$52,JEUDI!E6:E29,0))</f>
        <v>#N/A</v>
      </c>
      <c r="GD52" s="565" t="e">
        <f>INDEX(JEUDI!$B$6:$B$29,MATCH($A$52,JEUDI!F6:F29,0))</f>
        <v>#N/A</v>
      </c>
      <c r="GE52" s="565" t="e">
        <f>INDEX(JEUDI!$B$6:$B$29,MATCH($A$52,JEUDI!G6:G29,0))</f>
        <v>#N/A</v>
      </c>
      <c r="GF52" s="565" t="e">
        <f>INDEX(JEUDI!$B$6:$B$29,MATCH($A$52,JEUDI!H6:H29,0))</f>
        <v>#N/A</v>
      </c>
      <c r="GG52" s="565" t="e">
        <f>INDEX(JEUDI!$B$6:$B$29,MATCH($A$52,JEUDI!I6:I29,0))</f>
        <v>#N/A</v>
      </c>
      <c r="GH52" s="565" t="e">
        <f>INDEX(JEUDI!$B$6:$B$29,MATCH($A$52,JEUDI!J6:J29,0))</f>
        <v>#N/A</v>
      </c>
      <c r="GI52" s="565" t="e">
        <f>INDEX(JEUDI!$B$6:$B$29,MATCH($A$52,JEUDI!K6:K29,0))</f>
        <v>#N/A</v>
      </c>
      <c r="GJ52" s="565" t="e">
        <f>INDEX(JEUDI!$B$6:$B$29,MATCH($A$52,JEUDI!L6:L29,0))</f>
        <v>#N/A</v>
      </c>
      <c r="GK52" s="565" t="e">
        <f>INDEX(JEUDI!$B$6:$B$29,MATCH($A$52,JEUDI!M6:M29,0))</f>
        <v>#N/A</v>
      </c>
      <c r="GL52" s="565" t="e">
        <f>INDEX(JEUDI!$B$6:$B$29,MATCH($A$52,JEUDI!N6:N29,0))</f>
        <v>#N/A</v>
      </c>
      <c r="GM52" s="565" t="e">
        <f>INDEX(JEUDI!$B$6:$B$29,MATCH($A$52,JEUDI!O6:O29,0))</f>
        <v>#N/A</v>
      </c>
      <c r="GN52" s="565" t="e">
        <f>INDEX(JEUDI!$B$6:$B$29,MATCH($A$52,JEUDI!P6:P29,0))</f>
        <v>#N/A</v>
      </c>
      <c r="GO52" s="565" t="e">
        <f>INDEX(JEUDI!$B$6:$B$29,MATCH($A$52,JEUDI!Q6:Q29,0))</f>
        <v>#N/A</v>
      </c>
      <c r="GP52" s="565" t="e">
        <f>INDEX(JEUDI!$B$6:$B$29,MATCH($A$52,JEUDI!R6:R29,0))</f>
        <v>#N/A</v>
      </c>
      <c r="GQ52" s="565" t="e">
        <f>INDEX(JEUDI!$B$6:$B$29,MATCH($A$52,JEUDI!S6:S29,0))</f>
        <v>#N/A</v>
      </c>
      <c r="GR52" s="565" t="e">
        <f>INDEX(JEUDI!$B$6:$B$29,MATCH($A$52,JEUDI!T6:T29,0))</f>
        <v>#N/A</v>
      </c>
      <c r="GS52" s="565" t="e">
        <f>INDEX(JEUDI!$B$6:$B$29,MATCH($A$52,JEUDI!U6:U29,0))</f>
        <v>#N/A</v>
      </c>
      <c r="GT52" s="565" t="e">
        <f>INDEX(JEUDI!$B$6:$B$29,MATCH($A$52,JEUDI!V6:V29,0))</f>
        <v>#N/A</v>
      </c>
      <c r="GU52" s="565" t="e">
        <f>INDEX(JEUDI!$B$6:$B$29,MATCH($A$52,JEUDI!W6:W29,0))</f>
        <v>#N/A</v>
      </c>
      <c r="GV52" s="565" t="e">
        <f>INDEX(JEUDI!$B$6:$B$29,MATCH($A$52,JEUDI!X6:X29,0))</f>
        <v>#N/A</v>
      </c>
      <c r="GW52" s="565" t="e">
        <f>INDEX(JEUDI!$B$6:$B$29,MATCH($A$52,JEUDI!Y6:Y29,0))</f>
        <v>#N/A</v>
      </c>
      <c r="GX52" s="565" t="e">
        <f>INDEX(JEUDI!$B$6:$B$29,MATCH($A$52,JEUDI!Z6:Z29,0))</f>
        <v>#N/A</v>
      </c>
      <c r="GY52" s="565" t="e">
        <f>INDEX(JEUDI!$B$6:$B$29,MATCH($A$52,JEUDI!AA6:AA29,0))</f>
        <v>#N/A</v>
      </c>
      <c r="GZ52" s="565" t="e">
        <f>INDEX(JEUDI!$B$6:$B$29,MATCH($A$52,JEUDI!AB6:AB29,0))</f>
        <v>#N/A</v>
      </c>
      <c r="HA52" s="572">
        <f t="shared" si="30"/>
        <v>0</v>
      </c>
      <c r="HC52" s="772" t="str">
        <f t="shared" si="31"/>
        <v>MEFTAH</v>
      </c>
      <c r="HD52" s="565" t="e">
        <f>INDEX(VENDREDI!$B$6:$B$29,MATCH($A$52,VENDREDI!D6:D29,0))</f>
        <v>#N/A</v>
      </c>
      <c r="HE52" s="565" t="e">
        <f>INDEX(VENDREDI!$B$6:$B$29,MATCH($A$52,VENDREDI!E6:E29,0))</f>
        <v>#N/A</v>
      </c>
      <c r="HF52" s="565" t="e">
        <f>INDEX(VENDREDI!$B$6:$B$29,MATCH($A$52,VENDREDI!F6:F29,0))</f>
        <v>#N/A</v>
      </c>
      <c r="HG52" s="565" t="e">
        <f>INDEX(VENDREDI!$B$6:$B$29,MATCH($A$52,VENDREDI!G6:G29,0))</f>
        <v>#N/A</v>
      </c>
      <c r="HH52" s="565" t="e">
        <f>INDEX(VENDREDI!$B$6:$B$29,MATCH($A$52,VENDREDI!H6:H29,0))</f>
        <v>#N/A</v>
      </c>
      <c r="HI52" s="565" t="e">
        <f>INDEX(VENDREDI!$B$6:$B$29,MATCH($A$52,VENDREDI!I6:I29,0))</f>
        <v>#N/A</v>
      </c>
      <c r="HJ52" s="565" t="e">
        <f>INDEX(VENDREDI!$B$6:$B$29,MATCH($A$52,VENDREDI!J6:J29,0))</f>
        <v>#N/A</v>
      </c>
      <c r="HK52" s="565" t="e">
        <f>INDEX(VENDREDI!$B$6:$B$29,MATCH($A$52,VENDREDI!K6:K29,0))</f>
        <v>#N/A</v>
      </c>
      <c r="HL52" s="565" t="e">
        <f>INDEX(VENDREDI!$B$6:$B$29,MATCH($A$52,VENDREDI!L6:L29,0))</f>
        <v>#N/A</v>
      </c>
      <c r="HM52" s="565" t="e">
        <f>INDEX(VENDREDI!$B$6:$B$29,MATCH($A$52,VENDREDI!M6:M29,0))</f>
        <v>#N/A</v>
      </c>
      <c r="HN52" s="565" t="e">
        <f>INDEX(VENDREDI!$B$6:$B$29,MATCH($A$52,VENDREDI!N6:N29,0))</f>
        <v>#N/A</v>
      </c>
      <c r="HO52" s="565" t="e">
        <f>INDEX(VENDREDI!$B$6:$B$29,MATCH($A$52,VENDREDI!O6:O29,0))</f>
        <v>#N/A</v>
      </c>
      <c r="HP52" s="565" t="e">
        <f>INDEX(VENDREDI!$B$6:$B$29,MATCH($A$52,VENDREDI!P6:P29,0))</f>
        <v>#N/A</v>
      </c>
      <c r="HQ52" s="565" t="e">
        <f>INDEX(VENDREDI!$B$6:$B$29,MATCH($A$52,VENDREDI!Q6:Q29,0))</f>
        <v>#N/A</v>
      </c>
      <c r="HR52" s="565" t="e">
        <f>INDEX(VENDREDI!$B$6:$B$29,MATCH($A$52,VENDREDI!R6:R29,0))</f>
        <v>#N/A</v>
      </c>
      <c r="HS52" s="565" t="e">
        <f>INDEX(VENDREDI!$B$6:$B$29,MATCH($A$52,VENDREDI!S6:S29,0))</f>
        <v>#N/A</v>
      </c>
      <c r="HT52" s="565" t="e">
        <f>INDEX(VENDREDI!$B$6:$B$29,MATCH($A$52,VENDREDI!T6:T29,0))</f>
        <v>#N/A</v>
      </c>
      <c r="HU52" s="565" t="e">
        <f>INDEX(VENDREDI!$B$6:$B$29,MATCH($A$52,VENDREDI!U6:U29,0))</f>
        <v>#N/A</v>
      </c>
      <c r="HV52" s="565" t="e">
        <f>INDEX(VENDREDI!$B$6:$B$29,MATCH($A$52,VENDREDI!V6:V29,0))</f>
        <v>#N/A</v>
      </c>
      <c r="HW52" s="565" t="e">
        <f>INDEX(VENDREDI!$B$6:$B$29,MATCH($A$52,VENDREDI!W6:W29,0))</f>
        <v>#N/A</v>
      </c>
      <c r="HX52" s="565" t="e">
        <f>INDEX(VENDREDI!$B$6:$B$29,MATCH($A$52,VENDREDI!X6:X29,0))</f>
        <v>#N/A</v>
      </c>
      <c r="HY52" s="565" t="e">
        <f>INDEX(VENDREDI!$B$6:$B$29,MATCH($A$52,VENDREDI!Y6:Y29,0))</f>
        <v>#N/A</v>
      </c>
      <c r="HZ52" s="565" t="e">
        <f>INDEX(VENDREDI!$B$6:$B$29,MATCH($A$52,VENDREDI!Z6:Z29,0))</f>
        <v>#N/A</v>
      </c>
      <c r="IA52" s="565" t="e">
        <f>INDEX(VENDREDI!$B$6:$B$29,MATCH($A$52,VENDREDI!AA6:AA29,0))</f>
        <v>#N/A</v>
      </c>
      <c r="IB52" s="565" t="e">
        <f>INDEX(VENDREDI!$B$6:$B$29,MATCH($A$52,VENDREDI!AB6:AB29,0))</f>
        <v>#N/A</v>
      </c>
      <c r="IC52" s="572">
        <f t="shared" si="32"/>
        <v>0</v>
      </c>
      <c r="IG52" s="772" t="str">
        <f t="shared" si="33"/>
        <v>MEFTAH</v>
      </c>
      <c r="IH52" s="565" t="e">
        <f>INDEX(LUNDI!$B$35:$B$58,MATCH($A$52,LUNDI!D35:D58,0))</f>
        <v>#N/A</v>
      </c>
      <c r="II52" s="565" t="e">
        <f>INDEX(LUNDI!$B$35:$B$58,MATCH($A$52,LUNDI!E35:E58,0))</f>
        <v>#N/A</v>
      </c>
      <c r="IJ52" s="565" t="e">
        <f>INDEX(LUNDI!$B$35:$B$58,MATCH($A$52,LUNDI!F35:F58,0))</f>
        <v>#N/A</v>
      </c>
      <c r="IK52" s="565" t="e">
        <f>INDEX(LUNDI!$B$35:$B$58,MATCH($A$52,LUNDI!G35:G58,0))</f>
        <v>#N/A</v>
      </c>
      <c r="IL52" s="565" t="e">
        <f>INDEX(LUNDI!$B$35:$B$58,MATCH($A$52,LUNDI!H35:H58,0))</f>
        <v>#N/A</v>
      </c>
      <c r="IM52" s="565" t="e">
        <f>INDEX(LUNDI!$B$35:$B$58,MATCH($A$52,LUNDI!I35:I58,0))</f>
        <v>#N/A</v>
      </c>
      <c r="IN52" s="565" t="e">
        <f>INDEX(LUNDI!$B$35:$B$58,MATCH($A$52,LUNDI!J35:J58,0))</f>
        <v>#N/A</v>
      </c>
      <c r="IO52" s="565" t="e">
        <f>INDEX(LUNDI!$B$35:$B$58,MATCH($A$52,LUNDI!K35:K58,0))</f>
        <v>#N/A</v>
      </c>
      <c r="IP52" s="565" t="e">
        <f>INDEX(LUNDI!$B$35:$B$58,MATCH($A$52,LUNDI!L35:L58,0))</f>
        <v>#N/A</v>
      </c>
      <c r="IQ52" s="565" t="e">
        <f>INDEX(LUNDI!$B$35:$B$58,MATCH($A$52,LUNDI!M35:M58,0))</f>
        <v>#N/A</v>
      </c>
      <c r="IR52" s="565" t="e">
        <f>INDEX(LUNDI!$B$35:$B$58,MATCH($A$52,LUNDI!N35:N58,0))</f>
        <v>#N/A</v>
      </c>
      <c r="IS52" s="565" t="e">
        <f>INDEX(LUNDI!$B$35:$B$58,MATCH($A$52,LUNDI!O35:O58,0))</f>
        <v>#N/A</v>
      </c>
      <c r="IT52" s="565" t="e">
        <f>INDEX(LUNDI!$B$35:$B$58,MATCH($A$52,LUNDI!P35:P58,0))</f>
        <v>#N/A</v>
      </c>
      <c r="IU52" s="565" t="e">
        <f>INDEX(LUNDI!$B$35:$B$58,MATCH($A$52,LUNDI!Q35:Q58,0))</f>
        <v>#N/A</v>
      </c>
      <c r="IV52" s="565" t="e">
        <f>INDEX(LUNDI!$B$35:$B$58,MATCH($A$52,LUNDI!R35:R58,0))</f>
        <v>#N/A</v>
      </c>
      <c r="IW52" s="565" t="e">
        <f>INDEX(LUNDI!$B$35:$B$58,MATCH($A$52,LUNDI!S35:S58,0))</f>
        <v>#N/A</v>
      </c>
      <c r="IX52" s="565" t="e">
        <f>INDEX(LUNDI!$B$35:$B$58,MATCH($A$52,LUNDI!T35:T58,0))</f>
        <v>#N/A</v>
      </c>
      <c r="IY52" s="565" t="e">
        <f>INDEX(LUNDI!$B$35:$B$58,MATCH($A$52,LUNDI!U35:U58,0))</f>
        <v>#N/A</v>
      </c>
      <c r="IZ52" s="565" t="e">
        <f>INDEX(LUNDI!$B$35:$B$58,MATCH($A$52,LUNDI!V35:V58,0))</f>
        <v>#N/A</v>
      </c>
      <c r="JA52" s="565" t="e">
        <f>INDEX(LUNDI!$B$35:$B$58,MATCH($A$52,LUNDI!W35:W58,0))</f>
        <v>#N/A</v>
      </c>
      <c r="JB52" s="565" t="e">
        <f>INDEX(LUNDI!$B$35:$B$58,MATCH($A$52,LUNDI!X35:X58,0))</f>
        <v>#N/A</v>
      </c>
      <c r="JC52" s="565" t="e">
        <f>INDEX(LUNDI!$B$35:$B$58,MATCH($A$52,LUNDI!Y35:Y58,0))</f>
        <v>#N/A</v>
      </c>
      <c r="JD52" s="565" t="e">
        <f>INDEX(LUNDI!$B$35:$B$58,MATCH($A$52,LUNDI!Z35:Z58,0))</f>
        <v>#N/A</v>
      </c>
      <c r="JE52" s="565" t="e">
        <f>INDEX(LUNDI!$B$35:$B$58,MATCH($A$52,LUNDI!AA35:AA58,0))</f>
        <v>#N/A</v>
      </c>
      <c r="JF52" s="565" t="e">
        <f>INDEX(LUNDI!$B$35:$B$58,MATCH($A$52,LUNDI!AB35:AB58,0))</f>
        <v>#N/A</v>
      </c>
      <c r="JG52" s="572">
        <f t="shared" si="34"/>
        <v>0</v>
      </c>
      <c r="JI52" s="772" t="str">
        <f t="shared" si="35"/>
        <v>MEFTAH</v>
      </c>
      <c r="JJ52" s="565" t="e">
        <f>INDEX(MARDI!$B$35:$B$58,MATCH($A$52,MARDI!D35:D58,0))</f>
        <v>#N/A</v>
      </c>
      <c r="JK52" s="565" t="e">
        <f>INDEX(MARDI!$B$35:$B$58,MATCH($A$52,MARDI!E35:E58,0))</f>
        <v>#N/A</v>
      </c>
      <c r="JL52" s="565" t="e">
        <f>INDEX(MARDI!$B$35:$B$58,MATCH($A$52,MARDI!F35:F58,0))</f>
        <v>#N/A</v>
      </c>
      <c r="JM52" s="565" t="e">
        <f>INDEX(MARDI!$B$35:$B$58,MATCH($A$52,MARDI!G35:G58,0))</f>
        <v>#N/A</v>
      </c>
      <c r="JN52" s="565" t="e">
        <f>INDEX(MARDI!$B$35:$B$58,MATCH($A$52,MARDI!H35:H58,0))</f>
        <v>#N/A</v>
      </c>
      <c r="JO52" s="565" t="e">
        <f>INDEX(MARDI!$B$35:$B$58,MATCH($A$52,MARDI!I35:I58,0))</f>
        <v>#N/A</v>
      </c>
      <c r="JP52" s="565" t="e">
        <f>INDEX(MARDI!$B$35:$B$58,MATCH($A$52,MARDI!J35:J58,0))</f>
        <v>#N/A</v>
      </c>
      <c r="JQ52" s="565" t="e">
        <f>INDEX(MARDI!$B$35:$B$58,MATCH($A$52,MARDI!K35:K58,0))</f>
        <v>#N/A</v>
      </c>
      <c r="JR52" s="565" t="e">
        <f>INDEX(MARDI!$B$35:$B$58,MATCH($A$52,MARDI!L35:L58,0))</f>
        <v>#N/A</v>
      </c>
      <c r="JS52" s="565" t="e">
        <f>INDEX(MARDI!$B$35:$B$58,MATCH($A$52,MARDI!M35:M58,0))</f>
        <v>#N/A</v>
      </c>
      <c r="JT52" s="565" t="e">
        <f>INDEX(MARDI!$B$35:$B$58,MATCH($A$52,MARDI!N35:N58,0))</f>
        <v>#N/A</v>
      </c>
      <c r="JU52" s="565" t="e">
        <f>INDEX(MARDI!$B$35:$B$58,MATCH($A$52,MARDI!O35:O58,0))</f>
        <v>#N/A</v>
      </c>
      <c r="JV52" s="565" t="e">
        <f>INDEX(MARDI!$B$35:$B$58,MATCH($A$52,MARDI!P35:P58,0))</f>
        <v>#N/A</v>
      </c>
      <c r="JW52" s="565" t="e">
        <f>INDEX(MARDI!$B$35:$B$58,MATCH($A$52,MARDI!Q35:Q58,0))</f>
        <v>#N/A</v>
      </c>
      <c r="JX52" s="565" t="e">
        <f>INDEX(MARDI!$B$35:$B$58,MATCH($A$52,MARDI!R35:R58,0))</f>
        <v>#N/A</v>
      </c>
      <c r="JY52" s="565" t="e">
        <f>INDEX(MARDI!$B$35:$B$58,MATCH($A$52,MARDI!S35:S58,0))</f>
        <v>#N/A</v>
      </c>
      <c r="JZ52" s="565" t="e">
        <f>INDEX(MARDI!$B$35:$B$58,MATCH($A$52,MARDI!T35:T58,0))</f>
        <v>#N/A</v>
      </c>
      <c r="KA52" s="565" t="e">
        <f>INDEX(MARDI!$B$35:$B$58,MATCH($A$52,MARDI!U35:U58,0))</f>
        <v>#N/A</v>
      </c>
      <c r="KB52" s="565" t="e">
        <f>INDEX(MARDI!$B$35:$B$58,MATCH($A$52,MARDI!V35:V58,0))</f>
        <v>#N/A</v>
      </c>
      <c r="KC52" s="565" t="e">
        <f>INDEX(MARDI!$B$35:$B$58,MATCH($A$52,MARDI!W35:W58,0))</f>
        <v>#N/A</v>
      </c>
      <c r="KD52" s="565" t="e">
        <f>INDEX(MARDI!$B$35:$B$58,MATCH($A$52,MARDI!X35:X58,0))</f>
        <v>#N/A</v>
      </c>
      <c r="KE52" s="565" t="e">
        <f>INDEX(MARDI!$B$35:$B$58,MATCH($A$52,MARDI!Y35:Y58,0))</f>
        <v>#N/A</v>
      </c>
      <c r="KF52" s="565" t="e">
        <f>INDEX(MARDI!$B$35:$B$58,MATCH($A$52,MARDI!Z35:Z58,0))</f>
        <v>#N/A</v>
      </c>
      <c r="KG52" s="565" t="e">
        <f>INDEX(MARDI!$B$35:$B$58,MATCH($A$52,MARDI!AA35:AA58,0))</f>
        <v>#N/A</v>
      </c>
      <c r="KH52" s="565" t="e">
        <f>INDEX(MARDI!$B$35:$B$58,MATCH($A$52,MARDI!AB35:AB58,0))</f>
        <v>#N/A</v>
      </c>
      <c r="KI52" s="572">
        <f t="shared" si="36"/>
        <v>0</v>
      </c>
      <c r="KK52" s="565" t="str">
        <f t="shared" si="37"/>
        <v>MEFTAH</v>
      </c>
      <c r="KL52" s="565" t="e">
        <f>INDEX(MERCREDI!$B$35:$B$58,MATCH($A$52,MERCREDI!D35:D58,0))</f>
        <v>#N/A</v>
      </c>
      <c r="KM52" s="565" t="e">
        <f>INDEX(MERCREDI!$B$35:$B$58,MATCH($A$52,MERCREDI!E35:E58,0))</f>
        <v>#N/A</v>
      </c>
      <c r="KN52" s="565" t="e">
        <f>INDEX(MERCREDI!$B$35:$B$58,MATCH($A$52,MERCREDI!F35:F58,0))</f>
        <v>#N/A</v>
      </c>
      <c r="KO52" s="565" t="e">
        <f>INDEX(MERCREDI!$B$35:$B$58,MATCH($A$52,MERCREDI!G35:G58,0))</f>
        <v>#N/A</v>
      </c>
      <c r="KP52" s="565" t="e">
        <f>INDEX(MERCREDI!$B$35:$B$58,MATCH($A$52,MERCREDI!H35:H58,0))</f>
        <v>#N/A</v>
      </c>
      <c r="KQ52" s="565" t="e">
        <f>INDEX(MERCREDI!$B$35:$B$58,MATCH($A$52,MERCREDI!I35:I58,0))</f>
        <v>#N/A</v>
      </c>
      <c r="KR52" s="565" t="e">
        <f>INDEX(MERCREDI!$B$35:$B$58,MATCH($A$52,MERCREDI!J35:J58,0))</f>
        <v>#N/A</v>
      </c>
      <c r="KS52" s="565" t="e">
        <f>INDEX(MERCREDI!$B$35:$B$58,MATCH($A$52,MERCREDI!K35:K58,0))</f>
        <v>#N/A</v>
      </c>
      <c r="KT52" s="565" t="e">
        <f>INDEX(MERCREDI!$B$35:$B$58,MATCH($A$52,MERCREDI!L35:L58,0))</f>
        <v>#N/A</v>
      </c>
      <c r="KU52" s="565" t="e">
        <f>INDEX(MERCREDI!$B$35:$B$58,MATCH($A$52,MERCREDI!M35:M58,0))</f>
        <v>#N/A</v>
      </c>
      <c r="KV52" s="565" t="e">
        <f>INDEX(MERCREDI!$B$35:$B$58,MATCH($A$52,MERCREDI!N35:N58,0))</f>
        <v>#N/A</v>
      </c>
      <c r="KW52" s="565" t="e">
        <f>INDEX(MERCREDI!$B$35:$B$58,MATCH($A$52,MERCREDI!O35:O58,0))</f>
        <v>#N/A</v>
      </c>
      <c r="KX52" s="565" t="e">
        <f>INDEX(MERCREDI!$B$35:$B$58,MATCH($A$52,MERCREDI!P35:P58,0))</f>
        <v>#N/A</v>
      </c>
      <c r="KY52" s="565" t="e">
        <f>INDEX(MERCREDI!$B$35:$B$58,MATCH($A$52,MERCREDI!Q35:Q58,0))</f>
        <v>#N/A</v>
      </c>
      <c r="KZ52" s="565" t="e">
        <f>INDEX(MERCREDI!$B$35:$B$58,MATCH($A$52,MERCREDI!R35:R58,0))</f>
        <v>#N/A</v>
      </c>
      <c r="LA52" s="565" t="e">
        <f>INDEX(MERCREDI!$B$35:$B$58,MATCH($A$52,MERCREDI!S35:S58,0))</f>
        <v>#N/A</v>
      </c>
      <c r="LB52" s="565" t="e">
        <f>INDEX(MERCREDI!$B$35:$B$58,MATCH($A$52,MERCREDI!T35:T58,0))</f>
        <v>#N/A</v>
      </c>
      <c r="LC52" s="565" t="e">
        <f>INDEX(MERCREDI!$B$35:$B$58,MATCH($A$52,MERCREDI!U35:U58,0))</f>
        <v>#N/A</v>
      </c>
      <c r="LD52" s="565" t="e">
        <f>INDEX(MERCREDI!$B$35:$B$58,MATCH($A$52,MERCREDI!V35:V58,0))</f>
        <v>#N/A</v>
      </c>
      <c r="LE52" s="565" t="e">
        <f>INDEX(MERCREDI!$B$35:$B$58,MATCH($A$52,MERCREDI!W35:W58,0))</f>
        <v>#N/A</v>
      </c>
      <c r="LF52" s="565" t="e">
        <f>INDEX(MERCREDI!$B$35:$B$58,MATCH($A$52,MERCREDI!X35:X58,0))</f>
        <v>#N/A</v>
      </c>
      <c r="LG52" s="565" t="e">
        <f>INDEX(MERCREDI!$B$35:$B$58,MATCH($A$52,MERCREDI!Y35:Y58,0))</f>
        <v>#N/A</v>
      </c>
      <c r="LH52" s="565" t="e">
        <f>INDEX(MERCREDI!$B$35:$B$58,MATCH($A$52,MERCREDI!Z35:Z58,0))</f>
        <v>#N/A</v>
      </c>
      <c r="LI52" s="565" t="e">
        <f>INDEX(MERCREDI!$B$35:$B$58,MATCH($A$52,MERCREDI!AA35:AA58,0))</f>
        <v>#N/A</v>
      </c>
      <c r="LJ52" s="565" t="e">
        <f>INDEX(MERCREDI!$B$35:$B$58,MATCH($A$52,MERCREDI!AB35:AB58,0))</f>
        <v>#N/A</v>
      </c>
      <c r="LK52" s="572">
        <f t="shared" si="38"/>
        <v>0</v>
      </c>
      <c r="LM52" s="565" t="str">
        <f t="shared" si="39"/>
        <v>MEFTAH</v>
      </c>
      <c r="LN52" s="565" t="e">
        <f>INDEX(JEUDI!$B$35:$B$58,MATCH($A$52,JEUDI!D35:D58,0))</f>
        <v>#N/A</v>
      </c>
      <c r="LO52" s="565" t="e">
        <f>INDEX(JEUDI!$B$35:$B$58,MATCH($A$52,JEUDI!E35:E58,0))</f>
        <v>#N/A</v>
      </c>
      <c r="LP52" s="565" t="e">
        <f>INDEX(JEUDI!$B$35:$B$58,MATCH($A$52,JEUDI!F35:F58,0))</f>
        <v>#N/A</v>
      </c>
      <c r="LQ52" s="565" t="e">
        <f>INDEX(JEUDI!$B$35:$B$58,MATCH($A$52,JEUDI!G35:G58,0))</f>
        <v>#N/A</v>
      </c>
      <c r="LR52" s="565" t="e">
        <f>INDEX(JEUDI!$B$35:$B$58,MATCH($A$52,JEUDI!H35:H58,0))</f>
        <v>#N/A</v>
      </c>
      <c r="LS52" s="565" t="e">
        <f>INDEX(JEUDI!$B$35:$B$58,MATCH($A$52,JEUDI!I35:I58,0))</f>
        <v>#N/A</v>
      </c>
      <c r="LT52" s="565" t="e">
        <f>INDEX(JEUDI!$B$35:$B$58,MATCH($A$52,JEUDI!J35:J58,0))</f>
        <v>#N/A</v>
      </c>
      <c r="LU52" s="565" t="e">
        <f>INDEX(JEUDI!$B$35:$B$58,MATCH($A$52,JEUDI!K35:K58,0))</f>
        <v>#N/A</v>
      </c>
      <c r="LV52" s="565" t="e">
        <f>INDEX(JEUDI!$B$35:$B$58,MATCH($A$52,JEUDI!L35:L58,0))</f>
        <v>#N/A</v>
      </c>
      <c r="LW52" s="565" t="e">
        <f>INDEX(JEUDI!$B$35:$B$58,MATCH($A$52,JEUDI!M35:M58,0))</f>
        <v>#N/A</v>
      </c>
      <c r="LX52" s="565" t="e">
        <f>INDEX(JEUDI!$B$35:$B$58,MATCH($A$52,JEUDI!N35:N58,0))</f>
        <v>#N/A</v>
      </c>
      <c r="LY52" s="565" t="e">
        <f>INDEX(JEUDI!$B$35:$B$58,MATCH($A$52,JEUDI!O35:O58,0))</f>
        <v>#N/A</v>
      </c>
      <c r="LZ52" s="565" t="e">
        <f>INDEX(JEUDI!$B$35:$B$58,MATCH($A$52,JEUDI!P35:P58,0))</f>
        <v>#N/A</v>
      </c>
      <c r="MA52" s="565" t="e">
        <f>INDEX(JEUDI!$B$35:$B$58,MATCH($A$52,JEUDI!Q35:Q58,0))</f>
        <v>#N/A</v>
      </c>
      <c r="MB52" s="565" t="e">
        <f>INDEX(JEUDI!$B$35:$B$58,MATCH($A$52,JEUDI!R35:R58,0))</f>
        <v>#N/A</v>
      </c>
      <c r="MC52" s="565" t="e">
        <f>INDEX(JEUDI!$B$35:$B$58,MATCH($A$52,JEUDI!S35:S58,0))</f>
        <v>#N/A</v>
      </c>
      <c r="MD52" s="565" t="e">
        <f>INDEX(JEUDI!$B$35:$B$58,MATCH($A$52,JEUDI!T35:T58,0))</f>
        <v>#N/A</v>
      </c>
      <c r="ME52" s="565" t="e">
        <f>INDEX(JEUDI!$B$35:$B$58,MATCH($A$52,JEUDI!U35:U58,0))</f>
        <v>#N/A</v>
      </c>
      <c r="MF52" s="565" t="e">
        <f>INDEX(JEUDI!$B$35:$B$58,MATCH($A$52,JEUDI!V35:V58,0))</f>
        <v>#N/A</v>
      </c>
      <c r="MG52" s="565" t="e">
        <f>INDEX(JEUDI!$B$35:$B$58,MATCH($A$52,JEUDI!W35:W58,0))</f>
        <v>#N/A</v>
      </c>
      <c r="MH52" s="565" t="e">
        <f>INDEX(JEUDI!$B$35:$B$58,MATCH($A$52,JEUDI!X35:X58,0))</f>
        <v>#N/A</v>
      </c>
      <c r="MI52" s="565" t="e">
        <f>INDEX(JEUDI!$B$35:$B$58,MATCH($A$52,JEUDI!Y35:Y58,0))</f>
        <v>#N/A</v>
      </c>
      <c r="MJ52" s="565" t="e">
        <f>INDEX(JEUDI!$B$35:$B$58,MATCH($A$52,JEUDI!Z35:Z58,0))</f>
        <v>#N/A</v>
      </c>
      <c r="MK52" s="565" t="e">
        <f>INDEX(JEUDI!$B$35:$B$58,MATCH($A$52,JEUDI!AA35:AA58,0))</f>
        <v>#N/A</v>
      </c>
      <c r="ML52" s="565" t="e">
        <f>INDEX(JEUDI!$B$35:$B$58,MATCH($A$52,JEUDI!AB35:AB58,0))</f>
        <v>#N/A</v>
      </c>
      <c r="MM52" s="572">
        <f t="shared" si="40"/>
        <v>0</v>
      </c>
      <c r="MP52" s="565" t="str">
        <f t="shared" si="41"/>
        <v>MEFTAH</v>
      </c>
      <c r="MQ52" s="565" t="e">
        <f>INDEX(VENDREDI!$B$35:$B$58,MATCH($A$52,VENDREDI!D35:D58,0))</f>
        <v>#N/A</v>
      </c>
      <c r="MR52" s="565" t="e">
        <f>INDEX(VENDREDI!$B$35:$B$58,MATCH($A$52,VENDREDI!E35:E58,0))</f>
        <v>#N/A</v>
      </c>
      <c r="MS52" s="565" t="e">
        <f>INDEX(VENDREDI!$B$35:$B$58,MATCH($A$52,VENDREDI!F35:F58,0))</f>
        <v>#N/A</v>
      </c>
      <c r="MT52" s="565" t="e">
        <f>INDEX(VENDREDI!$B$35:$B$58,MATCH($A$52,VENDREDI!G35:G58,0))</f>
        <v>#N/A</v>
      </c>
      <c r="MU52" s="565" t="e">
        <f>INDEX(VENDREDI!$B$35:$B$58,MATCH($A$52,VENDREDI!H35:H58,0))</f>
        <v>#N/A</v>
      </c>
      <c r="MV52" s="565" t="e">
        <f>INDEX(VENDREDI!$B$35:$B$58,MATCH($A$52,VENDREDI!I35:I58,0))</f>
        <v>#N/A</v>
      </c>
      <c r="MW52" s="565" t="e">
        <f>INDEX(VENDREDI!$B$35:$B$58,MATCH($A$52,VENDREDI!J35:J58,0))</f>
        <v>#N/A</v>
      </c>
      <c r="MX52" s="565" t="e">
        <f>INDEX(VENDREDI!$B$35:$B$58,MATCH($A$52,VENDREDI!K35:K58,0))</f>
        <v>#N/A</v>
      </c>
      <c r="MY52" s="565" t="e">
        <f>INDEX(VENDREDI!$B$35:$B$58,MATCH($A$52,VENDREDI!L35:L58,0))</f>
        <v>#N/A</v>
      </c>
      <c r="MZ52" s="565" t="e">
        <f>INDEX(VENDREDI!$B$35:$B$58,MATCH($A$52,VENDREDI!M35:M58,0))</f>
        <v>#N/A</v>
      </c>
      <c r="NA52" s="565" t="e">
        <f>INDEX(VENDREDI!$B$35:$B$58,MATCH($A$52,VENDREDI!N35:N58,0))</f>
        <v>#N/A</v>
      </c>
      <c r="NB52" s="565" t="e">
        <f>INDEX(VENDREDI!$B$35:$B$58,MATCH($A$52,VENDREDI!O35:O58,0))</f>
        <v>#N/A</v>
      </c>
      <c r="NC52" s="565" t="e">
        <f>INDEX(VENDREDI!$B$35:$B$58,MATCH($A$52,VENDREDI!P35:P58,0))</f>
        <v>#N/A</v>
      </c>
      <c r="ND52" s="565" t="e">
        <f>INDEX(VENDREDI!$B$35:$B$58,MATCH($A$52,VENDREDI!Q35:Q58,0))</f>
        <v>#N/A</v>
      </c>
      <c r="NE52" s="565" t="e">
        <f>INDEX(VENDREDI!$B$35:$B$58,MATCH($A$52,VENDREDI!R35:R58,0))</f>
        <v>#N/A</v>
      </c>
      <c r="NF52" s="565" t="e">
        <f>INDEX(VENDREDI!$B$35:$B$58,MATCH($A$52,VENDREDI!S35:S58,0))</f>
        <v>#N/A</v>
      </c>
      <c r="NG52" s="565" t="e">
        <f>INDEX(VENDREDI!$B$35:$B$58,MATCH($A$52,VENDREDI!T35:T58,0))</f>
        <v>#N/A</v>
      </c>
      <c r="NH52" s="565" t="e">
        <f>INDEX(VENDREDI!$B$35:$B$58,MATCH($A$52,VENDREDI!U35:U58,0))</f>
        <v>#N/A</v>
      </c>
      <c r="NI52" s="565" t="e">
        <f>INDEX(VENDREDI!$B$35:$B$58,MATCH($A$52,VENDREDI!V35:V58,0))</f>
        <v>#N/A</v>
      </c>
      <c r="NJ52" s="565" t="e">
        <f>INDEX(VENDREDI!$B$35:$B$58,MATCH($A$52,VENDREDI!W35:W58,0))</f>
        <v>#N/A</v>
      </c>
      <c r="NK52" s="565" t="e">
        <f>INDEX(VENDREDI!$B$35:$B$58,MATCH($A$52,VENDREDI!X35:X58,0))</f>
        <v>#N/A</v>
      </c>
      <c r="NL52" s="565" t="e">
        <f>INDEX(VENDREDI!$B$35:$B$58,MATCH($A$52,VENDREDI!Y35:Y58,0))</f>
        <v>#N/A</v>
      </c>
      <c r="NM52" s="565" t="e">
        <f>INDEX(VENDREDI!$B$35:$B$58,MATCH($A$52,VENDREDI!Z35:Z58,0))</f>
        <v>#N/A</v>
      </c>
      <c r="NN52" s="565" t="e">
        <f>INDEX(VENDREDI!$B$35:$B$58,MATCH($A$52,VENDREDI!AA35:AA58,0))</f>
        <v>#N/A</v>
      </c>
      <c r="NO52" s="565" t="e">
        <f>INDEX(VENDREDI!$B$35:$B$58,MATCH($A$52,VENDREDI!AB35:AB58,0))</f>
        <v>#N/A</v>
      </c>
      <c r="NP52" s="572">
        <f t="shared" si="42"/>
        <v>0</v>
      </c>
      <c r="NS52" s="564" t="str">
        <f t="shared" si="43"/>
        <v>MEFTAH</v>
      </c>
      <c r="NT52" s="617" t="e">
        <f>INDEX(LUNDI!$B$63:$B$66,MATCH(A52,LUNDI!$D$63:$D$66,0))</f>
        <v>#N/A</v>
      </c>
      <c r="NU52" s="618" t="e">
        <f>INDEX(LUNDI!$B$63:$B$66,MATCH(A52,LUNDI!$E$63:$E$66,0))</f>
        <v>#N/A</v>
      </c>
      <c r="NV52" s="625" t="e">
        <f>INDEX(LUNDI!$H$63:$H$66,MATCH(A52,LUNDI!$J$63:$J$66,0))</f>
        <v>#N/A</v>
      </c>
      <c r="NW52" s="626" t="e">
        <f>INDEX(LUNDI!$H$63:$H$66,MATCH($A$52,LUNDI!K63:K66,0))</f>
        <v>#N/A</v>
      </c>
      <c r="NX52" s="617" t="e">
        <f>INDEX(MARDI!$B$63:$B$66,MATCH(A52,MARDI!$D$63:$D$66,0))</f>
        <v>#N/A</v>
      </c>
      <c r="NY52" s="618" t="e">
        <f>INDEX(MARDI!$B$63:$B$66,MATCH(A52,MARDI!$E$63:$E$66,0))</f>
        <v>#N/A</v>
      </c>
      <c r="NZ52" s="625" t="e">
        <f>INDEX(MARDI!$H$63:$H$66,MATCH(A52,MARDI!$J$63:$J$66,0))</f>
        <v>#N/A</v>
      </c>
      <c r="OA52" s="626" t="e">
        <f>INDEX(MARDI!$H$63:$H$66,MATCH(A52,MARDI!$K$63:$K$66,0))</f>
        <v>#N/A</v>
      </c>
      <c r="OB52" s="617" t="e">
        <f>INDEX(MERCREDI!$B$63:$B$66,MATCH(A52,MERCREDI!$D$63:$D$66,0))</f>
        <v>#N/A</v>
      </c>
      <c r="OC52" s="618" t="e">
        <f>INDEX(MERCREDI!$B$63:$B$66,MATCH(A52,MERCREDI!$E$63:$E$66,0))</f>
        <v>#N/A</v>
      </c>
      <c r="OD52" s="625" t="e">
        <f>INDEX(MERCREDI!$H$63:$H$66,MATCH(A52,MERCREDI!$J$63:$J$66,0))</f>
        <v>#N/A</v>
      </c>
      <c r="OE52" s="626" t="e">
        <f>INDEX(MERCREDI!$H$63:$H$66,MATCH(A52,MERCREDI!$K$63:$K$66,0))</f>
        <v>#N/A</v>
      </c>
      <c r="OF52" s="617" t="e">
        <f>INDEX(JEUDI!$B$63:$B$66,MATCH(A52,JEUDI!$D$63:$D$66,0))</f>
        <v>#N/A</v>
      </c>
      <c r="OG52" s="618" t="e">
        <f>INDEX(JEUDI!$B$63:$B$66,MATCH(A52,JEUDI!$E$63:$E$66,0))</f>
        <v>#N/A</v>
      </c>
      <c r="OH52" s="625" t="e">
        <f>INDEX(JEUDI!$H$63:$H$66,MATCH(A52,JEUDI!$J$63:$J$66,0))</f>
        <v>#N/A</v>
      </c>
      <c r="OI52" s="626" t="e">
        <f>INDEX(JEUDI!$H$63:$H$66,MATCH(A52,JEUDI!$K$63:$K$66,0))</f>
        <v>#N/A</v>
      </c>
      <c r="OJ52" s="617" t="e">
        <f>INDEX(VENDREDI!$B$63:$B$66,MATCH(A52,VENDREDI!$D$63:$D$66,0))</f>
        <v>#N/A</v>
      </c>
      <c r="OK52" s="618" t="e">
        <f>INDEX(VENDREDI!$B$63:$B$66,MATCH(A52,VENDREDI!$E$63:$E$66,0))</f>
        <v>#N/A</v>
      </c>
      <c r="OL52" s="625" t="e">
        <f>INDEX(VENDREDI!$H$63:$H$66,MATCH(A52,VENDREDI!$J$63:$J$66,0))</f>
        <v>#N/A</v>
      </c>
      <c r="OM52" s="626" t="e">
        <f>INDEX(VENDREDI!$H$63:$H$66,MATCH(A52,VENDREDI!$K$63:$K$66,0))</f>
        <v>#N/A</v>
      </c>
      <c r="ON52" s="669" t="str">
        <f t="shared" si="44"/>
        <v>MEFTAH</v>
      </c>
      <c r="OO52" s="641" t="e">
        <f>INDEX(LUNDI!$C$63:$C$66,MATCH(A52,LUNDI!$D$63:$D$66,0))</f>
        <v>#N/A</v>
      </c>
      <c r="OP52" s="642" t="e">
        <f>INDEX(LUNDI!$C$63:$C$66,MATCH(A52,LUNDI!$E$63:$E$66,0))</f>
        <v>#N/A</v>
      </c>
      <c r="OQ52" s="645" t="e">
        <f>INDEX(LUNDI!$I$63:$I$66,MATCH(A52,LUNDI!$J$63:$J$66,0))</f>
        <v>#N/A</v>
      </c>
      <c r="OR52" s="646" t="e">
        <f>INDEX(LUNDI!$I$63:$I$66,MATCH(A52,LUNDI!$K$63:$K$66,0))</f>
        <v>#N/A</v>
      </c>
      <c r="OS52" s="649" t="e">
        <f>INDEX(MARDI!$C$63:$C$66,MATCH(A52,MARDI!$D$63:$D$66,0))</f>
        <v>#N/A</v>
      </c>
      <c r="OT52" s="650" t="e">
        <f>INDEX(MARDI!$C$63:$C$66,MATCH(A52,MARDI!$E$63:$E$66,0))</f>
        <v>#N/A</v>
      </c>
      <c r="OU52" s="651" t="e">
        <f>INDEX(MARDI!$I$63:$I$66,MATCH(A52,MARDI!$J$63:$J$66,0))</f>
        <v>#N/A</v>
      </c>
      <c r="OV52" s="652" t="e">
        <f>INDEX(MARDI!$I$63:$I$66,MATCH(A52,MARDI!$K$63:$K$66,0))</f>
        <v>#N/A</v>
      </c>
      <c r="OW52" s="657" t="e">
        <f>INDEX(MERCREDI!$C$63:$C$66,MATCH(A52,MERCREDI!$D$63:$D$66,0))</f>
        <v>#N/A</v>
      </c>
      <c r="OX52" s="658" t="e">
        <f>INDEX(MERCREDI!$C$63:$C$66,MATCH(A52,MERCREDI!$E$63:$E$66,0))</f>
        <v>#N/A</v>
      </c>
      <c r="OY52" s="659" t="e">
        <f>INDEX(MERCREDI!$I$63:$I$66,MATCH(A52,MERCREDI!$J$63:$J$66,0))</f>
        <v>#N/A</v>
      </c>
      <c r="OZ52" s="660" t="e">
        <f>INDEX(MERCREDI!$I$63:$I$66,MATCH(A52,MERCREDI!$K$63:$K$66,0))</f>
        <v>#N/A</v>
      </c>
      <c r="PA52" s="657" t="e">
        <f>INDEX(JEUDI!$C$63:$C$66,MATCH(A52,JEUDI!$D$63:$D$66,0))</f>
        <v>#N/A</v>
      </c>
      <c r="PB52" s="658" t="e">
        <f>INDEX(JEUDI!$C$63:$C$66,MATCH(A52,JEUDI!$E$63:$E$66,0))</f>
        <v>#N/A</v>
      </c>
      <c r="PC52" s="659" t="e">
        <f>INDEX(JEUDI!$I$63:$I$66,MATCH(A52,JEUDI!$J$63:$J$66,0))</f>
        <v>#N/A</v>
      </c>
      <c r="PD52" s="660" t="e">
        <f>INDEX(JEUDI!$I$63:$I$66,MATCH(A52,JEUDI!$K$63:$K$66,0))</f>
        <v>#N/A</v>
      </c>
      <c r="PE52" s="657" t="e">
        <f>INDEX(VENDREDI!$C$63:$C$66,MATCH(A52,VENDREDI!$D$63:$D$66,0))</f>
        <v>#N/A</v>
      </c>
      <c r="PF52" s="658" t="e">
        <f>INDEX(VENDREDI!$C$63:$C$66,MATCH(A52,VENDREDI!$E$63:$E$66,0))</f>
        <v>#N/A</v>
      </c>
      <c r="PG52" s="659" t="e">
        <f>INDEX(VENDREDI!$I$63:$I$66,MATCH(A52,VENDREDI!$J$63:$J$66,0))</f>
        <v>#N/A</v>
      </c>
      <c r="PH52" s="660" t="e">
        <f>INDEX(VENDREDI!$I$63:$I$66,MATCH(A52,VENDREDI!$K$63:$K$66,0))</f>
        <v>#N/A</v>
      </c>
    </row>
    <row r="53" spans="1:424" x14ac:dyDescent="0.25">
      <c r="A53" s="90" t="str">
        <f>'LISTE DES PROFS'!A48</f>
        <v>MOLLE</v>
      </c>
      <c r="B53" s="226">
        <f t="shared" si="17"/>
        <v>0</v>
      </c>
      <c r="C53" s="487">
        <f t="shared" si="18"/>
        <v>0</v>
      </c>
      <c r="D53" s="481">
        <f t="shared" si="19"/>
        <v>0</v>
      </c>
      <c r="E53" s="482">
        <f t="shared" si="20"/>
        <v>0</v>
      </c>
      <c r="F53" s="226">
        <f t="shared" si="21"/>
        <v>0</v>
      </c>
      <c r="G53" s="487">
        <f t="shared" si="22"/>
        <v>0</v>
      </c>
      <c r="H53" s="481">
        <f t="shared" si="23"/>
        <v>0</v>
      </c>
      <c r="I53" s="482">
        <f t="shared" si="24"/>
        <v>0</v>
      </c>
      <c r="J53" s="226">
        <f t="shared" si="45"/>
        <v>0</v>
      </c>
      <c r="K53" s="487">
        <f t="shared" si="46"/>
        <v>0</v>
      </c>
      <c r="L53" s="481">
        <f t="shared" si="47"/>
        <v>0</v>
      </c>
      <c r="M53" s="482">
        <f t="shared" si="48"/>
        <v>0</v>
      </c>
      <c r="N53" s="492">
        <f t="shared" si="25"/>
        <v>0</v>
      </c>
      <c r="O53" s="480" t="s">
        <v>36</v>
      </c>
      <c r="P53" s="226">
        <f>COUNTIF(LUNDI!$D$6:$AB$15,A53)</f>
        <v>0</v>
      </c>
      <c r="Q53" s="228">
        <f>COUNTIF(LUNDI!$D$20:$Y$29,A53)</f>
        <v>0</v>
      </c>
      <c r="R53" s="444">
        <f t="shared" si="4"/>
        <v>0</v>
      </c>
      <c r="S53" s="228">
        <f>COUNTIF(MARDI!$D$6:$AB$15,A53)</f>
        <v>0</v>
      </c>
      <c r="T53" s="228">
        <f>COUNTIF(MARDI!$D$20:$Y$29,A53)</f>
        <v>0</v>
      </c>
      <c r="U53" s="444">
        <f t="shared" si="5"/>
        <v>0</v>
      </c>
      <c r="V53" s="228">
        <f>COUNTIF(MERCREDI!$D$6:$AB$15,A53)</f>
        <v>0</v>
      </c>
      <c r="W53" s="228">
        <f>COUNTIF(MERCREDI!$D$20:$Y$29,A53)</f>
        <v>0</v>
      </c>
      <c r="X53" s="444">
        <f t="shared" si="6"/>
        <v>0</v>
      </c>
      <c r="Y53" s="228">
        <f>COUNTIF(JEUDI!$D$6:$AB$15,A53)</f>
        <v>0</v>
      </c>
      <c r="Z53" s="228">
        <f>COUNTIF(JEUDI!$D$20:$Y$29,A53)</f>
        <v>0</v>
      </c>
      <c r="AA53" s="444">
        <f t="shared" si="7"/>
        <v>0</v>
      </c>
      <c r="AB53" s="228">
        <f>COUNTIF(VENDREDI!$D$6:$AB$15,A53)</f>
        <v>0</v>
      </c>
      <c r="AC53" s="229">
        <f>COUNTIF(VENDREDI!$D$20:$Y$29,A53)</f>
        <v>0</v>
      </c>
      <c r="AD53" s="451">
        <f t="shared" si="8"/>
        <v>0</v>
      </c>
      <c r="AE53" s="226">
        <f>COUNTIF(LUNDI!$D$63:$D$66,A53)</f>
        <v>0</v>
      </c>
      <c r="AF53" s="227">
        <f>COUNTIF(LUNDI!$E$63:$E$66,A53)</f>
        <v>0</v>
      </c>
      <c r="AG53" s="228">
        <f>COUNTIF(MARDI!$D$63:$D$66,A53)</f>
        <v>0</v>
      </c>
      <c r="AH53" s="234">
        <f>COUNTIF(MARDI!$E$63:$E$66,A53)</f>
        <v>0</v>
      </c>
      <c r="AI53" s="228">
        <f>COUNTIF(MERCREDI!$D$63:$D$66,A53)</f>
        <v>0</v>
      </c>
      <c r="AJ53" s="234">
        <f>COUNTIF(MERCREDI!$E$63:$E$66,A53)</f>
        <v>0</v>
      </c>
      <c r="AK53" s="228">
        <f>COUNTIF(JEUDI!$D$63:$D$66,A53)</f>
        <v>0</v>
      </c>
      <c r="AL53" s="227">
        <f>COUNTIF(JEUDI!$E$63:$E$66,A53)</f>
        <v>0</v>
      </c>
      <c r="AM53" s="228">
        <f>COUNTIF(VENDREDI!$D$63:$D$66,A53)</f>
        <v>0</v>
      </c>
      <c r="AN53" s="525">
        <f>COUNTIF(VENDREDI!$E$63:$E$66,A53)</f>
        <v>0</v>
      </c>
      <c r="AO53" s="226">
        <f>COUNTIF(LUNDI!$F$63:$F$66,A53)</f>
        <v>0</v>
      </c>
      <c r="AP53" s="227"/>
      <c r="AQ53" s="228">
        <f>COUNTIF(MARDI!$F$63:$F$66,A53)</f>
        <v>0</v>
      </c>
      <c r="AR53" s="227"/>
      <c r="AS53" s="228">
        <f>COUNTIF(MERCREDI!$F$63:$F$66,A53)</f>
        <v>0</v>
      </c>
      <c r="AT53" s="227"/>
      <c r="AU53" s="228">
        <f>COUNTIF(JEUDI!$F$63:$F$66,A53)</f>
        <v>0</v>
      </c>
      <c r="AV53" s="227"/>
      <c r="AW53" s="229">
        <f>COUNTIF(VENDREDI!$F$63:$F$66,A53)</f>
        <v>0</v>
      </c>
      <c r="AZ53" s="236">
        <f>COUNTIF(LUNDI!$D$35:$AB$44,A53)</f>
        <v>0</v>
      </c>
      <c r="BA53" s="237">
        <f>COUNTIF(LUNDI!$D$49:$Y$58,A53)</f>
        <v>0</v>
      </c>
      <c r="BB53" s="444">
        <f t="shared" si="9"/>
        <v>0</v>
      </c>
      <c r="BC53" s="237">
        <f>COUNTIF(MARDI!$D$35:$AB$44,A53)</f>
        <v>0</v>
      </c>
      <c r="BD53" s="237">
        <f>COUNTIF(MARDI!$D$49:$Y$58,A53)</f>
        <v>0</v>
      </c>
      <c r="BE53" s="444">
        <f t="shared" si="10"/>
        <v>0</v>
      </c>
      <c r="BF53" s="237">
        <f>COUNTIF(MERCREDI!$D$35:$AB$44,A53)</f>
        <v>0</v>
      </c>
      <c r="BG53" s="237">
        <f>COUNTIF(MERCREDI!$D$49:$Y$58,A53)</f>
        <v>0</v>
      </c>
      <c r="BH53" s="444">
        <f t="shared" si="11"/>
        <v>0</v>
      </c>
      <c r="BI53" s="237">
        <f>COUNTIF(JEUDI!$D$35:$AB$44,A53)</f>
        <v>0</v>
      </c>
      <c r="BJ53" s="237">
        <f>COUNTIF(JEUDI!$D$49:$Y$58,A53)</f>
        <v>0</v>
      </c>
      <c r="BK53" s="444">
        <f t="shared" si="12"/>
        <v>0</v>
      </c>
      <c r="BL53" s="237">
        <f>COUNTIF(VENDREDI!$D$35:$AB$44,A53)</f>
        <v>0</v>
      </c>
      <c r="BM53" s="238">
        <f>COUNTIF(VENDREDI!$D$49:$Y$58,A53)</f>
        <v>0</v>
      </c>
      <c r="BN53" s="451">
        <f t="shared" si="13"/>
        <v>0</v>
      </c>
      <c r="BO53" s="207">
        <f>COUNTIF(LUNDI!$J$63:$J$66,A53)</f>
        <v>0</v>
      </c>
      <c r="BP53" s="41">
        <f>COUNTIF(LUNDI!$K$63:$K$66,A53)</f>
        <v>0</v>
      </c>
      <c r="BQ53" s="207">
        <f>COUNTIF(MARDI!$J$63:$J$66,A53)</f>
        <v>0</v>
      </c>
      <c r="BR53" s="41">
        <f>COUNTIF(MARDI!$K$63:$K$66,A53)</f>
        <v>0</v>
      </c>
      <c r="BS53" s="207">
        <f>COUNTIF(MERCREDI!$J$63:$J$66,A53)</f>
        <v>0</v>
      </c>
      <c r="BT53" s="41">
        <f>COUNTIF(MERCREDI!$K$63:$K$66,A53)</f>
        <v>0</v>
      </c>
      <c r="BU53" s="207">
        <f>COUNTIF(JEUDI!$J$63:$J$66,A53)</f>
        <v>0</v>
      </c>
      <c r="BV53" s="41">
        <f>COUNTIF(JEUDI!$K$63:$K$66,A53)</f>
        <v>0</v>
      </c>
      <c r="BW53" s="207">
        <f>COUNTIF(VENDREDI!$J$63:$J$66,A53)</f>
        <v>0</v>
      </c>
      <c r="BX53" s="42">
        <f>COUNTIF(VENDREDI!$K$63:$K$66,A53)</f>
        <v>0</v>
      </c>
      <c r="BY53" s="207">
        <f>COUNTIF(LUNDI!$L$66:$L109,A53)</f>
        <v>0</v>
      </c>
      <c r="BZ53" s="208"/>
      <c r="CA53" s="41">
        <f>COUNTIF(MARDI!$L$63:$L$66,A53)</f>
        <v>0</v>
      </c>
      <c r="CB53" s="208"/>
      <c r="CC53" s="208">
        <f>COUNTIF(MERCREDI!$L$63:$L$66,A53)</f>
        <v>0</v>
      </c>
      <c r="CD53" s="208"/>
      <c r="CE53" s="41">
        <f>COUNTIF(JEUDI!$L$63:$L$66,A53)</f>
        <v>0</v>
      </c>
      <c r="CF53" s="208"/>
      <c r="CG53" s="209">
        <f>COUNTIF(VENDREDI!$L$63:$L$66,A53)</f>
        <v>0</v>
      </c>
      <c r="CK53" s="43">
        <f>COUNTIF(LUNDI!$O$64:$O$66,A53)</f>
        <v>0</v>
      </c>
      <c r="CL53" s="41">
        <f>COUNTIF(MARDI!$O$64:$O$66,A53)</f>
        <v>0</v>
      </c>
      <c r="CM53" s="41">
        <f>COUNTIF(MERCREDI!$O$64:$O$66,A53)</f>
        <v>0</v>
      </c>
      <c r="CN53" s="41">
        <f>COUNTIF(JEUDI!$O$64:$O$66,A53)</f>
        <v>0</v>
      </c>
      <c r="CO53" s="42">
        <f>COUNTIF(VENDREDI!$O$64:$O$66,A53)</f>
        <v>0</v>
      </c>
      <c r="CQ53" s="43">
        <f>COUNTIF(LUNDI!$P$64:$P$66,A53)</f>
        <v>0</v>
      </c>
      <c r="CR53" s="41">
        <f>COUNTIF(MARDI!$P$64:$P$66,A53)</f>
        <v>0</v>
      </c>
      <c r="CS53" s="41">
        <f>COUNTIF(MERCREDI!$P$64:$P$66,A53)</f>
        <v>0</v>
      </c>
      <c r="CT53" s="41">
        <f>COUNTIF(JEUDI!$P$64:$P$66,A53)</f>
        <v>0</v>
      </c>
      <c r="CU53" s="42">
        <f>COUNTIF(VENDREDI!$P$64:$P$66,A53)</f>
        <v>0</v>
      </c>
      <c r="CV53" s="543" t="str">
        <f t="shared" si="26"/>
        <v>MOLLE</v>
      </c>
      <c r="CW53" s="559" t="e">
        <f>INDEX(LUNDI!$B$6:$B$29,MATCH($A$53,LUNDI!D6:D29,0))</f>
        <v>#N/A</v>
      </c>
      <c r="CX53" s="559" t="e">
        <f>INDEX(LUNDI!$B$6:$B$29,MATCH($A$53,LUNDI!E6:E29,0))</f>
        <v>#N/A</v>
      </c>
      <c r="CY53" s="559" t="e">
        <f>INDEX(LUNDI!$B$6:$B$29,MATCH($A$53,LUNDI!F6:F29,0))</f>
        <v>#N/A</v>
      </c>
      <c r="CZ53" s="559" t="e">
        <f>INDEX(LUNDI!$B$6:$B$29,MATCH($A$53,LUNDI!G6:G29,0))</f>
        <v>#N/A</v>
      </c>
      <c r="DA53" s="559" t="e">
        <f>INDEX(LUNDI!$B$6:$B$29,MATCH($A$53,LUNDI!H6:H29,0))</f>
        <v>#N/A</v>
      </c>
      <c r="DB53" s="559" t="e">
        <f>INDEX(LUNDI!$B$6:$B$29,MATCH($A$53,LUNDI!I6:I29,0))</f>
        <v>#N/A</v>
      </c>
      <c r="DC53" s="559" t="e">
        <f>INDEX(LUNDI!$B$6:$B$29,MATCH($A$53,LUNDI!J6:J29,0))</f>
        <v>#N/A</v>
      </c>
      <c r="DD53" s="559" t="e">
        <f>INDEX(LUNDI!$B$6:$B$29,MATCH($A$53,LUNDI!K6:K29,0))</f>
        <v>#N/A</v>
      </c>
      <c r="DE53" s="559" t="e">
        <f>INDEX(LUNDI!$B$6:$B$29,MATCH($A$53,LUNDI!L6:L29,0))</f>
        <v>#N/A</v>
      </c>
      <c r="DF53" s="559" t="e">
        <f>INDEX(LUNDI!$B$6:$B$29,MATCH($A$53,LUNDI!M6:M29,0))</f>
        <v>#N/A</v>
      </c>
      <c r="DG53" s="559" t="e">
        <f>INDEX(LUNDI!$B$6:$B$29,MATCH($A$53,LUNDI!N6:N29,0))</f>
        <v>#N/A</v>
      </c>
      <c r="DH53" s="559" t="e">
        <f>INDEX(LUNDI!$B$6:$B$29,MATCH($A$53,LUNDI!O6:O29,0))</f>
        <v>#N/A</v>
      </c>
      <c r="DI53" s="559" t="e">
        <f>INDEX(LUNDI!$B$6:$B$29,MATCH($A$53,LUNDI!P6:P29,0))</f>
        <v>#N/A</v>
      </c>
      <c r="DJ53" s="559" t="e">
        <f>INDEX(LUNDI!$B$6:$B$29,MATCH($A$53,LUNDI!Q6:Q29,0))</f>
        <v>#N/A</v>
      </c>
      <c r="DK53" s="559" t="e">
        <f>INDEX(LUNDI!$B$6:$B$29,MATCH($A$53,LUNDI!R6:R29,0))</f>
        <v>#N/A</v>
      </c>
      <c r="DL53" s="559" t="e">
        <f>INDEX(LUNDI!$B$6:$B$29,MATCH($A$53,LUNDI!S6:S29,0))</f>
        <v>#N/A</v>
      </c>
      <c r="DM53" s="559" t="e">
        <f>INDEX(LUNDI!$B$6:$B$29,MATCH($A$53,LUNDI!T6:T29,0))</f>
        <v>#N/A</v>
      </c>
      <c r="DN53" s="559" t="e">
        <f>INDEX(LUNDI!$B$6:$B$29,MATCH($A$53,LUNDI!U6:U29,0))</f>
        <v>#N/A</v>
      </c>
      <c r="DO53" s="559" t="e">
        <f>INDEX(LUNDI!$B$6:$B$29,MATCH($A$53,LUNDI!V6:V29,0))</f>
        <v>#N/A</v>
      </c>
      <c r="DP53" s="559" t="e">
        <f>INDEX(LUNDI!$B$6:$B$29,MATCH($A$53,LUNDI!W6:W29,0))</f>
        <v>#N/A</v>
      </c>
      <c r="DQ53" s="559" t="e">
        <f>INDEX(LUNDI!$B$6:$B$29,MATCH($A$53,LUNDI!X6:X29,0))</f>
        <v>#N/A</v>
      </c>
      <c r="DR53" s="559" t="e">
        <f>INDEX(LUNDI!$B$6:$B$29,MATCH($A$53,LUNDI!Y6:Y29,0))</f>
        <v>#N/A</v>
      </c>
      <c r="DS53" s="559" t="e">
        <f>INDEX(LUNDI!$B$6:$B$29,MATCH($A$53,LUNDI!Z6:Z29,0))</f>
        <v>#N/A</v>
      </c>
      <c r="DT53" s="559" t="e">
        <f>INDEX(LUNDI!$B$6:$B$29,MATCH($A$53,LUNDI!AA6:AA29,0))</f>
        <v>#N/A</v>
      </c>
      <c r="DU53" s="559" t="e">
        <f>INDEX(LUNDI!$B$6:$B$29,MATCH($A$53,LUNDI!AB6:AB29,0))</f>
        <v>#N/A</v>
      </c>
      <c r="DV53" s="572">
        <f t="shared" si="49"/>
        <v>0</v>
      </c>
      <c r="DW53" s="543" t="str">
        <f t="shared" si="50"/>
        <v>MOLLE</v>
      </c>
      <c r="DX53" s="559" t="e">
        <f>INDEX(MARDI!$B$6:$B$29,MATCH($A$53,MARDI!D6:D29,0))</f>
        <v>#N/A</v>
      </c>
      <c r="DY53" s="559" t="e">
        <f>INDEX(MARDI!$B$6:$B$29,MATCH($A$53,MARDI!E6:E29,0))</f>
        <v>#N/A</v>
      </c>
      <c r="DZ53" s="559" t="e">
        <f>INDEX(MARDI!$B$6:$B$29,MATCH($A$53,MARDI!F6:F29,0))</f>
        <v>#N/A</v>
      </c>
      <c r="EA53" s="559" t="e">
        <f>INDEX(MARDI!$B$6:$B$29,MATCH($A$53,MARDI!G6:G29,0))</f>
        <v>#N/A</v>
      </c>
      <c r="EB53" s="559" t="e">
        <f>INDEX(MARDI!$B$6:$B$29,MATCH($A$53,MARDI!H6:H29,0))</f>
        <v>#N/A</v>
      </c>
      <c r="EC53" s="559" t="e">
        <f>INDEX(MARDI!$B$6:$B$29,MATCH($A$53,MARDI!I6:I29,0))</f>
        <v>#N/A</v>
      </c>
      <c r="ED53" s="559" t="e">
        <f>INDEX(MARDI!$B$6:$B$29,MATCH($A$53,MARDI!J6:J29,0))</f>
        <v>#N/A</v>
      </c>
      <c r="EE53" s="559" t="e">
        <f>INDEX(MARDI!$B$6:$B$29,MATCH($A$53,MARDI!K6:K29,0))</f>
        <v>#N/A</v>
      </c>
      <c r="EF53" s="559" t="e">
        <f>INDEX(MARDI!$B$6:$B$29,MATCH($A$53,MARDI!L6:L29,0))</f>
        <v>#N/A</v>
      </c>
      <c r="EG53" s="559" t="e">
        <f>INDEX(MARDI!$B$6:$B$29,MATCH($A$53,MARDI!M6:M29,0))</f>
        <v>#N/A</v>
      </c>
      <c r="EH53" s="559" t="e">
        <f>INDEX(MARDI!$B$6:$B$29,MATCH($A$53,MARDI!N6:N29,0))</f>
        <v>#N/A</v>
      </c>
      <c r="EI53" s="559" t="e">
        <f>INDEX(MARDI!$B$6:$B$29,MATCH($A$53,MARDI!O6:O29,0))</f>
        <v>#N/A</v>
      </c>
      <c r="EJ53" s="559" t="e">
        <f>INDEX(MARDI!$B$6:$B$29,MATCH($A$53,MARDI!P6:P29,0))</f>
        <v>#N/A</v>
      </c>
      <c r="EK53" s="559" t="e">
        <f>INDEX(MARDI!$B$6:$B$29,MATCH($A$53,MARDI!Q6:Q29,0))</f>
        <v>#N/A</v>
      </c>
      <c r="EL53" s="559" t="e">
        <f>INDEX(MARDI!$B$6:$B$29,MATCH($A$53,MARDI!R6:R29,0))</f>
        <v>#N/A</v>
      </c>
      <c r="EM53" s="559" t="e">
        <f>INDEX(MARDI!$B$6:$B$29,MATCH($A$53,MARDI!S6:S29,0))</f>
        <v>#N/A</v>
      </c>
      <c r="EN53" s="559" t="e">
        <f>INDEX(MARDI!$B$6:$B$29,MATCH($A$53,MARDI!T6:T29,0))</f>
        <v>#N/A</v>
      </c>
      <c r="EO53" s="559" t="e">
        <f>INDEX(MARDI!$B$6:$B$29,MATCH($A$53,MARDI!U6:U29,0))</f>
        <v>#N/A</v>
      </c>
      <c r="EP53" s="559" t="e">
        <f>INDEX(MARDI!$B$6:$B$29,MATCH($A$53,MARDI!V6:V29,0))</f>
        <v>#N/A</v>
      </c>
      <c r="EQ53" s="559" t="e">
        <f>INDEX(MARDI!$B$6:$B$29,MATCH($A$53,MARDI!W6:W29,0))</f>
        <v>#N/A</v>
      </c>
      <c r="ER53" s="559" t="e">
        <f>INDEX(MARDI!$B$6:$B$29,MATCH($A$53,MARDI!X6:X29,0))</f>
        <v>#N/A</v>
      </c>
      <c r="ES53" s="559" t="e">
        <f>INDEX(MARDI!$B$6:$B$29,MATCH($A$53,MARDI!Y6:Y29,0))</f>
        <v>#N/A</v>
      </c>
      <c r="ET53" s="559" t="e">
        <f>INDEX(MARDI!$B$6:$B$29,MATCH($A$53,MARDI!Z6:Z29,0))</f>
        <v>#N/A</v>
      </c>
      <c r="EU53" s="559" t="e">
        <f>INDEX(MARDI!$B$6:$B$29,MATCH($A$53,MARDI!AA6:AA29,0))</f>
        <v>#N/A</v>
      </c>
      <c r="EV53" s="559" t="e">
        <f>INDEX(MARDI!$B$6:$B$29,MATCH($A$53,MARDI!AB6:AB29,0))</f>
        <v>#N/A</v>
      </c>
      <c r="EW53" s="572">
        <f t="shared" si="51"/>
        <v>0</v>
      </c>
      <c r="EX53" s="559"/>
      <c r="EY53" s="568" t="str">
        <f t="shared" si="27"/>
        <v>MOLLE</v>
      </c>
      <c r="EZ53" s="559" t="e">
        <f>INDEX(MERCREDI!$B$6:$B$29,MATCH($A$53,MERCREDI!D6:D29,0))</f>
        <v>#N/A</v>
      </c>
      <c r="FA53" s="559" t="e">
        <f>INDEX(MERCREDI!$B$6:$B$29,MATCH($A$53,MERCREDI!E6:E29,0))</f>
        <v>#N/A</v>
      </c>
      <c r="FB53" s="559" t="e">
        <f>INDEX(MERCREDI!$B$6:$B$29,MATCH($A$53,MERCREDI!F6:F29,0))</f>
        <v>#N/A</v>
      </c>
      <c r="FC53" s="559" t="e">
        <f>INDEX(MERCREDI!$B$6:$B$29,MATCH($A$53,MERCREDI!G6:G29,0))</f>
        <v>#N/A</v>
      </c>
      <c r="FD53" s="559" t="e">
        <f>INDEX(MERCREDI!$B$6:$B$29,MATCH($A$53,MERCREDI!H6:H29,0))</f>
        <v>#N/A</v>
      </c>
      <c r="FE53" s="559" t="e">
        <f>INDEX(MERCREDI!$B$6:$B$29,MATCH($A$53,MERCREDI!I6:I29,0))</f>
        <v>#N/A</v>
      </c>
      <c r="FF53" s="559" t="e">
        <f>INDEX(MERCREDI!$B$6:$B$29,MATCH($A$53,MERCREDI!J6:J29,0))</f>
        <v>#N/A</v>
      </c>
      <c r="FG53" s="559" t="e">
        <f>INDEX(MERCREDI!$B$6:$B$29,MATCH($A$53,MERCREDI!K6:K29,0))</f>
        <v>#N/A</v>
      </c>
      <c r="FH53" s="559" t="e">
        <f>INDEX(MERCREDI!$B$6:$B$29,MATCH($A$53,MERCREDI!L6:L29,0))</f>
        <v>#N/A</v>
      </c>
      <c r="FI53" s="559" t="e">
        <f>INDEX(MERCREDI!$B$6:$B$29,MATCH($A$53,MERCREDI!M6:M29,0))</f>
        <v>#N/A</v>
      </c>
      <c r="FJ53" s="559" t="e">
        <f>INDEX(MERCREDI!$B$6:$B$29,MATCH($A$53,MERCREDI!N6:N29,0))</f>
        <v>#N/A</v>
      </c>
      <c r="FK53" s="559" t="e">
        <f>INDEX(MERCREDI!$B$6:$B$29,MATCH($A$53,MERCREDI!O6:O29,0))</f>
        <v>#N/A</v>
      </c>
      <c r="FL53" s="559" t="e">
        <f>INDEX(MERCREDI!$B$6:$B$29,MATCH($A$53,MERCREDI!P6:P29,0))</f>
        <v>#N/A</v>
      </c>
      <c r="FM53" s="559" t="e">
        <f>INDEX(MERCREDI!$B$6:$B$29,MATCH($A$53,MERCREDI!Q6:Q29,0))</f>
        <v>#N/A</v>
      </c>
      <c r="FN53" s="559" t="e">
        <f>INDEX(MERCREDI!$B$6:$B$29,MATCH($A$53,MERCREDI!R6:R29,0))</f>
        <v>#N/A</v>
      </c>
      <c r="FO53" s="559" t="e">
        <f>INDEX(MERCREDI!$B$6:$B$29,MATCH($A$53,MERCREDI!S6:S29,0))</f>
        <v>#N/A</v>
      </c>
      <c r="FP53" s="559" t="e">
        <f>INDEX(MERCREDI!$B$6:$B$29,MATCH($A$53,MERCREDI!T6:T29,0))</f>
        <v>#N/A</v>
      </c>
      <c r="FQ53" s="559" t="e">
        <f>INDEX(MERCREDI!$B$6:$B$29,MATCH($A$53,MERCREDI!U6:U29,0))</f>
        <v>#N/A</v>
      </c>
      <c r="FR53" s="559" t="e">
        <f>INDEX(MERCREDI!$B$6:$B$29,MATCH($A$53,MERCREDI!V6:V29,0))</f>
        <v>#N/A</v>
      </c>
      <c r="FS53" s="559" t="e">
        <f>INDEX(MERCREDI!$B$6:$B$29,MATCH($A$53,MERCREDI!W6:W29,0))</f>
        <v>#N/A</v>
      </c>
      <c r="FT53" s="559" t="e">
        <f>INDEX(MERCREDI!$B$6:$B$29,MATCH($A$53,MERCREDI!X6:X29,0))</f>
        <v>#N/A</v>
      </c>
      <c r="FU53" s="559" t="e">
        <f>INDEX(MERCREDI!$B$6:$B$29,MATCH($A$53,MERCREDI!Y6:Y29,0))</f>
        <v>#N/A</v>
      </c>
      <c r="FV53" s="559" t="e">
        <f>INDEX(MERCREDI!$B$6:$B$29,MATCH($A$53,MERCREDI!Z6:Z29,0))</f>
        <v>#N/A</v>
      </c>
      <c r="FW53" s="559" t="e">
        <f>INDEX(MERCREDI!$B$6:$B$29,MATCH($A$53,MERCREDI!AA6:AA29,0))</f>
        <v>#N/A</v>
      </c>
      <c r="FX53" s="559" t="e">
        <f>INDEX(MERCREDI!$B$6:$B$29,MATCH($A$53,MERCREDI!AB6:AB29,0))</f>
        <v>#N/A</v>
      </c>
      <c r="FY53" s="572">
        <f t="shared" si="28"/>
        <v>0</v>
      </c>
      <c r="GA53" s="570" t="str">
        <f t="shared" si="29"/>
        <v>MOLLE</v>
      </c>
      <c r="GB53" s="565" t="e">
        <f>INDEX(JEUDI!$B$6:$B$29,MATCH($A$53,JEUDI!D6:D29,0))</f>
        <v>#N/A</v>
      </c>
      <c r="GC53" s="565" t="e">
        <f>INDEX(JEUDI!$B$6:$B$29,MATCH($A$53,JEUDI!E6:E29,0))</f>
        <v>#N/A</v>
      </c>
      <c r="GD53" s="565" t="e">
        <f>INDEX(JEUDI!$B$6:$B$29,MATCH($A$53,JEUDI!F6:F29,0))</f>
        <v>#N/A</v>
      </c>
      <c r="GE53" s="565" t="e">
        <f>INDEX(JEUDI!$B$6:$B$29,MATCH($A$53,JEUDI!G6:G29,0))</f>
        <v>#N/A</v>
      </c>
      <c r="GF53" s="565" t="e">
        <f>INDEX(JEUDI!$B$6:$B$29,MATCH($A$53,JEUDI!H6:H29,0))</f>
        <v>#N/A</v>
      </c>
      <c r="GG53" s="565" t="e">
        <f>INDEX(JEUDI!$B$6:$B$29,MATCH($A$53,JEUDI!I6:I29,0))</f>
        <v>#N/A</v>
      </c>
      <c r="GH53" s="565" t="e">
        <f>INDEX(JEUDI!$B$6:$B$29,MATCH($A$53,JEUDI!J6:J29,0))</f>
        <v>#N/A</v>
      </c>
      <c r="GI53" s="565" t="e">
        <f>INDEX(JEUDI!$B$6:$B$29,MATCH($A$53,JEUDI!K6:K29,0))</f>
        <v>#N/A</v>
      </c>
      <c r="GJ53" s="565" t="e">
        <f>INDEX(JEUDI!$B$6:$B$29,MATCH($A$53,JEUDI!L6:L29,0))</f>
        <v>#N/A</v>
      </c>
      <c r="GK53" s="565" t="e">
        <f>INDEX(JEUDI!$B$6:$B$29,MATCH($A$53,JEUDI!M6:M29,0))</f>
        <v>#N/A</v>
      </c>
      <c r="GL53" s="565" t="e">
        <f>INDEX(JEUDI!$B$6:$B$29,MATCH($A$53,JEUDI!N6:N29,0))</f>
        <v>#N/A</v>
      </c>
      <c r="GM53" s="565" t="e">
        <f>INDEX(JEUDI!$B$6:$B$29,MATCH($A$53,JEUDI!O6:O29,0))</f>
        <v>#N/A</v>
      </c>
      <c r="GN53" s="565" t="e">
        <f>INDEX(JEUDI!$B$6:$B$29,MATCH($A$53,JEUDI!P6:P29,0))</f>
        <v>#N/A</v>
      </c>
      <c r="GO53" s="565" t="e">
        <f>INDEX(JEUDI!$B$6:$B$29,MATCH($A$53,JEUDI!Q6:Q29,0))</f>
        <v>#N/A</v>
      </c>
      <c r="GP53" s="565" t="e">
        <f>INDEX(JEUDI!$B$6:$B$29,MATCH($A$53,JEUDI!R6:R29,0))</f>
        <v>#N/A</v>
      </c>
      <c r="GQ53" s="565" t="e">
        <f>INDEX(JEUDI!$B$6:$B$29,MATCH($A$53,JEUDI!S6:S29,0))</f>
        <v>#N/A</v>
      </c>
      <c r="GR53" s="565" t="e">
        <f>INDEX(JEUDI!$B$6:$B$29,MATCH($A$53,JEUDI!T6:T29,0))</f>
        <v>#N/A</v>
      </c>
      <c r="GS53" s="565" t="e">
        <f>INDEX(JEUDI!$B$6:$B$29,MATCH($A$53,JEUDI!U6:U29,0))</f>
        <v>#N/A</v>
      </c>
      <c r="GT53" s="565" t="e">
        <f>INDEX(JEUDI!$B$6:$B$29,MATCH($A$53,JEUDI!V6:V29,0))</f>
        <v>#N/A</v>
      </c>
      <c r="GU53" s="565" t="e">
        <f>INDEX(JEUDI!$B$6:$B$29,MATCH($A$53,JEUDI!W6:W29,0))</f>
        <v>#N/A</v>
      </c>
      <c r="GV53" s="565" t="e">
        <f>INDEX(JEUDI!$B$6:$B$29,MATCH($A$53,JEUDI!X6:X29,0))</f>
        <v>#N/A</v>
      </c>
      <c r="GW53" s="565" t="e">
        <f>INDEX(JEUDI!$B$6:$B$29,MATCH($A$53,JEUDI!Y6:Y29,0))</f>
        <v>#N/A</v>
      </c>
      <c r="GX53" s="565" t="e">
        <f>INDEX(JEUDI!$B$6:$B$29,MATCH($A$53,JEUDI!Z6:Z29,0))</f>
        <v>#N/A</v>
      </c>
      <c r="GY53" s="565" t="e">
        <f>INDEX(JEUDI!$B$6:$B$29,MATCH($A$53,JEUDI!AA6:AA29,0))</f>
        <v>#N/A</v>
      </c>
      <c r="GZ53" s="565" t="e">
        <f>INDEX(JEUDI!$B$6:$B$29,MATCH($A$53,JEUDI!AB6:AB29,0))</f>
        <v>#N/A</v>
      </c>
      <c r="HA53" s="572">
        <f t="shared" si="30"/>
        <v>0</v>
      </c>
      <c r="HC53" s="772" t="str">
        <f t="shared" si="31"/>
        <v>MOLLE</v>
      </c>
      <c r="HD53" s="565" t="e">
        <f>INDEX(VENDREDI!$B$6:$B$29,MATCH($A$53,VENDREDI!D6:D29,0))</f>
        <v>#N/A</v>
      </c>
      <c r="HE53" s="565" t="e">
        <f>INDEX(VENDREDI!$B$6:$B$29,MATCH($A$53,VENDREDI!E6:E29,0))</f>
        <v>#N/A</v>
      </c>
      <c r="HF53" s="565" t="e">
        <f>INDEX(VENDREDI!$B$6:$B$29,MATCH($A$53,VENDREDI!F6:F29,0))</f>
        <v>#N/A</v>
      </c>
      <c r="HG53" s="565" t="e">
        <f>INDEX(VENDREDI!$B$6:$B$29,MATCH($A$53,VENDREDI!G6:G29,0))</f>
        <v>#N/A</v>
      </c>
      <c r="HH53" s="565" t="e">
        <f>INDEX(VENDREDI!$B$6:$B$29,MATCH($A$53,VENDREDI!H6:H29,0))</f>
        <v>#N/A</v>
      </c>
      <c r="HI53" s="565" t="e">
        <f>INDEX(VENDREDI!$B$6:$B$29,MATCH($A$53,VENDREDI!I6:I29,0))</f>
        <v>#N/A</v>
      </c>
      <c r="HJ53" s="565" t="e">
        <f>INDEX(VENDREDI!$B$6:$B$29,MATCH($A$53,VENDREDI!J6:J29,0))</f>
        <v>#N/A</v>
      </c>
      <c r="HK53" s="565" t="e">
        <f>INDEX(VENDREDI!$B$6:$B$29,MATCH($A$53,VENDREDI!K6:K29,0))</f>
        <v>#N/A</v>
      </c>
      <c r="HL53" s="565" t="e">
        <f>INDEX(VENDREDI!$B$6:$B$29,MATCH($A$53,VENDREDI!L6:L29,0))</f>
        <v>#N/A</v>
      </c>
      <c r="HM53" s="565" t="e">
        <f>INDEX(VENDREDI!$B$6:$B$29,MATCH($A$53,VENDREDI!M6:M29,0))</f>
        <v>#N/A</v>
      </c>
      <c r="HN53" s="565" t="e">
        <f>INDEX(VENDREDI!$B$6:$B$29,MATCH($A$53,VENDREDI!N6:N29,0))</f>
        <v>#N/A</v>
      </c>
      <c r="HO53" s="565" t="e">
        <f>INDEX(VENDREDI!$B$6:$B$29,MATCH($A$53,VENDREDI!O6:O29,0))</f>
        <v>#N/A</v>
      </c>
      <c r="HP53" s="565" t="e">
        <f>INDEX(VENDREDI!$B$6:$B$29,MATCH($A$53,VENDREDI!P6:P29,0))</f>
        <v>#N/A</v>
      </c>
      <c r="HQ53" s="565" t="e">
        <f>INDEX(VENDREDI!$B$6:$B$29,MATCH($A$53,VENDREDI!Q6:Q29,0))</f>
        <v>#N/A</v>
      </c>
      <c r="HR53" s="565" t="e">
        <f>INDEX(VENDREDI!$B$6:$B$29,MATCH($A$53,VENDREDI!R6:R29,0))</f>
        <v>#N/A</v>
      </c>
      <c r="HS53" s="565" t="e">
        <f>INDEX(VENDREDI!$B$6:$B$29,MATCH($A$53,VENDREDI!S6:S29,0))</f>
        <v>#N/A</v>
      </c>
      <c r="HT53" s="565" t="e">
        <f>INDEX(VENDREDI!$B$6:$B$29,MATCH($A$53,VENDREDI!T6:T29,0))</f>
        <v>#N/A</v>
      </c>
      <c r="HU53" s="565" t="e">
        <f>INDEX(VENDREDI!$B$6:$B$29,MATCH($A$53,VENDREDI!U6:U29,0))</f>
        <v>#N/A</v>
      </c>
      <c r="HV53" s="565" t="e">
        <f>INDEX(VENDREDI!$B$6:$B$29,MATCH($A$53,VENDREDI!V6:V29,0))</f>
        <v>#N/A</v>
      </c>
      <c r="HW53" s="565" t="e">
        <f>INDEX(VENDREDI!$B$6:$B$29,MATCH($A$53,VENDREDI!W6:W29,0))</f>
        <v>#N/A</v>
      </c>
      <c r="HX53" s="565" t="e">
        <f>INDEX(VENDREDI!$B$6:$B$29,MATCH($A$53,VENDREDI!X6:X29,0))</f>
        <v>#N/A</v>
      </c>
      <c r="HY53" s="565" t="e">
        <f>INDEX(VENDREDI!$B$6:$B$29,MATCH($A$53,VENDREDI!Y6:Y29,0))</f>
        <v>#N/A</v>
      </c>
      <c r="HZ53" s="565" t="e">
        <f>INDEX(VENDREDI!$B$6:$B$29,MATCH($A$53,VENDREDI!Z6:Z29,0))</f>
        <v>#N/A</v>
      </c>
      <c r="IA53" s="565" t="e">
        <f>INDEX(VENDREDI!$B$6:$B$29,MATCH($A$53,VENDREDI!AA6:AA29,0))</f>
        <v>#N/A</v>
      </c>
      <c r="IB53" s="565" t="e">
        <f>INDEX(VENDREDI!$B$6:$B$29,MATCH($A$53,VENDREDI!AB6:AB29,0))</f>
        <v>#N/A</v>
      </c>
      <c r="IC53" s="572">
        <f t="shared" si="32"/>
        <v>0</v>
      </c>
      <c r="IG53" s="772" t="str">
        <f t="shared" si="33"/>
        <v>MOLLE</v>
      </c>
      <c r="IH53" s="565" t="e">
        <f>INDEX(LUNDI!$B$35:$B$58,MATCH($A$53,LUNDI!D35:D58,0))</f>
        <v>#N/A</v>
      </c>
      <c r="II53" s="565" t="e">
        <f>INDEX(LUNDI!$B$35:$B$58,MATCH($A$53,LUNDI!E35:E58,0))</f>
        <v>#N/A</v>
      </c>
      <c r="IJ53" s="565" t="e">
        <f>INDEX(LUNDI!$B$35:$B$58,MATCH($A$53,LUNDI!F35:F58,0))</f>
        <v>#N/A</v>
      </c>
      <c r="IK53" s="565" t="e">
        <f>INDEX(LUNDI!$B$35:$B$58,MATCH($A$53,LUNDI!G35:G58,0))</f>
        <v>#N/A</v>
      </c>
      <c r="IL53" s="565" t="e">
        <f>INDEX(LUNDI!$B$35:$B$58,MATCH($A$53,LUNDI!H35:H58,0))</f>
        <v>#N/A</v>
      </c>
      <c r="IM53" s="565" t="e">
        <f>INDEX(LUNDI!$B$35:$B$58,MATCH($A$53,LUNDI!I35:I58,0))</f>
        <v>#N/A</v>
      </c>
      <c r="IN53" s="565" t="e">
        <f>INDEX(LUNDI!$B$35:$B$58,MATCH($A$53,LUNDI!J35:J58,0))</f>
        <v>#N/A</v>
      </c>
      <c r="IO53" s="565" t="e">
        <f>INDEX(LUNDI!$B$35:$B$58,MATCH($A$53,LUNDI!K35:K58,0))</f>
        <v>#N/A</v>
      </c>
      <c r="IP53" s="565" t="e">
        <f>INDEX(LUNDI!$B$35:$B$58,MATCH($A$53,LUNDI!L35:L58,0))</f>
        <v>#N/A</v>
      </c>
      <c r="IQ53" s="565" t="e">
        <f>INDEX(LUNDI!$B$35:$B$58,MATCH($A$53,LUNDI!M35:M58,0))</f>
        <v>#N/A</v>
      </c>
      <c r="IR53" s="565" t="e">
        <f>INDEX(LUNDI!$B$35:$B$58,MATCH($A$53,LUNDI!N35:N58,0))</f>
        <v>#N/A</v>
      </c>
      <c r="IS53" s="565" t="e">
        <f>INDEX(LUNDI!$B$35:$B$58,MATCH($A$53,LUNDI!O35:O58,0))</f>
        <v>#N/A</v>
      </c>
      <c r="IT53" s="565" t="e">
        <f>INDEX(LUNDI!$B$35:$B$58,MATCH($A$53,LUNDI!P35:P58,0))</f>
        <v>#N/A</v>
      </c>
      <c r="IU53" s="565" t="e">
        <f>INDEX(LUNDI!$B$35:$B$58,MATCH($A$53,LUNDI!Q35:Q58,0))</f>
        <v>#N/A</v>
      </c>
      <c r="IV53" s="565" t="e">
        <f>INDEX(LUNDI!$B$35:$B$58,MATCH($A$53,LUNDI!R35:R58,0))</f>
        <v>#N/A</v>
      </c>
      <c r="IW53" s="565" t="e">
        <f>INDEX(LUNDI!$B$35:$B$58,MATCH($A$53,LUNDI!S35:S58,0))</f>
        <v>#N/A</v>
      </c>
      <c r="IX53" s="565" t="e">
        <f>INDEX(LUNDI!$B$35:$B$58,MATCH($A$53,LUNDI!T35:T58,0))</f>
        <v>#N/A</v>
      </c>
      <c r="IY53" s="565" t="e">
        <f>INDEX(LUNDI!$B$35:$B$58,MATCH($A$53,LUNDI!U35:U58,0))</f>
        <v>#N/A</v>
      </c>
      <c r="IZ53" s="565" t="e">
        <f>INDEX(LUNDI!$B$35:$B$58,MATCH($A$53,LUNDI!V35:V58,0))</f>
        <v>#N/A</v>
      </c>
      <c r="JA53" s="565" t="e">
        <f>INDEX(LUNDI!$B$35:$B$58,MATCH($A$53,LUNDI!W35:W58,0))</f>
        <v>#N/A</v>
      </c>
      <c r="JB53" s="565" t="e">
        <f>INDEX(LUNDI!$B$35:$B$58,MATCH($A$53,LUNDI!X35:X58,0))</f>
        <v>#N/A</v>
      </c>
      <c r="JC53" s="565" t="e">
        <f>INDEX(LUNDI!$B$35:$B$58,MATCH($A$53,LUNDI!Y35:Y58,0))</f>
        <v>#N/A</v>
      </c>
      <c r="JD53" s="565" t="e">
        <f>INDEX(LUNDI!$B$35:$B$58,MATCH($A$53,LUNDI!Z35:Z58,0))</f>
        <v>#N/A</v>
      </c>
      <c r="JE53" s="565" t="e">
        <f>INDEX(LUNDI!$B$35:$B$58,MATCH($A$53,LUNDI!AA35:AA58,0))</f>
        <v>#N/A</v>
      </c>
      <c r="JF53" s="565" t="e">
        <f>INDEX(LUNDI!$B$35:$B$58,MATCH($A$53,LUNDI!AB35:AB58,0))</f>
        <v>#N/A</v>
      </c>
      <c r="JG53" s="572">
        <f t="shared" si="34"/>
        <v>0</v>
      </c>
      <c r="JI53" s="772" t="str">
        <f t="shared" si="35"/>
        <v>MOLLE</v>
      </c>
      <c r="JJ53" s="565" t="e">
        <f>INDEX(MARDI!$B$35:$B$58,MATCH($A$53,MARDI!D35:D58,0))</f>
        <v>#N/A</v>
      </c>
      <c r="JK53" s="565" t="e">
        <f>INDEX(MARDI!$B$35:$B$58,MATCH($A$53,MARDI!E35:E58,0))</f>
        <v>#N/A</v>
      </c>
      <c r="JL53" s="565" t="e">
        <f>INDEX(MARDI!$B$35:$B$58,MATCH($A$53,MARDI!F35:F58,0))</f>
        <v>#N/A</v>
      </c>
      <c r="JM53" s="565" t="e">
        <f>INDEX(MARDI!$B$35:$B$58,MATCH($A$53,MARDI!G35:G58,0))</f>
        <v>#N/A</v>
      </c>
      <c r="JN53" s="565" t="e">
        <f>INDEX(MARDI!$B$35:$B$58,MATCH($A$53,MARDI!H35:H58,0))</f>
        <v>#N/A</v>
      </c>
      <c r="JO53" s="565" t="e">
        <f>INDEX(MARDI!$B$35:$B$58,MATCH($A$53,MARDI!I35:I58,0))</f>
        <v>#N/A</v>
      </c>
      <c r="JP53" s="565" t="e">
        <f>INDEX(MARDI!$B$35:$B$58,MATCH($A$53,MARDI!J35:J58,0))</f>
        <v>#N/A</v>
      </c>
      <c r="JQ53" s="565" t="e">
        <f>INDEX(MARDI!$B$35:$B$58,MATCH($A$53,MARDI!K35:K58,0))</f>
        <v>#N/A</v>
      </c>
      <c r="JR53" s="565" t="e">
        <f>INDEX(MARDI!$B$35:$B$58,MATCH($A$53,MARDI!L35:L58,0))</f>
        <v>#N/A</v>
      </c>
      <c r="JS53" s="565" t="e">
        <f>INDEX(MARDI!$B$35:$B$58,MATCH($A$53,MARDI!M35:M58,0))</f>
        <v>#N/A</v>
      </c>
      <c r="JT53" s="565" t="e">
        <f>INDEX(MARDI!$B$35:$B$58,MATCH($A$53,MARDI!N35:N58,0))</f>
        <v>#N/A</v>
      </c>
      <c r="JU53" s="565" t="e">
        <f>INDEX(MARDI!$B$35:$B$58,MATCH($A$53,MARDI!O35:O58,0))</f>
        <v>#N/A</v>
      </c>
      <c r="JV53" s="565" t="e">
        <f>INDEX(MARDI!$B$35:$B$58,MATCH($A$53,MARDI!P35:P58,0))</f>
        <v>#N/A</v>
      </c>
      <c r="JW53" s="565" t="e">
        <f>INDEX(MARDI!$B$35:$B$58,MATCH($A$53,MARDI!Q35:Q58,0))</f>
        <v>#N/A</v>
      </c>
      <c r="JX53" s="565" t="e">
        <f>INDEX(MARDI!$B$35:$B$58,MATCH($A$53,MARDI!R35:R58,0))</f>
        <v>#N/A</v>
      </c>
      <c r="JY53" s="565" t="e">
        <f>INDEX(MARDI!$B$35:$B$58,MATCH($A$53,MARDI!S35:S58,0))</f>
        <v>#N/A</v>
      </c>
      <c r="JZ53" s="565" t="e">
        <f>INDEX(MARDI!$B$35:$B$58,MATCH($A$53,MARDI!T35:T58,0))</f>
        <v>#N/A</v>
      </c>
      <c r="KA53" s="565" t="e">
        <f>INDEX(MARDI!$B$35:$B$58,MATCH($A$53,MARDI!U35:U58,0))</f>
        <v>#N/A</v>
      </c>
      <c r="KB53" s="565" t="e">
        <f>INDEX(MARDI!$B$35:$B$58,MATCH($A$53,MARDI!V35:V58,0))</f>
        <v>#N/A</v>
      </c>
      <c r="KC53" s="565" t="e">
        <f>INDEX(MARDI!$B$35:$B$58,MATCH($A$53,MARDI!W35:W58,0))</f>
        <v>#N/A</v>
      </c>
      <c r="KD53" s="565" t="e">
        <f>INDEX(MARDI!$B$35:$B$58,MATCH($A$53,MARDI!X35:X58,0))</f>
        <v>#N/A</v>
      </c>
      <c r="KE53" s="565" t="e">
        <f>INDEX(MARDI!$B$35:$B$58,MATCH($A$53,MARDI!Y35:Y58,0))</f>
        <v>#N/A</v>
      </c>
      <c r="KF53" s="565" t="e">
        <f>INDEX(MARDI!$B$35:$B$58,MATCH($A$53,MARDI!Z35:Z58,0))</f>
        <v>#N/A</v>
      </c>
      <c r="KG53" s="565" t="e">
        <f>INDEX(MARDI!$B$35:$B$58,MATCH($A$53,MARDI!AA35:AA58,0))</f>
        <v>#N/A</v>
      </c>
      <c r="KH53" s="565" t="e">
        <f>INDEX(MARDI!$B$35:$B$58,MATCH($A$53,MARDI!AB35:AB58,0))</f>
        <v>#N/A</v>
      </c>
      <c r="KI53" s="572">
        <f t="shared" si="36"/>
        <v>0</v>
      </c>
      <c r="KK53" s="565" t="str">
        <f t="shared" si="37"/>
        <v>MOLLE</v>
      </c>
      <c r="KL53" s="565" t="e">
        <f>INDEX(MERCREDI!$B$35:$B$58,MATCH($A$53,MERCREDI!D35:D58,0))</f>
        <v>#N/A</v>
      </c>
      <c r="KM53" s="565" t="e">
        <f>INDEX(MERCREDI!$B$35:$B$58,MATCH($A$53,MERCREDI!E35:E58,0))</f>
        <v>#N/A</v>
      </c>
      <c r="KN53" s="565" t="e">
        <f>INDEX(MERCREDI!$B$35:$B$58,MATCH($A$53,MERCREDI!F35:F58,0))</f>
        <v>#N/A</v>
      </c>
      <c r="KO53" s="565" t="e">
        <f>INDEX(MERCREDI!$B$35:$B$58,MATCH($A$53,MERCREDI!G35:G58,0))</f>
        <v>#N/A</v>
      </c>
      <c r="KP53" s="565" t="e">
        <f>INDEX(MERCREDI!$B$35:$B$58,MATCH($A$53,MERCREDI!H35:H58,0))</f>
        <v>#N/A</v>
      </c>
      <c r="KQ53" s="565" t="e">
        <f>INDEX(MERCREDI!$B$35:$B$58,MATCH($A$53,MERCREDI!I35:I58,0))</f>
        <v>#N/A</v>
      </c>
      <c r="KR53" s="565" t="e">
        <f>INDEX(MERCREDI!$B$35:$B$58,MATCH($A$53,MERCREDI!J35:J58,0))</f>
        <v>#N/A</v>
      </c>
      <c r="KS53" s="565" t="e">
        <f>INDEX(MERCREDI!$B$35:$B$58,MATCH($A$53,MERCREDI!K35:K58,0))</f>
        <v>#N/A</v>
      </c>
      <c r="KT53" s="565" t="e">
        <f>INDEX(MERCREDI!$B$35:$B$58,MATCH($A$53,MERCREDI!L35:L58,0))</f>
        <v>#N/A</v>
      </c>
      <c r="KU53" s="565" t="e">
        <f>INDEX(MERCREDI!$B$35:$B$58,MATCH($A$53,MERCREDI!M35:M58,0))</f>
        <v>#N/A</v>
      </c>
      <c r="KV53" s="565" t="e">
        <f>INDEX(MERCREDI!$B$35:$B$58,MATCH($A$53,MERCREDI!N35:N58,0))</f>
        <v>#N/A</v>
      </c>
      <c r="KW53" s="565" t="e">
        <f>INDEX(MERCREDI!$B$35:$B$58,MATCH($A$53,MERCREDI!O35:O58,0))</f>
        <v>#N/A</v>
      </c>
      <c r="KX53" s="565" t="e">
        <f>INDEX(MERCREDI!$B$35:$B$58,MATCH($A$53,MERCREDI!P35:P58,0))</f>
        <v>#N/A</v>
      </c>
      <c r="KY53" s="565" t="e">
        <f>INDEX(MERCREDI!$B$35:$B$58,MATCH($A$53,MERCREDI!Q35:Q58,0))</f>
        <v>#N/A</v>
      </c>
      <c r="KZ53" s="565" t="e">
        <f>INDEX(MERCREDI!$B$35:$B$58,MATCH($A$53,MERCREDI!R35:R58,0))</f>
        <v>#N/A</v>
      </c>
      <c r="LA53" s="565" t="e">
        <f>INDEX(MERCREDI!$B$35:$B$58,MATCH($A$53,MERCREDI!S35:S58,0))</f>
        <v>#N/A</v>
      </c>
      <c r="LB53" s="565" t="e">
        <f>INDEX(MERCREDI!$B$35:$B$58,MATCH($A$53,MERCREDI!T35:T58,0))</f>
        <v>#N/A</v>
      </c>
      <c r="LC53" s="565" t="e">
        <f>INDEX(MERCREDI!$B$35:$B$58,MATCH($A$53,MERCREDI!U35:U58,0))</f>
        <v>#N/A</v>
      </c>
      <c r="LD53" s="565" t="e">
        <f>INDEX(MERCREDI!$B$35:$B$58,MATCH($A$53,MERCREDI!V35:V58,0))</f>
        <v>#N/A</v>
      </c>
      <c r="LE53" s="565" t="e">
        <f>INDEX(MERCREDI!$B$35:$B$58,MATCH($A$53,MERCREDI!W35:W58,0))</f>
        <v>#N/A</v>
      </c>
      <c r="LF53" s="565" t="e">
        <f>INDEX(MERCREDI!$B$35:$B$58,MATCH($A$53,MERCREDI!X35:X58,0))</f>
        <v>#N/A</v>
      </c>
      <c r="LG53" s="565" t="e">
        <f>INDEX(MERCREDI!$B$35:$B$58,MATCH($A$53,MERCREDI!Y35:Y58,0))</f>
        <v>#N/A</v>
      </c>
      <c r="LH53" s="565" t="e">
        <f>INDEX(MERCREDI!$B$35:$B$58,MATCH($A$53,MERCREDI!Z35:Z58,0))</f>
        <v>#N/A</v>
      </c>
      <c r="LI53" s="565" t="e">
        <f>INDEX(MERCREDI!$B$35:$B$58,MATCH($A$53,MERCREDI!AA35:AA58,0))</f>
        <v>#N/A</v>
      </c>
      <c r="LJ53" s="565" t="e">
        <f>INDEX(MERCREDI!$B$35:$B$58,MATCH($A$53,MERCREDI!AB35:AB58,0))</f>
        <v>#N/A</v>
      </c>
      <c r="LK53" s="572">
        <f t="shared" si="38"/>
        <v>0</v>
      </c>
      <c r="LM53" s="565" t="str">
        <f t="shared" si="39"/>
        <v>MOLLE</v>
      </c>
      <c r="LN53" s="565" t="e">
        <f>INDEX(JEUDI!$B$35:$B$58,MATCH($A$53,JEUDI!D35:D58,0))</f>
        <v>#N/A</v>
      </c>
      <c r="LO53" s="565" t="e">
        <f>INDEX(JEUDI!$B$35:$B$58,MATCH($A$53,JEUDI!E35:E58,0))</f>
        <v>#N/A</v>
      </c>
      <c r="LP53" s="565" t="e">
        <f>INDEX(JEUDI!$B$35:$B$58,MATCH($A$53,JEUDI!F35:F58,0))</f>
        <v>#N/A</v>
      </c>
      <c r="LQ53" s="565" t="e">
        <f>INDEX(JEUDI!$B$35:$B$58,MATCH($A$53,JEUDI!G35:G58,0))</f>
        <v>#N/A</v>
      </c>
      <c r="LR53" s="565" t="e">
        <f>INDEX(JEUDI!$B$35:$B$58,MATCH($A$53,JEUDI!H35:H58,0))</f>
        <v>#N/A</v>
      </c>
      <c r="LS53" s="565" t="e">
        <f>INDEX(JEUDI!$B$35:$B$58,MATCH($A$53,JEUDI!I35:I58,0))</f>
        <v>#N/A</v>
      </c>
      <c r="LT53" s="565" t="e">
        <f>INDEX(JEUDI!$B$35:$B$58,MATCH($A$53,JEUDI!J35:J58,0))</f>
        <v>#N/A</v>
      </c>
      <c r="LU53" s="565" t="e">
        <f>INDEX(JEUDI!$B$35:$B$58,MATCH($A$53,JEUDI!K35:K58,0))</f>
        <v>#N/A</v>
      </c>
      <c r="LV53" s="565" t="e">
        <f>INDEX(JEUDI!$B$35:$B$58,MATCH($A$53,JEUDI!L35:L58,0))</f>
        <v>#N/A</v>
      </c>
      <c r="LW53" s="565" t="e">
        <f>INDEX(JEUDI!$B$35:$B$58,MATCH($A$53,JEUDI!M35:M58,0))</f>
        <v>#N/A</v>
      </c>
      <c r="LX53" s="565" t="e">
        <f>INDEX(JEUDI!$B$35:$B$58,MATCH($A$53,JEUDI!N35:N58,0))</f>
        <v>#N/A</v>
      </c>
      <c r="LY53" s="565" t="e">
        <f>INDEX(JEUDI!$B$35:$B$58,MATCH($A$53,JEUDI!O35:O58,0))</f>
        <v>#N/A</v>
      </c>
      <c r="LZ53" s="565" t="e">
        <f>INDEX(JEUDI!$B$35:$B$58,MATCH($A$53,JEUDI!P35:P58,0))</f>
        <v>#N/A</v>
      </c>
      <c r="MA53" s="565" t="e">
        <f>INDEX(JEUDI!$B$35:$B$58,MATCH($A$53,JEUDI!Q35:Q58,0))</f>
        <v>#N/A</v>
      </c>
      <c r="MB53" s="565" t="e">
        <f>INDEX(JEUDI!$B$35:$B$58,MATCH($A$53,JEUDI!R35:R58,0))</f>
        <v>#N/A</v>
      </c>
      <c r="MC53" s="565" t="e">
        <f>INDEX(JEUDI!$B$35:$B$58,MATCH($A$53,JEUDI!S35:S58,0))</f>
        <v>#N/A</v>
      </c>
      <c r="MD53" s="565" t="e">
        <f>INDEX(JEUDI!$B$35:$B$58,MATCH($A$53,JEUDI!T35:T58,0))</f>
        <v>#N/A</v>
      </c>
      <c r="ME53" s="565" t="e">
        <f>INDEX(JEUDI!$B$35:$B$58,MATCH($A$53,JEUDI!U35:U58,0))</f>
        <v>#N/A</v>
      </c>
      <c r="MF53" s="565" t="e">
        <f>INDEX(JEUDI!$B$35:$B$58,MATCH($A$53,JEUDI!V35:V58,0))</f>
        <v>#N/A</v>
      </c>
      <c r="MG53" s="565" t="e">
        <f>INDEX(JEUDI!$B$35:$B$58,MATCH($A$53,JEUDI!W35:W58,0))</f>
        <v>#N/A</v>
      </c>
      <c r="MH53" s="565" t="e">
        <f>INDEX(JEUDI!$B$35:$B$58,MATCH($A$53,JEUDI!X35:X58,0))</f>
        <v>#N/A</v>
      </c>
      <c r="MI53" s="565" t="e">
        <f>INDEX(JEUDI!$B$35:$B$58,MATCH($A$53,JEUDI!Y35:Y58,0))</f>
        <v>#N/A</v>
      </c>
      <c r="MJ53" s="565" t="e">
        <f>INDEX(JEUDI!$B$35:$B$58,MATCH($A$53,JEUDI!Z35:Z58,0))</f>
        <v>#N/A</v>
      </c>
      <c r="MK53" s="565" t="e">
        <f>INDEX(JEUDI!$B$35:$B$58,MATCH($A$53,JEUDI!AA35:AA58,0))</f>
        <v>#N/A</v>
      </c>
      <c r="ML53" s="565" t="e">
        <f>INDEX(JEUDI!$B$35:$B$58,MATCH($A$53,JEUDI!AB35:AB58,0))</f>
        <v>#N/A</v>
      </c>
      <c r="MM53" s="572">
        <f t="shared" si="40"/>
        <v>0</v>
      </c>
      <c r="MP53" s="565" t="str">
        <f t="shared" si="41"/>
        <v>MOLLE</v>
      </c>
      <c r="MQ53" s="565" t="e">
        <f>INDEX(VENDREDI!$B$35:$B$58,MATCH($A$53,VENDREDI!D35:D58,0))</f>
        <v>#N/A</v>
      </c>
      <c r="MR53" s="565" t="e">
        <f>INDEX(VENDREDI!$B$35:$B$58,MATCH($A$53,VENDREDI!E35:E58,0))</f>
        <v>#N/A</v>
      </c>
      <c r="MS53" s="565" t="e">
        <f>INDEX(VENDREDI!$B$35:$B$58,MATCH($A$53,VENDREDI!F35:F58,0))</f>
        <v>#N/A</v>
      </c>
      <c r="MT53" s="565" t="e">
        <f>INDEX(VENDREDI!$B$35:$B$58,MATCH($A$53,VENDREDI!G35:G58,0))</f>
        <v>#N/A</v>
      </c>
      <c r="MU53" s="565" t="e">
        <f>INDEX(VENDREDI!$B$35:$B$58,MATCH($A$53,VENDREDI!H35:H58,0))</f>
        <v>#N/A</v>
      </c>
      <c r="MV53" s="565" t="e">
        <f>INDEX(VENDREDI!$B$35:$B$58,MATCH($A$53,VENDREDI!I35:I58,0))</f>
        <v>#N/A</v>
      </c>
      <c r="MW53" s="565" t="e">
        <f>INDEX(VENDREDI!$B$35:$B$58,MATCH($A$53,VENDREDI!J35:J58,0))</f>
        <v>#N/A</v>
      </c>
      <c r="MX53" s="565" t="e">
        <f>INDEX(VENDREDI!$B$35:$B$58,MATCH($A$53,VENDREDI!K35:K58,0))</f>
        <v>#N/A</v>
      </c>
      <c r="MY53" s="565" t="e">
        <f>INDEX(VENDREDI!$B$35:$B$58,MATCH($A$53,VENDREDI!L35:L58,0))</f>
        <v>#N/A</v>
      </c>
      <c r="MZ53" s="565" t="e">
        <f>INDEX(VENDREDI!$B$35:$B$58,MATCH($A$53,VENDREDI!M35:M58,0))</f>
        <v>#N/A</v>
      </c>
      <c r="NA53" s="565" t="e">
        <f>INDEX(VENDREDI!$B$35:$B$58,MATCH($A$53,VENDREDI!N35:N58,0))</f>
        <v>#N/A</v>
      </c>
      <c r="NB53" s="565" t="e">
        <f>INDEX(VENDREDI!$B$35:$B$58,MATCH($A$53,VENDREDI!O35:O58,0))</f>
        <v>#N/A</v>
      </c>
      <c r="NC53" s="565" t="e">
        <f>INDEX(VENDREDI!$B$35:$B$58,MATCH($A$53,VENDREDI!P35:P58,0))</f>
        <v>#N/A</v>
      </c>
      <c r="ND53" s="565" t="e">
        <f>INDEX(VENDREDI!$B$35:$B$58,MATCH($A$53,VENDREDI!Q35:Q58,0))</f>
        <v>#N/A</v>
      </c>
      <c r="NE53" s="565" t="e">
        <f>INDEX(VENDREDI!$B$35:$B$58,MATCH($A$53,VENDREDI!R35:R58,0))</f>
        <v>#N/A</v>
      </c>
      <c r="NF53" s="565" t="e">
        <f>INDEX(VENDREDI!$B$35:$B$58,MATCH($A$53,VENDREDI!S35:S58,0))</f>
        <v>#N/A</v>
      </c>
      <c r="NG53" s="565" t="e">
        <f>INDEX(VENDREDI!$B$35:$B$58,MATCH($A$53,VENDREDI!T35:T58,0))</f>
        <v>#N/A</v>
      </c>
      <c r="NH53" s="565" t="e">
        <f>INDEX(VENDREDI!$B$35:$B$58,MATCH($A$53,VENDREDI!U35:U58,0))</f>
        <v>#N/A</v>
      </c>
      <c r="NI53" s="565" t="e">
        <f>INDEX(VENDREDI!$B$35:$B$58,MATCH($A$53,VENDREDI!V35:V58,0))</f>
        <v>#N/A</v>
      </c>
      <c r="NJ53" s="565" t="e">
        <f>INDEX(VENDREDI!$B$35:$B$58,MATCH($A$53,VENDREDI!W35:W58,0))</f>
        <v>#N/A</v>
      </c>
      <c r="NK53" s="565" t="e">
        <f>INDEX(VENDREDI!$B$35:$B$58,MATCH($A$53,VENDREDI!X35:X58,0))</f>
        <v>#N/A</v>
      </c>
      <c r="NL53" s="565" t="e">
        <f>INDEX(VENDREDI!$B$35:$B$58,MATCH($A$53,VENDREDI!Y35:Y58,0))</f>
        <v>#N/A</v>
      </c>
      <c r="NM53" s="565" t="e">
        <f>INDEX(VENDREDI!$B$35:$B$58,MATCH($A$53,VENDREDI!Z35:Z58,0))</f>
        <v>#N/A</v>
      </c>
      <c r="NN53" s="565" t="e">
        <f>INDEX(VENDREDI!$B$35:$B$58,MATCH($A$53,VENDREDI!AA35:AA58,0))</f>
        <v>#N/A</v>
      </c>
      <c r="NO53" s="565" t="e">
        <f>INDEX(VENDREDI!$B$35:$B$58,MATCH($A$53,VENDREDI!AB35:AB58,0))</f>
        <v>#N/A</v>
      </c>
      <c r="NP53" s="572">
        <f t="shared" si="42"/>
        <v>0</v>
      </c>
      <c r="NS53" s="564" t="str">
        <f t="shared" si="43"/>
        <v>MOLLE</v>
      </c>
      <c r="NT53" s="617" t="e">
        <f>INDEX(LUNDI!$B$63:$B$66,MATCH(A53,LUNDI!$D$63:$D$66,0))</f>
        <v>#N/A</v>
      </c>
      <c r="NU53" s="618" t="e">
        <f>INDEX(LUNDI!$B$63:$B$66,MATCH(A53,LUNDI!$E$63:$E$66,0))</f>
        <v>#N/A</v>
      </c>
      <c r="NV53" s="625" t="e">
        <f>INDEX(LUNDI!$H$63:$H$66,MATCH(A53,LUNDI!$J$63:$J$66,0))</f>
        <v>#N/A</v>
      </c>
      <c r="NW53" s="626" t="e">
        <f>INDEX(LUNDI!$H$63:$H$66,MATCH($A$53,LUNDI!K63:K66,0))</f>
        <v>#N/A</v>
      </c>
      <c r="NX53" s="617" t="e">
        <f>INDEX(MARDI!$B$63:$B$66,MATCH(A53,MARDI!$D$63:$D$66,0))</f>
        <v>#N/A</v>
      </c>
      <c r="NY53" s="618" t="e">
        <f>INDEX(MARDI!$B$63:$B$66,MATCH(A53,MARDI!$E$63:$E$66,0))</f>
        <v>#N/A</v>
      </c>
      <c r="NZ53" s="625" t="e">
        <f>INDEX(MARDI!$H$63:$H$66,MATCH(A53,MARDI!$J$63:$J$66,0))</f>
        <v>#N/A</v>
      </c>
      <c r="OA53" s="626" t="e">
        <f>INDEX(MARDI!$H$63:$H$66,MATCH(A53,MARDI!$K$63:$K$66,0))</f>
        <v>#N/A</v>
      </c>
      <c r="OB53" s="617" t="e">
        <f>INDEX(MERCREDI!$B$63:$B$66,MATCH(A53,MERCREDI!$D$63:$D$66,0))</f>
        <v>#N/A</v>
      </c>
      <c r="OC53" s="618" t="e">
        <f>INDEX(MERCREDI!$B$63:$B$66,MATCH(A53,MERCREDI!$E$63:$E$66,0))</f>
        <v>#N/A</v>
      </c>
      <c r="OD53" s="625" t="e">
        <f>INDEX(MERCREDI!$H$63:$H$66,MATCH(A53,MERCREDI!$J$63:$J$66,0))</f>
        <v>#N/A</v>
      </c>
      <c r="OE53" s="626" t="e">
        <f>INDEX(MERCREDI!$H$63:$H$66,MATCH(A53,MERCREDI!$K$63:$K$66,0))</f>
        <v>#N/A</v>
      </c>
      <c r="OF53" s="617" t="e">
        <f>INDEX(JEUDI!$B$63:$B$66,MATCH(A53,JEUDI!$D$63:$D$66,0))</f>
        <v>#N/A</v>
      </c>
      <c r="OG53" s="618" t="e">
        <f>INDEX(JEUDI!$B$63:$B$66,MATCH(A53,JEUDI!$E$63:$E$66,0))</f>
        <v>#N/A</v>
      </c>
      <c r="OH53" s="625" t="e">
        <f>INDEX(JEUDI!$H$63:$H$66,MATCH(A53,JEUDI!$J$63:$J$66,0))</f>
        <v>#N/A</v>
      </c>
      <c r="OI53" s="626" t="e">
        <f>INDEX(JEUDI!$H$63:$H$66,MATCH(A53,JEUDI!$K$63:$K$66,0))</f>
        <v>#N/A</v>
      </c>
      <c r="OJ53" s="617" t="e">
        <f>INDEX(VENDREDI!$B$63:$B$66,MATCH(A53,VENDREDI!$D$63:$D$66,0))</f>
        <v>#N/A</v>
      </c>
      <c r="OK53" s="618" t="e">
        <f>INDEX(VENDREDI!$B$63:$B$66,MATCH(A53,VENDREDI!$E$63:$E$66,0))</f>
        <v>#N/A</v>
      </c>
      <c r="OL53" s="625" t="e">
        <f>INDEX(VENDREDI!$H$63:$H$66,MATCH(A53,VENDREDI!$J$63:$J$66,0))</f>
        <v>#N/A</v>
      </c>
      <c r="OM53" s="626" t="e">
        <f>INDEX(VENDREDI!$H$63:$H$66,MATCH(A53,VENDREDI!$K$63:$K$66,0))</f>
        <v>#N/A</v>
      </c>
      <c r="ON53" s="669" t="str">
        <f t="shared" si="44"/>
        <v>MOLLE</v>
      </c>
      <c r="OO53" s="641" t="e">
        <f>INDEX(LUNDI!$C$63:$C$66,MATCH(A53,LUNDI!$D$63:$D$66,0))</f>
        <v>#N/A</v>
      </c>
      <c r="OP53" s="642" t="e">
        <f>INDEX(LUNDI!$C$63:$C$66,MATCH(A53,LUNDI!$E$63:$E$66,0))</f>
        <v>#N/A</v>
      </c>
      <c r="OQ53" s="645" t="e">
        <f>INDEX(LUNDI!$I$63:$I$66,MATCH(A53,LUNDI!$J$63:$J$66,0))</f>
        <v>#N/A</v>
      </c>
      <c r="OR53" s="646" t="e">
        <f>INDEX(LUNDI!$I$63:$I$66,MATCH(A53,LUNDI!$K$63:$K$66,0))</f>
        <v>#N/A</v>
      </c>
      <c r="OS53" s="649" t="e">
        <f>INDEX(MARDI!$C$63:$C$66,MATCH(A53,MARDI!$D$63:$D$66,0))</f>
        <v>#N/A</v>
      </c>
      <c r="OT53" s="650" t="e">
        <f>INDEX(MARDI!$C$63:$C$66,MATCH(A53,MARDI!$E$63:$E$66,0))</f>
        <v>#N/A</v>
      </c>
      <c r="OU53" s="651" t="e">
        <f>INDEX(MARDI!$I$63:$I$66,MATCH(A53,MARDI!$J$63:$J$66,0))</f>
        <v>#N/A</v>
      </c>
      <c r="OV53" s="652" t="e">
        <f>INDEX(MARDI!$I$63:$I$66,MATCH(A53,MARDI!$K$63:$K$66,0))</f>
        <v>#N/A</v>
      </c>
      <c r="OW53" s="657" t="e">
        <f>INDEX(MERCREDI!$C$63:$C$66,MATCH(A53,MERCREDI!$D$63:$D$66,0))</f>
        <v>#N/A</v>
      </c>
      <c r="OX53" s="658" t="e">
        <f>INDEX(MERCREDI!$C$63:$C$66,MATCH(A53,MERCREDI!$E$63:$E$66,0))</f>
        <v>#N/A</v>
      </c>
      <c r="OY53" s="659" t="e">
        <f>INDEX(MERCREDI!$I$63:$I$66,MATCH(A53,MERCREDI!$J$63:$J$66,0))</f>
        <v>#N/A</v>
      </c>
      <c r="OZ53" s="660" t="e">
        <f>INDEX(MERCREDI!$I$63:$I$66,MATCH(A53,MERCREDI!$K$63:$K$66,0))</f>
        <v>#N/A</v>
      </c>
      <c r="PA53" s="657" t="e">
        <f>INDEX(JEUDI!$C$63:$C$66,MATCH(A53,JEUDI!$D$63:$D$66,0))</f>
        <v>#N/A</v>
      </c>
      <c r="PB53" s="658" t="e">
        <f>INDEX(JEUDI!$C$63:$C$66,MATCH(A53,JEUDI!$E$63:$E$66,0))</f>
        <v>#N/A</v>
      </c>
      <c r="PC53" s="659" t="e">
        <f>INDEX(JEUDI!$I$63:$I$66,MATCH(A53,JEUDI!$J$63:$J$66,0))</f>
        <v>#N/A</v>
      </c>
      <c r="PD53" s="660" t="e">
        <f>INDEX(JEUDI!$I$63:$I$66,MATCH(A53,JEUDI!$K$63:$K$66,0))</f>
        <v>#N/A</v>
      </c>
      <c r="PE53" s="657" t="e">
        <f>INDEX(VENDREDI!$C$63:$C$66,MATCH(A53,VENDREDI!$D$63:$D$66,0))</f>
        <v>#N/A</v>
      </c>
      <c r="PF53" s="658" t="e">
        <f>INDEX(VENDREDI!$C$63:$C$66,MATCH(A53,VENDREDI!$E$63:$E$66,0))</f>
        <v>#N/A</v>
      </c>
      <c r="PG53" s="659" t="e">
        <f>INDEX(VENDREDI!$I$63:$I$66,MATCH(A53,VENDREDI!$J$63:$J$66,0))</f>
        <v>#N/A</v>
      </c>
      <c r="PH53" s="660" t="e">
        <f>INDEX(VENDREDI!$I$63:$I$66,MATCH(A53,VENDREDI!$K$63:$K$66,0))</f>
        <v>#N/A</v>
      </c>
    </row>
    <row r="54" spans="1:424" x14ac:dyDescent="0.25">
      <c r="A54" s="187" t="str">
        <f>'LISTE DES PROFS'!A49</f>
        <v>MONTANDON</v>
      </c>
      <c r="B54" s="233">
        <f t="shared" si="17"/>
        <v>0</v>
      </c>
      <c r="C54" s="234">
        <f t="shared" si="18"/>
        <v>0</v>
      </c>
      <c r="D54" s="234">
        <f t="shared" si="19"/>
        <v>0</v>
      </c>
      <c r="E54" s="235">
        <f t="shared" si="20"/>
        <v>0</v>
      </c>
      <c r="F54" s="233">
        <f t="shared" si="21"/>
        <v>0</v>
      </c>
      <c r="G54" s="234">
        <f t="shared" si="22"/>
        <v>0</v>
      </c>
      <c r="H54" s="227">
        <f t="shared" si="23"/>
        <v>0</v>
      </c>
      <c r="I54" s="235">
        <f t="shared" si="24"/>
        <v>0</v>
      </c>
      <c r="J54" s="489">
        <f t="shared" si="45"/>
        <v>0</v>
      </c>
      <c r="K54" s="227">
        <f t="shared" si="46"/>
        <v>0</v>
      </c>
      <c r="L54" s="227">
        <f t="shared" si="47"/>
        <v>0</v>
      </c>
      <c r="M54" s="235">
        <f t="shared" si="48"/>
        <v>0</v>
      </c>
      <c r="N54" s="491">
        <f t="shared" si="25"/>
        <v>0</v>
      </c>
      <c r="O54" s="480" t="s">
        <v>32</v>
      </c>
      <c r="P54" s="233">
        <f>COUNTIF(LUNDI!$D$6:$AB$15,A54)</f>
        <v>0</v>
      </c>
      <c r="Q54" s="234">
        <f>COUNTIF(LUNDI!$D$20:$Y$29,A54)</f>
        <v>0</v>
      </c>
      <c r="R54" s="444">
        <f t="shared" si="4"/>
        <v>0</v>
      </c>
      <c r="S54" s="234">
        <f>COUNTIF(MARDI!$D$6:$AB$15,A54)</f>
        <v>0</v>
      </c>
      <c r="T54" s="234">
        <f>COUNTIF(MARDI!$D$20:$Y$29,A54)</f>
        <v>0</v>
      </c>
      <c r="U54" s="444">
        <f t="shared" si="5"/>
        <v>0</v>
      </c>
      <c r="V54" s="234">
        <f>COUNTIF(MERCREDI!$D$6:$AB$15,A54)</f>
        <v>0</v>
      </c>
      <c r="W54" s="234">
        <f>COUNTIF(MERCREDI!$D$20:$Y$29,A54)</f>
        <v>0</v>
      </c>
      <c r="X54" s="444">
        <f t="shared" si="6"/>
        <v>0</v>
      </c>
      <c r="Y54" s="234">
        <f>COUNTIF(JEUDI!$D$6:$AB$15,A54)</f>
        <v>0</v>
      </c>
      <c r="Z54" s="234">
        <f>COUNTIF(JEUDI!$D$20:$Y$29,A54)</f>
        <v>0</v>
      </c>
      <c r="AA54" s="444">
        <f t="shared" si="7"/>
        <v>0</v>
      </c>
      <c r="AB54" s="234">
        <f>COUNTIF(VENDREDI!$D$6:$AB$15,A54)</f>
        <v>0</v>
      </c>
      <c r="AC54" s="235">
        <f>COUNTIF(VENDREDI!$D$20:$Y$29,A54)</f>
        <v>0</v>
      </c>
      <c r="AD54" s="451">
        <f t="shared" si="8"/>
        <v>0</v>
      </c>
      <c r="AE54" s="226">
        <f>COUNTIF(LUNDI!$D$63:$D$66,A54)</f>
        <v>0</v>
      </c>
      <c r="AF54" s="227">
        <f>COUNTIF(LUNDI!$E$63:$E$66,A54)</f>
        <v>0</v>
      </c>
      <c r="AG54" s="228">
        <f>COUNTIF(MARDI!$D$63:$D$66,A54)</f>
        <v>0</v>
      </c>
      <c r="AH54" s="234">
        <f>COUNTIF(MARDI!$E$63:$E$66,A54)</f>
        <v>0</v>
      </c>
      <c r="AI54" s="228">
        <f>COUNTIF(MERCREDI!$D$63:$D$66,A54)</f>
        <v>0</v>
      </c>
      <c r="AJ54" s="234">
        <f>COUNTIF(MERCREDI!$E$63:$E$66,A54)</f>
        <v>0</v>
      </c>
      <c r="AK54" s="228">
        <f>COUNTIF(JEUDI!$D$63:$D$66,A54)</f>
        <v>0</v>
      </c>
      <c r="AL54" s="227">
        <f>COUNTIF(JEUDI!$E$63:$E$66,A54)</f>
        <v>0</v>
      </c>
      <c r="AM54" s="228">
        <f>COUNTIF(VENDREDI!$D$63:$D$66,A54)</f>
        <v>0</v>
      </c>
      <c r="AN54" s="525">
        <f>COUNTIF(VENDREDI!$E$63:$E$66,A54)</f>
        <v>0</v>
      </c>
      <c r="AO54" s="233">
        <f>COUNTIF(LUNDI!$F$63:$F$66,A54)</f>
        <v>0</v>
      </c>
      <c r="AP54" s="234"/>
      <c r="AQ54" s="234">
        <f>COUNTIF(MARDI!$F$63:$F$66,A54)</f>
        <v>0</v>
      </c>
      <c r="AR54" s="234"/>
      <c r="AS54" s="234">
        <f>COUNTIF(MERCREDI!$F$63:$F$66,A54)</f>
        <v>0</v>
      </c>
      <c r="AT54" s="234"/>
      <c r="AU54" s="234">
        <f>COUNTIF(JEUDI!$F$63:$F$66,A54)</f>
        <v>0</v>
      </c>
      <c r="AV54" s="234"/>
      <c r="AW54" s="235">
        <f>COUNTIF(VENDREDI!$F$63:$F$66,A54)</f>
        <v>0</v>
      </c>
      <c r="AZ54" s="233">
        <f>COUNTIF(LUNDI!$D$35:$AB$44,A54)</f>
        <v>0</v>
      </c>
      <c r="BA54" s="234">
        <f>COUNTIF(LUNDI!$D$49:$Y$58,A54)</f>
        <v>0</v>
      </c>
      <c r="BB54" s="444">
        <f t="shared" si="9"/>
        <v>0</v>
      </c>
      <c r="BC54" s="234">
        <f>COUNTIF(MARDI!$D$35:$AB$44,A54)</f>
        <v>0</v>
      </c>
      <c r="BD54" s="234">
        <f>COUNTIF(MARDI!$D$49:$Y$58,A54)</f>
        <v>0</v>
      </c>
      <c r="BE54" s="444">
        <f t="shared" si="10"/>
        <v>0</v>
      </c>
      <c r="BF54" s="234">
        <f>COUNTIF(MERCREDI!$D$35:$AB$44,A54)</f>
        <v>0</v>
      </c>
      <c r="BG54" s="234">
        <f>COUNTIF(MERCREDI!$D$49:$Y$58,A54)</f>
        <v>0</v>
      </c>
      <c r="BH54" s="444">
        <f t="shared" si="11"/>
        <v>0</v>
      </c>
      <c r="BI54" s="234">
        <f>COUNTIF(JEUDI!$D$35:$AB$44,A54)</f>
        <v>0</v>
      </c>
      <c r="BJ54" s="234">
        <f>COUNTIF(JEUDI!$D$49:$Y$58,A54)</f>
        <v>0</v>
      </c>
      <c r="BK54" s="444">
        <f t="shared" si="12"/>
        <v>0</v>
      </c>
      <c r="BL54" s="234">
        <f>COUNTIF(VENDREDI!$D$35:$AB$44,A54)</f>
        <v>0</v>
      </c>
      <c r="BM54" s="235">
        <f>COUNTIF(VENDREDI!$D$49:$Y$58,A54)</f>
        <v>0</v>
      </c>
      <c r="BN54" s="451">
        <f t="shared" si="13"/>
        <v>0</v>
      </c>
      <c r="BO54" s="207">
        <f>COUNTIF(LUNDI!$J$63:$J$66,A54)</f>
        <v>0</v>
      </c>
      <c r="BP54" s="41">
        <f>COUNTIF(LUNDI!$K$63:$K$66,A54)</f>
        <v>0</v>
      </c>
      <c r="BQ54" s="207">
        <f>COUNTIF(MARDI!$J$63:$J$66,A54)</f>
        <v>0</v>
      </c>
      <c r="BR54" s="41">
        <f>COUNTIF(MARDI!$K$63:$K$66,A54)</f>
        <v>0</v>
      </c>
      <c r="BS54" s="207">
        <f>COUNTIF(MERCREDI!$J$63:$J$66,A54)</f>
        <v>0</v>
      </c>
      <c r="BT54" s="41">
        <f>COUNTIF(MERCREDI!$K$63:$K$66,A54)</f>
        <v>0</v>
      </c>
      <c r="BU54" s="207">
        <f>COUNTIF(JEUDI!$J$63:$J$66,A54)</f>
        <v>0</v>
      </c>
      <c r="BV54" s="41">
        <f>COUNTIF(JEUDI!$K$63:$K$66,A54)</f>
        <v>0</v>
      </c>
      <c r="BW54" s="207">
        <f>COUNTIF(VENDREDI!$J$63:$J$66,A54)</f>
        <v>0</v>
      </c>
      <c r="BX54" s="42">
        <f>COUNTIF(VENDREDI!$K$63:$K$66,A54)</f>
        <v>0</v>
      </c>
      <c r="BY54" s="207">
        <f>COUNTIF(LUNDI!$L$66:$L110,A54)</f>
        <v>0</v>
      </c>
      <c r="BZ54" s="208"/>
      <c r="CA54" s="41">
        <f>COUNTIF(MARDI!$L$63:$L$66,A54)</f>
        <v>0</v>
      </c>
      <c r="CB54" s="208"/>
      <c r="CC54" s="208">
        <f>COUNTIF(MERCREDI!$L$63:$L$66,A54)</f>
        <v>0</v>
      </c>
      <c r="CD54" s="208"/>
      <c r="CE54" s="41">
        <f>COUNTIF(JEUDI!$L$63:$L$66,A54)</f>
        <v>0</v>
      </c>
      <c r="CF54" s="208"/>
      <c r="CG54" s="209">
        <f>COUNTIF(VENDREDI!$L$63:$L$66,A54)</f>
        <v>0</v>
      </c>
      <c r="CK54" s="43">
        <f>COUNTIF(LUNDI!$O$64:$O$66,A54)</f>
        <v>0</v>
      </c>
      <c r="CL54" s="41">
        <f>COUNTIF(MARDI!$O$64:$O$66,A54)</f>
        <v>0</v>
      </c>
      <c r="CM54" s="41">
        <f>COUNTIF(MERCREDI!$O$64:$O$66,A54)</f>
        <v>0</v>
      </c>
      <c r="CN54" s="41">
        <f>COUNTIF(JEUDI!$O$64:$O$66,A54)</f>
        <v>0</v>
      </c>
      <c r="CO54" s="42">
        <f>COUNTIF(VENDREDI!$O$64:$O$66,A54)</f>
        <v>0</v>
      </c>
      <c r="CQ54" s="43">
        <f>COUNTIF(LUNDI!$P$64:$P$66,A54)</f>
        <v>0</v>
      </c>
      <c r="CR54" s="41">
        <f>COUNTIF(MARDI!$P$64:$P$66,A54)</f>
        <v>0</v>
      </c>
      <c r="CS54" s="41">
        <f>COUNTIF(MERCREDI!$P$64:$P$66,A54)</f>
        <v>0</v>
      </c>
      <c r="CT54" s="41">
        <f>COUNTIF(JEUDI!$P$64:$P$66,A54)</f>
        <v>0</v>
      </c>
      <c r="CU54" s="42">
        <f>COUNTIF(VENDREDI!$P$64:$P$66,A54)</f>
        <v>0</v>
      </c>
      <c r="CV54" s="543" t="str">
        <f t="shared" si="26"/>
        <v>MONTANDON</v>
      </c>
      <c r="CW54" s="559" t="e">
        <f>INDEX(LUNDI!$B$6:$B$29,MATCH($A$54,LUNDI!D6:D29,0))</f>
        <v>#N/A</v>
      </c>
      <c r="CX54" s="559" t="e">
        <f>INDEX(LUNDI!$B$6:$B$29,MATCH($A$54,LUNDI!E6:E29,0))</f>
        <v>#N/A</v>
      </c>
      <c r="CY54" s="559" t="e">
        <f>INDEX(LUNDI!$B$6:$B$29,MATCH($A$54,LUNDI!F6:F29,0))</f>
        <v>#N/A</v>
      </c>
      <c r="CZ54" s="559" t="e">
        <f>INDEX(LUNDI!$B$6:$B$29,MATCH($A$54,LUNDI!G6:G29,0))</f>
        <v>#N/A</v>
      </c>
      <c r="DA54" s="559" t="e">
        <f>INDEX(LUNDI!$B$6:$B$29,MATCH($A$54,LUNDI!H6:H29,0))</f>
        <v>#N/A</v>
      </c>
      <c r="DB54" s="559" t="e">
        <f>INDEX(LUNDI!$B$6:$B$29,MATCH($A$54,LUNDI!I6:I29,0))</f>
        <v>#N/A</v>
      </c>
      <c r="DC54" s="559" t="e">
        <f>INDEX(LUNDI!$B$6:$B$29,MATCH($A$54,LUNDI!J6:J29,0))</f>
        <v>#N/A</v>
      </c>
      <c r="DD54" s="559" t="e">
        <f>INDEX(LUNDI!$B$6:$B$29,MATCH($A$54,LUNDI!K6:K29,0))</f>
        <v>#N/A</v>
      </c>
      <c r="DE54" s="559" t="e">
        <f>INDEX(LUNDI!$B$6:$B$29,MATCH($A$54,LUNDI!L6:L29,0))</f>
        <v>#N/A</v>
      </c>
      <c r="DF54" s="559" t="e">
        <f>INDEX(LUNDI!$B$6:$B$29,MATCH($A$54,LUNDI!M6:M29,0))</f>
        <v>#N/A</v>
      </c>
      <c r="DG54" s="559" t="e">
        <f>INDEX(LUNDI!$B$6:$B$29,MATCH($A$54,LUNDI!N6:N29,0))</f>
        <v>#N/A</v>
      </c>
      <c r="DH54" s="559" t="e">
        <f>INDEX(LUNDI!$B$6:$B$29,MATCH($A$54,LUNDI!O6:O29,0))</f>
        <v>#N/A</v>
      </c>
      <c r="DI54" s="559" t="e">
        <f>INDEX(LUNDI!$B$6:$B$29,MATCH($A$54,LUNDI!P6:P29,0))</f>
        <v>#N/A</v>
      </c>
      <c r="DJ54" s="559" t="e">
        <f>INDEX(LUNDI!$B$6:$B$29,MATCH($A$54,LUNDI!Q6:Q29,0))</f>
        <v>#N/A</v>
      </c>
      <c r="DK54" s="559" t="e">
        <f>INDEX(LUNDI!$B$6:$B$29,MATCH($A$54,LUNDI!R6:R29,0))</f>
        <v>#N/A</v>
      </c>
      <c r="DL54" s="559" t="e">
        <f>INDEX(LUNDI!$B$6:$B$29,MATCH($A$54,LUNDI!S6:S29,0))</f>
        <v>#N/A</v>
      </c>
      <c r="DM54" s="559" t="e">
        <f>INDEX(LUNDI!$B$6:$B$29,MATCH($A$54,LUNDI!T6:T29,0))</f>
        <v>#N/A</v>
      </c>
      <c r="DN54" s="559" t="e">
        <f>INDEX(LUNDI!$B$6:$B$29,MATCH($A$54,LUNDI!U6:U29,0))</f>
        <v>#N/A</v>
      </c>
      <c r="DO54" s="559" t="e">
        <f>INDEX(LUNDI!$B$6:$B$29,MATCH($A$54,LUNDI!V6:V29,0))</f>
        <v>#N/A</v>
      </c>
      <c r="DP54" s="559" t="e">
        <f>INDEX(LUNDI!$B$6:$B$29,MATCH($A$54,LUNDI!W6:W29,0))</f>
        <v>#N/A</v>
      </c>
      <c r="DQ54" s="559" t="e">
        <f>INDEX(LUNDI!$B$6:$B$29,MATCH($A$54,LUNDI!X6:X29,0))</f>
        <v>#N/A</v>
      </c>
      <c r="DR54" s="559" t="e">
        <f>INDEX(LUNDI!$B$6:$B$29,MATCH($A$54,LUNDI!Y6:Y29,0))</f>
        <v>#N/A</v>
      </c>
      <c r="DS54" s="559" t="e">
        <f>INDEX(LUNDI!$B$6:$B$29,MATCH($A$54,LUNDI!Z6:Z29,0))</f>
        <v>#N/A</v>
      </c>
      <c r="DT54" s="559" t="e">
        <f>INDEX(LUNDI!$B$6:$B$29,MATCH($A$54,LUNDI!AA6:AA29,0))</f>
        <v>#N/A</v>
      </c>
      <c r="DU54" s="559" t="e">
        <f>INDEX(LUNDI!$B$6:$B$29,MATCH($A$54,LUNDI!AB6:AB29,0))</f>
        <v>#N/A</v>
      </c>
      <c r="DV54" s="572">
        <f t="shared" si="49"/>
        <v>0</v>
      </c>
      <c r="DW54" s="543" t="str">
        <f t="shared" si="50"/>
        <v>MONTANDON</v>
      </c>
      <c r="DX54" s="559" t="e">
        <f>INDEX(MARDI!$B$6:$B$29,MATCH($A$54,MARDI!D6:D29,0))</f>
        <v>#N/A</v>
      </c>
      <c r="DY54" s="559" t="e">
        <f>INDEX(MARDI!$B$6:$B$29,MATCH($A$54,MARDI!E6:E29,0))</f>
        <v>#N/A</v>
      </c>
      <c r="DZ54" s="559" t="e">
        <f>INDEX(MARDI!$B$6:$B$29,MATCH($A$54,MARDI!F6:F29,0))</f>
        <v>#N/A</v>
      </c>
      <c r="EA54" s="559" t="e">
        <f>INDEX(MARDI!$B$6:$B$29,MATCH($A$54,MARDI!G6:G29,0))</f>
        <v>#N/A</v>
      </c>
      <c r="EB54" s="559" t="e">
        <f>INDEX(MARDI!$B$6:$B$29,MATCH($A$54,MARDI!H6:H29,0))</f>
        <v>#N/A</v>
      </c>
      <c r="EC54" s="559" t="e">
        <f>INDEX(MARDI!$B$6:$B$29,MATCH($A$54,MARDI!I6:I29,0))</f>
        <v>#N/A</v>
      </c>
      <c r="ED54" s="559" t="e">
        <f>INDEX(MARDI!$B$6:$B$29,MATCH($A$54,MARDI!J6:J29,0))</f>
        <v>#N/A</v>
      </c>
      <c r="EE54" s="559" t="e">
        <f>INDEX(MARDI!$B$6:$B$29,MATCH($A$54,MARDI!K6:K29,0))</f>
        <v>#N/A</v>
      </c>
      <c r="EF54" s="559" t="e">
        <f>INDEX(MARDI!$B$6:$B$29,MATCH($A$54,MARDI!L6:L29,0))</f>
        <v>#N/A</v>
      </c>
      <c r="EG54" s="559" t="e">
        <f>INDEX(MARDI!$B$6:$B$29,MATCH($A$54,MARDI!M6:M29,0))</f>
        <v>#N/A</v>
      </c>
      <c r="EH54" s="559" t="e">
        <f>INDEX(MARDI!$B$6:$B$29,MATCH($A$54,MARDI!N6:N29,0))</f>
        <v>#N/A</v>
      </c>
      <c r="EI54" s="559" t="e">
        <f>INDEX(MARDI!$B$6:$B$29,MATCH($A$54,MARDI!O6:O29,0))</f>
        <v>#N/A</v>
      </c>
      <c r="EJ54" s="559" t="e">
        <f>INDEX(MARDI!$B$6:$B$29,MATCH($A$54,MARDI!P6:P29,0))</f>
        <v>#N/A</v>
      </c>
      <c r="EK54" s="559" t="e">
        <f>INDEX(MARDI!$B$6:$B$29,MATCH($A$54,MARDI!Q6:Q29,0))</f>
        <v>#N/A</v>
      </c>
      <c r="EL54" s="559" t="e">
        <f>INDEX(MARDI!$B$6:$B$29,MATCH($A$54,MARDI!R6:R29,0))</f>
        <v>#N/A</v>
      </c>
      <c r="EM54" s="559" t="e">
        <f>INDEX(MARDI!$B$6:$B$29,MATCH($A$54,MARDI!S6:S29,0))</f>
        <v>#N/A</v>
      </c>
      <c r="EN54" s="559" t="e">
        <f>INDEX(MARDI!$B$6:$B$29,MATCH($A$54,MARDI!T6:T29,0))</f>
        <v>#N/A</v>
      </c>
      <c r="EO54" s="559" t="e">
        <f>INDEX(MARDI!$B$6:$B$29,MATCH($A$54,MARDI!U6:U29,0))</f>
        <v>#N/A</v>
      </c>
      <c r="EP54" s="559" t="e">
        <f>INDEX(MARDI!$B$6:$B$29,MATCH($A$54,MARDI!V6:V29,0))</f>
        <v>#N/A</v>
      </c>
      <c r="EQ54" s="559" t="e">
        <f>INDEX(MARDI!$B$6:$B$29,MATCH($A$54,MARDI!W6:W29,0))</f>
        <v>#N/A</v>
      </c>
      <c r="ER54" s="559" t="e">
        <f>INDEX(MARDI!$B$6:$B$29,MATCH($A$54,MARDI!X6:X29,0))</f>
        <v>#N/A</v>
      </c>
      <c r="ES54" s="559" t="e">
        <f>INDEX(MARDI!$B$6:$B$29,MATCH($A$54,MARDI!Y6:Y29,0))</f>
        <v>#N/A</v>
      </c>
      <c r="ET54" s="559" t="e">
        <f>INDEX(MARDI!$B$6:$B$29,MATCH($A$54,MARDI!Z6:Z29,0))</f>
        <v>#N/A</v>
      </c>
      <c r="EU54" s="559" t="e">
        <f>INDEX(MARDI!$B$6:$B$29,MATCH($A$54,MARDI!AA6:AA29,0))</f>
        <v>#N/A</v>
      </c>
      <c r="EV54" s="559" t="e">
        <f>INDEX(MARDI!$B$6:$B$29,MATCH($A$54,MARDI!AB6:AB29,0))</f>
        <v>#N/A</v>
      </c>
      <c r="EW54" s="572">
        <f t="shared" si="51"/>
        <v>0</v>
      </c>
      <c r="EX54" s="559"/>
      <c r="EY54" s="568" t="str">
        <f t="shared" si="27"/>
        <v>MONTANDON</v>
      </c>
      <c r="EZ54" s="559" t="e">
        <f>INDEX(MERCREDI!$B$6:$B$29,MATCH($A$54,MERCREDI!D6:D29,0))</f>
        <v>#N/A</v>
      </c>
      <c r="FA54" s="559" t="e">
        <f>INDEX(MERCREDI!$B$6:$B$29,MATCH($A$54,MERCREDI!E6:E29,0))</f>
        <v>#N/A</v>
      </c>
      <c r="FB54" s="559" t="e">
        <f>INDEX(MERCREDI!$B$6:$B$29,MATCH($A$54,MERCREDI!F6:F29,0))</f>
        <v>#N/A</v>
      </c>
      <c r="FC54" s="559" t="e">
        <f>INDEX(MERCREDI!$B$6:$B$29,MATCH($A$54,MERCREDI!G6:G29,0))</f>
        <v>#N/A</v>
      </c>
      <c r="FD54" s="559" t="e">
        <f>INDEX(MERCREDI!$B$6:$B$29,MATCH($A$54,MERCREDI!H6:H29,0))</f>
        <v>#N/A</v>
      </c>
      <c r="FE54" s="559" t="e">
        <f>INDEX(MERCREDI!$B$6:$B$29,MATCH($A$54,MERCREDI!I6:I29,0))</f>
        <v>#N/A</v>
      </c>
      <c r="FF54" s="559" t="e">
        <f>INDEX(MERCREDI!$B$6:$B$29,MATCH($A$54,MERCREDI!J6:J29,0))</f>
        <v>#N/A</v>
      </c>
      <c r="FG54" s="559" t="e">
        <f>INDEX(MERCREDI!$B$6:$B$29,MATCH($A$54,MERCREDI!K6:K29,0))</f>
        <v>#N/A</v>
      </c>
      <c r="FH54" s="559" t="e">
        <f>INDEX(MERCREDI!$B$6:$B$29,MATCH($A$54,MERCREDI!L6:L29,0))</f>
        <v>#N/A</v>
      </c>
      <c r="FI54" s="559" t="e">
        <f>INDEX(MERCREDI!$B$6:$B$29,MATCH($A$54,MERCREDI!M6:M29,0))</f>
        <v>#N/A</v>
      </c>
      <c r="FJ54" s="559" t="e">
        <f>INDEX(MERCREDI!$B$6:$B$29,MATCH($A$54,MERCREDI!N6:N29,0))</f>
        <v>#N/A</v>
      </c>
      <c r="FK54" s="559" t="e">
        <f>INDEX(MERCREDI!$B$6:$B$29,MATCH($A$54,MERCREDI!O6:O29,0))</f>
        <v>#N/A</v>
      </c>
      <c r="FL54" s="559" t="e">
        <f>INDEX(MERCREDI!$B$6:$B$29,MATCH($A$54,MERCREDI!P6:P29,0))</f>
        <v>#N/A</v>
      </c>
      <c r="FM54" s="559" t="e">
        <f>INDEX(MERCREDI!$B$6:$B$29,MATCH($A$54,MERCREDI!Q6:Q29,0))</f>
        <v>#N/A</v>
      </c>
      <c r="FN54" s="559" t="e">
        <f>INDEX(MERCREDI!$B$6:$B$29,MATCH($A$54,MERCREDI!R6:R29,0))</f>
        <v>#N/A</v>
      </c>
      <c r="FO54" s="559" t="e">
        <f>INDEX(MERCREDI!$B$6:$B$29,MATCH($A$54,MERCREDI!S6:S29,0))</f>
        <v>#N/A</v>
      </c>
      <c r="FP54" s="559" t="e">
        <f>INDEX(MERCREDI!$B$6:$B$29,MATCH($A$54,MERCREDI!T6:T29,0))</f>
        <v>#N/A</v>
      </c>
      <c r="FQ54" s="559" t="e">
        <f>INDEX(MERCREDI!$B$6:$B$29,MATCH($A$54,MERCREDI!U6:U29,0))</f>
        <v>#N/A</v>
      </c>
      <c r="FR54" s="559" t="e">
        <f>INDEX(MERCREDI!$B$6:$B$29,MATCH($A$54,MERCREDI!V6:V29,0))</f>
        <v>#N/A</v>
      </c>
      <c r="FS54" s="559" t="e">
        <f>INDEX(MERCREDI!$B$6:$B$29,MATCH($A$54,MERCREDI!W6:W29,0))</f>
        <v>#N/A</v>
      </c>
      <c r="FT54" s="559" t="e">
        <f>INDEX(MERCREDI!$B$6:$B$29,MATCH($A$54,MERCREDI!X6:X29,0))</f>
        <v>#N/A</v>
      </c>
      <c r="FU54" s="559" t="e">
        <f>INDEX(MERCREDI!$B$6:$B$29,MATCH($A$54,MERCREDI!Y6:Y29,0))</f>
        <v>#N/A</v>
      </c>
      <c r="FV54" s="559" t="e">
        <f>INDEX(MERCREDI!$B$6:$B$29,MATCH($A$54,MERCREDI!Z6:Z29,0))</f>
        <v>#N/A</v>
      </c>
      <c r="FW54" s="559" t="e">
        <f>INDEX(MERCREDI!$B$6:$B$29,MATCH($A$54,MERCREDI!AA6:AA29,0))</f>
        <v>#N/A</v>
      </c>
      <c r="FX54" s="559" t="e">
        <f>INDEX(MERCREDI!$B$6:$B$29,MATCH($A$54,MERCREDI!AB6:AB29,0))</f>
        <v>#N/A</v>
      </c>
      <c r="FY54" s="572">
        <f t="shared" si="28"/>
        <v>0</v>
      </c>
      <c r="GA54" s="570" t="str">
        <f t="shared" si="29"/>
        <v>MONTANDON</v>
      </c>
      <c r="GB54" s="565" t="e">
        <f>INDEX(JEUDI!$B$6:$B$29,MATCH($A$54,JEUDI!D6:D29,0))</f>
        <v>#N/A</v>
      </c>
      <c r="GC54" s="565" t="e">
        <f>INDEX(JEUDI!$B$6:$B$29,MATCH($A$54,JEUDI!E6:E29,0))</f>
        <v>#N/A</v>
      </c>
      <c r="GD54" s="565" t="e">
        <f>INDEX(JEUDI!$B$6:$B$29,MATCH($A$54,JEUDI!F6:F29,0))</f>
        <v>#N/A</v>
      </c>
      <c r="GE54" s="565" t="e">
        <f>INDEX(JEUDI!$B$6:$B$29,MATCH($A$54,JEUDI!G6:G29,0))</f>
        <v>#N/A</v>
      </c>
      <c r="GF54" s="565" t="e">
        <f>INDEX(JEUDI!$B$6:$B$29,MATCH($A$54,JEUDI!H6:H29,0))</f>
        <v>#N/A</v>
      </c>
      <c r="GG54" s="565" t="e">
        <f>INDEX(JEUDI!$B$6:$B$29,MATCH($A$54,JEUDI!I6:I29,0))</f>
        <v>#N/A</v>
      </c>
      <c r="GH54" s="565" t="e">
        <f>INDEX(JEUDI!$B$6:$B$29,MATCH($A$54,JEUDI!J6:J29,0))</f>
        <v>#N/A</v>
      </c>
      <c r="GI54" s="565" t="e">
        <f>INDEX(JEUDI!$B$6:$B$29,MATCH($A$54,JEUDI!K6:K29,0))</f>
        <v>#N/A</v>
      </c>
      <c r="GJ54" s="565" t="e">
        <f>INDEX(JEUDI!$B$6:$B$29,MATCH($A$54,JEUDI!L6:L29,0))</f>
        <v>#N/A</v>
      </c>
      <c r="GK54" s="565" t="e">
        <f>INDEX(JEUDI!$B$6:$B$29,MATCH($A$54,JEUDI!M6:M29,0))</f>
        <v>#N/A</v>
      </c>
      <c r="GL54" s="565" t="e">
        <f>INDEX(JEUDI!$B$6:$B$29,MATCH($A$54,JEUDI!N6:N29,0))</f>
        <v>#N/A</v>
      </c>
      <c r="GM54" s="565" t="e">
        <f>INDEX(JEUDI!$B$6:$B$29,MATCH($A$54,JEUDI!O6:O29,0))</f>
        <v>#N/A</v>
      </c>
      <c r="GN54" s="565" t="e">
        <f>INDEX(JEUDI!$B$6:$B$29,MATCH($A$54,JEUDI!P6:P29,0))</f>
        <v>#N/A</v>
      </c>
      <c r="GO54" s="565" t="e">
        <f>INDEX(JEUDI!$B$6:$B$29,MATCH($A$54,JEUDI!Q6:Q29,0))</f>
        <v>#N/A</v>
      </c>
      <c r="GP54" s="565" t="e">
        <f>INDEX(JEUDI!$B$6:$B$29,MATCH($A$54,JEUDI!R6:R29,0))</f>
        <v>#N/A</v>
      </c>
      <c r="GQ54" s="565" t="e">
        <f>INDEX(JEUDI!$B$6:$B$29,MATCH($A$54,JEUDI!S6:S29,0))</f>
        <v>#N/A</v>
      </c>
      <c r="GR54" s="565" t="e">
        <f>INDEX(JEUDI!$B$6:$B$29,MATCH($A$54,JEUDI!T6:T29,0))</f>
        <v>#N/A</v>
      </c>
      <c r="GS54" s="565" t="e">
        <f>INDEX(JEUDI!$B$6:$B$29,MATCH($A$54,JEUDI!U6:U29,0))</f>
        <v>#N/A</v>
      </c>
      <c r="GT54" s="565" t="e">
        <f>INDEX(JEUDI!$B$6:$B$29,MATCH($A$54,JEUDI!V6:V29,0))</f>
        <v>#N/A</v>
      </c>
      <c r="GU54" s="565" t="e">
        <f>INDEX(JEUDI!$B$6:$B$29,MATCH($A$54,JEUDI!W6:W29,0))</f>
        <v>#N/A</v>
      </c>
      <c r="GV54" s="565" t="e">
        <f>INDEX(JEUDI!$B$6:$B$29,MATCH($A$54,JEUDI!X6:X29,0))</f>
        <v>#N/A</v>
      </c>
      <c r="GW54" s="565" t="e">
        <f>INDEX(JEUDI!$B$6:$B$29,MATCH($A$54,JEUDI!Y6:Y29,0))</f>
        <v>#N/A</v>
      </c>
      <c r="GX54" s="565" t="e">
        <f>INDEX(JEUDI!$B$6:$B$29,MATCH($A$54,JEUDI!Z6:Z29,0))</f>
        <v>#N/A</v>
      </c>
      <c r="GY54" s="565" t="e">
        <f>INDEX(JEUDI!$B$6:$B$29,MATCH($A$54,JEUDI!AA6:AA29,0))</f>
        <v>#N/A</v>
      </c>
      <c r="GZ54" s="565" t="e">
        <f>INDEX(JEUDI!$B$6:$B$29,MATCH($A$54,JEUDI!AB6:AB29,0))</f>
        <v>#N/A</v>
      </c>
      <c r="HA54" s="572">
        <f t="shared" si="30"/>
        <v>0</v>
      </c>
      <c r="HC54" s="772" t="str">
        <f t="shared" si="31"/>
        <v>MONTANDON</v>
      </c>
      <c r="HD54" s="565" t="e">
        <f>INDEX(VENDREDI!$B$6:$B$29,MATCH($A$54,VENDREDI!D6:D29,0))</f>
        <v>#N/A</v>
      </c>
      <c r="HE54" s="565" t="e">
        <f>INDEX(VENDREDI!$B$6:$B$29,MATCH($A$54,VENDREDI!E6:E29,0))</f>
        <v>#N/A</v>
      </c>
      <c r="HF54" s="565" t="e">
        <f>INDEX(VENDREDI!$B$6:$B$29,MATCH($A$54,VENDREDI!F6:F29,0))</f>
        <v>#N/A</v>
      </c>
      <c r="HG54" s="565" t="e">
        <f>INDEX(VENDREDI!$B$6:$B$29,MATCH($A$54,VENDREDI!G6:G29,0))</f>
        <v>#N/A</v>
      </c>
      <c r="HH54" s="565" t="e">
        <f>INDEX(VENDREDI!$B$6:$B$29,MATCH($A$54,VENDREDI!H6:H29,0))</f>
        <v>#N/A</v>
      </c>
      <c r="HI54" s="565" t="e">
        <f>INDEX(VENDREDI!$B$6:$B$29,MATCH($A$54,VENDREDI!I6:I29,0))</f>
        <v>#N/A</v>
      </c>
      <c r="HJ54" s="565" t="e">
        <f>INDEX(VENDREDI!$B$6:$B$29,MATCH($A$54,VENDREDI!J6:J29,0))</f>
        <v>#N/A</v>
      </c>
      <c r="HK54" s="565" t="e">
        <f>INDEX(VENDREDI!$B$6:$B$29,MATCH($A$54,VENDREDI!K6:K29,0))</f>
        <v>#N/A</v>
      </c>
      <c r="HL54" s="565" t="e">
        <f>INDEX(VENDREDI!$B$6:$B$29,MATCH($A$54,VENDREDI!L6:L29,0))</f>
        <v>#N/A</v>
      </c>
      <c r="HM54" s="565" t="e">
        <f>INDEX(VENDREDI!$B$6:$B$29,MATCH($A$54,VENDREDI!M6:M29,0))</f>
        <v>#N/A</v>
      </c>
      <c r="HN54" s="565" t="e">
        <f>INDEX(VENDREDI!$B$6:$B$29,MATCH($A$54,VENDREDI!N6:N29,0))</f>
        <v>#N/A</v>
      </c>
      <c r="HO54" s="565" t="e">
        <f>INDEX(VENDREDI!$B$6:$B$29,MATCH($A$54,VENDREDI!O6:O29,0))</f>
        <v>#N/A</v>
      </c>
      <c r="HP54" s="565" t="e">
        <f>INDEX(VENDREDI!$B$6:$B$29,MATCH($A$54,VENDREDI!P6:P29,0))</f>
        <v>#N/A</v>
      </c>
      <c r="HQ54" s="565" t="e">
        <f>INDEX(VENDREDI!$B$6:$B$29,MATCH($A$54,VENDREDI!Q6:Q29,0))</f>
        <v>#N/A</v>
      </c>
      <c r="HR54" s="565" t="e">
        <f>INDEX(VENDREDI!$B$6:$B$29,MATCH($A$54,VENDREDI!R6:R29,0))</f>
        <v>#N/A</v>
      </c>
      <c r="HS54" s="565" t="e">
        <f>INDEX(VENDREDI!$B$6:$B$29,MATCH($A$54,VENDREDI!S6:S29,0))</f>
        <v>#N/A</v>
      </c>
      <c r="HT54" s="565" t="e">
        <f>INDEX(VENDREDI!$B$6:$B$29,MATCH($A$54,VENDREDI!T6:T29,0))</f>
        <v>#N/A</v>
      </c>
      <c r="HU54" s="565" t="e">
        <f>INDEX(VENDREDI!$B$6:$B$29,MATCH($A$54,VENDREDI!U6:U29,0))</f>
        <v>#N/A</v>
      </c>
      <c r="HV54" s="565" t="e">
        <f>INDEX(VENDREDI!$B$6:$B$29,MATCH($A$54,VENDREDI!V6:V29,0))</f>
        <v>#N/A</v>
      </c>
      <c r="HW54" s="565" t="e">
        <f>INDEX(VENDREDI!$B$6:$B$29,MATCH($A$54,VENDREDI!W6:W29,0))</f>
        <v>#N/A</v>
      </c>
      <c r="HX54" s="565" t="e">
        <f>INDEX(VENDREDI!$B$6:$B$29,MATCH($A$54,VENDREDI!X6:X29,0))</f>
        <v>#N/A</v>
      </c>
      <c r="HY54" s="565" t="e">
        <f>INDEX(VENDREDI!$B$6:$B$29,MATCH($A$54,VENDREDI!Y6:Y29,0))</f>
        <v>#N/A</v>
      </c>
      <c r="HZ54" s="565" t="e">
        <f>INDEX(VENDREDI!$B$6:$B$29,MATCH($A$54,VENDREDI!Z6:Z29,0))</f>
        <v>#N/A</v>
      </c>
      <c r="IA54" s="565" t="e">
        <f>INDEX(VENDREDI!$B$6:$B$29,MATCH($A$54,VENDREDI!AA6:AA29,0))</f>
        <v>#N/A</v>
      </c>
      <c r="IB54" s="565" t="e">
        <f>INDEX(VENDREDI!$B$6:$B$29,MATCH($A$54,VENDREDI!AB6:AB29,0))</f>
        <v>#N/A</v>
      </c>
      <c r="IC54" s="572">
        <f t="shared" si="32"/>
        <v>0</v>
      </c>
      <c r="IG54" s="772" t="str">
        <f t="shared" si="33"/>
        <v>MONTANDON</v>
      </c>
      <c r="IH54" s="565" t="e">
        <f>INDEX(LUNDI!$B$35:$B$58,MATCH($A$54,LUNDI!D35:D58,0))</f>
        <v>#N/A</v>
      </c>
      <c r="II54" s="565" t="e">
        <f>INDEX(LUNDI!$B$35:$B$58,MATCH($A$54,LUNDI!E35:E58,0))</f>
        <v>#N/A</v>
      </c>
      <c r="IJ54" s="565" t="e">
        <f>INDEX(LUNDI!$B$35:$B$58,MATCH($A$54,LUNDI!F35:F58,0))</f>
        <v>#N/A</v>
      </c>
      <c r="IK54" s="565" t="e">
        <f>INDEX(LUNDI!$B$35:$B$58,MATCH($A$54,LUNDI!G35:G58,0))</f>
        <v>#N/A</v>
      </c>
      <c r="IL54" s="565" t="e">
        <f>INDEX(LUNDI!$B$35:$B$58,MATCH($A$54,LUNDI!H35:H58,0))</f>
        <v>#N/A</v>
      </c>
      <c r="IM54" s="565" t="e">
        <f>INDEX(LUNDI!$B$35:$B$58,MATCH($A$54,LUNDI!I35:I58,0))</f>
        <v>#N/A</v>
      </c>
      <c r="IN54" s="565" t="e">
        <f>INDEX(LUNDI!$B$35:$B$58,MATCH($A$54,LUNDI!J35:J58,0))</f>
        <v>#N/A</v>
      </c>
      <c r="IO54" s="565" t="e">
        <f>INDEX(LUNDI!$B$35:$B$58,MATCH($A$54,LUNDI!K35:K58,0))</f>
        <v>#N/A</v>
      </c>
      <c r="IP54" s="565" t="e">
        <f>INDEX(LUNDI!$B$35:$B$58,MATCH($A$54,LUNDI!L35:L58,0))</f>
        <v>#N/A</v>
      </c>
      <c r="IQ54" s="565" t="e">
        <f>INDEX(LUNDI!$B$35:$B$58,MATCH($A$54,LUNDI!M35:M58,0))</f>
        <v>#N/A</v>
      </c>
      <c r="IR54" s="565" t="e">
        <f>INDEX(LUNDI!$B$35:$B$58,MATCH($A$54,LUNDI!N35:N58,0))</f>
        <v>#N/A</v>
      </c>
      <c r="IS54" s="565" t="e">
        <f>INDEX(LUNDI!$B$35:$B$58,MATCH($A$54,LUNDI!O35:O58,0))</f>
        <v>#N/A</v>
      </c>
      <c r="IT54" s="565" t="e">
        <f>INDEX(LUNDI!$B$35:$B$58,MATCH($A$54,LUNDI!P35:P58,0))</f>
        <v>#N/A</v>
      </c>
      <c r="IU54" s="565" t="e">
        <f>INDEX(LUNDI!$B$35:$B$58,MATCH($A$54,LUNDI!Q35:Q58,0))</f>
        <v>#N/A</v>
      </c>
      <c r="IV54" s="565" t="e">
        <f>INDEX(LUNDI!$B$35:$B$58,MATCH($A$54,LUNDI!R35:R58,0))</f>
        <v>#N/A</v>
      </c>
      <c r="IW54" s="565" t="e">
        <f>INDEX(LUNDI!$B$35:$B$58,MATCH($A$54,LUNDI!S35:S58,0))</f>
        <v>#N/A</v>
      </c>
      <c r="IX54" s="565" t="e">
        <f>INDEX(LUNDI!$B$35:$B$58,MATCH($A$54,LUNDI!T35:T58,0))</f>
        <v>#N/A</v>
      </c>
      <c r="IY54" s="565" t="e">
        <f>INDEX(LUNDI!$B$35:$B$58,MATCH($A$54,LUNDI!U35:U58,0))</f>
        <v>#N/A</v>
      </c>
      <c r="IZ54" s="565" t="e">
        <f>INDEX(LUNDI!$B$35:$B$58,MATCH($A$54,LUNDI!V35:V58,0))</f>
        <v>#N/A</v>
      </c>
      <c r="JA54" s="565" t="e">
        <f>INDEX(LUNDI!$B$35:$B$58,MATCH($A$54,LUNDI!W35:W58,0))</f>
        <v>#N/A</v>
      </c>
      <c r="JB54" s="565" t="e">
        <f>INDEX(LUNDI!$B$35:$B$58,MATCH($A$54,LUNDI!X35:X58,0))</f>
        <v>#N/A</v>
      </c>
      <c r="JC54" s="565" t="e">
        <f>INDEX(LUNDI!$B$35:$B$58,MATCH($A$54,LUNDI!Y35:Y58,0))</f>
        <v>#N/A</v>
      </c>
      <c r="JD54" s="565" t="e">
        <f>INDEX(LUNDI!$B$35:$B$58,MATCH($A$54,LUNDI!Z35:Z58,0))</f>
        <v>#N/A</v>
      </c>
      <c r="JE54" s="565" t="e">
        <f>INDEX(LUNDI!$B$35:$B$58,MATCH($A$54,LUNDI!AA35:AA58,0))</f>
        <v>#N/A</v>
      </c>
      <c r="JF54" s="565" t="e">
        <f>INDEX(LUNDI!$B$35:$B$58,MATCH($A$54,LUNDI!AB35:AB58,0))</f>
        <v>#N/A</v>
      </c>
      <c r="JG54" s="572">
        <f t="shared" si="34"/>
        <v>0</v>
      </c>
      <c r="JI54" s="772" t="str">
        <f t="shared" si="35"/>
        <v>MONTANDON</v>
      </c>
      <c r="JJ54" s="565" t="e">
        <f>INDEX(MARDI!$B$35:$B$58,MATCH($A$54,MARDI!D35:D58,0))</f>
        <v>#N/A</v>
      </c>
      <c r="JK54" s="565" t="e">
        <f>INDEX(MARDI!$B$35:$B$58,MATCH($A$54,MARDI!E35:E58,0))</f>
        <v>#N/A</v>
      </c>
      <c r="JL54" s="565" t="e">
        <f>INDEX(MARDI!$B$35:$B$58,MATCH($A$54,MARDI!F35:F58,0))</f>
        <v>#N/A</v>
      </c>
      <c r="JM54" s="565" t="e">
        <f>INDEX(MARDI!$B$35:$B$58,MATCH($A$54,MARDI!G35:G58,0))</f>
        <v>#N/A</v>
      </c>
      <c r="JN54" s="565" t="e">
        <f>INDEX(MARDI!$B$35:$B$58,MATCH($A$54,MARDI!H35:H58,0))</f>
        <v>#N/A</v>
      </c>
      <c r="JO54" s="565" t="e">
        <f>INDEX(MARDI!$B$35:$B$58,MATCH($A$54,MARDI!I35:I58,0))</f>
        <v>#N/A</v>
      </c>
      <c r="JP54" s="565" t="e">
        <f>INDEX(MARDI!$B$35:$B$58,MATCH($A$54,MARDI!J35:J58,0))</f>
        <v>#N/A</v>
      </c>
      <c r="JQ54" s="565" t="e">
        <f>INDEX(MARDI!$B$35:$B$58,MATCH($A$54,MARDI!K35:K58,0))</f>
        <v>#N/A</v>
      </c>
      <c r="JR54" s="565" t="e">
        <f>INDEX(MARDI!$B$35:$B$58,MATCH($A$54,MARDI!L35:L58,0))</f>
        <v>#N/A</v>
      </c>
      <c r="JS54" s="565" t="e">
        <f>INDEX(MARDI!$B$35:$B$58,MATCH($A$54,MARDI!M35:M58,0))</f>
        <v>#N/A</v>
      </c>
      <c r="JT54" s="565" t="e">
        <f>INDEX(MARDI!$B$35:$B$58,MATCH($A$54,MARDI!N35:N58,0))</f>
        <v>#N/A</v>
      </c>
      <c r="JU54" s="565" t="e">
        <f>INDEX(MARDI!$B$35:$B$58,MATCH($A$54,MARDI!O35:O58,0))</f>
        <v>#N/A</v>
      </c>
      <c r="JV54" s="565" t="e">
        <f>INDEX(MARDI!$B$35:$B$58,MATCH($A$54,MARDI!P35:P58,0))</f>
        <v>#N/A</v>
      </c>
      <c r="JW54" s="565" t="e">
        <f>INDEX(MARDI!$B$35:$B$58,MATCH($A$54,MARDI!Q35:Q58,0))</f>
        <v>#N/A</v>
      </c>
      <c r="JX54" s="565" t="e">
        <f>INDEX(MARDI!$B$35:$B$58,MATCH($A$54,MARDI!R35:R58,0))</f>
        <v>#N/A</v>
      </c>
      <c r="JY54" s="565" t="e">
        <f>INDEX(MARDI!$B$35:$B$58,MATCH($A$54,MARDI!S35:S58,0))</f>
        <v>#N/A</v>
      </c>
      <c r="JZ54" s="565" t="e">
        <f>INDEX(MARDI!$B$35:$B$58,MATCH($A$54,MARDI!T35:T58,0))</f>
        <v>#N/A</v>
      </c>
      <c r="KA54" s="565" t="e">
        <f>INDEX(MARDI!$B$35:$B$58,MATCH($A$54,MARDI!U35:U58,0))</f>
        <v>#N/A</v>
      </c>
      <c r="KB54" s="565" t="e">
        <f>INDEX(MARDI!$B$35:$B$58,MATCH($A$54,MARDI!V35:V58,0))</f>
        <v>#N/A</v>
      </c>
      <c r="KC54" s="565" t="e">
        <f>INDEX(MARDI!$B$35:$B$58,MATCH($A$54,MARDI!W35:W58,0))</f>
        <v>#N/A</v>
      </c>
      <c r="KD54" s="565" t="e">
        <f>INDEX(MARDI!$B$35:$B$58,MATCH($A$54,MARDI!X35:X58,0))</f>
        <v>#N/A</v>
      </c>
      <c r="KE54" s="565" t="e">
        <f>INDEX(MARDI!$B$35:$B$58,MATCH($A$54,MARDI!Y35:Y58,0))</f>
        <v>#N/A</v>
      </c>
      <c r="KF54" s="565" t="e">
        <f>INDEX(MARDI!$B$35:$B$58,MATCH($A$54,MARDI!Z35:Z58,0))</f>
        <v>#N/A</v>
      </c>
      <c r="KG54" s="565" t="e">
        <f>INDEX(MARDI!$B$35:$B$58,MATCH($A$54,MARDI!AA35:AA58,0))</f>
        <v>#N/A</v>
      </c>
      <c r="KH54" s="565" t="e">
        <f>INDEX(MARDI!$B$35:$B$58,MATCH($A$54,MARDI!AB35:AB58,0))</f>
        <v>#N/A</v>
      </c>
      <c r="KI54" s="572">
        <f t="shared" si="36"/>
        <v>0</v>
      </c>
      <c r="KK54" s="565" t="str">
        <f t="shared" si="37"/>
        <v>MONTANDON</v>
      </c>
      <c r="KL54" s="565" t="e">
        <f>INDEX(MERCREDI!$B$35:$B$58,MATCH($A$54,MERCREDI!D35:D58,0))</f>
        <v>#N/A</v>
      </c>
      <c r="KM54" s="565" t="e">
        <f>INDEX(MERCREDI!$B$35:$B$58,MATCH($A$54,MERCREDI!E35:E58,0))</f>
        <v>#N/A</v>
      </c>
      <c r="KN54" s="565" t="e">
        <f>INDEX(MERCREDI!$B$35:$B$58,MATCH($A$54,MERCREDI!F35:F58,0))</f>
        <v>#N/A</v>
      </c>
      <c r="KO54" s="565" t="e">
        <f>INDEX(MERCREDI!$B$35:$B$58,MATCH($A$54,MERCREDI!G35:G58,0))</f>
        <v>#N/A</v>
      </c>
      <c r="KP54" s="565" t="e">
        <f>INDEX(MERCREDI!$B$35:$B$58,MATCH($A$54,MERCREDI!H35:H58,0))</f>
        <v>#N/A</v>
      </c>
      <c r="KQ54" s="565" t="e">
        <f>INDEX(MERCREDI!$B$35:$B$58,MATCH($A$54,MERCREDI!I35:I58,0))</f>
        <v>#N/A</v>
      </c>
      <c r="KR54" s="565" t="e">
        <f>INDEX(MERCREDI!$B$35:$B$58,MATCH($A$54,MERCREDI!J35:J58,0))</f>
        <v>#N/A</v>
      </c>
      <c r="KS54" s="565" t="e">
        <f>INDEX(MERCREDI!$B$35:$B$58,MATCH($A$54,MERCREDI!K35:K58,0))</f>
        <v>#N/A</v>
      </c>
      <c r="KT54" s="565" t="e">
        <f>INDEX(MERCREDI!$B$35:$B$58,MATCH($A$54,MERCREDI!L35:L58,0))</f>
        <v>#N/A</v>
      </c>
      <c r="KU54" s="565" t="e">
        <f>INDEX(MERCREDI!$B$35:$B$58,MATCH($A$54,MERCREDI!M35:M58,0))</f>
        <v>#N/A</v>
      </c>
      <c r="KV54" s="565" t="e">
        <f>INDEX(MERCREDI!$B$35:$B$58,MATCH($A$54,MERCREDI!N35:N58,0))</f>
        <v>#N/A</v>
      </c>
      <c r="KW54" s="565" t="e">
        <f>INDEX(MERCREDI!$B$35:$B$58,MATCH($A$54,MERCREDI!O35:O58,0))</f>
        <v>#N/A</v>
      </c>
      <c r="KX54" s="565" t="e">
        <f>INDEX(MERCREDI!$B$35:$B$58,MATCH($A$54,MERCREDI!P35:P58,0))</f>
        <v>#N/A</v>
      </c>
      <c r="KY54" s="565" t="e">
        <f>INDEX(MERCREDI!$B$35:$B$58,MATCH($A$54,MERCREDI!Q35:Q58,0))</f>
        <v>#N/A</v>
      </c>
      <c r="KZ54" s="565" t="e">
        <f>INDEX(MERCREDI!$B$35:$B$58,MATCH($A$54,MERCREDI!R35:R58,0))</f>
        <v>#N/A</v>
      </c>
      <c r="LA54" s="565" t="e">
        <f>INDEX(MERCREDI!$B$35:$B$58,MATCH($A$54,MERCREDI!S35:S58,0))</f>
        <v>#N/A</v>
      </c>
      <c r="LB54" s="565" t="e">
        <f>INDEX(MERCREDI!$B$35:$B$58,MATCH($A$54,MERCREDI!T35:T58,0))</f>
        <v>#N/A</v>
      </c>
      <c r="LC54" s="565" t="e">
        <f>INDEX(MERCREDI!$B$35:$B$58,MATCH($A$54,MERCREDI!U35:U58,0))</f>
        <v>#N/A</v>
      </c>
      <c r="LD54" s="565" t="e">
        <f>INDEX(MERCREDI!$B$35:$B$58,MATCH($A$54,MERCREDI!V35:V58,0))</f>
        <v>#N/A</v>
      </c>
      <c r="LE54" s="565" t="e">
        <f>INDEX(MERCREDI!$B$35:$B$58,MATCH($A$54,MERCREDI!W35:W58,0))</f>
        <v>#N/A</v>
      </c>
      <c r="LF54" s="565" t="e">
        <f>INDEX(MERCREDI!$B$35:$B$58,MATCH($A$54,MERCREDI!X35:X58,0))</f>
        <v>#N/A</v>
      </c>
      <c r="LG54" s="565" t="e">
        <f>INDEX(MERCREDI!$B$35:$B$58,MATCH($A$54,MERCREDI!Y35:Y58,0))</f>
        <v>#N/A</v>
      </c>
      <c r="LH54" s="565" t="e">
        <f>INDEX(MERCREDI!$B$35:$B$58,MATCH($A$54,MERCREDI!Z35:Z58,0))</f>
        <v>#N/A</v>
      </c>
      <c r="LI54" s="565" t="e">
        <f>INDEX(MERCREDI!$B$35:$B$58,MATCH($A$54,MERCREDI!AA35:AA58,0))</f>
        <v>#N/A</v>
      </c>
      <c r="LJ54" s="565" t="e">
        <f>INDEX(MERCREDI!$B$35:$B$58,MATCH($A$54,MERCREDI!AB35:AB58,0))</f>
        <v>#N/A</v>
      </c>
      <c r="LK54" s="572">
        <f t="shared" si="38"/>
        <v>0</v>
      </c>
      <c r="LM54" s="565" t="str">
        <f t="shared" si="39"/>
        <v>MONTANDON</v>
      </c>
      <c r="LN54" s="565" t="e">
        <f>INDEX(JEUDI!$B$35:$B$58,MATCH($A$54,JEUDI!D35:D58,0))</f>
        <v>#N/A</v>
      </c>
      <c r="LO54" s="565" t="e">
        <f>INDEX(JEUDI!$B$35:$B$58,MATCH($A$54,JEUDI!E35:E58,0))</f>
        <v>#N/A</v>
      </c>
      <c r="LP54" s="565" t="e">
        <f>INDEX(JEUDI!$B$35:$B$58,MATCH($A$54,JEUDI!F35:F58,0))</f>
        <v>#N/A</v>
      </c>
      <c r="LQ54" s="565" t="e">
        <f>INDEX(JEUDI!$B$35:$B$58,MATCH($A$54,JEUDI!G35:G58,0))</f>
        <v>#N/A</v>
      </c>
      <c r="LR54" s="565" t="e">
        <f>INDEX(JEUDI!$B$35:$B$58,MATCH($A$54,JEUDI!H35:H58,0))</f>
        <v>#N/A</v>
      </c>
      <c r="LS54" s="565" t="e">
        <f>INDEX(JEUDI!$B$35:$B$58,MATCH($A$54,JEUDI!I35:I58,0))</f>
        <v>#N/A</v>
      </c>
      <c r="LT54" s="565" t="e">
        <f>INDEX(JEUDI!$B$35:$B$58,MATCH($A$54,JEUDI!J35:J58,0))</f>
        <v>#N/A</v>
      </c>
      <c r="LU54" s="565" t="e">
        <f>INDEX(JEUDI!$B$35:$B$58,MATCH($A$54,JEUDI!K35:K58,0))</f>
        <v>#N/A</v>
      </c>
      <c r="LV54" s="565" t="e">
        <f>INDEX(JEUDI!$B$35:$B$58,MATCH($A$54,JEUDI!L35:L58,0))</f>
        <v>#N/A</v>
      </c>
      <c r="LW54" s="565" t="e">
        <f>INDEX(JEUDI!$B$35:$B$58,MATCH($A$54,JEUDI!M35:M58,0))</f>
        <v>#N/A</v>
      </c>
      <c r="LX54" s="565" t="e">
        <f>INDEX(JEUDI!$B$35:$B$58,MATCH($A$54,JEUDI!N35:N58,0))</f>
        <v>#N/A</v>
      </c>
      <c r="LY54" s="565" t="e">
        <f>INDEX(JEUDI!$B$35:$B$58,MATCH($A$54,JEUDI!O35:O58,0))</f>
        <v>#N/A</v>
      </c>
      <c r="LZ54" s="565" t="e">
        <f>INDEX(JEUDI!$B$35:$B$58,MATCH($A$54,JEUDI!P35:P58,0))</f>
        <v>#N/A</v>
      </c>
      <c r="MA54" s="565" t="e">
        <f>INDEX(JEUDI!$B$35:$B$58,MATCH($A$54,JEUDI!Q35:Q58,0))</f>
        <v>#N/A</v>
      </c>
      <c r="MB54" s="565" t="e">
        <f>INDEX(JEUDI!$B$35:$B$58,MATCH($A$54,JEUDI!R35:R58,0))</f>
        <v>#N/A</v>
      </c>
      <c r="MC54" s="565" t="e">
        <f>INDEX(JEUDI!$B$35:$B$58,MATCH($A$54,JEUDI!S35:S58,0))</f>
        <v>#N/A</v>
      </c>
      <c r="MD54" s="565" t="e">
        <f>INDEX(JEUDI!$B$35:$B$58,MATCH($A$54,JEUDI!T35:T58,0))</f>
        <v>#N/A</v>
      </c>
      <c r="ME54" s="565" t="e">
        <f>INDEX(JEUDI!$B$35:$B$58,MATCH($A$54,JEUDI!U35:U58,0))</f>
        <v>#N/A</v>
      </c>
      <c r="MF54" s="565" t="e">
        <f>INDEX(JEUDI!$B$35:$B$58,MATCH($A$54,JEUDI!V35:V58,0))</f>
        <v>#N/A</v>
      </c>
      <c r="MG54" s="565" t="e">
        <f>INDEX(JEUDI!$B$35:$B$58,MATCH($A$54,JEUDI!W35:W58,0))</f>
        <v>#N/A</v>
      </c>
      <c r="MH54" s="565" t="e">
        <f>INDEX(JEUDI!$B$35:$B$58,MATCH($A$54,JEUDI!X35:X58,0))</f>
        <v>#N/A</v>
      </c>
      <c r="MI54" s="565" t="e">
        <f>INDEX(JEUDI!$B$35:$B$58,MATCH($A$54,JEUDI!Y35:Y58,0))</f>
        <v>#N/A</v>
      </c>
      <c r="MJ54" s="565" t="e">
        <f>INDEX(JEUDI!$B$35:$B$58,MATCH($A$54,JEUDI!Z35:Z58,0))</f>
        <v>#N/A</v>
      </c>
      <c r="MK54" s="565" t="e">
        <f>INDEX(JEUDI!$B$35:$B$58,MATCH($A$54,JEUDI!AA35:AA58,0))</f>
        <v>#N/A</v>
      </c>
      <c r="ML54" s="565" t="e">
        <f>INDEX(JEUDI!$B$35:$B$58,MATCH($A$54,JEUDI!AB35:AB58,0))</f>
        <v>#N/A</v>
      </c>
      <c r="MM54" s="572">
        <f t="shared" si="40"/>
        <v>0</v>
      </c>
      <c r="MP54" s="565" t="str">
        <f t="shared" si="41"/>
        <v>MONTANDON</v>
      </c>
      <c r="MQ54" s="565" t="e">
        <f>INDEX(VENDREDI!$B$35:$B$58,MATCH($A$54,VENDREDI!D35:D58,0))</f>
        <v>#N/A</v>
      </c>
      <c r="MR54" s="565" t="e">
        <f>INDEX(VENDREDI!$B$35:$B$58,MATCH($A$54,VENDREDI!E35:E58,0))</f>
        <v>#N/A</v>
      </c>
      <c r="MS54" s="565" t="e">
        <f>INDEX(VENDREDI!$B$35:$B$58,MATCH($A$54,VENDREDI!F35:F58,0))</f>
        <v>#N/A</v>
      </c>
      <c r="MT54" s="565" t="e">
        <f>INDEX(VENDREDI!$B$35:$B$58,MATCH($A$54,VENDREDI!G35:G58,0))</f>
        <v>#N/A</v>
      </c>
      <c r="MU54" s="565" t="e">
        <f>INDEX(VENDREDI!$B$35:$B$58,MATCH($A$54,VENDREDI!H35:H58,0))</f>
        <v>#N/A</v>
      </c>
      <c r="MV54" s="565" t="e">
        <f>INDEX(VENDREDI!$B$35:$B$58,MATCH($A$54,VENDREDI!I35:I58,0))</f>
        <v>#N/A</v>
      </c>
      <c r="MW54" s="565" t="e">
        <f>INDEX(VENDREDI!$B$35:$B$58,MATCH($A$54,VENDREDI!J35:J58,0))</f>
        <v>#N/A</v>
      </c>
      <c r="MX54" s="565" t="e">
        <f>INDEX(VENDREDI!$B$35:$B$58,MATCH($A$54,VENDREDI!K35:K58,0))</f>
        <v>#N/A</v>
      </c>
      <c r="MY54" s="565" t="e">
        <f>INDEX(VENDREDI!$B$35:$B$58,MATCH($A$54,VENDREDI!L35:L58,0))</f>
        <v>#N/A</v>
      </c>
      <c r="MZ54" s="565" t="e">
        <f>INDEX(VENDREDI!$B$35:$B$58,MATCH($A$54,VENDREDI!M35:M58,0))</f>
        <v>#N/A</v>
      </c>
      <c r="NA54" s="565" t="e">
        <f>INDEX(VENDREDI!$B$35:$B$58,MATCH($A$54,VENDREDI!N35:N58,0))</f>
        <v>#N/A</v>
      </c>
      <c r="NB54" s="565" t="e">
        <f>INDEX(VENDREDI!$B$35:$B$58,MATCH($A$54,VENDREDI!O35:O58,0))</f>
        <v>#N/A</v>
      </c>
      <c r="NC54" s="565" t="e">
        <f>INDEX(VENDREDI!$B$35:$B$58,MATCH($A$54,VENDREDI!P35:P58,0))</f>
        <v>#N/A</v>
      </c>
      <c r="ND54" s="565" t="e">
        <f>INDEX(VENDREDI!$B$35:$B$58,MATCH($A$54,VENDREDI!Q35:Q58,0))</f>
        <v>#N/A</v>
      </c>
      <c r="NE54" s="565" t="e">
        <f>INDEX(VENDREDI!$B$35:$B$58,MATCH($A$54,VENDREDI!R35:R58,0))</f>
        <v>#N/A</v>
      </c>
      <c r="NF54" s="565" t="e">
        <f>INDEX(VENDREDI!$B$35:$B$58,MATCH($A$54,VENDREDI!S35:S58,0))</f>
        <v>#N/A</v>
      </c>
      <c r="NG54" s="565" t="e">
        <f>INDEX(VENDREDI!$B$35:$B$58,MATCH($A$54,VENDREDI!T35:T58,0))</f>
        <v>#N/A</v>
      </c>
      <c r="NH54" s="565" t="e">
        <f>INDEX(VENDREDI!$B$35:$B$58,MATCH($A$54,VENDREDI!U35:U58,0))</f>
        <v>#N/A</v>
      </c>
      <c r="NI54" s="565" t="e">
        <f>INDEX(VENDREDI!$B$35:$B$58,MATCH($A$54,VENDREDI!V35:V58,0))</f>
        <v>#N/A</v>
      </c>
      <c r="NJ54" s="565" t="e">
        <f>INDEX(VENDREDI!$B$35:$B$58,MATCH($A$54,VENDREDI!W35:W58,0))</f>
        <v>#N/A</v>
      </c>
      <c r="NK54" s="565" t="e">
        <f>INDEX(VENDREDI!$B$35:$B$58,MATCH($A$54,VENDREDI!X35:X58,0))</f>
        <v>#N/A</v>
      </c>
      <c r="NL54" s="565" t="e">
        <f>INDEX(VENDREDI!$B$35:$B$58,MATCH($A$54,VENDREDI!Y35:Y58,0))</f>
        <v>#N/A</v>
      </c>
      <c r="NM54" s="565" t="e">
        <f>INDEX(VENDREDI!$B$35:$B$58,MATCH($A$54,VENDREDI!Z35:Z58,0))</f>
        <v>#N/A</v>
      </c>
      <c r="NN54" s="565" t="e">
        <f>INDEX(VENDREDI!$B$35:$B$58,MATCH($A$54,VENDREDI!AA35:AA58,0))</f>
        <v>#N/A</v>
      </c>
      <c r="NO54" s="565" t="e">
        <f>INDEX(VENDREDI!$B$35:$B$58,MATCH($A$54,VENDREDI!AB35:AB58,0))</f>
        <v>#N/A</v>
      </c>
      <c r="NP54" s="572">
        <f t="shared" si="42"/>
        <v>0</v>
      </c>
      <c r="NS54" s="564" t="str">
        <f t="shared" si="43"/>
        <v>MONTANDON</v>
      </c>
      <c r="NT54" s="617" t="e">
        <f>INDEX(LUNDI!$B$63:$B$66,MATCH(A54,LUNDI!$D$63:$D$66,0))</f>
        <v>#N/A</v>
      </c>
      <c r="NU54" s="618" t="e">
        <f>INDEX(LUNDI!$B$63:$B$66,MATCH(A54,LUNDI!$E$63:$E$66,0))</f>
        <v>#N/A</v>
      </c>
      <c r="NV54" s="625" t="e">
        <f>INDEX(LUNDI!$H$63:$H$66,MATCH(A54,LUNDI!$J$63:$J$66,0))</f>
        <v>#N/A</v>
      </c>
      <c r="NW54" s="626" t="e">
        <f>INDEX(LUNDI!$H$63:$H$66,MATCH($A$54,LUNDI!K63:K66,0))</f>
        <v>#N/A</v>
      </c>
      <c r="NX54" s="617" t="e">
        <f>INDEX(MARDI!$B$63:$B$66,MATCH(A54,MARDI!$D$63:$D$66,0))</f>
        <v>#N/A</v>
      </c>
      <c r="NY54" s="618" t="e">
        <f>INDEX(MARDI!$B$63:$B$66,MATCH(A54,MARDI!$E$63:$E$66,0))</f>
        <v>#N/A</v>
      </c>
      <c r="NZ54" s="625" t="e">
        <f>INDEX(MARDI!$H$63:$H$66,MATCH(A54,MARDI!$J$63:$J$66,0))</f>
        <v>#N/A</v>
      </c>
      <c r="OA54" s="626" t="e">
        <f>INDEX(MARDI!$H$63:$H$66,MATCH(A54,MARDI!$K$63:$K$66,0))</f>
        <v>#N/A</v>
      </c>
      <c r="OB54" s="617" t="e">
        <f>INDEX(MERCREDI!$B$63:$B$66,MATCH(A54,MERCREDI!$D$63:$D$66,0))</f>
        <v>#N/A</v>
      </c>
      <c r="OC54" s="618" t="e">
        <f>INDEX(MERCREDI!$B$63:$B$66,MATCH(A54,MERCREDI!$E$63:$E$66,0))</f>
        <v>#N/A</v>
      </c>
      <c r="OD54" s="625" t="e">
        <f>INDEX(MERCREDI!$H$63:$H$66,MATCH(A54,MERCREDI!$J$63:$J$66,0))</f>
        <v>#N/A</v>
      </c>
      <c r="OE54" s="626" t="e">
        <f>INDEX(MERCREDI!$H$63:$H$66,MATCH(A54,MERCREDI!$K$63:$K$66,0))</f>
        <v>#N/A</v>
      </c>
      <c r="OF54" s="617" t="e">
        <f>INDEX(JEUDI!$B$63:$B$66,MATCH(A54,JEUDI!$D$63:$D$66,0))</f>
        <v>#N/A</v>
      </c>
      <c r="OG54" s="618" t="e">
        <f>INDEX(JEUDI!$B$63:$B$66,MATCH(A54,JEUDI!$E$63:$E$66,0))</f>
        <v>#N/A</v>
      </c>
      <c r="OH54" s="625" t="e">
        <f>INDEX(JEUDI!$H$63:$H$66,MATCH(A54,JEUDI!$J$63:$J$66,0))</f>
        <v>#N/A</v>
      </c>
      <c r="OI54" s="626" t="e">
        <f>INDEX(JEUDI!$H$63:$H$66,MATCH(A54,JEUDI!$K$63:$K$66,0))</f>
        <v>#N/A</v>
      </c>
      <c r="OJ54" s="617" t="e">
        <f>INDEX(VENDREDI!$B$63:$B$66,MATCH(A54,VENDREDI!$D$63:$D$66,0))</f>
        <v>#N/A</v>
      </c>
      <c r="OK54" s="618" t="e">
        <f>INDEX(VENDREDI!$B$63:$B$66,MATCH(A54,VENDREDI!$E$63:$E$66,0))</f>
        <v>#N/A</v>
      </c>
      <c r="OL54" s="625" t="e">
        <f>INDEX(VENDREDI!$H$63:$H$66,MATCH(A54,VENDREDI!$J$63:$J$66,0))</f>
        <v>#N/A</v>
      </c>
      <c r="OM54" s="626" t="e">
        <f>INDEX(VENDREDI!$H$63:$H$66,MATCH(A54,VENDREDI!$K$63:$K$66,0))</f>
        <v>#N/A</v>
      </c>
      <c r="ON54" s="669" t="str">
        <f t="shared" si="44"/>
        <v>MONTANDON</v>
      </c>
      <c r="OO54" s="641" t="e">
        <f>INDEX(LUNDI!$C$63:$C$66,MATCH(A54,LUNDI!$D$63:$D$66,0))</f>
        <v>#N/A</v>
      </c>
      <c r="OP54" s="642" t="e">
        <f>INDEX(LUNDI!$C$63:$C$66,MATCH(A54,LUNDI!$E$63:$E$66,0))</f>
        <v>#N/A</v>
      </c>
      <c r="OQ54" s="645" t="e">
        <f>INDEX(LUNDI!$I$63:$I$66,MATCH(A54,LUNDI!$J$63:$J$66,0))</f>
        <v>#N/A</v>
      </c>
      <c r="OR54" s="646" t="e">
        <f>INDEX(LUNDI!$I$63:$I$66,MATCH(A54,LUNDI!$K$63:$K$66,0))</f>
        <v>#N/A</v>
      </c>
      <c r="OS54" s="649" t="e">
        <f>INDEX(MARDI!$C$63:$C$66,MATCH(A54,MARDI!$D$63:$D$66,0))</f>
        <v>#N/A</v>
      </c>
      <c r="OT54" s="650" t="e">
        <f>INDEX(MARDI!$C$63:$C$66,MATCH(A54,MARDI!$E$63:$E$66,0))</f>
        <v>#N/A</v>
      </c>
      <c r="OU54" s="651" t="e">
        <f>INDEX(MARDI!$I$63:$I$66,MATCH(A54,MARDI!$J$63:$J$66,0))</f>
        <v>#N/A</v>
      </c>
      <c r="OV54" s="652" t="e">
        <f>INDEX(MARDI!$I$63:$I$66,MATCH(A54,MARDI!$K$63:$K$66,0))</f>
        <v>#N/A</v>
      </c>
      <c r="OW54" s="657" t="e">
        <f>INDEX(MERCREDI!$C$63:$C$66,MATCH(A54,MERCREDI!$D$63:$D$66,0))</f>
        <v>#N/A</v>
      </c>
      <c r="OX54" s="658" t="e">
        <f>INDEX(MERCREDI!$C$63:$C$66,MATCH(A54,MERCREDI!$E$63:$E$66,0))</f>
        <v>#N/A</v>
      </c>
      <c r="OY54" s="659" t="e">
        <f>INDEX(MERCREDI!$I$63:$I$66,MATCH(A54,MERCREDI!$J$63:$J$66,0))</f>
        <v>#N/A</v>
      </c>
      <c r="OZ54" s="660" t="e">
        <f>INDEX(MERCREDI!$I$63:$I$66,MATCH(A54,MERCREDI!$K$63:$K$66,0))</f>
        <v>#N/A</v>
      </c>
      <c r="PA54" s="657" t="e">
        <f>INDEX(JEUDI!$C$63:$C$66,MATCH(A54,JEUDI!$D$63:$D$66,0))</f>
        <v>#N/A</v>
      </c>
      <c r="PB54" s="658" t="e">
        <f>INDEX(JEUDI!$C$63:$C$66,MATCH(A54,JEUDI!$E$63:$E$66,0))</f>
        <v>#N/A</v>
      </c>
      <c r="PC54" s="659" t="e">
        <f>INDEX(JEUDI!$I$63:$I$66,MATCH(A54,JEUDI!$J$63:$J$66,0))</f>
        <v>#N/A</v>
      </c>
      <c r="PD54" s="660" t="e">
        <f>INDEX(JEUDI!$I$63:$I$66,MATCH(A54,JEUDI!$K$63:$K$66,0))</f>
        <v>#N/A</v>
      </c>
      <c r="PE54" s="657" t="e">
        <f>INDEX(VENDREDI!$C$63:$C$66,MATCH(A54,VENDREDI!$D$63:$D$66,0))</f>
        <v>#N/A</v>
      </c>
      <c r="PF54" s="658" t="e">
        <f>INDEX(VENDREDI!$C$63:$C$66,MATCH(A54,VENDREDI!$E$63:$E$66,0))</f>
        <v>#N/A</v>
      </c>
      <c r="PG54" s="659" t="e">
        <f>INDEX(VENDREDI!$I$63:$I$66,MATCH(A54,VENDREDI!$J$63:$J$66,0))</f>
        <v>#N/A</v>
      </c>
      <c r="PH54" s="660" t="e">
        <f>INDEX(VENDREDI!$I$63:$I$66,MATCH(A54,VENDREDI!$K$63:$K$66,0))</f>
        <v>#N/A</v>
      </c>
    </row>
    <row r="55" spans="1:424" x14ac:dyDescent="0.25">
      <c r="A55" s="90" t="str">
        <f>'LISTE DES PROFS'!A50</f>
        <v>MUNOZ CAZIEUX</v>
      </c>
      <c r="B55" s="226">
        <f t="shared" si="17"/>
        <v>0</v>
      </c>
      <c r="C55" s="487">
        <f t="shared" si="18"/>
        <v>0</v>
      </c>
      <c r="D55" s="481">
        <f t="shared" si="19"/>
        <v>0</v>
      </c>
      <c r="E55" s="482">
        <f t="shared" si="20"/>
        <v>0</v>
      </c>
      <c r="F55" s="226">
        <f t="shared" si="21"/>
        <v>0</v>
      </c>
      <c r="G55" s="487">
        <f t="shared" si="22"/>
        <v>0</v>
      </c>
      <c r="H55" s="481">
        <f t="shared" si="23"/>
        <v>0</v>
      </c>
      <c r="I55" s="482">
        <f t="shared" si="24"/>
        <v>0</v>
      </c>
      <c r="J55" s="226">
        <f t="shared" si="45"/>
        <v>0</v>
      </c>
      <c r="K55" s="487">
        <f t="shared" si="46"/>
        <v>0</v>
      </c>
      <c r="L55" s="481">
        <f t="shared" si="47"/>
        <v>0</v>
      </c>
      <c r="M55" s="482">
        <f t="shared" si="48"/>
        <v>0</v>
      </c>
      <c r="N55" s="492">
        <f t="shared" si="25"/>
        <v>0</v>
      </c>
      <c r="O55" s="480" t="s">
        <v>95</v>
      </c>
      <c r="P55" s="226">
        <f>COUNTIF(LUNDI!$D$6:$AB$15,A55)</f>
        <v>0</v>
      </c>
      <c r="Q55" s="228">
        <f>COUNTIF(LUNDI!$D$20:$Y$29,A55)</f>
        <v>0</v>
      </c>
      <c r="R55" s="444">
        <f t="shared" si="4"/>
        <v>0</v>
      </c>
      <c r="S55" s="228">
        <f>COUNTIF(MARDI!$D$6:$AB$15,A55)</f>
        <v>0</v>
      </c>
      <c r="T55" s="228">
        <f>COUNTIF(MARDI!$D$20:$Y$29,A55)</f>
        <v>0</v>
      </c>
      <c r="U55" s="444">
        <f t="shared" si="5"/>
        <v>0</v>
      </c>
      <c r="V55" s="228">
        <f>COUNTIF(MERCREDI!$D$6:$AB$15,A55)</f>
        <v>0</v>
      </c>
      <c r="W55" s="228">
        <f>COUNTIF(MERCREDI!$D$20:$Y$29,A55)</f>
        <v>0</v>
      </c>
      <c r="X55" s="444">
        <f t="shared" si="6"/>
        <v>0</v>
      </c>
      <c r="Y55" s="228">
        <f>COUNTIF(JEUDI!$D$6:$AB$15,A55)</f>
        <v>0</v>
      </c>
      <c r="Z55" s="228">
        <f>COUNTIF(JEUDI!$D$20:$Y$29,A55)</f>
        <v>0</v>
      </c>
      <c r="AA55" s="444">
        <f t="shared" si="7"/>
        <v>0</v>
      </c>
      <c r="AB55" s="228">
        <f>COUNTIF(VENDREDI!$D$6:$AB$15,A55)</f>
        <v>0</v>
      </c>
      <c r="AC55" s="229">
        <f>COUNTIF(VENDREDI!$D$20:$Y$29,A55)</f>
        <v>0</v>
      </c>
      <c r="AD55" s="451">
        <f t="shared" si="8"/>
        <v>0</v>
      </c>
      <c r="AE55" s="226">
        <f>COUNTIF(LUNDI!$D$63:$D$66,A55)</f>
        <v>0</v>
      </c>
      <c r="AF55" s="227">
        <f>COUNTIF(LUNDI!$E$63:$E$66,A55)</f>
        <v>0</v>
      </c>
      <c r="AG55" s="228">
        <f>COUNTIF(MARDI!$D$63:$D$66,A55)</f>
        <v>0</v>
      </c>
      <c r="AH55" s="234">
        <f>COUNTIF(MARDI!$E$63:$E$66,A55)</f>
        <v>0</v>
      </c>
      <c r="AI55" s="228">
        <f>COUNTIF(MERCREDI!$D$63:$D$66,A55)</f>
        <v>0</v>
      </c>
      <c r="AJ55" s="234">
        <f>COUNTIF(MERCREDI!$E$63:$E$66,A55)</f>
        <v>0</v>
      </c>
      <c r="AK55" s="228">
        <f>COUNTIF(JEUDI!$D$63:$D$66,A55)</f>
        <v>0</v>
      </c>
      <c r="AL55" s="227">
        <f>COUNTIF(JEUDI!$E$63:$E$66,A55)</f>
        <v>0</v>
      </c>
      <c r="AM55" s="228">
        <f>COUNTIF(VENDREDI!$D$63:$D$66,A55)</f>
        <v>0</v>
      </c>
      <c r="AN55" s="525">
        <f>COUNTIF(VENDREDI!$E$63:$E$66,A55)</f>
        <v>0</v>
      </c>
      <c r="AO55" s="226">
        <f>COUNTIF(LUNDI!$F$63:$F$66,A55)</f>
        <v>0</v>
      </c>
      <c r="AP55" s="227"/>
      <c r="AQ55" s="228">
        <f>COUNTIF(MARDI!$F$63:$F$66,A55)</f>
        <v>0</v>
      </c>
      <c r="AR55" s="227"/>
      <c r="AS55" s="228">
        <f>COUNTIF(MERCREDI!$F$63:$F$66,A55)</f>
        <v>0</v>
      </c>
      <c r="AT55" s="227"/>
      <c r="AU55" s="228">
        <f>COUNTIF(JEUDI!$F$63:$F$66,A55)</f>
        <v>0</v>
      </c>
      <c r="AV55" s="227"/>
      <c r="AW55" s="229">
        <f>COUNTIF(VENDREDI!$F$63:$F$66,A55)</f>
        <v>0</v>
      </c>
      <c r="AZ55" s="236">
        <f>COUNTIF(LUNDI!$D$35:$AB$44,A55)</f>
        <v>0</v>
      </c>
      <c r="BA55" s="237">
        <f>COUNTIF(LUNDI!$D$49:$Y$58,A55)</f>
        <v>0</v>
      </c>
      <c r="BB55" s="444">
        <f t="shared" si="9"/>
        <v>0</v>
      </c>
      <c r="BC55" s="237">
        <f>COUNTIF(MARDI!$D$35:$AB$44,A55)</f>
        <v>0</v>
      </c>
      <c r="BD55" s="237">
        <f>COUNTIF(MARDI!$D$49:$Y$58,A55)</f>
        <v>0</v>
      </c>
      <c r="BE55" s="444">
        <f t="shared" si="10"/>
        <v>0</v>
      </c>
      <c r="BF55" s="237">
        <f>COUNTIF(MERCREDI!$D$35:$AB$44,A55)</f>
        <v>0</v>
      </c>
      <c r="BG55" s="237">
        <f>COUNTIF(MERCREDI!$D$49:$Y$58,A55)</f>
        <v>0</v>
      </c>
      <c r="BH55" s="444">
        <f t="shared" si="11"/>
        <v>0</v>
      </c>
      <c r="BI55" s="237">
        <f>COUNTIF(JEUDI!$D$35:$AB$44,A55)</f>
        <v>0</v>
      </c>
      <c r="BJ55" s="237">
        <f>COUNTIF(JEUDI!$D$49:$Y$58,A55)</f>
        <v>0</v>
      </c>
      <c r="BK55" s="444">
        <f t="shared" si="12"/>
        <v>0</v>
      </c>
      <c r="BL55" s="237">
        <f>COUNTIF(VENDREDI!$D$35:$AB$44,A55)</f>
        <v>0</v>
      </c>
      <c r="BM55" s="238">
        <f>COUNTIF(VENDREDI!$D$49:$Y$58,A55)</f>
        <v>0</v>
      </c>
      <c r="BN55" s="451">
        <f t="shared" si="13"/>
        <v>0</v>
      </c>
      <c r="BO55" s="207">
        <f>COUNTIF(LUNDI!$J$63:$J$66,A55)</f>
        <v>0</v>
      </c>
      <c r="BP55" s="41">
        <f>COUNTIF(LUNDI!$K$63:$K$66,A55)</f>
        <v>0</v>
      </c>
      <c r="BQ55" s="207">
        <f>COUNTIF(MARDI!$J$63:$J$66,A55)</f>
        <v>0</v>
      </c>
      <c r="BR55" s="41">
        <f>COUNTIF(MARDI!$K$63:$K$66,A55)</f>
        <v>0</v>
      </c>
      <c r="BS55" s="207">
        <f>COUNTIF(MERCREDI!$J$63:$J$66,A55)</f>
        <v>0</v>
      </c>
      <c r="BT55" s="41">
        <f>COUNTIF(MERCREDI!$K$63:$K$66,A55)</f>
        <v>0</v>
      </c>
      <c r="BU55" s="207">
        <f>COUNTIF(JEUDI!$J$63:$J$66,A55)</f>
        <v>0</v>
      </c>
      <c r="BV55" s="41">
        <f>COUNTIF(JEUDI!$K$63:$K$66,A55)</f>
        <v>0</v>
      </c>
      <c r="BW55" s="207">
        <f>COUNTIF(VENDREDI!$J$63:$J$66,A55)</f>
        <v>0</v>
      </c>
      <c r="BX55" s="42">
        <f>COUNTIF(VENDREDI!$K$63:$K$66,A55)</f>
        <v>0</v>
      </c>
      <c r="BY55" s="207">
        <f>COUNTIF(LUNDI!$L$66:$L111,A55)</f>
        <v>0</v>
      </c>
      <c r="BZ55" s="208"/>
      <c r="CA55" s="41">
        <f>COUNTIF(MARDI!$L$63:$L$66,A55)</f>
        <v>0</v>
      </c>
      <c r="CB55" s="208"/>
      <c r="CC55" s="208">
        <f>COUNTIF(MERCREDI!$L$63:$L$66,A55)</f>
        <v>0</v>
      </c>
      <c r="CD55" s="208"/>
      <c r="CE55" s="41">
        <f>COUNTIF(JEUDI!$L$63:$L$66,A55)</f>
        <v>0</v>
      </c>
      <c r="CF55" s="208"/>
      <c r="CG55" s="209">
        <f>COUNTIF(VENDREDI!$L$63:$L$66,A55)</f>
        <v>0</v>
      </c>
      <c r="CK55" s="43">
        <f>COUNTIF(LUNDI!$O$64:$O$66,A55)</f>
        <v>0</v>
      </c>
      <c r="CL55" s="41">
        <f>COUNTIF(MARDI!$O$64:$O$66,A55)</f>
        <v>0</v>
      </c>
      <c r="CM55" s="41">
        <f>COUNTIF(MERCREDI!$O$64:$O$66,A55)</f>
        <v>0</v>
      </c>
      <c r="CN55" s="41">
        <f>COUNTIF(JEUDI!$O$64:$O$66,A55)</f>
        <v>0</v>
      </c>
      <c r="CO55" s="42">
        <f>COUNTIF(VENDREDI!$O$64:$O$66,A55)</f>
        <v>0</v>
      </c>
      <c r="CQ55" s="43">
        <f>COUNTIF(LUNDI!$P$64:$P$66,A55)</f>
        <v>0</v>
      </c>
      <c r="CR55" s="41">
        <f>COUNTIF(MARDI!$P$64:$P$66,A55)</f>
        <v>0</v>
      </c>
      <c r="CS55" s="41">
        <f>COUNTIF(MERCREDI!$P$64:$P$66,A55)</f>
        <v>0</v>
      </c>
      <c r="CT55" s="41">
        <f>COUNTIF(JEUDI!$P$64:$P$66,A55)</f>
        <v>0</v>
      </c>
      <c r="CU55" s="42">
        <f>COUNTIF(VENDREDI!$P$64:$P$66,A55)</f>
        <v>0</v>
      </c>
      <c r="CV55" s="543" t="str">
        <f t="shared" si="26"/>
        <v>MUNOZ CAZIEUX</v>
      </c>
      <c r="CW55" s="559" t="e">
        <f>INDEX(LUNDI!$B$6:$B$29,MATCH($A$55,LUNDI!D6:D29,0))</f>
        <v>#N/A</v>
      </c>
      <c r="CX55" s="559" t="e">
        <f>INDEX(LUNDI!$B$6:$B$29,MATCH($A$55,LUNDI!E6:E29,0))</f>
        <v>#N/A</v>
      </c>
      <c r="CY55" s="559" t="e">
        <f>INDEX(LUNDI!$B$6:$B$29,MATCH($A$55,LUNDI!F6:F29,0))</f>
        <v>#N/A</v>
      </c>
      <c r="CZ55" s="559" t="e">
        <f>INDEX(LUNDI!$B$6:$B$29,MATCH($A$55,LUNDI!G6:G29,0))</f>
        <v>#N/A</v>
      </c>
      <c r="DA55" s="559" t="e">
        <f>INDEX(LUNDI!$B$6:$B$29,MATCH($A$55,LUNDI!H6:H29,0))</f>
        <v>#N/A</v>
      </c>
      <c r="DB55" s="559" t="e">
        <f>INDEX(LUNDI!$B$6:$B$29,MATCH($A$55,LUNDI!I6:I29,0))</f>
        <v>#N/A</v>
      </c>
      <c r="DC55" s="559" t="e">
        <f>INDEX(LUNDI!$B$6:$B$29,MATCH($A$55,LUNDI!J6:J29,0))</f>
        <v>#N/A</v>
      </c>
      <c r="DD55" s="559" t="e">
        <f>INDEX(LUNDI!$B$6:$B$29,MATCH($A$55,LUNDI!K6:K29,0))</f>
        <v>#N/A</v>
      </c>
      <c r="DE55" s="559" t="e">
        <f>INDEX(LUNDI!$B$6:$B$29,MATCH($A$55,LUNDI!L6:L29,0))</f>
        <v>#N/A</v>
      </c>
      <c r="DF55" s="559" t="e">
        <f>INDEX(LUNDI!$B$6:$B$29,MATCH($A$55,LUNDI!M6:M29,0))</f>
        <v>#N/A</v>
      </c>
      <c r="DG55" s="559" t="e">
        <f>INDEX(LUNDI!$B$6:$B$29,MATCH($A$55,LUNDI!N6:N29,0))</f>
        <v>#N/A</v>
      </c>
      <c r="DH55" s="559" t="e">
        <f>INDEX(LUNDI!$B$6:$B$29,MATCH($A$55,LUNDI!O6:O29,0))</f>
        <v>#N/A</v>
      </c>
      <c r="DI55" s="559" t="e">
        <f>INDEX(LUNDI!$B$6:$B$29,MATCH($A$55,LUNDI!P6:P29,0))</f>
        <v>#N/A</v>
      </c>
      <c r="DJ55" s="559" t="e">
        <f>INDEX(LUNDI!$B$6:$B$29,MATCH($A$55,LUNDI!Q6:Q29,0))</f>
        <v>#N/A</v>
      </c>
      <c r="DK55" s="559" t="e">
        <f>INDEX(LUNDI!$B$6:$B$29,MATCH($A$55,LUNDI!R6:R29,0))</f>
        <v>#N/A</v>
      </c>
      <c r="DL55" s="559" t="e">
        <f>INDEX(LUNDI!$B$6:$B$29,MATCH($A$55,LUNDI!S6:S29,0))</f>
        <v>#N/A</v>
      </c>
      <c r="DM55" s="559" t="e">
        <f>INDEX(LUNDI!$B$6:$B$29,MATCH($A$55,LUNDI!T6:T29,0))</f>
        <v>#N/A</v>
      </c>
      <c r="DN55" s="559" t="e">
        <f>INDEX(LUNDI!$B$6:$B$29,MATCH($A$55,LUNDI!U6:U29,0))</f>
        <v>#N/A</v>
      </c>
      <c r="DO55" s="559" t="e">
        <f>INDEX(LUNDI!$B$6:$B$29,MATCH($A$55,LUNDI!V6:V29,0))</f>
        <v>#N/A</v>
      </c>
      <c r="DP55" s="559" t="e">
        <f>INDEX(LUNDI!$B$6:$B$29,MATCH($A$55,LUNDI!W6:W29,0))</f>
        <v>#N/A</v>
      </c>
      <c r="DQ55" s="559" t="e">
        <f>INDEX(LUNDI!$B$6:$B$29,MATCH($A$55,LUNDI!X6:X29,0))</f>
        <v>#N/A</v>
      </c>
      <c r="DR55" s="559" t="e">
        <f>INDEX(LUNDI!$B$6:$B$29,MATCH($A$55,LUNDI!Y6:Y29,0))</f>
        <v>#N/A</v>
      </c>
      <c r="DS55" s="559" t="e">
        <f>INDEX(LUNDI!$B$6:$B$29,MATCH($A$55,LUNDI!Z6:Z29,0))</f>
        <v>#N/A</v>
      </c>
      <c r="DT55" s="559" t="e">
        <f>INDEX(LUNDI!$B$6:$B$29,MATCH($A$55,LUNDI!AA6:AA29,0))</f>
        <v>#N/A</v>
      </c>
      <c r="DU55" s="559" t="e">
        <f>INDEX(LUNDI!$B$6:$B$29,MATCH($A$55,LUNDI!AB6:AB29,0))</f>
        <v>#N/A</v>
      </c>
      <c r="DV55" s="572">
        <f t="shared" si="49"/>
        <v>0</v>
      </c>
      <c r="DW55" s="543" t="str">
        <f t="shared" si="50"/>
        <v>MUNOZ CAZIEUX</v>
      </c>
      <c r="DX55" s="559" t="e">
        <f>INDEX(MARDI!$B$6:$B$29,MATCH($A$55,MARDI!D6:D29,0))</f>
        <v>#N/A</v>
      </c>
      <c r="DY55" s="559" t="e">
        <f>INDEX(MARDI!$B$6:$B$29,MATCH($A$55,MARDI!E6:E29,0))</f>
        <v>#N/A</v>
      </c>
      <c r="DZ55" s="559" t="e">
        <f>INDEX(MARDI!$B$6:$B$29,MATCH($A$55,MARDI!F6:F29,0))</f>
        <v>#N/A</v>
      </c>
      <c r="EA55" s="559" t="e">
        <f>INDEX(MARDI!$B$6:$B$29,MATCH($A$55,MARDI!G6:G29,0))</f>
        <v>#N/A</v>
      </c>
      <c r="EB55" s="559" t="e">
        <f>INDEX(MARDI!$B$6:$B$29,MATCH($A$55,MARDI!H6:H29,0))</f>
        <v>#N/A</v>
      </c>
      <c r="EC55" s="559" t="e">
        <f>INDEX(MARDI!$B$6:$B$29,MATCH($A$55,MARDI!I6:I29,0))</f>
        <v>#N/A</v>
      </c>
      <c r="ED55" s="559" t="e">
        <f>INDEX(MARDI!$B$6:$B$29,MATCH($A$55,MARDI!J6:J29,0))</f>
        <v>#N/A</v>
      </c>
      <c r="EE55" s="559" t="e">
        <f>INDEX(MARDI!$B$6:$B$29,MATCH($A$55,MARDI!K6:K29,0))</f>
        <v>#N/A</v>
      </c>
      <c r="EF55" s="559" t="e">
        <f>INDEX(MARDI!$B$6:$B$29,MATCH($A$55,MARDI!L6:L29,0))</f>
        <v>#N/A</v>
      </c>
      <c r="EG55" s="559" t="e">
        <f>INDEX(MARDI!$B$6:$B$29,MATCH($A$55,MARDI!M6:M29,0))</f>
        <v>#N/A</v>
      </c>
      <c r="EH55" s="559" t="e">
        <f>INDEX(MARDI!$B$6:$B$29,MATCH($A$55,MARDI!N6:N29,0))</f>
        <v>#N/A</v>
      </c>
      <c r="EI55" s="559" t="e">
        <f>INDEX(MARDI!$B$6:$B$29,MATCH($A$55,MARDI!O6:O29,0))</f>
        <v>#N/A</v>
      </c>
      <c r="EJ55" s="559" t="e">
        <f>INDEX(MARDI!$B$6:$B$29,MATCH($A$55,MARDI!P6:P29,0))</f>
        <v>#N/A</v>
      </c>
      <c r="EK55" s="559" t="e">
        <f>INDEX(MARDI!$B$6:$B$29,MATCH($A$55,MARDI!Q6:Q29,0))</f>
        <v>#N/A</v>
      </c>
      <c r="EL55" s="559" t="e">
        <f>INDEX(MARDI!$B$6:$B$29,MATCH($A$55,MARDI!R6:R29,0))</f>
        <v>#N/A</v>
      </c>
      <c r="EM55" s="559" t="e">
        <f>INDEX(MARDI!$B$6:$B$29,MATCH($A$55,MARDI!S6:S29,0))</f>
        <v>#N/A</v>
      </c>
      <c r="EN55" s="559" t="e">
        <f>INDEX(MARDI!$B$6:$B$29,MATCH($A$55,MARDI!T6:T29,0))</f>
        <v>#N/A</v>
      </c>
      <c r="EO55" s="559" t="e">
        <f>INDEX(MARDI!$B$6:$B$29,MATCH($A$55,MARDI!U6:U29,0))</f>
        <v>#N/A</v>
      </c>
      <c r="EP55" s="559" t="e">
        <f>INDEX(MARDI!$B$6:$B$29,MATCH($A$55,MARDI!V6:V29,0))</f>
        <v>#N/A</v>
      </c>
      <c r="EQ55" s="559" t="e">
        <f>INDEX(MARDI!$B$6:$B$29,MATCH($A$55,MARDI!W6:W29,0))</f>
        <v>#N/A</v>
      </c>
      <c r="ER55" s="559" t="e">
        <f>INDEX(MARDI!$B$6:$B$29,MATCH($A$55,MARDI!X6:X29,0))</f>
        <v>#N/A</v>
      </c>
      <c r="ES55" s="559" t="e">
        <f>INDEX(MARDI!$B$6:$B$29,MATCH($A$55,MARDI!Y6:Y29,0))</f>
        <v>#N/A</v>
      </c>
      <c r="ET55" s="559" t="e">
        <f>INDEX(MARDI!$B$6:$B$29,MATCH($A$55,MARDI!Z6:Z29,0))</f>
        <v>#N/A</v>
      </c>
      <c r="EU55" s="559" t="e">
        <f>INDEX(MARDI!$B$6:$B$29,MATCH($A$55,MARDI!AA6:AA29,0))</f>
        <v>#N/A</v>
      </c>
      <c r="EV55" s="559" t="e">
        <f>INDEX(MARDI!$B$6:$B$29,MATCH($A$55,MARDI!AB6:AB29,0))</f>
        <v>#N/A</v>
      </c>
      <c r="EW55" s="572">
        <f t="shared" si="51"/>
        <v>0</v>
      </c>
      <c r="EX55" s="559"/>
      <c r="EY55" s="568" t="str">
        <f t="shared" si="27"/>
        <v>MUNOZ CAZIEUX</v>
      </c>
      <c r="EZ55" s="559" t="e">
        <f>INDEX(MERCREDI!$B$6:$B$29,MATCH($A$55,MERCREDI!D6:D29,0))</f>
        <v>#N/A</v>
      </c>
      <c r="FA55" s="559" t="e">
        <f>INDEX(MERCREDI!$B$6:$B$29,MATCH($A$55,MERCREDI!E6:E29,0))</f>
        <v>#N/A</v>
      </c>
      <c r="FB55" s="559" t="e">
        <f>INDEX(MERCREDI!$B$6:$B$29,MATCH($A$55,MERCREDI!F6:F29,0))</f>
        <v>#N/A</v>
      </c>
      <c r="FC55" s="559" t="e">
        <f>INDEX(MERCREDI!$B$6:$B$29,MATCH($A$55,MERCREDI!G6:G29,0))</f>
        <v>#N/A</v>
      </c>
      <c r="FD55" s="559" t="e">
        <f>INDEX(MERCREDI!$B$6:$B$29,MATCH($A$55,MERCREDI!H6:H29,0))</f>
        <v>#N/A</v>
      </c>
      <c r="FE55" s="559" t="e">
        <f>INDEX(MERCREDI!$B$6:$B$29,MATCH($A$55,MERCREDI!I6:I29,0))</f>
        <v>#N/A</v>
      </c>
      <c r="FF55" s="559" t="e">
        <f>INDEX(MERCREDI!$B$6:$B$29,MATCH($A$55,MERCREDI!J6:J29,0))</f>
        <v>#N/A</v>
      </c>
      <c r="FG55" s="559" t="e">
        <f>INDEX(MERCREDI!$B$6:$B$29,MATCH($A$55,MERCREDI!K6:K29,0))</f>
        <v>#N/A</v>
      </c>
      <c r="FH55" s="559" t="e">
        <f>INDEX(MERCREDI!$B$6:$B$29,MATCH($A$55,MERCREDI!L6:L29,0))</f>
        <v>#N/A</v>
      </c>
      <c r="FI55" s="559" t="e">
        <f>INDEX(MERCREDI!$B$6:$B$29,MATCH($A$55,MERCREDI!M6:M29,0))</f>
        <v>#N/A</v>
      </c>
      <c r="FJ55" s="559" t="e">
        <f>INDEX(MERCREDI!$B$6:$B$29,MATCH($A$55,MERCREDI!N6:N29,0))</f>
        <v>#N/A</v>
      </c>
      <c r="FK55" s="559" t="e">
        <f>INDEX(MERCREDI!$B$6:$B$29,MATCH($A$55,MERCREDI!O6:O29,0))</f>
        <v>#N/A</v>
      </c>
      <c r="FL55" s="559" t="e">
        <f>INDEX(MERCREDI!$B$6:$B$29,MATCH($A$55,MERCREDI!P6:P29,0))</f>
        <v>#N/A</v>
      </c>
      <c r="FM55" s="559" t="e">
        <f>INDEX(MERCREDI!$B$6:$B$29,MATCH($A$55,MERCREDI!Q6:Q29,0))</f>
        <v>#N/A</v>
      </c>
      <c r="FN55" s="559" t="e">
        <f>INDEX(MERCREDI!$B$6:$B$29,MATCH($A$55,MERCREDI!R6:R29,0))</f>
        <v>#N/A</v>
      </c>
      <c r="FO55" s="559" t="e">
        <f>INDEX(MERCREDI!$B$6:$B$29,MATCH($A$55,MERCREDI!S6:S29,0))</f>
        <v>#N/A</v>
      </c>
      <c r="FP55" s="559" t="e">
        <f>INDEX(MERCREDI!$B$6:$B$29,MATCH($A$55,MERCREDI!T6:T29,0))</f>
        <v>#N/A</v>
      </c>
      <c r="FQ55" s="559" t="e">
        <f>INDEX(MERCREDI!$B$6:$B$29,MATCH($A$55,MERCREDI!U6:U29,0))</f>
        <v>#N/A</v>
      </c>
      <c r="FR55" s="559" t="e">
        <f>INDEX(MERCREDI!$B$6:$B$29,MATCH($A$55,MERCREDI!V6:V29,0))</f>
        <v>#N/A</v>
      </c>
      <c r="FS55" s="559" t="e">
        <f>INDEX(MERCREDI!$B$6:$B$29,MATCH($A$55,MERCREDI!W6:W29,0))</f>
        <v>#N/A</v>
      </c>
      <c r="FT55" s="559" t="e">
        <f>INDEX(MERCREDI!$B$6:$B$29,MATCH($A$55,MERCREDI!X6:X29,0))</f>
        <v>#N/A</v>
      </c>
      <c r="FU55" s="559" t="e">
        <f>INDEX(MERCREDI!$B$6:$B$29,MATCH($A$55,MERCREDI!Y6:Y29,0))</f>
        <v>#N/A</v>
      </c>
      <c r="FV55" s="559" t="e">
        <f>INDEX(MERCREDI!$B$6:$B$29,MATCH($A$55,MERCREDI!Z6:Z29,0))</f>
        <v>#N/A</v>
      </c>
      <c r="FW55" s="559" t="e">
        <f>INDEX(MERCREDI!$B$6:$B$29,MATCH($A$55,MERCREDI!AA6:AA29,0))</f>
        <v>#N/A</v>
      </c>
      <c r="FX55" s="559" t="e">
        <f>INDEX(MERCREDI!$B$6:$B$29,MATCH($A$55,MERCREDI!AB6:AB29,0))</f>
        <v>#N/A</v>
      </c>
      <c r="FY55" s="572">
        <f t="shared" si="28"/>
        <v>0</v>
      </c>
      <c r="GA55" s="570" t="str">
        <f t="shared" si="29"/>
        <v>MUNOZ CAZIEUX</v>
      </c>
      <c r="GB55" s="565" t="e">
        <f>INDEX(JEUDI!$B$6:$B$29,MATCH($A$55,JEUDI!D6:D29,0))</f>
        <v>#N/A</v>
      </c>
      <c r="GC55" s="565" t="e">
        <f>INDEX(JEUDI!$B$6:$B$29,MATCH($A$55,JEUDI!E6:E29,0))</f>
        <v>#N/A</v>
      </c>
      <c r="GD55" s="565" t="e">
        <f>INDEX(JEUDI!$B$6:$B$29,MATCH($A$55,JEUDI!F6:F29,0))</f>
        <v>#N/A</v>
      </c>
      <c r="GE55" s="565" t="e">
        <f>INDEX(JEUDI!$B$6:$B$29,MATCH($A$55,JEUDI!G6:G29,0))</f>
        <v>#N/A</v>
      </c>
      <c r="GF55" s="565" t="e">
        <f>INDEX(JEUDI!$B$6:$B$29,MATCH($A$55,JEUDI!H6:H29,0))</f>
        <v>#N/A</v>
      </c>
      <c r="GG55" s="565" t="e">
        <f>INDEX(JEUDI!$B$6:$B$29,MATCH($A$55,JEUDI!I6:I29,0))</f>
        <v>#N/A</v>
      </c>
      <c r="GH55" s="565" t="e">
        <f>INDEX(JEUDI!$B$6:$B$29,MATCH($A$55,JEUDI!J6:J29,0))</f>
        <v>#N/A</v>
      </c>
      <c r="GI55" s="565" t="e">
        <f>INDEX(JEUDI!$B$6:$B$29,MATCH($A$55,JEUDI!K6:K29,0))</f>
        <v>#N/A</v>
      </c>
      <c r="GJ55" s="565" t="e">
        <f>INDEX(JEUDI!$B$6:$B$29,MATCH($A$55,JEUDI!L6:L29,0))</f>
        <v>#N/A</v>
      </c>
      <c r="GK55" s="565" t="e">
        <f>INDEX(JEUDI!$B$6:$B$29,MATCH($A$55,JEUDI!M6:M29,0))</f>
        <v>#N/A</v>
      </c>
      <c r="GL55" s="565" t="e">
        <f>INDEX(JEUDI!$B$6:$B$29,MATCH($A$55,JEUDI!N6:N29,0))</f>
        <v>#N/A</v>
      </c>
      <c r="GM55" s="565" t="e">
        <f>INDEX(JEUDI!$B$6:$B$29,MATCH($A$55,JEUDI!O6:O29,0))</f>
        <v>#N/A</v>
      </c>
      <c r="GN55" s="565" t="e">
        <f>INDEX(JEUDI!$B$6:$B$29,MATCH($A$55,JEUDI!P6:P29,0))</f>
        <v>#N/A</v>
      </c>
      <c r="GO55" s="565" t="e">
        <f>INDEX(JEUDI!$B$6:$B$29,MATCH($A$55,JEUDI!Q6:Q29,0))</f>
        <v>#N/A</v>
      </c>
      <c r="GP55" s="565" t="e">
        <f>INDEX(JEUDI!$B$6:$B$29,MATCH($A$55,JEUDI!R6:R29,0))</f>
        <v>#N/A</v>
      </c>
      <c r="GQ55" s="565" t="e">
        <f>INDEX(JEUDI!$B$6:$B$29,MATCH($A$55,JEUDI!S6:S29,0))</f>
        <v>#N/A</v>
      </c>
      <c r="GR55" s="565" t="e">
        <f>INDEX(JEUDI!$B$6:$B$29,MATCH($A$55,JEUDI!T6:T29,0))</f>
        <v>#N/A</v>
      </c>
      <c r="GS55" s="565" t="e">
        <f>INDEX(JEUDI!$B$6:$B$29,MATCH($A$55,JEUDI!U6:U29,0))</f>
        <v>#N/A</v>
      </c>
      <c r="GT55" s="565" t="e">
        <f>INDEX(JEUDI!$B$6:$B$29,MATCH($A$55,JEUDI!V6:V29,0))</f>
        <v>#N/A</v>
      </c>
      <c r="GU55" s="565" t="e">
        <f>INDEX(JEUDI!$B$6:$B$29,MATCH($A$55,JEUDI!W6:W29,0))</f>
        <v>#N/A</v>
      </c>
      <c r="GV55" s="565" t="e">
        <f>INDEX(JEUDI!$B$6:$B$29,MATCH($A$55,JEUDI!X6:X29,0))</f>
        <v>#N/A</v>
      </c>
      <c r="GW55" s="565" t="e">
        <f>INDEX(JEUDI!$B$6:$B$29,MATCH($A$55,JEUDI!Y6:Y29,0))</f>
        <v>#N/A</v>
      </c>
      <c r="GX55" s="565" t="e">
        <f>INDEX(JEUDI!$B$6:$B$29,MATCH($A$55,JEUDI!Z6:Z29,0))</f>
        <v>#N/A</v>
      </c>
      <c r="GY55" s="565" t="e">
        <f>INDEX(JEUDI!$B$6:$B$29,MATCH($A$55,JEUDI!AA6:AA29,0))</f>
        <v>#N/A</v>
      </c>
      <c r="GZ55" s="565" t="e">
        <f>INDEX(JEUDI!$B$6:$B$29,MATCH($A$55,JEUDI!AB6:AB29,0))</f>
        <v>#N/A</v>
      </c>
      <c r="HA55" s="572">
        <f t="shared" si="30"/>
        <v>0</v>
      </c>
      <c r="HC55" s="772" t="str">
        <f t="shared" si="31"/>
        <v>MUNOZ CAZIEUX</v>
      </c>
      <c r="HD55" s="565" t="e">
        <f>INDEX(VENDREDI!$B$6:$B$29,MATCH($A$55,VENDREDI!D6:D29,0))</f>
        <v>#N/A</v>
      </c>
      <c r="HE55" s="565" t="e">
        <f>INDEX(VENDREDI!$B$6:$B$29,MATCH($A$55,VENDREDI!E6:E29,0))</f>
        <v>#N/A</v>
      </c>
      <c r="HF55" s="565" t="e">
        <f>INDEX(VENDREDI!$B$6:$B$29,MATCH($A$55,VENDREDI!F6:F29,0))</f>
        <v>#N/A</v>
      </c>
      <c r="HG55" s="565" t="e">
        <f>INDEX(VENDREDI!$B$6:$B$29,MATCH($A$55,VENDREDI!G6:G29,0))</f>
        <v>#N/A</v>
      </c>
      <c r="HH55" s="565" t="e">
        <f>INDEX(VENDREDI!$B$6:$B$29,MATCH($A$55,VENDREDI!H6:H29,0))</f>
        <v>#N/A</v>
      </c>
      <c r="HI55" s="565" t="e">
        <f>INDEX(VENDREDI!$B$6:$B$29,MATCH($A$55,VENDREDI!I6:I29,0))</f>
        <v>#N/A</v>
      </c>
      <c r="HJ55" s="565" t="e">
        <f>INDEX(VENDREDI!$B$6:$B$29,MATCH($A$55,VENDREDI!J6:J29,0))</f>
        <v>#N/A</v>
      </c>
      <c r="HK55" s="565" t="e">
        <f>INDEX(VENDREDI!$B$6:$B$29,MATCH($A$55,VENDREDI!K6:K29,0))</f>
        <v>#N/A</v>
      </c>
      <c r="HL55" s="565" t="e">
        <f>INDEX(VENDREDI!$B$6:$B$29,MATCH($A$55,VENDREDI!L6:L29,0))</f>
        <v>#N/A</v>
      </c>
      <c r="HM55" s="565" t="e">
        <f>INDEX(VENDREDI!$B$6:$B$29,MATCH($A$55,VENDREDI!M6:M29,0))</f>
        <v>#N/A</v>
      </c>
      <c r="HN55" s="565" t="e">
        <f>INDEX(VENDREDI!$B$6:$B$29,MATCH($A$55,VENDREDI!N6:N29,0))</f>
        <v>#N/A</v>
      </c>
      <c r="HO55" s="565" t="e">
        <f>INDEX(VENDREDI!$B$6:$B$29,MATCH($A$55,VENDREDI!O6:O29,0))</f>
        <v>#N/A</v>
      </c>
      <c r="HP55" s="565" t="e">
        <f>INDEX(VENDREDI!$B$6:$B$29,MATCH($A$55,VENDREDI!P6:P29,0))</f>
        <v>#N/A</v>
      </c>
      <c r="HQ55" s="565" t="e">
        <f>INDEX(VENDREDI!$B$6:$B$29,MATCH($A$55,VENDREDI!Q6:Q29,0))</f>
        <v>#N/A</v>
      </c>
      <c r="HR55" s="565" t="e">
        <f>INDEX(VENDREDI!$B$6:$B$29,MATCH($A$55,VENDREDI!R6:R29,0))</f>
        <v>#N/A</v>
      </c>
      <c r="HS55" s="565" t="e">
        <f>INDEX(VENDREDI!$B$6:$B$29,MATCH($A$55,VENDREDI!S6:S29,0))</f>
        <v>#N/A</v>
      </c>
      <c r="HT55" s="565" t="e">
        <f>INDEX(VENDREDI!$B$6:$B$29,MATCH($A$55,VENDREDI!T6:T29,0))</f>
        <v>#N/A</v>
      </c>
      <c r="HU55" s="565" t="e">
        <f>INDEX(VENDREDI!$B$6:$B$29,MATCH($A$55,VENDREDI!U6:U29,0))</f>
        <v>#N/A</v>
      </c>
      <c r="HV55" s="565" t="e">
        <f>INDEX(VENDREDI!$B$6:$B$29,MATCH($A$55,VENDREDI!V6:V29,0))</f>
        <v>#N/A</v>
      </c>
      <c r="HW55" s="565" t="e">
        <f>INDEX(VENDREDI!$B$6:$B$29,MATCH($A$55,VENDREDI!W6:W29,0))</f>
        <v>#N/A</v>
      </c>
      <c r="HX55" s="565" t="e">
        <f>INDEX(VENDREDI!$B$6:$B$29,MATCH($A$55,VENDREDI!X6:X29,0))</f>
        <v>#N/A</v>
      </c>
      <c r="HY55" s="565" t="e">
        <f>INDEX(VENDREDI!$B$6:$B$29,MATCH($A$55,VENDREDI!Y6:Y29,0))</f>
        <v>#N/A</v>
      </c>
      <c r="HZ55" s="565" t="e">
        <f>INDEX(VENDREDI!$B$6:$B$29,MATCH($A$55,VENDREDI!Z6:Z29,0))</f>
        <v>#N/A</v>
      </c>
      <c r="IA55" s="565" t="e">
        <f>INDEX(VENDREDI!$B$6:$B$29,MATCH($A$55,VENDREDI!AA6:AA29,0))</f>
        <v>#N/A</v>
      </c>
      <c r="IB55" s="565" t="e">
        <f>INDEX(VENDREDI!$B$6:$B$29,MATCH($A$55,VENDREDI!AB6:AB29,0))</f>
        <v>#N/A</v>
      </c>
      <c r="IC55" s="572">
        <f t="shared" si="32"/>
        <v>0</v>
      </c>
      <c r="IG55" s="772" t="str">
        <f t="shared" si="33"/>
        <v>MUNOZ CAZIEUX</v>
      </c>
      <c r="IH55" s="565" t="e">
        <f>INDEX(LUNDI!$B$35:$B$58,MATCH($A$55,LUNDI!D35:D58,0))</f>
        <v>#N/A</v>
      </c>
      <c r="II55" s="565" t="e">
        <f>INDEX(LUNDI!$B$35:$B$58,MATCH($A$55,LUNDI!E35:E58,0))</f>
        <v>#N/A</v>
      </c>
      <c r="IJ55" s="565" t="e">
        <f>INDEX(LUNDI!$B$35:$B$58,MATCH($A$55,LUNDI!F35:F58,0))</f>
        <v>#N/A</v>
      </c>
      <c r="IK55" s="565" t="e">
        <f>INDEX(LUNDI!$B$35:$B$58,MATCH($A$55,LUNDI!G35:G58,0))</f>
        <v>#N/A</v>
      </c>
      <c r="IL55" s="565" t="e">
        <f>INDEX(LUNDI!$B$35:$B$58,MATCH($A$55,LUNDI!H35:H58,0))</f>
        <v>#N/A</v>
      </c>
      <c r="IM55" s="565" t="e">
        <f>INDEX(LUNDI!$B$35:$B$58,MATCH($A$55,LUNDI!I35:I58,0))</f>
        <v>#N/A</v>
      </c>
      <c r="IN55" s="565" t="e">
        <f>INDEX(LUNDI!$B$35:$B$58,MATCH($A$55,LUNDI!J35:J58,0))</f>
        <v>#N/A</v>
      </c>
      <c r="IO55" s="565" t="e">
        <f>INDEX(LUNDI!$B$35:$B$58,MATCH($A$55,LUNDI!K35:K58,0))</f>
        <v>#N/A</v>
      </c>
      <c r="IP55" s="565" t="e">
        <f>INDEX(LUNDI!$B$35:$B$58,MATCH($A$55,LUNDI!L35:L58,0))</f>
        <v>#N/A</v>
      </c>
      <c r="IQ55" s="565" t="e">
        <f>INDEX(LUNDI!$B$35:$B$58,MATCH($A$55,LUNDI!M35:M58,0))</f>
        <v>#N/A</v>
      </c>
      <c r="IR55" s="565" t="e">
        <f>INDEX(LUNDI!$B$35:$B$58,MATCH($A$55,LUNDI!N35:N58,0))</f>
        <v>#N/A</v>
      </c>
      <c r="IS55" s="565" t="e">
        <f>INDEX(LUNDI!$B$35:$B$58,MATCH($A$55,LUNDI!O35:O58,0))</f>
        <v>#N/A</v>
      </c>
      <c r="IT55" s="565" t="e">
        <f>INDEX(LUNDI!$B$35:$B$58,MATCH($A$55,LUNDI!P35:P58,0))</f>
        <v>#N/A</v>
      </c>
      <c r="IU55" s="565" t="e">
        <f>INDEX(LUNDI!$B$35:$B$58,MATCH($A$55,LUNDI!Q35:Q58,0))</f>
        <v>#N/A</v>
      </c>
      <c r="IV55" s="565" t="e">
        <f>INDEX(LUNDI!$B$35:$B$58,MATCH($A$55,LUNDI!R35:R58,0))</f>
        <v>#N/A</v>
      </c>
      <c r="IW55" s="565" t="e">
        <f>INDEX(LUNDI!$B$35:$B$58,MATCH($A$55,LUNDI!S35:S58,0))</f>
        <v>#N/A</v>
      </c>
      <c r="IX55" s="565" t="e">
        <f>INDEX(LUNDI!$B$35:$B$58,MATCH($A$55,LUNDI!T35:T58,0))</f>
        <v>#N/A</v>
      </c>
      <c r="IY55" s="565" t="e">
        <f>INDEX(LUNDI!$B$35:$B$58,MATCH($A$55,LUNDI!U35:U58,0))</f>
        <v>#N/A</v>
      </c>
      <c r="IZ55" s="565" t="e">
        <f>INDEX(LUNDI!$B$35:$B$58,MATCH($A$55,LUNDI!V35:V58,0))</f>
        <v>#N/A</v>
      </c>
      <c r="JA55" s="565" t="e">
        <f>INDEX(LUNDI!$B$35:$B$58,MATCH($A$55,LUNDI!W35:W58,0))</f>
        <v>#N/A</v>
      </c>
      <c r="JB55" s="565" t="e">
        <f>INDEX(LUNDI!$B$35:$B$58,MATCH($A$55,LUNDI!X35:X58,0))</f>
        <v>#N/A</v>
      </c>
      <c r="JC55" s="565" t="e">
        <f>INDEX(LUNDI!$B$35:$B$58,MATCH($A$55,LUNDI!Y35:Y58,0))</f>
        <v>#N/A</v>
      </c>
      <c r="JD55" s="565" t="e">
        <f>INDEX(LUNDI!$B$35:$B$58,MATCH($A$55,LUNDI!Z35:Z58,0))</f>
        <v>#N/A</v>
      </c>
      <c r="JE55" s="565" t="e">
        <f>INDEX(LUNDI!$B$35:$B$58,MATCH($A$55,LUNDI!AA35:AA58,0))</f>
        <v>#N/A</v>
      </c>
      <c r="JF55" s="565" t="e">
        <f>INDEX(LUNDI!$B$35:$B$58,MATCH($A$55,LUNDI!AB35:AB58,0))</f>
        <v>#N/A</v>
      </c>
      <c r="JG55" s="572">
        <f t="shared" si="34"/>
        <v>0</v>
      </c>
      <c r="JI55" s="772" t="str">
        <f t="shared" si="35"/>
        <v>MUNOZ CAZIEUX</v>
      </c>
      <c r="JJ55" s="565" t="e">
        <f>INDEX(MARDI!$B$35:$B$58,MATCH($A$55,MARDI!D35:D58,0))</f>
        <v>#N/A</v>
      </c>
      <c r="JK55" s="565" t="e">
        <f>INDEX(MARDI!$B$35:$B$58,MATCH($A$55,MARDI!E35:E58,0))</f>
        <v>#N/A</v>
      </c>
      <c r="JL55" s="565" t="e">
        <f>INDEX(MARDI!$B$35:$B$58,MATCH($A$55,MARDI!F35:F58,0))</f>
        <v>#N/A</v>
      </c>
      <c r="JM55" s="565" t="e">
        <f>INDEX(MARDI!$B$35:$B$58,MATCH($A$55,MARDI!G35:G58,0))</f>
        <v>#N/A</v>
      </c>
      <c r="JN55" s="565" t="e">
        <f>INDEX(MARDI!$B$35:$B$58,MATCH($A$55,MARDI!H35:H58,0))</f>
        <v>#N/A</v>
      </c>
      <c r="JO55" s="565" t="e">
        <f>INDEX(MARDI!$B$35:$B$58,MATCH($A$55,MARDI!I35:I58,0))</f>
        <v>#N/A</v>
      </c>
      <c r="JP55" s="565" t="e">
        <f>INDEX(MARDI!$B$35:$B$58,MATCH($A$55,MARDI!J35:J58,0))</f>
        <v>#N/A</v>
      </c>
      <c r="JQ55" s="565" t="e">
        <f>INDEX(MARDI!$B$35:$B$58,MATCH($A$55,MARDI!K35:K58,0))</f>
        <v>#N/A</v>
      </c>
      <c r="JR55" s="565" t="e">
        <f>INDEX(MARDI!$B$35:$B$58,MATCH($A$55,MARDI!L35:L58,0))</f>
        <v>#N/A</v>
      </c>
      <c r="JS55" s="565" t="e">
        <f>INDEX(MARDI!$B$35:$B$58,MATCH($A$55,MARDI!M35:M58,0))</f>
        <v>#N/A</v>
      </c>
      <c r="JT55" s="565" t="e">
        <f>INDEX(MARDI!$B$35:$B$58,MATCH($A$55,MARDI!N35:N58,0))</f>
        <v>#N/A</v>
      </c>
      <c r="JU55" s="565" t="e">
        <f>INDEX(MARDI!$B$35:$B$58,MATCH($A$55,MARDI!O35:O58,0))</f>
        <v>#N/A</v>
      </c>
      <c r="JV55" s="565" t="e">
        <f>INDEX(MARDI!$B$35:$B$58,MATCH($A$55,MARDI!P35:P58,0))</f>
        <v>#N/A</v>
      </c>
      <c r="JW55" s="565" t="e">
        <f>INDEX(MARDI!$B$35:$B$58,MATCH($A$55,MARDI!Q35:Q58,0))</f>
        <v>#N/A</v>
      </c>
      <c r="JX55" s="565" t="e">
        <f>INDEX(MARDI!$B$35:$B$58,MATCH($A$55,MARDI!R35:R58,0))</f>
        <v>#N/A</v>
      </c>
      <c r="JY55" s="565" t="e">
        <f>INDEX(MARDI!$B$35:$B$58,MATCH($A$55,MARDI!S35:S58,0))</f>
        <v>#N/A</v>
      </c>
      <c r="JZ55" s="565" t="e">
        <f>INDEX(MARDI!$B$35:$B$58,MATCH($A$55,MARDI!T35:T58,0))</f>
        <v>#N/A</v>
      </c>
      <c r="KA55" s="565" t="e">
        <f>INDEX(MARDI!$B$35:$B$58,MATCH($A$55,MARDI!U35:U58,0))</f>
        <v>#N/A</v>
      </c>
      <c r="KB55" s="565" t="e">
        <f>INDEX(MARDI!$B$35:$B$58,MATCH($A$55,MARDI!V35:V58,0))</f>
        <v>#N/A</v>
      </c>
      <c r="KC55" s="565" t="e">
        <f>INDEX(MARDI!$B$35:$B$58,MATCH($A$55,MARDI!W35:W58,0))</f>
        <v>#N/A</v>
      </c>
      <c r="KD55" s="565" t="e">
        <f>INDEX(MARDI!$B$35:$B$58,MATCH($A$55,MARDI!X35:X58,0))</f>
        <v>#N/A</v>
      </c>
      <c r="KE55" s="565" t="e">
        <f>INDEX(MARDI!$B$35:$B$58,MATCH($A$55,MARDI!Y35:Y58,0))</f>
        <v>#N/A</v>
      </c>
      <c r="KF55" s="565" t="e">
        <f>INDEX(MARDI!$B$35:$B$58,MATCH($A$55,MARDI!Z35:Z58,0))</f>
        <v>#N/A</v>
      </c>
      <c r="KG55" s="565" t="e">
        <f>INDEX(MARDI!$B$35:$B$58,MATCH($A$55,MARDI!AA35:AA58,0))</f>
        <v>#N/A</v>
      </c>
      <c r="KH55" s="565" t="e">
        <f>INDEX(MARDI!$B$35:$B$58,MATCH($A$55,MARDI!AB35:AB58,0))</f>
        <v>#N/A</v>
      </c>
      <c r="KI55" s="572">
        <f t="shared" si="36"/>
        <v>0</v>
      </c>
      <c r="KK55" s="565" t="str">
        <f t="shared" si="37"/>
        <v>MUNOZ CAZIEUX</v>
      </c>
      <c r="KL55" s="565" t="e">
        <f>INDEX(MERCREDI!$B$35:$B$58,MATCH($A$55,MERCREDI!D35:D58,0))</f>
        <v>#N/A</v>
      </c>
      <c r="KM55" s="565" t="e">
        <f>INDEX(MERCREDI!$B$35:$B$58,MATCH($A$55,MERCREDI!E35:E58,0))</f>
        <v>#N/A</v>
      </c>
      <c r="KN55" s="565" t="e">
        <f>INDEX(MERCREDI!$B$35:$B$58,MATCH($A$55,MERCREDI!F35:F58,0))</f>
        <v>#N/A</v>
      </c>
      <c r="KO55" s="565" t="e">
        <f>INDEX(MERCREDI!$B$35:$B$58,MATCH($A$55,MERCREDI!G35:G58,0))</f>
        <v>#N/A</v>
      </c>
      <c r="KP55" s="565" t="e">
        <f>INDEX(MERCREDI!$B$35:$B$58,MATCH($A$55,MERCREDI!H35:H58,0))</f>
        <v>#N/A</v>
      </c>
      <c r="KQ55" s="565" t="e">
        <f>INDEX(MERCREDI!$B$35:$B$58,MATCH($A$55,MERCREDI!I35:I58,0))</f>
        <v>#N/A</v>
      </c>
      <c r="KR55" s="565" t="e">
        <f>INDEX(MERCREDI!$B$35:$B$58,MATCH($A$55,MERCREDI!J35:J58,0))</f>
        <v>#N/A</v>
      </c>
      <c r="KS55" s="565" t="e">
        <f>INDEX(MERCREDI!$B$35:$B$58,MATCH($A$55,MERCREDI!K35:K58,0))</f>
        <v>#N/A</v>
      </c>
      <c r="KT55" s="565" t="e">
        <f>INDEX(MERCREDI!$B$35:$B$58,MATCH($A$55,MERCREDI!L35:L58,0))</f>
        <v>#N/A</v>
      </c>
      <c r="KU55" s="565" t="e">
        <f>INDEX(MERCREDI!$B$35:$B$58,MATCH($A$55,MERCREDI!M35:M58,0))</f>
        <v>#N/A</v>
      </c>
      <c r="KV55" s="565" t="e">
        <f>INDEX(MERCREDI!$B$35:$B$58,MATCH($A$55,MERCREDI!N35:N58,0))</f>
        <v>#N/A</v>
      </c>
      <c r="KW55" s="565" t="e">
        <f>INDEX(MERCREDI!$B$35:$B$58,MATCH($A$55,MERCREDI!O35:O58,0))</f>
        <v>#N/A</v>
      </c>
      <c r="KX55" s="565" t="e">
        <f>INDEX(MERCREDI!$B$35:$B$58,MATCH($A$55,MERCREDI!P35:P58,0))</f>
        <v>#N/A</v>
      </c>
      <c r="KY55" s="565" t="e">
        <f>INDEX(MERCREDI!$B$35:$B$58,MATCH($A$55,MERCREDI!Q35:Q58,0))</f>
        <v>#N/A</v>
      </c>
      <c r="KZ55" s="565" t="e">
        <f>INDEX(MERCREDI!$B$35:$B$58,MATCH($A$55,MERCREDI!R35:R58,0))</f>
        <v>#N/A</v>
      </c>
      <c r="LA55" s="565" t="e">
        <f>INDEX(MERCREDI!$B$35:$B$58,MATCH($A$55,MERCREDI!S35:S58,0))</f>
        <v>#N/A</v>
      </c>
      <c r="LB55" s="565" t="e">
        <f>INDEX(MERCREDI!$B$35:$B$58,MATCH($A$55,MERCREDI!T35:T58,0))</f>
        <v>#N/A</v>
      </c>
      <c r="LC55" s="565" t="e">
        <f>INDEX(MERCREDI!$B$35:$B$58,MATCH($A$55,MERCREDI!U35:U58,0))</f>
        <v>#N/A</v>
      </c>
      <c r="LD55" s="565" t="e">
        <f>INDEX(MERCREDI!$B$35:$B$58,MATCH($A$55,MERCREDI!V35:V58,0))</f>
        <v>#N/A</v>
      </c>
      <c r="LE55" s="565" t="e">
        <f>INDEX(MERCREDI!$B$35:$B$58,MATCH($A$55,MERCREDI!W35:W58,0))</f>
        <v>#N/A</v>
      </c>
      <c r="LF55" s="565" t="e">
        <f>INDEX(MERCREDI!$B$35:$B$58,MATCH($A$55,MERCREDI!X35:X58,0))</f>
        <v>#N/A</v>
      </c>
      <c r="LG55" s="565" t="e">
        <f>INDEX(MERCREDI!$B$35:$B$58,MATCH($A$55,MERCREDI!Y35:Y58,0))</f>
        <v>#N/A</v>
      </c>
      <c r="LH55" s="565" t="e">
        <f>INDEX(MERCREDI!$B$35:$B$58,MATCH($A$55,MERCREDI!Z35:Z58,0))</f>
        <v>#N/A</v>
      </c>
      <c r="LI55" s="565" t="e">
        <f>INDEX(MERCREDI!$B$35:$B$58,MATCH($A$55,MERCREDI!AA35:AA58,0))</f>
        <v>#N/A</v>
      </c>
      <c r="LJ55" s="565" t="e">
        <f>INDEX(MERCREDI!$B$35:$B$58,MATCH($A$55,MERCREDI!AB35:AB58,0))</f>
        <v>#N/A</v>
      </c>
      <c r="LK55" s="572">
        <f t="shared" si="38"/>
        <v>0</v>
      </c>
      <c r="LM55" s="565" t="str">
        <f t="shared" si="39"/>
        <v>MUNOZ CAZIEUX</v>
      </c>
      <c r="LN55" s="565" t="e">
        <f>INDEX(JEUDI!$B$35:$B$58,MATCH($A$55,JEUDI!D35:D58,0))</f>
        <v>#N/A</v>
      </c>
      <c r="LO55" s="565" t="e">
        <f>INDEX(JEUDI!$B$35:$B$58,MATCH($A$55,JEUDI!E35:E58,0))</f>
        <v>#N/A</v>
      </c>
      <c r="LP55" s="565" t="e">
        <f>INDEX(JEUDI!$B$35:$B$58,MATCH($A$55,JEUDI!F35:F58,0))</f>
        <v>#N/A</v>
      </c>
      <c r="LQ55" s="565" t="e">
        <f>INDEX(JEUDI!$B$35:$B$58,MATCH($A$55,JEUDI!G35:G58,0))</f>
        <v>#N/A</v>
      </c>
      <c r="LR55" s="565" t="e">
        <f>INDEX(JEUDI!$B$35:$B$58,MATCH($A$55,JEUDI!H35:H58,0))</f>
        <v>#N/A</v>
      </c>
      <c r="LS55" s="565" t="e">
        <f>INDEX(JEUDI!$B$35:$B$58,MATCH($A$55,JEUDI!I35:I58,0))</f>
        <v>#N/A</v>
      </c>
      <c r="LT55" s="565" t="e">
        <f>INDEX(JEUDI!$B$35:$B$58,MATCH($A$55,JEUDI!J35:J58,0))</f>
        <v>#N/A</v>
      </c>
      <c r="LU55" s="565" t="e">
        <f>INDEX(JEUDI!$B$35:$B$58,MATCH($A$55,JEUDI!K35:K58,0))</f>
        <v>#N/A</v>
      </c>
      <c r="LV55" s="565" t="e">
        <f>INDEX(JEUDI!$B$35:$B$58,MATCH($A$55,JEUDI!L35:L58,0))</f>
        <v>#N/A</v>
      </c>
      <c r="LW55" s="565" t="e">
        <f>INDEX(JEUDI!$B$35:$B$58,MATCH($A$55,JEUDI!M35:M58,0))</f>
        <v>#N/A</v>
      </c>
      <c r="LX55" s="565" t="e">
        <f>INDEX(JEUDI!$B$35:$B$58,MATCH($A$55,JEUDI!N35:N58,0))</f>
        <v>#N/A</v>
      </c>
      <c r="LY55" s="565" t="e">
        <f>INDEX(JEUDI!$B$35:$B$58,MATCH($A$55,JEUDI!O35:O58,0))</f>
        <v>#N/A</v>
      </c>
      <c r="LZ55" s="565" t="e">
        <f>INDEX(JEUDI!$B$35:$B$58,MATCH($A$55,JEUDI!P35:P58,0))</f>
        <v>#N/A</v>
      </c>
      <c r="MA55" s="565" t="e">
        <f>INDEX(JEUDI!$B$35:$B$58,MATCH($A$55,JEUDI!Q35:Q58,0))</f>
        <v>#N/A</v>
      </c>
      <c r="MB55" s="565" t="e">
        <f>INDEX(JEUDI!$B$35:$B$58,MATCH($A$55,JEUDI!R35:R58,0))</f>
        <v>#N/A</v>
      </c>
      <c r="MC55" s="565" t="e">
        <f>INDEX(JEUDI!$B$35:$B$58,MATCH($A$55,JEUDI!S35:S58,0))</f>
        <v>#N/A</v>
      </c>
      <c r="MD55" s="565" t="e">
        <f>INDEX(JEUDI!$B$35:$B$58,MATCH($A$55,JEUDI!T35:T58,0))</f>
        <v>#N/A</v>
      </c>
      <c r="ME55" s="565" t="e">
        <f>INDEX(JEUDI!$B$35:$B$58,MATCH($A$55,JEUDI!U35:U58,0))</f>
        <v>#N/A</v>
      </c>
      <c r="MF55" s="565" t="e">
        <f>INDEX(JEUDI!$B$35:$B$58,MATCH($A$55,JEUDI!V35:V58,0))</f>
        <v>#N/A</v>
      </c>
      <c r="MG55" s="565" t="e">
        <f>INDEX(JEUDI!$B$35:$B$58,MATCH($A$55,JEUDI!W35:W58,0))</f>
        <v>#N/A</v>
      </c>
      <c r="MH55" s="565" t="e">
        <f>INDEX(JEUDI!$B$35:$B$58,MATCH($A$55,JEUDI!X35:X58,0))</f>
        <v>#N/A</v>
      </c>
      <c r="MI55" s="565" t="e">
        <f>INDEX(JEUDI!$B$35:$B$58,MATCH($A$55,JEUDI!Y35:Y58,0))</f>
        <v>#N/A</v>
      </c>
      <c r="MJ55" s="565" t="e">
        <f>INDEX(JEUDI!$B$35:$B$58,MATCH($A$55,JEUDI!Z35:Z58,0))</f>
        <v>#N/A</v>
      </c>
      <c r="MK55" s="565" t="e">
        <f>INDEX(JEUDI!$B$35:$B$58,MATCH($A$55,JEUDI!AA35:AA58,0))</f>
        <v>#N/A</v>
      </c>
      <c r="ML55" s="565" t="e">
        <f>INDEX(JEUDI!$B$35:$B$58,MATCH($A$55,JEUDI!AB35:AB58,0))</f>
        <v>#N/A</v>
      </c>
      <c r="MM55" s="572">
        <f t="shared" si="40"/>
        <v>0</v>
      </c>
      <c r="MP55" s="565" t="str">
        <f t="shared" si="41"/>
        <v>MUNOZ CAZIEUX</v>
      </c>
      <c r="MQ55" s="565" t="e">
        <f>INDEX(VENDREDI!$B$35:$B$58,MATCH($A$55,VENDREDI!D35:D58,0))</f>
        <v>#N/A</v>
      </c>
      <c r="MR55" s="565" t="e">
        <f>INDEX(VENDREDI!$B$35:$B$58,MATCH($A$55,VENDREDI!E35:E58,0))</f>
        <v>#N/A</v>
      </c>
      <c r="MS55" s="565" t="e">
        <f>INDEX(VENDREDI!$B$35:$B$58,MATCH($A$55,VENDREDI!F35:F58,0))</f>
        <v>#N/A</v>
      </c>
      <c r="MT55" s="565" t="e">
        <f>INDEX(VENDREDI!$B$35:$B$58,MATCH($A$55,VENDREDI!G35:G58,0))</f>
        <v>#N/A</v>
      </c>
      <c r="MU55" s="565" t="e">
        <f>INDEX(VENDREDI!$B$35:$B$58,MATCH($A$55,VENDREDI!H35:H58,0))</f>
        <v>#N/A</v>
      </c>
      <c r="MV55" s="565" t="e">
        <f>INDEX(VENDREDI!$B$35:$B$58,MATCH($A$55,VENDREDI!I35:I58,0))</f>
        <v>#N/A</v>
      </c>
      <c r="MW55" s="565" t="e">
        <f>INDEX(VENDREDI!$B$35:$B$58,MATCH($A$55,VENDREDI!J35:J58,0))</f>
        <v>#N/A</v>
      </c>
      <c r="MX55" s="565" t="e">
        <f>INDEX(VENDREDI!$B$35:$B$58,MATCH($A$55,VENDREDI!K35:K58,0))</f>
        <v>#N/A</v>
      </c>
      <c r="MY55" s="565" t="e">
        <f>INDEX(VENDREDI!$B$35:$B$58,MATCH($A$55,VENDREDI!L35:L58,0))</f>
        <v>#N/A</v>
      </c>
      <c r="MZ55" s="565" t="e">
        <f>INDEX(VENDREDI!$B$35:$B$58,MATCH($A$55,VENDREDI!M35:M58,0))</f>
        <v>#N/A</v>
      </c>
      <c r="NA55" s="565" t="e">
        <f>INDEX(VENDREDI!$B$35:$B$58,MATCH($A$55,VENDREDI!N35:N58,0))</f>
        <v>#N/A</v>
      </c>
      <c r="NB55" s="565" t="e">
        <f>INDEX(VENDREDI!$B$35:$B$58,MATCH($A$55,VENDREDI!O35:O58,0))</f>
        <v>#N/A</v>
      </c>
      <c r="NC55" s="565" t="e">
        <f>INDEX(VENDREDI!$B$35:$B$58,MATCH($A$55,VENDREDI!P35:P58,0))</f>
        <v>#N/A</v>
      </c>
      <c r="ND55" s="565" t="e">
        <f>INDEX(VENDREDI!$B$35:$B$58,MATCH($A$55,VENDREDI!Q35:Q58,0))</f>
        <v>#N/A</v>
      </c>
      <c r="NE55" s="565" t="e">
        <f>INDEX(VENDREDI!$B$35:$B$58,MATCH($A$55,VENDREDI!R35:R58,0))</f>
        <v>#N/A</v>
      </c>
      <c r="NF55" s="565" t="e">
        <f>INDEX(VENDREDI!$B$35:$B$58,MATCH($A$55,VENDREDI!S35:S58,0))</f>
        <v>#N/A</v>
      </c>
      <c r="NG55" s="565" t="e">
        <f>INDEX(VENDREDI!$B$35:$B$58,MATCH($A$55,VENDREDI!T35:T58,0))</f>
        <v>#N/A</v>
      </c>
      <c r="NH55" s="565" t="e">
        <f>INDEX(VENDREDI!$B$35:$B$58,MATCH($A$55,VENDREDI!U35:U58,0))</f>
        <v>#N/A</v>
      </c>
      <c r="NI55" s="565" t="e">
        <f>INDEX(VENDREDI!$B$35:$B$58,MATCH($A$55,VENDREDI!V35:V58,0))</f>
        <v>#N/A</v>
      </c>
      <c r="NJ55" s="565" t="e">
        <f>INDEX(VENDREDI!$B$35:$B$58,MATCH($A$55,VENDREDI!W35:W58,0))</f>
        <v>#N/A</v>
      </c>
      <c r="NK55" s="565" t="e">
        <f>INDEX(VENDREDI!$B$35:$B$58,MATCH($A$55,VENDREDI!X35:X58,0))</f>
        <v>#N/A</v>
      </c>
      <c r="NL55" s="565" t="e">
        <f>INDEX(VENDREDI!$B$35:$B$58,MATCH($A$55,VENDREDI!Y35:Y58,0))</f>
        <v>#N/A</v>
      </c>
      <c r="NM55" s="565" t="e">
        <f>INDEX(VENDREDI!$B$35:$B$58,MATCH($A$55,VENDREDI!Z35:Z58,0))</f>
        <v>#N/A</v>
      </c>
      <c r="NN55" s="565" t="e">
        <f>INDEX(VENDREDI!$B$35:$B$58,MATCH($A$55,VENDREDI!AA35:AA58,0))</f>
        <v>#N/A</v>
      </c>
      <c r="NO55" s="565" t="e">
        <f>INDEX(VENDREDI!$B$35:$B$58,MATCH($A$55,VENDREDI!AB35:AB58,0))</f>
        <v>#N/A</v>
      </c>
      <c r="NP55" s="572">
        <f t="shared" si="42"/>
        <v>0</v>
      </c>
      <c r="NS55" s="564" t="str">
        <f t="shared" si="43"/>
        <v>MUNOZ CAZIEUX</v>
      </c>
      <c r="NT55" s="617" t="e">
        <f>INDEX(LUNDI!$B$63:$B$66,MATCH(A55,LUNDI!$D$63:$D$66,0))</f>
        <v>#N/A</v>
      </c>
      <c r="NU55" s="618" t="e">
        <f>INDEX(LUNDI!$B$63:$B$66,MATCH(A55,LUNDI!$E$63:$E$66,0))</f>
        <v>#N/A</v>
      </c>
      <c r="NV55" s="625" t="e">
        <f>INDEX(LUNDI!$H$63:$H$66,MATCH(A55,LUNDI!$J$63:$J$66,0))</f>
        <v>#N/A</v>
      </c>
      <c r="NW55" s="626" t="e">
        <f>INDEX(LUNDI!$H$63:$H$66,MATCH($A$55,LUNDI!K63:K66,0))</f>
        <v>#N/A</v>
      </c>
      <c r="NX55" s="617" t="e">
        <f>INDEX(MARDI!$B$63:$B$66,MATCH(A55,MARDI!$D$63:$D$66,0))</f>
        <v>#N/A</v>
      </c>
      <c r="NY55" s="618" t="e">
        <f>INDEX(MARDI!$B$63:$B$66,MATCH(A55,MARDI!$E$63:$E$66,0))</f>
        <v>#N/A</v>
      </c>
      <c r="NZ55" s="625" t="e">
        <f>INDEX(MARDI!$H$63:$H$66,MATCH(A55,MARDI!$J$63:$J$66,0))</f>
        <v>#N/A</v>
      </c>
      <c r="OA55" s="626" t="e">
        <f>INDEX(MARDI!$H$63:$H$66,MATCH(A55,MARDI!$K$63:$K$66,0))</f>
        <v>#N/A</v>
      </c>
      <c r="OB55" s="617" t="e">
        <f>INDEX(MERCREDI!$B$63:$B$66,MATCH(A55,MERCREDI!$D$63:$D$66,0))</f>
        <v>#N/A</v>
      </c>
      <c r="OC55" s="618" t="e">
        <f>INDEX(MERCREDI!$B$63:$B$66,MATCH(A55,MERCREDI!$E$63:$E$66,0))</f>
        <v>#N/A</v>
      </c>
      <c r="OD55" s="625" t="e">
        <f>INDEX(MERCREDI!$H$63:$H$66,MATCH(A55,MERCREDI!$J$63:$J$66,0))</f>
        <v>#N/A</v>
      </c>
      <c r="OE55" s="626" t="e">
        <f>INDEX(MERCREDI!$H$63:$H$66,MATCH(A55,MERCREDI!$K$63:$K$66,0))</f>
        <v>#N/A</v>
      </c>
      <c r="OF55" s="617" t="e">
        <f>INDEX(JEUDI!$B$63:$B$66,MATCH(A55,JEUDI!$D$63:$D$66,0))</f>
        <v>#N/A</v>
      </c>
      <c r="OG55" s="618" t="e">
        <f>INDEX(JEUDI!$B$63:$B$66,MATCH(A55,JEUDI!$E$63:$E$66,0))</f>
        <v>#N/A</v>
      </c>
      <c r="OH55" s="625" t="e">
        <f>INDEX(JEUDI!$H$63:$H$66,MATCH(A55,JEUDI!$J$63:$J$66,0))</f>
        <v>#N/A</v>
      </c>
      <c r="OI55" s="626" t="e">
        <f>INDEX(JEUDI!$H$63:$H$66,MATCH(A55,JEUDI!$K$63:$K$66,0))</f>
        <v>#N/A</v>
      </c>
      <c r="OJ55" s="617" t="e">
        <f>INDEX(VENDREDI!$B$63:$B$66,MATCH(A55,VENDREDI!$D$63:$D$66,0))</f>
        <v>#N/A</v>
      </c>
      <c r="OK55" s="618" t="e">
        <f>INDEX(VENDREDI!$B$63:$B$66,MATCH(A55,VENDREDI!$E$63:$E$66,0))</f>
        <v>#N/A</v>
      </c>
      <c r="OL55" s="625" t="e">
        <f>INDEX(VENDREDI!$H$63:$H$66,MATCH(A55,VENDREDI!$J$63:$J$66,0))</f>
        <v>#N/A</v>
      </c>
      <c r="OM55" s="626" t="e">
        <f>INDEX(VENDREDI!$H$63:$H$66,MATCH(A55,VENDREDI!$K$63:$K$66,0))</f>
        <v>#N/A</v>
      </c>
      <c r="ON55" s="669" t="str">
        <f t="shared" si="44"/>
        <v>MUNOZ CAZIEUX</v>
      </c>
      <c r="OO55" s="641" t="e">
        <f>INDEX(LUNDI!$C$63:$C$66,MATCH(A55,LUNDI!$D$63:$D$66,0))</f>
        <v>#N/A</v>
      </c>
      <c r="OP55" s="642" t="e">
        <f>INDEX(LUNDI!$C$63:$C$66,MATCH(A55,LUNDI!$E$63:$E$66,0))</f>
        <v>#N/A</v>
      </c>
      <c r="OQ55" s="645" t="e">
        <f>INDEX(LUNDI!$I$63:$I$66,MATCH(A55,LUNDI!$J$63:$J$66,0))</f>
        <v>#N/A</v>
      </c>
      <c r="OR55" s="646" t="e">
        <f>INDEX(LUNDI!$I$63:$I$66,MATCH(A55,LUNDI!$K$63:$K$66,0))</f>
        <v>#N/A</v>
      </c>
      <c r="OS55" s="649" t="e">
        <f>INDEX(MARDI!$C$63:$C$66,MATCH(A55,MARDI!$D$63:$D$66,0))</f>
        <v>#N/A</v>
      </c>
      <c r="OT55" s="650" t="e">
        <f>INDEX(MARDI!$C$63:$C$66,MATCH(A55,MARDI!$E$63:$E$66,0))</f>
        <v>#N/A</v>
      </c>
      <c r="OU55" s="651" t="e">
        <f>INDEX(MARDI!$I$63:$I$66,MATCH(A55,MARDI!$J$63:$J$66,0))</f>
        <v>#N/A</v>
      </c>
      <c r="OV55" s="652" t="e">
        <f>INDEX(MARDI!$I$63:$I$66,MATCH(A55,MARDI!$K$63:$K$66,0))</f>
        <v>#N/A</v>
      </c>
      <c r="OW55" s="657" t="e">
        <f>INDEX(MERCREDI!$C$63:$C$66,MATCH(A55,MERCREDI!$D$63:$D$66,0))</f>
        <v>#N/A</v>
      </c>
      <c r="OX55" s="658" t="e">
        <f>INDEX(MERCREDI!$C$63:$C$66,MATCH(A55,MERCREDI!$E$63:$E$66,0))</f>
        <v>#N/A</v>
      </c>
      <c r="OY55" s="659" t="e">
        <f>INDEX(MERCREDI!$I$63:$I$66,MATCH(A55,MERCREDI!$J$63:$J$66,0))</f>
        <v>#N/A</v>
      </c>
      <c r="OZ55" s="660" t="e">
        <f>INDEX(MERCREDI!$I$63:$I$66,MATCH(A55,MERCREDI!$K$63:$K$66,0))</f>
        <v>#N/A</v>
      </c>
      <c r="PA55" s="657" t="e">
        <f>INDEX(JEUDI!$C$63:$C$66,MATCH(A55,JEUDI!$D$63:$D$66,0))</f>
        <v>#N/A</v>
      </c>
      <c r="PB55" s="658" t="e">
        <f>INDEX(JEUDI!$C$63:$C$66,MATCH(A55,JEUDI!$E$63:$E$66,0))</f>
        <v>#N/A</v>
      </c>
      <c r="PC55" s="659" t="e">
        <f>INDEX(JEUDI!$I$63:$I$66,MATCH(A55,JEUDI!$J$63:$J$66,0))</f>
        <v>#N/A</v>
      </c>
      <c r="PD55" s="660" t="e">
        <f>INDEX(JEUDI!$I$63:$I$66,MATCH(A55,JEUDI!$K$63:$K$66,0))</f>
        <v>#N/A</v>
      </c>
      <c r="PE55" s="657" t="e">
        <f>INDEX(VENDREDI!$C$63:$C$66,MATCH(A55,VENDREDI!$D$63:$D$66,0))</f>
        <v>#N/A</v>
      </c>
      <c r="PF55" s="658" t="e">
        <f>INDEX(VENDREDI!$C$63:$C$66,MATCH(A55,VENDREDI!$E$63:$E$66,0))</f>
        <v>#N/A</v>
      </c>
      <c r="PG55" s="659" t="e">
        <f>INDEX(VENDREDI!$I$63:$I$66,MATCH(A55,VENDREDI!$J$63:$J$66,0))</f>
        <v>#N/A</v>
      </c>
      <c r="PH55" s="660" t="e">
        <f>INDEX(VENDREDI!$I$63:$I$66,MATCH(A55,VENDREDI!$K$63:$K$66,0))</f>
        <v>#N/A</v>
      </c>
    </row>
    <row r="56" spans="1:424" x14ac:dyDescent="0.25">
      <c r="A56" s="187" t="str">
        <f>'LISTE DES PROFS'!A51</f>
        <v>NICOLAS</v>
      </c>
      <c r="B56" s="233">
        <f t="shared" si="17"/>
        <v>0</v>
      </c>
      <c r="C56" s="234">
        <f t="shared" si="18"/>
        <v>0</v>
      </c>
      <c r="D56" s="234">
        <f t="shared" si="19"/>
        <v>0</v>
      </c>
      <c r="E56" s="235">
        <f t="shared" si="20"/>
        <v>0</v>
      </c>
      <c r="F56" s="233">
        <f t="shared" si="21"/>
        <v>0</v>
      </c>
      <c r="G56" s="234">
        <f t="shared" si="22"/>
        <v>0</v>
      </c>
      <c r="H56" s="227">
        <f t="shared" si="23"/>
        <v>0</v>
      </c>
      <c r="I56" s="235">
        <f t="shared" si="24"/>
        <v>0</v>
      </c>
      <c r="J56" s="489">
        <f t="shared" si="45"/>
        <v>0</v>
      </c>
      <c r="K56" s="227">
        <f t="shared" si="46"/>
        <v>0</v>
      </c>
      <c r="L56" s="227">
        <f t="shared" si="47"/>
        <v>0</v>
      </c>
      <c r="M56" s="235">
        <f t="shared" si="48"/>
        <v>0</v>
      </c>
      <c r="N56" s="491">
        <f t="shared" si="25"/>
        <v>0</v>
      </c>
      <c r="O56" s="480" t="s">
        <v>16</v>
      </c>
      <c r="P56" s="233">
        <f>COUNTIF(LUNDI!$D$6:$AB$15,A56)</f>
        <v>0</v>
      </c>
      <c r="Q56" s="234">
        <f>COUNTIF(LUNDI!$D$20:$Y$29,A56)</f>
        <v>0</v>
      </c>
      <c r="R56" s="444">
        <f t="shared" si="4"/>
        <v>0</v>
      </c>
      <c r="S56" s="234">
        <f>COUNTIF(MARDI!$D$6:$AB$15,A56)</f>
        <v>0</v>
      </c>
      <c r="T56" s="234">
        <f>COUNTIF(MARDI!$D$20:$Y$29,A56)</f>
        <v>0</v>
      </c>
      <c r="U56" s="444">
        <f t="shared" si="5"/>
        <v>0</v>
      </c>
      <c r="V56" s="234">
        <f>COUNTIF(MERCREDI!$D$6:$AB$15,A56)</f>
        <v>0</v>
      </c>
      <c r="W56" s="234">
        <f>COUNTIF(MERCREDI!$D$20:$Y$29,A56)</f>
        <v>0</v>
      </c>
      <c r="X56" s="444">
        <f t="shared" si="6"/>
        <v>0</v>
      </c>
      <c r="Y56" s="234">
        <f>COUNTIF(JEUDI!$D$6:$AB$15,A56)</f>
        <v>0</v>
      </c>
      <c r="Z56" s="234">
        <f>COUNTIF(JEUDI!$D$20:$Y$29,A56)</f>
        <v>0</v>
      </c>
      <c r="AA56" s="444">
        <f t="shared" si="7"/>
        <v>0</v>
      </c>
      <c r="AB56" s="234">
        <f>COUNTIF(VENDREDI!$D$6:$AB$15,A56)</f>
        <v>0</v>
      </c>
      <c r="AC56" s="235">
        <f>COUNTIF(VENDREDI!$D$20:$Y$29,A56)</f>
        <v>0</v>
      </c>
      <c r="AD56" s="451">
        <f t="shared" si="8"/>
        <v>0</v>
      </c>
      <c r="AE56" s="226">
        <f>COUNTIF(LUNDI!$D$63:$D$66,A56)</f>
        <v>0</v>
      </c>
      <c r="AF56" s="227">
        <f>COUNTIF(LUNDI!$E$63:$E$66,A56)</f>
        <v>0</v>
      </c>
      <c r="AG56" s="228">
        <f>COUNTIF(MARDI!$D$63:$D$66,A56)</f>
        <v>0</v>
      </c>
      <c r="AH56" s="234">
        <f>COUNTIF(MARDI!$E$63:$E$66,A56)</f>
        <v>0</v>
      </c>
      <c r="AI56" s="228">
        <f>COUNTIF(MERCREDI!$D$63:$D$66,A56)</f>
        <v>0</v>
      </c>
      <c r="AJ56" s="234">
        <f>COUNTIF(MERCREDI!$E$63:$E$66,A56)</f>
        <v>0</v>
      </c>
      <c r="AK56" s="228">
        <f>COUNTIF(JEUDI!$D$63:$D$66,A56)</f>
        <v>0</v>
      </c>
      <c r="AL56" s="227">
        <f>COUNTIF(JEUDI!$E$63:$E$66,A56)</f>
        <v>0</v>
      </c>
      <c r="AM56" s="228">
        <f>COUNTIF(VENDREDI!$D$63:$D$66,A56)</f>
        <v>0</v>
      </c>
      <c r="AN56" s="525">
        <f>COUNTIF(VENDREDI!$E$63:$E$66,A56)</f>
        <v>0</v>
      </c>
      <c r="AO56" s="233">
        <f>COUNTIF(LUNDI!$F$63:$F$66,A56)</f>
        <v>0</v>
      </c>
      <c r="AP56" s="234"/>
      <c r="AQ56" s="234">
        <f>COUNTIF(MARDI!$F$63:$F$66,A56)</f>
        <v>0</v>
      </c>
      <c r="AR56" s="234"/>
      <c r="AS56" s="234">
        <f>COUNTIF(MERCREDI!$F$63:$F$66,A56)</f>
        <v>0</v>
      </c>
      <c r="AT56" s="234"/>
      <c r="AU56" s="234">
        <f>COUNTIF(JEUDI!$F$63:$F$66,A56)</f>
        <v>0</v>
      </c>
      <c r="AV56" s="234"/>
      <c r="AW56" s="235">
        <f>COUNTIF(VENDREDI!$F$63:$F$66,A56)</f>
        <v>0</v>
      </c>
      <c r="AZ56" s="233">
        <f>COUNTIF(LUNDI!$D$35:$AB$44,A56)</f>
        <v>0</v>
      </c>
      <c r="BA56" s="234">
        <f>COUNTIF(LUNDI!$D$49:$Y$58,A56)</f>
        <v>0</v>
      </c>
      <c r="BB56" s="444">
        <f t="shared" si="9"/>
        <v>0</v>
      </c>
      <c r="BC56" s="234">
        <f>COUNTIF(MARDI!$D$35:$AB$44,A56)</f>
        <v>0</v>
      </c>
      <c r="BD56" s="234">
        <f>COUNTIF(MARDI!$D$49:$Y$58,A56)</f>
        <v>0</v>
      </c>
      <c r="BE56" s="444">
        <f t="shared" si="10"/>
        <v>0</v>
      </c>
      <c r="BF56" s="234">
        <f>COUNTIF(MERCREDI!$D$35:$AB$44,A56)</f>
        <v>0</v>
      </c>
      <c r="BG56" s="234">
        <f>COUNTIF(MERCREDI!$D$49:$Y$58,A56)</f>
        <v>0</v>
      </c>
      <c r="BH56" s="444">
        <f t="shared" si="11"/>
        <v>0</v>
      </c>
      <c r="BI56" s="234">
        <f>COUNTIF(JEUDI!$D$35:$AB$44,A56)</f>
        <v>0</v>
      </c>
      <c r="BJ56" s="234">
        <f>COUNTIF(JEUDI!$D$49:$Y$58,A56)</f>
        <v>0</v>
      </c>
      <c r="BK56" s="444">
        <f t="shared" si="12"/>
        <v>0</v>
      </c>
      <c r="BL56" s="234">
        <f>COUNTIF(VENDREDI!$D$35:$AB$44,A56)</f>
        <v>0</v>
      </c>
      <c r="BM56" s="235">
        <f>COUNTIF(VENDREDI!$D$49:$Y$58,A56)</f>
        <v>0</v>
      </c>
      <c r="BN56" s="451">
        <f t="shared" si="13"/>
        <v>0</v>
      </c>
      <c r="BO56" s="207">
        <f>COUNTIF(LUNDI!$J$63:$J$66,A56)</f>
        <v>0</v>
      </c>
      <c r="BP56" s="41">
        <f>COUNTIF(LUNDI!$K$63:$K$66,A56)</f>
        <v>0</v>
      </c>
      <c r="BQ56" s="207">
        <f>COUNTIF(MARDI!$J$63:$J$66,A56)</f>
        <v>0</v>
      </c>
      <c r="BR56" s="41">
        <f>COUNTIF(MARDI!$K$63:$K$66,A56)</f>
        <v>0</v>
      </c>
      <c r="BS56" s="207">
        <f>COUNTIF(MERCREDI!$J$63:$J$66,A56)</f>
        <v>0</v>
      </c>
      <c r="BT56" s="41">
        <f>COUNTIF(MERCREDI!$K$63:$K$66,A56)</f>
        <v>0</v>
      </c>
      <c r="BU56" s="207">
        <f>COUNTIF(JEUDI!$J$63:$J$66,A56)</f>
        <v>0</v>
      </c>
      <c r="BV56" s="41">
        <f>COUNTIF(JEUDI!$K$63:$K$66,A56)</f>
        <v>0</v>
      </c>
      <c r="BW56" s="207">
        <f>COUNTIF(VENDREDI!$J$63:$J$66,A56)</f>
        <v>0</v>
      </c>
      <c r="BX56" s="42">
        <f>COUNTIF(VENDREDI!$K$63:$K$66,A56)</f>
        <v>0</v>
      </c>
      <c r="BY56" s="207">
        <f>COUNTIF(LUNDI!$L$66:$L112,A56)</f>
        <v>0</v>
      </c>
      <c r="BZ56" s="208"/>
      <c r="CA56" s="41">
        <f>COUNTIF(MARDI!$L$63:$L$66,A56)</f>
        <v>0</v>
      </c>
      <c r="CB56" s="208"/>
      <c r="CC56" s="208">
        <f>COUNTIF(MERCREDI!$L$63:$L$66,A56)</f>
        <v>0</v>
      </c>
      <c r="CD56" s="208"/>
      <c r="CE56" s="41">
        <f>COUNTIF(JEUDI!$L$63:$L$66,A56)</f>
        <v>0</v>
      </c>
      <c r="CF56" s="208"/>
      <c r="CG56" s="209">
        <f>COUNTIF(VENDREDI!$L$63:$L$66,A56)</f>
        <v>0</v>
      </c>
      <c r="CK56" s="43">
        <f>COUNTIF(LUNDI!$O$64:$O$66,A56)</f>
        <v>0</v>
      </c>
      <c r="CL56" s="41">
        <f>COUNTIF(MARDI!$O$64:$O$66,A56)</f>
        <v>0</v>
      </c>
      <c r="CM56" s="41">
        <f>COUNTIF(MERCREDI!$O$64:$O$66,A56)</f>
        <v>0</v>
      </c>
      <c r="CN56" s="41">
        <f>COUNTIF(JEUDI!$O$64:$O$66,A56)</f>
        <v>0</v>
      </c>
      <c r="CO56" s="42">
        <f>COUNTIF(VENDREDI!$O$64:$O$66,A56)</f>
        <v>0</v>
      </c>
      <c r="CQ56" s="43">
        <f>COUNTIF(LUNDI!$P$64:$P$66,A56)</f>
        <v>0</v>
      </c>
      <c r="CR56" s="41">
        <f>COUNTIF(MARDI!$P$64:$P$66,A56)</f>
        <v>0</v>
      </c>
      <c r="CS56" s="41">
        <f>COUNTIF(MERCREDI!$P$64:$P$66,A56)</f>
        <v>0</v>
      </c>
      <c r="CT56" s="41">
        <f>COUNTIF(JEUDI!$P$64:$P$66,A56)</f>
        <v>0</v>
      </c>
      <c r="CU56" s="42">
        <f>COUNTIF(VENDREDI!$P$64:$P$66,A56)</f>
        <v>0</v>
      </c>
      <c r="CV56" s="543" t="str">
        <f t="shared" si="26"/>
        <v>NICOLAS</v>
      </c>
      <c r="CW56" s="559" t="e">
        <f>INDEX(LUNDI!$B$6:$B$29,MATCH($A$56,LUNDI!D6:D29,0))</f>
        <v>#N/A</v>
      </c>
      <c r="CX56" s="559" t="e">
        <f>INDEX(LUNDI!$B$6:$B$29,MATCH($A$56,LUNDI!E6:E29,0))</f>
        <v>#N/A</v>
      </c>
      <c r="CY56" s="559" t="e">
        <f>INDEX(LUNDI!$B$6:$B$29,MATCH($A$56,LUNDI!F6:F29,0))</f>
        <v>#N/A</v>
      </c>
      <c r="CZ56" s="559" t="e">
        <f>INDEX(LUNDI!$B$6:$B$29,MATCH($A$56,LUNDI!G6:G29,0))</f>
        <v>#N/A</v>
      </c>
      <c r="DA56" s="559" t="e">
        <f>INDEX(LUNDI!$B$6:$B$29,MATCH($A$56,LUNDI!H6:H29,0))</f>
        <v>#N/A</v>
      </c>
      <c r="DB56" s="559" t="e">
        <f>INDEX(LUNDI!$B$6:$B$29,MATCH($A$56,LUNDI!I6:I29,0))</f>
        <v>#N/A</v>
      </c>
      <c r="DC56" s="559" t="e">
        <f>INDEX(LUNDI!$B$6:$B$29,MATCH($A$56,LUNDI!J6:J29,0))</f>
        <v>#N/A</v>
      </c>
      <c r="DD56" s="559" t="e">
        <f>INDEX(LUNDI!$B$6:$B$29,MATCH($A$56,LUNDI!K6:K29,0))</f>
        <v>#N/A</v>
      </c>
      <c r="DE56" s="559" t="e">
        <f>INDEX(LUNDI!$B$6:$B$29,MATCH($A$56,LUNDI!L6:L29,0))</f>
        <v>#N/A</v>
      </c>
      <c r="DF56" s="559" t="e">
        <f>INDEX(LUNDI!$B$6:$B$29,MATCH($A$56,LUNDI!M6:M29,0))</f>
        <v>#N/A</v>
      </c>
      <c r="DG56" s="559" t="e">
        <f>INDEX(LUNDI!$B$6:$B$29,MATCH($A$56,LUNDI!N6:N29,0))</f>
        <v>#N/A</v>
      </c>
      <c r="DH56" s="559" t="e">
        <f>INDEX(LUNDI!$B$6:$B$29,MATCH($A$56,LUNDI!O6:O29,0))</f>
        <v>#N/A</v>
      </c>
      <c r="DI56" s="559" t="e">
        <f>INDEX(LUNDI!$B$6:$B$29,MATCH($A$56,LUNDI!P6:P29,0))</f>
        <v>#N/A</v>
      </c>
      <c r="DJ56" s="559" t="e">
        <f>INDEX(LUNDI!$B$6:$B$29,MATCH($A$56,LUNDI!Q6:Q29,0))</f>
        <v>#N/A</v>
      </c>
      <c r="DK56" s="559" t="e">
        <f>INDEX(LUNDI!$B$6:$B$29,MATCH($A$56,LUNDI!R6:R29,0))</f>
        <v>#N/A</v>
      </c>
      <c r="DL56" s="559" t="e">
        <f>INDEX(LUNDI!$B$6:$B$29,MATCH($A$56,LUNDI!S6:S29,0))</f>
        <v>#N/A</v>
      </c>
      <c r="DM56" s="559" t="e">
        <f>INDEX(LUNDI!$B$6:$B$29,MATCH($A$56,LUNDI!T6:T29,0))</f>
        <v>#N/A</v>
      </c>
      <c r="DN56" s="559" t="e">
        <f>INDEX(LUNDI!$B$6:$B$29,MATCH($A$56,LUNDI!U6:U29,0))</f>
        <v>#N/A</v>
      </c>
      <c r="DO56" s="559" t="e">
        <f>INDEX(LUNDI!$B$6:$B$29,MATCH($A$56,LUNDI!V6:V29,0))</f>
        <v>#N/A</v>
      </c>
      <c r="DP56" s="559" t="e">
        <f>INDEX(LUNDI!$B$6:$B$29,MATCH($A$56,LUNDI!W6:W29,0))</f>
        <v>#N/A</v>
      </c>
      <c r="DQ56" s="559" t="e">
        <f>INDEX(LUNDI!$B$6:$B$29,MATCH($A$56,LUNDI!X6:X29,0))</f>
        <v>#N/A</v>
      </c>
      <c r="DR56" s="559" t="e">
        <f>INDEX(LUNDI!$B$6:$B$29,MATCH($A$56,LUNDI!Y6:Y29,0))</f>
        <v>#N/A</v>
      </c>
      <c r="DS56" s="559" t="e">
        <f>INDEX(LUNDI!$B$6:$B$29,MATCH($A$56,LUNDI!Z6:Z29,0))</f>
        <v>#N/A</v>
      </c>
      <c r="DT56" s="559" t="e">
        <f>INDEX(LUNDI!$B$6:$B$29,MATCH($A$56,LUNDI!AA6:AA29,0))</f>
        <v>#N/A</v>
      </c>
      <c r="DU56" s="559" t="e">
        <f>INDEX(LUNDI!$B$6:$B$29,MATCH($A$56,LUNDI!AB6:AB29,0))</f>
        <v>#N/A</v>
      </c>
      <c r="DV56" s="572">
        <f t="shared" si="49"/>
        <v>0</v>
      </c>
      <c r="DW56" s="543" t="str">
        <f t="shared" si="50"/>
        <v>NICOLAS</v>
      </c>
      <c r="DX56" s="559" t="e">
        <f>INDEX(MARDI!$B$6:$B$29,MATCH($A$56,MARDI!D6:D29,0))</f>
        <v>#N/A</v>
      </c>
      <c r="DY56" s="559" t="e">
        <f>INDEX(MARDI!$B$6:$B$29,MATCH($A$56,MARDI!E6:E29,0))</f>
        <v>#N/A</v>
      </c>
      <c r="DZ56" s="559" t="e">
        <f>INDEX(MARDI!$B$6:$B$29,MATCH($A$56,MARDI!F6:F29,0))</f>
        <v>#N/A</v>
      </c>
      <c r="EA56" s="559" t="e">
        <f>INDEX(MARDI!$B$6:$B$29,MATCH($A$56,MARDI!G6:G29,0))</f>
        <v>#N/A</v>
      </c>
      <c r="EB56" s="559" t="e">
        <f>INDEX(MARDI!$B$6:$B$29,MATCH($A$56,MARDI!H6:H29,0))</f>
        <v>#N/A</v>
      </c>
      <c r="EC56" s="559" t="e">
        <f>INDEX(MARDI!$B$6:$B$29,MATCH($A$56,MARDI!I6:I29,0))</f>
        <v>#N/A</v>
      </c>
      <c r="ED56" s="559" t="e">
        <f>INDEX(MARDI!$B$6:$B$29,MATCH($A$56,MARDI!J6:J29,0))</f>
        <v>#N/A</v>
      </c>
      <c r="EE56" s="559" t="e">
        <f>INDEX(MARDI!$B$6:$B$29,MATCH($A$56,MARDI!K6:K29,0))</f>
        <v>#N/A</v>
      </c>
      <c r="EF56" s="559" t="e">
        <f>INDEX(MARDI!$B$6:$B$29,MATCH($A$56,MARDI!L6:L29,0))</f>
        <v>#N/A</v>
      </c>
      <c r="EG56" s="559" t="e">
        <f>INDEX(MARDI!$B$6:$B$29,MATCH($A$56,MARDI!M6:M29,0))</f>
        <v>#N/A</v>
      </c>
      <c r="EH56" s="559" t="e">
        <f>INDEX(MARDI!$B$6:$B$29,MATCH($A$56,MARDI!N6:N29,0))</f>
        <v>#N/A</v>
      </c>
      <c r="EI56" s="559" t="e">
        <f>INDEX(MARDI!$B$6:$B$29,MATCH($A$56,MARDI!O6:O29,0))</f>
        <v>#N/A</v>
      </c>
      <c r="EJ56" s="559" t="e">
        <f>INDEX(MARDI!$B$6:$B$29,MATCH($A$56,MARDI!P6:P29,0))</f>
        <v>#N/A</v>
      </c>
      <c r="EK56" s="559" t="e">
        <f>INDEX(MARDI!$B$6:$B$29,MATCH($A$56,MARDI!Q6:Q29,0))</f>
        <v>#N/A</v>
      </c>
      <c r="EL56" s="559" t="e">
        <f>INDEX(MARDI!$B$6:$B$29,MATCH($A$56,MARDI!R6:R29,0))</f>
        <v>#N/A</v>
      </c>
      <c r="EM56" s="559" t="e">
        <f>INDEX(MARDI!$B$6:$B$29,MATCH($A$56,MARDI!S6:S29,0))</f>
        <v>#N/A</v>
      </c>
      <c r="EN56" s="559" t="e">
        <f>INDEX(MARDI!$B$6:$B$29,MATCH($A$56,MARDI!T6:T29,0))</f>
        <v>#N/A</v>
      </c>
      <c r="EO56" s="559" t="e">
        <f>INDEX(MARDI!$B$6:$B$29,MATCH($A$56,MARDI!U6:U29,0))</f>
        <v>#N/A</v>
      </c>
      <c r="EP56" s="559" t="e">
        <f>INDEX(MARDI!$B$6:$B$29,MATCH($A$56,MARDI!V6:V29,0))</f>
        <v>#N/A</v>
      </c>
      <c r="EQ56" s="559" t="e">
        <f>INDEX(MARDI!$B$6:$B$29,MATCH($A$56,MARDI!W6:W29,0))</f>
        <v>#N/A</v>
      </c>
      <c r="ER56" s="559" t="e">
        <f>INDEX(MARDI!$B$6:$B$29,MATCH($A$56,MARDI!X6:X29,0))</f>
        <v>#N/A</v>
      </c>
      <c r="ES56" s="559" t="e">
        <f>INDEX(MARDI!$B$6:$B$29,MATCH($A$56,MARDI!Y6:Y29,0))</f>
        <v>#N/A</v>
      </c>
      <c r="ET56" s="559" t="e">
        <f>INDEX(MARDI!$B$6:$B$29,MATCH($A$56,MARDI!Z6:Z29,0))</f>
        <v>#N/A</v>
      </c>
      <c r="EU56" s="559" t="e">
        <f>INDEX(MARDI!$B$6:$B$29,MATCH($A$56,MARDI!AA6:AA29,0))</f>
        <v>#N/A</v>
      </c>
      <c r="EV56" s="559" t="e">
        <f>INDEX(MARDI!$B$6:$B$29,MATCH($A$56,MARDI!AB6:AB29,0))</f>
        <v>#N/A</v>
      </c>
      <c r="EW56" s="572">
        <f t="shared" si="51"/>
        <v>0</v>
      </c>
      <c r="EX56" s="559"/>
      <c r="EY56" s="568" t="str">
        <f t="shared" si="27"/>
        <v>NICOLAS</v>
      </c>
      <c r="EZ56" s="559" t="e">
        <f>INDEX(MERCREDI!$B$6:$B$29,MATCH($A$56,MERCREDI!D6:D29,0))</f>
        <v>#N/A</v>
      </c>
      <c r="FA56" s="559" t="e">
        <f>INDEX(MERCREDI!$B$6:$B$29,MATCH($A$56,MERCREDI!E6:E29,0))</f>
        <v>#N/A</v>
      </c>
      <c r="FB56" s="559" t="e">
        <f>INDEX(MERCREDI!$B$6:$B$29,MATCH($A$56,MERCREDI!F6:F29,0))</f>
        <v>#N/A</v>
      </c>
      <c r="FC56" s="559" t="e">
        <f>INDEX(MERCREDI!$B$6:$B$29,MATCH($A$56,MERCREDI!G6:G29,0))</f>
        <v>#N/A</v>
      </c>
      <c r="FD56" s="559" t="e">
        <f>INDEX(MERCREDI!$B$6:$B$29,MATCH($A$56,MERCREDI!H6:H29,0))</f>
        <v>#N/A</v>
      </c>
      <c r="FE56" s="559" t="e">
        <f>INDEX(MERCREDI!$B$6:$B$29,MATCH($A$56,MERCREDI!I6:I29,0))</f>
        <v>#N/A</v>
      </c>
      <c r="FF56" s="559" t="e">
        <f>INDEX(MERCREDI!$B$6:$B$29,MATCH($A$56,MERCREDI!J6:J29,0))</f>
        <v>#N/A</v>
      </c>
      <c r="FG56" s="559" t="e">
        <f>INDEX(MERCREDI!$B$6:$B$29,MATCH($A$56,MERCREDI!K6:K29,0))</f>
        <v>#N/A</v>
      </c>
      <c r="FH56" s="559" t="e">
        <f>INDEX(MERCREDI!$B$6:$B$29,MATCH($A$56,MERCREDI!L6:L29,0))</f>
        <v>#N/A</v>
      </c>
      <c r="FI56" s="559" t="e">
        <f>INDEX(MERCREDI!$B$6:$B$29,MATCH($A$56,MERCREDI!M6:M29,0))</f>
        <v>#N/A</v>
      </c>
      <c r="FJ56" s="559" t="e">
        <f>INDEX(MERCREDI!$B$6:$B$29,MATCH($A$56,MERCREDI!N6:N29,0))</f>
        <v>#N/A</v>
      </c>
      <c r="FK56" s="559" t="e">
        <f>INDEX(MERCREDI!$B$6:$B$29,MATCH($A$56,MERCREDI!O6:O29,0))</f>
        <v>#N/A</v>
      </c>
      <c r="FL56" s="559" t="e">
        <f>INDEX(MERCREDI!$B$6:$B$29,MATCH($A$56,MERCREDI!P6:P29,0))</f>
        <v>#N/A</v>
      </c>
      <c r="FM56" s="559" t="e">
        <f>INDEX(MERCREDI!$B$6:$B$29,MATCH($A$56,MERCREDI!Q6:Q29,0))</f>
        <v>#N/A</v>
      </c>
      <c r="FN56" s="559" t="e">
        <f>INDEX(MERCREDI!$B$6:$B$29,MATCH($A$56,MERCREDI!R6:R29,0))</f>
        <v>#N/A</v>
      </c>
      <c r="FO56" s="559" t="e">
        <f>INDEX(MERCREDI!$B$6:$B$29,MATCH($A$56,MERCREDI!S6:S29,0))</f>
        <v>#N/A</v>
      </c>
      <c r="FP56" s="559" t="e">
        <f>INDEX(MERCREDI!$B$6:$B$29,MATCH($A$56,MERCREDI!T6:T29,0))</f>
        <v>#N/A</v>
      </c>
      <c r="FQ56" s="559" t="e">
        <f>INDEX(MERCREDI!$B$6:$B$29,MATCH($A$56,MERCREDI!U6:U29,0))</f>
        <v>#N/A</v>
      </c>
      <c r="FR56" s="559" t="e">
        <f>INDEX(MERCREDI!$B$6:$B$29,MATCH($A$56,MERCREDI!V6:V29,0))</f>
        <v>#N/A</v>
      </c>
      <c r="FS56" s="559" t="e">
        <f>INDEX(MERCREDI!$B$6:$B$29,MATCH($A$56,MERCREDI!W6:W29,0))</f>
        <v>#N/A</v>
      </c>
      <c r="FT56" s="559" t="e">
        <f>INDEX(MERCREDI!$B$6:$B$29,MATCH($A$56,MERCREDI!X6:X29,0))</f>
        <v>#N/A</v>
      </c>
      <c r="FU56" s="559" t="e">
        <f>INDEX(MERCREDI!$B$6:$B$29,MATCH($A$56,MERCREDI!Y6:Y29,0))</f>
        <v>#N/A</v>
      </c>
      <c r="FV56" s="559" t="e">
        <f>INDEX(MERCREDI!$B$6:$B$29,MATCH($A$56,MERCREDI!Z6:Z29,0))</f>
        <v>#N/A</v>
      </c>
      <c r="FW56" s="559" t="e">
        <f>INDEX(MERCREDI!$B$6:$B$29,MATCH($A$56,MERCREDI!AA6:AA29,0))</f>
        <v>#N/A</v>
      </c>
      <c r="FX56" s="559" t="e">
        <f>INDEX(MERCREDI!$B$6:$B$29,MATCH($A$56,MERCREDI!AB6:AB29,0))</f>
        <v>#N/A</v>
      </c>
      <c r="FY56" s="572">
        <f t="shared" si="28"/>
        <v>0</v>
      </c>
      <c r="GA56" s="570" t="str">
        <f t="shared" si="29"/>
        <v>NICOLAS</v>
      </c>
      <c r="GB56" s="565" t="e">
        <f>INDEX(JEUDI!$B$6:$B$29,MATCH($A$56,JEUDI!D6:D29,0))</f>
        <v>#N/A</v>
      </c>
      <c r="GC56" s="565" t="e">
        <f>INDEX(JEUDI!$B$6:$B$29,MATCH($A$56,JEUDI!E6:E29,0))</f>
        <v>#N/A</v>
      </c>
      <c r="GD56" s="565" t="e">
        <f>INDEX(JEUDI!$B$6:$B$29,MATCH($A$56,JEUDI!F6:F29,0))</f>
        <v>#N/A</v>
      </c>
      <c r="GE56" s="565" t="e">
        <f>INDEX(JEUDI!$B$6:$B$29,MATCH($A$56,JEUDI!G6:G29,0))</f>
        <v>#N/A</v>
      </c>
      <c r="GF56" s="565" t="e">
        <f>INDEX(JEUDI!$B$6:$B$29,MATCH($A$56,JEUDI!H6:H29,0))</f>
        <v>#N/A</v>
      </c>
      <c r="GG56" s="565" t="e">
        <f>INDEX(JEUDI!$B$6:$B$29,MATCH($A$56,JEUDI!I6:I29,0))</f>
        <v>#N/A</v>
      </c>
      <c r="GH56" s="565" t="e">
        <f>INDEX(JEUDI!$B$6:$B$29,MATCH($A$56,JEUDI!J6:J29,0))</f>
        <v>#N/A</v>
      </c>
      <c r="GI56" s="565" t="e">
        <f>INDEX(JEUDI!$B$6:$B$29,MATCH($A$56,JEUDI!K6:K29,0))</f>
        <v>#N/A</v>
      </c>
      <c r="GJ56" s="565" t="e">
        <f>INDEX(JEUDI!$B$6:$B$29,MATCH($A$56,JEUDI!L6:L29,0))</f>
        <v>#N/A</v>
      </c>
      <c r="GK56" s="565" t="e">
        <f>INDEX(JEUDI!$B$6:$B$29,MATCH($A$56,JEUDI!M6:M29,0))</f>
        <v>#N/A</v>
      </c>
      <c r="GL56" s="565" t="e">
        <f>INDEX(JEUDI!$B$6:$B$29,MATCH($A$56,JEUDI!N6:N29,0))</f>
        <v>#N/A</v>
      </c>
      <c r="GM56" s="565" t="e">
        <f>INDEX(JEUDI!$B$6:$B$29,MATCH($A$56,JEUDI!O6:O29,0))</f>
        <v>#N/A</v>
      </c>
      <c r="GN56" s="565" t="e">
        <f>INDEX(JEUDI!$B$6:$B$29,MATCH($A$56,JEUDI!P6:P29,0))</f>
        <v>#N/A</v>
      </c>
      <c r="GO56" s="565" t="e">
        <f>INDEX(JEUDI!$B$6:$B$29,MATCH($A$56,JEUDI!Q6:Q29,0))</f>
        <v>#N/A</v>
      </c>
      <c r="GP56" s="565" t="e">
        <f>INDEX(JEUDI!$B$6:$B$29,MATCH($A$56,JEUDI!R6:R29,0))</f>
        <v>#N/A</v>
      </c>
      <c r="GQ56" s="565" t="e">
        <f>INDEX(JEUDI!$B$6:$B$29,MATCH($A$56,JEUDI!S6:S29,0))</f>
        <v>#N/A</v>
      </c>
      <c r="GR56" s="565" t="e">
        <f>INDEX(JEUDI!$B$6:$B$29,MATCH($A$56,JEUDI!T6:T29,0))</f>
        <v>#N/A</v>
      </c>
      <c r="GS56" s="565" t="e">
        <f>INDEX(JEUDI!$B$6:$B$29,MATCH($A$56,JEUDI!U6:U29,0))</f>
        <v>#N/A</v>
      </c>
      <c r="GT56" s="565" t="e">
        <f>INDEX(JEUDI!$B$6:$B$29,MATCH($A$56,JEUDI!V6:V29,0))</f>
        <v>#N/A</v>
      </c>
      <c r="GU56" s="565" t="e">
        <f>INDEX(JEUDI!$B$6:$B$29,MATCH($A$56,JEUDI!W6:W29,0))</f>
        <v>#N/A</v>
      </c>
      <c r="GV56" s="565" t="e">
        <f>INDEX(JEUDI!$B$6:$B$29,MATCH($A$56,JEUDI!X6:X29,0))</f>
        <v>#N/A</v>
      </c>
      <c r="GW56" s="565" t="e">
        <f>INDEX(JEUDI!$B$6:$B$29,MATCH($A$56,JEUDI!Y6:Y29,0))</f>
        <v>#N/A</v>
      </c>
      <c r="GX56" s="565" t="e">
        <f>INDEX(JEUDI!$B$6:$B$29,MATCH($A$56,JEUDI!Z6:Z29,0))</f>
        <v>#N/A</v>
      </c>
      <c r="GY56" s="565" t="e">
        <f>INDEX(JEUDI!$B$6:$B$29,MATCH($A$56,JEUDI!AA6:AA29,0))</f>
        <v>#N/A</v>
      </c>
      <c r="GZ56" s="565" t="e">
        <f>INDEX(JEUDI!$B$6:$B$29,MATCH($A$56,JEUDI!AB6:AB29,0))</f>
        <v>#N/A</v>
      </c>
      <c r="HA56" s="572">
        <f t="shared" si="30"/>
        <v>0</v>
      </c>
      <c r="HC56" s="772" t="str">
        <f t="shared" si="31"/>
        <v>NICOLAS</v>
      </c>
      <c r="HD56" s="565" t="e">
        <f>INDEX(VENDREDI!$B$6:$B$29,MATCH($A$56,VENDREDI!D6:D29,0))</f>
        <v>#N/A</v>
      </c>
      <c r="HE56" s="565" t="e">
        <f>INDEX(VENDREDI!$B$6:$B$29,MATCH($A$56,VENDREDI!E6:E29,0))</f>
        <v>#N/A</v>
      </c>
      <c r="HF56" s="565" t="e">
        <f>INDEX(VENDREDI!$B$6:$B$29,MATCH($A$56,VENDREDI!F6:F29,0))</f>
        <v>#N/A</v>
      </c>
      <c r="HG56" s="565" t="e">
        <f>INDEX(VENDREDI!$B$6:$B$29,MATCH($A$56,VENDREDI!G6:G29,0))</f>
        <v>#N/A</v>
      </c>
      <c r="HH56" s="565" t="e">
        <f>INDEX(VENDREDI!$B$6:$B$29,MATCH($A$56,VENDREDI!H6:H29,0))</f>
        <v>#N/A</v>
      </c>
      <c r="HI56" s="565" t="e">
        <f>INDEX(VENDREDI!$B$6:$B$29,MATCH($A$56,VENDREDI!I6:I29,0))</f>
        <v>#N/A</v>
      </c>
      <c r="HJ56" s="565" t="e">
        <f>INDEX(VENDREDI!$B$6:$B$29,MATCH($A$56,VENDREDI!J6:J29,0))</f>
        <v>#N/A</v>
      </c>
      <c r="HK56" s="565" t="e">
        <f>INDEX(VENDREDI!$B$6:$B$29,MATCH($A$56,VENDREDI!K6:K29,0))</f>
        <v>#N/A</v>
      </c>
      <c r="HL56" s="565" t="e">
        <f>INDEX(VENDREDI!$B$6:$B$29,MATCH($A$56,VENDREDI!L6:L29,0))</f>
        <v>#N/A</v>
      </c>
      <c r="HM56" s="565" t="e">
        <f>INDEX(VENDREDI!$B$6:$B$29,MATCH($A$56,VENDREDI!M6:M29,0))</f>
        <v>#N/A</v>
      </c>
      <c r="HN56" s="565" t="e">
        <f>INDEX(VENDREDI!$B$6:$B$29,MATCH($A$56,VENDREDI!N6:N29,0))</f>
        <v>#N/A</v>
      </c>
      <c r="HO56" s="565" t="e">
        <f>INDEX(VENDREDI!$B$6:$B$29,MATCH($A$56,VENDREDI!O6:O29,0))</f>
        <v>#N/A</v>
      </c>
      <c r="HP56" s="565" t="e">
        <f>INDEX(VENDREDI!$B$6:$B$29,MATCH($A$56,VENDREDI!P6:P29,0))</f>
        <v>#N/A</v>
      </c>
      <c r="HQ56" s="565" t="e">
        <f>INDEX(VENDREDI!$B$6:$B$29,MATCH($A$56,VENDREDI!Q6:Q29,0))</f>
        <v>#N/A</v>
      </c>
      <c r="HR56" s="565" t="e">
        <f>INDEX(VENDREDI!$B$6:$B$29,MATCH($A$56,VENDREDI!R6:R29,0))</f>
        <v>#N/A</v>
      </c>
      <c r="HS56" s="565" t="e">
        <f>INDEX(VENDREDI!$B$6:$B$29,MATCH($A$56,VENDREDI!S6:S29,0))</f>
        <v>#N/A</v>
      </c>
      <c r="HT56" s="565" t="e">
        <f>INDEX(VENDREDI!$B$6:$B$29,MATCH($A$56,VENDREDI!T6:T29,0))</f>
        <v>#N/A</v>
      </c>
      <c r="HU56" s="565" t="e">
        <f>INDEX(VENDREDI!$B$6:$B$29,MATCH($A$56,VENDREDI!U6:U29,0))</f>
        <v>#N/A</v>
      </c>
      <c r="HV56" s="565" t="e">
        <f>INDEX(VENDREDI!$B$6:$B$29,MATCH($A$56,VENDREDI!V6:V29,0))</f>
        <v>#N/A</v>
      </c>
      <c r="HW56" s="565" t="e">
        <f>INDEX(VENDREDI!$B$6:$B$29,MATCH($A$56,VENDREDI!W6:W29,0))</f>
        <v>#N/A</v>
      </c>
      <c r="HX56" s="565" t="e">
        <f>INDEX(VENDREDI!$B$6:$B$29,MATCH($A$56,VENDREDI!X6:X29,0))</f>
        <v>#N/A</v>
      </c>
      <c r="HY56" s="565" t="e">
        <f>INDEX(VENDREDI!$B$6:$B$29,MATCH($A$56,VENDREDI!Y6:Y29,0))</f>
        <v>#N/A</v>
      </c>
      <c r="HZ56" s="565" t="e">
        <f>INDEX(VENDREDI!$B$6:$B$29,MATCH($A$56,VENDREDI!Z6:Z29,0))</f>
        <v>#N/A</v>
      </c>
      <c r="IA56" s="565" t="e">
        <f>INDEX(VENDREDI!$B$6:$B$29,MATCH($A$56,VENDREDI!AA6:AA29,0))</f>
        <v>#N/A</v>
      </c>
      <c r="IB56" s="565" t="e">
        <f>INDEX(VENDREDI!$B$6:$B$29,MATCH($A$56,VENDREDI!AB6:AB29,0))</f>
        <v>#N/A</v>
      </c>
      <c r="IC56" s="572">
        <f t="shared" si="32"/>
        <v>0</v>
      </c>
      <c r="IG56" s="772" t="str">
        <f t="shared" si="33"/>
        <v>NICOLAS</v>
      </c>
      <c r="IH56" s="565" t="e">
        <f>INDEX(LUNDI!$B$35:$B$58,MATCH($A$56,LUNDI!D35:D58,0))</f>
        <v>#N/A</v>
      </c>
      <c r="II56" s="565" t="e">
        <f>INDEX(LUNDI!$B$35:$B$58,MATCH($A$56,LUNDI!E35:E58,0))</f>
        <v>#N/A</v>
      </c>
      <c r="IJ56" s="565" t="e">
        <f>INDEX(LUNDI!$B$35:$B$58,MATCH($A$56,LUNDI!F35:F58,0))</f>
        <v>#N/A</v>
      </c>
      <c r="IK56" s="565" t="e">
        <f>INDEX(LUNDI!$B$35:$B$58,MATCH($A$56,LUNDI!G35:G58,0))</f>
        <v>#N/A</v>
      </c>
      <c r="IL56" s="565" t="e">
        <f>INDEX(LUNDI!$B$35:$B$58,MATCH($A$56,LUNDI!H35:H58,0))</f>
        <v>#N/A</v>
      </c>
      <c r="IM56" s="565" t="e">
        <f>INDEX(LUNDI!$B$35:$B$58,MATCH($A$56,LUNDI!I35:I58,0))</f>
        <v>#N/A</v>
      </c>
      <c r="IN56" s="565" t="e">
        <f>INDEX(LUNDI!$B$35:$B$58,MATCH($A$56,LUNDI!J35:J58,0))</f>
        <v>#N/A</v>
      </c>
      <c r="IO56" s="565" t="e">
        <f>INDEX(LUNDI!$B$35:$B$58,MATCH($A$56,LUNDI!K35:K58,0))</f>
        <v>#N/A</v>
      </c>
      <c r="IP56" s="565" t="e">
        <f>INDEX(LUNDI!$B$35:$B$58,MATCH($A$56,LUNDI!L35:L58,0))</f>
        <v>#N/A</v>
      </c>
      <c r="IQ56" s="565" t="e">
        <f>INDEX(LUNDI!$B$35:$B$58,MATCH($A$56,LUNDI!M35:M58,0))</f>
        <v>#N/A</v>
      </c>
      <c r="IR56" s="565" t="e">
        <f>INDEX(LUNDI!$B$35:$B$58,MATCH($A$56,LUNDI!N35:N58,0))</f>
        <v>#N/A</v>
      </c>
      <c r="IS56" s="565" t="e">
        <f>INDEX(LUNDI!$B$35:$B$58,MATCH($A$56,LUNDI!O35:O58,0))</f>
        <v>#N/A</v>
      </c>
      <c r="IT56" s="565" t="e">
        <f>INDEX(LUNDI!$B$35:$B$58,MATCH($A$56,LUNDI!P35:P58,0))</f>
        <v>#N/A</v>
      </c>
      <c r="IU56" s="565" t="e">
        <f>INDEX(LUNDI!$B$35:$B$58,MATCH($A$56,LUNDI!Q35:Q58,0))</f>
        <v>#N/A</v>
      </c>
      <c r="IV56" s="565" t="e">
        <f>INDEX(LUNDI!$B$35:$B$58,MATCH($A$56,LUNDI!R35:R58,0))</f>
        <v>#N/A</v>
      </c>
      <c r="IW56" s="565" t="e">
        <f>INDEX(LUNDI!$B$35:$B$58,MATCH($A$56,LUNDI!S35:S58,0))</f>
        <v>#N/A</v>
      </c>
      <c r="IX56" s="565" t="e">
        <f>INDEX(LUNDI!$B$35:$B$58,MATCH($A$56,LUNDI!T35:T58,0))</f>
        <v>#N/A</v>
      </c>
      <c r="IY56" s="565" t="e">
        <f>INDEX(LUNDI!$B$35:$B$58,MATCH($A$56,LUNDI!U35:U58,0))</f>
        <v>#N/A</v>
      </c>
      <c r="IZ56" s="565" t="e">
        <f>INDEX(LUNDI!$B$35:$B$58,MATCH($A$56,LUNDI!V35:V58,0))</f>
        <v>#N/A</v>
      </c>
      <c r="JA56" s="565" t="e">
        <f>INDEX(LUNDI!$B$35:$B$58,MATCH($A$56,LUNDI!W35:W58,0))</f>
        <v>#N/A</v>
      </c>
      <c r="JB56" s="565" t="e">
        <f>INDEX(LUNDI!$B$35:$B$58,MATCH($A$56,LUNDI!X35:X58,0))</f>
        <v>#N/A</v>
      </c>
      <c r="JC56" s="565" t="e">
        <f>INDEX(LUNDI!$B$35:$B$58,MATCH($A$56,LUNDI!Y35:Y58,0))</f>
        <v>#N/A</v>
      </c>
      <c r="JD56" s="565" t="e">
        <f>INDEX(LUNDI!$B$35:$B$58,MATCH($A$56,LUNDI!Z35:Z58,0))</f>
        <v>#N/A</v>
      </c>
      <c r="JE56" s="565" t="e">
        <f>INDEX(LUNDI!$B$35:$B$58,MATCH($A$56,LUNDI!AA35:AA58,0))</f>
        <v>#N/A</v>
      </c>
      <c r="JF56" s="565" t="e">
        <f>INDEX(LUNDI!$B$35:$B$58,MATCH($A$56,LUNDI!AB35:AB58,0))</f>
        <v>#N/A</v>
      </c>
      <c r="JG56" s="572">
        <f t="shared" si="34"/>
        <v>0</v>
      </c>
      <c r="JI56" s="772" t="str">
        <f t="shared" si="35"/>
        <v>NICOLAS</v>
      </c>
      <c r="JJ56" s="565" t="e">
        <f>INDEX(MARDI!$B$35:$B$58,MATCH($A$56,MARDI!D35:D58,0))</f>
        <v>#N/A</v>
      </c>
      <c r="JK56" s="565" t="e">
        <f>INDEX(MARDI!$B$35:$B$58,MATCH($A$56,MARDI!E35:E58,0))</f>
        <v>#N/A</v>
      </c>
      <c r="JL56" s="565" t="e">
        <f>INDEX(MARDI!$B$35:$B$58,MATCH($A$56,MARDI!F35:F58,0))</f>
        <v>#N/A</v>
      </c>
      <c r="JM56" s="565" t="e">
        <f>INDEX(MARDI!$B$35:$B$58,MATCH($A$56,MARDI!G35:G58,0))</f>
        <v>#N/A</v>
      </c>
      <c r="JN56" s="565" t="e">
        <f>INDEX(MARDI!$B$35:$B$58,MATCH($A$56,MARDI!H35:H58,0))</f>
        <v>#N/A</v>
      </c>
      <c r="JO56" s="565" t="e">
        <f>INDEX(MARDI!$B$35:$B$58,MATCH($A$56,MARDI!I35:I58,0))</f>
        <v>#N/A</v>
      </c>
      <c r="JP56" s="565" t="e">
        <f>INDEX(MARDI!$B$35:$B$58,MATCH($A$56,MARDI!J35:J58,0))</f>
        <v>#N/A</v>
      </c>
      <c r="JQ56" s="565" t="e">
        <f>INDEX(MARDI!$B$35:$B$58,MATCH($A$56,MARDI!K35:K58,0))</f>
        <v>#N/A</v>
      </c>
      <c r="JR56" s="565" t="e">
        <f>INDEX(MARDI!$B$35:$B$58,MATCH($A$56,MARDI!L35:L58,0))</f>
        <v>#N/A</v>
      </c>
      <c r="JS56" s="565" t="e">
        <f>INDEX(MARDI!$B$35:$B$58,MATCH($A$56,MARDI!M35:M58,0))</f>
        <v>#N/A</v>
      </c>
      <c r="JT56" s="565" t="e">
        <f>INDEX(MARDI!$B$35:$B$58,MATCH($A$56,MARDI!N35:N58,0))</f>
        <v>#N/A</v>
      </c>
      <c r="JU56" s="565" t="e">
        <f>INDEX(MARDI!$B$35:$B$58,MATCH($A$56,MARDI!O35:O58,0))</f>
        <v>#N/A</v>
      </c>
      <c r="JV56" s="565" t="e">
        <f>INDEX(MARDI!$B$35:$B$58,MATCH($A$56,MARDI!P35:P58,0))</f>
        <v>#N/A</v>
      </c>
      <c r="JW56" s="565" t="e">
        <f>INDEX(MARDI!$B$35:$B$58,MATCH($A$56,MARDI!Q35:Q58,0))</f>
        <v>#N/A</v>
      </c>
      <c r="JX56" s="565" t="e">
        <f>INDEX(MARDI!$B$35:$B$58,MATCH($A$56,MARDI!R35:R58,0))</f>
        <v>#N/A</v>
      </c>
      <c r="JY56" s="565" t="e">
        <f>INDEX(MARDI!$B$35:$B$58,MATCH($A$56,MARDI!S35:S58,0))</f>
        <v>#N/A</v>
      </c>
      <c r="JZ56" s="565" t="e">
        <f>INDEX(MARDI!$B$35:$B$58,MATCH($A$56,MARDI!T35:T58,0))</f>
        <v>#N/A</v>
      </c>
      <c r="KA56" s="565" t="e">
        <f>INDEX(MARDI!$B$35:$B$58,MATCH($A$56,MARDI!U35:U58,0))</f>
        <v>#N/A</v>
      </c>
      <c r="KB56" s="565" t="e">
        <f>INDEX(MARDI!$B$35:$B$58,MATCH($A$56,MARDI!V35:V58,0))</f>
        <v>#N/A</v>
      </c>
      <c r="KC56" s="565" t="e">
        <f>INDEX(MARDI!$B$35:$B$58,MATCH($A$56,MARDI!W35:W58,0))</f>
        <v>#N/A</v>
      </c>
      <c r="KD56" s="565" t="e">
        <f>INDEX(MARDI!$B$35:$B$58,MATCH($A$56,MARDI!X35:X58,0))</f>
        <v>#N/A</v>
      </c>
      <c r="KE56" s="565" t="e">
        <f>INDEX(MARDI!$B$35:$B$58,MATCH($A$56,MARDI!Y35:Y58,0))</f>
        <v>#N/A</v>
      </c>
      <c r="KF56" s="565" t="e">
        <f>INDEX(MARDI!$B$35:$B$58,MATCH($A$56,MARDI!Z35:Z58,0))</f>
        <v>#N/A</v>
      </c>
      <c r="KG56" s="565" t="e">
        <f>INDEX(MARDI!$B$35:$B$58,MATCH($A$56,MARDI!AA35:AA58,0))</f>
        <v>#N/A</v>
      </c>
      <c r="KH56" s="565" t="e">
        <f>INDEX(MARDI!$B$35:$B$58,MATCH($A$56,MARDI!AB35:AB58,0))</f>
        <v>#N/A</v>
      </c>
      <c r="KI56" s="572">
        <f t="shared" si="36"/>
        <v>0</v>
      </c>
      <c r="KK56" s="565" t="str">
        <f t="shared" si="37"/>
        <v>NICOLAS</v>
      </c>
      <c r="KL56" s="565" t="e">
        <f>INDEX(MERCREDI!$B$35:$B$58,MATCH($A$56,MERCREDI!D35:D58,0))</f>
        <v>#N/A</v>
      </c>
      <c r="KM56" s="565" t="e">
        <f>INDEX(MERCREDI!$B$35:$B$58,MATCH($A$56,MERCREDI!E35:E58,0))</f>
        <v>#N/A</v>
      </c>
      <c r="KN56" s="565" t="e">
        <f>INDEX(MERCREDI!$B$35:$B$58,MATCH($A$56,MERCREDI!F35:F58,0))</f>
        <v>#N/A</v>
      </c>
      <c r="KO56" s="565" t="e">
        <f>INDEX(MERCREDI!$B$35:$B$58,MATCH($A$56,MERCREDI!G35:G58,0))</f>
        <v>#N/A</v>
      </c>
      <c r="KP56" s="565" t="e">
        <f>INDEX(MERCREDI!$B$35:$B$58,MATCH($A$56,MERCREDI!H35:H58,0))</f>
        <v>#N/A</v>
      </c>
      <c r="KQ56" s="565" t="e">
        <f>INDEX(MERCREDI!$B$35:$B$58,MATCH($A$56,MERCREDI!I35:I58,0))</f>
        <v>#N/A</v>
      </c>
      <c r="KR56" s="565" t="e">
        <f>INDEX(MERCREDI!$B$35:$B$58,MATCH($A$56,MERCREDI!J35:J58,0))</f>
        <v>#N/A</v>
      </c>
      <c r="KS56" s="565" t="e">
        <f>INDEX(MERCREDI!$B$35:$B$58,MATCH($A$56,MERCREDI!K35:K58,0))</f>
        <v>#N/A</v>
      </c>
      <c r="KT56" s="565" t="e">
        <f>INDEX(MERCREDI!$B$35:$B$58,MATCH($A$56,MERCREDI!L35:L58,0))</f>
        <v>#N/A</v>
      </c>
      <c r="KU56" s="565" t="e">
        <f>INDEX(MERCREDI!$B$35:$B$58,MATCH($A$56,MERCREDI!M35:M58,0))</f>
        <v>#N/A</v>
      </c>
      <c r="KV56" s="565" t="e">
        <f>INDEX(MERCREDI!$B$35:$B$58,MATCH($A$56,MERCREDI!N35:N58,0))</f>
        <v>#N/A</v>
      </c>
      <c r="KW56" s="565" t="e">
        <f>INDEX(MERCREDI!$B$35:$B$58,MATCH($A$56,MERCREDI!O35:O58,0))</f>
        <v>#N/A</v>
      </c>
      <c r="KX56" s="565" t="e">
        <f>INDEX(MERCREDI!$B$35:$B$58,MATCH($A$56,MERCREDI!P35:P58,0))</f>
        <v>#N/A</v>
      </c>
      <c r="KY56" s="565" t="e">
        <f>INDEX(MERCREDI!$B$35:$B$58,MATCH($A$56,MERCREDI!Q35:Q58,0))</f>
        <v>#N/A</v>
      </c>
      <c r="KZ56" s="565" t="e">
        <f>INDEX(MERCREDI!$B$35:$B$58,MATCH($A$56,MERCREDI!R35:R58,0))</f>
        <v>#N/A</v>
      </c>
      <c r="LA56" s="565" t="e">
        <f>INDEX(MERCREDI!$B$35:$B$58,MATCH($A$56,MERCREDI!S35:S58,0))</f>
        <v>#N/A</v>
      </c>
      <c r="LB56" s="565" t="e">
        <f>INDEX(MERCREDI!$B$35:$B$58,MATCH($A$56,MERCREDI!T35:T58,0))</f>
        <v>#N/A</v>
      </c>
      <c r="LC56" s="565" t="e">
        <f>INDEX(MERCREDI!$B$35:$B$58,MATCH($A$56,MERCREDI!U35:U58,0))</f>
        <v>#N/A</v>
      </c>
      <c r="LD56" s="565" t="e">
        <f>INDEX(MERCREDI!$B$35:$B$58,MATCH($A$56,MERCREDI!V35:V58,0))</f>
        <v>#N/A</v>
      </c>
      <c r="LE56" s="565" t="e">
        <f>INDEX(MERCREDI!$B$35:$B$58,MATCH($A$56,MERCREDI!W35:W58,0))</f>
        <v>#N/A</v>
      </c>
      <c r="LF56" s="565" t="e">
        <f>INDEX(MERCREDI!$B$35:$B$58,MATCH($A$56,MERCREDI!X35:X58,0))</f>
        <v>#N/A</v>
      </c>
      <c r="LG56" s="565" t="e">
        <f>INDEX(MERCREDI!$B$35:$B$58,MATCH($A$56,MERCREDI!Y35:Y58,0))</f>
        <v>#N/A</v>
      </c>
      <c r="LH56" s="565" t="e">
        <f>INDEX(MERCREDI!$B$35:$B$58,MATCH($A$56,MERCREDI!Z35:Z58,0))</f>
        <v>#N/A</v>
      </c>
      <c r="LI56" s="565" t="e">
        <f>INDEX(MERCREDI!$B$35:$B$58,MATCH($A$56,MERCREDI!AA35:AA58,0))</f>
        <v>#N/A</v>
      </c>
      <c r="LJ56" s="565" t="e">
        <f>INDEX(MERCREDI!$B$35:$B$58,MATCH($A$56,MERCREDI!AB35:AB58,0))</f>
        <v>#N/A</v>
      </c>
      <c r="LK56" s="572">
        <f t="shared" si="38"/>
        <v>0</v>
      </c>
      <c r="LM56" s="565" t="str">
        <f t="shared" si="39"/>
        <v>NICOLAS</v>
      </c>
      <c r="LN56" s="565" t="e">
        <f>INDEX(JEUDI!$B$35:$B$58,MATCH($A$56,JEUDI!D35:D58,0))</f>
        <v>#N/A</v>
      </c>
      <c r="LO56" s="565" t="e">
        <f>INDEX(JEUDI!$B$35:$B$58,MATCH($A$56,JEUDI!E35:E58,0))</f>
        <v>#N/A</v>
      </c>
      <c r="LP56" s="565" t="e">
        <f>INDEX(JEUDI!$B$35:$B$58,MATCH($A$56,JEUDI!F35:F58,0))</f>
        <v>#N/A</v>
      </c>
      <c r="LQ56" s="565" t="e">
        <f>INDEX(JEUDI!$B$35:$B$58,MATCH($A$56,JEUDI!G35:G58,0))</f>
        <v>#N/A</v>
      </c>
      <c r="LR56" s="565" t="e">
        <f>INDEX(JEUDI!$B$35:$B$58,MATCH($A$56,JEUDI!H35:H58,0))</f>
        <v>#N/A</v>
      </c>
      <c r="LS56" s="565" t="e">
        <f>INDEX(JEUDI!$B$35:$B$58,MATCH($A$56,JEUDI!I35:I58,0))</f>
        <v>#N/A</v>
      </c>
      <c r="LT56" s="565" t="e">
        <f>INDEX(JEUDI!$B$35:$B$58,MATCH($A$56,JEUDI!J35:J58,0))</f>
        <v>#N/A</v>
      </c>
      <c r="LU56" s="565" t="e">
        <f>INDEX(JEUDI!$B$35:$B$58,MATCH($A$56,JEUDI!K35:K58,0))</f>
        <v>#N/A</v>
      </c>
      <c r="LV56" s="565" t="e">
        <f>INDEX(JEUDI!$B$35:$B$58,MATCH($A$56,JEUDI!L35:L58,0))</f>
        <v>#N/A</v>
      </c>
      <c r="LW56" s="565" t="e">
        <f>INDEX(JEUDI!$B$35:$B$58,MATCH($A$56,JEUDI!M35:M58,0))</f>
        <v>#N/A</v>
      </c>
      <c r="LX56" s="565" t="e">
        <f>INDEX(JEUDI!$B$35:$B$58,MATCH($A$56,JEUDI!N35:N58,0))</f>
        <v>#N/A</v>
      </c>
      <c r="LY56" s="565" t="e">
        <f>INDEX(JEUDI!$B$35:$B$58,MATCH($A$56,JEUDI!O35:O58,0))</f>
        <v>#N/A</v>
      </c>
      <c r="LZ56" s="565" t="e">
        <f>INDEX(JEUDI!$B$35:$B$58,MATCH($A$56,JEUDI!P35:P58,0))</f>
        <v>#N/A</v>
      </c>
      <c r="MA56" s="565" t="e">
        <f>INDEX(JEUDI!$B$35:$B$58,MATCH($A$56,JEUDI!Q35:Q58,0))</f>
        <v>#N/A</v>
      </c>
      <c r="MB56" s="565" t="e">
        <f>INDEX(JEUDI!$B$35:$B$58,MATCH($A$56,JEUDI!R35:R58,0))</f>
        <v>#N/A</v>
      </c>
      <c r="MC56" s="565" t="e">
        <f>INDEX(JEUDI!$B$35:$B$58,MATCH($A$56,JEUDI!S35:S58,0))</f>
        <v>#N/A</v>
      </c>
      <c r="MD56" s="565" t="e">
        <f>INDEX(JEUDI!$B$35:$B$58,MATCH($A$56,JEUDI!T35:T58,0))</f>
        <v>#N/A</v>
      </c>
      <c r="ME56" s="565" t="e">
        <f>INDEX(JEUDI!$B$35:$B$58,MATCH($A$56,JEUDI!U35:U58,0))</f>
        <v>#N/A</v>
      </c>
      <c r="MF56" s="565" t="e">
        <f>INDEX(JEUDI!$B$35:$B$58,MATCH($A$56,JEUDI!V35:V58,0))</f>
        <v>#N/A</v>
      </c>
      <c r="MG56" s="565" t="e">
        <f>INDEX(JEUDI!$B$35:$B$58,MATCH($A$56,JEUDI!W35:W58,0))</f>
        <v>#N/A</v>
      </c>
      <c r="MH56" s="565" t="e">
        <f>INDEX(JEUDI!$B$35:$B$58,MATCH($A$56,JEUDI!X35:X58,0))</f>
        <v>#N/A</v>
      </c>
      <c r="MI56" s="565" t="e">
        <f>INDEX(JEUDI!$B$35:$B$58,MATCH($A$56,JEUDI!Y35:Y58,0))</f>
        <v>#N/A</v>
      </c>
      <c r="MJ56" s="565" t="e">
        <f>INDEX(JEUDI!$B$35:$B$58,MATCH($A$56,JEUDI!Z35:Z58,0))</f>
        <v>#N/A</v>
      </c>
      <c r="MK56" s="565" t="e">
        <f>INDEX(JEUDI!$B$35:$B$58,MATCH($A$56,JEUDI!AA35:AA58,0))</f>
        <v>#N/A</v>
      </c>
      <c r="ML56" s="565" t="e">
        <f>INDEX(JEUDI!$B$35:$B$58,MATCH($A$56,JEUDI!AB35:AB58,0))</f>
        <v>#N/A</v>
      </c>
      <c r="MM56" s="572">
        <f t="shared" si="40"/>
        <v>0</v>
      </c>
      <c r="MP56" s="565" t="str">
        <f t="shared" si="41"/>
        <v>NICOLAS</v>
      </c>
      <c r="MQ56" s="565" t="e">
        <f>INDEX(VENDREDI!$B$35:$B$58,MATCH($A$56,VENDREDI!D35:D58,0))</f>
        <v>#N/A</v>
      </c>
      <c r="MR56" s="565" t="e">
        <f>INDEX(VENDREDI!$B$35:$B$58,MATCH($A$56,VENDREDI!E35:E58,0))</f>
        <v>#N/A</v>
      </c>
      <c r="MS56" s="565" t="e">
        <f>INDEX(VENDREDI!$B$35:$B$58,MATCH($A$56,VENDREDI!F35:F58,0))</f>
        <v>#N/A</v>
      </c>
      <c r="MT56" s="565" t="e">
        <f>INDEX(VENDREDI!$B$35:$B$58,MATCH($A$56,VENDREDI!G35:G58,0))</f>
        <v>#N/A</v>
      </c>
      <c r="MU56" s="565" t="e">
        <f>INDEX(VENDREDI!$B$35:$B$58,MATCH($A$56,VENDREDI!H35:H58,0))</f>
        <v>#N/A</v>
      </c>
      <c r="MV56" s="565" t="e">
        <f>INDEX(VENDREDI!$B$35:$B$58,MATCH($A$56,VENDREDI!I35:I58,0))</f>
        <v>#N/A</v>
      </c>
      <c r="MW56" s="565" t="e">
        <f>INDEX(VENDREDI!$B$35:$B$58,MATCH($A$56,VENDREDI!J35:J58,0))</f>
        <v>#N/A</v>
      </c>
      <c r="MX56" s="565" t="e">
        <f>INDEX(VENDREDI!$B$35:$B$58,MATCH($A$56,VENDREDI!K35:K58,0))</f>
        <v>#N/A</v>
      </c>
      <c r="MY56" s="565" t="e">
        <f>INDEX(VENDREDI!$B$35:$B$58,MATCH($A$56,VENDREDI!L35:L58,0))</f>
        <v>#N/A</v>
      </c>
      <c r="MZ56" s="565" t="e">
        <f>INDEX(VENDREDI!$B$35:$B$58,MATCH($A$56,VENDREDI!M35:M58,0))</f>
        <v>#N/A</v>
      </c>
      <c r="NA56" s="565" t="e">
        <f>INDEX(VENDREDI!$B$35:$B$58,MATCH($A$56,VENDREDI!N35:N58,0))</f>
        <v>#N/A</v>
      </c>
      <c r="NB56" s="565" t="e">
        <f>INDEX(VENDREDI!$B$35:$B$58,MATCH($A$56,VENDREDI!O35:O58,0))</f>
        <v>#N/A</v>
      </c>
      <c r="NC56" s="565" t="e">
        <f>INDEX(VENDREDI!$B$35:$B$58,MATCH($A$56,VENDREDI!P35:P58,0))</f>
        <v>#N/A</v>
      </c>
      <c r="ND56" s="565" t="e">
        <f>INDEX(VENDREDI!$B$35:$B$58,MATCH($A$56,VENDREDI!Q35:Q58,0))</f>
        <v>#N/A</v>
      </c>
      <c r="NE56" s="565" t="e">
        <f>INDEX(VENDREDI!$B$35:$B$58,MATCH($A$56,VENDREDI!R35:R58,0))</f>
        <v>#N/A</v>
      </c>
      <c r="NF56" s="565" t="e">
        <f>INDEX(VENDREDI!$B$35:$B$58,MATCH($A$56,VENDREDI!S35:S58,0))</f>
        <v>#N/A</v>
      </c>
      <c r="NG56" s="565" t="e">
        <f>INDEX(VENDREDI!$B$35:$B$58,MATCH($A$56,VENDREDI!T35:T58,0))</f>
        <v>#N/A</v>
      </c>
      <c r="NH56" s="565" t="e">
        <f>INDEX(VENDREDI!$B$35:$B$58,MATCH($A$56,VENDREDI!U35:U58,0))</f>
        <v>#N/A</v>
      </c>
      <c r="NI56" s="565" t="e">
        <f>INDEX(VENDREDI!$B$35:$B$58,MATCH($A$56,VENDREDI!V35:V58,0))</f>
        <v>#N/A</v>
      </c>
      <c r="NJ56" s="565" t="e">
        <f>INDEX(VENDREDI!$B$35:$B$58,MATCH($A$56,VENDREDI!W35:W58,0))</f>
        <v>#N/A</v>
      </c>
      <c r="NK56" s="565" t="e">
        <f>INDEX(VENDREDI!$B$35:$B$58,MATCH($A$56,VENDREDI!X35:X58,0))</f>
        <v>#N/A</v>
      </c>
      <c r="NL56" s="565" t="e">
        <f>INDEX(VENDREDI!$B$35:$B$58,MATCH($A$56,VENDREDI!Y35:Y58,0))</f>
        <v>#N/A</v>
      </c>
      <c r="NM56" s="565" t="e">
        <f>INDEX(VENDREDI!$B$35:$B$58,MATCH($A$56,VENDREDI!Z35:Z58,0))</f>
        <v>#N/A</v>
      </c>
      <c r="NN56" s="565" t="e">
        <f>INDEX(VENDREDI!$B$35:$B$58,MATCH($A$56,VENDREDI!AA35:AA58,0))</f>
        <v>#N/A</v>
      </c>
      <c r="NO56" s="565" t="e">
        <f>INDEX(VENDREDI!$B$35:$B$58,MATCH($A$56,VENDREDI!AB35:AB58,0))</f>
        <v>#N/A</v>
      </c>
      <c r="NP56" s="572">
        <f t="shared" si="42"/>
        <v>0</v>
      </c>
      <c r="NS56" s="564" t="str">
        <f t="shared" si="43"/>
        <v>NICOLAS</v>
      </c>
      <c r="NT56" s="617" t="e">
        <f>INDEX(LUNDI!$B$63:$B$66,MATCH(A56,LUNDI!$D$63:$D$66,0))</f>
        <v>#N/A</v>
      </c>
      <c r="NU56" s="618" t="e">
        <f>INDEX(LUNDI!$B$63:$B$66,MATCH(A56,LUNDI!$E$63:$E$66,0))</f>
        <v>#N/A</v>
      </c>
      <c r="NV56" s="625" t="e">
        <f>INDEX(LUNDI!$H$63:$H$66,MATCH(A56,LUNDI!$J$63:$J$66,0))</f>
        <v>#N/A</v>
      </c>
      <c r="NW56" s="626" t="e">
        <f>INDEX(LUNDI!$H$63:$H$66,MATCH($A$56,LUNDI!K63:K66,0))</f>
        <v>#N/A</v>
      </c>
      <c r="NX56" s="617" t="e">
        <f>INDEX(MARDI!$B$63:$B$66,MATCH(A56,MARDI!$D$63:$D$66,0))</f>
        <v>#N/A</v>
      </c>
      <c r="NY56" s="618" t="e">
        <f>INDEX(MARDI!$B$63:$B$66,MATCH(A56,MARDI!$E$63:$E$66,0))</f>
        <v>#N/A</v>
      </c>
      <c r="NZ56" s="625" t="e">
        <f>INDEX(MARDI!$H$63:$H$66,MATCH(A56,MARDI!$J$63:$J$66,0))</f>
        <v>#N/A</v>
      </c>
      <c r="OA56" s="626" t="e">
        <f>INDEX(MARDI!$H$63:$H$66,MATCH(A56,MARDI!$K$63:$K$66,0))</f>
        <v>#N/A</v>
      </c>
      <c r="OB56" s="617" t="e">
        <f>INDEX(MERCREDI!$B$63:$B$66,MATCH(A56,MERCREDI!$D$63:$D$66,0))</f>
        <v>#N/A</v>
      </c>
      <c r="OC56" s="618" t="e">
        <f>INDEX(MERCREDI!$B$63:$B$66,MATCH(A56,MERCREDI!$E$63:$E$66,0))</f>
        <v>#N/A</v>
      </c>
      <c r="OD56" s="625" t="e">
        <f>INDEX(MERCREDI!$H$63:$H$66,MATCH(A56,MERCREDI!$J$63:$J$66,0))</f>
        <v>#N/A</v>
      </c>
      <c r="OE56" s="626" t="e">
        <f>INDEX(MERCREDI!$H$63:$H$66,MATCH(A56,MERCREDI!$K$63:$K$66,0))</f>
        <v>#N/A</v>
      </c>
      <c r="OF56" s="617" t="e">
        <f>INDEX(JEUDI!$B$63:$B$66,MATCH(A56,JEUDI!$D$63:$D$66,0))</f>
        <v>#N/A</v>
      </c>
      <c r="OG56" s="618" t="e">
        <f>INDEX(JEUDI!$B$63:$B$66,MATCH(A56,JEUDI!$E$63:$E$66,0))</f>
        <v>#N/A</v>
      </c>
      <c r="OH56" s="625" t="e">
        <f>INDEX(JEUDI!$H$63:$H$66,MATCH(A56,JEUDI!$J$63:$J$66,0))</f>
        <v>#N/A</v>
      </c>
      <c r="OI56" s="626" t="e">
        <f>INDEX(JEUDI!$H$63:$H$66,MATCH(A56,JEUDI!$K$63:$K$66,0))</f>
        <v>#N/A</v>
      </c>
      <c r="OJ56" s="617" t="e">
        <f>INDEX(VENDREDI!$B$63:$B$66,MATCH(A56,VENDREDI!$D$63:$D$66,0))</f>
        <v>#N/A</v>
      </c>
      <c r="OK56" s="618" t="e">
        <f>INDEX(VENDREDI!$B$63:$B$66,MATCH(A56,VENDREDI!$E$63:$E$66,0))</f>
        <v>#N/A</v>
      </c>
      <c r="OL56" s="625" t="e">
        <f>INDEX(VENDREDI!$H$63:$H$66,MATCH(A56,VENDREDI!$J$63:$J$66,0))</f>
        <v>#N/A</v>
      </c>
      <c r="OM56" s="626" t="e">
        <f>INDEX(VENDREDI!$H$63:$H$66,MATCH(A56,VENDREDI!$K$63:$K$66,0))</f>
        <v>#N/A</v>
      </c>
      <c r="ON56" s="669" t="str">
        <f t="shared" si="44"/>
        <v>NICOLAS</v>
      </c>
      <c r="OO56" s="641" t="e">
        <f>INDEX(LUNDI!$C$63:$C$66,MATCH(A56,LUNDI!$D$63:$D$66,0))</f>
        <v>#N/A</v>
      </c>
      <c r="OP56" s="642" t="e">
        <f>INDEX(LUNDI!$C$63:$C$66,MATCH(A56,LUNDI!$E$63:$E$66,0))</f>
        <v>#N/A</v>
      </c>
      <c r="OQ56" s="645" t="e">
        <f>INDEX(LUNDI!$I$63:$I$66,MATCH(A56,LUNDI!$J$63:$J$66,0))</f>
        <v>#N/A</v>
      </c>
      <c r="OR56" s="646" t="e">
        <f>INDEX(LUNDI!$I$63:$I$66,MATCH(A56,LUNDI!$K$63:$K$66,0))</f>
        <v>#N/A</v>
      </c>
      <c r="OS56" s="649" t="e">
        <f>INDEX(MARDI!$C$63:$C$66,MATCH(A56,MARDI!$D$63:$D$66,0))</f>
        <v>#N/A</v>
      </c>
      <c r="OT56" s="650" t="e">
        <f>INDEX(MARDI!$C$63:$C$66,MATCH(A56,MARDI!$E$63:$E$66,0))</f>
        <v>#N/A</v>
      </c>
      <c r="OU56" s="651" t="e">
        <f>INDEX(MARDI!$I$63:$I$66,MATCH(A56,MARDI!$J$63:$J$66,0))</f>
        <v>#N/A</v>
      </c>
      <c r="OV56" s="652" t="e">
        <f>INDEX(MARDI!$I$63:$I$66,MATCH(A56,MARDI!$K$63:$K$66,0))</f>
        <v>#N/A</v>
      </c>
      <c r="OW56" s="657" t="e">
        <f>INDEX(MERCREDI!$C$63:$C$66,MATCH(A56,MERCREDI!$D$63:$D$66,0))</f>
        <v>#N/A</v>
      </c>
      <c r="OX56" s="658" t="e">
        <f>INDEX(MERCREDI!$C$63:$C$66,MATCH(A56,MERCREDI!$E$63:$E$66,0))</f>
        <v>#N/A</v>
      </c>
      <c r="OY56" s="659" t="e">
        <f>INDEX(MERCREDI!$I$63:$I$66,MATCH(A56,MERCREDI!$J$63:$J$66,0))</f>
        <v>#N/A</v>
      </c>
      <c r="OZ56" s="660" t="e">
        <f>INDEX(MERCREDI!$I$63:$I$66,MATCH(A56,MERCREDI!$K$63:$K$66,0))</f>
        <v>#N/A</v>
      </c>
      <c r="PA56" s="657" t="e">
        <f>INDEX(JEUDI!$C$63:$C$66,MATCH(A56,JEUDI!$D$63:$D$66,0))</f>
        <v>#N/A</v>
      </c>
      <c r="PB56" s="658" t="e">
        <f>INDEX(JEUDI!$C$63:$C$66,MATCH(A56,JEUDI!$E$63:$E$66,0))</f>
        <v>#N/A</v>
      </c>
      <c r="PC56" s="659" t="e">
        <f>INDEX(JEUDI!$I$63:$I$66,MATCH(A56,JEUDI!$J$63:$J$66,0))</f>
        <v>#N/A</v>
      </c>
      <c r="PD56" s="660" t="e">
        <f>INDEX(JEUDI!$I$63:$I$66,MATCH(A56,JEUDI!$K$63:$K$66,0))</f>
        <v>#N/A</v>
      </c>
      <c r="PE56" s="657" t="e">
        <f>INDEX(VENDREDI!$C$63:$C$66,MATCH(A56,VENDREDI!$D$63:$D$66,0))</f>
        <v>#N/A</v>
      </c>
      <c r="PF56" s="658" t="e">
        <f>INDEX(VENDREDI!$C$63:$C$66,MATCH(A56,VENDREDI!$E$63:$E$66,0))</f>
        <v>#N/A</v>
      </c>
      <c r="PG56" s="659" t="e">
        <f>INDEX(VENDREDI!$I$63:$I$66,MATCH(A56,VENDREDI!$J$63:$J$66,0))</f>
        <v>#N/A</v>
      </c>
      <c r="PH56" s="660" t="e">
        <f>INDEX(VENDREDI!$I$63:$I$66,MATCH(A56,VENDREDI!$K$63:$K$66,0))</f>
        <v>#N/A</v>
      </c>
    </row>
    <row r="57" spans="1:424" x14ac:dyDescent="0.25">
      <c r="A57" s="90" t="str">
        <f>'LISTE DES PROFS'!A52</f>
        <v>OCULI</v>
      </c>
      <c r="B57" s="226">
        <f t="shared" si="17"/>
        <v>0</v>
      </c>
      <c r="C57" s="487">
        <f t="shared" si="18"/>
        <v>0</v>
      </c>
      <c r="D57" s="481">
        <f t="shared" si="19"/>
        <v>0</v>
      </c>
      <c r="E57" s="482">
        <f t="shared" si="20"/>
        <v>0</v>
      </c>
      <c r="F57" s="226">
        <f t="shared" si="21"/>
        <v>0</v>
      </c>
      <c r="G57" s="487">
        <f t="shared" si="22"/>
        <v>0</v>
      </c>
      <c r="H57" s="481">
        <f t="shared" si="23"/>
        <v>0</v>
      </c>
      <c r="I57" s="482">
        <f t="shared" si="24"/>
        <v>0</v>
      </c>
      <c r="J57" s="226">
        <f t="shared" si="45"/>
        <v>0</v>
      </c>
      <c r="K57" s="487">
        <f t="shared" si="46"/>
        <v>0</v>
      </c>
      <c r="L57" s="481">
        <f t="shared" si="47"/>
        <v>0</v>
      </c>
      <c r="M57" s="482">
        <f t="shared" si="48"/>
        <v>0</v>
      </c>
      <c r="N57" s="492">
        <f t="shared" si="25"/>
        <v>0</v>
      </c>
      <c r="O57" s="480" t="s">
        <v>45</v>
      </c>
      <c r="P57" s="226">
        <f>COUNTIF(LUNDI!$D$6:$AB$15,A57)</f>
        <v>0</v>
      </c>
      <c r="Q57" s="228">
        <f>COUNTIF(LUNDI!$D$20:$Y$29,A57)</f>
        <v>0</v>
      </c>
      <c r="R57" s="444">
        <f t="shared" si="4"/>
        <v>0</v>
      </c>
      <c r="S57" s="228">
        <f>COUNTIF(MARDI!$D$6:$AB$15,A57)</f>
        <v>0</v>
      </c>
      <c r="T57" s="228">
        <f>COUNTIF(MARDI!$D$20:$Y$29,A57)</f>
        <v>0</v>
      </c>
      <c r="U57" s="444">
        <f t="shared" si="5"/>
        <v>0</v>
      </c>
      <c r="V57" s="228">
        <f>COUNTIF(MERCREDI!$D$6:$AB$15,A57)</f>
        <v>0</v>
      </c>
      <c r="W57" s="228">
        <f>COUNTIF(MERCREDI!$D$20:$Y$29,A57)</f>
        <v>0</v>
      </c>
      <c r="X57" s="444">
        <f t="shared" si="6"/>
        <v>0</v>
      </c>
      <c r="Y57" s="228">
        <f>COUNTIF(JEUDI!$D$6:$AB$15,A57)</f>
        <v>0</v>
      </c>
      <c r="Z57" s="228">
        <f>COUNTIF(JEUDI!$D$20:$Y$29,A57)</f>
        <v>0</v>
      </c>
      <c r="AA57" s="444">
        <f t="shared" si="7"/>
        <v>0</v>
      </c>
      <c r="AB57" s="228">
        <f>COUNTIF(VENDREDI!$D$6:$AB$15,A57)</f>
        <v>0</v>
      </c>
      <c r="AC57" s="229">
        <f>COUNTIF(VENDREDI!$D$20:$Y$29,A57)</f>
        <v>0</v>
      </c>
      <c r="AD57" s="451">
        <f t="shared" si="8"/>
        <v>0</v>
      </c>
      <c r="AE57" s="226">
        <f>COUNTIF(LUNDI!$D$63:$D$66,A57)</f>
        <v>0</v>
      </c>
      <c r="AF57" s="227">
        <f>COUNTIF(LUNDI!$E$63:$E$66,A57)</f>
        <v>0</v>
      </c>
      <c r="AG57" s="228">
        <f>COUNTIF(MARDI!$D$63:$D$66,A57)</f>
        <v>0</v>
      </c>
      <c r="AH57" s="234">
        <f>COUNTIF(MARDI!$E$63:$E$66,A57)</f>
        <v>0</v>
      </c>
      <c r="AI57" s="228">
        <f>COUNTIF(MERCREDI!$D$63:$D$66,A57)</f>
        <v>0</v>
      </c>
      <c r="AJ57" s="234">
        <f>COUNTIF(MERCREDI!$E$63:$E$66,A57)</f>
        <v>0</v>
      </c>
      <c r="AK57" s="228">
        <f>COUNTIF(JEUDI!$D$63:$D$66,A57)</f>
        <v>0</v>
      </c>
      <c r="AL57" s="227">
        <f>COUNTIF(JEUDI!$E$63:$E$66,A57)</f>
        <v>0</v>
      </c>
      <c r="AM57" s="228">
        <f>COUNTIF(VENDREDI!$D$63:$D$66,A57)</f>
        <v>0</v>
      </c>
      <c r="AN57" s="525">
        <f>COUNTIF(VENDREDI!$E$63:$E$66,A57)</f>
        <v>0</v>
      </c>
      <c r="AO57" s="226">
        <f>COUNTIF(LUNDI!$F$63:$F$66,A57)</f>
        <v>0</v>
      </c>
      <c r="AP57" s="227"/>
      <c r="AQ57" s="228">
        <f>COUNTIF(MARDI!$F$63:$F$66,A57)</f>
        <v>0</v>
      </c>
      <c r="AR57" s="227"/>
      <c r="AS57" s="228">
        <f>COUNTIF(MERCREDI!$F$63:$F$66,A57)</f>
        <v>0</v>
      </c>
      <c r="AT57" s="227"/>
      <c r="AU57" s="228">
        <f>COUNTIF(JEUDI!$F$63:$F$66,A57)</f>
        <v>0</v>
      </c>
      <c r="AV57" s="227"/>
      <c r="AW57" s="229">
        <f>COUNTIF(VENDREDI!$F$63:$F$66,A57)</f>
        <v>0</v>
      </c>
      <c r="AZ57" s="236">
        <f>COUNTIF(LUNDI!$D$35:$AB$44,A57)</f>
        <v>0</v>
      </c>
      <c r="BA57" s="237">
        <f>COUNTIF(LUNDI!$D$49:$Y$58,A57)</f>
        <v>0</v>
      </c>
      <c r="BB57" s="444">
        <f t="shared" si="9"/>
        <v>0</v>
      </c>
      <c r="BC57" s="237">
        <f>COUNTIF(MARDI!$D$35:$AB$44,A57)</f>
        <v>0</v>
      </c>
      <c r="BD57" s="237">
        <f>COUNTIF(MARDI!$D$49:$Y$58,A57)</f>
        <v>0</v>
      </c>
      <c r="BE57" s="444">
        <f t="shared" si="10"/>
        <v>0</v>
      </c>
      <c r="BF57" s="237">
        <f>COUNTIF(MERCREDI!$D$35:$AB$44,A57)</f>
        <v>0</v>
      </c>
      <c r="BG57" s="237">
        <f>COUNTIF(MERCREDI!$D$49:$Y$58,A57)</f>
        <v>0</v>
      </c>
      <c r="BH57" s="444">
        <f t="shared" si="11"/>
        <v>0</v>
      </c>
      <c r="BI57" s="237">
        <f>COUNTIF(JEUDI!$D$35:$AB$44,A57)</f>
        <v>0</v>
      </c>
      <c r="BJ57" s="237">
        <f>COUNTIF(JEUDI!$D$49:$Y$58,A57)</f>
        <v>0</v>
      </c>
      <c r="BK57" s="444">
        <f t="shared" si="12"/>
        <v>0</v>
      </c>
      <c r="BL57" s="237">
        <f>COUNTIF(VENDREDI!$D$35:$AB$44,A57)</f>
        <v>0</v>
      </c>
      <c r="BM57" s="238">
        <f>COUNTIF(VENDREDI!$D$49:$Y$58,A57)</f>
        <v>0</v>
      </c>
      <c r="BN57" s="451">
        <f t="shared" si="13"/>
        <v>0</v>
      </c>
      <c r="BO57" s="207">
        <f>COUNTIF(LUNDI!$J$63:$J$66,A57)</f>
        <v>0</v>
      </c>
      <c r="BP57" s="41">
        <f>COUNTIF(LUNDI!$K$63:$K$66,A57)</f>
        <v>0</v>
      </c>
      <c r="BQ57" s="207">
        <f>COUNTIF(MARDI!$J$63:$J$66,A57)</f>
        <v>0</v>
      </c>
      <c r="BR57" s="41">
        <f>COUNTIF(MARDI!$K$63:$K$66,A57)</f>
        <v>0</v>
      </c>
      <c r="BS57" s="207">
        <f>COUNTIF(MERCREDI!$J$63:$J$66,A57)</f>
        <v>0</v>
      </c>
      <c r="BT57" s="41">
        <f>COUNTIF(MERCREDI!$K$63:$K$66,A57)</f>
        <v>0</v>
      </c>
      <c r="BU57" s="207">
        <f>COUNTIF(JEUDI!$J$63:$J$66,A57)</f>
        <v>0</v>
      </c>
      <c r="BV57" s="41">
        <f>COUNTIF(JEUDI!$K$63:$K$66,A57)</f>
        <v>0</v>
      </c>
      <c r="BW57" s="207">
        <f>COUNTIF(VENDREDI!$J$63:$J$66,A57)</f>
        <v>0</v>
      </c>
      <c r="BX57" s="42">
        <f>COUNTIF(VENDREDI!$K$63:$K$66,A57)</f>
        <v>0</v>
      </c>
      <c r="BY57" s="207">
        <f>COUNTIF(LUNDI!$L$66:$L113,A57)</f>
        <v>0</v>
      </c>
      <c r="BZ57" s="208"/>
      <c r="CA57" s="41">
        <f>COUNTIF(MARDI!$L$63:$L$66,A57)</f>
        <v>0</v>
      </c>
      <c r="CB57" s="208"/>
      <c r="CC57" s="208">
        <f>COUNTIF(MERCREDI!$L$63:$L$66,A57)</f>
        <v>0</v>
      </c>
      <c r="CD57" s="208"/>
      <c r="CE57" s="41">
        <f>COUNTIF(JEUDI!$L$63:$L$66,A57)</f>
        <v>0</v>
      </c>
      <c r="CF57" s="208"/>
      <c r="CG57" s="209">
        <f>COUNTIF(VENDREDI!$L$63:$L$66,A57)</f>
        <v>0</v>
      </c>
      <c r="CK57" s="43">
        <f>COUNTIF(LUNDI!$O$64:$O$66,A57)</f>
        <v>0</v>
      </c>
      <c r="CL57" s="41">
        <f>COUNTIF(MARDI!$O$64:$O$66,A57)</f>
        <v>0</v>
      </c>
      <c r="CM57" s="41">
        <f>COUNTIF(MERCREDI!$O$64:$O$66,A57)</f>
        <v>0</v>
      </c>
      <c r="CN57" s="41">
        <f>COUNTIF(JEUDI!$O$64:$O$66,A57)</f>
        <v>0</v>
      </c>
      <c r="CO57" s="42">
        <f>COUNTIF(VENDREDI!$O$64:$O$66,A57)</f>
        <v>0</v>
      </c>
      <c r="CQ57" s="43">
        <f>COUNTIF(LUNDI!$P$64:$P$66,A57)</f>
        <v>0</v>
      </c>
      <c r="CR57" s="41">
        <f>COUNTIF(MARDI!$P$64:$P$66,A57)</f>
        <v>0</v>
      </c>
      <c r="CS57" s="41">
        <f>COUNTIF(MERCREDI!$P$64:$P$66,A57)</f>
        <v>0</v>
      </c>
      <c r="CT57" s="41">
        <f>COUNTIF(JEUDI!$P$64:$P$66,A57)</f>
        <v>0</v>
      </c>
      <c r="CU57" s="42">
        <f>COUNTIF(VENDREDI!$P$64:$P$66,A57)</f>
        <v>0</v>
      </c>
      <c r="CV57" s="543" t="str">
        <f t="shared" si="26"/>
        <v>OCULI</v>
      </c>
      <c r="CW57" s="559" t="e">
        <f>INDEX(LUNDI!$B$6:$B$29,MATCH($A$57,LUNDI!D6:D29,0))</f>
        <v>#N/A</v>
      </c>
      <c r="CX57" s="559" t="e">
        <f>INDEX(LUNDI!$B$6:$B$29,MATCH($A$57,LUNDI!E6:E29,0))</f>
        <v>#N/A</v>
      </c>
      <c r="CY57" s="559" t="e">
        <f>INDEX(LUNDI!$B$6:$B$29,MATCH($A$57,LUNDI!F6:F29,0))</f>
        <v>#N/A</v>
      </c>
      <c r="CZ57" s="559" t="e">
        <f>INDEX(LUNDI!$B$6:$B$29,MATCH($A$57,LUNDI!G6:G29,0))</f>
        <v>#N/A</v>
      </c>
      <c r="DA57" s="559" t="e">
        <f>INDEX(LUNDI!$B$6:$B$29,MATCH($A$57,LUNDI!H6:H29,0))</f>
        <v>#N/A</v>
      </c>
      <c r="DB57" s="559" t="e">
        <f>INDEX(LUNDI!$B$6:$B$29,MATCH($A$57,LUNDI!I6:I29,0))</f>
        <v>#N/A</v>
      </c>
      <c r="DC57" s="559" t="e">
        <f>INDEX(LUNDI!$B$6:$B$29,MATCH($A$57,LUNDI!J6:J29,0))</f>
        <v>#N/A</v>
      </c>
      <c r="DD57" s="559" t="e">
        <f>INDEX(LUNDI!$B$6:$B$29,MATCH($A$57,LUNDI!K6:K29,0))</f>
        <v>#N/A</v>
      </c>
      <c r="DE57" s="559" t="e">
        <f>INDEX(LUNDI!$B$6:$B$29,MATCH($A$57,LUNDI!L6:L29,0))</f>
        <v>#N/A</v>
      </c>
      <c r="DF57" s="559" t="e">
        <f>INDEX(LUNDI!$B$6:$B$29,MATCH($A$57,LUNDI!M6:M29,0))</f>
        <v>#N/A</v>
      </c>
      <c r="DG57" s="559" t="e">
        <f>INDEX(LUNDI!$B$6:$B$29,MATCH($A$57,LUNDI!N6:N29,0))</f>
        <v>#N/A</v>
      </c>
      <c r="DH57" s="559" t="e">
        <f>INDEX(LUNDI!$B$6:$B$29,MATCH($A$57,LUNDI!O6:O29,0))</f>
        <v>#N/A</v>
      </c>
      <c r="DI57" s="559" t="e">
        <f>INDEX(LUNDI!$B$6:$B$29,MATCH($A$57,LUNDI!P6:P29,0))</f>
        <v>#N/A</v>
      </c>
      <c r="DJ57" s="559" t="e">
        <f>INDEX(LUNDI!$B$6:$B$29,MATCH($A$57,LUNDI!Q6:Q29,0))</f>
        <v>#N/A</v>
      </c>
      <c r="DK57" s="559" t="e">
        <f>INDEX(LUNDI!$B$6:$B$29,MATCH($A$57,LUNDI!R6:R29,0))</f>
        <v>#N/A</v>
      </c>
      <c r="DL57" s="559" t="e">
        <f>INDEX(LUNDI!$B$6:$B$29,MATCH($A$57,LUNDI!S6:S29,0))</f>
        <v>#N/A</v>
      </c>
      <c r="DM57" s="559" t="e">
        <f>INDEX(LUNDI!$B$6:$B$29,MATCH($A$57,LUNDI!T6:T29,0))</f>
        <v>#N/A</v>
      </c>
      <c r="DN57" s="559" t="e">
        <f>INDEX(LUNDI!$B$6:$B$29,MATCH($A$57,LUNDI!U6:U29,0))</f>
        <v>#N/A</v>
      </c>
      <c r="DO57" s="559" t="e">
        <f>INDEX(LUNDI!$B$6:$B$29,MATCH($A$57,LUNDI!V6:V29,0))</f>
        <v>#N/A</v>
      </c>
      <c r="DP57" s="559" t="e">
        <f>INDEX(LUNDI!$B$6:$B$29,MATCH($A$57,LUNDI!W6:W29,0))</f>
        <v>#N/A</v>
      </c>
      <c r="DQ57" s="559" t="e">
        <f>INDEX(LUNDI!$B$6:$B$29,MATCH($A$57,LUNDI!X6:X29,0))</f>
        <v>#N/A</v>
      </c>
      <c r="DR57" s="559" t="e">
        <f>INDEX(LUNDI!$B$6:$B$29,MATCH($A$57,LUNDI!Y6:Y29,0))</f>
        <v>#N/A</v>
      </c>
      <c r="DS57" s="559" t="e">
        <f>INDEX(LUNDI!$B$6:$B$29,MATCH($A$57,LUNDI!Z6:Z29,0))</f>
        <v>#N/A</v>
      </c>
      <c r="DT57" s="559" t="e">
        <f>INDEX(LUNDI!$B$6:$B$29,MATCH($A$57,LUNDI!AA6:AA29,0))</f>
        <v>#N/A</v>
      </c>
      <c r="DU57" s="559" t="e">
        <f>INDEX(LUNDI!$B$6:$B$29,MATCH($A$57,LUNDI!AB6:AB29,0))</f>
        <v>#N/A</v>
      </c>
      <c r="DV57" s="572">
        <f t="shared" si="49"/>
        <v>0</v>
      </c>
      <c r="DW57" s="543" t="str">
        <f t="shared" si="50"/>
        <v>OCULI</v>
      </c>
      <c r="DX57" s="559" t="e">
        <f>INDEX(MARDI!$B$6:$B$29,MATCH($A$57,MARDI!D6:D29,0))</f>
        <v>#N/A</v>
      </c>
      <c r="DY57" s="559" t="e">
        <f>INDEX(MARDI!$B$6:$B$29,MATCH($A$57,MARDI!E6:E29,0))</f>
        <v>#N/A</v>
      </c>
      <c r="DZ57" s="559" t="e">
        <f>INDEX(MARDI!$B$6:$B$29,MATCH($A$57,MARDI!F6:F29,0))</f>
        <v>#N/A</v>
      </c>
      <c r="EA57" s="559" t="e">
        <f>INDEX(MARDI!$B$6:$B$29,MATCH($A$57,MARDI!G6:G29,0))</f>
        <v>#N/A</v>
      </c>
      <c r="EB57" s="559" t="e">
        <f>INDEX(MARDI!$B$6:$B$29,MATCH($A$57,MARDI!H6:H29,0))</f>
        <v>#N/A</v>
      </c>
      <c r="EC57" s="559" t="e">
        <f>INDEX(MARDI!$B$6:$B$29,MATCH($A$57,MARDI!I6:I29,0))</f>
        <v>#N/A</v>
      </c>
      <c r="ED57" s="559" t="e">
        <f>INDEX(MARDI!$B$6:$B$29,MATCH($A$57,MARDI!J6:J29,0))</f>
        <v>#N/A</v>
      </c>
      <c r="EE57" s="559" t="e">
        <f>INDEX(MARDI!$B$6:$B$29,MATCH($A$57,MARDI!K6:K29,0))</f>
        <v>#N/A</v>
      </c>
      <c r="EF57" s="559" t="e">
        <f>INDEX(MARDI!$B$6:$B$29,MATCH($A$57,MARDI!L6:L29,0))</f>
        <v>#N/A</v>
      </c>
      <c r="EG57" s="559" t="e">
        <f>INDEX(MARDI!$B$6:$B$29,MATCH($A$57,MARDI!M6:M29,0))</f>
        <v>#N/A</v>
      </c>
      <c r="EH57" s="559" t="e">
        <f>INDEX(MARDI!$B$6:$B$29,MATCH($A$57,MARDI!N6:N29,0))</f>
        <v>#N/A</v>
      </c>
      <c r="EI57" s="559" t="e">
        <f>INDEX(MARDI!$B$6:$B$29,MATCH($A$57,MARDI!O6:O29,0))</f>
        <v>#N/A</v>
      </c>
      <c r="EJ57" s="559" t="e">
        <f>INDEX(MARDI!$B$6:$B$29,MATCH($A$57,MARDI!P6:P29,0))</f>
        <v>#N/A</v>
      </c>
      <c r="EK57" s="559" t="e">
        <f>INDEX(MARDI!$B$6:$B$29,MATCH($A$57,MARDI!Q6:Q29,0))</f>
        <v>#N/A</v>
      </c>
      <c r="EL57" s="559" t="e">
        <f>INDEX(MARDI!$B$6:$B$29,MATCH($A$57,MARDI!R6:R29,0))</f>
        <v>#N/A</v>
      </c>
      <c r="EM57" s="559" t="e">
        <f>INDEX(MARDI!$B$6:$B$29,MATCH($A$57,MARDI!S6:S29,0))</f>
        <v>#N/A</v>
      </c>
      <c r="EN57" s="559" t="e">
        <f>INDEX(MARDI!$B$6:$B$29,MATCH($A$57,MARDI!T6:T29,0))</f>
        <v>#N/A</v>
      </c>
      <c r="EO57" s="559" t="e">
        <f>INDEX(MARDI!$B$6:$B$29,MATCH($A$57,MARDI!U6:U29,0))</f>
        <v>#N/A</v>
      </c>
      <c r="EP57" s="559" t="e">
        <f>INDEX(MARDI!$B$6:$B$29,MATCH($A$57,MARDI!V6:V29,0))</f>
        <v>#N/A</v>
      </c>
      <c r="EQ57" s="559" t="e">
        <f>INDEX(MARDI!$B$6:$B$29,MATCH($A$57,MARDI!W6:W29,0))</f>
        <v>#N/A</v>
      </c>
      <c r="ER57" s="559" t="e">
        <f>INDEX(MARDI!$B$6:$B$29,MATCH($A$57,MARDI!X6:X29,0))</f>
        <v>#N/A</v>
      </c>
      <c r="ES57" s="559" t="e">
        <f>INDEX(MARDI!$B$6:$B$29,MATCH($A$57,MARDI!Y6:Y29,0))</f>
        <v>#N/A</v>
      </c>
      <c r="ET57" s="559" t="e">
        <f>INDEX(MARDI!$B$6:$B$29,MATCH($A$57,MARDI!Z6:Z29,0))</f>
        <v>#N/A</v>
      </c>
      <c r="EU57" s="559" t="e">
        <f>INDEX(MARDI!$B$6:$B$29,MATCH($A$57,MARDI!AA6:AA29,0))</f>
        <v>#N/A</v>
      </c>
      <c r="EV57" s="559" t="e">
        <f>INDEX(MARDI!$B$6:$B$29,MATCH($A$57,MARDI!AB6:AB29,0))</f>
        <v>#N/A</v>
      </c>
      <c r="EW57" s="572">
        <f t="shared" si="51"/>
        <v>0</v>
      </c>
      <c r="EX57" s="559"/>
      <c r="EY57" s="568" t="str">
        <f t="shared" si="27"/>
        <v>OCULI</v>
      </c>
      <c r="EZ57" s="559" t="e">
        <f>INDEX(MERCREDI!$B$6:$B$29,MATCH($A$57,MERCREDI!D6:D29,0))</f>
        <v>#N/A</v>
      </c>
      <c r="FA57" s="559" t="e">
        <f>INDEX(MERCREDI!$B$6:$B$29,MATCH($A$57,MERCREDI!E6:E29,0))</f>
        <v>#N/A</v>
      </c>
      <c r="FB57" s="559" t="e">
        <f>INDEX(MERCREDI!$B$6:$B$29,MATCH($A$57,MERCREDI!F6:F29,0))</f>
        <v>#N/A</v>
      </c>
      <c r="FC57" s="559" t="e">
        <f>INDEX(MERCREDI!$B$6:$B$29,MATCH($A$57,MERCREDI!G6:G29,0))</f>
        <v>#N/A</v>
      </c>
      <c r="FD57" s="559" t="e">
        <f>INDEX(MERCREDI!$B$6:$B$29,MATCH($A$57,MERCREDI!H6:H29,0))</f>
        <v>#N/A</v>
      </c>
      <c r="FE57" s="559" t="e">
        <f>INDEX(MERCREDI!$B$6:$B$29,MATCH($A$57,MERCREDI!I6:I29,0))</f>
        <v>#N/A</v>
      </c>
      <c r="FF57" s="559" t="e">
        <f>INDEX(MERCREDI!$B$6:$B$29,MATCH($A$57,MERCREDI!J6:J29,0))</f>
        <v>#N/A</v>
      </c>
      <c r="FG57" s="559" t="e">
        <f>INDEX(MERCREDI!$B$6:$B$29,MATCH($A$57,MERCREDI!K6:K29,0))</f>
        <v>#N/A</v>
      </c>
      <c r="FH57" s="559" t="e">
        <f>INDEX(MERCREDI!$B$6:$B$29,MATCH($A$57,MERCREDI!L6:L29,0))</f>
        <v>#N/A</v>
      </c>
      <c r="FI57" s="559" t="e">
        <f>INDEX(MERCREDI!$B$6:$B$29,MATCH($A$57,MERCREDI!M6:M29,0))</f>
        <v>#N/A</v>
      </c>
      <c r="FJ57" s="559" t="e">
        <f>INDEX(MERCREDI!$B$6:$B$29,MATCH($A$57,MERCREDI!N6:N29,0))</f>
        <v>#N/A</v>
      </c>
      <c r="FK57" s="559" t="e">
        <f>INDEX(MERCREDI!$B$6:$B$29,MATCH($A$57,MERCREDI!O6:O29,0))</f>
        <v>#N/A</v>
      </c>
      <c r="FL57" s="559" t="e">
        <f>INDEX(MERCREDI!$B$6:$B$29,MATCH($A$57,MERCREDI!P6:P29,0))</f>
        <v>#N/A</v>
      </c>
      <c r="FM57" s="559" t="e">
        <f>INDEX(MERCREDI!$B$6:$B$29,MATCH($A$57,MERCREDI!Q6:Q29,0))</f>
        <v>#N/A</v>
      </c>
      <c r="FN57" s="559" t="e">
        <f>INDEX(MERCREDI!$B$6:$B$29,MATCH($A$57,MERCREDI!R6:R29,0))</f>
        <v>#N/A</v>
      </c>
      <c r="FO57" s="559" t="e">
        <f>INDEX(MERCREDI!$B$6:$B$29,MATCH($A$57,MERCREDI!S6:S29,0))</f>
        <v>#N/A</v>
      </c>
      <c r="FP57" s="559" t="e">
        <f>INDEX(MERCREDI!$B$6:$B$29,MATCH($A$57,MERCREDI!T6:T29,0))</f>
        <v>#N/A</v>
      </c>
      <c r="FQ57" s="559" t="e">
        <f>INDEX(MERCREDI!$B$6:$B$29,MATCH($A$57,MERCREDI!U6:U29,0))</f>
        <v>#N/A</v>
      </c>
      <c r="FR57" s="559" t="e">
        <f>INDEX(MERCREDI!$B$6:$B$29,MATCH($A$57,MERCREDI!V6:V29,0))</f>
        <v>#N/A</v>
      </c>
      <c r="FS57" s="559" t="e">
        <f>INDEX(MERCREDI!$B$6:$B$29,MATCH($A$57,MERCREDI!W6:W29,0))</f>
        <v>#N/A</v>
      </c>
      <c r="FT57" s="559" t="e">
        <f>INDEX(MERCREDI!$B$6:$B$29,MATCH($A$57,MERCREDI!X6:X29,0))</f>
        <v>#N/A</v>
      </c>
      <c r="FU57" s="559" t="e">
        <f>INDEX(MERCREDI!$B$6:$B$29,MATCH($A$57,MERCREDI!Y6:Y29,0))</f>
        <v>#N/A</v>
      </c>
      <c r="FV57" s="559" t="e">
        <f>INDEX(MERCREDI!$B$6:$B$29,MATCH($A$57,MERCREDI!Z6:Z29,0))</f>
        <v>#N/A</v>
      </c>
      <c r="FW57" s="559" t="e">
        <f>INDEX(MERCREDI!$B$6:$B$29,MATCH($A$57,MERCREDI!AA6:AA29,0))</f>
        <v>#N/A</v>
      </c>
      <c r="FX57" s="559" t="e">
        <f>INDEX(MERCREDI!$B$6:$B$29,MATCH($A$57,MERCREDI!AB6:AB29,0))</f>
        <v>#N/A</v>
      </c>
      <c r="FY57" s="572">
        <f t="shared" si="28"/>
        <v>0</v>
      </c>
      <c r="GA57" s="570" t="str">
        <f t="shared" si="29"/>
        <v>OCULI</v>
      </c>
      <c r="GB57" s="565" t="e">
        <f>INDEX(JEUDI!$B$6:$B$29,MATCH($A$57,JEUDI!D6:D29,0))</f>
        <v>#N/A</v>
      </c>
      <c r="GC57" s="565" t="e">
        <f>INDEX(JEUDI!$B$6:$B$29,MATCH($A$57,JEUDI!E6:E29,0))</f>
        <v>#N/A</v>
      </c>
      <c r="GD57" s="565" t="e">
        <f>INDEX(JEUDI!$B$6:$B$29,MATCH($A$57,JEUDI!F6:F29,0))</f>
        <v>#N/A</v>
      </c>
      <c r="GE57" s="565" t="e">
        <f>INDEX(JEUDI!$B$6:$B$29,MATCH($A$57,JEUDI!G6:G29,0))</f>
        <v>#N/A</v>
      </c>
      <c r="GF57" s="565" t="e">
        <f>INDEX(JEUDI!$B$6:$B$29,MATCH($A$57,JEUDI!H6:H29,0))</f>
        <v>#N/A</v>
      </c>
      <c r="GG57" s="565" t="e">
        <f>INDEX(JEUDI!$B$6:$B$29,MATCH($A$57,JEUDI!I6:I29,0))</f>
        <v>#N/A</v>
      </c>
      <c r="GH57" s="565" t="e">
        <f>INDEX(JEUDI!$B$6:$B$29,MATCH($A$57,JEUDI!J6:J29,0))</f>
        <v>#N/A</v>
      </c>
      <c r="GI57" s="565" t="e">
        <f>INDEX(JEUDI!$B$6:$B$29,MATCH($A$57,JEUDI!K6:K29,0))</f>
        <v>#N/A</v>
      </c>
      <c r="GJ57" s="565" t="e">
        <f>INDEX(JEUDI!$B$6:$B$29,MATCH($A$57,JEUDI!L6:L29,0))</f>
        <v>#N/A</v>
      </c>
      <c r="GK57" s="565" t="e">
        <f>INDEX(JEUDI!$B$6:$B$29,MATCH($A$57,JEUDI!M6:M29,0))</f>
        <v>#N/A</v>
      </c>
      <c r="GL57" s="565" t="e">
        <f>INDEX(JEUDI!$B$6:$B$29,MATCH($A$57,JEUDI!N6:N29,0))</f>
        <v>#N/A</v>
      </c>
      <c r="GM57" s="565" t="e">
        <f>INDEX(JEUDI!$B$6:$B$29,MATCH($A$57,JEUDI!O6:O29,0))</f>
        <v>#N/A</v>
      </c>
      <c r="GN57" s="565" t="e">
        <f>INDEX(JEUDI!$B$6:$B$29,MATCH($A$57,JEUDI!P6:P29,0))</f>
        <v>#N/A</v>
      </c>
      <c r="GO57" s="565" t="e">
        <f>INDEX(JEUDI!$B$6:$B$29,MATCH($A$57,JEUDI!Q6:Q29,0))</f>
        <v>#N/A</v>
      </c>
      <c r="GP57" s="565" t="e">
        <f>INDEX(JEUDI!$B$6:$B$29,MATCH($A$57,JEUDI!R6:R29,0))</f>
        <v>#N/A</v>
      </c>
      <c r="GQ57" s="565" t="e">
        <f>INDEX(JEUDI!$B$6:$B$29,MATCH($A$57,JEUDI!S6:S29,0))</f>
        <v>#N/A</v>
      </c>
      <c r="GR57" s="565" t="e">
        <f>INDEX(JEUDI!$B$6:$B$29,MATCH($A$57,JEUDI!T6:T29,0))</f>
        <v>#N/A</v>
      </c>
      <c r="GS57" s="565" t="e">
        <f>INDEX(JEUDI!$B$6:$B$29,MATCH($A$57,JEUDI!U6:U29,0))</f>
        <v>#N/A</v>
      </c>
      <c r="GT57" s="565" t="e">
        <f>INDEX(JEUDI!$B$6:$B$29,MATCH($A$57,JEUDI!V6:V29,0))</f>
        <v>#N/A</v>
      </c>
      <c r="GU57" s="565" t="e">
        <f>INDEX(JEUDI!$B$6:$B$29,MATCH($A$57,JEUDI!W6:W29,0))</f>
        <v>#N/A</v>
      </c>
      <c r="GV57" s="565" t="e">
        <f>INDEX(JEUDI!$B$6:$B$29,MATCH($A$57,JEUDI!X6:X29,0))</f>
        <v>#N/A</v>
      </c>
      <c r="GW57" s="565" t="e">
        <f>INDEX(JEUDI!$B$6:$B$29,MATCH($A$57,JEUDI!Y6:Y29,0))</f>
        <v>#N/A</v>
      </c>
      <c r="GX57" s="565" t="e">
        <f>INDEX(JEUDI!$B$6:$B$29,MATCH($A$57,JEUDI!Z6:Z29,0))</f>
        <v>#N/A</v>
      </c>
      <c r="GY57" s="565" t="e">
        <f>INDEX(JEUDI!$B$6:$B$29,MATCH($A$57,JEUDI!AA6:AA29,0))</f>
        <v>#N/A</v>
      </c>
      <c r="GZ57" s="565" t="e">
        <f>INDEX(JEUDI!$B$6:$B$29,MATCH($A$57,JEUDI!AB6:AB29,0))</f>
        <v>#N/A</v>
      </c>
      <c r="HA57" s="572">
        <f t="shared" si="30"/>
        <v>0</v>
      </c>
      <c r="HC57" s="772" t="str">
        <f t="shared" si="31"/>
        <v>OCULI</v>
      </c>
      <c r="HD57" s="565" t="e">
        <f>INDEX(VENDREDI!$B$6:$B$29,MATCH($A$57,VENDREDI!D6:D29,0))</f>
        <v>#N/A</v>
      </c>
      <c r="HE57" s="565" t="e">
        <f>INDEX(VENDREDI!$B$6:$B$29,MATCH($A$57,VENDREDI!E6:E29,0))</f>
        <v>#N/A</v>
      </c>
      <c r="HF57" s="565" t="e">
        <f>INDEX(VENDREDI!$B$6:$B$29,MATCH($A$57,VENDREDI!F6:F29,0))</f>
        <v>#N/A</v>
      </c>
      <c r="HG57" s="565" t="e">
        <f>INDEX(VENDREDI!$B$6:$B$29,MATCH($A$57,VENDREDI!G6:G29,0))</f>
        <v>#N/A</v>
      </c>
      <c r="HH57" s="565" t="e">
        <f>INDEX(VENDREDI!$B$6:$B$29,MATCH($A$57,VENDREDI!H6:H29,0))</f>
        <v>#N/A</v>
      </c>
      <c r="HI57" s="565" t="e">
        <f>INDEX(VENDREDI!$B$6:$B$29,MATCH($A$57,VENDREDI!I6:I29,0))</f>
        <v>#N/A</v>
      </c>
      <c r="HJ57" s="565" t="e">
        <f>INDEX(VENDREDI!$B$6:$B$29,MATCH($A$57,VENDREDI!J6:J29,0))</f>
        <v>#N/A</v>
      </c>
      <c r="HK57" s="565" t="e">
        <f>INDEX(VENDREDI!$B$6:$B$29,MATCH($A$57,VENDREDI!K6:K29,0))</f>
        <v>#N/A</v>
      </c>
      <c r="HL57" s="565" t="e">
        <f>INDEX(VENDREDI!$B$6:$B$29,MATCH($A$57,VENDREDI!L6:L29,0))</f>
        <v>#N/A</v>
      </c>
      <c r="HM57" s="565" t="e">
        <f>INDEX(VENDREDI!$B$6:$B$29,MATCH($A$57,VENDREDI!M6:M29,0))</f>
        <v>#N/A</v>
      </c>
      <c r="HN57" s="565" t="e">
        <f>INDEX(VENDREDI!$B$6:$B$29,MATCH($A$57,VENDREDI!N6:N29,0))</f>
        <v>#N/A</v>
      </c>
      <c r="HO57" s="565" t="e">
        <f>INDEX(VENDREDI!$B$6:$B$29,MATCH($A$57,VENDREDI!O6:O29,0))</f>
        <v>#N/A</v>
      </c>
      <c r="HP57" s="565" t="e">
        <f>INDEX(VENDREDI!$B$6:$B$29,MATCH($A$57,VENDREDI!P6:P29,0))</f>
        <v>#N/A</v>
      </c>
      <c r="HQ57" s="565" t="e">
        <f>INDEX(VENDREDI!$B$6:$B$29,MATCH($A$57,VENDREDI!Q6:Q29,0))</f>
        <v>#N/A</v>
      </c>
      <c r="HR57" s="565" t="e">
        <f>INDEX(VENDREDI!$B$6:$B$29,MATCH($A$57,VENDREDI!R6:R29,0))</f>
        <v>#N/A</v>
      </c>
      <c r="HS57" s="565" t="e">
        <f>INDEX(VENDREDI!$B$6:$B$29,MATCH($A$57,VENDREDI!S6:S29,0))</f>
        <v>#N/A</v>
      </c>
      <c r="HT57" s="565" t="e">
        <f>INDEX(VENDREDI!$B$6:$B$29,MATCH($A$57,VENDREDI!T6:T29,0))</f>
        <v>#N/A</v>
      </c>
      <c r="HU57" s="565" t="e">
        <f>INDEX(VENDREDI!$B$6:$B$29,MATCH($A$57,VENDREDI!U6:U29,0))</f>
        <v>#N/A</v>
      </c>
      <c r="HV57" s="565" t="e">
        <f>INDEX(VENDREDI!$B$6:$B$29,MATCH($A$57,VENDREDI!V6:V29,0))</f>
        <v>#N/A</v>
      </c>
      <c r="HW57" s="565" t="e">
        <f>INDEX(VENDREDI!$B$6:$B$29,MATCH($A$57,VENDREDI!W6:W29,0))</f>
        <v>#N/A</v>
      </c>
      <c r="HX57" s="565" t="e">
        <f>INDEX(VENDREDI!$B$6:$B$29,MATCH($A$57,VENDREDI!X6:X29,0))</f>
        <v>#N/A</v>
      </c>
      <c r="HY57" s="565" t="e">
        <f>INDEX(VENDREDI!$B$6:$B$29,MATCH($A$57,VENDREDI!Y6:Y29,0))</f>
        <v>#N/A</v>
      </c>
      <c r="HZ57" s="565" t="e">
        <f>INDEX(VENDREDI!$B$6:$B$29,MATCH($A$57,VENDREDI!Z6:Z29,0))</f>
        <v>#N/A</v>
      </c>
      <c r="IA57" s="565" t="e">
        <f>INDEX(VENDREDI!$B$6:$B$29,MATCH($A$57,VENDREDI!AA6:AA29,0))</f>
        <v>#N/A</v>
      </c>
      <c r="IB57" s="565" t="e">
        <f>INDEX(VENDREDI!$B$6:$B$29,MATCH($A$57,VENDREDI!AB6:AB29,0))</f>
        <v>#N/A</v>
      </c>
      <c r="IC57" s="572">
        <f t="shared" si="32"/>
        <v>0</v>
      </c>
      <c r="IG57" s="772" t="str">
        <f t="shared" si="33"/>
        <v>OCULI</v>
      </c>
      <c r="IH57" s="565" t="e">
        <f>INDEX(LUNDI!$B$35:$B$58,MATCH($A$57,LUNDI!D35:D58,0))</f>
        <v>#N/A</v>
      </c>
      <c r="II57" s="565" t="e">
        <f>INDEX(LUNDI!$B$35:$B$58,MATCH($A$57,LUNDI!E35:E58,0))</f>
        <v>#N/A</v>
      </c>
      <c r="IJ57" s="565" t="e">
        <f>INDEX(LUNDI!$B$35:$B$58,MATCH($A$57,LUNDI!F35:F58,0))</f>
        <v>#N/A</v>
      </c>
      <c r="IK57" s="565" t="e">
        <f>INDEX(LUNDI!$B$35:$B$58,MATCH($A$57,LUNDI!G35:G58,0))</f>
        <v>#N/A</v>
      </c>
      <c r="IL57" s="565" t="e">
        <f>INDEX(LUNDI!$B$35:$B$58,MATCH($A$57,LUNDI!H35:H58,0))</f>
        <v>#N/A</v>
      </c>
      <c r="IM57" s="565" t="e">
        <f>INDEX(LUNDI!$B$35:$B$58,MATCH($A$57,LUNDI!I35:I58,0))</f>
        <v>#N/A</v>
      </c>
      <c r="IN57" s="565" t="e">
        <f>INDEX(LUNDI!$B$35:$B$58,MATCH($A$57,LUNDI!J35:J58,0))</f>
        <v>#N/A</v>
      </c>
      <c r="IO57" s="565" t="e">
        <f>INDEX(LUNDI!$B$35:$B$58,MATCH($A$57,LUNDI!K35:K58,0))</f>
        <v>#N/A</v>
      </c>
      <c r="IP57" s="565" t="e">
        <f>INDEX(LUNDI!$B$35:$B$58,MATCH($A$57,LUNDI!L35:L58,0))</f>
        <v>#N/A</v>
      </c>
      <c r="IQ57" s="565" t="e">
        <f>INDEX(LUNDI!$B$35:$B$58,MATCH($A$57,LUNDI!M35:M58,0))</f>
        <v>#N/A</v>
      </c>
      <c r="IR57" s="565" t="e">
        <f>INDEX(LUNDI!$B$35:$B$58,MATCH($A$57,LUNDI!N35:N58,0))</f>
        <v>#N/A</v>
      </c>
      <c r="IS57" s="565" t="e">
        <f>INDEX(LUNDI!$B$35:$B$58,MATCH($A$57,LUNDI!O35:O58,0))</f>
        <v>#N/A</v>
      </c>
      <c r="IT57" s="565" t="e">
        <f>INDEX(LUNDI!$B$35:$B$58,MATCH($A$57,LUNDI!P35:P58,0))</f>
        <v>#N/A</v>
      </c>
      <c r="IU57" s="565" t="e">
        <f>INDEX(LUNDI!$B$35:$B$58,MATCH($A$57,LUNDI!Q35:Q58,0))</f>
        <v>#N/A</v>
      </c>
      <c r="IV57" s="565" t="e">
        <f>INDEX(LUNDI!$B$35:$B$58,MATCH($A$57,LUNDI!R35:R58,0))</f>
        <v>#N/A</v>
      </c>
      <c r="IW57" s="565" t="e">
        <f>INDEX(LUNDI!$B$35:$B$58,MATCH($A$57,LUNDI!S35:S58,0))</f>
        <v>#N/A</v>
      </c>
      <c r="IX57" s="565" t="e">
        <f>INDEX(LUNDI!$B$35:$B$58,MATCH($A$57,LUNDI!T35:T58,0))</f>
        <v>#N/A</v>
      </c>
      <c r="IY57" s="565" t="e">
        <f>INDEX(LUNDI!$B$35:$B$58,MATCH($A$57,LUNDI!U35:U58,0))</f>
        <v>#N/A</v>
      </c>
      <c r="IZ57" s="565" t="e">
        <f>INDEX(LUNDI!$B$35:$B$58,MATCH($A$57,LUNDI!V35:V58,0))</f>
        <v>#N/A</v>
      </c>
      <c r="JA57" s="565" t="e">
        <f>INDEX(LUNDI!$B$35:$B$58,MATCH($A$57,LUNDI!W35:W58,0))</f>
        <v>#N/A</v>
      </c>
      <c r="JB57" s="565" t="e">
        <f>INDEX(LUNDI!$B$35:$B$58,MATCH($A$57,LUNDI!X35:X58,0))</f>
        <v>#N/A</v>
      </c>
      <c r="JC57" s="565" t="e">
        <f>INDEX(LUNDI!$B$35:$B$58,MATCH($A$57,LUNDI!Y35:Y58,0))</f>
        <v>#N/A</v>
      </c>
      <c r="JD57" s="565" t="e">
        <f>INDEX(LUNDI!$B$35:$B$58,MATCH($A$57,LUNDI!Z35:Z58,0))</f>
        <v>#N/A</v>
      </c>
      <c r="JE57" s="565" t="e">
        <f>INDEX(LUNDI!$B$35:$B$58,MATCH($A$57,LUNDI!AA35:AA58,0))</f>
        <v>#N/A</v>
      </c>
      <c r="JF57" s="565" t="e">
        <f>INDEX(LUNDI!$B$35:$B$58,MATCH($A$57,LUNDI!AB35:AB58,0))</f>
        <v>#N/A</v>
      </c>
      <c r="JG57" s="572">
        <f t="shared" si="34"/>
        <v>0</v>
      </c>
      <c r="JI57" s="772" t="str">
        <f t="shared" si="35"/>
        <v>OCULI</v>
      </c>
      <c r="JJ57" s="565" t="e">
        <f>INDEX(MARDI!$B$35:$B$58,MATCH($A$57,MARDI!D35:D58,0))</f>
        <v>#N/A</v>
      </c>
      <c r="JK57" s="565" t="e">
        <f>INDEX(MARDI!$B$35:$B$58,MATCH($A$57,MARDI!E35:E58,0))</f>
        <v>#N/A</v>
      </c>
      <c r="JL57" s="565" t="e">
        <f>INDEX(MARDI!$B$35:$B$58,MATCH($A$57,MARDI!F35:F58,0))</f>
        <v>#N/A</v>
      </c>
      <c r="JM57" s="565" t="e">
        <f>INDEX(MARDI!$B$35:$B$58,MATCH($A$57,MARDI!G35:G58,0))</f>
        <v>#N/A</v>
      </c>
      <c r="JN57" s="565" t="e">
        <f>INDEX(MARDI!$B$35:$B$58,MATCH($A$57,MARDI!H35:H58,0))</f>
        <v>#N/A</v>
      </c>
      <c r="JO57" s="565" t="e">
        <f>INDEX(MARDI!$B$35:$B$58,MATCH($A$57,MARDI!I35:I58,0))</f>
        <v>#N/A</v>
      </c>
      <c r="JP57" s="565" t="e">
        <f>INDEX(MARDI!$B$35:$B$58,MATCH($A$57,MARDI!J35:J58,0))</f>
        <v>#N/A</v>
      </c>
      <c r="JQ57" s="565" t="e">
        <f>INDEX(MARDI!$B$35:$B$58,MATCH($A$57,MARDI!K35:K58,0))</f>
        <v>#N/A</v>
      </c>
      <c r="JR57" s="565" t="e">
        <f>INDEX(MARDI!$B$35:$B$58,MATCH($A$57,MARDI!L35:L58,0))</f>
        <v>#N/A</v>
      </c>
      <c r="JS57" s="565" t="e">
        <f>INDEX(MARDI!$B$35:$B$58,MATCH($A$57,MARDI!M35:M58,0))</f>
        <v>#N/A</v>
      </c>
      <c r="JT57" s="565" t="e">
        <f>INDEX(MARDI!$B$35:$B$58,MATCH($A$57,MARDI!N35:N58,0))</f>
        <v>#N/A</v>
      </c>
      <c r="JU57" s="565" t="e">
        <f>INDEX(MARDI!$B$35:$B$58,MATCH($A$57,MARDI!O35:O58,0))</f>
        <v>#N/A</v>
      </c>
      <c r="JV57" s="565" t="e">
        <f>INDEX(MARDI!$B$35:$B$58,MATCH($A$57,MARDI!P35:P58,0))</f>
        <v>#N/A</v>
      </c>
      <c r="JW57" s="565" t="e">
        <f>INDEX(MARDI!$B$35:$B$58,MATCH($A$57,MARDI!Q35:Q58,0))</f>
        <v>#N/A</v>
      </c>
      <c r="JX57" s="565" t="e">
        <f>INDEX(MARDI!$B$35:$B$58,MATCH($A$57,MARDI!R35:R58,0))</f>
        <v>#N/A</v>
      </c>
      <c r="JY57" s="565" t="e">
        <f>INDEX(MARDI!$B$35:$B$58,MATCH($A$57,MARDI!S35:S58,0))</f>
        <v>#N/A</v>
      </c>
      <c r="JZ57" s="565" t="e">
        <f>INDEX(MARDI!$B$35:$B$58,MATCH($A$57,MARDI!T35:T58,0))</f>
        <v>#N/A</v>
      </c>
      <c r="KA57" s="565" t="e">
        <f>INDEX(MARDI!$B$35:$B$58,MATCH($A$57,MARDI!U35:U58,0))</f>
        <v>#N/A</v>
      </c>
      <c r="KB57" s="565" t="e">
        <f>INDEX(MARDI!$B$35:$B$58,MATCH($A$57,MARDI!V35:V58,0))</f>
        <v>#N/A</v>
      </c>
      <c r="KC57" s="565" t="e">
        <f>INDEX(MARDI!$B$35:$B$58,MATCH($A$57,MARDI!W35:W58,0))</f>
        <v>#N/A</v>
      </c>
      <c r="KD57" s="565" t="e">
        <f>INDEX(MARDI!$B$35:$B$58,MATCH($A$57,MARDI!X35:X58,0))</f>
        <v>#N/A</v>
      </c>
      <c r="KE57" s="565" t="e">
        <f>INDEX(MARDI!$B$35:$B$58,MATCH($A$57,MARDI!Y35:Y58,0))</f>
        <v>#N/A</v>
      </c>
      <c r="KF57" s="565" t="e">
        <f>INDEX(MARDI!$B$35:$B$58,MATCH($A$57,MARDI!Z35:Z58,0))</f>
        <v>#N/A</v>
      </c>
      <c r="KG57" s="565" t="e">
        <f>INDEX(MARDI!$B$35:$B$58,MATCH($A$57,MARDI!AA35:AA58,0))</f>
        <v>#N/A</v>
      </c>
      <c r="KH57" s="565" t="e">
        <f>INDEX(MARDI!$B$35:$B$58,MATCH($A$57,MARDI!AB35:AB58,0))</f>
        <v>#N/A</v>
      </c>
      <c r="KI57" s="572">
        <f t="shared" si="36"/>
        <v>0</v>
      </c>
      <c r="KK57" s="565" t="str">
        <f t="shared" si="37"/>
        <v>OCULI</v>
      </c>
      <c r="KL57" s="565" t="e">
        <f>INDEX(MERCREDI!$B$35:$B$58,MATCH($A$57,MERCREDI!D35:D58,0))</f>
        <v>#N/A</v>
      </c>
      <c r="KM57" s="565" t="e">
        <f>INDEX(MERCREDI!$B$35:$B$58,MATCH($A$57,MERCREDI!E35:E58,0))</f>
        <v>#N/A</v>
      </c>
      <c r="KN57" s="565" t="e">
        <f>INDEX(MERCREDI!$B$35:$B$58,MATCH($A$57,MERCREDI!F35:F58,0))</f>
        <v>#N/A</v>
      </c>
      <c r="KO57" s="565" t="e">
        <f>INDEX(MERCREDI!$B$35:$B$58,MATCH($A$57,MERCREDI!G35:G58,0))</f>
        <v>#N/A</v>
      </c>
      <c r="KP57" s="565" t="e">
        <f>INDEX(MERCREDI!$B$35:$B$58,MATCH($A$57,MERCREDI!H35:H58,0))</f>
        <v>#N/A</v>
      </c>
      <c r="KQ57" s="565" t="e">
        <f>INDEX(MERCREDI!$B$35:$B$58,MATCH($A$57,MERCREDI!I35:I58,0))</f>
        <v>#N/A</v>
      </c>
      <c r="KR57" s="565" t="e">
        <f>INDEX(MERCREDI!$B$35:$B$58,MATCH($A$57,MERCREDI!J35:J58,0))</f>
        <v>#N/A</v>
      </c>
      <c r="KS57" s="565" t="e">
        <f>INDEX(MERCREDI!$B$35:$B$58,MATCH($A$57,MERCREDI!K35:K58,0))</f>
        <v>#N/A</v>
      </c>
      <c r="KT57" s="565" t="e">
        <f>INDEX(MERCREDI!$B$35:$B$58,MATCH($A$57,MERCREDI!L35:L58,0))</f>
        <v>#N/A</v>
      </c>
      <c r="KU57" s="565" t="e">
        <f>INDEX(MERCREDI!$B$35:$B$58,MATCH($A$57,MERCREDI!M35:M58,0))</f>
        <v>#N/A</v>
      </c>
      <c r="KV57" s="565" t="e">
        <f>INDEX(MERCREDI!$B$35:$B$58,MATCH($A$57,MERCREDI!N35:N58,0))</f>
        <v>#N/A</v>
      </c>
      <c r="KW57" s="565" t="e">
        <f>INDEX(MERCREDI!$B$35:$B$58,MATCH($A$57,MERCREDI!O35:O58,0))</f>
        <v>#N/A</v>
      </c>
      <c r="KX57" s="565" t="e">
        <f>INDEX(MERCREDI!$B$35:$B$58,MATCH($A$57,MERCREDI!P35:P58,0))</f>
        <v>#N/A</v>
      </c>
      <c r="KY57" s="565" t="e">
        <f>INDEX(MERCREDI!$B$35:$B$58,MATCH($A$57,MERCREDI!Q35:Q58,0))</f>
        <v>#N/A</v>
      </c>
      <c r="KZ57" s="565" t="e">
        <f>INDEX(MERCREDI!$B$35:$B$58,MATCH($A$57,MERCREDI!R35:R58,0))</f>
        <v>#N/A</v>
      </c>
      <c r="LA57" s="565" t="e">
        <f>INDEX(MERCREDI!$B$35:$B$58,MATCH($A$57,MERCREDI!S35:S58,0))</f>
        <v>#N/A</v>
      </c>
      <c r="LB57" s="565" t="e">
        <f>INDEX(MERCREDI!$B$35:$B$58,MATCH($A$57,MERCREDI!T35:T58,0))</f>
        <v>#N/A</v>
      </c>
      <c r="LC57" s="565" t="e">
        <f>INDEX(MERCREDI!$B$35:$B$58,MATCH($A$57,MERCREDI!U35:U58,0))</f>
        <v>#N/A</v>
      </c>
      <c r="LD57" s="565" t="e">
        <f>INDEX(MERCREDI!$B$35:$B$58,MATCH($A$57,MERCREDI!V35:V58,0))</f>
        <v>#N/A</v>
      </c>
      <c r="LE57" s="565" t="e">
        <f>INDEX(MERCREDI!$B$35:$B$58,MATCH($A$57,MERCREDI!W35:W58,0))</f>
        <v>#N/A</v>
      </c>
      <c r="LF57" s="565" t="e">
        <f>INDEX(MERCREDI!$B$35:$B$58,MATCH($A$57,MERCREDI!X35:X58,0))</f>
        <v>#N/A</v>
      </c>
      <c r="LG57" s="565" t="e">
        <f>INDEX(MERCREDI!$B$35:$B$58,MATCH($A$57,MERCREDI!Y35:Y58,0))</f>
        <v>#N/A</v>
      </c>
      <c r="LH57" s="565" t="e">
        <f>INDEX(MERCREDI!$B$35:$B$58,MATCH($A$57,MERCREDI!Z35:Z58,0))</f>
        <v>#N/A</v>
      </c>
      <c r="LI57" s="565" t="e">
        <f>INDEX(MERCREDI!$B$35:$B$58,MATCH($A$57,MERCREDI!AA35:AA58,0))</f>
        <v>#N/A</v>
      </c>
      <c r="LJ57" s="565" t="e">
        <f>INDEX(MERCREDI!$B$35:$B$58,MATCH($A$57,MERCREDI!AB35:AB58,0))</f>
        <v>#N/A</v>
      </c>
      <c r="LK57" s="572">
        <f t="shared" si="38"/>
        <v>0</v>
      </c>
      <c r="LM57" s="565" t="str">
        <f t="shared" si="39"/>
        <v>OCULI</v>
      </c>
      <c r="LN57" s="565" t="e">
        <f>INDEX(JEUDI!$B$35:$B$58,MATCH($A$57,JEUDI!D35:D58,0))</f>
        <v>#N/A</v>
      </c>
      <c r="LO57" s="565" t="e">
        <f>INDEX(JEUDI!$B$35:$B$58,MATCH($A$57,JEUDI!E35:E58,0))</f>
        <v>#N/A</v>
      </c>
      <c r="LP57" s="565" t="e">
        <f>INDEX(JEUDI!$B$35:$B$58,MATCH($A$57,JEUDI!F35:F58,0))</f>
        <v>#N/A</v>
      </c>
      <c r="LQ57" s="565" t="e">
        <f>INDEX(JEUDI!$B$35:$B$58,MATCH($A$57,JEUDI!G35:G58,0))</f>
        <v>#N/A</v>
      </c>
      <c r="LR57" s="565" t="e">
        <f>INDEX(JEUDI!$B$35:$B$58,MATCH($A$57,JEUDI!H35:H58,0))</f>
        <v>#N/A</v>
      </c>
      <c r="LS57" s="565" t="e">
        <f>INDEX(JEUDI!$B$35:$B$58,MATCH($A$57,JEUDI!I35:I58,0))</f>
        <v>#N/A</v>
      </c>
      <c r="LT57" s="565" t="e">
        <f>INDEX(JEUDI!$B$35:$B$58,MATCH($A$57,JEUDI!J35:J58,0))</f>
        <v>#N/A</v>
      </c>
      <c r="LU57" s="565" t="e">
        <f>INDEX(JEUDI!$B$35:$B$58,MATCH($A$57,JEUDI!K35:K58,0))</f>
        <v>#N/A</v>
      </c>
      <c r="LV57" s="565" t="e">
        <f>INDEX(JEUDI!$B$35:$B$58,MATCH($A$57,JEUDI!L35:L58,0))</f>
        <v>#N/A</v>
      </c>
      <c r="LW57" s="565" t="e">
        <f>INDEX(JEUDI!$B$35:$B$58,MATCH($A$57,JEUDI!M35:M58,0))</f>
        <v>#N/A</v>
      </c>
      <c r="LX57" s="565" t="e">
        <f>INDEX(JEUDI!$B$35:$B$58,MATCH($A$57,JEUDI!N35:N58,0))</f>
        <v>#N/A</v>
      </c>
      <c r="LY57" s="565" t="e">
        <f>INDEX(JEUDI!$B$35:$B$58,MATCH($A$57,JEUDI!O35:O58,0))</f>
        <v>#N/A</v>
      </c>
      <c r="LZ57" s="565" t="e">
        <f>INDEX(JEUDI!$B$35:$B$58,MATCH($A$57,JEUDI!P35:P58,0))</f>
        <v>#N/A</v>
      </c>
      <c r="MA57" s="565" t="e">
        <f>INDEX(JEUDI!$B$35:$B$58,MATCH($A$57,JEUDI!Q35:Q58,0))</f>
        <v>#N/A</v>
      </c>
      <c r="MB57" s="565" t="e">
        <f>INDEX(JEUDI!$B$35:$B$58,MATCH($A$57,JEUDI!R35:R58,0))</f>
        <v>#N/A</v>
      </c>
      <c r="MC57" s="565" t="e">
        <f>INDEX(JEUDI!$B$35:$B$58,MATCH($A$57,JEUDI!S35:S58,0))</f>
        <v>#N/A</v>
      </c>
      <c r="MD57" s="565" t="e">
        <f>INDEX(JEUDI!$B$35:$B$58,MATCH($A$57,JEUDI!T35:T58,0))</f>
        <v>#N/A</v>
      </c>
      <c r="ME57" s="565" t="e">
        <f>INDEX(JEUDI!$B$35:$B$58,MATCH($A$57,JEUDI!U35:U58,0))</f>
        <v>#N/A</v>
      </c>
      <c r="MF57" s="565" t="e">
        <f>INDEX(JEUDI!$B$35:$B$58,MATCH($A$57,JEUDI!V35:V58,0))</f>
        <v>#N/A</v>
      </c>
      <c r="MG57" s="565" t="e">
        <f>INDEX(JEUDI!$B$35:$B$58,MATCH($A$57,JEUDI!W35:W58,0))</f>
        <v>#N/A</v>
      </c>
      <c r="MH57" s="565" t="e">
        <f>INDEX(JEUDI!$B$35:$B$58,MATCH($A$57,JEUDI!X35:X58,0))</f>
        <v>#N/A</v>
      </c>
      <c r="MI57" s="565" t="e">
        <f>INDEX(JEUDI!$B$35:$B$58,MATCH($A$57,JEUDI!Y35:Y58,0))</f>
        <v>#N/A</v>
      </c>
      <c r="MJ57" s="565" t="e">
        <f>INDEX(JEUDI!$B$35:$B$58,MATCH($A$57,JEUDI!Z35:Z58,0))</f>
        <v>#N/A</v>
      </c>
      <c r="MK57" s="565" t="e">
        <f>INDEX(JEUDI!$B$35:$B$58,MATCH($A$57,JEUDI!AA35:AA58,0))</f>
        <v>#N/A</v>
      </c>
      <c r="ML57" s="565" t="e">
        <f>INDEX(JEUDI!$B$35:$B$58,MATCH($A$57,JEUDI!AB35:AB58,0))</f>
        <v>#N/A</v>
      </c>
      <c r="MM57" s="572">
        <f t="shared" si="40"/>
        <v>0</v>
      </c>
      <c r="MP57" s="565" t="str">
        <f t="shared" si="41"/>
        <v>OCULI</v>
      </c>
      <c r="MQ57" s="565" t="e">
        <f>INDEX(VENDREDI!$B$35:$B$58,MATCH($A$57,VENDREDI!D35:D58,0))</f>
        <v>#N/A</v>
      </c>
      <c r="MR57" s="565" t="e">
        <f>INDEX(VENDREDI!$B$35:$B$58,MATCH($A$57,VENDREDI!E35:E58,0))</f>
        <v>#N/A</v>
      </c>
      <c r="MS57" s="565" t="e">
        <f>INDEX(VENDREDI!$B$35:$B$58,MATCH($A$57,VENDREDI!F35:F58,0))</f>
        <v>#N/A</v>
      </c>
      <c r="MT57" s="565" t="e">
        <f>INDEX(VENDREDI!$B$35:$B$58,MATCH($A$57,VENDREDI!G35:G58,0))</f>
        <v>#N/A</v>
      </c>
      <c r="MU57" s="565" t="e">
        <f>INDEX(VENDREDI!$B$35:$B$58,MATCH($A$57,VENDREDI!H35:H58,0))</f>
        <v>#N/A</v>
      </c>
      <c r="MV57" s="565" t="e">
        <f>INDEX(VENDREDI!$B$35:$B$58,MATCH($A$57,VENDREDI!I35:I58,0))</f>
        <v>#N/A</v>
      </c>
      <c r="MW57" s="565" t="e">
        <f>INDEX(VENDREDI!$B$35:$B$58,MATCH($A$57,VENDREDI!J35:J58,0))</f>
        <v>#N/A</v>
      </c>
      <c r="MX57" s="565" t="e">
        <f>INDEX(VENDREDI!$B$35:$B$58,MATCH($A$57,VENDREDI!K35:K58,0))</f>
        <v>#N/A</v>
      </c>
      <c r="MY57" s="565" t="e">
        <f>INDEX(VENDREDI!$B$35:$B$58,MATCH($A$57,VENDREDI!L35:L58,0))</f>
        <v>#N/A</v>
      </c>
      <c r="MZ57" s="565" t="e">
        <f>INDEX(VENDREDI!$B$35:$B$58,MATCH($A$57,VENDREDI!M35:M58,0))</f>
        <v>#N/A</v>
      </c>
      <c r="NA57" s="565" t="e">
        <f>INDEX(VENDREDI!$B$35:$B$58,MATCH($A$57,VENDREDI!N35:N58,0))</f>
        <v>#N/A</v>
      </c>
      <c r="NB57" s="565" t="e">
        <f>INDEX(VENDREDI!$B$35:$B$58,MATCH($A$57,VENDREDI!O35:O58,0))</f>
        <v>#N/A</v>
      </c>
      <c r="NC57" s="565" t="e">
        <f>INDEX(VENDREDI!$B$35:$B$58,MATCH($A$57,VENDREDI!P35:P58,0))</f>
        <v>#N/A</v>
      </c>
      <c r="ND57" s="565" t="e">
        <f>INDEX(VENDREDI!$B$35:$B$58,MATCH($A$57,VENDREDI!Q35:Q58,0))</f>
        <v>#N/A</v>
      </c>
      <c r="NE57" s="565" t="e">
        <f>INDEX(VENDREDI!$B$35:$B$58,MATCH($A$57,VENDREDI!R35:R58,0))</f>
        <v>#N/A</v>
      </c>
      <c r="NF57" s="565" t="e">
        <f>INDEX(VENDREDI!$B$35:$B$58,MATCH($A$57,VENDREDI!S35:S58,0))</f>
        <v>#N/A</v>
      </c>
      <c r="NG57" s="565" t="e">
        <f>INDEX(VENDREDI!$B$35:$B$58,MATCH($A$57,VENDREDI!T35:T58,0))</f>
        <v>#N/A</v>
      </c>
      <c r="NH57" s="565" t="e">
        <f>INDEX(VENDREDI!$B$35:$B$58,MATCH($A$57,VENDREDI!U35:U58,0))</f>
        <v>#N/A</v>
      </c>
      <c r="NI57" s="565" t="e">
        <f>INDEX(VENDREDI!$B$35:$B$58,MATCH($A$57,VENDREDI!V35:V58,0))</f>
        <v>#N/A</v>
      </c>
      <c r="NJ57" s="565" t="e">
        <f>INDEX(VENDREDI!$B$35:$B$58,MATCH($A$57,VENDREDI!W35:W58,0))</f>
        <v>#N/A</v>
      </c>
      <c r="NK57" s="565" t="e">
        <f>INDEX(VENDREDI!$B$35:$B$58,MATCH($A$57,VENDREDI!X35:X58,0))</f>
        <v>#N/A</v>
      </c>
      <c r="NL57" s="565" t="e">
        <f>INDEX(VENDREDI!$B$35:$B$58,MATCH($A$57,VENDREDI!Y35:Y58,0))</f>
        <v>#N/A</v>
      </c>
      <c r="NM57" s="565" t="e">
        <f>INDEX(VENDREDI!$B$35:$B$58,MATCH($A$57,VENDREDI!Z35:Z58,0))</f>
        <v>#N/A</v>
      </c>
      <c r="NN57" s="565" t="e">
        <f>INDEX(VENDREDI!$B$35:$B$58,MATCH($A$57,VENDREDI!AA35:AA58,0))</f>
        <v>#N/A</v>
      </c>
      <c r="NO57" s="565" t="e">
        <f>INDEX(VENDREDI!$B$35:$B$58,MATCH($A$57,VENDREDI!AB35:AB58,0))</f>
        <v>#N/A</v>
      </c>
      <c r="NP57" s="572">
        <f t="shared" si="42"/>
        <v>0</v>
      </c>
      <c r="NS57" s="564" t="str">
        <f t="shared" si="43"/>
        <v>OCULI</v>
      </c>
      <c r="NT57" s="617" t="e">
        <f>INDEX(LUNDI!$B$63:$B$66,MATCH(A57,LUNDI!$D$63:$D$66,0))</f>
        <v>#N/A</v>
      </c>
      <c r="NU57" s="618" t="e">
        <f>INDEX(LUNDI!$B$63:$B$66,MATCH(A57,LUNDI!$E$63:$E$66,0))</f>
        <v>#N/A</v>
      </c>
      <c r="NV57" s="625" t="e">
        <f>INDEX(LUNDI!$H$63:$H$66,MATCH(A57,LUNDI!$J$63:$J$66,0))</f>
        <v>#N/A</v>
      </c>
      <c r="NW57" s="626" t="e">
        <f>INDEX(LUNDI!$H$63:$H$66,MATCH($A$57,LUNDI!K63:K66,0))</f>
        <v>#N/A</v>
      </c>
      <c r="NX57" s="617" t="e">
        <f>INDEX(MARDI!$B$63:$B$66,MATCH(A57,MARDI!$D$63:$D$66,0))</f>
        <v>#N/A</v>
      </c>
      <c r="NY57" s="618" t="e">
        <f>INDEX(MARDI!$B$63:$B$66,MATCH(A57,MARDI!$E$63:$E$66,0))</f>
        <v>#N/A</v>
      </c>
      <c r="NZ57" s="625" t="e">
        <f>INDEX(MARDI!$H$63:$H$66,MATCH(A57,MARDI!$J$63:$J$66,0))</f>
        <v>#N/A</v>
      </c>
      <c r="OA57" s="626" t="e">
        <f>INDEX(MARDI!$H$63:$H$66,MATCH(A57,MARDI!$K$63:$K$66,0))</f>
        <v>#N/A</v>
      </c>
      <c r="OB57" s="617" t="e">
        <f>INDEX(MERCREDI!$B$63:$B$66,MATCH(A57,MERCREDI!$D$63:$D$66,0))</f>
        <v>#N/A</v>
      </c>
      <c r="OC57" s="618" t="e">
        <f>INDEX(MERCREDI!$B$63:$B$66,MATCH(A57,MERCREDI!$E$63:$E$66,0))</f>
        <v>#N/A</v>
      </c>
      <c r="OD57" s="625" t="e">
        <f>INDEX(MERCREDI!$H$63:$H$66,MATCH(A57,MERCREDI!$J$63:$J$66,0))</f>
        <v>#N/A</v>
      </c>
      <c r="OE57" s="626" t="e">
        <f>INDEX(MERCREDI!$H$63:$H$66,MATCH(A57,MERCREDI!$K$63:$K$66,0))</f>
        <v>#N/A</v>
      </c>
      <c r="OF57" s="617" t="e">
        <f>INDEX(JEUDI!$B$63:$B$66,MATCH(A57,JEUDI!$D$63:$D$66,0))</f>
        <v>#N/A</v>
      </c>
      <c r="OG57" s="618" t="e">
        <f>INDEX(JEUDI!$B$63:$B$66,MATCH(A57,JEUDI!$E$63:$E$66,0))</f>
        <v>#N/A</v>
      </c>
      <c r="OH57" s="625" t="e">
        <f>INDEX(JEUDI!$H$63:$H$66,MATCH(A57,JEUDI!$J$63:$J$66,0))</f>
        <v>#N/A</v>
      </c>
      <c r="OI57" s="626" t="e">
        <f>INDEX(JEUDI!$H$63:$H$66,MATCH(A57,JEUDI!$K$63:$K$66,0))</f>
        <v>#N/A</v>
      </c>
      <c r="OJ57" s="617" t="e">
        <f>INDEX(VENDREDI!$B$63:$B$66,MATCH(A57,VENDREDI!$D$63:$D$66,0))</f>
        <v>#N/A</v>
      </c>
      <c r="OK57" s="618" t="e">
        <f>INDEX(VENDREDI!$B$63:$B$66,MATCH(A57,VENDREDI!$E$63:$E$66,0))</f>
        <v>#N/A</v>
      </c>
      <c r="OL57" s="625" t="e">
        <f>INDEX(VENDREDI!$H$63:$H$66,MATCH(A57,VENDREDI!$J$63:$J$66,0))</f>
        <v>#N/A</v>
      </c>
      <c r="OM57" s="626" t="e">
        <f>INDEX(VENDREDI!$H$63:$H$66,MATCH(A57,VENDREDI!$K$63:$K$66,0))</f>
        <v>#N/A</v>
      </c>
      <c r="ON57" s="669" t="str">
        <f t="shared" si="44"/>
        <v>OCULI</v>
      </c>
      <c r="OO57" s="641" t="e">
        <f>INDEX(LUNDI!$C$63:$C$66,MATCH(A57,LUNDI!$D$63:$D$66,0))</f>
        <v>#N/A</v>
      </c>
      <c r="OP57" s="642" t="e">
        <f>INDEX(LUNDI!$C$63:$C$66,MATCH(A57,LUNDI!$E$63:$E$66,0))</f>
        <v>#N/A</v>
      </c>
      <c r="OQ57" s="645" t="e">
        <f>INDEX(LUNDI!$I$63:$I$66,MATCH(A57,LUNDI!$J$63:$J$66,0))</f>
        <v>#N/A</v>
      </c>
      <c r="OR57" s="646" t="e">
        <f>INDEX(LUNDI!$I$63:$I$66,MATCH(A57,LUNDI!$K$63:$K$66,0))</f>
        <v>#N/A</v>
      </c>
      <c r="OS57" s="649" t="e">
        <f>INDEX(MARDI!$C$63:$C$66,MATCH(A57,MARDI!$D$63:$D$66,0))</f>
        <v>#N/A</v>
      </c>
      <c r="OT57" s="650" t="e">
        <f>INDEX(MARDI!$C$63:$C$66,MATCH(A57,MARDI!$E$63:$E$66,0))</f>
        <v>#N/A</v>
      </c>
      <c r="OU57" s="651" t="e">
        <f>INDEX(MARDI!$I$63:$I$66,MATCH(A57,MARDI!$J$63:$J$66,0))</f>
        <v>#N/A</v>
      </c>
      <c r="OV57" s="652" t="e">
        <f>INDEX(MARDI!$I$63:$I$66,MATCH(A57,MARDI!$K$63:$K$66,0))</f>
        <v>#N/A</v>
      </c>
      <c r="OW57" s="657" t="e">
        <f>INDEX(MERCREDI!$C$63:$C$66,MATCH(A57,MERCREDI!$D$63:$D$66,0))</f>
        <v>#N/A</v>
      </c>
      <c r="OX57" s="658" t="e">
        <f>INDEX(MERCREDI!$C$63:$C$66,MATCH(A57,MERCREDI!$E$63:$E$66,0))</f>
        <v>#N/A</v>
      </c>
      <c r="OY57" s="659" t="e">
        <f>INDEX(MERCREDI!$I$63:$I$66,MATCH(A57,MERCREDI!$J$63:$J$66,0))</f>
        <v>#N/A</v>
      </c>
      <c r="OZ57" s="660" t="e">
        <f>INDEX(MERCREDI!$I$63:$I$66,MATCH(A57,MERCREDI!$K$63:$K$66,0))</f>
        <v>#N/A</v>
      </c>
      <c r="PA57" s="657" t="e">
        <f>INDEX(JEUDI!$C$63:$C$66,MATCH(A57,JEUDI!$D$63:$D$66,0))</f>
        <v>#N/A</v>
      </c>
      <c r="PB57" s="658" t="e">
        <f>INDEX(JEUDI!$C$63:$C$66,MATCH(A57,JEUDI!$E$63:$E$66,0))</f>
        <v>#N/A</v>
      </c>
      <c r="PC57" s="659" t="e">
        <f>INDEX(JEUDI!$I$63:$I$66,MATCH(A57,JEUDI!$J$63:$J$66,0))</f>
        <v>#N/A</v>
      </c>
      <c r="PD57" s="660" t="e">
        <f>INDEX(JEUDI!$I$63:$I$66,MATCH(A57,JEUDI!$K$63:$K$66,0))</f>
        <v>#N/A</v>
      </c>
      <c r="PE57" s="657" t="e">
        <f>INDEX(VENDREDI!$C$63:$C$66,MATCH(A57,VENDREDI!$D$63:$D$66,0))</f>
        <v>#N/A</v>
      </c>
      <c r="PF57" s="658" t="e">
        <f>INDEX(VENDREDI!$C$63:$C$66,MATCH(A57,VENDREDI!$E$63:$E$66,0))</f>
        <v>#N/A</v>
      </c>
      <c r="PG57" s="659" t="e">
        <f>INDEX(VENDREDI!$I$63:$I$66,MATCH(A57,VENDREDI!$J$63:$J$66,0))</f>
        <v>#N/A</v>
      </c>
      <c r="PH57" s="660" t="e">
        <f>INDEX(VENDREDI!$I$63:$I$66,MATCH(A57,VENDREDI!$K$63:$K$66,0))</f>
        <v>#N/A</v>
      </c>
    </row>
    <row r="58" spans="1:424" x14ac:dyDescent="0.25">
      <c r="A58" s="187" t="str">
        <f>'LISTE DES PROFS'!A53</f>
        <v>OULD SLIMANE</v>
      </c>
      <c r="B58" s="233">
        <f t="shared" si="17"/>
        <v>0</v>
      </c>
      <c r="C58" s="234">
        <f t="shared" si="18"/>
        <v>0</v>
      </c>
      <c r="D58" s="234">
        <f t="shared" si="19"/>
        <v>0</v>
      </c>
      <c r="E58" s="235">
        <f t="shared" si="20"/>
        <v>0</v>
      </c>
      <c r="F58" s="233">
        <f t="shared" si="21"/>
        <v>0</v>
      </c>
      <c r="G58" s="234">
        <f t="shared" si="22"/>
        <v>0</v>
      </c>
      <c r="H58" s="227">
        <f t="shared" si="23"/>
        <v>0</v>
      </c>
      <c r="I58" s="235">
        <f t="shared" si="24"/>
        <v>0</v>
      </c>
      <c r="J58" s="489">
        <f t="shared" si="45"/>
        <v>0</v>
      </c>
      <c r="K58" s="227">
        <f t="shared" si="46"/>
        <v>0</v>
      </c>
      <c r="L58" s="227">
        <f t="shared" si="47"/>
        <v>0</v>
      </c>
      <c r="M58" s="235">
        <f t="shared" si="48"/>
        <v>0</v>
      </c>
      <c r="N58" s="491">
        <f t="shared" si="25"/>
        <v>0</v>
      </c>
      <c r="O58" s="480" t="s">
        <v>96</v>
      </c>
      <c r="P58" s="233">
        <f>COUNTIF(LUNDI!$D$6:$AB$15,A58)</f>
        <v>0</v>
      </c>
      <c r="Q58" s="234">
        <f>COUNTIF(LUNDI!$D$20:$Y$29,A58)</f>
        <v>0</v>
      </c>
      <c r="R58" s="444">
        <f t="shared" si="4"/>
        <v>0</v>
      </c>
      <c r="S58" s="234">
        <f>COUNTIF(MARDI!$D$6:$AB$15,A58)</f>
        <v>0</v>
      </c>
      <c r="T58" s="234">
        <f>COUNTIF(MARDI!$D$20:$Y$29,A58)</f>
        <v>0</v>
      </c>
      <c r="U58" s="444">
        <f t="shared" si="5"/>
        <v>0</v>
      </c>
      <c r="V58" s="234">
        <f>COUNTIF(MERCREDI!$D$6:$AB$15,A58)</f>
        <v>0</v>
      </c>
      <c r="W58" s="234">
        <f>COUNTIF(MERCREDI!$D$20:$Y$29,A58)</f>
        <v>0</v>
      </c>
      <c r="X58" s="444">
        <f t="shared" si="6"/>
        <v>0</v>
      </c>
      <c r="Y58" s="234">
        <f>COUNTIF(JEUDI!$D$6:$AB$15,A58)</f>
        <v>0</v>
      </c>
      <c r="Z58" s="234">
        <f>COUNTIF(JEUDI!$D$20:$Y$29,A58)</f>
        <v>0</v>
      </c>
      <c r="AA58" s="444">
        <f t="shared" si="7"/>
        <v>0</v>
      </c>
      <c r="AB58" s="234">
        <f>COUNTIF(VENDREDI!$D$6:$AB$15,A58)</f>
        <v>0</v>
      </c>
      <c r="AC58" s="235">
        <f>COUNTIF(VENDREDI!$D$20:$Y$29,A58)</f>
        <v>0</v>
      </c>
      <c r="AD58" s="451">
        <f t="shared" si="8"/>
        <v>0</v>
      </c>
      <c r="AE58" s="226">
        <f>COUNTIF(LUNDI!$D$63:$D$66,A58)</f>
        <v>0</v>
      </c>
      <c r="AF58" s="227">
        <f>COUNTIF(LUNDI!$E$63:$E$66,A58)</f>
        <v>0</v>
      </c>
      <c r="AG58" s="228">
        <f>COUNTIF(MARDI!$D$63:$D$66,A58)</f>
        <v>0</v>
      </c>
      <c r="AH58" s="234">
        <f>COUNTIF(MARDI!$E$63:$E$66,A58)</f>
        <v>0</v>
      </c>
      <c r="AI58" s="228">
        <f>COUNTIF(MERCREDI!$D$63:$D$66,A58)</f>
        <v>0</v>
      </c>
      <c r="AJ58" s="234">
        <f>COUNTIF(MERCREDI!$E$63:$E$66,A58)</f>
        <v>0</v>
      </c>
      <c r="AK58" s="228">
        <f>COUNTIF(JEUDI!$D$63:$D$66,A58)</f>
        <v>0</v>
      </c>
      <c r="AL58" s="227">
        <f>COUNTIF(JEUDI!$E$63:$E$66,A58)</f>
        <v>0</v>
      </c>
      <c r="AM58" s="228">
        <f>COUNTIF(VENDREDI!$D$63:$D$66,A58)</f>
        <v>0</v>
      </c>
      <c r="AN58" s="525">
        <f>COUNTIF(VENDREDI!$E$63:$E$66,A58)</f>
        <v>0</v>
      </c>
      <c r="AO58" s="233">
        <f>COUNTIF(LUNDI!$F$63:$F$66,A58)</f>
        <v>0</v>
      </c>
      <c r="AP58" s="234"/>
      <c r="AQ58" s="234">
        <f>COUNTIF(MARDI!$F$63:$F$66,A58)</f>
        <v>0</v>
      </c>
      <c r="AR58" s="234"/>
      <c r="AS58" s="234">
        <f>COUNTIF(MERCREDI!$F$63:$F$66,A58)</f>
        <v>0</v>
      </c>
      <c r="AT58" s="234"/>
      <c r="AU58" s="234">
        <f>COUNTIF(JEUDI!$F$63:$F$66,A58)</f>
        <v>0</v>
      </c>
      <c r="AV58" s="234"/>
      <c r="AW58" s="235">
        <f>COUNTIF(VENDREDI!$F$63:$F$66,A58)</f>
        <v>0</v>
      </c>
      <c r="AZ58" s="233">
        <f>COUNTIF(LUNDI!$D$35:$AB$44,A58)</f>
        <v>0</v>
      </c>
      <c r="BA58" s="234">
        <f>COUNTIF(LUNDI!$D$49:$Y$58,A58)</f>
        <v>0</v>
      </c>
      <c r="BB58" s="444">
        <f t="shared" si="9"/>
        <v>0</v>
      </c>
      <c r="BC58" s="234">
        <f>COUNTIF(MARDI!$D$35:$AB$44,A58)</f>
        <v>0</v>
      </c>
      <c r="BD58" s="234">
        <f>COUNTIF(MARDI!$D$49:$Y$58,A58)</f>
        <v>0</v>
      </c>
      <c r="BE58" s="444">
        <f t="shared" si="10"/>
        <v>0</v>
      </c>
      <c r="BF58" s="234">
        <f>COUNTIF(MERCREDI!$D$35:$AB$44,A58)</f>
        <v>0</v>
      </c>
      <c r="BG58" s="234">
        <f>COUNTIF(MERCREDI!$D$49:$Y$58,A58)</f>
        <v>0</v>
      </c>
      <c r="BH58" s="444">
        <f t="shared" si="11"/>
        <v>0</v>
      </c>
      <c r="BI58" s="234">
        <f>COUNTIF(JEUDI!$D$35:$AB$44,A58)</f>
        <v>0</v>
      </c>
      <c r="BJ58" s="234">
        <f>COUNTIF(JEUDI!$D$49:$Y$58,A58)</f>
        <v>0</v>
      </c>
      <c r="BK58" s="444">
        <f t="shared" si="12"/>
        <v>0</v>
      </c>
      <c r="BL58" s="234">
        <f>COUNTIF(VENDREDI!$D$35:$AB$44,A58)</f>
        <v>0</v>
      </c>
      <c r="BM58" s="235">
        <f>COUNTIF(VENDREDI!$D$49:$Y$58,A58)</f>
        <v>0</v>
      </c>
      <c r="BN58" s="451">
        <f t="shared" si="13"/>
        <v>0</v>
      </c>
      <c r="BO58" s="207">
        <f>COUNTIF(LUNDI!$J$63:$J$66,A58)</f>
        <v>0</v>
      </c>
      <c r="BP58" s="41">
        <f>COUNTIF(LUNDI!$K$63:$K$66,A58)</f>
        <v>0</v>
      </c>
      <c r="BQ58" s="207">
        <f>COUNTIF(MARDI!$J$63:$J$66,A58)</f>
        <v>0</v>
      </c>
      <c r="BR58" s="41">
        <f>COUNTIF(MARDI!$K$63:$K$66,A58)</f>
        <v>0</v>
      </c>
      <c r="BS58" s="207">
        <f>COUNTIF(MERCREDI!$J$63:$J$66,A58)</f>
        <v>0</v>
      </c>
      <c r="BT58" s="41">
        <f>COUNTIF(MERCREDI!$K$63:$K$66,A58)</f>
        <v>0</v>
      </c>
      <c r="BU58" s="207">
        <f>COUNTIF(JEUDI!$J$63:$J$66,A58)</f>
        <v>0</v>
      </c>
      <c r="BV58" s="41">
        <f>COUNTIF(JEUDI!$K$63:$K$66,A58)</f>
        <v>0</v>
      </c>
      <c r="BW58" s="207">
        <f>COUNTIF(VENDREDI!$J$63:$J$66,A58)</f>
        <v>0</v>
      </c>
      <c r="BX58" s="42">
        <f>COUNTIF(VENDREDI!$K$63:$K$66,A58)</f>
        <v>0</v>
      </c>
      <c r="BY58" s="207">
        <f>COUNTIF(LUNDI!$L$66:$L114,A58)</f>
        <v>0</v>
      </c>
      <c r="BZ58" s="208"/>
      <c r="CA58" s="41">
        <f>COUNTIF(MARDI!$L$63:$L$66,A58)</f>
        <v>0</v>
      </c>
      <c r="CB58" s="208"/>
      <c r="CC58" s="208">
        <f>COUNTIF(MERCREDI!$L$63:$L$66,A58)</f>
        <v>0</v>
      </c>
      <c r="CD58" s="208"/>
      <c r="CE58" s="41">
        <f>COUNTIF(JEUDI!$L$63:$L$66,A58)</f>
        <v>0</v>
      </c>
      <c r="CF58" s="208"/>
      <c r="CG58" s="209">
        <f>COUNTIF(VENDREDI!$L$63:$L$66,A58)</f>
        <v>0</v>
      </c>
      <c r="CK58" s="43">
        <f>COUNTIF(LUNDI!$O$64:$O$66,A58)</f>
        <v>0</v>
      </c>
      <c r="CL58" s="41">
        <f>COUNTIF(MARDI!$O$64:$O$66,A58)</f>
        <v>0</v>
      </c>
      <c r="CM58" s="41">
        <f>COUNTIF(MERCREDI!$O$64:$O$66,A58)</f>
        <v>0</v>
      </c>
      <c r="CN58" s="41">
        <f>COUNTIF(JEUDI!$O$64:$O$66,A58)</f>
        <v>0</v>
      </c>
      <c r="CO58" s="42">
        <f>COUNTIF(VENDREDI!$O$64:$O$66,A58)</f>
        <v>0</v>
      </c>
      <c r="CQ58" s="43">
        <f>COUNTIF(LUNDI!$P$64:$P$66,A58)</f>
        <v>0</v>
      </c>
      <c r="CR58" s="41">
        <f>COUNTIF(MARDI!$P$64:$P$66,A58)</f>
        <v>0</v>
      </c>
      <c r="CS58" s="41">
        <f>COUNTIF(MERCREDI!$P$64:$P$66,A58)</f>
        <v>0</v>
      </c>
      <c r="CT58" s="41">
        <f>COUNTIF(JEUDI!$P$64:$P$66,A58)</f>
        <v>0</v>
      </c>
      <c r="CU58" s="42">
        <f>COUNTIF(VENDREDI!$P$64:$P$66,A58)</f>
        <v>0</v>
      </c>
      <c r="CV58" s="543" t="str">
        <f t="shared" si="26"/>
        <v>OULD SLIMANE</v>
      </c>
      <c r="CW58" s="559" t="e">
        <f>INDEX(LUNDI!$B$6:$B$29,MATCH($A$58,LUNDI!D6:D29,0))</f>
        <v>#N/A</v>
      </c>
      <c r="CX58" s="559" t="e">
        <f>INDEX(LUNDI!$B$6:$B$29,MATCH($A$58,LUNDI!E6:E29,0))</f>
        <v>#N/A</v>
      </c>
      <c r="CY58" s="559" t="e">
        <f>INDEX(LUNDI!$B$6:$B$29,MATCH($A$58,LUNDI!F6:F29,0))</f>
        <v>#N/A</v>
      </c>
      <c r="CZ58" s="559" t="e">
        <f>INDEX(LUNDI!$B$6:$B$29,MATCH($A$58,LUNDI!G6:G29,0))</f>
        <v>#N/A</v>
      </c>
      <c r="DA58" s="559" t="e">
        <f>INDEX(LUNDI!$B$6:$B$29,MATCH($A$58,LUNDI!H6:H29,0))</f>
        <v>#N/A</v>
      </c>
      <c r="DB58" s="559" t="e">
        <f>INDEX(LUNDI!$B$6:$B$29,MATCH($A$58,LUNDI!I6:I29,0))</f>
        <v>#N/A</v>
      </c>
      <c r="DC58" s="559" t="e">
        <f>INDEX(LUNDI!$B$6:$B$29,MATCH($A$58,LUNDI!J6:J29,0))</f>
        <v>#N/A</v>
      </c>
      <c r="DD58" s="559" t="e">
        <f>INDEX(LUNDI!$B$6:$B$29,MATCH($A$58,LUNDI!K6:K29,0))</f>
        <v>#N/A</v>
      </c>
      <c r="DE58" s="559" t="e">
        <f>INDEX(LUNDI!$B$6:$B$29,MATCH($A$58,LUNDI!L6:L29,0))</f>
        <v>#N/A</v>
      </c>
      <c r="DF58" s="559" t="e">
        <f>INDEX(LUNDI!$B$6:$B$29,MATCH($A$58,LUNDI!M6:M29,0))</f>
        <v>#N/A</v>
      </c>
      <c r="DG58" s="559" t="e">
        <f>INDEX(LUNDI!$B$6:$B$29,MATCH($A$58,LUNDI!N6:N29,0))</f>
        <v>#N/A</v>
      </c>
      <c r="DH58" s="559" t="e">
        <f>INDEX(LUNDI!$B$6:$B$29,MATCH($A$58,LUNDI!O6:O29,0))</f>
        <v>#N/A</v>
      </c>
      <c r="DI58" s="559" t="e">
        <f>INDEX(LUNDI!$B$6:$B$29,MATCH($A$58,LUNDI!P6:P29,0))</f>
        <v>#N/A</v>
      </c>
      <c r="DJ58" s="559" t="e">
        <f>INDEX(LUNDI!$B$6:$B$29,MATCH($A$58,LUNDI!Q6:Q29,0))</f>
        <v>#N/A</v>
      </c>
      <c r="DK58" s="559" t="e">
        <f>INDEX(LUNDI!$B$6:$B$29,MATCH($A$58,LUNDI!R6:R29,0))</f>
        <v>#N/A</v>
      </c>
      <c r="DL58" s="559" t="e">
        <f>INDEX(LUNDI!$B$6:$B$29,MATCH($A$58,LUNDI!S6:S29,0))</f>
        <v>#N/A</v>
      </c>
      <c r="DM58" s="559" t="e">
        <f>INDEX(LUNDI!$B$6:$B$29,MATCH($A$58,LUNDI!T6:T29,0))</f>
        <v>#N/A</v>
      </c>
      <c r="DN58" s="559" t="e">
        <f>INDEX(LUNDI!$B$6:$B$29,MATCH($A$58,LUNDI!U6:U29,0))</f>
        <v>#N/A</v>
      </c>
      <c r="DO58" s="559" t="e">
        <f>INDEX(LUNDI!$B$6:$B$29,MATCH($A$58,LUNDI!V6:V29,0))</f>
        <v>#N/A</v>
      </c>
      <c r="DP58" s="559" t="e">
        <f>INDEX(LUNDI!$B$6:$B$29,MATCH($A$58,LUNDI!W6:W29,0))</f>
        <v>#N/A</v>
      </c>
      <c r="DQ58" s="559" t="e">
        <f>INDEX(LUNDI!$B$6:$B$29,MATCH($A$58,LUNDI!X6:X29,0))</f>
        <v>#N/A</v>
      </c>
      <c r="DR58" s="559" t="e">
        <f>INDEX(LUNDI!$B$6:$B$29,MATCH($A$58,LUNDI!Y6:Y29,0))</f>
        <v>#N/A</v>
      </c>
      <c r="DS58" s="559" t="e">
        <f>INDEX(LUNDI!$B$6:$B$29,MATCH($A$58,LUNDI!Z6:Z29,0))</f>
        <v>#N/A</v>
      </c>
      <c r="DT58" s="559" t="e">
        <f>INDEX(LUNDI!$B$6:$B$29,MATCH($A$58,LUNDI!AA6:AA29,0))</f>
        <v>#N/A</v>
      </c>
      <c r="DU58" s="559" t="e">
        <f>INDEX(LUNDI!$B$6:$B$29,MATCH($A$58,LUNDI!AB6:AB29,0))</f>
        <v>#N/A</v>
      </c>
      <c r="DV58" s="572">
        <f t="shared" si="49"/>
        <v>0</v>
      </c>
      <c r="DW58" s="543" t="str">
        <f t="shared" si="50"/>
        <v>OULD SLIMANE</v>
      </c>
      <c r="DX58" s="559" t="e">
        <f>INDEX(MARDI!$B$6:$B$29,MATCH($A$58,MARDI!D6:D29,0))</f>
        <v>#N/A</v>
      </c>
      <c r="DY58" s="559" t="e">
        <f>INDEX(MARDI!$B$6:$B$29,MATCH($A$58,MARDI!E6:E29,0))</f>
        <v>#N/A</v>
      </c>
      <c r="DZ58" s="559" t="e">
        <f>INDEX(MARDI!$B$6:$B$29,MATCH($A$58,MARDI!F6:F29,0))</f>
        <v>#N/A</v>
      </c>
      <c r="EA58" s="559" t="e">
        <f>INDEX(MARDI!$B$6:$B$29,MATCH($A$58,MARDI!G6:G29,0))</f>
        <v>#N/A</v>
      </c>
      <c r="EB58" s="559" t="e">
        <f>INDEX(MARDI!$B$6:$B$29,MATCH($A$58,MARDI!H6:H29,0))</f>
        <v>#N/A</v>
      </c>
      <c r="EC58" s="559" t="e">
        <f>INDEX(MARDI!$B$6:$B$29,MATCH($A$58,MARDI!I6:I29,0))</f>
        <v>#N/A</v>
      </c>
      <c r="ED58" s="559" t="e">
        <f>INDEX(MARDI!$B$6:$B$29,MATCH($A$58,MARDI!J6:J29,0))</f>
        <v>#N/A</v>
      </c>
      <c r="EE58" s="559" t="e">
        <f>INDEX(MARDI!$B$6:$B$29,MATCH($A$58,MARDI!K6:K29,0))</f>
        <v>#N/A</v>
      </c>
      <c r="EF58" s="559" t="e">
        <f>INDEX(MARDI!$B$6:$B$29,MATCH($A$58,MARDI!L6:L29,0))</f>
        <v>#N/A</v>
      </c>
      <c r="EG58" s="559" t="e">
        <f>INDEX(MARDI!$B$6:$B$29,MATCH($A$58,MARDI!M6:M29,0))</f>
        <v>#N/A</v>
      </c>
      <c r="EH58" s="559" t="e">
        <f>INDEX(MARDI!$B$6:$B$29,MATCH($A$58,MARDI!N6:N29,0))</f>
        <v>#N/A</v>
      </c>
      <c r="EI58" s="559" t="e">
        <f>INDEX(MARDI!$B$6:$B$29,MATCH($A$58,MARDI!O6:O29,0))</f>
        <v>#N/A</v>
      </c>
      <c r="EJ58" s="559" t="e">
        <f>INDEX(MARDI!$B$6:$B$29,MATCH($A$58,MARDI!P6:P29,0))</f>
        <v>#N/A</v>
      </c>
      <c r="EK58" s="559" t="e">
        <f>INDEX(MARDI!$B$6:$B$29,MATCH($A$58,MARDI!Q6:Q29,0))</f>
        <v>#N/A</v>
      </c>
      <c r="EL58" s="559" t="e">
        <f>INDEX(MARDI!$B$6:$B$29,MATCH($A$58,MARDI!R6:R29,0))</f>
        <v>#N/A</v>
      </c>
      <c r="EM58" s="559" t="e">
        <f>INDEX(MARDI!$B$6:$B$29,MATCH($A$58,MARDI!S6:S29,0))</f>
        <v>#N/A</v>
      </c>
      <c r="EN58" s="559" t="e">
        <f>INDEX(MARDI!$B$6:$B$29,MATCH($A$58,MARDI!T6:T29,0))</f>
        <v>#N/A</v>
      </c>
      <c r="EO58" s="559" t="e">
        <f>INDEX(MARDI!$B$6:$B$29,MATCH($A$58,MARDI!U6:U29,0))</f>
        <v>#N/A</v>
      </c>
      <c r="EP58" s="559" t="e">
        <f>INDEX(MARDI!$B$6:$B$29,MATCH($A$58,MARDI!V6:V29,0))</f>
        <v>#N/A</v>
      </c>
      <c r="EQ58" s="559" t="e">
        <f>INDEX(MARDI!$B$6:$B$29,MATCH($A$58,MARDI!W6:W29,0))</f>
        <v>#N/A</v>
      </c>
      <c r="ER58" s="559" t="e">
        <f>INDEX(MARDI!$B$6:$B$29,MATCH($A$58,MARDI!X6:X29,0))</f>
        <v>#N/A</v>
      </c>
      <c r="ES58" s="559" t="e">
        <f>INDEX(MARDI!$B$6:$B$29,MATCH($A$58,MARDI!Y6:Y29,0))</f>
        <v>#N/A</v>
      </c>
      <c r="ET58" s="559" t="e">
        <f>INDEX(MARDI!$B$6:$B$29,MATCH($A$58,MARDI!Z6:Z29,0))</f>
        <v>#N/A</v>
      </c>
      <c r="EU58" s="559" t="e">
        <f>INDEX(MARDI!$B$6:$B$29,MATCH($A$58,MARDI!AA6:AA29,0))</f>
        <v>#N/A</v>
      </c>
      <c r="EV58" s="559" t="e">
        <f>INDEX(MARDI!$B$6:$B$29,MATCH($A$58,MARDI!AB6:AB29,0))</f>
        <v>#N/A</v>
      </c>
      <c r="EW58" s="572">
        <f t="shared" si="51"/>
        <v>0</v>
      </c>
      <c r="EX58" s="559"/>
      <c r="EY58" s="568" t="str">
        <f t="shared" si="27"/>
        <v>OULD SLIMANE</v>
      </c>
      <c r="EZ58" s="559" t="e">
        <f>INDEX(MERCREDI!$B$6:$B$29,MATCH($A$58,MERCREDI!D6:D29,0))</f>
        <v>#N/A</v>
      </c>
      <c r="FA58" s="559" t="e">
        <f>INDEX(MERCREDI!$B$6:$B$29,MATCH($A$58,MERCREDI!E6:E29,0))</f>
        <v>#N/A</v>
      </c>
      <c r="FB58" s="559" t="e">
        <f>INDEX(MERCREDI!$B$6:$B$29,MATCH($A$58,MERCREDI!F6:F29,0))</f>
        <v>#N/A</v>
      </c>
      <c r="FC58" s="559" t="e">
        <f>INDEX(MERCREDI!$B$6:$B$29,MATCH($A$58,MERCREDI!G6:G29,0))</f>
        <v>#N/A</v>
      </c>
      <c r="FD58" s="559" t="e">
        <f>INDEX(MERCREDI!$B$6:$B$29,MATCH($A$58,MERCREDI!H6:H29,0))</f>
        <v>#N/A</v>
      </c>
      <c r="FE58" s="559" t="e">
        <f>INDEX(MERCREDI!$B$6:$B$29,MATCH($A$58,MERCREDI!I6:I29,0))</f>
        <v>#N/A</v>
      </c>
      <c r="FF58" s="559" t="e">
        <f>INDEX(MERCREDI!$B$6:$B$29,MATCH($A$58,MERCREDI!J6:J29,0))</f>
        <v>#N/A</v>
      </c>
      <c r="FG58" s="559" t="e">
        <f>INDEX(MERCREDI!$B$6:$B$29,MATCH($A$58,MERCREDI!K6:K29,0))</f>
        <v>#N/A</v>
      </c>
      <c r="FH58" s="559" t="e">
        <f>INDEX(MERCREDI!$B$6:$B$29,MATCH($A$58,MERCREDI!L6:L29,0))</f>
        <v>#N/A</v>
      </c>
      <c r="FI58" s="559" t="e">
        <f>INDEX(MERCREDI!$B$6:$B$29,MATCH($A$58,MERCREDI!M6:M29,0))</f>
        <v>#N/A</v>
      </c>
      <c r="FJ58" s="559" t="e">
        <f>INDEX(MERCREDI!$B$6:$B$29,MATCH($A$58,MERCREDI!N6:N29,0))</f>
        <v>#N/A</v>
      </c>
      <c r="FK58" s="559" t="e">
        <f>INDEX(MERCREDI!$B$6:$B$29,MATCH($A$58,MERCREDI!O6:O29,0))</f>
        <v>#N/A</v>
      </c>
      <c r="FL58" s="559" t="e">
        <f>INDEX(MERCREDI!$B$6:$B$29,MATCH($A$58,MERCREDI!P6:P29,0))</f>
        <v>#N/A</v>
      </c>
      <c r="FM58" s="559" t="e">
        <f>INDEX(MERCREDI!$B$6:$B$29,MATCH($A$58,MERCREDI!Q6:Q29,0))</f>
        <v>#N/A</v>
      </c>
      <c r="FN58" s="559" t="e">
        <f>INDEX(MERCREDI!$B$6:$B$29,MATCH($A$58,MERCREDI!R6:R29,0))</f>
        <v>#N/A</v>
      </c>
      <c r="FO58" s="559" t="e">
        <f>INDEX(MERCREDI!$B$6:$B$29,MATCH($A$58,MERCREDI!S6:S29,0))</f>
        <v>#N/A</v>
      </c>
      <c r="FP58" s="559" t="e">
        <f>INDEX(MERCREDI!$B$6:$B$29,MATCH($A$58,MERCREDI!T6:T29,0))</f>
        <v>#N/A</v>
      </c>
      <c r="FQ58" s="559" t="e">
        <f>INDEX(MERCREDI!$B$6:$B$29,MATCH($A$58,MERCREDI!U6:U29,0))</f>
        <v>#N/A</v>
      </c>
      <c r="FR58" s="559" t="e">
        <f>INDEX(MERCREDI!$B$6:$B$29,MATCH($A$58,MERCREDI!V6:V29,0))</f>
        <v>#N/A</v>
      </c>
      <c r="FS58" s="559" t="e">
        <f>INDEX(MERCREDI!$B$6:$B$29,MATCH($A$58,MERCREDI!W6:W29,0))</f>
        <v>#N/A</v>
      </c>
      <c r="FT58" s="559" t="e">
        <f>INDEX(MERCREDI!$B$6:$B$29,MATCH($A$58,MERCREDI!X6:X29,0))</f>
        <v>#N/A</v>
      </c>
      <c r="FU58" s="559" t="e">
        <f>INDEX(MERCREDI!$B$6:$B$29,MATCH($A$58,MERCREDI!Y6:Y29,0))</f>
        <v>#N/A</v>
      </c>
      <c r="FV58" s="559" t="e">
        <f>INDEX(MERCREDI!$B$6:$B$29,MATCH($A$58,MERCREDI!Z6:Z29,0))</f>
        <v>#N/A</v>
      </c>
      <c r="FW58" s="559" t="e">
        <f>INDEX(MERCREDI!$B$6:$B$29,MATCH($A$58,MERCREDI!AA6:AA29,0))</f>
        <v>#N/A</v>
      </c>
      <c r="FX58" s="559" t="e">
        <f>INDEX(MERCREDI!$B$6:$B$29,MATCH($A$58,MERCREDI!AB6:AB29,0))</f>
        <v>#N/A</v>
      </c>
      <c r="FY58" s="572">
        <f t="shared" si="28"/>
        <v>0</v>
      </c>
      <c r="GA58" s="570" t="str">
        <f t="shared" si="29"/>
        <v>OULD SLIMANE</v>
      </c>
      <c r="GB58" s="565" t="e">
        <f>INDEX(JEUDI!$B$6:$B$29,MATCH($A$58,JEUDI!D6:D29,0))</f>
        <v>#N/A</v>
      </c>
      <c r="GC58" s="565" t="e">
        <f>INDEX(JEUDI!$B$6:$B$29,MATCH($A$58,JEUDI!E6:E29,0))</f>
        <v>#N/A</v>
      </c>
      <c r="GD58" s="565" t="e">
        <f>INDEX(JEUDI!$B$6:$B$29,MATCH($A$58,JEUDI!F6:F29,0))</f>
        <v>#N/A</v>
      </c>
      <c r="GE58" s="565" t="e">
        <f>INDEX(JEUDI!$B$6:$B$29,MATCH($A$58,JEUDI!G6:G29,0))</f>
        <v>#N/A</v>
      </c>
      <c r="GF58" s="565" t="e">
        <f>INDEX(JEUDI!$B$6:$B$29,MATCH($A$58,JEUDI!H6:H29,0))</f>
        <v>#N/A</v>
      </c>
      <c r="GG58" s="565" t="e">
        <f>INDEX(JEUDI!$B$6:$B$29,MATCH($A$58,JEUDI!I6:I29,0))</f>
        <v>#N/A</v>
      </c>
      <c r="GH58" s="565" t="e">
        <f>INDEX(JEUDI!$B$6:$B$29,MATCH($A$58,JEUDI!J6:J29,0))</f>
        <v>#N/A</v>
      </c>
      <c r="GI58" s="565" t="e">
        <f>INDEX(JEUDI!$B$6:$B$29,MATCH($A$58,JEUDI!K6:K29,0))</f>
        <v>#N/A</v>
      </c>
      <c r="GJ58" s="565" t="e">
        <f>INDEX(JEUDI!$B$6:$B$29,MATCH($A$58,JEUDI!L6:L29,0))</f>
        <v>#N/A</v>
      </c>
      <c r="GK58" s="565" t="e">
        <f>INDEX(JEUDI!$B$6:$B$29,MATCH($A$58,JEUDI!M6:M29,0))</f>
        <v>#N/A</v>
      </c>
      <c r="GL58" s="565" t="e">
        <f>INDEX(JEUDI!$B$6:$B$29,MATCH($A$58,JEUDI!N6:N29,0))</f>
        <v>#N/A</v>
      </c>
      <c r="GM58" s="565" t="e">
        <f>INDEX(JEUDI!$B$6:$B$29,MATCH($A$58,JEUDI!O6:O29,0))</f>
        <v>#N/A</v>
      </c>
      <c r="GN58" s="565" t="e">
        <f>INDEX(JEUDI!$B$6:$B$29,MATCH($A$58,JEUDI!P6:P29,0))</f>
        <v>#N/A</v>
      </c>
      <c r="GO58" s="565" t="e">
        <f>INDEX(JEUDI!$B$6:$B$29,MATCH($A$58,JEUDI!Q6:Q29,0))</f>
        <v>#N/A</v>
      </c>
      <c r="GP58" s="565" t="e">
        <f>INDEX(JEUDI!$B$6:$B$29,MATCH($A$58,JEUDI!R6:R29,0))</f>
        <v>#N/A</v>
      </c>
      <c r="GQ58" s="565" t="e">
        <f>INDEX(JEUDI!$B$6:$B$29,MATCH($A$58,JEUDI!S6:S29,0))</f>
        <v>#N/A</v>
      </c>
      <c r="GR58" s="565" t="e">
        <f>INDEX(JEUDI!$B$6:$B$29,MATCH($A$58,JEUDI!T6:T29,0))</f>
        <v>#N/A</v>
      </c>
      <c r="GS58" s="565" t="e">
        <f>INDEX(JEUDI!$B$6:$B$29,MATCH($A$58,JEUDI!U6:U29,0))</f>
        <v>#N/A</v>
      </c>
      <c r="GT58" s="565" t="e">
        <f>INDEX(JEUDI!$B$6:$B$29,MATCH($A$58,JEUDI!V6:V29,0))</f>
        <v>#N/A</v>
      </c>
      <c r="GU58" s="565" t="e">
        <f>INDEX(JEUDI!$B$6:$B$29,MATCH($A$58,JEUDI!W6:W29,0))</f>
        <v>#N/A</v>
      </c>
      <c r="GV58" s="565" t="e">
        <f>INDEX(JEUDI!$B$6:$B$29,MATCH($A$58,JEUDI!X6:X29,0))</f>
        <v>#N/A</v>
      </c>
      <c r="GW58" s="565" t="e">
        <f>INDEX(JEUDI!$B$6:$B$29,MATCH($A$58,JEUDI!Y6:Y29,0))</f>
        <v>#N/A</v>
      </c>
      <c r="GX58" s="565" t="e">
        <f>INDEX(JEUDI!$B$6:$B$29,MATCH($A$58,JEUDI!Z6:Z29,0))</f>
        <v>#N/A</v>
      </c>
      <c r="GY58" s="565" t="e">
        <f>INDEX(JEUDI!$B$6:$B$29,MATCH($A$58,JEUDI!AA6:AA29,0))</f>
        <v>#N/A</v>
      </c>
      <c r="GZ58" s="565" t="e">
        <f>INDEX(JEUDI!$B$6:$B$29,MATCH($A$58,JEUDI!AB6:AB29,0))</f>
        <v>#N/A</v>
      </c>
      <c r="HA58" s="572">
        <f t="shared" si="30"/>
        <v>0</v>
      </c>
      <c r="HC58" s="772" t="str">
        <f t="shared" si="31"/>
        <v>OULD SLIMANE</v>
      </c>
      <c r="HD58" s="565" t="e">
        <f>INDEX(VENDREDI!$B$6:$B$29,MATCH($A$58,VENDREDI!D6:D29,0))</f>
        <v>#N/A</v>
      </c>
      <c r="HE58" s="565" t="e">
        <f>INDEX(VENDREDI!$B$6:$B$29,MATCH($A$58,VENDREDI!E6:E29,0))</f>
        <v>#N/A</v>
      </c>
      <c r="HF58" s="565" t="e">
        <f>INDEX(VENDREDI!$B$6:$B$29,MATCH($A$58,VENDREDI!F6:F29,0))</f>
        <v>#N/A</v>
      </c>
      <c r="HG58" s="565" t="e">
        <f>INDEX(VENDREDI!$B$6:$B$29,MATCH($A$58,VENDREDI!G6:G29,0))</f>
        <v>#N/A</v>
      </c>
      <c r="HH58" s="565" t="e">
        <f>INDEX(VENDREDI!$B$6:$B$29,MATCH($A$58,VENDREDI!H6:H29,0))</f>
        <v>#N/A</v>
      </c>
      <c r="HI58" s="565" t="e">
        <f>INDEX(VENDREDI!$B$6:$B$29,MATCH($A$58,VENDREDI!I6:I29,0))</f>
        <v>#N/A</v>
      </c>
      <c r="HJ58" s="565" t="e">
        <f>INDEX(VENDREDI!$B$6:$B$29,MATCH($A$58,VENDREDI!J6:J29,0))</f>
        <v>#N/A</v>
      </c>
      <c r="HK58" s="565" t="e">
        <f>INDEX(VENDREDI!$B$6:$B$29,MATCH($A$58,VENDREDI!K6:K29,0))</f>
        <v>#N/A</v>
      </c>
      <c r="HL58" s="565" t="e">
        <f>INDEX(VENDREDI!$B$6:$B$29,MATCH($A$58,VENDREDI!L6:L29,0))</f>
        <v>#N/A</v>
      </c>
      <c r="HM58" s="565" t="e">
        <f>INDEX(VENDREDI!$B$6:$B$29,MATCH($A$58,VENDREDI!M6:M29,0))</f>
        <v>#N/A</v>
      </c>
      <c r="HN58" s="565" t="e">
        <f>INDEX(VENDREDI!$B$6:$B$29,MATCH($A$58,VENDREDI!N6:N29,0))</f>
        <v>#N/A</v>
      </c>
      <c r="HO58" s="565" t="e">
        <f>INDEX(VENDREDI!$B$6:$B$29,MATCH($A$58,VENDREDI!O6:O29,0))</f>
        <v>#N/A</v>
      </c>
      <c r="HP58" s="565" t="e">
        <f>INDEX(VENDREDI!$B$6:$B$29,MATCH($A$58,VENDREDI!P6:P29,0))</f>
        <v>#N/A</v>
      </c>
      <c r="HQ58" s="565" t="e">
        <f>INDEX(VENDREDI!$B$6:$B$29,MATCH($A$58,VENDREDI!Q6:Q29,0))</f>
        <v>#N/A</v>
      </c>
      <c r="HR58" s="565" t="e">
        <f>INDEX(VENDREDI!$B$6:$B$29,MATCH($A$58,VENDREDI!R6:R29,0))</f>
        <v>#N/A</v>
      </c>
      <c r="HS58" s="565" t="e">
        <f>INDEX(VENDREDI!$B$6:$B$29,MATCH($A$58,VENDREDI!S6:S29,0))</f>
        <v>#N/A</v>
      </c>
      <c r="HT58" s="565" t="e">
        <f>INDEX(VENDREDI!$B$6:$B$29,MATCH($A$58,VENDREDI!T6:T29,0))</f>
        <v>#N/A</v>
      </c>
      <c r="HU58" s="565" t="e">
        <f>INDEX(VENDREDI!$B$6:$B$29,MATCH($A$58,VENDREDI!U6:U29,0))</f>
        <v>#N/A</v>
      </c>
      <c r="HV58" s="565" t="e">
        <f>INDEX(VENDREDI!$B$6:$B$29,MATCH($A$58,VENDREDI!V6:V29,0))</f>
        <v>#N/A</v>
      </c>
      <c r="HW58" s="565" t="e">
        <f>INDEX(VENDREDI!$B$6:$B$29,MATCH($A$58,VENDREDI!W6:W29,0))</f>
        <v>#N/A</v>
      </c>
      <c r="HX58" s="565" t="e">
        <f>INDEX(VENDREDI!$B$6:$B$29,MATCH($A$58,VENDREDI!X6:X29,0))</f>
        <v>#N/A</v>
      </c>
      <c r="HY58" s="565" t="e">
        <f>INDEX(VENDREDI!$B$6:$B$29,MATCH($A$58,VENDREDI!Y6:Y29,0))</f>
        <v>#N/A</v>
      </c>
      <c r="HZ58" s="565" t="e">
        <f>INDEX(VENDREDI!$B$6:$B$29,MATCH($A$58,VENDREDI!Z6:Z29,0))</f>
        <v>#N/A</v>
      </c>
      <c r="IA58" s="565" t="e">
        <f>INDEX(VENDREDI!$B$6:$B$29,MATCH($A$58,VENDREDI!AA6:AA29,0))</f>
        <v>#N/A</v>
      </c>
      <c r="IB58" s="565" t="e">
        <f>INDEX(VENDREDI!$B$6:$B$29,MATCH($A$58,VENDREDI!AB6:AB29,0))</f>
        <v>#N/A</v>
      </c>
      <c r="IC58" s="572">
        <f t="shared" si="32"/>
        <v>0</v>
      </c>
      <c r="IG58" s="772" t="str">
        <f t="shared" si="33"/>
        <v>OULD SLIMANE</v>
      </c>
      <c r="IH58" s="565" t="e">
        <f>INDEX(LUNDI!$B$35:$B$58,MATCH($A$58,LUNDI!D35:D58,0))</f>
        <v>#N/A</v>
      </c>
      <c r="II58" s="565" t="e">
        <f>INDEX(LUNDI!$B$35:$B$58,MATCH($A$58,LUNDI!E35:E58,0))</f>
        <v>#N/A</v>
      </c>
      <c r="IJ58" s="565" t="e">
        <f>INDEX(LUNDI!$B$35:$B$58,MATCH($A$58,LUNDI!F35:F58,0))</f>
        <v>#N/A</v>
      </c>
      <c r="IK58" s="565" t="e">
        <f>INDEX(LUNDI!$B$35:$B$58,MATCH($A$58,LUNDI!G35:G58,0))</f>
        <v>#N/A</v>
      </c>
      <c r="IL58" s="565" t="e">
        <f>INDEX(LUNDI!$B$35:$B$58,MATCH($A$58,LUNDI!H35:H58,0))</f>
        <v>#N/A</v>
      </c>
      <c r="IM58" s="565" t="e">
        <f>INDEX(LUNDI!$B$35:$B$58,MATCH($A$58,LUNDI!I35:I58,0))</f>
        <v>#N/A</v>
      </c>
      <c r="IN58" s="565" t="e">
        <f>INDEX(LUNDI!$B$35:$B$58,MATCH($A$58,LUNDI!J35:J58,0))</f>
        <v>#N/A</v>
      </c>
      <c r="IO58" s="565" t="e">
        <f>INDEX(LUNDI!$B$35:$B$58,MATCH($A$58,LUNDI!K35:K58,0))</f>
        <v>#N/A</v>
      </c>
      <c r="IP58" s="565" t="e">
        <f>INDEX(LUNDI!$B$35:$B$58,MATCH($A$58,LUNDI!L35:L58,0))</f>
        <v>#N/A</v>
      </c>
      <c r="IQ58" s="565" t="e">
        <f>INDEX(LUNDI!$B$35:$B$58,MATCH($A$58,LUNDI!M35:M58,0))</f>
        <v>#N/A</v>
      </c>
      <c r="IR58" s="565" t="e">
        <f>INDEX(LUNDI!$B$35:$B$58,MATCH($A$58,LUNDI!N35:N58,0))</f>
        <v>#N/A</v>
      </c>
      <c r="IS58" s="565" t="e">
        <f>INDEX(LUNDI!$B$35:$B$58,MATCH($A$58,LUNDI!O35:O58,0))</f>
        <v>#N/A</v>
      </c>
      <c r="IT58" s="565" t="e">
        <f>INDEX(LUNDI!$B$35:$B$58,MATCH($A$58,LUNDI!P35:P58,0))</f>
        <v>#N/A</v>
      </c>
      <c r="IU58" s="565" t="e">
        <f>INDEX(LUNDI!$B$35:$B$58,MATCH($A$58,LUNDI!Q35:Q58,0))</f>
        <v>#N/A</v>
      </c>
      <c r="IV58" s="565" t="e">
        <f>INDEX(LUNDI!$B$35:$B$58,MATCH($A$58,LUNDI!R35:R58,0))</f>
        <v>#N/A</v>
      </c>
      <c r="IW58" s="565" t="e">
        <f>INDEX(LUNDI!$B$35:$B$58,MATCH($A$58,LUNDI!S35:S58,0))</f>
        <v>#N/A</v>
      </c>
      <c r="IX58" s="565" t="e">
        <f>INDEX(LUNDI!$B$35:$B$58,MATCH($A$58,LUNDI!T35:T58,0))</f>
        <v>#N/A</v>
      </c>
      <c r="IY58" s="565" t="e">
        <f>INDEX(LUNDI!$B$35:$B$58,MATCH($A$58,LUNDI!U35:U58,0))</f>
        <v>#N/A</v>
      </c>
      <c r="IZ58" s="565" t="e">
        <f>INDEX(LUNDI!$B$35:$B$58,MATCH($A$58,LUNDI!V35:V58,0))</f>
        <v>#N/A</v>
      </c>
      <c r="JA58" s="565" t="e">
        <f>INDEX(LUNDI!$B$35:$B$58,MATCH($A$58,LUNDI!W35:W58,0))</f>
        <v>#N/A</v>
      </c>
      <c r="JB58" s="565" t="e">
        <f>INDEX(LUNDI!$B$35:$B$58,MATCH($A$58,LUNDI!X35:X58,0))</f>
        <v>#N/A</v>
      </c>
      <c r="JC58" s="565" t="e">
        <f>INDEX(LUNDI!$B$35:$B$58,MATCH($A$58,LUNDI!Y35:Y58,0))</f>
        <v>#N/A</v>
      </c>
      <c r="JD58" s="565" t="e">
        <f>INDEX(LUNDI!$B$35:$B$58,MATCH($A$58,LUNDI!Z35:Z58,0))</f>
        <v>#N/A</v>
      </c>
      <c r="JE58" s="565" t="e">
        <f>INDEX(LUNDI!$B$35:$B$58,MATCH($A$58,LUNDI!AA35:AA58,0))</f>
        <v>#N/A</v>
      </c>
      <c r="JF58" s="565" t="e">
        <f>INDEX(LUNDI!$B$35:$B$58,MATCH($A$58,LUNDI!AB35:AB58,0))</f>
        <v>#N/A</v>
      </c>
      <c r="JG58" s="572">
        <f t="shared" si="34"/>
        <v>0</v>
      </c>
      <c r="JI58" s="772" t="str">
        <f t="shared" si="35"/>
        <v>OULD SLIMANE</v>
      </c>
      <c r="JJ58" s="565" t="e">
        <f>INDEX(MARDI!$B$35:$B$58,MATCH($A$58,MARDI!D35:D58,0))</f>
        <v>#N/A</v>
      </c>
      <c r="JK58" s="565" t="e">
        <f>INDEX(MARDI!$B$35:$B$58,MATCH($A$58,MARDI!E35:E58,0))</f>
        <v>#N/A</v>
      </c>
      <c r="JL58" s="565" t="e">
        <f>INDEX(MARDI!$B$35:$B$58,MATCH($A$58,MARDI!F35:F58,0))</f>
        <v>#N/A</v>
      </c>
      <c r="JM58" s="565" t="e">
        <f>INDEX(MARDI!$B$35:$B$58,MATCH($A$58,MARDI!G35:G58,0))</f>
        <v>#N/A</v>
      </c>
      <c r="JN58" s="565" t="e">
        <f>INDEX(MARDI!$B$35:$B$58,MATCH($A$58,MARDI!H35:H58,0))</f>
        <v>#N/A</v>
      </c>
      <c r="JO58" s="565" t="e">
        <f>INDEX(MARDI!$B$35:$B$58,MATCH($A$58,MARDI!I35:I58,0))</f>
        <v>#N/A</v>
      </c>
      <c r="JP58" s="565" t="e">
        <f>INDEX(MARDI!$B$35:$B$58,MATCH($A$58,MARDI!J35:J58,0))</f>
        <v>#N/A</v>
      </c>
      <c r="JQ58" s="565" t="e">
        <f>INDEX(MARDI!$B$35:$B$58,MATCH($A$58,MARDI!K35:K58,0))</f>
        <v>#N/A</v>
      </c>
      <c r="JR58" s="565" t="e">
        <f>INDEX(MARDI!$B$35:$B$58,MATCH($A$58,MARDI!L35:L58,0))</f>
        <v>#N/A</v>
      </c>
      <c r="JS58" s="565" t="e">
        <f>INDEX(MARDI!$B$35:$B$58,MATCH($A$58,MARDI!M35:M58,0))</f>
        <v>#N/A</v>
      </c>
      <c r="JT58" s="565" t="e">
        <f>INDEX(MARDI!$B$35:$B$58,MATCH($A$58,MARDI!N35:N58,0))</f>
        <v>#N/A</v>
      </c>
      <c r="JU58" s="565" t="e">
        <f>INDEX(MARDI!$B$35:$B$58,MATCH($A$58,MARDI!O35:O58,0))</f>
        <v>#N/A</v>
      </c>
      <c r="JV58" s="565" t="e">
        <f>INDEX(MARDI!$B$35:$B$58,MATCH($A$58,MARDI!P35:P58,0))</f>
        <v>#N/A</v>
      </c>
      <c r="JW58" s="565" t="e">
        <f>INDEX(MARDI!$B$35:$B$58,MATCH($A$58,MARDI!Q35:Q58,0))</f>
        <v>#N/A</v>
      </c>
      <c r="JX58" s="565" t="e">
        <f>INDEX(MARDI!$B$35:$B$58,MATCH($A$58,MARDI!R35:R58,0))</f>
        <v>#N/A</v>
      </c>
      <c r="JY58" s="565" t="e">
        <f>INDEX(MARDI!$B$35:$B$58,MATCH($A$58,MARDI!S35:S58,0))</f>
        <v>#N/A</v>
      </c>
      <c r="JZ58" s="565" t="e">
        <f>INDEX(MARDI!$B$35:$B$58,MATCH($A$58,MARDI!T35:T58,0))</f>
        <v>#N/A</v>
      </c>
      <c r="KA58" s="565" t="e">
        <f>INDEX(MARDI!$B$35:$B$58,MATCH($A$58,MARDI!U35:U58,0))</f>
        <v>#N/A</v>
      </c>
      <c r="KB58" s="565" t="e">
        <f>INDEX(MARDI!$B$35:$B$58,MATCH($A$58,MARDI!V35:V58,0))</f>
        <v>#N/A</v>
      </c>
      <c r="KC58" s="565" t="e">
        <f>INDEX(MARDI!$B$35:$B$58,MATCH($A$58,MARDI!W35:W58,0))</f>
        <v>#N/A</v>
      </c>
      <c r="KD58" s="565" t="e">
        <f>INDEX(MARDI!$B$35:$B$58,MATCH($A$58,MARDI!X35:X58,0))</f>
        <v>#N/A</v>
      </c>
      <c r="KE58" s="565" t="e">
        <f>INDEX(MARDI!$B$35:$B$58,MATCH($A$58,MARDI!Y35:Y58,0))</f>
        <v>#N/A</v>
      </c>
      <c r="KF58" s="565" t="e">
        <f>INDEX(MARDI!$B$35:$B$58,MATCH($A$58,MARDI!Z35:Z58,0))</f>
        <v>#N/A</v>
      </c>
      <c r="KG58" s="565" t="e">
        <f>INDEX(MARDI!$B$35:$B$58,MATCH($A$58,MARDI!AA35:AA58,0))</f>
        <v>#N/A</v>
      </c>
      <c r="KH58" s="565" t="e">
        <f>INDEX(MARDI!$B$35:$B$58,MATCH($A$58,MARDI!AB35:AB58,0))</f>
        <v>#N/A</v>
      </c>
      <c r="KI58" s="572">
        <f t="shared" si="36"/>
        <v>0</v>
      </c>
      <c r="KK58" s="565" t="str">
        <f t="shared" si="37"/>
        <v>OULD SLIMANE</v>
      </c>
      <c r="KL58" s="565" t="e">
        <f>INDEX(MERCREDI!$B$35:$B$58,MATCH($A$58,MERCREDI!D35:D58,0))</f>
        <v>#N/A</v>
      </c>
      <c r="KM58" s="565" t="e">
        <f>INDEX(MERCREDI!$B$35:$B$58,MATCH($A$58,MERCREDI!E35:E58,0))</f>
        <v>#N/A</v>
      </c>
      <c r="KN58" s="565" t="e">
        <f>INDEX(MERCREDI!$B$35:$B$58,MATCH($A$58,MERCREDI!F35:F58,0))</f>
        <v>#N/A</v>
      </c>
      <c r="KO58" s="565" t="e">
        <f>INDEX(MERCREDI!$B$35:$B$58,MATCH($A$58,MERCREDI!G35:G58,0))</f>
        <v>#N/A</v>
      </c>
      <c r="KP58" s="565" t="e">
        <f>INDEX(MERCREDI!$B$35:$B$58,MATCH($A$58,MERCREDI!H35:H58,0))</f>
        <v>#N/A</v>
      </c>
      <c r="KQ58" s="565" t="e">
        <f>INDEX(MERCREDI!$B$35:$B$58,MATCH($A$58,MERCREDI!I35:I58,0))</f>
        <v>#N/A</v>
      </c>
      <c r="KR58" s="565" t="e">
        <f>INDEX(MERCREDI!$B$35:$B$58,MATCH($A$58,MERCREDI!J35:J58,0))</f>
        <v>#N/A</v>
      </c>
      <c r="KS58" s="565" t="e">
        <f>INDEX(MERCREDI!$B$35:$B$58,MATCH($A$58,MERCREDI!K35:K58,0))</f>
        <v>#N/A</v>
      </c>
      <c r="KT58" s="565" t="e">
        <f>INDEX(MERCREDI!$B$35:$B$58,MATCH($A$58,MERCREDI!L35:L58,0))</f>
        <v>#N/A</v>
      </c>
      <c r="KU58" s="565" t="e">
        <f>INDEX(MERCREDI!$B$35:$B$58,MATCH($A$58,MERCREDI!M35:M58,0))</f>
        <v>#N/A</v>
      </c>
      <c r="KV58" s="565" t="e">
        <f>INDEX(MERCREDI!$B$35:$B$58,MATCH($A$58,MERCREDI!N35:N58,0))</f>
        <v>#N/A</v>
      </c>
      <c r="KW58" s="565" t="e">
        <f>INDEX(MERCREDI!$B$35:$B$58,MATCH($A$58,MERCREDI!O35:O58,0))</f>
        <v>#N/A</v>
      </c>
      <c r="KX58" s="565" t="e">
        <f>INDEX(MERCREDI!$B$35:$B$58,MATCH($A$58,MERCREDI!P35:P58,0))</f>
        <v>#N/A</v>
      </c>
      <c r="KY58" s="565" t="e">
        <f>INDEX(MERCREDI!$B$35:$B$58,MATCH($A$58,MERCREDI!Q35:Q58,0))</f>
        <v>#N/A</v>
      </c>
      <c r="KZ58" s="565" t="e">
        <f>INDEX(MERCREDI!$B$35:$B$58,MATCH($A$58,MERCREDI!R35:R58,0))</f>
        <v>#N/A</v>
      </c>
      <c r="LA58" s="565" t="e">
        <f>INDEX(MERCREDI!$B$35:$B$58,MATCH($A$58,MERCREDI!S35:S58,0))</f>
        <v>#N/A</v>
      </c>
      <c r="LB58" s="565" t="e">
        <f>INDEX(MERCREDI!$B$35:$B$58,MATCH($A$58,MERCREDI!T35:T58,0))</f>
        <v>#N/A</v>
      </c>
      <c r="LC58" s="565" t="e">
        <f>INDEX(MERCREDI!$B$35:$B$58,MATCH($A$58,MERCREDI!U35:U58,0))</f>
        <v>#N/A</v>
      </c>
      <c r="LD58" s="565" t="e">
        <f>INDEX(MERCREDI!$B$35:$B$58,MATCH($A$58,MERCREDI!V35:V58,0))</f>
        <v>#N/A</v>
      </c>
      <c r="LE58" s="565" t="e">
        <f>INDEX(MERCREDI!$B$35:$B$58,MATCH($A$58,MERCREDI!W35:W58,0))</f>
        <v>#N/A</v>
      </c>
      <c r="LF58" s="565" t="e">
        <f>INDEX(MERCREDI!$B$35:$B$58,MATCH($A$58,MERCREDI!X35:X58,0))</f>
        <v>#N/A</v>
      </c>
      <c r="LG58" s="565" t="e">
        <f>INDEX(MERCREDI!$B$35:$B$58,MATCH($A$58,MERCREDI!Y35:Y58,0))</f>
        <v>#N/A</v>
      </c>
      <c r="LH58" s="565" t="e">
        <f>INDEX(MERCREDI!$B$35:$B$58,MATCH($A$58,MERCREDI!Z35:Z58,0))</f>
        <v>#N/A</v>
      </c>
      <c r="LI58" s="565" t="e">
        <f>INDEX(MERCREDI!$B$35:$B$58,MATCH($A$58,MERCREDI!AA35:AA58,0))</f>
        <v>#N/A</v>
      </c>
      <c r="LJ58" s="565" t="e">
        <f>INDEX(MERCREDI!$B$35:$B$58,MATCH($A$58,MERCREDI!AB35:AB58,0))</f>
        <v>#N/A</v>
      </c>
      <c r="LK58" s="572">
        <f t="shared" si="38"/>
        <v>0</v>
      </c>
      <c r="LM58" s="565" t="str">
        <f t="shared" si="39"/>
        <v>OULD SLIMANE</v>
      </c>
      <c r="LN58" s="565" t="e">
        <f>INDEX(JEUDI!$B$35:$B$58,MATCH($A$58,JEUDI!D35:D58,0))</f>
        <v>#N/A</v>
      </c>
      <c r="LO58" s="565" t="e">
        <f>INDEX(JEUDI!$B$35:$B$58,MATCH($A$58,JEUDI!E35:E58,0))</f>
        <v>#N/A</v>
      </c>
      <c r="LP58" s="565" t="e">
        <f>INDEX(JEUDI!$B$35:$B$58,MATCH($A$58,JEUDI!F35:F58,0))</f>
        <v>#N/A</v>
      </c>
      <c r="LQ58" s="565" t="e">
        <f>INDEX(JEUDI!$B$35:$B$58,MATCH($A$58,JEUDI!G35:G58,0))</f>
        <v>#N/A</v>
      </c>
      <c r="LR58" s="565" t="e">
        <f>INDEX(JEUDI!$B$35:$B$58,MATCH($A$58,JEUDI!H35:H58,0))</f>
        <v>#N/A</v>
      </c>
      <c r="LS58" s="565" t="e">
        <f>INDEX(JEUDI!$B$35:$B$58,MATCH($A$58,JEUDI!I35:I58,0))</f>
        <v>#N/A</v>
      </c>
      <c r="LT58" s="565" t="e">
        <f>INDEX(JEUDI!$B$35:$B$58,MATCH($A$58,JEUDI!J35:J58,0))</f>
        <v>#N/A</v>
      </c>
      <c r="LU58" s="565" t="e">
        <f>INDEX(JEUDI!$B$35:$B$58,MATCH($A$58,JEUDI!K35:K58,0))</f>
        <v>#N/A</v>
      </c>
      <c r="LV58" s="565" t="e">
        <f>INDEX(JEUDI!$B$35:$B$58,MATCH($A$58,JEUDI!L35:L58,0))</f>
        <v>#N/A</v>
      </c>
      <c r="LW58" s="565" t="e">
        <f>INDEX(JEUDI!$B$35:$B$58,MATCH($A$58,JEUDI!M35:M58,0))</f>
        <v>#N/A</v>
      </c>
      <c r="LX58" s="565" t="e">
        <f>INDEX(JEUDI!$B$35:$B$58,MATCH($A$58,JEUDI!N35:N58,0))</f>
        <v>#N/A</v>
      </c>
      <c r="LY58" s="565" t="e">
        <f>INDEX(JEUDI!$B$35:$B$58,MATCH($A$58,JEUDI!O35:O58,0))</f>
        <v>#N/A</v>
      </c>
      <c r="LZ58" s="565" t="e">
        <f>INDEX(JEUDI!$B$35:$B$58,MATCH($A$58,JEUDI!P35:P58,0))</f>
        <v>#N/A</v>
      </c>
      <c r="MA58" s="565" t="e">
        <f>INDEX(JEUDI!$B$35:$B$58,MATCH($A$58,JEUDI!Q35:Q58,0))</f>
        <v>#N/A</v>
      </c>
      <c r="MB58" s="565" t="e">
        <f>INDEX(JEUDI!$B$35:$B$58,MATCH($A$58,JEUDI!R35:R58,0))</f>
        <v>#N/A</v>
      </c>
      <c r="MC58" s="565" t="e">
        <f>INDEX(JEUDI!$B$35:$B$58,MATCH($A$58,JEUDI!S35:S58,0))</f>
        <v>#N/A</v>
      </c>
      <c r="MD58" s="565" t="e">
        <f>INDEX(JEUDI!$B$35:$B$58,MATCH($A$58,JEUDI!T35:T58,0))</f>
        <v>#N/A</v>
      </c>
      <c r="ME58" s="565" t="e">
        <f>INDEX(JEUDI!$B$35:$B$58,MATCH($A$58,JEUDI!U35:U58,0))</f>
        <v>#N/A</v>
      </c>
      <c r="MF58" s="565" t="e">
        <f>INDEX(JEUDI!$B$35:$B$58,MATCH($A$58,JEUDI!V35:V58,0))</f>
        <v>#N/A</v>
      </c>
      <c r="MG58" s="565" t="e">
        <f>INDEX(JEUDI!$B$35:$B$58,MATCH($A$58,JEUDI!W35:W58,0))</f>
        <v>#N/A</v>
      </c>
      <c r="MH58" s="565" t="e">
        <f>INDEX(JEUDI!$B$35:$B$58,MATCH($A$58,JEUDI!X35:X58,0))</f>
        <v>#N/A</v>
      </c>
      <c r="MI58" s="565" t="e">
        <f>INDEX(JEUDI!$B$35:$B$58,MATCH($A$58,JEUDI!Y35:Y58,0))</f>
        <v>#N/A</v>
      </c>
      <c r="MJ58" s="565" t="e">
        <f>INDEX(JEUDI!$B$35:$B$58,MATCH($A$58,JEUDI!Z35:Z58,0))</f>
        <v>#N/A</v>
      </c>
      <c r="MK58" s="565" t="e">
        <f>INDEX(JEUDI!$B$35:$B$58,MATCH($A$58,JEUDI!AA35:AA58,0))</f>
        <v>#N/A</v>
      </c>
      <c r="ML58" s="565" t="e">
        <f>INDEX(JEUDI!$B$35:$B$58,MATCH($A$58,JEUDI!AB35:AB58,0))</f>
        <v>#N/A</v>
      </c>
      <c r="MM58" s="572">
        <f t="shared" si="40"/>
        <v>0</v>
      </c>
      <c r="MP58" s="565" t="str">
        <f t="shared" si="41"/>
        <v>OULD SLIMANE</v>
      </c>
      <c r="MQ58" s="565" t="e">
        <f>INDEX(VENDREDI!$B$35:$B$58,MATCH($A$58,VENDREDI!D35:D58,0))</f>
        <v>#N/A</v>
      </c>
      <c r="MR58" s="565" t="e">
        <f>INDEX(VENDREDI!$B$35:$B$58,MATCH($A$58,VENDREDI!E35:E58,0))</f>
        <v>#N/A</v>
      </c>
      <c r="MS58" s="565" t="e">
        <f>INDEX(VENDREDI!$B$35:$B$58,MATCH($A$58,VENDREDI!F35:F58,0))</f>
        <v>#N/A</v>
      </c>
      <c r="MT58" s="565" t="e">
        <f>INDEX(VENDREDI!$B$35:$B$58,MATCH($A$58,VENDREDI!G35:G58,0))</f>
        <v>#N/A</v>
      </c>
      <c r="MU58" s="565" t="e">
        <f>INDEX(VENDREDI!$B$35:$B$58,MATCH($A$58,VENDREDI!H35:H58,0))</f>
        <v>#N/A</v>
      </c>
      <c r="MV58" s="565" t="e">
        <f>INDEX(VENDREDI!$B$35:$B$58,MATCH($A$58,VENDREDI!I35:I58,0))</f>
        <v>#N/A</v>
      </c>
      <c r="MW58" s="565" t="e">
        <f>INDEX(VENDREDI!$B$35:$B$58,MATCH($A$58,VENDREDI!J35:J58,0))</f>
        <v>#N/A</v>
      </c>
      <c r="MX58" s="565" t="e">
        <f>INDEX(VENDREDI!$B$35:$B$58,MATCH($A$58,VENDREDI!K35:K58,0))</f>
        <v>#N/A</v>
      </c>
      <c r="MY58" s="565" t="e">
        <f>INDEX(VENDREDI!$B$35:$B$58,MATCH($A$58,VENDREDI!L35:L58,0))</f>
        <v>#N/A</v>
      </c>
      <c r="MZ58" s="565" t="e">
        <f>INDEX(VENDREDI!$B$35:$B$58,MATCH($A$58,VENDREDI!M35:M58,0))</f>
        <v>#N/A</v>
      </c>
      <c r="NA58" s="565" t="e">
        <f>INDEX(VENDREDI!$B$35:$B$58,MATCH($A$58,VENDREDI!N35:N58,0))</f>
        <v>#N/A</v>
      </c>
      <c r="NB58" s="565" t="e">
        <f>INDEX(VENDREDI!$B$35:$B$58,MATCH($A$58,VENDREDI!O35:O58,0))</f>
        <v>#N/A</v>
      </c>
      <c r="NC58" s="565" t="e">
        <f>INDEX(VENDREDI!$B$35:$B$58,MATCH($A$58,VENDREDI!P35:P58,0))</f>
        <v>#N/A</v>
      </c>
      <c r="ND58" s="565" t="e">
        <f>INDEX(VENDREDI!$B$35:$B$58,MATCH($A$58,VENDREDI!Q35:Q58,0))</f>
        <v>#N/A</v>
      </c>
      <c r="NE58" s="565" t="e">
        <f>INDEX(VENDREDI!$B$35:$B$58,MATCH($A$58,VENDREDI!R35:R58,0))</f>
        <v>#N/A</v>
      </c>
      <c r="NF58" s="565" t="e">
        <f>INDEX(VENDREDI!$B$35:$B$58,MATCH($A$58,VENDREDI!S35:S58,0))</f>
        <v>#N/A</v>
      </c>
      <c r="NG58" s="565" t="e">
        <f>INDEX(VENDREDI!$B$35:$B$58,MATCH($A$58,VENDREDI!T35:T58,0))</f>
        <v>#N/A</v>
      </c>
      <c r="NH58" s="565" t="e">
        <f>INDEX(VENDREDI!$B$35:$B$58,MATCH($A$58,VENDREDI!U35:U58,0))</f>
        <v>#N/A</v>
      </c>
      <c r="NI58" s="565" t="e">
        <f>INDEX(VENDREDI!$B$35:$B$58,MATCH($A$58,VENDREDI!V35:V58,0))</f>
        <v>#N/A</v>
      </c>
      <c r="NJ58" s="565" t="e">
        <f>INDEX(VENDREDI!$B$35:$B$58,MATCH($A$58,VENDREDI!W35:W58,0))</f>
        <v>#N/A</v>
      </c>
      <c r="NK58" s="565" t="e">
        <f>INDEX(VENDREDI!$B$35:$B$58,MATCH($A$58,VENDREDI!X35:X58,0))</f>
        <v>#N/A</v>
      </c>
      <c r="NL58" s="565" t="e">
        <f>INDEX(VENDREDI!$B$35:$B$58,MATCH($A$58,VENDREDI!Y35:Y58,0))</f>
        <v>#N/A</v>
      </c>
      <c r="NM58" s="565" t="e">
        <f>INDEX(VENDREDI!$B$35:$B$58,MATCH($A$58,VENDREDI!Z35:Z58,0))</f>
        <v>#N/A</v>
      </c>
      <c r="NN58" s="565" t="e">
        <f>INDEX(VENDREDI!$B$35:$B$58,MATCH($A$58,VENDREDI!AA35:AA58,0))</f>
        <v>#N/A</v>
      </c>
      <c r="NO58" s="565" t="e">
        <f>INDEX(VENDREDI!$B$35:$B$58,MATCH($A$58,VENDREDI!AB35:AB58,0))</f>
        <v>#N/A</v>
      </c>
      <c r="NP58" s="572">
        <f t="shared" si="42"/>
        <v>0</v>
      </c>
      <c r="NS58" s="564" t="str">
        <f t="shared" si="43"/>
        <v>OULD SLIMANE</v>
      </c>
      <c r="NT58" s="617" t="e">
        <f>INDEX(LUNDI!$B$63:$B$66,MATCH(A58,LUNDI!$D$63:$D$66,0))</f>
        <v>#N/A</v>
      </c>
      <c r="NU58" s="618" t="e">
        <f>INDEX(LUNDI!$B$63:$B$66,MATCH(A58,LUNDI!$E$63:$E$66,0))</f>
        <v>#N/A</v>
      </c>
      <c r="NV58" s="625" t="e">
        <f>INDEX(LUNDI!$H$63:$H$66,MATCH(A58,LUNDI!$J$63:$J$66,0))</f>
        <v>#N/A</v>
      </c>
      <c r="NW58" s="626" t="e">
        <f>INDEX(LUNDI!$H$63:$H$66,MATCH($A$58,LUNDI!K63:K66,0))</f>
        <v>#N/A</v>
      </c>
      <c r="NX58" s="617" t="e">
        <f>INDEX(MARDI!$B$63:$B$66,MATCH(A58,MARDI!$D$63:$D$66,0))</f>
        <v>#N/A</v>
      </c>
      <c r="NY58" s="618" t="e">
        <f>INDEX(MARDI!$B$63:$B$66,MATCH(A58,MARDI!$E$63:$E$66,0))</f>
        <v>#N/A</v>
      </c>
      <c r="NZ58" s="625" t="e">
        <f>INDEX(MARDI!$H$63:$H$66,MATCH(A58,MARDI!$J$63:$J$66,0))</f>
        <v>#N/A</v>
      </c>
      <c r="OA58" s="626" t="e">
        <f>INDEX(MARDI!$H$63:$H$66,MATCH(A58,MARDI!$K$63:$K$66,0))</f>
        <v>#N/A</v>
      </c>
      <c r="OB58" s="617" t="e">
        <f>INDEX(MERCREDI!$B$63:$B$66,MATCH(A58,MERCREDI!$D$63:$D$66,0))</f>
        <v>#N/A</v>
      </c>
      <c r="OC58" s="618" t="e">
        <f>INDEX(MERCREDI!$B$63:$B$66,MATCH(A58,MERCREDI!$E$63:$E$66,0))</f>
        <v>#N/A</v>
      </c>
      <c r="OD58" s="625" t="e">
        <f>INDEX(MERCREDI!$H$63:$H$66,MATCH(A58,MERCREDI!$J$63:$J$66,0))</f>
        <v>#N/A</v>
      </c>
      <c r="OE58" s="626" t="e">
        <f>INDEX(MERCREDI!$H$63:$H$66,MATCH(A58,MERCREDI!$K$63:$K$66,0))</f>
        <v>#N/A</v>
      </c>
      <c r="OF58" s="617" t="e">
        <f>INDEX(JEUDI!$B$63:$B$66,MATCH(A58,JEUDI!$D$63:$D$66,0))</f>
        <v>#N/A</v>
      </c>
      <c r="OG58" s="618" t="e">
        <f>INDEX(JEUDI!$B$63:$B$66,MATCH(A58,JEUDI!$E$63:$E$66,0))</f>
        <v>#N/A</v>
      </c>
      <c r="OH58" s="625" t="e">
        <f>INDEX(JEUDI!$H$63:$H$66,MATCH(A58,JEUDI!$J$63:$J$66,0))</f>
        <v>#N/A</v>
      </c>
      <c r="OI58" s="626" t="e">
        <f>INDEX(JEUDI!$H$63:$H$66,MATCH(A58,JEUDI!$K$63:$K$66,0))</f>
        <v>#N/A</v>
      </c>
      <c r="OJ58" s="617" t="e">
        <f>INDEX(VENDREDI!$B$63:$B$66,MATCH(A58,VENDREDI!$D$63:$D$66,0))</f>
        <v>#N/A</v>
      </c>
      <c r="OK58" s="618" t="e">
        <f>INDEX(VENDREDI!$B$63:$B$66,MATCH(A58,VENDREDI!$E$63:$E$66,0))</f>
        <v>#N/A</v>
      </c>
      <c r="OL58" s="625" t="e">
        <f>INDEX(VENDREDI!$H$63:$H$66,MATCH(A58,VENDREDI!$J$63:$J$66,0))</f>
        <v>#N/A</v>
      </c>
      <c r="OM58" s="626" t="e">
        <f>INDEX(VENDREDI!$H$63:$H$66,MATCH(A58,VENDREDI!$K$63:$K$66,0))</f>
        <v>#N/A</v>
      </c>
      <c r="ON58" s="669" t="str">
        <f t="shared" si="44"/>
        <v>OULD SLIMANE</v>
      </c>
      <c r="OO58" s="641" t="e">
        <f>INDEX(LUNDI!$C$63:$C$66,MATCH(A58,LUNDI!$D$63:$D$66,0))</f>
        <v>#N/A</v>
      </c>
      <c r="OP58" s="642" t="e">
        <f>INDEX(LUNDI!$C$63:$C$66,MATCH(A58,LUNDI!$E$63:$E$66,0))</f>
        <v>#N/A</v>
      </c>
      <c r="OQ58" s="645" t="e">
        <f>INDEX(LUNDI!$I$63:$I$66,MATCH(A58,LUNDI!$J$63:$J$66,0))</f>
        <v>#N/A</v>
      </c>
      <c r="OR58" s="646" t="e">
        <f>INDEX(LUNDI!$I$63:$I$66,MATCH(A58,LUNDI!$K$63:$K$66,0))</f>
        <v>#N/A</v>
      </c>
      <c r="OS58" s="649" t="e">
        <f>INDEX(MARDI!$C$63:$C$66,MATCH(A58,MARDI!$D$63:$D$66,0))</f>
        <v>#N/A</v>
      </c>
      <c r="OT58" s="650" t="e">
        <f>INDEX(MARDI!$C$63:$C$66,MATCH(A58,MARDI!$E$63:$E$66,0))</f>
        <v>#N/A</v>
      </c>
      <c r="OU58" s="651" t="e">
        <f>INDEX(MARDI!$I$63:$I$66,MATCH(A58,MARDI!$J$63:$J$66,0))</f>
        <v>#N/A</v>
      </c>
      <c r="OV58" s="652" t="e">
        <f>INDEX(MARDI!$I$63:$I$66,MATCH(A58,MARDI!$K$63:$K$66,0))</f>
        <v>#N/A</v>
      </c>
      <c r="OW58" s="657" t="e">
        <f>INDEX(MERCREDI!$C$63:$C$66,MATCH(A58,MERCREDI!$D$63:$D$66,0))</f>
        <v>#N/A</v>
      </c>
      <c r="OX58" s="658" t="e">
        <f>INDEX(MERCREDI!$C$63:$C$66,MATCH(A58,MERCREDI!$E$63:$E$66,0))</f>
        <v>#N/A</v>
      </c>
      <c r="OY58" s="659" t="e">
        <f>INDEX(MERCREDI!$I$63:$I$66,MATCH(A58,MERCREDI!$J$63:$J$66,0))</f>
        <v>#N/A</v>
      </c>
      <c r="OZ58" s="660" t="e">
        <f>INDEX(MERCREDI!$I$63:$I$66,MATCH(A58,MERCREDI!$K$63:$K$66,0))</f>
        <v>#N/A</v>
      </c>
      <c r="PA58" s="657" t="e">
        <f>INDEX(JEUDI!$C$63:$C$66,MATCH(A58,JEUDI!$D$63:$D$66,0))</f>
        <v>#N/A</v>
      </c>
      <c r="PB58" s="658" t="e">
        <f>INDEX(JEUDI!$C$63:$C$66,MATCH(A58,JEUDI!$E$63:$E$66,0))</f>
        <v>#N/A</v>
      </c>
      <c r="PC58" s="659" t="e">
        <f>INDEX(JEUDI!$I$63:$I$66,MATCH(A58,JEUDI!$J$63:$J$66,0))</f>
        <v>#N/A</v>
      </c>
      <c r="PD58" s="660" t="e">
        <f>INDEX(JEUDI!$I$63:$I$66,MATCH(A58,JEUDI!$K$63:$K$66,0))</f>
        <v>#N/A</v>
      </c>
      <c r="PE58" s="657" t="e">
        <f>INDEX(VENDREDI!$C$63:$C$66,MATCH(A58,VENDREDI!$D$63:$D$66,0))</f>
        <v>#N/A</v>
      </c>
      <c r="PF58" s="658" t="e">
        <f>INDEX(VENDREDI!$C$63:$C$66,MATCH(A58,VENDREDI!$E$63:$E$66,0))</f>
        <v>#N/A</v>
      </c>
      <c r="PG58" s="659" t="e">
        <f>INDEX(VENDREDI!$I$63:$I$66,MATCH(A58,VENDREDI!$J$63:$J$66,0))</f>
        <v>#N/A</v>
      </c>
      <c r="PH58" s="660" t="e">
        <f>INDEX(VENDREDI!$I$63:$I$66,MATCH(A58,VENDREDI!$K$63:$K$66,0))</f>
        <v>#N/A</v>
      </c>
    </row>
    <row r="59" spans="1:424" x14ac:dyDescent="0.25">
      <c r="A59" s="90" t="str">
        <f>'LISTE DES PROFS'!A54</f>
        <v>OUVRIER</v>
      </c>
      <c r="B59" s="226">
        <f t="shared" si="17"/>
        <v>0</v>
      </c>
      <c r="C59" s="487">
        <f t="shared" si="18"/>
        <v>0</v>
      </c>
      <c r="D59" s="481">
        <f t="shared" si="19"/>
        <v>0</v>
      </c>
      <c r="E59" s="482">
        <f t="shared" si="20"/>
        <v>0</v>
      </c>
      <c r="F59" s="226">
        <f t="shared" si="21"/>
        <v>0</v>
      </c>
      <c r="G59" s="487">
        <f t="shared" si="22"/>
        <v>0</v>
      </c>
      <c r="H59" s="481">
        <f t="shared" si="23"/>
        <v>0</v>
      </c>
      <c r="I59" s="482">
        <f t="shared" si="24"/>
        <v>0</v>
      </c>
      <c r="J59" s="226">
        <f t="shared" si="45"/>
        <v>0</v>
      </c>
      <c r="K59" s="487">
        <f t="shared" si="46"/>
        <v>0</v>
      </c>
      <c r="L59" s="481">
        <f t="shared" si="47"/>
        <v>0</v>
      </c>
      <c r="M59" s="482">
        <f t="shared" si="48"/>
        <v>0</v>
      </c>
      <c r="N59" s="492">
        <f t="shared" si="25"/>
        <v>0</v>
      </c>
      <c r="O59" s="480" t="s">
        <v>97</v>
      </c>
      <c r="P59" s="226">
        <f>COUNTIF(LUNDI!$D$6:$AB$15,A59)</f>
        <v>0</v>
      </c>
      <c r="Q59" s="228">
        <f>COUNTIF(LUNDI!$D$20:$Y$29,A59)</f>
        <v>0</v>
      </c>
      <c r="R59" s="444">
        <f t="shared" si="4"/>
        <v>0</v>
      </c>
      <c r="S59" s="228">
        <f>COUNTIF(MARDI!$D$6:$AB$15,A59)</f>
        <v>0</v>
      </c>
      <c r="T59" s="228">
        <f>COUNTIF(MARDI!$D$20:$Y$29,A59)</f>
        <v>0</v>
      </c>
      <c r="U59" s="444">
        <f t="shared" si="5"/>
        <v>0</v>
      </c>
      <c r="V59" s="228">
        <f>COUNTIF(MERCREDI!$D$6:$AB$15,A59)</f>
        <v>0</v>
      </c>
      <c r="W59" s="228">
        <f>COUNTIF(MERCREDI!$D$20:$Y$29,A59)</f>
        <v>0</v>
      </c>
      <c r="X59" s="444">
        <f t="shared" si="6"/>
        <v>0</v>
      </c>
      <c r="Y59" s="228">
        <f>COUNTIF(JEUDI!$D$6:$AB$15,A59)</f>
        <v>0</v>
      </c>
      <c r="Z59" s="228">
        <f>COUNTIF(JEUDI!$D$20:$Y$29,A59)</f>
        <v>0</v>
      </c>
      <c r="AA59" s="444">
        <f t="shared" si="7"/>
        <v>0</v>
      </c>
      <c r="AB59" s="228">
        <f>COUNTIF(VENDREDI!$D$6:$AB$15,A59)</f>
        <v>0</v>
      </c>
      <c r="AC59" s="229">
        <f>COUNTIF(VENDREDI!$D$20:$Y$29,A59)</f>
        <v>0</v>
      </c>
      <c r="AD59" s="451">
        <f t="shared" si="8"/>
        <v>0</v>
      </c>
      <c r="AE59" s="226">
        <f>COUNTIF(LUNDI!$D$63:$D$66,A59)</f>
        <v>0</v>
      </c>
      <c r="AF59" s="227">
        <f>COUNTIF(LUNDI!$E$63:$E$66,A59)</f>
        <v>0</v>
      </c>
      <c r="AG59" s="228">
        <f>COUNTIF(MARDI!$D$63:$D$66,A59)</f>
        <v>0</v>
      </c>
      <c r="AH59" s="234">
        <f>COUNTIF(MARDI!$E$63:$E$66,A59)</f>
        <v>0</v>
      </c>
      <c r="AI59" s="228">
        <f>COUNTIF(MERCREDI!$D$63:$D$66,A59)</f>
        <v>0</v>
      </c>
      <c r="AJ59" s="234">
        <f>COUNTIF(MERCREDI!$E$63:$E$66,A59)</f>
        <v>0</v>
      </c>
      <c r="AK59" s="228">
        <f>COUNTIF(JEUDI!$D$63:$D$66,A59)</f>
        <v>0</v>
      </c>
      <c r="AL59" s="227">
        <f>COUNTIF(JEUDI!$E$63:$E$66,A59)</f>
        <v>0</v>
      </c>
      <c r="AM59" s="228">
        <f>COUNTIF(VENDREDI!$D$63:$D$66,A59)</f>
        <v>0</v>
      </c>
      <c r="AN59" s="525">
        <f>COUNTIF(VENDREDI!$E$63:$E$66,A59)</f>
        <v>0</v>
      </c>
      <c r="AO59" s="226">
        <f>COUNTIF(LUNDI!$F$63:$F$66,A59)</f>
        <v>0</v>
      </c>
      <c r="AP59" s="227"/>
      <c r="AQ59" s="228">
        <f>COUNTIF(MARDI!$F$63:$F$66,A59)</f>
        <v>0</v>
      </c>
      <c r="AR59" s="227"/>
      <c r="AS59" s="228">
        <f>COUNTIF(MERCREDI!$F$63:$F$66,A59)</f>
        <v>0</v>
      </c>
      <c r="AT59" s="227"/>
      <c r="AU59" s="228">
        <f>COUNTIF(JEUDI!$F$63:$F$66,A59)</f>
        <v>0</v>
      </c>
      <c r="AV59" s="227"/>
      <c r="AW59" s="229">
        <f>COUNTIF(VENDREDI!$F$63:$F$66,A59)</f>
        <v>0</v>
      </c>
      <c r="AZ59" s="236">
        <f>COUNTIF(LUNDI!$D$35:$AB$44,A59)</f>
        <v>0</v>
      </c>
      <c r="BA59" s="237">
        <f>COUNTIF(LUNDI!$D$49:$Y$58,A59)</f>
        <v>0</v>
      </c>
      <c r="BB59" s="444">
        <f t="shared" si="9"/>
        <v>0</v>
      </c>
      <c r="BC59" s="237">
        <f>COUNTIF(MARDI!$D$35:$AB$44,A59)</f>
        <v>0</v>
      </c>
      <c r="BD59" s="237">
        <f>COUNTIF(MARDI!$D$49:$Y$58,A59)</f>
        <v>0</v>
      </c>
      <c r="BE59" s="444">
        <f t="shared" si="10"/>
        <v>0</v>
      </c>
      <c r="BF59" s="237">
        <f>COUNTIF(MERCREDI!$D$35:$AB$44,A59)</f>
        <v>0</v>
      </c>
      <c r="BG59" s="237">
        <f>COUNTIF(MERCREDI!$D$49:$Y$58,A59)</f>
        <v>0</v>
      </c>
      <c r="BH59" s="444">
        <f t="shared" si="11"/>
        <v>0</v>
      </c>
      <c r="BI59" s="237">
        <f>COUNTIF(JEUDI!$D$35:$AB$44,A59)</f>
        <v>0</v>
      </c>
      <c r="BJ59" s="237">
        <f>COUNTIF(JEUDI!$D$49:$Y$58,A59)</f>
        <v>0</v>
      </c>
      <c r="BK59" s="444">
        <f t="shared" si="12"/>
        <v>0</v>
      </c>
      <c r="BL59" s="237">
        <f>COUNTIF(VENDREDI!$D$35:$AB$44,A59)</f>
        <v>0</v>
      </c>
      <c r="BM59" s="238">
        <f>COUNTIF(VENDREDI!$D$49:$Y$58,A59)</f>
        <v>0</v>
      </c>
      <c r="BN59" s="451">
        <f t="shared" si="13"/>
        <v>0</v>
      </c>
      <c r="BO59" s="207">
        <f>COUNTIF(LUNDI!$J$63:$J$66,A59)</f>
        <v>0</v>
      </c>
      <c r="BP59" s="41">
        <f>COUNTIF(LUNDI!$K$63:$K$66,A59)</f>
        <v>0</v>
      </c>
      <c r="BQ59" s="207">
        <f>COUNTIF(MARDI!$J$63:$J$66,A59)</f>
        <v>0</v>
      </c>
      <c r="BR59" s="41">
        <f>COUNTIF(MARDI!$K$63:$K$66,A59)</f>
        <v>0</v>
      </c>
      <c r="BS59" s="207">
        <f>COUNTIF(MERCREDI!$J$63:$J$66,A59)</f>
        <v>0</v>
      </c>
      <c r="BT59" s="41">
        <f>COUNTIF(MERCREDI!$K$63:$K$66,A59)</f>
        <v>0</v>
      </c>
      <c r="BU59" s="207">
        <f>COUNTIF(JEUDI!$J$63:$J$66,A59)</f>
        <v>0</v>
      </c>
      <c r="BV59" s="41">
        <f>COUNTIF(JEUDI!$K$63:$K$66,A59)</f>
        <v>0</v>
      </c>
      <c r="BW59" s="207">
        <f>COUNTIF(VENDREDI!$J$63:$J$66,A59)</f>
        <v>0</v>
      </c>
      <c r="BX59" s="42">
        <f>COUNTIF(VENDREDI!$K$63:$K$66,A59)</f>
        <v>0</v>
      </c>
      <c r="BY59" s="207">
        <f>COUNTIF(LUNDI!$L$66:$L115,A59)</f>
        <v>0</v>
      </c>
      <c r="BZ59" s="208"/>
      <c r="CA59" s="41">
        <f>COUNTIF(MARDI!$L$63:$L$66,A59)</f>
        <v>0</v>
      </c>
      <c r="CB59" s="208"/>
      <c r="CC59" s="208">
        <f>COUNTIF(MERCREDI!$L$63:$L$66,A59)</f>
        <v>0</v>
      </c>
      <c r="CD59" s="208"/>
      <c r="CE59" s="41">
        <f>COUNTIF(JEUDI!$L$63:$L$66,A59)</f>
        <v>0</v>
      </c>
      <c r="CF59" s="208"/>
      <c r="CG59" s="209">
        <f>COUNTIF(VENDREDI!$L$63:$L$66,A59)</f>
        <v>0</v>
      </c>
      <c r="CK59" s="43">
        <f>COUNTIF(LUNDI!$O$64:$O$66,A59)</f>
        <v>0</v>
      </c>
      <c r="CL59" s="41">
        <f>COUNTIF(MARDI!$O$64:$O$66,A59)</f>
        <v>0</v>
      </c>
      <c r="CM59" s="41">
        <f>COUNTIF(MERCREDI!$O$64:$O$66,A59)</f>
        <v>0</v>
      </c>
      <c r="CN59" s="41">
        <f>COUNTIF(JEUDI!$O$64:$O$66,A59)</f>
        <v>0</v>
      </c>
      <c r="CO59" s="42">
        <f>COUNTIF(VENDREDI!$O$64:$O$66,A59)</f>
        <v>0</v>
      </c>
      <c r="CQ59" s="43">
        <f>COUNTIF(LUNDI!$P$64:$P$66,A59)</f>
        <v>0</v>
      </c>
      <c r="CR59" s="41">
        <f>COUNTIF(MARDI!$P$64:$P$66,A59)</f>
        <v>0</v>
      </c>
      <c r="CS59" s="41">
        <f>COUNTIF(MERCREDI!$P$64:$P$66,A59)</f>
        <v>0</v>
      </c>
      <c r="CT59" s="41">
        <f>COUNTIF(JEUDI!$P$64:$P$66,A59)</f>
        <v>0</v>
      </c>
      <c r="CU59" s="42">
        <f>COUNTIF(VENDREDI!$P$64:$P$66,A59)</f>
        <v>0</v>
      </c>
      <c r="CV59" s="543" t="str">
        <f t="shared" si="26"/>
        <v>OUVRIER</v>
      </c>
      <c r="CW59" s="559" t="e">
        <f>INDEX(LUNDI!$B$6:$B$29,MATCH($A$59,LUNDI!D6:D29,0))</f>
        <v>#N/A</v>
      </c>
      <c r="CX59" s="559" t="e">
        <f>INDEX(LUNDI!$B$6:$B$29,MATCH($A$59,LUNDI!E6:E29,0))</f>
        <v>#N/A</v>
      </c>
      <c r="CY59" s="559" t="e">
        <f>INDEX(LUNDI!$B$6:$B$29,MATCH($A$59,LUNDI!F6:F29,0))</f>
        <v>#N/A</v>
      </c>
      <c r="CZ59" s="559" t="e">
        <f>INDEX(LUNDI!$B$6:$B$29,MATCH($A$59,LUNDI!G6:G29,0))</f>
        <v>#N/A</v>
      </c>
      <c r="DA59" s="559" t="e">
        <f>INDEX(LUNDI!$B$6:$B$29,MATCH($A$59,LUNDI!H6:H29,0))</f>
        <v>#N/A</v>
      </c>
      <c r="DB59" s="559" t="e">
        <f>INDEX(LUNDI!$B$6:$B$29,MATCH($A$59,LUNDI!I6:I29,0))</f>
        <v>#N/A</v>
      </c>
      <c r="DC59" s="559" t="e">
        <f>INDEX(LUNDI!$B$6:$B$29,MATCH($A$59,LUNDI!J6:J29,0))</f>
        <v>#N/A</v>
      </c>
      <c r="DD59" s="559" t="e">
        <f>INDEX(LUNDI!$B$6:$B$29,MATCH($A$59,LUNDI!K6:K29,0))</f>
        <v>#N/A</v>
      </c>
      <c r="DE59" s="559" t="e">
        <f>INDEX(LUNDI!$B$6:$B$29,MATCH($A$59,LUNDI!L6:L29,0))</f>
        <v>#N/A</v>
      </c>
      <c r="DF59" s="559" t="e">
        <f>INDEX(LUNDI!$B$6:$B$29,MATCH($A$59,LUNDI!M6:M29,0))</f>
        <v>#N/A</v>
      </c>
      <c r="DG59" s="559" t="e">
        <f>INDEX(LUNDI!$B$6:$B$29,MATCH($A$59,LUNDI!N6:N29,0))</f>
        <v>#N/A</v>
      </c>
      <c r="DH59" s="559" t="e">
        <f>INDEX(LUNDI!$B$6:$B$29,MATCH($A$59,LUNDI!O6:O29,0))</f>
        <v>#N/A</v>
      </c>
      <c r="DI59" s="559" t="e">
        <f>INDEX(LUNDI!$B$6:$B$29,MATCH($A$59,LUNDI!P6:P29,0))</f>
        <v>#N/A</v>
      </c>
      <c r="DJ59" s="559" t="e">
        <f>INDEX(LUNDI!$B$6:$B$29,MATCH($A$59,LUNDI!Q6:Q29,0))</f>
        <v>#N/A</v>
      </c>
      <c r="DK59" s="559" t="e">
        <f>INDEX(LUNDI!$B$6:$B$29,MATCH($A$59,LUNDI!R6:R29,0))</f>
        <v>#N/A</v>
      </c>
      <c r="DL59" s="559" t="e">
        <f>INDEX(LUNDI!$B$6:$B$29,MATCH($A$59,LUNDI!S6:S29,0))</f>
        <v>#N/A</v>
      </c>
      <c r="DM59" s="559" t="e">
        <f>INDEX(LUNDI!$B$6:$B$29,MATCH($A$59,LUNDI!T6:T29,0))</f>
        <v>#N/A</v>
      </c>
      <c r="DN59" s="559" t="e">
        <f>INDEX(LUNDI!$B$6:$B$29,MATCH($A$59,LUNDI!U6:U29,0))</f>
        <v>#N/A</v>
      </c>
      <c r="DO59" s="559" t="e">
        <f>INDEX(LUNDI!$B$6:$B$29,MATCH($A$59,LUNDI!V6:V29,0))</f>
        <v>#N/A</v>
      </c>
      <c r="DP59" s="559" t="e">
        <f>INDEX(LUNDI!$B$6:$B$29,MATCH($A$59,LUNDI!W6:W29,0))</f>
        <v>#N/A</v>
      </c>
      <c r="DQ59" s="559" t="e">
        <f>INDEX(LUNDI!$B$6:$B$29,MATCH($A$59,LUNDI!X6:X29,0))</f>
        <v>#N/A</v>
      </c>
      <c r="DR59" s="559" t="e">
        <f>INDEX(LUNDI!$B$6:$B$29,MATCH($A$59,LUNDI!Y6:Y29,0))</f>
        <v>#N/A</v>
      </c>
      <c r="DS59" s="559" t="e">
        <f>INDEX(LUNDI!$B$6:$B$29,MATCH($A$59,LUNDI!Z6:Z29,0))</f>
        <v>#N/A</v>
      </c>
      <c r="DT59" s="559" t="e">
        <f>INDEX(LUNDI!$B$6:$B$29,MATCH($A$59,LUNDI!AA6:AA29,0))</f>
        <v>#N/A</v>
      </c>
      <c r="DU59" s="559" t="e">
        <f>INDEX(LUNDI!$B$6:$B$29,MATCH($A$59,LUNDI!AB6:AB29,0))</f>
        <v>#N/A</v>
      </c>
      <c r="DV59" s="572">
        <f t="shared" si="49"/>
        <v>0</v>
      </c>
      <c r="DW59" s="543" t="str">
        <f t="shared" si="50"/>
        <v>OUVRIER</v>
      </c>
      <c r="DX59" s="559" t="e">
        <f>INDEX(MARDI!$B$6:$B$29,MATCH($A$59,MARDI!D6:D29,0))</f>
        <v>#N/A</v>
      </c>
      <c r="DY59" s="559" t="e">
        <f>INDEX(MARDI!$B$6:$B$29,MATCH($A$59,MARDI!E6:E29,0))</f>
        <v>#N/A</v>
      </c>
      <c r="DZ59" s="559" t="e">
        <f>INDEX(MARDI!$B$6:$B$29,MATCH($A$59,MARDI!F6:F29,0))</f>
        <v>#N/A</v>
      </c>
      <c r="EA59" s="559" t="e">
        <f>INDEX(MARDI!$B$6:$B$29,MATCH($A$59,MARDI!G6:G29,0))</f>
        <v>#N/A</v>
      </c>
      <c r="EB59" s="559" t="e">
        <f>INDEX(MARDI!$B$6:$B$29,MATCH($A$59,MARDI!H6:H29,0))</f>
        <v>#N/A</v>
      </c>
      <c r="EC59" s="559" t="e">
        <f>INDEX(MARDI!$B$6:$B$29,MATCH($A$59,MARDI!I6:I29,0))</f>
        <v>#N/A</v>
      </c>
      <c r="ED59" s="559" t="e">
        <f>INDEX(MARDI!$B$6:$B$29,MATCH($A$59,MARDI!J6:J29,0))</f>
        <v>#N/A</v>
      </c>
      <c r="EE59" s="559" t="e">
        <f>INDEX(MARDI!$B$6:$B$29,MATCH($A$59,MARDI!K6:K29,0))</f>
        <v>#N/A</v>
      </c>
      <c r="EF59" s="559" t="e">
        <f>INDEX(MARDI!$B$6:$B$29,MATCH($A$59,MARDI!L6:L29,0))</f>
        <v>#N/A</v>
      </c>
      <c r="EG59" s="559" t="e">
        <f>INDEX(MARDI!$B$6:$B$29,MATCH($A$59,MARDI!M6:M29,0))</f>
        <v>#N/A</v>
      </c>
      <c r="EH59" s="559" t="e">
        <f>INDEX(MARDI!$B$6:$B$29,MATCH($A$59,MARDI!N6:N29,0))</f>
        <v>#N/A</v>
      </c>
      <c r="EI59" s="559" t="e">
        <f>INDEX(MARDI!$B$6:$B$29,MATCH($A$59,MARDI!O6:O29,0))</f>
        <v>#N/A</v>
      </c>
      <c r="EJ59" s="559" t="e">
        <f>INDEX(MARDI!$B$6:$B$29,MATCH($A$59,MARDI!P6:P29,0))</f>
        <v>#N/A</v>
      </c>
      <c r="EK59" s="559" t="e">
        <f>INDEX(MARDI!$B$6:$B$29,MATCH($A$59,MARDI!Q6:Q29,0))</f>
        <v>#N/A</v>
      </c>
      <c r="EL59" s="559" t="e">
        <f>INDEX(MARDI!$B$6:$B$29,MATCH($A$59,MARDI!R6:R29,0))</f>
        <v>#N/A</v>
      </c>
      <c r="EM59" s="559" t="e">
        <f>INDEX(MARDI!$B$6:$B$29,MATCH($A$59,MARDI!S6:S29,0))</f>
        <v>#N/A</v>
      </c>
      <c r="EN59" s="559" t="e">
        <f>INDEX(MARDI!$B$6:$B$29,MATCH($A$59,MARDI!T6:T29,0))</f>
        <v>#N/A</v>
      </c>
      <c r="EO59" s="559" t="e">
        <f>INDEX(MARDI!$B$6:$B$29,MATCH($A$59,MARDI!U6:U29,0))</f>
        <v>#N/A</v>
      </c>
      <c r="EP59" s="559" t="e">
        <f>INDEX(MARDI!$B$6:$B$29,MATCH($A$59,MARDI!V6:V29,0))</f>
        <v>#N/A</v>
      </c>
      <c r="EQ59" s="559" t="e">
        <f>INDEX(MARDI!$B$6:$B$29,MATCH($A$59,MARDI!W6:W29,0))</f>
        <v>#N/A</v>
      </c>
      <c r="ER59" s="559" t="e">
        <f>INDEX(MARDI!$B$6:$B$29,MATCH($A$59,MARDI!X6:X29,0))</f>
        <v>#N/A</v>
      </c>
      <c r="ES59" s="559" t="e">
        <f>INDEX(MARDI!$B$6:$B$29,MATCH($A$59,MARDI!Y6:Y29,0))</f>
        <v>#N/A</v>
      </c>
      <c r="ET59" s="559" t="e">
        <f>INDEX(MARDI!$B$6:$B$29,MATCH($A$59,MARDI!Z6:Z29,0))</f>
        <v>#N/A</v>
      </c>
      <c r="EU59" s="559" t="e">
        <f>INDEX(MARDI!$B$6:$B$29,MATCH($A$59,MARDI!AA6:AA29,0))</f>
        <v>#N/A</v>
      </c>
      <c r="EV59" s="559" t="e">
        <f>INDEX(MARDI!$B$6:$B$29,MATCH($A$59,MARDI!AB6:AB29,0))</f>
        <v>#N/A</v>
      </c>
      <c r="EW59" s="572">
        <f t="shared" si="51"/>
        <v>0</v>
      </c>
      <c r="EX59" s="559"/>
      <c r="EY59" s="568" t="str">
        <f t="shared" si="27"/>
        <v>OUVRIER</v>
      </c>
      <c r="EZ59" s="559" t="e">
        <f>INDEX(MERCREDI!$B$6:$B$29,MATCH($A$59,MERCREDI!D6:D29,0))</f>
        <v>#N/A</v>
      </c>
      <c r="FA59" s="559" t="e">
        <f>INDEX(MERCREDI!$B$6:$B$29,MATCH($A$59,MERCREDI!E6:E29,0))</f>
        <v>#N/A</v>
      </c>
      <c r="FB59" s="559" t="e">
        <f>INDEX(MERCREDI!$B$6:$B$29,MATCH($A$59,MERCREDI!F6:F29,0))</f>
        <v>#N/A</v>
      </c>
      <c r="FC59" s="559" t="e">
        <f>INDEX(MERCREDI!$B$6:$B$29,MATCH($A$59,MERCREDI!G6:G29,0))</f>
        <v>#N/A</v>
      </c>
      <c r="FD59" s="559" t="e">
        <f>INDEX(MERCREDI!$B$6:$B$29,MATCH($A$59,MERCREDI!H6:H29,0))</f>
        <v>#N/A</v>
      </c>
      <c r="FE59" s="559" t="e">
        <f>INDEX(MERCREDI!$B$6:$B$29,MATCH($A$59,MERCREDI!I6:I29,0))</f>
        <v>#N/A</v>
      </c>
      <c r="FF59" s="559" t="e">
        <f>INDEX(MERCREDI!$B$6:$B$29,MATCH($A$59,MERCREDI!J6:J29,0))</f>
        <v>#N/A</v>
      </c>
      <c r="FG59" s="559" t="e">
        <f>INDEX(MERCREDI!$B$6:$B$29,MATCH($A$59,MERCREDI!K6:K29,0))</f>
        <v>#N/A</v>
      </c>
      <c r="FH59" s="559" t="e">
        <f>INDEX(MERCREDI!$B$6:$B$29,MATCH($A$59,MERCREDI!L6:L29,0))</f>
        <v>#N/A</v>
      </c>
      <c r="FI59" s="559" t="e">
        <f>INDEX(MERCREDI!$B$6:$B$29,MATCH($A$59,MERCREDI!M6:M29,0))</f>
        <v>#N/A</v>
      </c>
      <c r="FJ59" s="559" t="e">
        <f>INDEX(MERCREDI!$B$6:$B$29,MATCH($A$59,MERCREDI!N6:N29,0))</f>
        <v>#N/A</v>
      </c>
      <c r="FK59" s="559" t="e">
        <f>INDEX(MERCREDI!$B$6:$B$29,MATCH($A$59,MERCREDI!O6:O29,0))</f>
        <v>#N/A</v>
      </c>
      <c r="FL59" s="559" t="e">
        <f>INDEX(MERCREDI!$B$6:$B$29,MATCH($A$59,MERCREDI!P6:P29,0))</f>
        <v>#N/A</v>
      </c>
      <c r="FM59" s="559" t="e">
        <f>INDEX(MERCREDI!$B$6:$B$29,MATCH($A$59,MERCREDI!Q6:Q29,0))</f>
        <v>#N/A</v>
      </c>
      <c r="FN59" s="559" t="e">
        <f>INDEX(MERCREDI!$B$6:$B$29,MATCH($A$59,MERCREDI!R6:R29,0))</f>
        <v>#N/A</v>
      </c>
      <c r="FO59" s="559" t="e">
        <f>INDEX(MERCREDI!$B$6:$B$29,MATCH($A$59,MERCREDI!S6:S29,0))</f>
        <v>#N/A</v>
      </c>
      <c r="FP59" s="559" t="e">
        <f>INDEX(MERCREDI!$B$6:$B$29,MATCH($A$59,MERCREDI!T6:T29,0))</f>
        <v>#N/A</v>
      </c>
      <c r="FQ59" s="559" t="e">
        <f>INDEX(MERCREDI!$B$6:$B$29,MATCH($A$59,MERCREDI!U6:U29,0))</f>
        <v>#N/A</v>
      </c>
      <c r="FR59" s="559" t="e">
        <f>INDEX(MERCREDI!$B$6:$B$29,MATCH($A$59,MERCREDI!V6:V29,0))</f>
        <v>#N/A</v>
      </c>
      <c r="FS59" s="559" t="e">
        <f>INDEX(MERCREDI!$B$6:$B$29,MATCH($A$59,MERCREDI!W6:W29,0))</f>
        <v>#N/A</v>
      </c>
      <c r="FT59" s="559" t="e">
        <f>INDEX(MERCREDI!$B$6:$B$29,MATCH($A$59,MERCREDI!X6:X29,0))</f>
        <v>#N/A</v>
      </c>
      <c r="FU59" s="559" t="e">
        <f>INDEX(MERCREDI!$B$6:$B$29,MATCH($A$59,MERCREDI!Y6:Y29,0))</f>
        <v>#N/A</v>
      </c>
      <c r="FV59" s="559" t="e">
        <f>INDEX(MERCREDI!$B$6:$B$29,MATCH($A$59,MERCREDI!Z6:Z29,0))</f>
        <v>#N/A</v>
      </c>
      <c r="FW59" s="559" t="e">
        <f>INDEX(MERCREDI!$B$6:$B$29,MATCH($A$59,MERCREDI!AA6:AA29,0))</f>
        <v>#N/A</v>
      </c>
      <c r="FX59" s="559" t="e">
        <f>INDEX(MERCREDI!$B$6:$B$29,MATCH($A$59,MERCREDI!AB6:AB29,0))</f>
        <v>#N/A</v>
      </c>
      <c r="FY59" s="572">
        <f t="shared" si="28"/>
        <v>0</v>
      </c>
      <c r="GA59" s="570" t="str">
        <f t="shared" si="29"/>
        <v>OUVRIER</v>
      </c>
      <c r="GB59" s="565" t="e">
        <f>INDEX(JEUDI!$B$6:$B$29,MATCH($A$59,JEUDI!D6:D29,0))</f>
        <v>#N/A</v>
      </c>
      <c r="GC59" s="565" t="e">
        <f>INDEX(JEUDI!$B$6:$B$29,MATCH($A$59,JEUDI!E6:E29,0))</f>
        <v>#N/A</v>
      </c>
      <c r="GD59" s="565" t="e">
        <f>INDEX(JEUDI!$B$6:$B$29,MATCH($A$59,JEUDI!F6:F29,0))</f>
        <v>#N/A</v>
      </c>
      <c r="GE59" s="565" t="e">
        <f>INDEX(JEUDI!$B$6:$B$29,MATCH($A$59,JEUDI!G6:G29,0))</f>
        <v>#N/A</v>
      </c>
      <c r="GF59" s="565" t="e">
        <f>INDEX(JEUDI!$B$6:$B$29,MATCH($A$59,JEUDI!H6:H29,0))</f>
        <v>#N/A</v>
      </c>
      <c r="GG59" s="565" t="e">
        <f>INDEX(JEUDI!$B$6:$B$29,MATCH($A$59,JEUDI!I6:I29,0))</f>
        <v>#N/A</v>
      </c>
      <c r="GH59" s="565" t="e">
        <f>INDEX(JEUDI!$B$6:$B$29,MATCH($A$59,JEUDI!J6:J29,0))</f>
        <v>#N/A</v>
      </c>
      <c r="GI59" s="565" t="e">
        <f>INDEX(JEUDI!$B$6:$B$29,MATCH($A$59,JEUDI!K6:K29,0))</f>
        <v>#N/A</v>
      </c>
      <c r="GJ59" s="565" t="e">
        <f>INDEX(JEUDI!$B$6:$B$29,MATCH($A$59,JEUDI!L6:L29,0))</f>
        <v>#N/A</v>
      </c>
      <c r="GK59" s="565" t="e">
        <f>INDEX(JEUDI!$B$6:$B$29,MATCH($A$59,JEUDI!M6:M29,0))</f>
        <v>#N/A</v>
      </c>
      <c r="GL59" s="565" t="e">
        <f>INDEX(JEUDI!$B$6:$B$29,MATCH($A$59,JEUDI!N6:N29,0))</f>
        <v>#N/A</v>
      </c>
      <c r="GM59" s="565" t="e">
        <f>INDEX(JEUDI!$B$6:$B$29,MATCH($A$59,JEUDI!O6:O29,0))</f>
        <v>#N/A</v>
      </c>
      <c r="GN59" s="565" t="e">
        <f>INDEX(JEUDI!$B$6:$B$29,MATCH($A$59,JEUDI!P6:P29,0))</f>
        <v>#N/A</v>
      </c>
      <c r="GO59" s="565" t="e">
        <f>INDEX(JEUDI!$B$6:$B$29,MATCH($A$59,JEUDI!Q6:Q29,0))</f>
        <v>#N/A</v>
      </c>
      <c r="GP59" s="565" t="e">
        <f>INDEX(JEUDI!$B$6:$B$29,MATCH($A$59,JEUDI!R6:R29,0))</f>
        <v>#N/A</v>
      </c>
      <c r="GQ59" s="565" t="e">
        <f>INDEX(JEUDI!$B$6:$B$29,MATCH($A$59,JEUDI!S6:S29,0))</f>
        <v>#N/A</v>
      </c>
      <c r="GR59" s="565" t="e">
        <f>INDEX(JEUDI!$B$6:$B$29,MATCH($A$59,JEUDI!T6:T29,0))</f>
        <v>#N/A</v>
      </c>
      <c r="GS59" s="565" t="e">
        <f>INDEX(JEUDI!$B$6:$B$29,MATCH($A$59,JEUDI!U6:U29,0))</f>
        <v>#N/A</v>
      </c>
      <c r="GT59" s="565" t="e">
        <f>INDEX(JEUDI!$B$6:$B$29,MATCH($A$59,JEUDI!V6:V29,0))</f>
        <v>#N/A</v>
      </c>
      <c r="GU59" s="565" t="e">
        <f>INDEX(JEUDI!$B$6:$B$29,MATCH($A$59,JEUDI!W6:W29,0))</f>
        <v>#N/A</v>
      </c>
      <c r="GV59" s="565" t="e">
        <f>INDEX(JEUDI!$B$6:$B$29,MATCH($A$59,JEUDI!X6:X29,0))</f>
        <v>#N/A</v>
      </c>
      <c r="GW59" s="565" t="e">
        <f>INDEX(JEUDI!$B$6:$B$29,MATCH($A$59,JEUDI!Y6:Y29,0))</f>
        <v>#N/A</v>
      </c>
      <c r="GX59" s="565" t="e">
        <f>INDEX(JEUDI!$B$6:$B$29,MATCH($A$59,JEUDI!Z6:Z29,0))</f>
        <v>#N/A</v>
      </c>
      <c r="GY59" s="565" t="e">
        <f>INDEX(JEUDI!$B$6:$B$29,MATCH($A$59,JEUDI!AA6:AA29,0))</f>
        <v>#N/A</v>
      </c>
      <c r="GZ59" s="565" t="e">
        <f>INDEX(JEUDI!$B$6:$B$29,MATCH($A$59,JEUDI!AB6:AB29,0))</f>
        <v>#N/A</v>
      </c>
      <c r="HA59" s="572">
        <f t="shared" si="30"/>
        <v>0</v>
      </c>
      <c r="HC59" s="772" t="str">
        <f t="shared" si="31"/>
        <v>OUVRIER</v>
      </c>
      <c r="HD59" s="565" t="e">
        <f>INDEX(VENDREDI!$B$6:$B$29,MATCH($A$59,VENDREDI!D6:D29,0))</f>
        <v>#N/A</v>
      </c>
      <c r="HE59" s="565" t="e">
        <f>INDEX(VENDREDI!$B$6:$B$29,MATCH($A$59,VENDREDI!E6:E29,0))</f>
        <v>#N/A</v>
      </c>
      <c r="HF59" s="565" t="e">
        <f>INDEX(VENDREDI!$B$6:$B$29,MATCH($A$59,VENDREDI!F6:F29,0))</f>
        <v>#N/A</v>
      </c>
      <c r="HG59" s="565" t="e">
        <f>INDEX(VENDREDI!$B$6:$B$29,MATCH($A$59,VENDREDI!G6:G29,0))</f>
        <v>#N/A</v>
      </c>
      <c r="HH59" s="565" t="e">
        <f>INDEX(VENDREDI!$B$6:$B$29,MATCH($A$59,VENDREDI!H6:H29,0))</f>
        <v>#N/A</v>
      </c>
      <c r="HI59" s="565" t="e">
        <f>INDEX(VENDREDI!$B$6:$B$29,MATCH($A$59,VENDREDI!I6:I29,0))</f>
        <v>#N/A</v>
      </c>
      <c r="HJ59" s="565" t="e">
        <f>INDEX(VENDREDI!$B$6:$B$29,MATCH($A$59,VENDREDI!J6:J29,0))</f>
        <v>#N/A</v>
      </c>
      <c r="HK59" s="565" t="e">
        <f>INDEX(VENDREDI!$B$6:$B$29,MATCH($A$59,VENDREDI!K6:K29,0))</f>
        <v>#N/A</v>
      </c>
      <c r="HL59" s="565" t="e">
        <f>INDEX(VENDREDI!$B$6:$B$29,MATCH($A$59,VENDREDI!L6:L29,0))</f>
        <v>#N/A</v>
      </c>
      <c r="HM59" s="565" t="e">
        <f>INDEX(VENDREDI!$B$6:$B$29,MATCH($A$59,VENDREDI!M6:M29,0))</f>
        <v>#N/A</v>
      </c>
      <c r="HN59" s="565" t="e">
        <f>INDEX(VENDREDI!$B$6:$B$29,MATCH($A$59,VENDREDI!N6:N29,0))</f>
        <v>#N/A</v>
      </c>
      <c r="HO59" s="565" t="e">
        <f>INDEX(VENDREDI!$B$6:$B$29,MATCH($A$59,VENDREDI!O6:O29,0))</f>
        <v>#N/A</v>
      </c>
      <c r="HP59" s="565" t="e">
        <f>INDEX(VENDREDI!$B$6:$B$29,MATCH($A$59,VENDREDI!P6:P29,0))</f>
        <v>#N/A</v>
      </c>
      <c r="HQ59" s="565" t="e">
        <f>INDEX(VENDREDI!$B$6:$B$29,MATCH($A$59,VENDREDI!Q6:Q29,0))</f>
        <v>#N/A</v>
      </c>
      <c r="HR59" s="565" t="e">
        <f>INDEX(VENDREDI!$B$6:$B$29,MATCH($A$59,VENDREDI!R6:R29,0))</f>
        <v>#N/A</v>
      </c>
      <c r="HS59" s="565" t="e">
        <f>INDEX(VENDREDI!$B$6:$B$29,MATCH($A$59,VENDREDI!S6:S29,0))</f>
        <v>#N/A</v>
      </c>
      <c r="HT59" s="565" t="e">
        <f>INDEX(VENDREDI!$B$6:$B$29,MATCH($A$59,VENDREDI!T6:T29,0))</f>
        <v>#N/A</v>
      </c>
      <c r="HU59" s="565" t="e">
        <f>INDEX(VENDREDI!$B$6:$B$29,MATCH($A$59,VENDREDI!U6:U29,0))</f>
        <v>#N/A</v>
      </c>
      <c r="HV59" s="565" t="e">
        <f>INDEX(VENDREDI!$B$6:$B$29,MATCH($A$59,VENDREDI!V6:V29,0))</f>
        <v>#N/A</v>
      </c>
      <c r="HW59" s="565" t="e">
        <f>INDEX(VENDREDI!$B$6:$B$29,MATCH($A$59,VENDREDI!W6:W29,0))</f>
        <v>#N/A</v>
      </c>
      <c r="HX59" s="565" t="e">
        <f>INDEX(VENDREDI!$B$6:$B$29,MATCH($A$59,VENDREDI!X6:X29,0))</f>
        <v>#N/A</v>
      </c>
      <c r="HY59" s="565" t="e">
        <f>INDEX(VENDREDI!$B$6:$B$29,MATCH($A$59,VENDREDI!Y6:Y29,0))</f>
        <v>#N/A</v>
      </c>
      <c r="HZ59" s="565" t="e">
        <f>INDEX(VENDREDI!$B$6:$B$29,MATCH($A$59,VENDREDI!Z6:Z29,0))</f>
        <v>#N/A</v>
      </c>
      <c r="IA59" s="565" t="e">
        <f>INDEX(VENDREDI!$B$6:$B$29,MATCH($A$59,VENDREDI!AA6:AA29,0))</f>
        <v>#N/A</v>
      </c>
      <c r="IB59" s="565" t="e">
        <f>INDEX(VENDREDI!$B$6:$B$29,MATCH($A$59,VENDREDI!AB6:AB29,0))</f>
        <v>#N/A</v>
      </c>
      <c r="IC59" s="572">
        <f t="shared" si="32"/>
        <v>0</v>
      </c>
      <c r="IG59" s="772" t="str">
        <f t="shared" si="33"/>
        <v>OUVRIER</v>
      </c>
      <c r="IH59" s="565" t="e">
        <f>INDEX(LUNDI!$B$35:$B$58,MATCH($A$59,LUNDI!D35:D58,0))</f>
        <v>#N/A</v>
      </c>
      <c r="II59" s="565" t="e">
        <f>INDEX(LUNDI!$B$35:$B$58,MATCH($A$59,LUNDI!E35:E58,0))</f>
        <v>#N/A</v>
      </c>
      <c r="IJ59" s="565" t="e">
        <f>INDEX(LUNDI!$B$35:$B$58,MATCH($A$59,LUNDI!F35:F58,0))</f>
        <v>#N/A</v>
      </c>
      <c r="IK59" s="565" t="e">
        <f>INDEX(LUNDI!$B$35:$B$58,MATCH($A$59,LUNDI!G35:G58,0))</f>
        <v>#N/A</v>
      </c>
      <c r="IL59" s="565" t="e">
        <f>INDEX(LUNDI!$B$35:$B$58,MATCH($A$59,LUNDI!H35:H58,0))</f>
        <v>#N/A</v>
      </c>
      <c r="IM59" s="565" t="e">
        <f>INDEX(LUNDI!$B$35:$B$58,MATCH($A$59,LUNDI!I35:I58,0))</f>
        <v>#N/A</v>
      </c>
      <c r="IN59" s="565" t="e">
        <f>INDEX(LUNDI!$B$35:$B$58,MATCH($A$59,LUNDI!J35:J58,0))</f>
        <v>#N/A</v>
      </c>
      <c r="IO59" s="565" t="e">
        <f>INDEX(LUNDI!$B$35:$B$58,MATCH($A$59,LUNDI!K35:K58,0))</f>
        <v>#N/A</v>
      </c>
      <c r="IP59" s="565" t="e">
        <f>INDEX(LUNDI!$B$35:$B$58,MATCH($A$59,LUNDI!L35:L58,0))</f>
        <v>#N/A</v>
      </c>
      <c r="IQ59" s="565" t="e">
        <f>INDEX(LUNDI!$B$35:$B$58,MATCH($A$59,LUNDI!M35:M58,0))</f>
        <v>#N/A</v>
      </c>
      <c r="IR59" s="565" t="e">
        <f>INDEX(LUNDI!$B$35:$B$58,MATCH($A$59,LUNDI!N35:N58,0))</f>
        <v>#N/A</v>
      </c>
      <c r="IS59" s="565" t="e">
        <f>INDEX(LUNDI!$B$35:$B$58,MATCH($A$59,LUNDI!O35:O58,0))</f>
        <v>#N/A</v>
      </c>
      <c r="IT59" s="565" t="e">
        <f>INDEX(LUNDI!$B$35:$B$58,MATCH($A$59,LUNDI!P35:P58,0))</f>
        <v>#N/A</v>
      </c>
      <c r="IU59" s="565" t="e">
        <f>INDEX(LUNDI!$B$35:$B$58,MATCH($A$59,LUNDI!Q35:Q58,0))</f>
        <v>#N/A</v>
      </c>
      <c r="IV59" s="565" t="e">
        <f>INDEX(LUNDI!$B$35:$B$58,MATCH($A$59,LUNDI!R35:R58,0))</f>
        <v>#N/A</v>
      </c>
      <c r="IW59" s="565" t="e">
        <f>INDEX(LUNDI!$B$35:$B$58,MATCH($A$59,LUNDI!S35:S58,0))</f>
        <v>#N/A</v>
      </c>
      <c r="IX59" s="565" t="e">
        <f>INDEX(LUNDI!$B$35:$B$58,MATCH($A$59,LUNDI!T35:T58,0))</f>
        <v>#N/A</v>
      </c>
      <c r="IY59" s="565" t="e">
        <f>INDEX(LUNDI!$B$35:$B$58,MATCH($A$59,LUNDI!U35:U58,0))</f>
        <v>#N/A</v>
      </c>
      <c r="IZ59" s="565" t="e">
        <f>INDEX(LUNDI!$B$35:$B$58,MATCH($A$59,LUNDI!V35:V58,0))</f>
        <v>#N/A</v>
      </c>
      <c r="JA59" s="565" t="e">
        <f>INDEX(LUNDI!$B$35:$B$58,MATCH($A$59,LUNDI!W35:W58,0))</f>
        <v>#N/A</v>
      </c>
      <c r="JB59" s="565" t="e">
        <f>INDEX(LUNDI!$B$35:$B$58,MATCH($A$59,LUNDI!X35:X58,0))</f>
        <v>#N/A</v>
      </c>
      <c r="JC59" s="565" t="e">
        <f>INDEX(LUNDI!$B$35:$B$58,MATCH($A$59,LUNDI!Y35:Y58,0))</f>
        <v>#N/A</v>
      </c>
      <c r="JD59" s="565" t="e">
        <f>INDEX(LUNDI!$B$35:$B$58,MATCH($A$59,LUNDI!Z35:Z58,0))</f>
        <v>#N/A</v>
      </c>
      <c r="JE59" s="565" t="e">
        <f>INDEX(LUNDI!$B$35:$B$58,MATCH($A$59,LUNDI!AA35:AA58,0))</f>
        <v>#N/A</v>
      </c>
      <c r="JF59" s="565" t="e">
        <f>INDEX(LUNDI!$B$35:$B$58,MATCH($A$59,LUNDI!AB35:AB58,0))</f>
        <v>#N/A</v>
      </c>
      <c r="JG59" s="572">
        <f t="shared" si="34"/>
        <v>0</v>
      </c>
      <c r="JI59" s="772" t="str">
        <f t="shared" si="35"/>
        <v>OUVRIER</v>
      </c>
      <c r="JJ59" s="565" t="e">
        <f>INDEX(MARDI!$B$35:$B$58,MATCH($A$59,MARDI!D35:D58,0))</f>
        <v>#N/A</v>
      </c>
      <c r="JK59" s="565" t="e">
        <f>INDEX(MARDI!$B$35:$B$58,MATCH($A$59,MARDI!E35:E58,0))</f>
        <v>#N/A</v>
      </c>
      <c r="JL59" s="565" t="e">
        <f>INDEX(MARDI!$B$35:$B$58,MATCH($A$59,MARDI!F35:F58,0))</f>
        <v>#N/A</v>
      </c>
      <c r="JM59" s="565" t="e">
        <f>INDEX(MARDI!$B$35:$B$58,MATCH($A$59,MARDI!G35:G58,0))</f>
        <v>#N/A</v>
      </c>
      <c r="JN59" s="565" t="e">
        <f>INDEX(MARDI!$B$35:$B$58,MATCH($A$59,MARDI!H35:H58,0))</f>
        <v>#N/A</v>
      </c>
      <c r="JO59" s="565" t="e">
        <f>INDEX(MARDI!$B$35:$B$58,MATCH($A$59,MARDI!I35:I58,0))</f>
        <v>#N/A</v>
      </c>
      <c r="JP59" s="565" t="e">
        <f>INDEX(MARDI!$B$35:$B$58,MATCH($A$59,MARDI!J35:J58,0))</f>
        <v>#N/A</v>
      </c>
      <c r="JQ59" s="565" t="e">
        <f>INDEX(MARDI!$B$35:$B$58,MATCH($A$59,MARDI!K35:K58,0))</f>
        <v>#N/A</v>
      </c>
      <c r="JR59" s="565" t="e">
        <f>INDEX(MARDI!$B$35:$B$58,MATCH($A$59,MARDI!L35:L58,0))</f>
        <v>#N/A</v>
      </c>
      <c r="JS59" s="565" t="e">
        <f>INDEX(MARDI!$B$35:$B$58,MATCH($A$59,MARDI!M35:M58,0))</f>
        <v>#N/A</v>
      </c>
      <c r="JT59" s="565" t="e">
        <f>INDEX(MARDI!$B$35:$B$58,MATCH($A$59,MARDI!N35:N58,0))</f>
        <v>#N/A</v>
      </c>
      <c r="JU59" s="565" t="e">
        <f>INDEX(MARDI!$B$35:$B$58,MATCH($A$59,MARDI!O35:O58,0))</f>
        <v>#N/A</v>
      </c>
      <c r="JV59" s="565" t="e">
        <f>INDEX(MARDI!$B$35:$B$58,MATCH($A$59,MARDI!P35:P58,0))</f>
        <v>#N/A</v>
      </c>
      <c r="JW59" s="565" t="e">
        <f>INDEX(MARDI!$B$35:$B$58,MATCH($A$59,MARDI!Q35:Q58,0))</f>
        <v>#N/A</v>
      </c>
      <c r="JX59" s="565" t="e">
        <f>INDEX(MARDI!$B$35:$B$58,MATCH($A$59,MARDI!R35:R58,0))</f>
        <v>#N/A</v>
      </c>
      <c r="JY59" s="565" t="e">
        <f>INDEX(MARDI!$B$35:$B$58,MATCH($A$59,MARDI!S35:S58,0))</f>
        <v>#N/A</v>
      </c>
      <c r="JZ59" s="565" t="e">
        <f>INDEX(MARDI!$B$35:$B$58,MATCH($A$59,MARDI!T35:T58,0))</f>
        <v>#N/A</v>
      </c>
      <c r="KA59" s="565" t="e">
        <f>INDEX(MARDI!$B$35:$B$58,MATCH($A$59,MARDI!U35:U58,0))</f>
        <v>#N/A</v>
      </c>
      <c r="KB59" s="565" t="e">
        <f>INDEX(MARDI!$B$35:$B$58,MATCH($A$59,MARDI!V35:V58,0))</f>
        <v>#N/A</v>
      </c>
      <c r="KC59" s="565" t="e">
        <f>INDEX(MARDI!$B$35:$B$58,MATCH($A$59,MARDI!W35:W58,0))</f>
        <v>#N/A</v>
      </c>
      <c r="KD59" s="565" t="e">
        <f>INDEX(MARDI!$B$35:$B$58,MATCH($A$59,MARDI!X35:X58,0))</f>
        <v>#N/A</v>
      </c>
      <c r="KE59" s="565" t="e">
        <f>INDEX(MARDI!$B$35:$B$58,MATCH($A$59,MARDI!Y35:Y58,0))</f>
        <v>#N/A</v>
      </c>
      <c r="KF59" s="565" t="e">
        <f>INDEX(MARDI!$B$35:$B$58,MATCH($A$59,MARDI!Z35:Z58,0))</f>
        <v>#N/A</v>
      </c>
      <c r="KG59" s="565" t="e">
        <f>INDEX(MARDI!$B$35:$B$58,MATCH($A$59,MARDI!AA35:AA58,0))</f>
        <v>#N/A</v>
      </c>
      <c r="KH59" s="565" t="e">
        <f>INDEX(MARDI!$B$35:$B$58,MATCH($A$59,MARDI!AB35:AB58,0))</f>
        <v>#N/A</v>
      </c>
      <c r="KI59" s="572">
        <f t="shared" si="36"/>
        <v>0</v>
      </c>
      <c r="KK59" s="565" t="str">
        <f t="shared" si="37"/>
        <v>OUVRIER</v>
      </c>
      <c r="KL59" s="565" t="e">
        <f>INDEX(MERCREDI!$B$35:$B$58,MATCH($A$59,MERCREDI!D35:D58,0))</f>
        <v>#N/A</v>
      </c>
      <c r="KM59" s="565" t="e">
        <f>INDEX(MERCREDI!$B$35:$B$58,MATCH($A$59,MERCREDI!E35:E58,0))</f>
        <v>#N/A</v>
      </c>
      <c r="KN59" s="565" t="e">
        <f>INDEX(MERCREDI!$B$35:$B$58,MATCH($A$59,MERCREDI!F35:F58,0))</f>
        <v>#N/A</v>
      </c>
      <c r="KO59" s="565" t="e">
        <f>INDEX(MERCREDI!$B$35:$B$58,MATCH($A$59,MERCREDI!G35:G58,0))</f>
        <v>#N/A</v>
      </c>
      <c r="KP59" s="565" t="e">
        <f>INDEX(MERCREDI!$B$35:$B$58,MATCH($A$59,MERCREDI!H35:H58,0))</f>
        <v>#N/A</v>
      </c>
      <c r="KQ59" s="565" t="e">
        <f>INDEX(MERCREDI!$B$35:$B$58,MATCH($A$59,MERCREDI!I35:I58,0))</f>
        <v>#N/A</v>
      </c>
      <c r="KR59" s="565" t="e">
        <f>INDEX(MERCREDI!$B$35:$B$58,MATCH($A$59,MERCREDI!J35:J58,0))</f>
        <v>#N/A</v>
      </c>
      <c r="KS59" s="565" t="e">
        <f>INDEX(MERCREDI!$B$35:$B$58,MATCH($A$59,MERCREDI!K35:K58,0))</f>
        <v>#N/A</v>
      </c>
      <c r="KT59" s="565" t="e">
        <f>INDEX(MERCREDI!$B$35:$B$58,MATCH($A$59,MERCREDI!L35:L58,0))</f>
        <v>#N/A</v>
      </c>
      <c r="KU59" s="565" t="e">
        <f>INDEX(MERCREDI!$B$35:$B$58,MATCH($A$59,MERCREDI!M35:M58,0))</f>
        <v>#N/A</v>
      </c>
      <c r="KV59" s="565" t="e">
        <f>INDEX(MERCREDI!$B$35:$B$58,MATCH($A$59,MERCREDI!N35:N58,0))</f>
        <v>#N/A</v>
      </c>
      <c r="KW59" s="565" t="e">
        <f>INDEX(MERCREDI!$B$35:$B$58,MATCH($A$59,MERCREDI!O35:O58,0))</f>
        <v>#N/A</v>
      </c>
      <c r="KX59" s="565" t="e">
        <f>INDEX(MERCREDI!$B$35:$B$58,MATCH($A$59,MERCREDI!P35:P58,0))</f>
        <v>#N/A</v>
      </c>
      <c r="KY59" s="565" t="e">
        <f>INDEX(MERCREDI!$B$35:$B$58,MATCH($A$59,MERCREDI!Q35:Q58,0))</f>
        <v>#N/A</v>
      </c>
      <c r="KZ59" s="565" t="e">
        <f>INDEX(MERCREDI!$B$35:$B$58,MATCH($A$59,MERCREDI!R35:R58,0))</f>
        <v>#N/A</v>
      </c>
      <c r="LA59" s="565" t="e">
        <f>INDEX(MERCREDI!$B$35:$B$58,MATCH($A$59,MERCREDI!S35:S58,0))</f>
        <v>#N/A</v>
      </c>
      <c r="LB59" s="565" t="e">
        <f>INDEX(MERCREDI!$B$35:$B$58,MATCH($A$59,MERCREDI!T35:T58,0))</f>
        <v>#N/A</v>
      </c>
      <c r="LC59" s="565" t="e">
        <f>INDEX(MERCREDI!$B$35:$B$58,MATCH($A$59,MERCREDI!U35:U58,0))</f>
        <v>#N/A</v>
      </c>
      <c r="LD59" s="565" t="e">
        <f>INDEX(MERCREDI!$B$35:$B$58,MATCH($A$59,MERCREDI!V35:V58,0))</f>
        <v>#N/A</v>
      </c>
      <c r="LE59" s="565" t="e">
        <f>INDEX(MERCREDI!$B$35:$B$58,MATCH($A$59,MERCREDI!W35:W58,0))</f>
        <v>#N/A</v>
      </c>
      <c r="LF59" s="565" t="e">
        <f>INDEX(MERCREDI!$B$35:$B$58,MATCH($A$59,MERCREDI!X35:X58,0))</f>
        <v>#N/A</v>
      </c>
      <c r="LG59" s="565" t="e">
        <f>INDEX(MERCREDI!$B$35:$B$58,MATCH($A$59,MERCREDI!Y35:Y58,0))</f>
        <v>#N/A</v>
      </c>
      <c r="LH59" s="565" t="e">
        <f>INDEX(MERCREDI!$B$35:$B$58,MATCH($A$59,MERCREDI!Z35:Z58,0))</f>
        <v>#N/A</v>
      </c>
      <c r="LI59" s="565" t="e">
        <f>INDEX(MERCREDI!$B$35:$B$58,MATCH($A$59,MERCREDI!AA35:AA58,0))</f>
        <v>#N/A</v>
      </c>
      <c r="LJ59" s="565" t="e">
        <f>INDEX(MERCREDI!$B$35:$B$58,MATCH($A$59,MERCREDI!AB35:AB58,0))</f>
        <v>#N/A</v>
      </c>
      <c r="LK59" s="572">
        <f t="shared" si="38"/>
        <v>0</v>
      </c>
      <c r="LM59" s="565" t="str">
        <f t="shared" si="39"/>
        <v>OUVRIER</v>
      </c>
      <c r="LN59" s="565" t="e">
        <f>INDEX(JEUDI!$B$35:$B$58,MATCH($A$59,JEUDI!D35:D58,0))</f>
        <v>#N/A</v>
      </c>
      <c r="LO59" s="565" t="e">
        <f>INDEX(JEUDI!$B$35:$B$58,MATCH($A$59,JEUDI!E35:E58,0))</f>
        <v>#N/A</v>
      </c>
      <c r="LP59" s="565" t="e">
        <f>INDEX(JEUDI!$B$35:$B$58,MATCH($A$59,JEUDI!F35:F58,0))</f>
        <v>#N/A</v>
      </c>
      <c r="LQ59" s="565" t="e">
        <f>INDEX(JEUDI!$B$35:$B$58,MATCH($A$59,JEUDI!G35:G58,0))</f>
        <v>#N/A</v>
      </c>
      <c r="LR59" s="565" t="e">
        <f>INDEX(JEUDI!$B$35:$B$58,MATCH($A$59,JEUDI!H35:H58,0))</f>
        <v>#N/A</v>
      </c>
      <c r="LS59" s="565" t="e">
        <f>INDEX(JEUDI!$B$35:$B$58,MATCH($A$59,JEUDI!I35:I58,0))</f>
        <v>#N/A</v>
      </c>
      <c r="LT59" s="565" t="e">
        <f>INDEX(JEUDI!$B$35:$B$58,MATCH($A$59,JEUDI!J35:J58,0))</f>
        <v>#N/A</v>
      </c>
      <c r="LU59" s="565" t="e">
        <f>INDEX(JEUDI!$B$35:$B$58,MATCH($A$59,JEUDI!K35:K58,0))</f>
        <v>#N/A</v>
      </c>
      <c r="LV59" s="565" t="e">
        <f>INDEX(JEUDI!$B$35:$B$58,MATCH($A$59,JEUDI!L35:L58,0))</f>
        <v>#N/A</v>
      </c>
      <c r="LW59" s="565" t="e">
        <f>INDEX(JEUDI!$B$35:$B$58,MATCH($A$59,JEUDI!M35:M58,0))</f>
        <v>#N/A</v>
      </c>
      <c r="LX59" s="565" t="e">
        <f>INDEX(JEUDI!$B$35:$B$58,MATCH($A$59,JEUDI!N35:N58,0))</f>
        <v>#N/A</v>
      </c>
      <c r="LY59" s="565" t="e">
        <f>INDEX(JEUDI!$B$35:$B$58,MATCH($A$59,JEUDI!O35:O58,0))</f>
        <v>#N/A</v>
      </c>
      <c r="LZ59" s="565" t="e">
        <f>INDEX(JEUDI!$B$35:$B$58,MATCH($A$59,JEUDI!P35:P58,0))</f>
        <v>#N/A</v>
      </c>
      <c r="MA59" s="565" t="e">
        <f>INDEX(JEUDI!$B$35:$B$58,MATCH($A$59,JEUDI!Q35:Q58,0))</f>
        <v>#N/A</v>
      </c>
      <c r="MB59" s="565" t="e">
        <f>INDEX(JEUDI!$B$35:$B$58,MATCH($A$59,JEUDI!R35:R58,0))</f>
        <v>#N/A</v>
      </c>
      <c r="MC59" s="565" t="e">
        <f>INDEX(JEUDI!$B$35:$B$58,MATCH($A$59,JEUDI!S35:S58,0))</f>
        <v>#N/A</v>
      </c>
      <c r="MD59" s="565" t="e">
        <f>INDEX(JEUDI!$B$35:$B$58,MATCH($A$59,JEUDI!T35:T58,0))</f>
        <v>#N/A</v>
      </c>
      <c r="ME59" s="565" t="e">
        <f>INDEX(JEUDI!$B$35:$B$58,MATCH($A$59,JEUDI!U35:U58,0))</f>
        <v>#N/A</v>
      </c>
      <c r="MF59" s="565" t="e">
        <f>INDEX(JEUDI!$B$35:$B$58,MATCH($A$59,JEUDI!V35:V58,0))</f>
        <v>#N/A</v>
      </c>
      <c r="MG59" s="565" t="e">
        <f>INDEX(JEUDI!$B$35:$B$58,MATCH($A$59,JEUDI!W35:W58,0))</f>
        <v>#N/A</v>
      </c>
      <c r="MH59" s="565" t="e">
        <f>INDEX(JEUDI!$B$35:$B$58,MATCH($A$59,JEUDI!X35:X58,0))</f>
        <v>#N/A</v>
      </c>
      <c r="MI59" s="565" t="e">
        <f>INDEX(JEUDI!$B$35:$B$58,MATCH($A$59,JEUDI!Y35:Y58,0))</f>
        <v>#N/A</v>
      </c>
      <c r="MJ59" s="565" t="e">
        <f>INDEX(JEUDI!$B$35:$B$58,MATCH($A$59,JEUDI!Z35:Z58,0))</f>
        <v>#N/A</v>
      </c>
      <c r="MK59" s="565" t="e">
        <f>INDEX(JEUDI!$B$35:$B$58,MATCH($A$59,JEUDI!AA35:AA58,0))</f>
        <v>#N/A</v>
      </c>
      <c r="ML59" s="565" t="e">
        <f>INDEX(JEUDI!$B$35:$B$58,MATCH($A$59,JEUDI!AB35:AB58,0))</f>
        <v>#N/A</v>
      </c>
      <c r="MM59" s="572">
        <f t="shared" si="40"/>
        <v>0</v>
      </c>
      <c r="MP59" s="565" t="str">
        <f t="shared" si="41"/>
        <v>OUVRIER</v>
      </c>
      <c r="MQ59" s="565" t="e">
        <f>INDEX(VENDREDI!$B$35:$B$58,MATCH($A$59,VENDREDI!D35:D58,0))</f>
        <v>#N/A</v>
      </c>
      <c r="MR59" s="565" t="e">
        <f>INDEX(VENDREDI!$B$35:$B$58,MATCH($A$59,VENDREDI!E35:E58,0))</f>
        <v>#N/A</v>
      </c>
      <c r="MS59" s="565" t="e">
        <f>INDEX(VENDREDI!$B$35:$B$58,MATCH($A$59,VENDREDI!F35:F58,0))</f>
        <v>#N/A</v>
      </c>
      <c r="MT59" s="565" t="e">
        <f>INDEX(VENDREDI!$B$35:$B$58,MATCH($A$59,VENDREDI!G35:G58,0))</f>
        <v>#N/A</v>
      </c>
      <c r="MU59" s="565" t="e">
        <f>INDEX(VENDREDI!$B$35:$B$58,MATCH($A$59,VENDREDI!H35:H58,0))</f>
        <v>#N/A</v>
      </c>
      <c r="MV59" s="565" t="e">
        <f>INDEX(VENDREDI!$B$35:$B$58,MATCH($A$59,VENDREDI!I35:I58,0))</f>
        <v>#N/A</v>
      </c>
      <c r="MW59" s="565" t="e">
        <f>INDEX(VENDREDI!$B$35:$B$58,MATCH($A$59,VENDREDI!J35:J58,0))</f>
        <v>#N/A</v>
      </c>
      <c r="MX59" s="565" t="e">
        <f>INDEX(VENDREDI!$B$35:$B$58,MATCH($A$59,VENDREDI!K35:K58,0))</f>
        <v>#N/A</v>
      </c>
      <c r="MY59" s="565" t="e">
        <f>INDEX(VENDREDI!$B$35:$B$58,MATCH($A$59,VENDREDI!L35:L58,0))</f>
        <v>#N/A</v>
      </c>
      <c r="MZ59" s="565" t="e">
        <f>INDEX(VENDREDI!$B$35:$B$58,MATCH($A$59,VENDREDI!M35:M58,0))</f>
        <v>#N/A</v>
      </c>
      <c r="NA59" s="565" t="e">
        <f>INDEX(VENDREDI!$B$35:$B$58,MATCH($A$59,VENDREDI!N35:N58,0))</f>
        <v>#N/A</v>
      </c>
      <c r="NB59" s="565" t="e">
        <f>INDEX(VENDREDI!$B$35:$B$58,MATCH($A$59,VENDREDI!O35:O58,0))</f>
        <v>#N/A</v>
      </c>
      <c r="NC59" s="565" t="e">
        <f>INDEX(VENDREDI!$B$35:$B$58,MATCH($A$59,VENDREDI!P35:P58,0))</f>
        <v>#N/A</v>
      </c>
      <c r="ND59" s="565" t="e">
        <f>INDEX(VENDREDI!$B$35:$B$58,MATCH($A$59,VENDREDI!Q35:Q58,0))</f>
        <v>#N/A</v>
      </c>
      <c r="NE59" s="565" t="e">
        <f>INDEX(VENDREDI!$B$35:$B$58,MATCH($A$59,VENDREDI!R35:R58,0))</f>
        <v>#N/A</v>
      </c>
      <c r="NF59" s="565" t="e">
        <f>INDEX(VENDREDI!$B$35:$B$58,MATCH($A$59,VENDREDI!S35:S58,0))</f>
        <v>#N/A</v>
      </c>
      <c r="NG59" s="565" t="e">
        <f>INDEX(VENDREDI!$B$35:$B$58,MATCH($A$59,VENDREDI!T35:T58,0))</f>
        <v>#N/A</v>
      </c>
      <c r="NH59" s="565" t="e">
        <f>INDEX(VENDREDI!$B$35:$B$58,MATCH($A$59,VENDREDI!U35:U58,0))</f>
        <v>#N/A</v>
      </c>
      <c r="NI59" s="565" t="e">
        <f>INDEX(VENDREDI!$B$35:$B$58,MATCH($A$59,VENDREDI!V35:V58,0))</f>
        <v>#N/A</v>
      </c>
      <c r="NJ59" s="565" t="e">
        <f>INDEX(VENDREDI!$B$35:$B$58,MATCH($A$59,VENDREDI!W35:W58,0))</f>
        <v>#N/A</v>
      </c>
      <c r="NK59" s="565" t="e">
        <f>INDEX(VENDREDI!$B$35:$B$58,MATCH($A$59,VENDREDI!X35:X58,0))</f>
        <v>#N/A</v>
      </c>
      <c r="NL59" s="565" t="e">
        <f>INDEX(VENDREDI!$B$35:$B$58,MATCH($A$59,VENDREDI!Y35:Y58,0))</f>
        <v>#N/A</v>
      </c>
      <c r="NM59" s="565" t="e">
        <f>INDEX(VENDREDI!$B$35:$B$58,MATCH($A$59,VENDREDI!Z35:Z58,0))</f>
        <v>#N/A</v>
      </c>
      <c r="NN59" s="565" t="e">
        <f>INDEX(VENDREDI!$B$35:$B$58,MATCH($A$59,VENDREDI!AA35:AA58,0))</f>
        <v>#N/A</v>
      </c>
      <c r="NO59" s="565" t="e">
        <f>INDEX(VENDREDI!$B$35:$B$58,MATCH($A$59,VENDREDI!AB35:AB58,0))</f>
        <v>#N/A</v>
      </c>
      <c r="NP59" s="572">
        <f t="shared" si="42"/>
        <v>0</v>
      </c>
      <c r="NS59" s="564" t="str">
        <f t="shared" si="43"/>
        <v>OUVRIER</v>
      </c>
      <c r="NT59" s="617" t="e">
        <f>INDEX(LUNDI!$B$63:$B$66,MATCH(A59,LUNDI!$D$63:$D$66,0))</f>
        <v>#N/A</v>
      </c>
      <c r="NU59" s="618" t="e">
        <f>INDEX(LUNDI!$B$63:$B$66,MATCH(A59,LUNDI!$E$63:$E$66,0))</f>
        <v>#N/A</v>
      </c>
      <c r="NV59" s="625" t="e">
        <f>INDEX(LUNDI!$H$63:$H$66,MATCH(A59,LUNDI!$J$63:$J$66,0))</f>
        <v>#N/A</v>
      </c>
      <c r="NW59" s="626" t="e">
        <f>INDEX(LUNDI!$H$63:$H$66,MATCH($A$59,LUNDI!K63:K66,0))</f>
        <v>#N/A</v>
      </c>
      <c r="NX59" s="617" t="e">
        <f>INDEX(MARDI!$B$63:$B$66,MATCH(A59,MARDI!$D$63:$D$66,0))</f>
        <v>#N/A</v>
      </c>
      <c r="NY59" s="618" t="e">
        <f>INDEX(MARDI!$B$63:$B$66,MATCH(A59,MARDI!$E$63:$E$66,0))</f>
        <v>#N/A</v>
      </c>
      <c r="NZ59" s="625" t="e">
        <f>INDEX(MARDI!$H$63:$H$66,MATCH(A59,MARDI!$J$63:$J$66,0))</f>
        <v>#N/A</v>
      </c>
      <c r="OA59" s="626" t="e">
        <f>INDEX(MARDI!$H$63:$H$66,MATCH(A59,MARDI!$K$63:$K$66,0))</f>
        <v>#N/A</v>
      </c>
      <c r="OB59" s="617" t="e">
        <f>INDEX(MERCREDI!$B$63:$B$66,MATCH(A59,MERCREDI!$D$63:$D$66,0))</f>
        <v>#N/A</v>
      </c>
      <c r="OC59" s="618" t="e">
        <f>INDEX(MERCREDI!$B$63:$B$66,MATCH(A59,MERCREDI!$E$63:$E$66,0))</f>
        <v>#N/A</v>
      </c>
      <c r="OD59" s="625" t="e">
        <f>INDEX(MERCREDI!$H$63:$H$66,MATCH(A59,MERCREDI!$J$63:$J$66,0))</f>
        <v>#N/A</v>
      </c>
      <c r="OE59" s="626" t="e">
        <f>INDEX(MERCREDI!$H$63:$H$66,MATCH(A59,MERCREDI!$K$63:$K$66,0))</f>
        <v>#N/A</v>
      </c>
      <c r="OF59" s="617" t="e">
        <f>INDEX(JEUDI!$B$63:$B$66,MATCH(A59,JEUDI!$D$63:$D$66,0))</f>
        <v>#N/A</v>
      </c>
      <c r="OG59" s="618" t="e">
        <f>INDEX(JEUDI!$B$63:$B$66,MATCH(A59,JEUDI!$E$63:$E$66,0))</f>
        <v>#N/A</v>
      </c>
      <c r="OH59" s="625" t="e">
        <f>INDEX(JEUDI!$H$63:$H$66,MATCH(A59,JEUDI!$J$63:$J$66,0))</f>
        <v>#N/A</v>
      </c>
      <c r="OI59" s="626" t="e">
        <f>INDEX(JEUDI!$H$63:$H$66,MATCH(A59,JEUDI!$K$63:$K$66,0))</f>
        <v>#N/A</v>
      </c>
      <c r="OJ59" s="617" t="e">
        <f>INDEX(VENDREDI!$B$63:$B$66,MATCH(A59,VENDREDI!$D$63:$D$66,0))</f>
        <v>#N/A</v>
      </c>
      <c r="OK59" s="618" t="e">
        <f>INDEX(VENDREDI!$B$63:$B$66,MATCH(A59,VENDREDI!$E$63:$E$66,0))</f>
        <v>#N/A</v>
      </c>
      <c r="OL59" s="625" t="e">
        <f>INDEX(VENDREDI!$H$63:$H$66,MATCH(A59,VENDREDI!$J$63:$J$66,0))</f>
        <v>#N/A</v>
      </c>
      <c r="OM59" s="626" t="e">
        <f>INDEX(VENDREDI!$H$63:$H$66,MATCH(A59,VENDREDI!$K$63:$K$66,0))</f>
        <v>#N/A</v>
      </c>
      <c r="ON59" s="669" t="str">
        <f t="shared" si="44"/>
        <v>OUVRIER</v>
      </c>
      <c r="OO59" s="641" t="e">
        <f>INDEX(LUNDI!$C$63:$C$66,MATCH(A59,LUNDI!$D$63:$D$66,0))</f>
        <v>#N/A</v>
      </c>
      <c r="OP59" s="642" t="e">
        <f>INDEX(LUNDI!$C$63:$C$66,MATCH(A59,LUNDI!$E$63:$E$66,0))</f>
        <v>#N/A</v>
      </c>
      <c r="OQ59" s="645" t="e">
        <f>INDEX(LUNDI!$I$63:$I$66,MATCH(A59,LUNDI!$J$63:$J$66,0))</f>
        <v>#N/A</v>
      </c>
      <c r="OR59" s="646" t="e">
        <f>INDEX(LUNDI!$I$63:$I$66,MATCH(A59,LUNDI!$K$63:$K$66,0))</f>
        <v>#N/A</v>
      </c>
      <c r="OS59" s="649" t="e">
        <f>INDEX(MARDI!$C$63:$C$66,MATCH(A59,MARDI!$D$63:$D$66,0))</f>
        <v>#N/A</v>
      </c>
      <c r="OT59" s="650" t="e">
        <f>INDEX(MARDI!$C$63:$C$66,MATCH(A59,MARDI!$E$63:$E$66,0))</f>
        <v>#N/A</v>
      </c>
      <c r="OU59" s="651" t="e">
        <f>INDEX(MARDI!$I$63:$I$66,MATCH(A59,MARDI!$J$63:$J$66,0))</f>
        <v>#N/A</v>
      </c>
      <c r="OV59" s="652" t="e">
        <f>INDEX(MARDI!$I$63:$I$66,MATCH(A59,MARDI!$K$63:$K$66,0))</f>
        <v>#N/A</v>
      </c>
      <c r="OW59" s="657" t="e">
        <f>INDEX(MERCREDI!$C$63:$C$66,MATCH(A59,MERCREDI!$D$63:$D$66,0))</f>
        <v>#N/A</v>
      </c>
      <c r="OX59" s="658" t="e">
        <f>INDEX(MERCREDI!$C$63:$C$66,MATCH(A59,MERCREDI!$E$63:$E$66,0))</f>
        <v>#N/A</v>
      </c>
      <c r="OY59" s="659" t="e">
        <f>INDEX(MERCREDI!$I$63:$I$66,MATCH(A59,MERCREDI!$J$63:$J$66,0))</f>
        <v>#N/A</v>
      </c>
      <c r="OZ59" s="660" t="e">
        <f>INDEX(MERCREDI!$I$63:$I$66,MATCH(A59,MERCREDI!$K$63:$K$66,0))</f>
        <v>#N/A</v>
      </c>
      <c r="PA59" s="657" t="e">
        <f>INDEX(JEUDI!$C$63:$C$66,MATCH(A59,JEUDI!$D$63:$D$66,0))</f>
        <v>#N/A</v>
      </c>
      <c r="PB59" s="658" t="e">
        <f>INDEX(JEUDI!$C$63:$C$66,MATCH(A59,JEUDI!$E$63:$E$66,0))</f>
        <v>#N/A</v>
      </c>
      <c r="PC59" s="659" t="e">
        <f>INDEX(JEUDI!$I$63:$I$66,MATCH(A59,JEUDI!$J$63:$J$66,0))</f>
        <v>#N/A</v>
      </c>
      <c r="PD59" s="660" t="e">
        <f>INDEX(JEUDI!$I$63:$I$66,MATCH(A59,JEUDI!$K$63:$K$66,0))</f>
        <v>#N/A</v>
      </c>
      <c r="PE59" s="657" t="e">
        <f>INDEX(VENDREDI!$C$63:$C$66,MATCH(A59,VENDREDI!$D$63:$D$66,0))</f>
        <v>#N/A</v>
      </c>
      <c r="PF59" s="658" t="e">
        <f>INDEX(VENDREDI!$C$63:$C$66,MATCH(A59,VENDREDI!$E$63:$E$66,0))</f>
        <v>#N/A</v>
      </c>
      <c r="PG59" s="659" t="e">
        <f>INDEX(VENDREDI!$I$63:$I$66,MATCH(A59,VENDREDI!$J$63:$J$66,0))</f>
        <v>#N/A</v>
      </c>
      <c r="PH59" s="660" t="e">
        <f>INDEX(VENDREDI!$I$63:$I$66,MATCH(A59,VENDREDI!$K$63:$K$66,0))</f>
        <v>#N/A</v>
      </c>
    </row>
    <row r="60" spans="1:424" x14ac:dyDescent="0.25">
      <c r="A60" s="187" t="str">
        <f>'LISTE DES PROFS'!A55</f>
        <v>PARSY</v>
      </c>
      <c r="B60" s="233">
        <f t="shared" si="17"/>
        <v>0</v>
      </c>
      <c r="C60" s="234">
        <f t="shared" si="18"/>
        <v>0</v>
      </c>
      <c r="D60" s="234">
        <f t="shared" si="19"/>
        <v>0</v>
      </c>
      <c r="E60" s="235">
        <f t="shared" si="20"/>
        <v>0</v>
      </c>
      <c r="F60" s="233">
        <f t="shared" si="21"/>
        <v>0</v>
      </c>
      <c r="G60" s="234">
        <f t="shared" si="22"/>
        <v>0</v>
      </c>
      <c r="H60" s="227">
        <f t="shared" si="23"/>
        <v>0</v>
      </c>
      <c r="I60" s="235">
        <f t="shared" si="24"/>
        <v>0</v>
      </c>
      <c r="J60" s="489">
        <f t="shared" si="45"/>
        <v>0</v>
      </c>
      <c r="K60" s="227">
        <f t="shared" si="46"/>
        <v>0</v>
      </c>
      <c r="L60" s="227">
        <f t="shared" si="47"/>
        <v>0</v>
      </c>
      <c r="M60" s="235">
        <f t="shared" si="48"/>
        <v>0</v>
      </c>
      <c r="N60" s="491">
        <f t="shared" si="25"/>
        <v>0</v>
      </c>
      <c r="O60" s="480" t="s">
        <v>17</v>
      </c>
      <c r="P60" s="233">
        <f>COUNTIF(LUNDI!$D$6:$AB$15,A60)</f>
        <v>0</v>
      </c>
      <c r="Q60" s="234">
        <f>COUNTIF(LUNDI!$D$20:$Y$29,A60)</f>
        <v>0</v>
      </c>
      <c r="R60" s="444">
        <f t="shared" si="4"/>
        <v>0</v>
      </c>
      <c r="S60" s="234">
        <f>COUNTIF(MARDI!$D$6:$AB$15,A60)</f>
        <v>0</v>
      </c>
      <c r="T60" s="234">
        <f>COUNTIF(MARDI!$D$20:$Y$29,A60)</f>
        <v>0</v>
      </c>
      <c r="U60" s="444">
        <f t="shared" si="5"/>
        <v>0</v>
      </c>
      <c r="V60" s="234">
        <f>COUNTIF(MERCREDI!$D$6:$AB$15,A60)</f>
        <v>0</v>
      </c>
      <c r="W60" s="234">
        <f>COUNTIF(MERCREDI!$D$20:$Y$29,A60)</f>
        <v>0</v>
      </c>
      <c r="X60" s="444">
        <f t="shared" si="6"/>
        <v>0</v>
      </c>
      <c r="Y60" s="234">
        <f>COUNTIF(JEUDI!$D$6:$AB$15,A60)</f>
        <v>0</v>
      </c>
      <c r="Z60" s="234">
        <f>COUNTIF(JEUDI!$D$20:$Y$29,A60)</f>
        <v>0</v>
      </c>
      <c r="AA60" s="444">
        <f t="shared" si="7"/>
        <v>0</v>
      </c>
      <c r="AB60" s="234">
        <f>COUNTIF(VENDREDI!$D$6:$AB$15,A60)</f>
        <v>0</v>
      </c>
      <c r="AC60" s="235">
        <f>COUNTIF(VENDREDI!$D$20:$Y$29,A60)</f>
        <v>0</v>
      </c>
      <c r="AD60" s="451">
        <f t="shared" si="8"/>
        <v>0</v>
      </c>
      <c r="AE60" s="226">
        <f>COUNTIF(LUNDI!$D$63:$D$66,A60)</f>
        <v>0</v>
      </c>
      <c r="AF60" s="227">
        <f>COUNTIF(LUNDI!$E$63:$E$66,A60)</f>
        <v>0</v>
      </c>
      <c r="AG60" s="228">
        <f>COUNTIF(MARDI!$D$63:$D$66,A60)</f>
        <v>0</v>
      </c>
      <c r="AH60" s="234">
        <f>COUNTIF(MARDI!$E$63:$E$66,A60)</f>
        <v>0</v>
      </c>
      <c r="AI60" s="228">
        <f>COUNTIF(MERCREDI!$D$63:$D$66,A60)</f>
        <v>0</v>
      </c>
      <c r="AJ60" s="234">
        <f>COUNTIF(MERCREDI!$E$63:$E$66,A60)</f>
        <v>0</v>
      </c>
      <c r="AK60" s="228">
        <f>COUNTIF(JEUDI!$D$63:$D$66,A60)</f>
        <v>0</v>
      </c>
      <c r="AL60" s="227">
        <f>COUNTIF(JEUDI!$E$63:$E$66,A60)</f>
        <v>0</v>
      </c>
      <c r="AM60" s="228">
        <f>COUNTIF(VENDREDI!$D$63:$D$66,A60)</f>
        <v>0</v>
      </c>
      <c r="AN60" s="525">
        <f>COUNTIF(VENDREDI!$E$63:$E$66,A60)</f>
        <v>0</v>
      </c>
      <c r="AO60" s="233">
        <f>COUNTIF(LUNDI!$F$63:$F$66,A60)</f>
        <v>0</v>
      </c>
      <c r="AP60" s="234"/>
      <c r="AQ60" s="234">
        <f>COUNTIF(MARDI!$F$63:$F$66,A60)</f>
        <v>0</v>
      </c>
      <c r="AR60" s="234"/>
      <c r="AS60" s="234">
        <f>COUNTIF(MERCREDI!$F$63:$F$66,A60)</f>
        <v>0</v>
      </c>
      <c r="AT60" s="234"/>
      <c r="AU60" s="234">
        <f>COUNTIF(JEUDI!$F$63:$F$66,A60)</f>
        <v>0</v>
      </c>
      <c r="AV60" s="234"/>
      <c r="AW60" s="235">
        <f>COUNTIF(VENDREDI!$F$63:$F$66,A60)</f>
        <v>0</v>
      </c>
      <c r="AZ60" s="233">
        <f>COUNTIF(LUNDI!$D$35:$AB$44,A60)</f>
        <v>0</v>
      </c>
      <c r="BA60" s="234">
        <f>COUNTIF(LUNDI!$D$49:$Y$58,A60)</f>
        <v>0</v>
      </c>
      <c r="BB60" s="444">
        <f t="shared" si="9"/>
        <v>0</v>
      </c>
      <c r="BC60" s="234">
        <f>COUNTIF(MARDI!$D$35:$AB$44,A60)</f>
        <v>0</v>
      </c>
      <c r="BD60" s="234">
        <f>COUNTIF(MARDI!$D$49:$Y$58,A60)</f>
        <v>0</v>
      </c>
      <c r="BE60" s="444">
        <f t="shared" si="10"/>
        <v>0</v>
      </c>
      <c r="BF60" s="234">
        <f>COUNTIF(MERCREDI!$D$35:$AB$44,A60)</f>
        <v>0</v>
      </c>
      <c r="BG60" s="234">
        <f>COUNTIF(MERCREDI!$D$49:$Y$58,A60)</f>
        <v>0</v>
      </c>
      <c r="BH60" s="444">
        <f t="shared" si="11"/>
        <v>0</v>
      </c>
      <c r="BI60" s="234">
        <f>COUNTIF(JEUDI!$D$35:$AB$44,A60)</f>
        <v>0</v>
      </c>
      <c r="BJ60" s="234">
        <f>COUNTIF(JEUDI!$D$49:$Y$58,A60)</f>
        <v>0</v>
      </c>
      <c r="BK60" s="444">
        <f t="shared" si="12"/>
        <v>0</v>
      </c>
      <c r="BL60" s="234">
        <f>COUNTIF(VENDREDI!$D$35:$AB$44,A60)</f>
        <v>0</v>
      </c>
      <c r="BM60" s="235">
        <f>COUNTIF(VENDREDI!$D$49:$Y$58,A60)</f>
        <v>0</v>
      </c>
      <c r="BN60" s="451">
        <f t="shared" si="13"/>
        <v>0</v>
      </c>
      <c r="BO60" s="207">
        <f>COUNTIF(LUNDI!$J$63:$J$66,A60)</f>
        <v>0</v>
      </c>
      <c r="BP60" s="41">
        <f>COUNTIF(LUNDI!$K$63:$K$66,A60)</f>
        <v>0</v>
      </c>
      <c r="BQ60" s="207">
        <f>COUNTIF(MARDI!$J$63:$J$66,A60)</f>
        <v>0</v>
      </c>
      <c r="BR60" s="41">
        <f>COUNTIF(MARDI!$K$63:$K$66,A60)</f>
        <v>0</v>
      </c>
      <c r="BS60" s="207">
        <f>COUNTIF(MERCREDI!$J$63:$J$66,A60)</f>
        <v>0</v>
      </c>
      <c r="BT60" s="41">
        <f>COUNTIF(MERCREDI!$K$63:$K$66,A60)</f>
        <v>0</v>
      </c>
      <c r="BU60" s="207">
        <f>COUNTIF(JEUDI!$J$63:$J$66,A60)</f>
        <v>0</v>
      </c>
      <c r="BV60" s="41">
        <f>COUNTIF(JEUDI!$K$63:$K$66,A60)</f>
        <v>0</v>
      </c>
      <c r="BW60" s="207">
        <f>COUNTIF(VENDREDI!$J$63:$J$66,A60)</f>
        <v>0</v>
      </c>
      <c r="BX60" s="42">
        <f>COUNTIF(VENDREDI!$K$63:$K$66,A60)</f>
        <v>0</v>
      </c>
      <c r="BY60" s="207">
        <f>COUNTIF(LUNDI!$L$66:$L116,A60)</f>
        <v>0</v>
      </c>
      <c r="BZ60" s="208"/>
      <c r="CA60" s="41">
        <f>COUNTIF(MARDI!$L$63:$L$66,A60)</f>
        <v>0</v>
      </c>
      <c r="CB60" s="208"/>
      <c r="CC60" s="208">
        <f>COUNTIF(MERCREDI!$L$63:$L$66,A60)</f>
        <v>0</v>
      </c>
      <c r="CD60" s="208"/>
      <c r="CE60" s="41">
        <f>COUNTIF(JEUDI!$L$63:$L$66,A60)</f>
        <v>0</v>
      </c>
      <c r="CF60" s="208"/>
      <c r="CG60" s="209">
        <f>COUNTIF(VENDREDI!$L$63:$L$66,A60)</f>
        <v>0</v>
      </c>
      <c r="CK60" s="43">
        <f>COUNTIF(LUNDI!$O$64:$O$66,A60)</f>
        <v>0</v>
      </c>
      <c r="CL60" s="41">
        <f>COUNTIF(MARDI!$O$64:$O$66,A60)</f>
        <v>0</v>
      </c>
      <c r="CM60" s="41">
        <f>COUNTIF(MERCREDI!$O$64:$O$66,A60)</f>
        <v>0</v>
      </c>
      <c r="CN60" s="41">
        <f>COUNTIF(JEUDI!$O$64:$O$66,A60)</f>
        <v>0</v>
      </c>
      <c r="CO60" s="42">
        <f>COUNTIF(VENDREDI!$O$64:$O$66,A60)</f>
        <v>0</v>
      </c>
      <c r="CQ60" s="43">
        <f>COUNTIF(LUNDI!$P$64:$P$66,A60)</f>
        <v>0</v>
      </c>
      <c r="CR60" s="41">
        <f>COUNTIF(MARDI!$P$64:$P$66,A60)</f>
        <v>0</v>
      </c>
      <c r="CS60" s="41">
        <f>COUNTIF(MERCREDI!$P$64:$P$66,A60)</f>
        <v>0</v>
      </c>
      <c r="CT60" s="41">
        <f>COUNTIF(JEUDI!$P$64:$P$66,A60)</f>
        <v>0</v>
      </c>
      <c r="CU60" s="42">
        <f>COUNTIF(VENDREDI!$P$64:$P$66,A60)</f>
        <v>0</v>
      </c>
      <c r="CV60" s="543" t="str">
        <f t="shared" si="26"/>
        <v>PARSY</v>
      </c>
      <c r="CW60" s="559" t="e">
        <f>INDEX(LUNDI!$B$6:$B$29,MATCH($A$60,LUNDI!D6:D29,0))</f>
        <v>#N/A</v>
      </c>
      <c r="CX60" s="559" t="e">
        <f>INDEX(LUNDI!$B$6:$B$29,MATCH($A$60,LUNDI!E6:E29,0))</f>
        <v>#N/A</v>
      </c>
      <c r="CY60" s="559" t="e">
        <f>INDEX(LUNDI!$B$6:$B$29,MATCH($A$60,LUNDI!F6:F29,0))</f>
        <v>#N/A</v>
      </c>
      <c r="CZ60" s="559" t="e">
        <f>INDEX(LUNDI!$B$6:$B$29,MATCH($A$60,LUNDI!G6:G29,0))</f>
        <v>#N/A</v>
      </c>
      <c r="DA60" s="559" t="e">
        <f>INDEX(LUNDI!$B$6:$B$29,MATCH($A$60,LUNDI!H6:H29,0))</f>
        <v>#N/A</v>
      </c>
      <c r="DB60" s="559" t="e">
        <f>INDEX(LUNDI!$B$6:$B$29,MATCH($A$60,LUNDI!I6:I29,0))</f>
        <v>#N/A</v>
      </c>
      <c r="DC60" s="559" t="e">
        <f>INDEX(LUNDI!$B$6:$B$29,MATCH($A$60,LUNDI!J6:J29,0))</f>
        <v>#N/A</v>
      </c>
      <c r="DD60" s="559" t="e">
        <f>INDEX(LUNDI!$B$6:$B$29,MATCH($A$60,LUNDI!K6:K29,0))</f>
        <v>#N/A</v>
      </c>
      <c r="DE60" s="559" t="e">
        <f>INDEX(LUNDI!$B$6:$B$29,MATCH($A$60,LUNDI!L6:L29,0))</f>
        <v>#N/A</v>
      </c>
      <c r="DF60" s="559" t="e">
        <f>INDEX(LUNDI!$B$6:$B$29,MATCH($A$60,LUNDI!M6:M29,0))</f>
        <v>#N/A</v>
      </c>
      <c r="DG60" s="559" t="e">
        <f>INDEX(LUNDI!$B$6:$B$29,MATCH($A$60,LUNDI!N6:N29,0))</f>
        <v>#N/A</v>
      </c>
      <c r="DH60" s="559" t="e">
        <f>INDEX(LUNDI!$B$6:$B$29,MATCH($A$60,LUNDI!O6:O29,0))</f>
        <v>#N/A</v>
      </c>
      <c r="DI60" s="559" t="e">
        <f>INDEX(LUNDI!$B$6:$B$29,MATCH($A$60,LUNDI!P6:P29,0))</f>
        <v>#N/A</v>
      </c>
      <c r="DJ60" s="559" t="e">
        <f>INDEX(LUNDI!$B$6:$B$29,MATCH($A$60,LUNDI!Q6:Q29,0))</f>
        <v>#N/A</v>
      </c>
      <c r="DK60" s="559" t="e">
        <f>INDEX(LUNDI!$B$6:$B$29,MATCH($A$60,LUNDI!R6:R29,0))</f>
        <v>#N/A</v>
      </c>
      <c r="DL60" s="559" t="e">
        <f>INDEX(LUNDI!$B$6:$B$29,MATCH($A$60,LUNDI!S6:S29,0))</f>
        <v>#N/A</v>
      </c>
      <c r="DM60" s="559" t="e">
        <f>INDEX(LUNDI!$B$6:$B$29,MATCH($A$60,LUNDI!T6:T29,0))</f>
        <v>#N/A</v>
      </c>
      <c r="DN60" s="559" t="e">
        <f>INDEX(LUNDI!$B$6:$B$29,MATCH($A$60,LUNDI!U6:U29,0))</f>
        <v>#N/A</v>
      </c>
      <c r="DO60" s="559" t="e">
        <f>INDEX(LUNDI!$B$6:$B$29,MATCH($A$60,LUNDI!V6:V29,0))</f>
        <v>#N/A</v>
      </c>
      <c r="DP60" s="559" t="e">
        <f>INDEX(LUNDI!$B$6:$B$29,MATCH($A$60,LUNDI!W6:W29,0))</f>
        <v>#N/A</v>
      </c>
      <c r="DQ60" s="559" t="e">
        <f>INDEX(LUNDI!$B$6:$B$29,MATCH($A$60,LUNDI!X6:X29,0))</f>
        <v>#N/A</v>
      </c>
      <c r="DR60" s="559" t="e">
        <f>INDEX(LUNDI!$B$6:$B$29,MATCH($A$60,LUNDI!Y6:Y29,0))</f>
        <v>#N/A</v>
      </c>
      <c r="DS60" s="559" t="e">
        <f>INDEX(LUNDI!$B$6:$B$29,MATCH($A$60,LUNDI!Z6:Z29,0))</f>
        <v>#N/A</v>
      </c>
      <c r="DT60" s="559" t="e">
        <f>INDEX(LUNDI!$B$6:$B$29,MATCH($A$60,LUNDI!AA6:AA29,0))</f>
        <v>#N/A</v>
      </c>
      <c r="DU60" s="559" t="e">
        <f>INDEX(LUNDI!$B$6:$B$29,MATCH($A$60,LUNDI!AB6:AB29,0))</f>
        <v>#N/A</v>
      </c>
      <c r="DV60" s="572">
        <f t="shared" si="49"/>
        <v>0</v>
      </c>
      <c r="DW60" s="543" t="str">
        <f t="shared" si="50"/>
        <v>PARSY</v>
      </c>
      <c r="DX60" s="559" t="e">
        <f>INDEX(MARDI!$B$6:$B$29,MATCH($A$60,MARDI!D6:D29,0))</f>
        <v>#N/A</v>
      </c>
      <c r="DY60" s="559" t="e">
        <f>INDEX(MARDI!$B$6:$B$29,MATCH($A$60,MARDI!E6:E29,0))</f>
        <v>#N/A</v>
      </c>
      <c r="DZ60" s="559" t="e">
        <f>INDEX(MARDI!$B$6:$B$29,MATCH($A$60,MARDI!F6:F29,0))</f>
        <v>#N/A</v>
      </c>
      <c r="EA60" s="559" t="e">
        <f>INDEX(MARDI!$B$6:$B$29,MATCH($A$60,MARDI!G6:G29,0))</f>
        <v>#N/A</v>
      </c>
      <c r="EB60" s="559" t="e">
        <f>INDEX(MARDI!$B$6:$B$29,MATCH($A$60,MARDI!H6:H29,0))</f>
        <v>#N/A</v>
      </c>
      <c r="EC60" s="559" t="e">
        <f>INDEX(MARDI!$B$6:$B$29,MATCH($A$60,MARDI!I6:I29,0))</f>
        <v>#N/A</v>
      </c>
      <c r="ED60" s="559" t="e">
        <f>INDEX(MARDI!$B$6:$B$29,MATCH($A$60,MARDI!J6:J29,0))</f>
        <v>#N/A</v>
      </c>
      <c r="EE60" s="559" t="e">
        <f>INDEX(MARDI!$B$6:$B$29,MATCH($A$60,MARDI!K6:K29,0))</f>
        <v>#N/A</v>
      </c>
      <c r="EF60" s="559" t="e">
        <f>INDEX(MARDI!$B$6:$B$29,MATCH($A$60,MARDI!L6:L29,0))</f>
        <v>#N/A</v>
      </c>
      <c r="EG60" s="559" t="e">
        <f>INDEX(MARDI!$B$6:$B$29,MATCH($A$60,MARDI!M6:M29,0))</f>
        <v>#N/A</v>
      </c>
      <c r="EH60" s="559" t="e">
        <f>INDEX(MARDI!$B$6:$B$29,MATCH($A$60,MARDI!N6:N29,0))</f>
        <v>#N/A</v>
      </c>
      <c r="EI60" s="559" t="e">
        <f>INDEX(MARDI!$B$6:$B$29,MATCH($A$60,MARDI!O6:O29,0))</f>
        <v>#N/A</v>
      </c>
      <c r="EJ60" s="559" t="e">
        <f>INDEX(MARDI!$B$6:$B$29,MATCH($A$60,MARDI!P6:P29,0))</f>
        <v>#N/A</v>
      </c>
      <c r="EK60" s="559" t="e">
        <f>INDEX(MARDI!$B$6:$B$29,MATCH($A$60,MARDI!Q6:Q29,0))</f>
        <v>#N/A</v>
      </c>
      <c r="EL60" s="559" t="e">
        <f>INDEX(MARDI!$B$6:$B$29,MATCH($A$60,MARDI!R6:R29,0))</f>
        <v>#N/A</v>
      </c>
      <c r="EM60" s="559" t="e">
        <f>INDEX(MARDI!$B$6:$B$29,MATCH($A$60,MARDI!S6:S29,0))</f>
        <v>#N/A</v>
      </c>
      <c r="EN60" s="559" t="e">
        <f>INDEX(MARDI!$B$6:$B$29,MATCH($A$60,MARDI!T6:T29,0))</f>
        <v>#N/A</v>
      </c>
      <c r="EO60" s="559" t="e">
        <f>INDEX(MARDI!$B$6:$B$29,MATCH($A$60,MARDI!U6:U29,0))</f>
        <v>#N/A</v>
      </c>
      <c r="EP60" s="559" t="e">
        <f>INDEX(MARDI!$B$6:$B$29,MATCH($A$60,MARDI!V6:V29,0))</f>
        <v>#N/A</v>
      </c>
      <c r="EQ60" s="559" t="e">
        <f>INDEX(MARDI!$B$6:$B$29,MATCH($A$60,MARDI!W6:W29,0))</f>
        <v>#N/A</v>
      </c>
      <c r="ER60" s="559" t="e">
        <f>INDEX(MARDI!$B$6:$B$29,MATCH($A$60,MARDI!X6:X29,0))</f>
        <v>#N/A</v>
      </c>
      <c r="ES60" s="559" t="e">
        <f>INDEX(MARDI!$B$6:$B$29,MATCH($A$60,MARDI!Y6:Y29,0))</f>
        <v>#N/A</v>
      </c>
      <c r="ET60" s="559" t="e">
        <f>INDEX(MARDI!$B$6:$B$29,MATCH($A$60,MARDI!Z6:Z29,0))</f>
        <v>#N/A</v>
      </c>
      <c r="EU60" s="559" t="e">
        <f>INDEX(MARDI!$B$6:$B$29,MATCH($A$60,MARDI!AA6:AA29,0))</f>
        <v>#N/A</v>
      </c>
      <c r="EV60" s="559" t="e">
        <f>INDEX(MARDI!$B$6:$B$29,MATCH($A$60,MARDI!AB6:AB29,0))</f>
        <v>#N/A</v>
      </c>
      <c r="EW60" s="572">
        <f t="shared" si="51"/>
        <v>0</v>
      </c>
      <c r="EX60" s="559"/>
      <c r="EY60" s="568" t="str">
        <f t="shared" si="27"/>
        <v>PARSY</v>
      </c>
      <c r="EZ60" s="559" t="e">
        <f>INDEX(MERCREDI!$B$6:$B$29,MATCH($A$60,MERCREDI!D6:D29,0))</f>
        <v>#N/A</v>
      </c>
      <c r="FA60" s="559" t="e">
        <f>INDEX(MERCREDI!$B$6:$B$29,MATCH($A$60,MERCREDI!E6:E29,0))</f>
        <v>#N/A</v>
      </c>
      <c r="FB60" s="559" t="e">
        <f>INDEX(MERCREDI!$B$6:$B$29,MATCH($A$60,MERCREDI!F6:F29,0))</f>
        <v>#N/A</v>
      </c>
      <c r="FC60" s="559" t="e">
        <f>INDEX(MERCREDI!$B$6:$B$29,MATCH($A$60,MERCREDI!G6:G29,0))</f>
        <v>#N/A</v>
      </c>
      <c r="FD60" s="559" t="e">
        <f>INDEX(MERCREDI!$B$6:$B$29,MATCH($A$60,MERCREDI!H6:H29,0))</f>
        <v>#N/A</v>
      </c>
      <c r="FE60" s="559" t="e">
        <f>INDEX(MERCREDI!$B$6:$B$29,MATCH($A$60,MERCREDI!I6:I29,0))</f>
        <v>#N/A</v>
      </c>
      <c r="FF60" s="559" t="e">
        <f>INDEX(MERCREDI!$B$6:$B$29,MATCH($A$60,MERCREDI!J6:J29,0))</f>
        <v>#N/A</v>
      </c>
      <c r="FG60" s="559" t="e">
        <f>INDEX(MERCREDI!$B$6:$B$29,MATCH($A$60,MERCREDI!K6:K29,0))</f>
        <v>#N/A</v>
      </c>
      <c r="FH60" s="559" t="e">
        <f>INDEX(MERCREDI!$B$6:$B$29,MATCH($A$60,MERCREDI!L6:L29,0))</f>
        <v>#N/A</v>
      </c>
      <c r="FI60" s="559" t="e">
        <f>INDEX(MERCREDI!$B$6:$B$29,MATCH($A$60,MERCREDI!M6:M29,0))</f>
        <v>#N/A</v>
      </c>
      <c r="FJ60" s="559" t="e">
        <f>INDEX(MERCREDI!$B$6:$B$29,MATCH($A$60,MERCREDI!N6:N29,0))</f>
        <v>#N/A</v>
      </c>
      <c r="FK60" s="559" t="e">
        <f>INDEX(MERCREDI!$B$6:$B$29,MATCH($A$60,MERCREDI!O6:O29,0))</f>
        <v>#N/A</v>
      </c>
      <c r="FL60" s="559" t="e">
        <f>INDEX(MERCREDI!$B$6:$B$29,MATCH($A$60,MERCREDI!P6:P29,0))</f>
        <v>#N/A</v>
      </c>
      <c r="FM60" s="559" t="e">
        <f>INDEX(MERCREDI!$B$6:$B$29,MATCH($A$60,MERCREDI!Q6:Q29,0))</f>
        <v>#N/A</v>
      </c>
      <c r="FN60" s="559" t="e">
        <f>INDEX(MERCREDI!$B$6:$B$29,MATCH($A$60,MERCREDI!R6:R29,0))</f>
        <v>#N/A</v>
      </c>
      <c r="FO60" s="559" t="e">
        <f>INDEX(MERCREDI!$B$6:$B$29,MATCH($A$60,MERCREDI!S6:S29,0))</f>
        <v>#N/A</v>
      </c>
      <c r="FP60" s="559" t="e">
        <f>INDEX(MERCREDI!$B$6:$B$29,MATCH($A$60,MERCREDI!T6:T29,0))</f>
        <v>#N/A</v>
      </c>
      <c r="FQ60" s="559" t="e">
        <f>INDEX(MERCREDI!$B$6:$B$29,MATCH($A$60,MERCREDI!U6:U29,0))</f>
        <v>#N/A</v>
      </c>
      <c r="FR60" s="559" t="e">
        <f>INDEX(MERCREDI!$B$6:$B$29,MATCH($A$60,MERCREDI!V6:V29,0))</f>
        <v>#N/A</v>
      </c>
      <c r="FS60" s="559" t="e">
        <f>INDEX(MERCREDI!$B$6:$B$29,MATCH($A$60,MERCREDI!W6:W29,0))</f>
        <v>#N/A</v>
      </c>
      <c r="FT60" s="559" t="e">
        <f>INDEX(MERCREDI!$B$6:$B$29,MATCH($A$60,MERCREDI!X6:X29,0))</f>
        <v>#N/A</v>
      </c>
      <c r="FU60" s="559" t="e">
        <f>INDEX(MERCREDI!$B$6:$B$29,MATCH($A$60,MERCREDI!Y6:Y29,0))</f>
        <v>#N/A</v>
      </c>
      <c r="FV60" s="559" t="e">
        <f>INDEX(MERCREDI!$B$6:$B$29,MATCH($A$60,MERCREDI!Z6:Z29,0))</f>
        <v>#N/A</v>
      </c>
      <c r="FW60" s="559" t="e">
        <f>INDEX(MERCREDI!$B$6:$B$29,MATCH($A$60,MERCREDI!AA6:AA29,0))</f>
        <v>#N/A</v>
      </c>
      <c r="FX60" s="559" t="e">
        <f>INDEX(MERCREDI!$B$6:$B$29,MATCH($A$60,MERCREDI!AB6:AB29,0))</f>
        <v>#N/A</v>
      </c>
      <c r="FY60" s="572">
        <f t="shared" si="28"/>
        <v>0</v>
      </c>
      <c r="GA60" s="570" t="str">
        <f t="shared" si="29"/>
        <v>PARSY</v>
      </c>
      <c r="GB60" s="565" t="e">
        <f>INDEX(JEUDI!$B$6:$B$29,MATCH($A$60,JEUDI!D6:D29,0))</f>
        <v>#N/A</v>
      </c>
      <c r="GC60" s="565" t="e">
        <f>INDEX(JEUDI!$B$6:$B$29,MATCH($A$60,JEUDI!E6:E29,0))</f>
        <v>#N/A</v>
      </c>
      <c r="GD60" s="565" t="e">
        <f>INDEX(JEUDI!$B$6:$B$29,MATCH($A$60,JEUDI!F6:F29,0))</f>
        <v>#N/A</v>
      </c>
      <c r="GE60" s="565" t="e">
        <f>INDEX(JEUDI!$B$6:$B$29,MATCH($A$60,JEUDI!G6:G29,0))</f>
        <v>#N/A</v>
      </c>
      <c r="GF60" s="565" t="e">
        <f>INDEX(JEUDI!$B$6:$B$29,MATCH($A$60,JEUDI!H6:H29,0))</f>
        <v>#N/A</v>
      </c>
      <c r="GG60" s="565" t="e">
        <f>INDEX(JEUDI!$B$6:$B$29,MATCH($A$60,JEUDI!I6:I29,0))</f>
        <v>#N/A</v>
      </c>
      <c r="GH60" s="565" t="e">
        <f>INDEX(JEUDI!$B$6:$B$29,MATCH($A$60,JEUDI!J6:J29,0))</f>
        <v>#N/A</v>
      </c>
      <c r="GI60" s="565" t="e">
        <f>INDEX(JEUDI!$B$6:$B$29,MATCH($A$60,JEUDI!K6:K29,0))</f>
        <v>#N/A</v>
      </c>
      <c r="GJ60" s="565" t="e">
        <f>INDEX(JEUDI!$B$6:$B$29,MATCH($A$60,JEUDI!L6:L29,0))</f>
        <v>#N/A</v>
      </c>
      <c r="GK60" s="565" t="e">
        <f>INDEX(JEUDI!$B$6:$B$29,MATCH($A$60,JEUDI!M6:M29,0))</f>
        <v>#N/A</v>
      </c>
      <c r="GL60" s="565" t="e">
        <f>INDEX(JEUDI!$B$6:$B$29,MATCH($A$60,JEUDI!N6:N29,0))</f>
        <v>#N/A</v>
      </c>
      <c r="GM60" s="565" t="e">
        <f>INDEX(JEUDI!$B$6:$B$29,MATCH($A$60,JEUDI!O6:O29,0))</f>
        <v>#N/A</v>
      </c>
      <c r="GN60" s="565" t="e">
        <f>INDEX(JEUDI!$B$6:$B$29,MATCH($A$60,JEUDI!P6:P29,0))</f>
        <v>#N/A</v>
      </c>
      <c r="GO60" s="565" t="e">
        <f>INDEX(JEUDI!$B$6:$B$29,MATCH($A$60,JEUDI!Q6:Q29,0))</f>
        <v>#N/A</v>
      </c>
      <c r="GP60" s="565" t="e">
        <f>INDEX(JEUDI!$B$6:$B$29,MATCH($A$60,JEUDI!R6:R29,0))</f>
        <v>#N/A</v>
      </c>
      <c r="GQ60" s="565" t="e">
        <f>INDEX(JEUDI!$B$6:$B$29,MATCH($A$60,JEUDI!S6:S29,0))</f>
        <v>#N/A</v>
      </c>
      <c r="GR60" s="565" t="e">
        <f>INDEX(JEUDI!$B$6:$B$29,MATCH($A$60,JEUDI!T6:T29,0))</f>
        <v>#N/A</v>
      </c>
      <c r="GS60" s="565" t="e">
        <f>INDEX(JEUDI!$B$6:$B$29,MATCH($A$60,JEUDI!U6:U29,0))</f>
        <v>#N/A</v>
      </c>
      <c r="GT60" s="565" t="e">
        <f>INDEX(JEUDI!$B$6:$B$29,MATCH($A$60,JEUDI!V6:V29,0))</f>
        <v>#N/A</v>
      </c>
      <c r="GU60" s="565" t="e">
        <f>INDEX(JEUDI!$B$6:$B$29,MATCH($A$60,JEUDI!W6:W29,0))</f>
        <v>#N/A</v>
      </c>
      <c r="GV60" s="565" t="e">
        <f>INDEX(JEUDI!$B$6:$B$29,MATCH($A$60,JEUDI!X6:X29,0))</f>
        <v>#N/A</v>
      </c>
      <c r="GW60" s="565" t="e">
        <f>INDEX(JEUDI!$B$6:$B$29,MATCH($A$60,JEUDI!Y6:Y29,0))</f>
        <v>#N/A</v>
      </c>
      <c r="GX60" s="565" t="e">
        <f>INDEX(JEUDI!$B$6:$B$29,MATCH($A$60,JEUDI!Z6:Z29,0))</f>
        <v>#N/A</v>
      </c>
      <c r="GY60" s="565" t="e">
        <f>INDEX(JEUDI!$B$6:$B$29,MATCH($A$60,JEUDI!AA6:AA29,0))</f>
        <v>#N/A</v>
      </c>
      <c r="GZ60" s="565" t="e">
        <f>INDEX(JEUDI!$B$6:$B$29,MATCH($A$60,JEUDI!AB6:AB29,0))</f>
        <v>#N/A</v>
      </c>
      <c r="HA60" s="572">
        <f t="shared" si="30"/>
        <v>0</v>
      </c>
      <c r="HC60" s="772" t="str">
        <f t="shared" si="31"/>
        <v>PARSY</v>
      </c>
      <c r="HD60" s="565" t="e">
        <f>INDEX(VENDREDI!$B$6:$B$29,MATCH($A$60,VENDREDI!D6:D29,0))</f>
        <v>#N/A</v>
      </c>
      <c r="HE60" s="565" t="e">
        <f>INDEX(VENDREDI!$B$6:$B$29,MATCH($A$60,VENDREDI!E6:E29,0))</f>
        <v>#N/A</v>
      </c>
      <c r="HF60" s="565" t="e">
        <f>INDEX(VENDREDI!$B$6:$B$29,MATCH($A$60,VENDREDI!F6:F29,0))</f>
        <v>#N/A</v>
      </c>
      <c r="HG60" s="565" t="e">
        <f>INDEX(VENDREDI!$B$6:$B$29,MATCH($A$60,VENDREDI!G6:G29,0))</f>
        <v>#N/A</v>
      </c>
      <c r="HH60" s="565" t="e">
        <f>INDEX(VENDREDI!$B$6:$B$29,MATCH($A$60,VENDREDI!H6:H29,0))</f>
        <v>#N/A</v>
      </c>
      <c r="HI60" s="565" t="e">
        <f>INDEX(VENDREDI!$B$6:$B$29,MATCH($A$60,VENDREDI!I6:I29,0))</f>
        <v>#N/A</v>
      </c>
      <c r="HJ60" s="565" t="e">
        <f>INDEX(VENDREDI!$B$6:$B$29,MATCH($A$60,VENDREDI!J6:J29,0))</f>
        <v>#N/A</v>
      </c>
      <c r="HK60" s="565" t="e">
        <f>INDEX(VENDREDI!$B$6:$B$29,MATCH($A$60,VENDREDI!K6:K29,0))</f>
        <v>#N/A</v>
      </c>
      <c r="HL60" s="565" t="e">
        <f>INDEX(VENDREDI!$B$6:$B$29,MATCH($A$60,VENDREDI!L6:L29,0))</f>
        <v>#N/A</v>
      </c>
      <c r="HM60" s="565" t="e">
        <f>INDEX(VENDREDI!$B$6:$B$29,MATCH($A$60,VENDREDI!M6:M29,0))</f>
        <v>#N/A</v>
      </c>
      <c r="HN60" s="565" t="e">
        <f>INDEX(VENDREDI!$B$6:$B$29,MATCH($A$60,VENDREDI!N6:N29,0))</f>
        <v>#N/A</v>
      </c>
      <c r="HO60" s="565" t="e">
        <f>INDEX(VENDREDI!$B$6:$B$29,MATCH($A$60,VENDREDI!O6:O29,0))</f>
        <v>#N/A</v>
      </c>
      <c r="HP60" s="565" t="e">
        <f>INDEX(VENDREDI!$B$6:$B$29,MATCH($A$60,VENDREDI!P6:P29,0))</f>
        <v>#N/A</v>
      </c>
      <c r="HQ60" s="565" t="e">
        <f>INDEX(VENDREDI!$B$6:$B$29,MATCH($A$60,VENDREDI!Q6:Q29,0))</f>
        <v>#N/A</v>
      </c>
      <c r="HR60" s="565" t="e">
        <f>INDEX(VENDREDI!$B$6:$B$29,MATCH($A$60,VENDREDI!R6:R29,0))</f>
        <v>#N/A</v>
      </c>
      <c r="HS60" s="565" t="e">
        <f>INDEX(VENDREDI!$B$6:$B$29,MATCH($A$60,VENDREDI!S6:S29,0))</f>
        <v>#N/A</v>
      </c>
      <c r="HT60" s="565" t="e">
        <f>INDEX(VENDREDI!$B$6:$B$29,MATCH($A$60,VENDREDI!T6:T29,0))</f>
        <v>#N/A</v>
      </c>
      <c r="HU60" s="565" t="e">
        <f>INDEX(VENDREDI!$B$6:$B$29,MATCH($A$60,VENDREDI!U6:U29,0))</f>
        <v>#N/A</v>
      </c>
      <c r="HV60" s="565" t="e">
        <f>INDEX(VENDREDI!$B$6:$B$29,MATCH($A$60,VENDREDI!V6:V29,0))</f>
        <v>#N/A</v>
      </c>
      <c r="HW60" s="565" t="e">
        <f>INDEX(VENDREDI!$B$6:$B$29,MATCH($A$60,VENDREDI!W6:W29,0))</f>
        <v>#N/A</v>
      </c>
      <c r="HX60" s="565" t="e">
        <f>INDEX(VENDREDI!$B$6:$B$29,MATCH($A$60,VENDREDI!X6:X29,0))</f>
        <v>#N/A</v>
      </c>
      <c r="HY60" s="565" t="e">
        <f>INDEX(VENDREDI!$B$6:$B$29,MATCH($A$60,VENDREDI!Y6:Y29,0))</f>
        <v>#N/A</v>
      </c>
      <c r="HZ60" s="565" t="e">
        <f>INDEX(VENDREDI!$B$6:$B$29,MATCH($A$60,VENDREDI!Z6:Z29,0))</f>
        <v>#N/A</v>
      </c>
      <c r="IA60" s="565" t="e">
        <f>INDEX(VENDREDI!$B$6:$B$29,MATCH($A$60,VENDREDI!AA6:AA29,0))</f>
        <v>#N/A</v>
      </c>
      <c r="IB60" s="565" t="e">
        <f>INDEX(VENDREDI!$B$6:$B$29,MATCH($A$60,VENDREDI!AB6:AB29,0))</f>
        <v>#N/A</v>
      </c>
      <c r="IC60" s="572">
        <f t="shared" si="32"/>
        <v>0</v>
      </c>
      <c r="IG60" s="772" t="str">
        <f t="shared" si="33"/>
        <v>PARSY</v>
      </c>
      <c r="IH60" s="565" t="e">
        <f>INDEX(LUNDI!$B$35:$B$58,MATCH($A$60,LUNDI!D35:D58,0))</f>
        <v>#N/A</v>
      </c>
      <c r="II60" s="565" t="e">
        <f>INDEX(LUNDI!$B$35:$B$58,MATCH($A$60,LUNDI!E35:E58,0))</f>
        <v>#N/A</v>
      </c>
      <c r="IJ60" s="565" t="e">
        <f>INDEX(LUNDI!$B$35:$B$58,MATCH($A$60,LUNDI!F35:F58,0))</f>
        <v>#N/A</v>
      </c>
      <c r="IK60" s="565" t="e">
        <f>INDEX(LUNDI!$B$35:$B$58,MATCH($A$60,LUNDI!G35:G58,0))</f>
        <v>#N/A</v>
      </c>
      <c r="IL60" s="565" t="e">
        <f>INDEX(LUNDI!$B$35:$B$58,MATCH($A$60,LUNDI!H35:H58,0))</f>
        <v>#N/A</v>
      </c>
      <c r="IM60" s="565" t="e">
        <f>INDEX(LUNDI!$B$35:$B$58,MATCH($A$60,LUNDI!I35:I58,0))</f>
        <v>#N/A</v>
      </c>
      <c r="IN60" s="565" t="e">
        <f>INDEX(LUNDI!$B$35:$B$58,MATCH($A$60,LUNDI!J35:J58,0))</f>
        <v>#N/A</v>
      </c>
      <c r="IO60" s="565" t="e">
        <f>INDEX(LUNDI!$B$35:$B$58,MATCH($A$60,LUNDI!K35:K58,0))</f>
        <v>#N/A</v>
      </c>
      <c r="IP60" s="565" t="e">
        <f>INDEX(LUNDI!$B$35:$B$58,MATCH($A$60,LUNDI!L35:L58,0))</f>
        <v>#N/A</v>
      </c>
      <c r="IQ60" s="565" t="e">
        <f>INDEX(LUNDI!$B$35:$B$58,MATCH($A$60,LUNDI!M35:M58,0))</f>
        <v>#N/A</v>
      </c>
      <c r="IR60" s="565" t="e">
        <f>INDEX(LUNDI!$B$35:$B$58,MATCH($A$60,LUNDI!N35:N58,0))</f>
        <v>#N/A</v>
      </c>
      <c r="IS60" s="565" t="e">
        <f>INDEX(LUNDI!$B$35:$B$58,MATCH($A$60,LUNDI!O35:O58,0))</f>
        <v>#N/A</v>
      </c>
      <c r="IT60" s="565" t="e">
        <f>INDEX(LUNDI!$B$35:$B$58,MATCH($A$60,LUNDI!P35:P58,0))</f>
        <v>#N/A</v>
      </c>
      <c r="IU60" s="565" t="e">
        <f>INDEX(LUNDI!$B$35:$B$58,MATCH($A$60,LUNDI!Q35:Q58,0))</f>
        <v>#N/A</v>
      </c>
      <c r="IV60" s="565" t="e">
        <f>INDEX(LUNDI!$B$35:$B$58,MATCH($A$60,LUNDI!R35:R58,0))</f>
        <v>#N/A</v>
      </c>
      <c r="IW60" s="565" t="e">
        <f>INDEX(LUNDI!$B$35:$B$58,MATCH($A$60,LUNDI!S35:S58,0))</f>
        <v>#N/A</v>
      </c>
      <c r="IX60" s="565" t="e">
        <f>INDEX(LUNDI!$B$35:$B$58,MATCH($A$60,LUNDI!T35:T58,0))</f>
        <v>#N/A</v>
      </c>
      <c r="IY60" s="565" t="e">
        <f>INDEX(LUNDI!$B$35:$B$58,MATCH($A$60,LUNDI!U35:U58,0))</f>
        <v>#N/A</v>
      </c>
      <c r="IZ60" s="565" t="e">
        <f>INDEX(LUNDI!$B$35:$B$58,MATCH($A$60,LUNDI!V35:V58,0))</f>
        <v>#N/A</v>
      </c>
      <c r="JA60" s="565" t="e">
        <f>INDEX(LUNDI!$B$35:$B$58,MATCH($A$60,LUNDI!W35:W58,0))</f>
        <v>#N/A</v>
      </c>
      <c r="JB60" s="565" t="e">
        <f>INDEX(LUNDI!$B$35:$B$58,MATCH($A$60,LUNDI!X35:X58,0))</f>
        <v>#N/A</v>
      </c>
      <c r="JC60" s="565" t="e">
        <f>INDEX(LUNDI!$B$35:$B$58,MATCH($A$60,LUNDI!Y35:Y58,0))</f>
        <v>#N/A</v>
      </c>
      <c r="JD60" s="565" t="e">
        <f>INDEX(LUNDI!$B$35:$B$58,MATCH($A$60,LUNDI!Z35:Z58,0))</f>
        <v>#N/A</v>
      </c>
      <c r="JE60" s="565" t="e">
        <f>INDEX(LUNDI!$B$35:$B$58,MATCH($A$60,LUNDI!AA35:AA58,0))</f>
        <v>#N/A</v>
      </c>
      <c r="JF60" s="565" t="e">
        <f>INDEX(LUNDI!$B$35:$B$58,MATCH($A$60,LUNDI!AB35:AB58,0))</f>
        <v>#N/A</v>
      </c>
      <c r="JG60" s="572">
        <f t="shared" si="34"/>
        <v>0</v>
      </c>
      <c r="JI60" s="772" t="str">
        <f t="shared" si="35"/>
        <v>PARSY</v>
      </c>
      <c r="JJ60" s="565" t="e">
        <f>INDEX(MARDI!$B$35:$B$58,MATCH($A$60,MARDI!D35:D58,0))</f>
        <v>#N/A</v>
      </c>
      <c r="JK60" s="565" t="e">
        <f>INDEX(MARDI!$B$35:$B$58,MATCH($A$60,MARDI!E35:E58,0))</f>
        <v>#N/A</v>
      </c>
      <c r="JL60" s="565" t="e">
        <f>INDEX(MARDI!$B$35:$B$58,MATCH($A$60,MARDI!F35:F58,0))</f>
        <v>#N/A</v>
      </c>
      <c r="JM60" s="565" t="e">
        <f>INDEX(MARDI!$B$35:$B$58,MATCH($A$60,MARDI!G35:G58,0))</f>
        <v>#N/A</v>
      </c>
      <c r="JN60" s="565" t="e">
        <f>INDEX(MARDI!$B$35:$B$58,MATCH($A$60,MARDI!H35:H58,0))</f>
        <v>#N/A</v>
      </c>
      <c r="JO60" s="565" t="e">
        <f>INDEX(MARDI!$B$35:$B$58,MATCH($A$60,MARDI!I35:I58,0))</f>
        <v>#N/A</v>
      </c>
      <c r="JP60" s="565" t="e">
        <f>INDEX(MARDI!$B$35:$B$58,MATCH($A$60,MARDI!J35:J58,0))</f>
        <v>#N/A</v>
      </c>
      <c r="JQ60" s="565" t="e">
        <f>INDEX(MARDI!$B$35:$B$58,MATCH($A$60,MARDI!K35:K58,0))</f>
        <v>#N/A</v>
      </c>
      <c r="JR60" s="565" t="e">
        <f>INDEX(MARDI!$B$35:$B$58,MATCH($A$60,MARDI!L35:L58,0))</f>
        <v>#N/A</v>
      </c>
      <c r="JS60" s="565" t="e">
        <f>INDEX(MARDI!$B$35:$B$58,MATCH($A$60,MARDI!M35:M58,0))</f>
        <v>#N/A</v>
      </c>
      <c r="JT60" s="565" t="e">
        <f>INDEX(MARDI!$B$35:$B$58,MATCH($A$60,MARDI!N35:N58,0))</f>
        <v>#N/A</v>
      </c>
      <c r="JU60" s="565" t="e">
        <f>INDEX(MARDI!$B$35:$B$58,MATCH($A$60,MARDI!O35:O58,0))</f>
        <v>#N/A</v>
      </c>
      <c r="JV60" s="565" t="e">
        <f>INDEX(MARDI!$B$35:$B$58,MATCH($A$60,MARDI!P35:P58,0))</f>
        <v>#N/A</v>
      </c>
      <c r="JW60" s="565" t="e">
        <f>INDEX(MARDI!$B$35:$B$58,MATCH($A$60,MARDI!Q35:Q58,0))</f>
        <v>#N/A</v>
      </c>
      <c r="JX60" s="565" t="e">
        <f>INDEX(MARDI!$B$35:$B$58,MATCH($A$60,MARDI!R35:R58,0))</f>
        <v>#N/A</v>
      </c>
      <c r="JY60" s="565" t="e">
        <f>INDEX(MARDI!$B$35:$B$58,MATCH($A$60,MARDI!S35:S58,0))</f>
        <v>#N/A</v>
      </c>
      <c r="JZ60" s="565" t="e">
        <f>INDEX(MARDI!$B$35:$B$58,MATCH($A$60,MARDI!T35:T58,0))</f>
        <v>#N/A</v>
      </c>
      <c r="KA60" s="565" t="e">
        <f>INDEX(MARDI!$B$35:$B$58,MATCH($A$60,MARDI!U35:U58,0))</f>
        <v>#N/A</v>
      </c>
      <c r="KB60" s="565" t="e">
        <f>INDEX(MARDI!$B$35:$B$58,MATCH($A$60,MARDI!V35:V58,0))</f>
        <v>#N/A</v>
      </c>
      <c r="KC60" s="565" t="e">
        <f>INDEX(MARDI!$B$35:$B$58,MATCH($A$60,MARDI!W35:W58,0))</f>
        <v>#N/A</v>
      </c>
      <c r="KD60" s="565" t="e">
        <f>INDEX(MARDI!$B$35:$B$58,MATCH($A$60,MARDI!X35:X58,0))</f>
        <v>#N/A</v>
      </c>
      <c r="KE60" s="565" t="e">
        <f>INDEX(MARDI!$B$35:$B$58,MATCH($A$60,MARDI!Y35:Y58,0))</f>
        <v>#N/A</v>
      </c>
      <c r="KF60" s="565" t="e">
        <f>INDEX(MARDI!$B$35:$B$58,MATCH($A$60,MARDI!Z35:Z58,0))</f>
        <v>#N/A</v>
      </c>
      <c r="KG60" s="565" t="e">
        <f>INDEX(MARDI!$B$35:$B$58,MATCH($A$60,MARDI!AA35:AA58,0))</f>
        <v>#N/A</v>
      </c>
      <c r="KH60" s="565" t="e">
        <f>INDEX(MARDI!$B$35:$B$58,MATCH($A$60,MARDI!AB35:AB58,0))</f>
        <v>#N/A</v>
      </c>
      <c r="KI60" s="572">
        <f t="shared" si="36"/>
        <v>0</v>
      </c>
      <c r="KK60" s="565" t="str">
        <f t="shared" si="37"/>
        <v>PARSY</v>
      </c>
      <c r="KL60" s="565" t="e">
        <f>INDEX(MERCREDI!$B$35:$B$58,MATCH($A$60,MERCREDI!D35:D58,0))</f>
        <v>#N/A</v>
      </c>
      <c r="KM60" s="565" t="e">
        <f>INDEX(MERCREDI!$B$35:$B$58,MATCH($A$60,MERCREDI!E35:E58,0))</f>
        <v>#N/A</v>
      </c>
      <c r="KN60" s="565" t="e">
        <f>INDEX(MERCREDI!$B$35:$B$58,MATCH($A$60,MERCREDI!F35:F58,0))</f>
        <v>#N/A</v>
      </c>
      <c r="KO60" s="565" t="e">
        <f>INDEX(MERCREDI!$B$35:$B$58,MATCH($A$60,MERCREDI!G35:G58,0))</f>
        <v>#N/A</v>
      </c>
      <c r="KP60" s="565" t="e">
        <f>INDEX(MERCREDI!$B$35:$B$58,MATCH($A$60,MERCREDI!H35:H58,0))</f>
        <v>#N/A</v>
      </c>
      <c r="KQ60" s="565" t="e">
        <f>INDEX(MERCREDI!$B$35:$B$58,MATCH($A$60,MERCREDI!I35:I58,0))</f>
        <v>#N/A</v>
      </c>
      <c r="KR60" s="565" t="e">
        <f>INDEX(MERCREDI!$B$35:$B$58,MATCH($A$60,MERCREDI!J35:J58,0))</f>
        <v>#N/A</v>
      </c>
      <c r="KS60" s="565" t="e">
        <f>INDEX(MERCREDI!$B$35:$B$58,MATCH($A$60,MERCREDI!K35:K58,0))</f>
        <v>#N/A</v>
      </c>
      <c r="KT60" s="565" t="e">
        <f>INDEX(MERCREDI!$B$35:$B$58,MATCH($A$60,MERCREDI!L35:L58,0))</f>
        <v>#N/A</v>
      </c>
      <c r="KU60" s="565" t="e">
        <f>INDEX(MERCREDI!$B$35:$B$58,MATCH($A$60,MERCREDI!M35:M58,0))</f>
        <v>#N/A</v>
      </c>
      <c r="KV60" s="565" t="e">
        <f>INDEX(MERCREDI!$B$35:$B$58,MATCH($A$60,MERCREDI!N35:N58,0))</f>
        <v>#N/A</v>
      </c>
      <c r="KW60" s="565" t="e">
        <f>INDEX(MERCREDI!$B$35:$B$58,MATCH($A$60,MERCREDI!O35:O58,0))</f>
        <v>#N/A</v>
      </c>
      <c r="KX60" s="565" t="e">
        <f>INDEX(MERCREDI!$B$35:$B$58,MATCH($A$60,MERCREDI!P35:P58,0))</f>
        <v>#N/A</v>
      </c>
      <c r="KY60" s="565" t="e">
        <f>INDEX(MERCREDI!$B$35:$B$58,MATCH($A$60,MERCREDI!Q35:Q58,0))</f>
        <v>#N/A</v>
      </c>
      <c r="KZ60" s="565" t="e">
        <f>INDEX(MERCREDI!$B$35:$B$58,MATCH($A$60,MERCREDI!R35:R58,0))</f>
        <v>#N/A</v>
      </c>
      <c r="LA60" s="565" t="e">
        <f>INDEX(MERCREDI!$B$35:$B$58,MATCH($A$60,MERCREDI!S35:S58,0))</f>
        <v>#N/A</v>
      </c>
      <c r="LB60" s="565" t="e">
        <f>INDEX(MERCREDI!$B$35:$B$58,MATCH($A$60,MERCREDI!T35:T58,0))</f>
        <v>#N/A</v>
      </c>
      <c r="LC60" s="565" t="e">
        <f>INDEX(MERCREDI!$B$35:$B$58,MATCH($A$60,MERCREDI!U35:U58,0))</f>
        <v>#N/A</v>
      </c>
      <c r="LD60" s="565" t="e">
        <f>INDEX(MERCREDI!$B$35:$B$58,MATCH($A$60,MERCREDI!V35:V58,0))</f>
        <v>#N/A</v>
      </c>
      <c r="LE60" s="565" t="e">
        <f>INDEX(MERCREDI!$B$35:$B$58,MATCH($A$60,MERCREDI!W35:W58,0))</f>
        <v>#N/A</v>
      </c>
      <c r="LF60" s="565" t="e">
        <f>INDEX(MERCREDI!$B$35:$B$58,MATCH($A$60,MERCREDI!X35:X58,0))</f>
        <v>#N/A</v>
      </c>
      <c r="LG60" s="565" t="e">
        <f>INDEX(MERCREDI!$B$35:$B$58,MATCH($A$60,MERCREDI!Y35:Y58,0))</f>
        <v>#N/A</v>
      </c>
      <c r="LH60" s="565" t="e">
        <f>INDEX(MERCREDI!$B$35:$B$58,MATCH($A$60,MERCREDI!Z35:Z58,0))</f>
        <v>#N/A</v>
      </c>
      <c r="LI60" s="565" t="e">
        <f>INDEX(MERCREDI!$B$35:$B$58,MATCH($A$60,MERCREDI!AA35:AA58,0))</f>
        <v>#N/A</v>
      </c>
      <c r="LJ60" s="565" t="e">
        <f>INDEX(MERCREDI!$B$35:$B$58,MATCH($A$60,MERCREDI!AB35:AB58,0))</f>
        <v>#N/A</v>
      </c>
      <c r="LK60" s="572">
        <f t="shared" si="38"/>
        <v>0</v>
      </c>
      <c r="LM60" s="565" t="str">
        <f t="shared" si="39"/>
        <v>PARSY</v>
      </c>
      <c r="LN60" s="565" t="e">
        <f>INDEX(JEUDI!$B$35:$B$58,MATCH($A$60,JEUDI!D35:D58,0))</f>
        <v>#N/A</v>
      </c>
      <c r="LO60" s="565" t="e">
        <f>INDEX(JEUDI!$B$35:$B$58,MATCH($A$60,JEUDI!E35:E58,0))</f>
        <v>#N/A</v>
      </c>
      <c r="LP60" s="565" t="e">
        <f>INDEX(JEUDI!$B$35:$B$58,MATCH($A$60,JEUDI!F35:F58,0))</f>
        <v>#N/A</v>
      </c>
      <c r="LQ60" s="565" t="e">
        <f>INDEX(JEUDI!$B$35:$B$58,MATCH($A$60,JEUDI!G35:G58,0))</f>
        <v>#N/A</v>
      </c>
      <c r="LR60" s="565" t="e">
        <f>INDEX(JEUDI!$B$35:$B$58,MATCH($A$60,JEUDI!H35:H58,0))</f>
        <v>#N/A</v>
      </c>
      <c r="LS60" s="565" t="e">
        <f>INDEX(JEUDI!$B$35:$B$58,MATCH($A$60,JEUDI!I35:I58,0))</f>
        <v>#N/A</v>
      </c>
      <c r="LT60" s="565" t="e">
        <f>INDEX(JEUDI!$B$35:$B$58,MATCH($A$60,JEUDI!J35:J58,0))</f>
        <v>#N/A</v>
      </c>
      <c r="LU60" s="565" t="e">
        <f>INDEX(JEUDI!$B$35:$B$58,MATCH($A$60,JEUDI!K35:K58,0))</f>
        <v>#N/A</v>
      </c>
      <c r="LV60" s="565" t="e">
        <f>INDEX(JEUDI!$B$35:$B$58,MATCH($A$60,JEUDI!L35:L58,0))</f>
        <v>#N/A</v>
      </c>
      <c r="LW60" s="565" t="e">
        <f>INDEX(JEUDI!$B$35:$B$58,MATCH($A$60,JEUDI!M35:M58,0))</f>
        <v>#N/A</v>
      </c>
      <c r="LX60" s="565" t="e">
        <f>INDEX(JEUDI!$B$35:$B$58,MATCH($A$60,JEUDI!N35:N58,0))</f>
        <v>#N/A</v>
      </c>
      <c r="LY60" s="565" t="e">
        <f>INDEX(JEUDI!$B$35:$B$58,MATCH($A$60,JEUDI!O35:O58,0))</f>
        <v>#N/A</v>
      </c>
      <c r="LZ60" s="565" t="e">
        <f>INDEX(JEUDI!$B$35:$B$58,MATCH($A$60,JEUDI!P35:P58,0))</f>
        <v>#N/A</v>
      </c>
      <c r="MA60" s="565" t="e">
        <f>INDEX(JEUDI!$B$35:$B$58,MATCH($A$60,JEUDI!Q35:Q58,0))</f>
        <v>#N/A</v>
      </c>
      <c r="MB60" s="565" t="e">
        <f>INDEX(JEUDI!$B$35:$B$58,MATCH($A$60,JEUDI!R35:R58,0))</f>
        <v>#N/A</v>
      </c>
      <c r="MC60" s="565" t="e">
        <f>INDEX(JEUDI!$B$35:$B$58,MATCH($A$60,JEUDI!S35:S58,0))</f>
        <v>#N/A</v>
      </c>
      <c r="MD60" s="565" t="e">
        <f>INDEX(JEUDI!$B$35:$B$58,MATCH($A$60,JEUDI!T35:T58,0))</f>
        <v>#N/A</v>
      </c>
      <c r="ME60" s="565" t="e">
        <f>INDEX(JEUDI!$B$35:$B$58,MATCH($A$60,JEUDI!U35:U58,0))</f>
        <v>#N/A</v>
      </c>
      <c r="MF60" s="565" t="e">
        <f>INDEX(JEUDI!$B$35:$B$58,MATCH($A$60,JEUDI!V35:V58,0))</f>
        <v>#N/A</v>
      </c>
      <c r="MG60" s="565" t="e">
        <f>INDEX(JEUDI!$B$35:$B$58,MATCH($A$60,JEUDI!W35:W58,0))</f>
        <v>#N/A</v>
      </c>
      <c r="MH60" s="565" t="e">
        <f>INDEX(JEUDI!$B$35:$B$58,MATCH($A$60,JEUDI!X35:X58,0))</f>
        <v>#N/A</v>
      </c>
      <c r="MI60" s="565" t="e">
        <f>INDEX(JEUDI!$B$35:$B$58,MATCH($A$60,JEUDI!Y35:Y58,0))</f>
        <v>#N/A</v>
      </c>
      <c r="MJ60" s="565" t="e">
        <f>INDEX(JEUDI!$B$35:$B$58,MATCH($A$60,JEUDI!Z35:Z58,0))</f>
        <v>#N/A</v>
      </c>
      <c r="MK60" s="565" t="e">
        <f>INDEX(JEUDI!$B$35:$B$58,MATCH($A$60,JEUDI!AA35:AA58,0))</f>
        <v>#N/A</v>
      </c>
      <c r="ML60" s="565" t="e">
        <f>INDEX(JEUDI!$B$35:$B$58,MATCH($A$60,JEUDI!AB35:AB58,0))</f>
        <v>#N/A</v>
      </c>
      <c r="MM60" s="572">
        <f t="shared" si="40"/>
        <v>0</v>
      </c>
      <c r="MP60" s="565" t="str">
        <f t="shared" si="41"/>
        <v>PARSY</v>
      </c>
      <c r="MQ60" s="565" t="e">
        <f>INDEX(VENDREDI!$B$35:$B$58,MATCH($A$60,VENDREDI!D35:D58,0))</f>
        <v>#N/A</v>
      </c>
      <c r="MR60" s="565" t="e">
        <f>INDEX(VENDREDI!$B$35:$B$58,MATCH($A$60,VENDREDI!E35:E58,0))</f>
        <v>#N/A</v>
      </c>
      <c r="MS60" s="565" t="e">
        <f>INDEX(VENDREDI!$B$35:$B$58,MATCH($A$60,VENDREDI!F35:F58,0))</f>
        <v>#N/A</v>
      </c>
      <c r="MT60" s="565" t="e">
        <f>INDEX(VENDREDI!$B$35:$B$58,MATCH($A$60,VENDREDI!G35:G58,0))</f>
        <v>#N/A</v>
      </c>
      <c r="MU60" s="565" t="e">
        <f>INDEX(VENDREDI!$B$35:$B$58,MATCH($A$60,VENDREDI!H35:H58,0))</f>
        <v>#N/A</v>
      </c>
      <c r="MV60" s="565" t="e">
        <f>INDEX(VENDREDI!$B$35:$B$58,MATCH($A$60,VENDREDI!I35:I58,0))</f>
        <v>#N/A</v>
      </c>
      <c r="MW60" s="565" t="e">
        <f>INDEX(VENDREDI!$B$35:$B$58,MATCH($A$60,VENDREDI!J35:J58,0))</f>
        <v>#N/A</v>
      </c>
      <c r="MX60" s="565" t="e">
        <f>INDEX(VENDREDI!$B$35:$B$58,MATCH($A$60,VENDREDI!K35:K58,0))</f>
        <v>#N/A</v>
      </c>
      <c r="MY60" s="565" t="e">
        <f>INDEX(VENDREDI!$B$35:$B$58,MATCH($A$60,VENDREDI!L35:L58,0))</f>
        <v>#N/A</v>
      </c>
      <c r="MZ60" s="565" t="e">
        <f>INDEX(VENDREDI!$B$35:$B$58,MATCH($A$60,VENDREDI!M35:M58,0))</f>
        <v>#N/A</v>
      </c>
      <c r="NA60" s="565" t="e">
        <f>INDEX(VENDREDI!$B$35:$B$58,MATCH($A$60,VENDREDI!N35:N58,0))</f>
        <v>#N/A</v>
      </c>
      <c r="NB60" s="565" t="e">
        <f>INDEX(VENDREDI!$B$35:$B$58,MATCH($A$60,VENDREDI!O35:O58,0))</f>
        <v>#N/A</v>
      </c>
      <c r="NC60" s="565" t="e">
        <f>INDEX(VENDREDI!$B$35:$B$58,MATCH($A$60,VENDREDI!P35:P58,0))</f>
        <v>#N/A</v>
      </c>
      <c r="ND60" s="565" t="e">
        <f>INDEX(VENDREDI!$B$35:$B$58,MATCH($A$60,VENDREDI!Q35:Q58,0))</f>
        <v>#N/A</v>
      </c>
      <c r="NE60" s="565" t="e">
        <f>INDEX(VENDREDI!$B$35:$B$58,MATCH($A$60,VENDREDI!R35:R58,0))</f>
        <v>#N/A</v>
      </c>
      <c r="NF60" s="565" t="e">
        <f>INDEX(VENDREDI!$B$35:$B$58,MATCH($A$60,VENDREDI!S35:S58,0))</f>
        <v>#N/A</v>
      </c>
      <c r="NG60" s="565" t="e">
        <f>INDEX(VENDREDI!$B$35:$B$58,MATCH($A$60,VENDREDI!T35:T58,0))</f>
        <v>#N/A</v>
      </c>
      <c r="NH60" s="565" t="e">
        <f>INDEX(VENDREDI!$B$35:$B$58,MATCH($A$60,VENDREDI!U35:U58,0))</f>
        <v>#N/A</v>
      </c>
      <c r="NI60" s="565" t="e">
        <f>INDEX(VENDREDI!$B$35:$B$58,MATCH($A$60,VENDREDI!V35:V58,0))</f>
        <v>#N/A</v>
      </c>
      <c r="NJ60" s="565" t="e">
        <f>INDEX(VENDREDI!$B$35:$B$58,MATCH($A$60,VENDREDI!W35:W58,0))</f>
        <v>#N/A</v>
      </c>
      <c r="NK60" s="565" t="e">
        <f>INDEX(VENDREDI!$B$35:$B$58,MATCH($A$60,VENDREDI!X35:X58,0))</f>
        <v>#N/A</v>
      </c>
      <c r="NL60" s="565" t="e">
        <f>INDEX(VENDREDI!$B$35:$B$58,MATCH($A$60,VENDREDI!Y35:Y58,0))</f>
        <v>#N/A</v>
      </c>
      <c r="NM60" s="565" t="e">
        <f>INDEX(VENDREDI!$B$35:$B$58,MATCH($A$60,VENDREDI!Z35:Z58,0))</f>
        <v>#N/A</v>
      </c>
      <c r="NN60" s="565" t="e">
        <f>INDEX(VENDREDI!$B$35:$B$58,MATCH($A$60,VENDREDI!AA35:AA58,0))</f>
        <v>#N/A</v>
      </c>
      <c r="NO60" s="565" t="e">
        <f>INDEX(VENDREDI!$B$35:$B$58,MATCH($A$60,VENDREDI!AB35:AB58,0))</f>
        <v>#N/A</v>
      </c>
      <c r="NP60" s="572">
        <f t="shared" si="42"/>
        <v>0</v>
      </c>
      <c r="NS60" s="564" t="str">
        <f t="shared" si="43"/>
        <v>PARSY</v>
      </c>
      <c r="NT60" s="617" t="e">
        <f>INDEX(LUNDI!$B$63:$B$66,MATCH(A60,LUNDI!$D$63:$D$66,0))</f>
        <v>#N/A</v>
      </c>
      <c r="NU60" s="618" t="e">
        <f>INDEX(LUNDI!$B$63:$B$66,MATCH(A60,LUNDI!$E$63:$E$66,0))</f>
        <v>#N/A</v>
      </c>
      <c r="NV60" s="625" t="e">
        <f>INDEX(LUNDI!$H$63:$H$66,MATCH(A60,LUNDI!$J$63:$J$66,0))</f>
        <v>#N/A</v>
      </c>
      <c r="NW60" s="626" t="e">
        <f>INDEX(LUNDI!$H$63:$H$66,MATCH($A$60,LUNDI!K63:K66,0))</f>
        <v>#N/A</v>
      </c>
      <c r="NX60" s="617" t="e">
        <f>INDEX(MARDI!$B$63:$B$66,MATCH(A60,MARDI!$D$63:$D$66,0))</f>
        <v>#N/A</v>
      </c>
      <c r="NY60" s="618" t="e">
        <f>INDEX(MARDI!$B$63:$B$66,MATCH(A60,MARDI!$E$63:$E$66,0))</f>
        <v>#N/A</v>
      </c>
      <c r="NZ60" s="625" t="e">
        <f>INDEX(MARDI!$H$63:$H$66,MATCH(A60,MARDI!$J$63:$J$66,0))</f>
        <v>#N/A</v>
      </c>
      <c r="OA60" s="626" t="e">
        <f>INDEX(MARDI!$H$63:$H$66,MATCH(A60,MARDI!$K$63:$K$66,0))</f>
        <v>#N/A</v>
      </c>
      <c r="OB60" s="617" t="e">
        <f>INDEX(MERCREDI!$B$63:$B$66,MATCH(A60,MERCREDI!$D$63:$D$66,0))</f>
        <v>#N/A</v>
      </c>
      <c r="OC60" s="618" t="e">
        <f>INDEX(MERCREDI!$B$63:$B$66,MATCH(A60,MERCREDI!$E$63:$E$66,0))</f>
        <v>#N/A</v>
      </c>
      <c r="OD60" s="625" t="e">
        <f>INDEX(MERCREDI!$H$63:$H$66,MATCH(A60,MERCREDI!$J$63:$J$66,0))</f>
        <v>#N/A</v>
      </c>
      <c r="OE60" s="626" t="e">
        <f>INDEX(MERCREDI!$H$63:$H$66,MATCH(A60,MERCREDI!$K$63:$K$66,0))</f>
        <v>#N/A</v>
      </c>
      <c r="OF60" s="617" t="e">
        <f>INDEX(JEUDI!$B$63:$B$66,MATCH(A60,JEUDI!$D$63:$D$66,0))</f>
        <v>#N/A</v>
      </c>
      <c r="OG60" s="618" t="e">
        <f>INDEX(JEUDI!$B$63:$B$66,MATCH(A60,JEUDI!$E$63:$E$66,0))</f>
        <v>#N/A</v>
      </c>
      <c r="OH60" s="625" t="e">
        <f>INDEX(JEUDI!$H$63:$H$66,MATCH(A60,JEUDI!$J$63:$J$66,0))</f>
        <v>#N/A</v>
      </c>
      <c r="OI60" s="626" t="e">
        <f>INDEX(JEUDI!$H$63:$H$66,MATCH(A60,JEUDI!$K$63:$K$66,0))</f>
        <v>#N/A</v>
      </c>
      <c r="OJ60" s="617" t="e">
        <f>INDEX(VENDREDI!$B$63:$B$66,MATCH(A60,VENDREDI!$D$63:$D$66,0))</f>
        <v>#N/A</v>
      </c>
      <c r="OK60" s="618" t="e">
        <f>INDEX(VENDREDI!$B$63:$B$66,MATCH(A60,VENDREDI!$E$63:$E$66,0))</f>
        <v>#N/A</v>
      </c>
      <c r="OL60" s="625" t="e">
        <f>INDEX(VENDREDI!$H$63:$H$66,MATCH(A60,VENDREDI!$J$63:$J$66,0))</f>
        <v>#N/A</v>
      </c>
      <c r="OM60" s="626" t="e">
        <f>INDEX(VENDREDI!$H$63:$H$66,MATCH(A60,VENDREDI!$K$63:$K$66,0))</f>
        <v>#N/A</v>
      </c>
      <c r="ON60" s="669" t="str">
        <f t="shared" si="44"/>
        <v>PARSY</v>
      </c>
      <c r="OO60" s="641" t="e">
        <f>INDEX(LUNDI!$C$63:$C$66,MATCH(A60,LUNDI!$D$63:$D$66,0))</f>
        <v>#N/A</v>
      </c>
      <c r="OP60" s="642" t="e">
        <f>INDEX(LUNDI!$C$63:$C$66,MATCH(A60,LUNDI!$E$63:$E$66,0))</f>
        <v>#N/A</v>
      </c>
      <c r="OQ60" s="645" t="e">
        <f>INDEX(LUNDI!$I$63:$I$66,MATCH(A60,LUNDI!$J$63:$J$66,0))</f>
        <v>#N/A</v>
      </c>
      <c r="OR60" s="646" t="e">
        <f>INDEX(LUNDI!$I$63:$I$66,MATCH(A60,LUNDI!$K$63:$K$66,0))</f>
        <v>#N/A</v>
      </c>
      <c r="OS60" s="649" t="e">
        <f>INDEX(MARDI!$C$63:$C$66,MATCH(A60,MARDI!$D$63:$D$66,0))</f>
        <v>#N/A</v>
      </c>
      <c r="OT60" s="650" t="e">
        <f>INDEX(MARDI!$C$63:$C$66,MATCH(A60,MARDI!$E$63:$E$66,0))</f>
        <v>#N/A</v>
      </c>
      <c r="OU60" s="651" t="e">
        <f>INDEX(MARDI!$I$63:$I$66,MATCH(A60,MARDI!$J$63:$J$66,0))</f>
        <v>#N/A</v>
      </c>
      <c r="OV60" s="652" t="e">
        <f>INDEX(MARDI!$I$63:$I$66,MATCH(A60,MARDI!$K$63:$K$66,0))</f>
        <v>#N/A</v>
      </c>
      <c r="OW60" s="657" t="e">
        <f>INDEX(MERCREDI!$C$63:$C$66,MATCH(A60,MERCREDI!$D$63:$D$66,0))</f>
        <v>#N/A</v>
      </c>
      <c r="OX60" s="658" t="e">
        <f>INDEX(MERCREDI!$C$63:$C$66,MATCH(A60,MERCREDI!$E$63:$E$66,0))</f>
        <v>#N/A</v>
      </c>
      <c r="OY60" s="659" t="e">
        <f>INDEX(MERCREDI!$I$63:$I$66,MATCH(A60,MERCREDI!$J$63:$J$66,0))</f>
        <v>#N/A</v>
      </c>
      <c r="OZ60" s="660" t="e">
        <f>INDEX(MERCREDI!$I$63:$I$66,MATCH(A60,MERCREDI!$K$63:$K$66,0))</f>
        <v>#N/A</v>
      </c>
      <c r="PA60" s="657" t="e">
        <f>INDEX(JEUDI!$C$63:$C$66,MATCH(A60,JEUDI!$D$63:$D$66,0))</f>
        <v>#N/A</v>
      </c>
      <c r="PB60" s="658" t="e">
        <f>INDEX(JEUDI!$C$63:$C$66,MATCH(A60,JEUDI!$E$63:$E$66,0))</f>
        <v>#N/A</v>
      </c>
      <c r="PC60" s="659" t="e">
        <f>INDEX(JEUDI!$I$63:$I$66,MATCH(A60,JEUDI!$J$63:$J$66,0))</f>
        <v>#N/A</v>
      </c>
      <c r="PD60" s="660" t="e">
        <f>INDEX(JEUDI!$I$63:$I$66,MATCH(A60,JEUDI!$K$63:$K$66,0))</f>
        <v>#N/A</v>
      </c>
      <c r="PE60" s="657" t="e">
        <f>INDEX(VENDREDI!$C$63:$C$66,MATCH(A60,VENDREDI!$D$63:$D$66,0))</f>
        <v>#N/A</v>
      </c>
      <c r="PF60" s="658" t="e">
        <f>INDEX(VENDREDI!$C$63:$C$66,MATCH(A60,VENDREDI!$E$63:$E$66,0))</f>
        <v>#N/A</v>
      </c>
      <c r="PG60" s="659" t="e">
        <f>INDEX(VENDREDI!$I$63:$I$66,MATCH(A60,VENDREDI!$J$63:$J$66,0))</f>
        <v>#N/A</v>
      </c>
      <c r="PH60" s="660" t="e">
        <f>INDEX(VENDREDI!$I$63:$I$66,MATCH(A60,VENDREDI!$K$63:$K$66,0))</f>
        <v>#N/A</v>
      </c>
    </row>
    <row r="61" spans="1:424" x14ac:dyDescent="0.25">
      <c r="A61" s="90" t="str">
        <f>'LISTE DES PROFS'!A56</f>
        <v>PINOIT</v>
      </c>
      <c r="B61" s="226">
        <f t="shared" si="17"/>
        <v>0</v>
      </c>
      <c r="C61" s="487">
        <f t="shared" si="18"/>
        <v>0</v>
      </c>
      <c r="D61" s="481">
        <f t="shared" si="19"/>
        <v>0</v>
      </c>
      <c r="E61" s="482">
        <f t="shared" si="20"/>
        <v>0</v>
      </c>
      <c r="F61" s="226">
        <f t="shared" si="21"/>
        <v>0</v>
      </c>
      <c r="G61" s="487">
        <f t="shared" si="22"/>
        <v>0</v>
      </c>
      <c r="H61" s="481">
        <f t="shared" si="23"/>
        <v>0</v>
      </c>
      <c r="I61" s="482">
        <f t="shared" si="24"/>
        <v>0</v>
      </c>
      <c r="J61" s="226">
        <f t="shared" si="45"/>
        <v>0</v>
      </c>
      <c r="K61" s="487">
        <f t="shared" si="46"/>
        <v>0</v>
      </c>
      <c r="L61" s="481">
        <f t="shared" si="47"/>
        <v>0</v>
      </c>
      <c r="M61" s="482">
        <f t="shared" si="48"/>
        <v>0</v>
      </c>
      <c r="N61" s="492">
        <f t="shared" si="25"/>
        <v>0</v>
      </c>
      <c r="O61" s="480" t="s">
        <v>8</v>
      </c>
      <c r="P61" s="226">
        <f>COUNTIF(LUNDI!$D$6:$AB$15,A61)</f>
        <v>0</v>
      </c>
      <c r="Q61" s="228">
        <f>COUNTIF(LUNDI!$D$20:$Y$29,A61)</f>
        <v>0</v>
      </c>
      <c r="R61" s="444">
        <f t="shared" si="4"/>
        <v>0</v>
      </c>
      <c r="S61" s="228">
        <f>COUNTIF(MARDI!$D$6:$AB$15,A61)</f>
        <v>0</v>
      </c>
      <c r="T61" s="228">
        <f>COUNTIF(MARDI!$D$20:$Y$29,A61)</f>
        <v>0</v>
      </c>
      <c r="U61" s="444">
        <f t="shared" si="5"/>
        <v>0</v>
      </c>
      <c r="V61" s="228">
        <f>COUNTIF(MERCREDI!$D$6:$AB$15,A61)</f>
        <v>0</v>
      </c>
      <c r="W61" s="228">
        <f>COUNTIF(MERCREDI!$D$20:$Y$29,A61)</f>
        <v>0</v>
      </c>
      <c r="X61" s="444">
        <f t="shared" si="6"/>
        <v>0</v>
      </c>
      <c r="Y61" s="228">
        <f>COUNTIF(JEUDI!$D$6:$AB$15,A61)</f>
        <v>0</v>
      </c>
      <c r="Z61" s="228">
        <f>COUNTIF(JEUDI!$D$20:$Y$29,A61)</f>
        <v>0</v>
      </c>
      <c r="AA61" s="444">
        <f t="shared" si="7"/>
        <v>0</v>
      </c>
      <c r="AB61" s="228">
        <f>COUNTIF(VENDREDI!$D$6:$AB$15,A61)</f>
        <v>0</v>
      </c>
      <c r="AC61" s="229">
        <f>COUNTIF(VENDREDI!$D$20:$Y$29,A61)</f>
        <v>0</v>
      </c>
      <c r="AD61" s="451">
        <f t="shared" si="8"/>
        <v>0</v>
      </c>
      <c r="AE61" s="226">
        <f>COUNTIF(LUNDI!$D$63:$D$66,A61)</f>
        <v>0</v>
      </c>
      <c r="AF61" s="227">
        <f>COUNTIF(LUNDI!$E$63:$E$66,A61)</f>
        <v>0</v>
      </c>
      <c r="AG61" s="228">
        <f>COUNTIF(MARDI!$D$63:$D$66,A61)</f>
        <v>0</v>
      </c>
      <c r="AH61" s="234">
        <f>COUNTIF(MARDI!$E$63:$E$66,A61)</f>
        <v>0</v>
      </c>
      <c r="AI61" s="228">
        <f>COUNTIF(MERCREDI!$D$63:$D$66,A61)</f>
        <v>0</v>
      </c>
      <c r="AJ61" s="234">
        <f>COUNTIF(MERCREDI!$E$63:$E$66,A61)</f>
        <v>0</v>
      </c>
      <c r="AK61" s="228">
        <f>COUNTIF(JEUDI!$D$63:$D$66,A61)</f>
        <v>0</v>
      </c>
      <c r="AL61" s="227">
        <f>COUNTIF(JEUDI!$E$63:$E$66,A61)</f>
        <v>0</v>
      </c>
      <c r="AM61" s="228">
        <f>COUNTIF(VENDREDI!$D$63:$D$66,A61)</f>
        <v>0</v>
      </c>
      <c r="AN61" s="525">
        <f>COUNTIF(VENDREDI!$E$63:$E$66,A61)</f>
        <v>0</v>
      </c>
      <c r="AO61" s="226">
        <f>COUNTIF(LUNDI!$F$63:$F$66,A61)</f>
        <v>0</v>
      </c>
      <c r="AP61" s="227"/>
      <c r="AQ61" s="228">
        <f>COUNTIF(MARDI!$F$63:$F$66,A61)</f>
        <v>0</v>
      </c>
      <c r="AR61" s="227"/>
      <c r="AS61" s="228">
        <f>COUNTIF(MERCREDI!$F$63:$F$66,A61)</f>
        <v>0</v>
      </c>
      <c r="AT61" s="227"/>
      <c r="AU61" s="228">
        <f>COUNTIF(JEUDI!$F$63:$F$66,A61)</f>
        <v>0</v>
      </c>
      <c r="AV61" s="227"/>
      <c r="AW61" s="229">
        <f>COUNTIF(VENDREDI!$F$63:$F$66,A61)</f>
        <v>0</v>
      </c>
      <c r="AZ61" s="236">
        <f>COUNTIF(LUNDI!$D$35:$AB$44,A61)</f>
        <v>0</v>
      </c>
      <c r="BA61" s="237">
        <f>COUNTIF(LUNDI!$D$49:$Y$58,A61)</f>
        <v>0</v>
      </c>
      <c r="BB61" s="444">
        <f t="shared" si="9"/>
        <v>0</v>
      </c>
      <c r="BC61" s="237">
        <f>COUNTIF(MARDI!$D$35:$AB$44,A61)</f>
        <v>0</v>
      </c>
      <c r="BD61" s="237">
        <f>COUNTIF(MARDI!$D$49:$Y$58,A61)</f>
        <v>0</v>
      </c>
      <c r="BE61" s="444">
        <f t="shared" si="10"/>
        <v>0</v>
      </c>
      <c r="BF61" s="237">
        <f>COUNTIF(MERCREDI!$D$35:$AB$44,A61)</f>
        <v>0</v>
      </c>
      <c r="BG61" s="237">
        <f>COUNTIF(MERCREDI!$D$49:$Y$58,A61)</f>
        <v>0</v>
      </c>
      <c r="BH61" s="444">
        <f t="shared" si="11"/>
        <v>0</v>
      </c>
      <c r="BI61" s="237">
        <f>COUNTIF(JEUDI!$D$35:$AB$44,A61)</f>
        <v>0</v>
      </c>
      <c r="BJ61" s="237">
        <f>COUNTIF(JEUDI!$D$49:$Y$58,A61)</f>
        <v>0</v>
      </c>
      <c r="BK61" s="444">
        <f t="shared" si="12"/>
        <v>0</v>
      </c>
      <c r="BL61" s="237">
        <f>COUNTIF(VENDREDI!$D$35:$AB$44,A61)</f>
        <v>0</v>
      </c>
      <c r="BM61" s="238">
        <f>COUNTIF(VENDREDI!$D$49:$Y$58,A61)</f>
        <v>0</v>
      </c>
      <c r="BN61" s="451">
        <f t="shared" si="13"/>
        <v>0</v>
      </c>
      <c r="BO61" s="207">
        <f>COUNTIF(LUNDI!$J$63:$J$66,A61)</f>
        <v>0</v>
      </c>
      <c r="BP61" s="41">
        <f>COUNTIF(LUNDI!$K$63:$K$66,A61)</f>
        <v>0</v>
      </c>
      <c r="BQ61" s="207">
        <f>COUNTIF(MARDI!$J$63:$J$66,A61)</f>
        <v>0</v>
      </c>
      <c r="BR61" s="41">
        <f>COUNTIF(MARDI!$K$63:$K$66,A61)</f>
        <v>0</v>
      </c>
      <c r="BS61" s="207">
        <f>COUNTIF(MERCREDI!$J$63:$J$66,A61)</f>
        <v>0</v>
      </c>
      <c r="BT61" s="41">
        <f>COUNTIF(MERCREDI!$K$63:$K$66,A61)</f>
        <v>0</v>
      </c>
      <c r="BU61" s="207">
        <f>COUNTIF(JEUDI!$J$63:$J$66,A61)</f>
        <v>0</v>
      </c>
      <c r="BV61" s="41">
        <f>COUNTIF(JEUDI!$K$63:$K$66,A61)</f>
        <v>0</v>
      </c>
      <c r="BW61" s="207">
        <f>COUNTIF(VENDREDI!$J$63:$J$66,A61)</f>
        <v>0</v>
      </c>
      <c r="BX61" s="42">
        <f>COUNTIF(VENDREDI!$K$63:$K$66,A61)</f>
        <v>0</v>
      </c>
      <c r="BY61" s="207">
        <f>COUNTIF(LUNDI!$L$66:$L117,A61)</f>
        <v>0</v>
      </c>
      <c r="BZ61" s="208"/>
      <c r="CA61" s="41">
        <f>COUNTIF(MARDI!$L$63:$L$66,A61)</f>
        <v>0</v>
      </c>
      <c r="CB61" s="208"/>
      <c r="CC61" s="208">
        <f>COUNTIF(MERCREDI!$L$63:$L$66,A61)</f>
        <v>0</v>
      </c>
      <c r="CD61" s="208"/>
      <c r="CE61" s="41">
        <f>COUNTIF(JEUDI!$L$63:$L$66,A61)</f>
        <v>0</v>
      </c>
      <c r="CF61" s="208"/>
      <c r="CG61" s="209">
        <f>COUNTIF(VENDREDI!$L$63:$L$66,A61)</f>
        <v>0</v>
      </c>
      <c r="CK61" s="43">
        <f>COUNTIF(LUNDI!$O$64:$O$66,A61)</f>
        <v>0</v>
      </c>
      <c r="CL61" s="41">
        <f>COUNTIF(MARDI!$O$64:$O$66,A61)</f>
        <v>0</v>
      </c>
      <c r="CM61" s="41">
        <f>COUNTIF(MERCREDI!$O$64:$O$66,A61)</f>
        <v>0</v>
      </c>
      <c r="CN61" s="41">
        <f>COUNTIF(JEUDI!$O$64:$O$66,A61)</f>
        <v>0</v>
      </c>
      <c r="CO61" s="42">
        <f>COUNTIF(VENDREDI!$O$64:$O$66,A61)</f>
        <v>0</v>
      </c>
      <c r="CQ61" s="43">
        <f>COUNTIF(LUNDI!$P$64:$P$66,A61)</f>
        <v>0</v>
      </c>
      <c r="CR61" s="41">
        <f>COUNTIF(MARDI!$P$64:$P$66,A61)</f>
        <v>0</v>
      </c>
      <c r="CS61" s="41">
        <f>COUNTIF(MERCREDI!$P$64:$P$66,A61)</f>
        <v>0</v>
      </c>
      <c r="CT61" s="41">
        <f>COUNTIF(JEUDI!$P$64:$P$66,A61)</f>
        <v>0</v>
      </c>
      <c r="CU61" s="42">
        <f>COUNTIF(VENDREDI!$P$64:$P$66,A61)</f>
        <v>0</v>
      </c>
      <c r="CV61" s="543" t="str">
        <f t="shared" si="26"/>
        <v>PINOIT</v>
      </c>
      <c r="CW61" s="559" t="e">
        <f>INDEX(LUNDI!$B$6:$B$29,MATCH($A$61,LUNDI!D6:D29,0))</f>
        <v>#N/A</v>
      </c>
      <c r="CX61" s="559" t="e">
        <f>INDEX(LUNDI!$B$6:$B$29,MATCH($A$61,LUNDI!E6:E29,0))</f>
        <v>#N/A</v>
      </c>
      <c r="CY61" s="559" t="e">
        <f>INDEX(LUNDI!$B$6:$B$29,MATCH($A$61,LUNDI!F6:F29,0))</f>
        <v>#N/A</v>
      </c>
      <c r="CZ61" s="559" t="e">
        <f>INDEX(LUNDI!$B$6:$B$29,MATCH($A$61,LUNDI!G6:G29,0))</f>
        <v>#N/A</v>
      </c>
      <c r="DA61" s="559" t="e">
        <f>INDEX(LUNDI!$B$6:$B$29,MATCH($A$61,LUNDI!H6:H29,0))</f>
        <v>#N/A</v>
      </c>
      <c r="DB61" s="559" t="e">
        <f>INDEX(LUNDI!$B$6:$B$29,MATCH($A$61,LUNDI!I6:I29,0))</f>
        <v>#N/A</v>
      </c>
      <c r="DC61" s="559" t="e">
        <f>INDEX(LUNDI!$B$6:$B$29,MATCH($A$61,LUNDI!J6:J29,0))</f>
        <v>#N/A</v>
      </c>
      <c r="DD61" s="559" t="e">
        <f>INDEX(LUNDI!$B$6:$B$29,MATCH($A$61,LUNDI!K6:K29,0))</f>
        <v>#N/A</v>
      </c>
      <c r="DE61" s="559" t="e">
        <f>INDEX(LUNDI!$B$6:$B$29,MATCH($A$61,LUNDI!L6:L29,0))</f>
        <v>#N/A</v>
      </c>
      <c r="DF61" s="559" t="e">
        <f>INDEX(LUNDI!$B$6:$B$29,MATCH($A$61,LUNDI!M6:M29,0))</f>
        <v>#N/A</v>
      </c>
      <c r="DG61" s="559" t="e">
        <f>INDEX(LUNDI!$B$6:$B$29,MATCH($A$61,LUNDI!N6:N29,0))</f>
        <v>#N/A</v>
      </c>
      <c r="DH61" s="559" t="e">
        <f>INDEX(LUNDI!$B$6:$B$29,MATCH($A$61,LUNDI!O6:O29,0))</f>
        <v>#N/A</v>
      </c>
      <c r="DI61" s="559" t="e">
        <f>INDEX(LUNDI!$B$6:$B$29,MATCH($A$61,LUNDI!P6:P29,0))</f>
        <v>#N/A</v>
      </c>
      <c r="DJ61" s="559" t="e">
        <f>INDEX(LUNDI!$B$6:$B$29,MATCH($A$61,LUNDI!Q6:Q29,0))</f>
        <v>#N/A</v>
      </c>
      <c r="DK61" s="559" t="e">
        <f>INDEX(LUNDI!$B$6:$B$29,MATCH($A$61,LUNDI!R6:R29,0))</f>
        <v>#N/A</v>
      </c>
      <c r="DL61" s="559" t="e">
        <f>INDEX(LUNDI!$B$6:$B$29,MATCH($A$61,LUNDI!S6:S29,0))</f>
        <v>#N/A</v>
      </c>
      <c r="DM61" s="559" t="e">
        <f>INDEX(LUNDI!$B$6:$B$29,MATCH($A$61,LUNDI!T6:T29,0))</f>
        <v>#N/A</v>
      </c>
      <c r="DN61" s="559" t="e">
        <f>INDEX(LUNDI!$B$6:$B$29,MATCH($A$61,LUNDI!U6:U29,0))</f>
        <v>#N/A</v>
      </c>
      <c r="DO61" s="559" t="e">
        <f>INDEX(LUNDI!$B$6:$B$29,MATCH($A$61,LUNDI!V6:V29,0))</f>
        <v>#N/A</v>
      </c>
      <c r="DP61" s="559" t="e">
        <f>INDEX(LUNDI!$B$6:$B$29,MATCH($A$61,LUNDI!W6:W29,0))</f>
        <v>#N/A</v>
      </c>
      <c r="DQ61" s="559" t="e">
        <f>INDEX(LUNDI!$B$6:$B$29,MATCH($A$61,LUNDI!X6:X29,0))</f>
        <v>#N/A</v>
      </c>
      <c r="DR61" s="559" t="e">
        <f>INDEX(LUNDI!$B$6:$B$29,MATCH($A$61,LUNDI!Y6:Y29,0))</f>
        <v>#N/A</v>
      </c>
      <c r="DS61" s="559" t="e">
        <f>INDEX(LUNDI!$B$6:$B$29,MATCH($A$61,LUNDI!Z6:Z29,0))</f>
        <v>#N/A</v>
      </c>
      <c r="DT61" s="559" t="e">
        <f>INDEX(LUNDI!$B$6:$B$29,MATCH($A$61,LUNDI!AA6:AA29,0))</f>
        <v>#N/A</v>
      </c>
      <c r="DU61" s="559" t="e">
        <f>INDEX(LUNDI!$B$6:$B$29,MATCH($A$61,LUNDI!AB6:AB29,0))</f>
        <v>#N/A</v>
      </c>
      <c r="DV61" s="572">
        <f t="shared" si="49"/>
        <v>0</v>
      </c>
      <c r="DW61" s="543" t="str">
        <f t="shared" si="50"/>
        <v>PINOIT</v>
      </c>
      <c r="DX61" s="559" t="e">
        <f>INDEX(MARDI!$B$6:$B$29,MATCH($A$61,MARDI!D6:D29,0))</f>
        <v>#N/A</v>
      </c>
      <c r="DY61" s="559" t="e">
        <f>INDEX(MARDI!$B$6:$B$29,MATCH($A$61,MARDI!E6:E29,0))</f>
        <v>#N/A</v>
      </c>
      <c r="DZ61" s="559" t="e">
        <f>INDEX(MARDI!$B$6:$B$29,MATCH($A$61,MARDI!F6:F29,0))</f>
        <v>#N/A</v>
      </c>
      <c r="EA61" s="559" t="e">
        <f>INDEX(MARDI!$B$6:$B$29,MATCH($A$61,MARDI!G6:G29,0))</f>
        <v>#N/A</v>
      </c>
      <c r="EB61" s="559" t="e">
        <f>INDEX(MARDI!$B$6:$B$29,MATCH($A$61,MARDI!H6:H29,0))</f>
        <v>#N/A</v>
      </c>
      <c r="EC61" s="559" t="e">
        <f>INDEX(MARDI!$B$6:$B$29,MATCH($A$61,MARDI!I6:I29,0))</f>
        <v>#N/A</v>
      </c>
      <c r="ED61" s="559" t="e">
        <f>INDEX(MARDI!$B$6:$B$29,MATCH($A$61,MARDI!J6:J29,0))</f>
        <v>#N/A</v>
      </c>
      <c r="EE61" s="559" t="e">
        <f>INDEX(MARDI!$B$6:$B$29,MATCH($A$61,MARDI!K6:K29,0))</f>
        <v>#N/A</v>
      </c>
      <c r="EF61" s="559" t="e">
        <f>INDEX(MARDI!$B$6:$B$29,MATCH($A$61,MARDI!L6:L29,0))</f>
        <v>#N/A</v>
      </c>
      <c r="EG61" s="559" t="e">
        <f>INDEX(MARDI!$B$6:$B$29,MATCH($A$61,MARDI!M6:M29,0))</f>
        <v>#N/A</v>
      </c>
      <c r="EH61" s="559" t="e">
        <f>INDEX(MARDI!$B$6:$B$29,MATCH($A$61,MARDI!N6:N29,0))</f>
        <v>#N/A</v>
      </c>
      <c r="EI61" s="559" t="e">
        <f>INDEX(MARDI!$B$6:$B$29,MATCH($A$61,MARDI!O6:O29,0))</f>
        <v>#N/A</v>
      </c>
      <c r="EJ61" s="559" t="e">
        <f>INDEX(MARDI!$B$6:$B$29,MATCH($A$61,MARDI!P6:P29,0))</f>
        <v>#N/A</v>
      </c>
      <c r="EK61" s="559" t="e">
        <f>INDEX(MARDI!$B$6:$B$29,MATCH($A$61,MARDI!Q6:Q29,0))</f>
        <v>#N/A</v>
      </c>
      <c r="EL61" s="559" t="e">
        <f>INDEX(MARDI!$B$6:$B$29,MATCH($A$61,MARDI!R6:R29,0))</f>
        <v>#N/A</v>
      </c>
      <c r="EM61" s="559" t="e">
        <f>INDEX(MARDI!$B$6:$B$29,MATCH($A$61,MARDI!S6:S29,0))</f>
        <v>#N/A</v>
      </c>
      <c r="EN61" s="559" t="e">
        <f>INDEX(MARDI!$B$6:$B$29,MATCH($A$61,MARDI!T6:T29,0))</f>
        <v>#N/A</v>
      </c>
      <c r="EO61" s="559" t="e">
        <f>INDEX(MARDI!$B$6:$B$29,MATCH($A$61,MARDI!U6:U29,0))</f>
        <v>#N/A</v>
      </c>
      <c r="EP61" s="559" t="e">
        <f>INDEX(MARDI!$B$6:$B$29,MATCH($A$61,MARDI!V6:V29,0))</f>
        <v>#N/A</v>
      </c>
      <c r="EQ61" s="559" t="e">
        <f>INDEX(MARDI!$B$6:$B$29,MATCH($A$61,MARDI!W6:W29,0))</f>
        <v>#N/A</v>
      </c>
      <c r="ER61" s="559" t="e">
        <f>INDEX(MARDI!$B$6:$B$29,MATCH($A$61,MARDI!X6:X29,0))</f>
        <v>#N/A</v>
      </c>
      <c r="ES61" s="559" t="e">
        <f>INDEX(MARDI!$B$6:$B$29,MATCH($A$61,MARDI!Y6:Y29,0))</f>
        <v>#N/A</v>
      </c>
      <c r="ET61" s="559" t="e">
        <f>INDEX(MARDI!$B$6:$B$29,MATCH($A$61,MARDI!Z6:Z29,0))</f>
        <v>#N/A</v>
      </c>
      <c r="EU61" s="559" t="e">
        <f>INDEX(MARDI!$B$6:$B$29,MATCH($A$61,MARDI!AA6:AA29,0))</f>
        <v>#N/A</v>
      </c>
      <c r="EV61" s="559" t="e">
        <f>INDEX(MARDI!$B$6:$B$29,MATCH($A$61,MARDI!AB6:AB29,0))</f>
        <v>#N/A</v>
      </c>
      <c r="EW61" s="572">
        <f t="shared" si="51"/>
        <v>0</v>
      </c>
      <c r="EX61" s="559"/>
      <c r="EY61" s="568" t="str">
        <f t="shared" si="27"/>
        <v>PINOIT</v>
      </c>
      <c r="EZ61" s="559" t="e">
        <f>INDEX(MERCREDI!$B$6:$B$29,MATCH($A$61,MERCREDI!D6:D29,0))</f>
        <v>#N/A</v>
      </c>
      <c r="FA61" s="559" t="e">
        <f>INDEX(MERCREDI!$B$6:$B$29,MATCH($A$61,MERCREDI!E6:E29,0))</f>
        <v>#N/A</v>
      </c>
      <c r="FB61" s="559" t="e">
        <f>INDEX(MERCREDI!$B$6:$B$29,MATCH($A$61,MERCREDI!F6:F29,0))</f>
        <v>#N/A</v>
      </c>
      <c r="FC61" s="559" t="e">
        <f>INDEX(MERCREDI!$B$6:$B$29,MATCH($A$61,MERCREDI!G6:G29,0))</f>
        <v>#N/A</v>
      </c>
      <c r="FD61" s="559" t="e">
        <f>INDEX(MERCREDI!$B$6:$B$29,MATCH($A$61,MERCREDI!H6:H29,0))</f>
        <v>#N/A</v>
      </c>
      <c r="FE61" s="559" t="e">
        <f>INDEX(MERCREDI!$B$6:$B$29,MATCH($A$61,MERCREDI!I6:I29,0))</f>
        <v>#N/A</v>
      </c>
      <c r="FF61" s="559" t="e">
        <f>INDEX(MERCREDI!$B$6:$B$29,MATCH($A$61,MERCREDI!J6:J29,0))</f>
        <v>#N/A</v>
      </c>
      <c r="FG61" s="559" t="e">
        <f>INDEX(MERCREDI!$B$6:$B$29,MATCH($A$61,MERCREDI!K6:K29,0))</f>
        <v>#N/A</v>
      </c>
      <c r="FH61" s="559" t="e">
        <f>INDEX(MERCREDI!$B$6:$B$29,MATCH($A$61,MERCREDI!L6:L29,0))</f>
        <v>#N/A</v>
      </c>
      <c r="FI61" s="559" t="e">
        <f>INDEX(MERCREDI!$B$6:$B$29,MATCH($A$61,MERCREDI!M6:M29,0))</f>
        <v>#N/A</v>
      </c>
      <c r="FJ61" s="559" t="e">
        <f>INDEX(MERCREDI!$B$6:$B$29,MATCH($A$61,MERCREDI!N6:N29,0))</f>
        <v>#N/A</v>
      </c>
      <c r="FK61" s="559" t="e">
        <f>INDEX(MERCREDI!$B$6:$B$29,MATCH($A$61,MERCREDI!O6:O29,0))</f>
        <v>#N/A</v>
      </c>
      <c r="FL61" s="559" t="e">
        <f>INDEX(MERCREDI!$B$6:$B$29,MATCH($A$61,MERCREDI!P6:P29,0))</f>
        <v>#N/A</v>
      </c>
      <c r="FM61" s="559" t="e">
        <f>INDEX(MERCREDI!$B$6:$B$29,MATCH($A$61,MERCREDI!Q6:Q29,0))</f>
        <v>#N/A</v>
      </c>
      <c r="FN61" s="559" t="e">
        <f>INDEX(MERCREDI!$B$6:$B$29,MATCH($A$61,MERCREDI!R6:R29,0))</f>
        <v>#N/A</v>
      </c>
      <c r="FO61" s="559" t="e">
        <f>INDEX(MERCREDI!$B$6:$B$29,MATCH($A$61,MERCREDI!S6:S29,0))</f>
        <v>#N/A</v>
      </c>
      <c r="FP61" s="559" t="e">
        <f>INDEX(MERCREDI!$B$6:$B$29,MATCH($A$61,MERCREDI!T6:T29,0))</f>
        <v>#N/A</v>
      </c>
      <c r="FQ61" s="559" t="e">
        <f>INDEX(MERCREDI!$B$6:$B$29,MATCH($A$61,MERCREDI!U6:U29,0))</f>
        <v>#N/A</v>
      </c>
      <c r="FR61" s="559" t="e">
        <f>INDEX(MERCREDI!$B$6:$B$29,MATCH($A$61,MERCREDI!V6:V29,0))</f>
        <v>#N/A</v>
      </c>
      <c r="FS61" s="559" t="e">
        <f>INDEX(MERCREDI!$B$6:$B$29,MATCH($A$61,MERCREDI!W6:W29,0))</f>
        <v>#N/A</v>
      </c>
      <c r="FT61" s="559" t="e">
        <f>INDEX(MERCREDI!$B$6:$B$29,MATCH($A$61,MERCREDI!X6:X29,0))</f>
        <v>#N/A</v>
      </c>
      <c r="FU61" s="559" t="e">
        <f>INDEX(MERCREDI!$B$6:$B$29,MATCH($A$61,MERCREDI!Y6:Y29,0))</f>
        <v>#N/A</v>
      </c>
      <c r="FV61" s="559" t="e">
        <f>INDEX(MERCREDI!$B$6:$B$29,MATCH($A$61,MERCREDI!Z6:Z29,0))</f>
        <v>#N/A</v>
      </c>
      <c r="FW61" s="559" t="e">
        <f>INDEX(MERCREDI!$B$6:$B$29,MATCH($A$61,MERCREDI!AA6:AA29,0))</f>
        <v>#N/A</v>
      </c>
      <c r="FX61" s="559" t="e">
        <f>INDEX(MERCREDI!$B$6:$B$29,MATCH($A$61,MERCREDI!AB6:AB29,0))</f>
        <v>#N/A</v>
      </c>
      <c r="FY61" s="572">
        <f t="shared" si="28"/>
        <v>0</v>
      </c>
      <c r="GA61" s="570" t="str">
        <f t="shared" si="29"/>
        <v>PINOIT</v>
      </c>
      <c r="GB61" s="565" t="e">
        <f>INDEX(JEUDI!$B$6:$B$29,MATCH($A$61,JEUDI!D6:D29,0))</f>
        <v>#N/A</v>
      </c>
      <c r="GC61" s="565" t="e">
        <f>INDEX(JEUDI!$B$6:$B$29,MATCH($A$61,JEUDI!E6:E29,0))</f>
        <v>#N/A</v>
      </c>
      <c r="GD61" s="565" t="e">
        <f>INDEX(JEUDI!$B$6:$B$29,MATCH($A$61,JEUDI!F6:F29,0))</f>
        <v>#N/A</v>
      </c>
      <c r="GE61" s="565" t="e">
        <f>INDEX(JEUDI!$B$6:$B$29,MATCH($A$61,JEUDI!G6:G29,0))</f>
        <v>#N/A</v>
      </c>
      <c r="GF61" s="565" t="e">
        <f>INDEX(JEUDI!$B$6:$B$29,MATCH($A$61,JEUDI!H6:H29,0))</f>
        <v>#N/A</v>
      </c>
      <c r="GG61" s="565" t="e">
        <f>INDEX(JEUDI!$B$6:$B$29,MATCH($A$61,JEUDI!I6:I29,0))</f>
        <v>#N/A</v>
      </c>
      <c r="GH61" s="565" t="e">
        <f>INDEX(JEUDI!$B$6:$B$29,MATCH($A$61,JEUDI!J6:J29,0))</f>
        <v>#N/A</v>
      </c>
      <c r="GI61" s="565" t="e">
        <f>INDEX(JEUDI!$B$6:$B$29,MATCH($A$61,JEUDI!K6:K29,0))</f>
        <v>#N/A</v>
      </c>
      <c r="GJ61" s="565" t="e">
        <f>INDEX(JEUDI!$B$6:$B$29,MATCH($A$61,JEUDI!L6:L29,0))</f>
        <v>#N/A</v>
      </c>
      <c r="GK61" s="565" t="e">
        <f>INDEX(JEUDI!$B$6:$B$29,MATCH($A$61,JEUDI!M6:M29,0))</f>
        <v>#N/A</v>
      </c>
      <c r="GL61" s="565" t="e">
        <f>INDEX(JEUDI!$B$6:$B$29,MATCH($A$61,JEUDI!N6:N29,0))</f>
        <v>#N/A</v>
      </c>
      <c r="GM61" s="565" t="e">
        <f>INDEX(JEUDI!$B$6:$B$29,MATCH($A$61,JEUDI!O6:O29,0))</f>
        <v>#N/A</v>
      </c>
      <c r="GN61" s="565" t="e">
        <f>INDEX(JEUDI!$B$6:$B$29,MATCH($A$61,JEUDI!P6:P29,0))</f>
        <v>#N/A</v>
      </c>
      <c r="GO61" s="565" t="e">
        <f>INDEX(JEUDI!$B$6:$B$29,MATCH($A$61,JEUDI!Q6:Q29,0))</f>
        <v>#N/A</v>
      </c>
      <c r="GP61" s="565" t="e">
        <f>INDEX(JEUDI!$B$6:$B$29,MATCH($A$61,JEUDI!R6:R29,0))</f>
        <v>#N/A</v>
      </c>
      <c r="GQ61" s="565" t="e">
        <f>INDEX(JEUDI!$B$6:$B$29,MATCH($A$61,JEUDI!S6:S29,0))</f>
        <v>#N/A</v>
      </c>
      <c r="GR61" s="565" t="e">
        <f>INDEX(JEUDI!$B$6:$B$29,MATCH($A$61,JEUDI!T6:T29,0))</f>
        <v>#N/A</v>
      </c>
      <c r="GS61" s="565" t="e">
        <f>INDEX(JEUDI!$B$6:$B$29,MATCH($A$61,JEUDI!U6:U29,0))</f>
        <v>#N/A</v>
      </c>
      <c r="GT61" s="565" t="e">
        <f>INDEX(JEUDI!$B$6:$B$29,MATCH($A$61,JEUDI!V6:V29,0))</f>
        <v>#N/A</v>
      </c>
      <c r="GU61" s="565" t="e">
        <f>INDEX(JEUDI!$B$6:$B$29,MATCH($A$61,JEUDI!W6:W29,0))</f>
        <v>#N/A</v>
      </c>
      <c r="GV61" s="565" t="e">
        <f>INDEX(JEUDI!$B$6:$B$29,MATCH($A$61,JEUDI!X6:X29,0))</f>
        <v>#N/A</v>
      </c>
      <c r="GW61" s="565" t="e">
        <f>INDEX(JEUDI!$B$6:$B$29,MATCH($A$61,JEUDI!Y6:Y29,0))</f>
        <v>#N/A</v>
      </c>
      <c r="GX61" s="565" t="e">
        <f>INDEX(JEUDI!$B$6:$B$29,MATCH($A$61,JEUDI!Z6:Z29,0))</f>
        <v>#N/A</v>
      </c>
      <c r="GY61" s="565" t="e">
        <f>INDEX(JEUDI!$B$6:$B$29,MATCH($A$61,JEUDI!AA6:AA29,0))</f>
        <v>#N/A</v>
      </c>
      <c r="GZ61" s="565" t="e">
        <f>INDEX(JEUDI!$B$6:$B$29,MATCH($A$61,JEUDI!AB6:AB29,0))</f>
        <v>#N/A</v>
      </c>
      <c r="HA61" s="572">
        <f t="shared" si="30"/>
        <v>0</v>
      </c>
      <c r="HC61" s="772" t="str">
        <f t="shared" si="31"/>
        <v>PINOIT</v>
      </c>
      <c r="HD61" s="565" t="e">
        <f>INDEX(VENDREDI!$B$6:$B$29,MATCH($A$61,VENDREDI!D6:D29,0))</f>
        <v>#N/A</v>
      </c>
      <c r="HE61" s="565" t="e">
        <f>INDEX(VENDREDI!$B$6:$B$29,MATCH($A$61,VENDREDI!E6:E29,0))</f>
        <v>#N/A</v>
      </c>
      <c r="HF61" s="565" t="e">
        <f>INDEX(VENDREDI!$B$6:$B$29,MATCH($A$61,VENDREDI!F6:F29,0))</f>
        <v>#N/A</v>
      </c>
      <c r="HG61" s="565" t="e">
        <f>INDEX(VENDREDI!$B$6:$B$29,MATCH($A$61,VENDREDI!G6:G29,0))</f>
        <v>#N/A</v>
      </c>
      <c r="HH61" s="565" t="e">
        <f>INDEX(VENDREDI!$B$6:$B$29,MATCH($A$61,VENDREDI!H6:H29,0))</f>
        <v>#N/A</v>
      </c>
      <c r="HI61" s="565" t="e">
        <f>INDEX(VENDREDI!$B$6:$B$29,MATCH($A$61,VENDREDI!I6:I29,0))</f>
        <v>#N/A</v>
      </c>
      <c r="HJ61" s="565" t="e">
        <f>INDEX(VENDREDI!$B$6:$B$29,MATCH($A$61,VENDREDI!J6:J29,0))</f>
        <v>#N/A</v>
      </c>
      <c r="HK61" s="565" t="e">
        <f>INDEX(VENDREDI!$B$6:$B$29,MATCH($A$61,VENDREDI!K6:K29,0))</f>
        <v>#N/A</v>
      </c>
      <c r="HL61" s="565" t="e">
        <f>INDEX(VENDREDI!$B$6:$B$29,MATCH($A$61,VENDREDI!L6:L29,0))</f>
        <v>#N/A</v>
      </c>
      <c r="HM61" s="565" t="e">
        <f>INDEX(VENDREDI!$B$6:$B$29,MATCH($A$61,VENDREDI!M6:M29,0))</f>
        <v>#N/A</v>
      </c>
      <c r="HN61" s="565" t="e">
        <f>INDEX(VENDREDI!$B$6:$B$29,MATCH($A$61,VENDREDI!N6:N29,0))</f>
        <v>#N/A</v>
      </c>
      <c r="HO61" s="565" t="e">
        <f>INDEX(VENDREDI!$B$6:$B$29,MATCH($A$61,VENDREDI!O6:O29,0))</f>
        <v>#N/A</v>
      </c>
      <c r="HP61" s="565" t="e">
        <f>INDEX(VENDREDI!$B$6:$B$29,MATCH($A$61,VENDREDI!P6:P29,0))</f>
        <v>#N/A</v>
      </c>
      <c r="HQ61" s="565" t="e">
        <f>INDEX(VENDREDI!$B$6:$B$29,MATCH($A$61,VENDREDI!Q6:Q29,0))</f>
        <v>#N/A</v>
      </c>
      <c r="HR61" s="565" t="e">
        <f>INDEX(VENDREDI!$B$6:$B$29,MATCH($A$61,VENDREDI!R6:R29,0))</f>
        <v>#N/A</v>
      </c>
      <c r="HS61" s="565" t="e">
        <f>INDEX(VENDREDI!$B$6:$B$29,MATCH($A$61,VENDREDI!S6:S29,0))</f>
        <v>#N/A</v>
      </c>
      <c r="HT61" s="565" t="e">
        <f>INDEX(VENDREDI!$B$6:$B$29,MATCH($A$61,VENDREDI!T6:T29,0))</f>
        <v>#N/A</v>
      </c>
      <c r="HU61" s="565" t="e">
        <f>INDEX(VENDREDI!$B$6:$B$29,MATCH($A$61,VENDREDI!U6:U29,0))</f>
        <v>#N/A</v>
      </c>
      <c r="HV61" s="565" t="e">
        <f>INDEX(VENDREDI!$B$6:$B$29,MATCH($A$61,VENDREDI!V6:V29,0))</f>
        <v>#N/A</v>
      </c>
      <c r="HW61" s="565" t="e">
        <f>INDEX(VENDREDI!$B$6:$B$29,MATCH($A$61,VENDREDI!W6:W29,0))</f>
        <v>#N/A</v>
      </c>
      <c r="HX61" s="565" t="e">
        <f>INDEX(VENDREDI!$B$6:$B$29,MATCH($A$61,VENDREDI!X6:X29,0))</f>
        <v>#N/A</v>
      </c>
      <c r="HY61" s="565" t="e">
        <f>INDEX(VENDREDI!$B$6:$B$29,MATCH($A$61,VENDREDI!Y6:Y29,0))</f>
        <v>#N/A</v>
      </c>
      <c r="HZ61" s="565" t="e">
        <f>INDEX(VENDREDI!$B$6:$B$29,MATCH($A$61,VENDREDI!Z6:Z29,0))</f>
        <v>#N/A</v>
      </c>
      <c r="IA61" s="565" t="e">
        <f>INDEX(VENDREDI!$B$6:$B$29,MATCH($A$61,VENDREDI!AA6:AA29,0))</f>
        <v>#N/A</v>
      </c>
      <c r="IB61" s="565" t="e">
        <f>INDEX(VENDREDI!$B$6:$B$29,MATCH($A$61,VENDREDI!AB6:AB29,0))</f>
        <v>#N/A</v>
      </c>
      <c r="IC61" s="572">
        <f t="shared" si="32"/>
        <v>0</v>
      </c>
      <c r="IG61" s="772" t="str">
        <f t="shared" si="33"/>
        <v>PINOIT</v>
      </c>
      <c r="IH61" s="565" t="e">
        <f>INDEX(LUNDI!$B$35:$B$58,MATCH($A$61,LUNDI!D35:D58,0))</f>
        <v>#N/A</v>
      </c>
      <c r="II61" s="565" t="e">
        <f>INDEX(LUNDI!$B$35:$B$58,MATCH($A$61,LUNDI!E35:E58,0))</f>
        <v>#N/A</v>
      </c>
      <c r="IJ61" s="565" t="e">
        <f>INDEX(LUNDI!$B$35:$B$58,MATCH($A$61,LUNDI!F35:F58,0))</f>
        <v>#N/A</v>
      </c>
      <c r="IK61" s="565" t="e">
        <f>INDEX(LUNDI!$B$35:$B$58,MATCH($A$61,LUNDI!G35:G58,0))</f>
        <v>#N/A</v>
      </c>
      <c r="IL61" s="565" t="e">
        <f>INDEX(LUNDI!$B$35:$B$58,MATCH($A$61,LUNDI!H35:H58,0))</f>
        <v>#N/A</v>
      </c>
      <c r="IM61" s="565" t="e">
        <f>INDEX(LUNDI!$B$35:$B$58,MATCH($A$61,LUNDI!I35:I58,0))</f>
        <v>#N/A</v>
      </c>
      <c r="IN61" s="565" t="e">
        <f>INDEX(LUNDI!$B$35:$B$58,MATCH($A$61,LUNDI!J35:J58,0))</f>
        <v>#N/A</v>
      </c>
      <c r="IO61" s="565" t="e">
        <f>INDEX(LUNDI!$B$35:$B$58,MATCH($A$61,LUNDI!K35:K58,0))</f>
        <v>#N/A</v>
      </c>
      <c r="IP61" s="565" t="e">
        <f>INDEX(LUNDI!$B$35:$B$58,MATCH($A$61,LUNDI!L35:L58,0))</f>
        <v>#N/A</v>
      </c>
      <c r="IQ61" s="565" t="e">
        <f>INDEX(LUNDI!$B$35:$B$58,MATCH($A$61,LUNDI!M35:M58,0))</f>
        <v>#N/A</v>
      </c>
      <c r="IR61" s="565" t="e">
        <f>INDEX(LUNDI!$B$35:$B$58,MATCH($A$61,LUNDI!N35:N58,0))</f>
        <v>#N/A</v>
      </c>
      <c r="IS61" s="565" t="e">
        <f>INDEX(LUNDI!$B$35:$B$58,MATCH($A$61,LUNDI!O35:O58,0))</f>
        <v>#N/A</v>
      </c>
      <c r="IT61" s="565" t="e">
        <f>INDEX(LUNDI!$B$35:$B$58,MATCH($A$61,LUNDI!P35:P58,0))</f>
        <v>#N/A</v>
      </c>
      <c r="IU61" s="565" t="e">
        <f>INDEX(LUNDI!$B$35:$B$58,MATCH($A$61,LUNDI!Q35:Q58,0))</f>
        <v>#N/A</v>
      </c>
      <c r="IV61" s="565" t="e">
        <f>INDEX(LUNDI!$B$35:$B$58,MATCH($A$61,LUNDI!R35:R58,0))</f>
        <v>#N/A</v>
      </c>
      <c r="IW61" s="565" t="e">
        <f>INDEX(LUNDI!$B$35:$B$58,MATCH($A$61,LUNDI!S35:S58,0))</f>
        <v>#N/A</v>
      </c>
      <c r="IX61" s="565" t="e">
        <f>INDEX(LUNDI!$B$35:$B$58,MATCH($A$61,LUNDI!T35:T58,0))</f>
        <v>#N/A</v>
      </c>
      <c r="IY61" s="565" t="e">
        <f>INDEX(LUNDI!$B$35:$B$58,MATCH($A$61,LUNDI!U35:U58,0))</f>
        <v>#N/A</v>
      </c>
      <c r="IZ61" s="565" t="e">
        <f>INDEX(LUNDI!$B$35:$B$58,MATCH($A$61,LUNDI!V35:V58,0))</f>
        <v>#N/A</v>
      </c>
      <c r="JA61" s="565" t="e">
        <f>INDEX(LUNDI!$B$35:$B$58,MATCH($A$61,LUNDI!W35:W58,0))</f>
        <v>#N/A</v>
      </c>
      <c r="JB61" s="565" t="e">
        <f>INDEX(LUNDI!$B$35:$B$58,MATCH($A$61,LUNDI!X35:X58,0))</f>
        <v>#N/A</v>
      </c>
      <c r="JC61" s="565" t="e">
        <f>INDEX(LUNDI!$B$35:$B$58,MATCH($A$61,LUNDI!Y35:Y58,0))</f>
        <v>#N/A</v>
      </c>
      <c r="JD61" s="565" t="e">
        <f>INDEX(LUNDI!$B$35:$B$58,MATCH($A$61,LUNDI!Z35:Z58,0))</f>
        <v>#N/A</v>
      </c>
      <c r="JE61" s="565" t="e">
        <f>INDEX(LUNDI!$B$35:$B$58,MATCH($A$61,LUNDI!AA35:AA58,0))</f>
        <v>#N/A</v>
      </c>
      <c r="JF61" s="565" t="e">
        <f>INDEX(LUNDI!$B$35:$B$58,MATCH($A$61,LUNDI!AB35:AB58,0))</f>
        <v>#N/A</v>
      </c>
      <c r="JG61" s="572">
        <f t="shared" si="34"/>
        <v>0</v>
      </c>
      <c r="JI61" s="772" t="str">
        <f t="shared" si="35"/>
        <v>PINOIT</v>
      </c>
      <c r="JJ61" s="565" t="e">
        <f>INDEX(MARDI!$B$35:$B$58,MATCH($A$61,MARDI!D35:D58,0))</f>
        <v>#N/A</v>
      </c>
      <c r="JK61" s="565" t="e">
        <f>INDEX(MARDI!$B$35:$B$58,MATCH($A$61,MARDI!E35:E58,0))</f>
        <v>#N/A</v>
      </c>
      <c r="JL61" s="565" t="e">
        <f>INDEX(MARDI!$B$35:$B$58,MATCH($A$61,MARDI!F35:F58,0))</f>
        <v>#N/A</v>
      </c>
      <c r="JM61" s="565" t="e">
        <f>INDEX(MARDI!$B$35:$B$58,MATCH($A$61,MARDI!G35:G58,0))</f>
        <v>#N/A</v>
      </c>
      <c r="JN61" s="565" t="e">
        <f>INDEX(MARDI!$B$35:$B$58,MATCH($A$61,MARDI!H35:H58,0))</f>
        <v>#N/A</v>
      </c>
      <c r="JO61" s="565" t="e">
        <f>INDEX(MARDI!$B$35:$B$58,MATCH($A$61,MARDI!I35:I58,0))</f>
        <v>#N/A</v>
      </c>
      <c r="JP61" s="565" t="e">
        <f>INDEX(MARDI!$B$35:$B$58,MATCH($A$61,MARDI!J35:J58,0))</f>
        <v>#N/A</v>
      </c>
      <c r="JQ61" s="565" t="e">
        <f>INDEX(MARDI!$B$35:$B$58,MATCH($A$61,MARDI!K35:K58,0))</f>
        <v>#N/A</v>
      </c>
      <c r="JR61" s="565" t="e">
        <f>INDEX(MARDI!$B$35:$B$58,MATCH($A$61,MARDI!L35:L58,0))</f>
        <v>#N/A</v>
      </c>
      <c r="JS61" s="565" t="e">
        <f>INDEX(MARDI!$B$35:$B$58,MATCH($A$61,MARDI!M35:M58,0))</f>
        <v>#N/A</v>
      </c>
      <c r="JT61" s="565" t="e">
        <f>INDEX(MARDI!$B$35:$B$58,MATCH($A$61,MARDI!N35:N58,0))</f>
        <v>#N/A</v>
      </c>
      <c r="JU61" s="565" t="e">
        <f>INDEX(MARDI!$B$35:$B$58,MATCH($A$61,MARDI!O35:O58,0))</f>
        <v>#N/A</v>
      </c>
      <c r="JV61" s="565" t="e">
        <f>INDEX(MARDI!$B$35:$B$58,MATCH($A$61,MARDI!P35:P58,0))</f>
        <v>#N/A</v>
      </c>
      <c r="JW61" s="565" t="e">
        <f>INDEX(MARDI!$B$35:$B$58,MATCH($A$61,MARDI!Q35:Q58,0))</f>
        <v>#N/A</v>
      </c>
      <c r="JX61" s="565" t="e">
        <f>INDEX(MARDI!$B$35:$B$58,MATCH($A$61,MARDI!R35:R58,0))</f>
        <v>#N/A</v>
      </c>
      <c r="JY61" s="565" t="e">
        <f>INDEX(MARDI!$B$35:$B$58,MATCH($A$61,MARDI!S35:S58,0))</f>
        <v>#N/A</v>
      </c>
      <c r="JZ61" s="565" t="e">
        <f>INDEX(MARDI!$B$35:$B$58,MATCH($A$61,MARDI!T35:T58,0))</f>
        <v>#N/A</v>
      </c>
      <c r="KA61" s="565" t="e">
        <f>INDEX(MARDI!$B$35:$B$58,MATCH($A$61,MARDI!U35:U58,0))</f>
        <v>#N/A</v>
      </c>
      <c r="KB61" s="565" t="e">
        <f>INDEX(MARDI!$B$35:$B$58,MATCH($A$61,MARDI!V35:V58,0))</f>
        <v>#N/A</v>
      </c>
      <c r="KC61" s="565" t="e">
        <f>INDEX(MARDI!$B$35:$B$58,MATCH($A$61,MARDI!W35:W58,0))</f>
        <v>#N/A</v>
      </c>
      <c r="KD61" s="565" t="e">
        <f>INDEX(MARDI!$B$35:$B$58,MATCH($A$61,MARDI!X35:X58,0))</f>
        <v>#N/A</v>
      </c>
      <c r="KE61" s="565" t="e">
        <f>INDEX(MARDI!$B$35:$B$58,MATCH($A$61,MARDI!Y35:Y58,0))</f>
        <v>#N/A</v>
      </c>
      <c r="KF61" s="565" t="e">
        <f>INDEX(MARDI!$B$35:$B$58,MATCH($A$61,MARDI!Z35:Z58,0))</f>
        <v>#N/A</v>
      </c>
      <c r="KG61" s="565" t="e">
        <f>INDEX(MARDI!$B$35:$B$58,MATCH($A$61,MARDI!AA35:AA58,0))</f>
        <v>#N/A</v>
      </c>
      <c r="KH61" s="565" t="e">
        <f>INDEX(MARDI!$B$35:$B$58,MATCH($A$61,MARDI!AB35:AB58,0))</f>
        <v>#N/A</v>
      </c>
      <c r="KI61" s="572">
        <f t="shared" si="36"/>
        <v>0</v>
      </c>
      <c r="KK61" s="565" t="str">
        <f t="shared" si="37"/>
        <v>PINOIT</v>
      </c>
      <c r="KL61" s="565" t="e">
        <f>INDEX(MERCREDI!$B$35:$B$58,MATCH($A$61,MERCREDI!D35:D58,0))</f>
        <v>#N/A</v>
      </c>
      <c r="KM61" s="565" t="e">
        <f>INDEX(MERCREDI!$B$35:$B$58,MATCH($A$61,MERCREDI!E35:E58,0))</f>
        <v>#N/A</v>
      </c>
      <c r="KN61" s="565" t="e">
        <f>INDEX(MERCREDI!$B$35:$B$58,MATCH($A$61,MERCREDI!F35:F58,0))</f>
        <v>#N/A</v>
      </c>
      <c r="KO61" s="565" t="e">
        <f>INDEX(MERCREDI!$B$35:$B$58,MATCH($A$61,MERCREDI!G35:G58,0))</f>
        <v>#N/A</v>
      </c>
      <c r="KP61" s="565" t="e">
        <f>INDEX(MERCREDI!$B$35:$B$58,MATCH($A$61,MERCREDI!H35:H58,0))</f>
        <v>#N/A</v>
      </c>
      <c r="KQ61" s="565" t="e">
        <f>INDEX(MERCREDI!$B$35:$B$58,MATCH($A$61,MERCREDI!I35:I58,0))</f>
        <v>#N/A</v>
      </c>
      <c r="KR61" s="565" t="e">
        <f>INDEX(MERCREDI!$B$35:$B$58,MATCH($A$61,MERCREDI!J35:J58,0))</f>
        <v>#N/A</v>
      </c>
      <c r="KS61" s="565" t="e">
        <f>INDEX(MERCREDI!$B$35:$B$58,MATCH($A$61,MERCREDI!K35:K58,0))</f>
        <v>#N/A</v>
      </c>
      <c r="KT61" s="565" t="e">
        <f>INDEX(MERCREDI!$B$35:$B$58,MATCH($A$61,MERCREDI!L35:L58,0))</f>
        <v>#N/A</v>
      </c>
      <c r="KU61" s="565" t="e">
        <f>INDEX(MERCREDI!$B$35:$B$58,MATCH($A$61,MERCREDI!M35:M58,0))</f>
        <v>#N/A</v>
      </c>
      <c r="KV61" s="565" t="e">
        <f>INDEX(MERCREDI!$B$35:$B$58,MATCH($A$61,MERCREDI!N35:N58,0))</f>
        <v>#N/A</v>
      </c>
      <c r="KW61" s="565" t="e">
        <f>INDEX(MERCREDI!$B$35:$B$58,MATCH($A$61,MERCREDI!O35:O58,0))</f>
        <v>#N/A</v>
      </c>
      <c r="KX61" s="565" t="e">
        <f>INDEX(MERCREDI!$B$35:$B$58,MATCH($A$61,MERCREDI!P35:P58,0))</f>
        <v>#N/A</v>
      </c>
      <c r="KY61" s="565" t="e">
        <f>INDEX(MERCREDI!$B$35:$B$58,MATCH($A$61,MERCREDI!Q35:Q58,0))</f>
        <v>#N/A</v>
      </c>
      <c r="KZ61" s="565" t="e">
        <f>INDEX(MERCREDI!$B$35:$B$58,MATCH($A$61,MERCREDI!R35:R58,0))</f>
        <v>#N/A</v>
      </c>
      <c r="LA61" s="565" t="e">
        <f>INDEX(MERCREDI!$B$35:$B$58,MATCH($A$61,MERCREDI!S35:S58,0))</f>
        <v>#N/A</v>
      </c>
      <c r="LB61" s="565" t="e">
        <f>INDEX(MERCREDI!$B$35:$B$58,MATCH($A$61,MERCREDI!T35:T58,0))</f>
        <v>#N/A</v>
      </c>
      <c r="LC61" s="565" t="e">
        <f>INDEX(MERCREDI!$B$35:$B$58,MATCH($A$61,MERCREDI!U35:U58,0))</f>
        <v>#N/A</v>
      </c>
      <c r="LD61" s="565" t="e">
        <f>INDEX(MERCREDI!$B$35:$B$58,MATCH($A$61,MERCREDI!V35:V58,0))</f>
        <v>#N/A</v>
      </c>
      <c r="LE61" s="565" t="e">
        <f>INDEX(MERCREDI!$B$35:$B$58,MATCH($A$61,MERCREDI!W35:W58,0))</f>
        <v>#N/A</v>
      </c>
      <c r="LF61" s="565" t="e">
        <f>INDEX(MERCREDI!$B$35:$B$58,MATCH($A$61,MERCREDI!X35:X58,0))</f>
        <v>#N/A</v>
      </c>
      <c r="LG61" s="565" t="e">
        <f>INDEX(MERCREDI!$B$35:$B$58,MATCH($A$61,MERCREDI!Y35:Y58,0))</f>
        <v>#N/A</v>
      </c>
      <c r="LH61" s="565" t="e">
        <f>INDEX(MERCREDI!$B$35:$B$58,MATCH($A$61,MERCREDI!Z35:Z58,0))</f>
        <v>#N/A</v>
      </c>
      <c r="LI61" s="565" t="e">
        <f>INDEX(MERCREDI!$B$35:$B$58,MATCH($A$61,MERCREDI!AA35:AA58,0))</f>
        <v>#N/A</v>
      </c>
      <c r="LJ61" s="565" t="e">
        <f>INDEX(MERCREDI!$B$35:$B$58,MATCH($A$61,MERCREDI!AB35:AB58,0))</f>
        <v>#N/A</v>
      </c>
      <c r="LK61" s="572">
        <f t="shared" si="38"/>
        <v>0</v>
      </c>
      <c r="LM61" s="565" t="str">
        <f t="shared" si="39"/>
        <v>PINOIT</v>
      </c>
      <c r="LN61" s="565" t="e">
        <f>INDEX(JEUDI!$B$35:$B$58,MATCH($A$61,JEUDI!D35:D58,0))</f>
        <v>#N/A</v>
      </c>
      <c r="LO61" s="565" t="e">
        <f>INDEX(JEUDI!$B$35:$B$58,MATCH($A$61,JEUDI!E35:E58,0))</f>
        <v>#N/A</v>
      </c>
      <c r="LP61" s="565" t="e">
        <f>INDEX(JEUDI!$B$35:$B$58,MATCH($A$61,JEUDI!F35:F58,0))</f>
        <v>#N/A</v>
      </c>
      <c r="LQ61" s="565" t="e">
        <f>INDEX(JEUDI!$B$35:$B$58,MATCH($A$61,JEUDI!G35:G58,0))</f>
        <v>#N/A</v>
      </c>
      <c r="LR61" s="565" t="e">
        <f>INDEX(JEUDI!$B$35:$B$58,MATCH($A$61,JEUDI!H35:H58,0))</f>
        <v>#N/A</v>
      </c>
      <c r="LS61" s="565" t="e">
        <f>INDEX(JEUDI!$B$35:$B$58,MATCH($A$61,JEUDI!I35:I58,0))</f>
        <v>#N/A</v>
      </c>
      <c r="LT61" s="565" t="e">
        <f>INDEX(JEUDI!$B$35:$B$58,MATCH($A$61,JEUDI!J35:J58,0))</f>
        <v>#N/A</v>
      </c>
      <c r="LU61" s="565" t="e">
        <f>INDEX(JEUDI!$B$35:$B$58,MATCH($A$61,JEUDI!K35:K58,0))</f>
        <v>#N/A</v>
      </c>
      <c r="LV61" s="565" t="e">
        <f>INDEX(JEUDI!$B$35:$B$58,MATCH($A$61,JEUDI!L35:L58,0))</f>
        <v>#N/A</v>
      </c>
      <c r="LW61" s="565" t="e">
        <f>INDEX(JEUDI!$B$35:$B$58,MATCH($A$61,JEUDI!M35:M58,0))</f>
        <v>#N/A</v>
      </c>
      <c r="LX61" s="565" t="e">
        <f>INDEX(JEUDI!$B$35:$B$58,MATCH($A$61,JEUDI!N35:N58,0))</f>
        <v>#N/A</v>
      </c>
      <c r="LY61" s="565" t="e">
        <f>INDEX(JEUDI!$B$35:$B$58,MATCH($A$61,JEUDI!O35:O58,0))</f>
        <v>#N/A</v>
      </c>
      <c r="LZ61" s="565" t="e">
        <f>INDEX(JEUDI!$B$35:$B$58,MATCH($A$61,JEUDI!P35:P58,0))</f>
        <v>#N/A</v>
      </c>
      <c r="MA61" s="565" t="e">
        <f>INDEX(JEUDI!$B$35:$B$58,MATCH($A$61,JEUDI!Q35:Q58,0))</f>
        <v>#N/A</v>
      </c>
      <c r="MB61" s="565" t="e">
        <f>INDEX(JEUDI!$B$35:$B$58,MATCH($A$61,JEUDI!R35:R58,0))</f>
        <v>#N/A</v>
      </c>
      <c r="MC61" s="565" t="e">
        <f>INDEX(JEUDI!$B$35:$B$58,MATCH($A$61,JEUDI!S35:S58,0))</f>
        <v>#N/A</v>
      </c>
      <c r="MD61" s="565" t="e">
        <f>INDEX(JEUDI!$B$35:$B$58,MATCH($A$61,JEUDI!T35:T58,0))</f>
        <v>#N/A</v>
      </c>
      <c r="ME61" s="565" t="e">
        <f>INDEX(JEUDI!$B$35:$B$58,MATCH($A$61,JEUDI!U35:U58,0))</f>
        <v>#N/A</v>
      </c>
      <c r="MF61" s="565" t="e">
        <f>INDEX(JEUDI!$B$35:$B$58,MATCH($A$61,JEUDI!V35:V58,0))</f>
        <v>#N/A</v>
      </c>
      <c r="MG61" s="565" t="e">
        <f>INDEX(JEUDI!$B$35:$B$58,MATCH($A$61,JEUDI!W35:W58,0))</f>
        <v>#N/A</v>
      </c>
      <c r="MH61" s="565" t="e">
        <f>INDEX(JEUDI!$B$35:$B$58,MATCH($A$61,JEUDI!X35:X58,0))</f>
        <v>#N/A</v>
      </c>
      <c r="MI61" s="565" t="e">
        <f>INDEX(JEUDI!$B$35:$B$58,MATCH($A$61,JEUDI!Y35:Y58,0))</f>
        <v>#N/A</v>
      </c>
      <c r="MJ61" s="565" t="e">
        <f>INDEX(JEUDI!$B$35:$B$58,MATCH($A$61,JEUDI!Z35:Z58,0))</f>
        <v>#N/A</v>
      </c>
      <c r="MK61" s="565" t="e">
        <f>INDEX(JEUDI!$B$35:$B$58,MATCH($A$61,JEUDI!AA35:AA58,0))</f>
        <v>#N/A</v>
      </c>
      <c r="ML61" s="565" t="e">
        <f>INDEX(JEUDI!$B$35:$B$58,MATCH($A$61,JEUDI!AB35:AB58,0))</f>
        <v>#N/A</v>
      </c>
      <c r="MM61" s="572">
        <f t="shared" si="40"/>
        <v>0</v>
      </c>
      <c r="MP61" s="565" t="str">
        <f t="shared" si="41"/>
        <v>PINOIT</v>
      </c>
      <c r="MQ61" s="565" t="e">
        <f>INDEX(VENDREDI!$B$35:$B$58,MATCH($A$61,VENDREDI!D35:D58,0))</f>
        <v>#N/A</v>
      </c>
      <c r="MR61" s="565" t="e">
        <f>INDEX(VENDREDI!$B$35:$B$58,MATCH($A$61,VENDREDI!E35:E58,0))</f>
        <v>#N/A</v>
      </c>
      <c r="MS61" s="565" t="e">
        <f>INDEX(VENDREDI!$B$35:$B$58,MATCH($A$61,VENDREDI!F35:F58,0))</f>
        <v>#N/A</v>
      </c>
      <c r="MT61" s="565" t="e">
        <f>INDEX(VENDREDI!$B$35:$B$58,MATCH($A$61,VENDREDI!G35:G58,0))</f>
        <v>#N/A</v>
      </c>
      <c r="MU61" s="565" t="e">
        <f>INDEX(VENDREDI!$B$35:$B$58,MATCH($A$61,VENDREDI!H35:H58,0))</f>
        <v>#N/A</v>
      </c>
      <c r="MV61" s="565" t="e">
        <f>INDEX(VENDREDI!$B$35:$B$58,MATCH($A$61,VENDREDI!I35:I58,0))</f>
        <v>#N/A</v>
      </c>
      <c r="MW61" s="565" t="e">
        <f>INDEX(VENDREDI!$B$35:$B$58,MATCH($A$61,VENDREDI!J35:J58,0))</f>
        <v>#N/A</v>
      </c>
      <c r="MX61" s="565" t="e">
        <f>INDEX(VENDREDI!$B$35:$B$58,MATCH($A$61,VENDREDI!K35:K58,0))</f>
        <v>#N/A</v>
      </c>
      <c r="MY61" s="565" t="e">
        <f>INDEX(VENDREDI!$B$35:$B$58,MATCH($A$61,VENDREDI!L35:L58,0))</f>
        <v>#N/A</v>
      </c>
      <c r="MZ61" s="565" t="e">
        <f>INDEX(VENDREDI!$B$35:$B$58,MATCH($A$61,VENDREDI!M35:M58,0))</f>
        <v>#N/A</v>
      </c>
      <c r="NA61" s="565" t="e">
        <f>INDEX(VENDREDI!$B$35:$B$58,MATCH($A$61,VENDREDI!N35:N58,0))</f>
        <v>#N/A</v>
      </c>
      <c r="NB61" s="565" t="e">
        <f>INDEX(VENDREDI!$B$35:$B$58,MATCH($A$61,VENDREDI!O35:O58,0))</f>
        <v>#N/A</v>
      </c>
      <c r="NC61" s="565" t="e">
        <f>INDEX(VENDREDI!$B$35:$B$58,MATCH($A$61,VENDREDI!P35:P58,0))</f>
        <v>#N/A</v>
      </c>
      <c r="ND61" s="565" t="e">
        <f>INDEX(VENDREDI!$B$35:$B$58,MATCH($A$61,VENDREDI!Q35:Q58,0))</f>
        <v>#N/A</v>
      </c>
      <c r="NE61" s="565" t="e">
        <f>INDEX(VENDREDI!$B$35:$B$58,MATCH($A$61,VENDREDI!R35:R58,0))</f>
        <v>#N/A</v>
      </c>
      <c r="NF61" s="565" t="e">
        <f>INDEX(VENDREDI!$B$35:$B$58,MATCH($A$61,VENDREDI!S35:S58,0))</f>
        <v>#N/A</v>
      </c>
      <c r="NG61" s="565" t="e">
        <f>INDEX(VENDREDI!$B$35:$B$58,MATCH($A$61,VENDREDI!T35:T58,0))</f>
        <v>#N/A</v>
      </c>
      <c r="NH61" s="565" t="e">
        <f>INDEX(VENDREDI!$B$35:$B$58,MATCH($A$61,VENDREDI!U35:U58,0))</f>
        <v>#N/A</v>
      </c>
      <c r="NI61" s="565" t="e">
        <f>INDEX(VENDREDI!$B$35:$B$58,MATCH($A$61,VENDREDI!V35:V58,0))</f>
        <v>#N/A</v>
      </c>
      <c r="NJ61" s="565" t="e">
        <f>INDEX(VENDREDI!$B$35:$B$58,MATCH($A$61,VENDREDI!W35:W58,0))</f>
        <v>#N/A</v>
      </c>
      <c r="NK61" s="565" t="e">
        <f>INDEX(VENDREDI!$B$35:$B$58,MATCH($A$61,VENDREDI!X35:X58,0))</f>
        <v>#N/A</v>
      </c>
      <c r="NL61" s="565" t="e">
        <f>INDEX(VENDREDI!$B$35:$B$58,MATCH($A$61,VENDREDI!Y35:Y58,0))</f>
        <v>#N/A</v>
      </c>
      <c r="NM61" s="565" t="e">
        <f>INDEX(VENDREDI!$B$35:$B$58,MATCH($A$61,VENDREDI!Z35:Z58,0))</f>
        <v>#N/A</v>
      </c>
      <c r="NN61" s="565" t="e">
        <f>INDEX(VENDREDI!$B$35:$B$58,MATCH($A$61,VENDREDI!AA35:AA58,0))</f>
        <v>#N/A</v>
      </c>
      <c r="NO61" s="565" t="e">
        <f>INDEX(VENDREDI!$B$35:$B$58,MATCH($A$61,VENDREDI!AB35:AB58,0))</f>
        <v>#N/A</v>
      </c>
      <c r="NP61" s="572">
        <f t="shared" si="42"/>
        <v>0</v>
      </c>
      <c r="NS61" s="564" t="str">
        <f t="shared" si="43"/>
        <v>PINOIT</v>
      </c>
      <c r="NT61" s="617" t="e">
        <f>INDEX(LUNDI!$B$63:$B$66,MATCH(A61,LUNDI!$D$63:$D$66,0))</f>
        <v>#N/A</v>
      </c>
      <c r="NU61" s="618" t="e">
        <f>INDEX(LUNDI!$B$63:$B$66,MATCH(A61,LUNDI!$E$63:$E$66,0))</f>
        <v>#N/A</v>
      </c>
      <c r="NV61" s="625" t="e">
        <f>INDEX(LUNDI!$H$63:$H$66,MATCH(A61,LUNDI!$J$63:$J$66,0))</f>
        <v>#N/A</v>
      </c>
      <c r="NW61" s="626" t="e">
        <f>INDEX(LUNDI!$H$63:$H$66,MATCH($A$61,LUNDI!K63:K66,0))</f>
        <v>#N/A</v>
      </c>
      <c r="NX61" s="617" t="e">
        <f>INDEX(MARDI!$B$63:$B$66,MATCH(A61,MARDI!$D$63:$D$66,0))</f>
        <v>#N/A</v>
      </c>
      <c r="NY61" s="618" t="e">
        <f>INDEX(MARDI!$B$63:$B$66,MATCH(A61,MARDI!$E$63:$E$66,0))</f>
        <v>#N/A</v>
      </c>
      <c r="NZ61" s="625" t="e">
        <f>INDEX(MARDI!$H$63:$H$66,MATCH(A61,MARDI!$J$63:$J$66,0))</f>
        <v>#N/A</v>
      </c>
      <c r="OA61" s="626" t="e">
        <f>INDEX(MARDI!$H$63:$H$66,MATCH(A61,MARDI!$K$63:$K$66,0))</f>
        <v>#N/A</v>
      </c>
      <c r="OB61" s="617" t="e">
        <f>INDEX(MERCREDI!$B$63:$B$66,MATCH(A61,MERCREDI!$D$63:$D$66,0))</f>
        <v>#N/A</v>
      </c>
      <c r="OC61" s="618" t="e">
        <f>INDEX(MERCREDI!$B$63:$B$66,MATCH(A61,MERCREDI!$E$63:$E$66,0))</f>
        <v>#N/A</v>
      </c>
      <c r="OD61" s="625" t="e">
        <f>INDEX(MERCREDI!$H$63:$H$66,MATCH(A61,MERCREDI!$J$63:$J$66,0))</f>
        <v>#N/A</v>
      </c>
      <c r="OE61" s="626" t="e">
        <f>INDEX(MERCREDI!$H$63:$H$66,MATCH(A61,MERCREDI!$K$63:$K$66,0))</f>
        <v>#N/A</v>
      </c>
      <c r="OF61" s="617" t="e">
        <f>INDEX(JEUDI!$B$63:$B$66,MATCH(A61,JEUDI!$D$63:$D$66,0))</f>
        <v>#N/A</v>
      </c>
      <c r="OG61" s="618" t="e">
        <f>INDEX(JEUDI!$B$63:$B$66,MATCH(A61,JEUDI!$E$63:$E$66,0))</f>
        <v>#N/A</v>
      </c>
      <c r="OH61" s="625" t="e">
        <f>INDEX(JEUDI!$H$63:$H$66,MATCH(A61,JEUDI!$J$63:$J$66,0))</f>
        <v>#N/A</v>
      </c>
      <c r="OI61" s="626" t="e">
        <f>INDEX(JEUDI!$H$63:$H$66,MATCH(A61,JEUDI!$K$63:$K$66,0))</f>
        <v>#N/A</v>
      </c>
      <c r="OJ61" s="617" t="e">
        <f>INDEX(VENDREDI!$B$63:$B$66,MATCH(A61,VENDREDI!$D$63:$D$66,0))</f>
        <v>#N/A</v>
      </c>
      <c r="OK61" s="618" t="e">
        <f>INDEX(VENDREDI!$B$63:$B$66,MATCH(A61,VENDREDI!$E$63:$E$66,0))</f>
        <v>#N/A</v>
      </c>
      <c r="OL61" s="625" t="e">
        <f>INDEX(VENDREDI!$H$63:$H$66,MATCH(A61,VENDREDI!$J$63:$J$66,0))</f>
        <v>#N/A</v>
      </c>
      <c r="OM61" s="626" t="e">
        <f>INDEX(VENDREDI!$H$63:$H$66,MATCH(A61,VENDREDI!$K$63:$K$66,0))</f>
        <v>#N/A</v>
      </c>
      <c r="ON61" s="669" t="str">
        <f t="shared" si="44"/>
        <v>PINOIT</v>
      </c>
      <c r="OO61" s="641" t="e">
        <f>INDEX(LUNDI!$C$63:$C$66,MATCH(A61,LUNDI!$D$63:$D$66,0))</f>
        <v>#N/A</v>
      </c>
      <c r="OP61" s="642" t="e">
        <f>INDEX(LUNDI!$C$63:$C$66,MATCH(A61,LUNDI!$E$63:$E$66,0))</f>
        <v>#N/A</v>
      </c>
      <c r="OQ61" s="645" t="e">
        <f>INDEX(LUNDI!$I$63:$I$66,MATCH(A61,LUNDI!$J$63:$J$66,0))</f>
        <v>#N/A</v>
      </c>
      <c r="OR61" s="646" t="e">
        <f>INDEX(LUNDI!$I$63:$I$66,MATCH(A61,LUNDI!$K$63:$K$66,0))</f>
        <v>#N/A</v>
      </c>
      <c r="OS61" s="649" t="e">
        <f>INDEX(MARDI!$C$63:$C$66,MATCH(A61,MARDI!$D$63:$D$66,0))</f>
        <v>#N/A</v>
      </c>
      <c r="OT61" s="650" t="e">
        <f>INDEX(MARDI!$C$63:$C$66,MATCH(A61,MARDI!$E$63:$E$66,0))</f>
        <v>#N/A</v>
      </c>
      <c r="OU61" s="651" t="e">
        <f>INDEX(MARDI!$I$63:$I$66,MATCH(A61,MARDI!$J$63:$J$66,0))</f>
        <v>#N/A</v>
      </c>
      <c r="OV61" s="652" t="e">
        <f>INDEX(MARDI!$I$63:$I$66,MATCH(A61,MARDI!$K$63:$K$66,0))</f>
        <v>#N/A</v>
      </c>
      <c r="OW61" s="657" t="e">
        <f>INDEX(MERCREDI!$C$63:$C$66,MATCH(A61,MERCREDI!$D$63:$D$66,0))</f>
        <v>#N/A</v>
      </c>
      <c r="OX61" s="658" t="e">
        <f>INDEX(MERCREDI!$C$63:$C$66,MATCH(A61,MERCREDI!$E$63:$E$66,0))</f>
        <v>#N/A</v>
      </c>
      <c r="OY61" s="659" t="e">
        <f>INDEX(MERCREDI!$I$63:$I$66,MATCH(A61,MERCREDI!$J$63:$J$66,0))</f>
        <v>#N/A</v>
      </c>
      <c r="OZ61" s="660" t="e">
        <f>INDEX(MERCREDI!$I$63:$I$66,MATCH(A61,MERCREDI!$K$63:$K$66,0))</f>
        <v>#N/A</v>
      </c>
      <c r="PA61" s="657" t="e">
        <f>INDEX(JEUDI!$C$63:$C$66,MATCH(A61,JEUDI!$D$63:$D$66,0))</f>
        <v>#N/A</v>
      </c>
      <c r="PB61" s="658" t="e">
        <f>INDEX(JEUDI!$C$63:$C$66,MATCH(A61,JEUDI!$E$63:$E$66,0))</f>
        <v>#N/A</v>
      </c>
      <c r="PC61" s="659" t="e">
        <f>INDEX(JEUDI!$I$63:$I$66,MATCH(A61,JEUDI!$J$63:$J$66,0))</f>
        <v>#N/A</v>
      </c>
      <c r="PD61" s="660" t="e">
        <f>INDEX(JEUDI!$I$63:$I$66,MATCH(A61,JEUDI!$K$63:$K$66,0))</f>
        <v>#N/A</v>
      </c>
      <c r="PE61" s="657" t="e">
        <f>INDEX(VENDREDI!$C$63:$C$66,MATCH(A61,VENDREDI!$D$63:$D$66,0))</f>
        <v>#N/A</v>
      </c>
      <c r="PF61" s="658" t="e">
        <f>INDEX(VENDREDI!$C$63:$C$66,MATCH(A61,VENDREDI!$E$63:$E$66,0))</f>
        <v>#N/A</v>
      </c>
      <c r="PG61" s="659" t="e">
        <f>INDEX(VENDREDI!$I$63:$I$66,MATCH(A61,VENDREDI!$J$63:$J$66,0))</f>
        <v>#N/A</v>
      </c>
      <c r="PH61" s="660" t="e">
        <f>INDEX(VENDREDI!$I$63:$I$66,MATCH(A61,VENDREDI!$K$63:$K$66,0))</f>
        <v>#N/A</v>
      </c>
    </row>
    <row r="62" spans="1:424" x14ac:dyDescent="0.25">
      <c r="A62" s="187" t="str">
        <f>'LISTE DES PROFS'!A57</f>
        <v>PIOGER</v>
      </c>
      <c r="B62" s="233">
        <f t="shared" si="17"/>
        <v>0</v>
      </c>
      <c r="C62" s="234">
        <f t="shared" si="18"/>
        <v>0</v>
      </c>
      <c r="D62" s="234">
        <f t="shared" si="19"/>
        <v>0</v>
      </c>
      <c r="E62" s="235">
        <f t="shared" si="20"/>
        <v>0</v>
      </c>
      <c r="F62" s="233">
        <f t="shared" si="21"/>
        <v>0</v>
      </c>
      <c r="G62" s="234">
        <f t="shared" si="22"/>
        <v>0</v>
      </c>
      <c r="H62" s="227">
        <f t="shared" si="23"/>
        <v>0</v>
      </c>
      <c r="I62" s="235">
        <f t="shared" si="24"/>
        <v>0</v>
      </c>
      <c r="J62" s="489">
        <f t="shared" si="45"/>
        <v>0</v>
      </c>
      <c r="K62" s="227">
        <f t="shared" si="46"/>
        <v>0</v>
      </c>
      <c r="L62" s="227">
        <f t="shared" si="47"/>
        <v>0</v>
      </c>
      <c r="M62" s="235">
        <f t="shared" si="48"/>
        <v>0</v>
      </c>
      <c r="N62" s="491">
        <f t="shared" si="25"/>
        <v>0</v>
      </c>
      <c r="O62" s="480" t="s">
        <v>26</v>
      </c>
      <c r="P62" s="233">
        <f>COUNTIF(LUNDI!$D$6:$AB$15,A62)</f>
        <v>0</v>
      </c>
      <c r="Q62" s="234">
        <f>COUNTIF(LUNDI!$D$20:$Y$29,A62)</f>
        <v>0</v>
      </c>
      <c r="R62" s="444">
        <f t="shared" si="4"/>
        <v>0</v>
      </c>
      <c r="S62" s="234">
        <f>COUNTIF(MARDI!$D$6:$AB$15,A62)</f>
        <v>0</v>
      </c>
      <c r="T62" s="234">
        <f>COUNTIF(MARDI!$D$20:$Y$29,A62)</f>
        <v>0</v>
      </c>
      <c r="U62" s="444">
        <f t="shared" si="5"/>
        <v>0</v>
      </c>
      <c r="V62" s="234">
        <f>COUNTIF(MERCREDI!$D$6:$AB$15,A62)</f>
        <v>0</v>
      </c>
      <c r="W62" s="234">
        <f>COUNTIF(MERCREDI!$D$20:$Y$29,A62)</f>
        <v>0</v>
      </c>
      <c r="X62" s="444">
        <f t="shared" si="6"/>
        <v>0</v>
      </c>
      <c r="Y62" s="234">
        <f>COUNTIF(JEUDI!$D$6:$AB$15,A62)</f>
        <v>0</v>
      </c>
      <c r="Z62" s="234">
        <f>COUNTIF(JEUDI!$D$20:$Y$29,A62)</f>
        <v>0</v>
      </c>
      <c r="AA62" s="444">
        <f t="shared" si="7"/>
        <v>0</v>
      </c>
      <c r="AB62" s="234">
        <f>COUNTIF(VENDREDI!$D$6:$AB$15,A62)</f>
        <v>0</v>
      </c>
      <c r="AC62" s="235">
        <f>COUNTIF(VENDREDI!$D$20:$Y$29,A62)</f>
        <v>0</v>
      </c>
      <c r="AD62" s="451">
        <f t="shared" si="8"/>
        <v>0</v>
      </c>
      <c r="AE62" s="226">
        <f>COUNTIF(LUNDI!$D$63:$D$66,A62)</f>
        <v>0</v>
      </c>
      <c r="AF62" s="227">
        <f>COUNTIF(LUNDI!$E$63:$E$66,A62)</f>
        <v>0</v>
      </c>
      <c r="AG62" s="228">
        <f>COUNTIF(MARDI!$D$63:$D$66,A62)</f>
        <v>0</v>
      </c>
      <c r="AH62" s="234">
        <f>COUNTIF(MARDI!$E$63:$E$66,A62)</f>
        <v>0</v>
      </c>
      <c r="AI62" s="228">
        <f>COUNTIF(MERCREDI!$D$63:$D$66,A62)</f>
        <v>0</v>
      </c>
      <c r="AJ62" s="234">
        <f>COUNTIF(MERCREDI!$E$63:$E$66,A62)</f>
        <v>0</v>
      </c>
      <c r="AK62" s="228">
        <f>COUNTIF(JEUDI!$D$63:$D$66,A62)</f>
        <v>0</v>
      </c>
      <c r="AL62" s="227">
        <f>COUNTIF(JEUDI!$E$63:$E$66,A62)</f>
        <v>0</v>
      </c>
      <c r="AM62" s="228">
        <f>COUNTIF(VENDREDI!$D$63:$D$66,A62)</f>
        <v>0</v>
      </c>
      <c r="AN62" s="525">
        <f>COUNTIF(VENDREDI!$E$63:$E$66,A62)</f>
        <v>0</v>
      </c>
      <c r="AO62" s="233">
        <f>COUNTIF(LUNDI!$F$63:$F$66,A62)</f>
        <v>0</v>
      </c>
      <c r="AP62" s="234"/>
      <c r="AQ62" s="234">
        <f>COUNTIF(MARDI!$F$63:$F$66,A62)</f>
        <v>0</v>
      </c>
      <c r="AR62" s="234"/>
      <c r="AS62" s="234">
        <f>COUNTIF(MERCREDI!$F$63:$F$66,A62)</f>
        <v>0</v>
      </c>
      <c r="AT62" s="234"/>
      <c r="AU62" s="234">
        <f>COUNTIF(JEUDI!$F$63:$F$66,A62)</f>
        <v>0</v>
      </c>
      <c r="AV62" s="234"/>
      <c r="AW62" s="235">
        <f>COUNTIF(VENDREDI!$F$63:$F$66,A62)</f>
        <v>0</v>
      </c>
      <c r="AZ62" s="233">
        <f>COUNTIF(LUNDI!$D$35:$AB$44,A62)</f>
        <v>0</v>
      </c>
      <c r="BA62" s="234">
        <f>COUNTIF(LUNDI!$D$49:$Y$58,A62)</f>
        <v>0</v>
      </c>
      <c r="BB62" s="444">
        <f t="shared" si="9"/>
        <v>0</v>
      </c>
      <c r="BC62" s="234">
        <f>COUNTIF(MARDI!$D$35:$AB$44,A62)</f>
        <v>0</v>
      </c>
      <c r="BD62" s="234">
        <f>COUNTIF(MARDI!$D$49:$Y$58,A62)</f>
        <v>0</v>
      </c>
      <c r="BE62" s="444">
        <f t="shared" si="10"/>
        <v>0</v>
      </c>
      <c r="BF62" s="234">
        <f>COUNTIF(MERCREDI!$D$35:$AB$44,A62)</f>
        <v>0</v>
      </c>
      <c r="BG62" s="234">
        <f>COUNTIF(MERCREDI!$D$49:$Y$58,A62)</f>
        <v>0</v>
      </c>
      <c r="BH62" s="444">
        <f t="shared" si="11"/>
        <v>0</v>
      </c>
      <c r="BI62" s="234">
        <f>COUNTIF(JEUDI!$D$35:$AB$44,A62)</f>
        <v>0</v>
      </c>
      <c r="BJ62" s="234">
        <f>COUNTIF(JEUDI!$D$49:$Y$58,A62)</f>
        <v>0</v>
      </c>
      <c r="BK62" s="444">
        <f t="shared" si="12"/>
        <v>0</v>
      </c>
      <c r="BL62" s="234">
        <f>COUNTIF(VENDREDI!$D$35:$AB$44,A62)</f>
        <v>0</v>
      </c>
      <c r="BM62" s="235">
        <f>COUNTIF(VENDREDI!$D$49:$Y$58,A62)</f>
        <v>0</v>
      </c>
      <c r="BN62" s="451">
        <f t="shared" si="13"/>
        <v>0</v>
      </c>
      <c r="BO62" s="207">
        <f>COUNTIF(LUNDI!$J$63:$J$66,A62)</f>
        <v>0</v>
      </c>
      <c r="BP62" s="41">
        <f>COUNTIF(LUNDI!$K$63:$K$66,A62)</f>
        <v>0</v>
      </c>
      <c r="BQ62" s="207">
        <f>COUNTIF(MARDI!$J$63:$J$66,A62)</f>
        <v>0</v>
      </c>
      <c r="BR62" s="41">
        <f>COUNTIF(MARDI!$K$63:$K$66,A62)</f>
        <v>0</v>
      </c>
      <c r="BS62" s="207">
        <f>COUNTIF(MERCREDI!$J$63:$J$66,A62)</f>
        <v>0</v>
      </c>
      <c r="BT62" s="41">
        <f>COUNTIF(MERCREDI!$K$63:$K$66,A62)</f>
        <v>0</v>
      </c>
      <c r="BU62" s="207">
        <f>COUNTIF(JEUDI!$J$63:$J$66,A62)</f>
        <v>0</v>
      </c>
      <c r="BV62" s="41">
        <f>COUNTIF(JEUDI!$K$63:$K$66,A62)</f>
        <v>0</v>
      </c>
      <c r="BW62" s="207">
        <f>COUNTIF(VENDREDI!$J$63:$J$66,A62)</f>
        <v>0</v>
      </c>
      <c r="BX62" s="42">
        <f>COUNTIF(VENDREDI!$K$63:$K$66,A62)</f>
        <v>0</v>
      </c>
      <c r="BY62" s="207">
        <f>COUNTIF(LUNDI!$L$66:$L118,A62)</f>
        <v>0</v>
      </c>
      <c r="BZ62" s="208"/>
      <c r="CA62" s="41">
        <f>COUNTIF(MARDI!$L$63:$L$66,A62)</f>
        <v>0</v>
      </c>
      <c r="CB62" s="208"/>
      <c r="CC62" s="208">
        <f>COUNTIF(MERCREDI!$L$63:$L$66,A62)</f>
        <v>0</v>
      </c>
      <c r="CD62" s="208"/>
      <c r="CE62" s="41">
        <f>COUNTIF(JEUDI!$L$63:$L$66,A62)</f>
        <v>0</v>
      </c>
      <c r="CF62" s="208"/>
      <c r="CG62" s="209">
        <f>COUNTIF(VENDREDI!$L$63:$L$66,A62)</f>
        <v>0</v>
      </c>
      <c r="CK62" s="43">
        <f>COUNTIF(LUNDI!$O$64:$O$66,A62)</f>
        <v>0</v>
      </c>
      <c r="CL62" s="41">
        <f>COUNTIF(MARDI!$O$64:$O$66,A62)</f>
        <v>0</v>
      </c>
      <c r="CM62" s="41">
        <f>COUNTIF(MERCREDI!$O$64:$O$66,A62)</f>
        <v>0</v>
      </c>
      <c r="CN62" s="41">
        <f>COUNTIF(JEUDI!$O$64:$O$66,A62)</f>
        <v>0</v>
      </c>
      <c r="CO62" s="42">
        <f>COUNTIF(VENDREDI!$O$64:$O$66,A62)</f>
        <v>0</v>
      </c>
      <c r="CQ62" s="43">
        <f>COUNTIF(LUNDI!$P$64:$P$66,A62)</f>
        <v>0</v>
      </c>
      <c r="CR62" s="41">
        <f>COUNTIF(MARDI!$P$64:$P$66,A62)</f>
        <v>0</v>
      </c>
      <c r="CS62" s="41">
        <f>COUNTIF(MERCREDI!$P$64:$P$66,A62)</f>
        <v>0</v>
      </c>
      <c r="CT62" s="41">
        <f>COUNTIF(JEUDI!$P$64:$P$66,A62)</f>
        <v>0</v>
      </c>
      <c r="CU62" s="42">
        <f>COUNTIF(VENDREDI!$P$64:$P$66,A62)</f>
        <v>0</v>
      </c>
      <c r="CV62" s="543" t="str">
        <f t="shared" si="26"/>
        <v>PIOGER</v>
      </c>
      <c r="CW62" s="559" t="e">
        <f>INDEX(LUNDI!$B$6:$B$29,MATCH($A$62,LUNDI!D6:D29,0))</f>
        <v>#N/A</v>
      </c>
      <c r="CX62" s="559" t="e">
        <f>INDEX(LUNDI!$B$6:$B$29,MATCH($A$62,LUNDI!E6:E29,0))</f>
        <v>#N/A</v>
      </c>
      <c r="CY62" s="559" t="e">
        <f>INDEX(LUNDI!$B$6:$B$29,MATCH($A$62,LUNDI!F6:F29,0))</f>
        <v>#N/A</v>
      </c>
      <c r="CZ62" s="559" t="e">
        <f>INDEX(LUNDI!$B$6:$B$29,MATCH($A$62,LUNDI!G6:G29,0))</f>
        <v>#N/A</v>
      </c>
      <c r="DA62" s="559" t="e">
        <f>INDEX(LUNDI!$B$6:$B$29,MATCH($A$62,LUNDI!H6:H29,0))</f>
        <v>#N/A</v>
      </c>
      <c r="DB62" s="559" t="e">
        <f>INDEX(LUNDI!$B$6:$B$29,MATCH($A$62,LUNDI!I6:I29,0))</f>
        <v>#N/A</v>
      </c>
      <c r="DC62" s="559" t="e">
        <f>INDEX(LUNDI!$B$6:$B$29,MATCH($A$62,LUNDI!J6:J29,0))</f>
        <v>#N/A</v>
      </c>
      <c r="DD62" s="559" t="e">
        <f>INDEX(LUNDI!$B$6:$B$29,MATCH($A$62,LUNDI!K6:K29,0))</f>
        <v>#N/A</v>
      </c>
      <c r="DE62" s="559" t="e">
        <f>INDEX(LUNDI!$B$6:$B$29,MATCH($A$62,LUNDI!L6:L29,0))</f>
        <v>#N/A</v>
      </c>
      <c r="DF62" s="559" t="e">
        <f>INDEX(LUNDI!$B$6:$B$29,MATCH($A$62,LUNDI!M6:M29,0))</f>
        <v>#N/A</v>
      </c>
      <c r="DG62" s="559" t="e">
        <f>INDEX(LUNDI!$B$6:$B$29,MATCH($A$62,LUNDI!N6:N29,0))</f>
        <v>#N/A</v>
      </c>
      <c r="DH62" s="559" t="e">
        <f>INDEX(LUNDI!$B$6:$B$29,MATCH($A$62,LUNDI!O6:O29,0))</f>
        <v>#N/A</v>
      </c>
      <c r="DI62" s="559" t="e">
        <f>INDEX(LUNDI!$B$6:$B$29,MATCH($A$62,LUNDI!P6:P29,0))</f>
        <v>#N/A</v>
      </c>
      <c r="DJ62" s="559" t="e">
        <f>INDEX(LUNDI!$B$6:$B$29,MATCH($A$62,LUNDI!Q6:Q29,0))</f>
        <v>#N/A</v>
      </c>
      <c r="DK62" s="559" t="e">
        <f>INDEX(LUNDI!$B$6:$B$29,MATCH($A$62,LUNDI!R6:R29,0))</f>
        <v>#N/A</v>
      </c>
      <c r="DL62" s="559" t="e">
        <f>INDEX(LUNDI!$B$6:$B$29,MATCH($A$62,LUNDI!S6:S29,0))</f>
        <v>#N/A</v>
      </c>
      <c r="DM62" s="559" t="e">
        <f>INDEX(LUNDI!$B$6:$B$29,MATCH($A$62,LUNDI!T6:T29,0))</f>
        <v>#N/A</v>
      </c>
      <c r="DN62" s="559" t="e">
        <f>INDEX(LUNDI!$B$6:$B$29,MATCH($A$62,LUNDI!U6:U29,0))</f>
        <v>#N/A</v>
      </c>
      <c r="DO62" s="559" t="e">
        <f>INDEX(LUNDI!$B$6:$B$29,MATCH($A$62,LUNDI!V6:V29,0))</f>
        <v>#N/A</v>
      </c>
      <c r="DP62" s="559" t="e">
        <f>INDEX(LUNDI!$B$6:$B$29,MATCH($A$62,LUNDI!W6:W29,0))</f>
        <v>#N/A</v>
      </c>
      <c r="DQ62" s="559" t="e">
        <f>INDEX(LUNDI!$B$6:$B$29,MATCH($A$62,LUNDI!X6:X29,0))</f>
        <v>#N/A</v>
      </c>
      <c r="DR62" s="559" t="e">
        <f>INDEX(LUNDI!$B$6:$B$29,MATCH($A$62,LUNDI!Y6:Y29,0))</f>
        <v>#N/A</v>
      </c>
      <c r="DS62" s="559" t="e">
        <f>INDEX(LUNDI!$B$6:$B$29,MATCH($A$62,LUNDI!Z6:Z29,0))</f>
        <v>#N/A</v>
      </c>
      <c r="DT62" s="559" t="e">
        <f>INDEX(LUNDI!$B$6:$B$29,MATCH($A$62,LUNDI!AA6:AA29,0))</f>
        <v>#N/A</v>
      </c>
      <c r="DU62" s="559" t="e">
        <f>INDEX(LUNDI!$B$6:$B$29,MATCH($A$62,LUNDI!AB6:AB29,0))</f>
        <v>#N/A</v>
      </c>
      <c r="DV62" s="572">
        <f t="shared" si="49"/>
        <v>0</v>
      </c>
      <c r="DW62" s="543" t="str">
        <f t="shared" si="50"/>
        <v>PIOGER</v>
      </c>
      <c r="DX62" s="559" t="e">
        <f>INDEX(MARDI!$B$6:$B$29,MATCH($A$62,MARDI!D6:D29,0))</f>
        <v>#N/A</v>
      </c>
      <c r="DY62" s="559" t="e">
        <f>INDEX(MARDI!$B$6:$B$29,MATCH($A$62,MARDI!E6:E29,0))</f>
        <v>#N/A</v>
      </c>
      <c r="DZ62" s="559" t="e">
        <f>INDEX(MARDI!$B$6:$B$29,MATCH($A$62,MARDI!F6:F29,0))</f>
        <v>#N/A</v>
      </c>
      <c r="EA62" s="559" t="e">
        <f>INDEX(MARDI!$B$6:$B$29,MATCH($A$62,MARDI!G6:G29,0))</f>
        <v>#N/A</v>
      </c>
      <c r="EB62" s="559" t="e">
        <f>INDEX(MARDI!$B$6:$B$29,MATCH($A$62,MARDI!H6:H29,0))</f>
        <v>#N/A</v>
      </c>
      <c r="EC62" s="559" t="e">
        <f>INDEX(MARDI!$B$6:$B$29,MATCH($A$62,MARDI!I6:I29,0))</f>
        <v>#N/A</v>
      </c>
      <c r="ED62" s="559" t="e">
        <f>INDEX(MARDI!$B$6:$B$29,MATCH($A$62,MARDI!J6:J29,0))</f>
        <v>#N/A</v>
      </c>
      <c r="EE62" s="559" t="e">
        <f>INDEX(MARDI!$B$6:$B$29,MATCH($A$62,MARDI!K6:K29,0))</f>
        <v>#N/A</v>
      </c>
      <c r="EF62" s="559" t="e">
        <f>INDEX(MARDI!$B$6:$B$29,MATCH($A$62,MARDI!L6:L29,0))</f>
        <v>#N/A</v>
      </c>
      <c r="EG62" s="559" t="e">
        <f>INDEX(MARDI!$B$6:$B$29,MATCH($A$62,MARDI!M6:M29,0))</f>
        <v>#N/A</v>
      </c>
      <c r="EH62" s="559" t="e">
        <f>INDEX(MARDI!$B$6:$B$29,MATCH($A$62,MARDI!N6:N29,0))</f>
        <v>#N/A</v>
      </c>
      <c r="EI62" s="559" t="e">
        <f>INDEX(MARDI!$B$6:$B$29,MATCH($A$62,MARDI!O6:O29,0))</f>
        <v>#N/A</v>
      </c>
      <c r="EJ62" s="559" t="e">
        <f>INDEX(MARDI!$B$6:$B$29,MATCH($A$62,MARDI!P6:P29,0))</f>
        <v>#N/A</v>
      </c>
      <c r="EK62" s="559" t="e">
        <f>INDEX(MARDI!$B$6:$B$29,MATCH($A$62,MARDI!Q6:Q29,0))</f>
        <v>#N/A</v>
      </c>
      <c r="EL62" s="559" t="e">
        <f>INDEX(MARDI!$B$6:$B$29,MATCH($A$62,MARDI!R6:R29,0))</f>
        <v>#N/A</v>
      </c>
      <c r="EM62" s="559" t="e">
        <f>INDEX(MARDI!$B$6:$B$29,MATCH($A$62,MARDI!S6:S29,0))</f>
        <v>#N/A</v>
      </c>
      <c r="EN62" s="559" t="e">
        <f>INDEX(MARDI!$B$6:$B$29,MATCH($A$62,MARDI!T6:T29,0))</f>
        <v>#N/A</v>
      </c>
      <c r="EO62" s="559" t="e">
        <f>INDEX(MARDI!$B$6:$B$29,MATCH($A$62,MARDI!U6:U29,0))</f>
        <v>#N/A</v>
      </c>
      <c r="EP62" s="559" t="e">
        <f>INDEX(MARDI!$B$6:$B$29,MATCH($A$62,MARDI!V6:V29,0))</f>
        <v>#N/A</v>
      </c>
      <c r="EQ62" s="559" t="e">
        <f>INDEX(MARDI!$B$6:$B$29,MATCH($A$62,MARDI!W6:W29,0))</f>
        <v>#N/A</v>
      </c>
      <c r="ER62" s="559" t="e">
        <f>INDEX(MARDI!$B$6:$B$29,MATCH($A$62,MARDI!X6:X29,0))</f>
        <v>#N/A</v>
      </c>
      <c r="ES62" s="559" t="e">
        <f>INDEX(MARDI!$B$6:$B$29,MATCH($A$62,MARDI!Y6:Y29,0))</f>
        <v>#N/A</v>
      </c>
      <c r="ET62" s="559" t="e">
        <f>INDEX(MARDI!$B$6:$B$29,MATCH($A$62,MARDI!Z6:Z29,0))</f>
        <v>#N/A</v>
      </c>
      <c r="EU62" s="559" t="e">
        <f>INDEX(MARDI!$B$6:$B$29,MATCH($A$62,MARDI!AA6:AA29,0))</f>
        <v>#N/A</v>
      </c>
      <c r="EV62" s="559" t="e">
        <f>INDEX(MARDI!$B$6:$B$29,MATCH($A$62,MARDI!AB6:AB29,0))</f>
        <v>#N/A</v>
      </c>
      <c r="EW62" s="572">
        <f t="shared" si="51"/>
        <v>0</v>
      </c>
      <c r="EX62" s="559"/>
      <c r="EY62" s="568" t="str">
        <f t="shared" si="27"/>
        <v>PIOGER</v>
      </c>
      <c r="EZ62" s="559" t="e">
        <f>INDEX(MERCREDI!$B$6:$B$29,MATCH($A$62,MERCREDI!D6:D29,0))</f>
        <v>#N/A</v>
      </c>
      <c r="FA62" s="559" t="e">
        <f>INDEX(MERCREDI!$B$6:$B$29,MATCH($A$62,MERCREDI!E6:E29,0))</f>
        <v>#N/A</v>
      </c>
      <c r="FB62" s="559" t="e">
        <f>INDEX(MERCREDI!$B$6:$B$29,MATCH($A$62,MERCREDI!F6:F29,0))</f>
        <v>#N/A</v>
      </c>
      <c r="FC62" s="559" t="e">
        <f>INDEX(MERCREDI!$B$6:$B$29,MATCH($A$62,MERCREDI!G6:G29,0))</f>
        <v>#N/A</v>
      </c>
      <c r="FD62" s="559" t="e">
        <f>INDEX(MERCREDI!$B$6:$B$29,MATCH($A$62,MERCREDI!H6:H29,0))</f>
        <v>#N/A</v>
      </c>
      <c r="FE62" s="559" t="e">
        <f>INDEX(MERCREDI!$B$6:$B$29,MATCH($A$62,MERCREDI!I6:I29,0))</f>
        <v>#N/A</v>
      </c>
      <c r="FF62" s="559" t="e">
        <f>INDEX(MERCREDI!$B$6:$B$29,MATCH($A$62,MERCREDI!J6:J29,0))</f>
        <v>#N/A</v>
      </c>
      <c r="FG62" s="559" t="e">
        <f>INDEX(MERCREDI!$B$6:$B$29,MATCH($A$62,MERCREDI!K6:K29,0))</f>
        <v>#N/A</v>
      </c>
      <c r="FH62" s="559" t="e">
        <f>INDEX(MERCREDI!$B$6:$B$29,MATCH($A$62,MERCREDI!L6:L29,0))</f>
        <v>#N/A</v>
      </c>
      <c r="FI62" s="559" t="e">
        <f>INDEX(MERCREDI!$B$6:$B$29,MATCH($A$62,MERCREDI!M6:M29,0))</f>
        <v>#N/A</v>
      </c>
      <c r="FJ62" s="559" t="e">
        <f>INDEX(MERCREDI!$B$6:$B$29,MATCH($A$62,MERCREDI!N6:N29,0))</f>
        <v>#N/A</v>
      </c>
      <c r="FK62" s="559" t="e">
        <f>INDEX(MERCREDI!$B$6:$B$29,MATCH($A$62,MERCREDI!O6:O29,0))</f>
        <v>#N/A</v>
      </c>
      <c r="FL62" s="559" t="e">
        <f>INDEX(MERCREDI!$B$6:$B$29,MATCH($A$62,MERCREDI!P6:P29,0))</f>
        <v>#N/A</v>
      </c>
      <c r="FM62" s="559" t="e">
        <f>INDEX(MERCREDI!$B$6:$B$29,MATCH($A$62,MERCREDI!Q6:Q29,0))</f>
        <v>#N/A</v>
      </c>
      <c r="FN62" s="559" t="e">
        <f>INDEX(MERCREDI!$B$6:$B$29,MATCH($A$62,MERCREDI!R6:R29,0))</f>
        <v>#N/A</v>
      </c>
      <c r="FO62" s="559" t="e">
        <f>INDEX(MERCREDI!$B$6:$B$29,MATCH($A$62,MERCREDI!S6:S29,0))</f>
        <v>#N/A</v>
      </c>
      <c r="FP62" s="559" t="e">
        <f>INDEX(MERCREDI!$B$6:$B$29,MATCH($A$62,MERCREDI!T6:T29,0))</f>
        <v>#N/A</v>
      </c>
      <c r="FQ62" s="559" t="e">
        <f>INDEX(MERCREDI!$B$6:$B$29,MATCH($A$62,MERCREDI!U6:U29,0))</f>
        <v>#N/A</v>
      </c>
      <c r="FR62" s="559" t="e">
        <f>INDEX(MERCREDI!$B$6:$B$29,MATCH($A$62,MERCREDI!V6:V29,0))</f>
        <v>#N/A</v>
      </c>
      <c r="FS62" s="559" t="e">
        <f>INDEX(MERCREDI!$B$6:$B$29,MATCH($A$62,MERCREDI!W6:W29,0))</f>
        <v>#N/A</v>
      </c>
      <c r="FT62" s="559" t="e">
        <f>INDEX(MERCREDI!$B$6:$B$29,MATCH($A$62,MERCREDI!X6:X29,0))</f>
        <v>#N/A</v>
      </c>
      <c r="FU62" s="559" t="e">
        <f>INDEX(MERCREDI!$B$6:$B$29,MATCH($A$62,MERCREDI!Y6:Y29,0))</f>
        <v>#N/A</v>
      </c>
      <c r="FV62" s="559" t="e">
        <f>INDEX(MERCREDI!$B$6:$B$29,MATCH($A$62,MERCREDI!Z6:Z29,0))</f>
        <v>#N/A</v>
      </c>
      <c r="FW62" s="559" t="e">
        <f>INDEX(MERCREDI!$B$6:$B$29,MATCH($A$62,MERCREDI!AA6:AA29,0))</f>
        <v>#N/A</v>
      </c>
      <c r="FX62" s="559" t="e">
        <f>INDEX(MERCREDI!$B$6:$B$29,MATCH($A$62,MERCREDI!AB6:AB29,0))</f>
        <v>#N/A</v>
      </c>
      <c r="FY62" s="572">
        <f t="shared" si="28"/>
        <v>0</v>
      </c>
      <c r="GA62" s="570" t="str">
        <f t="shared" si="29"/>
        <v>PIOGER</v>
      </c>
      <c r="GB62" s="565" t="e">
        <f>INDEX(JEUDI!$B$6:$B$29,MATCH($A$62,JEUDI!D6:D29,0))</f>
        <v>#N/A</v>
      </c>
      <c r="GC62" s="565" t="e">
        <f>INDEX(JEUDI!$B$6:$B$29,MATCH($A$62,JEUDI!E6:E29,0))</f>
        <v>#N/A</v>
      </c>
      <c r="GD62" s="565" t="e">
        <f>INDEX(JEUDI!$B$6:$B$29,MATCH($A$62,JEUDI!F6:F29,0))</f>
        <v>#N/A</v>
      </c>
      <c r="GE62" s="565" t="e">
        <f>INDEX(JEUDI!$B$6:$B$29,MATCH($A$62,JEUDI!G6:G29,0))</f>
        <v>#N/A</v>
      </c>
      <c r="GF62" s="565" t="e">
        <f>INDEX(JEUDI!$B$6:$B$29,MATCH($A$62,JEUDI!H6:H29,0))</f>
        <v>#N/A</v>
      </c>
      <c r="GG62" s="565" t="e">
        <f>INDEX(JEUDI!$B$6:$B$29,MATCH($A$62,JEUDI!I6:I29,0))</f>
        <v>#N/A</v>
      </c>
      <c r="GH62" s="565" t="e">
        <f>INDEX(JEUDI!$B$6:$B$29,MATCH($A$62,JEUDI!J6:J29,0))</f>
        <v>#N/A</v>
      </c>
      <c r="GI62" s="565" t="e">
        <f>INDEX(JEUDI!$B$6:$B$29,MATCH($A$62,JEUDI!K6:K29,0))</f>
        <v>#N/A</v>
      </c>
      <c r="GJ62" s="565" t="e">
        <f>INDEX(JEUDI!$B$6:$B$29,MATCH($A$62,JEUDI!L6:L29,0))</f>
        <v>#N/A</v>
      </c>
      <c r="GK62" s="565" t="e">
        <f>INDEX(JEUDI!$B$6:$B$29,MATCH($A$62,JEUDI!M6:M29,0))</f>
        <v>#N/A</v>
      </c>
      <c r="GL62" s="565" t="e">
        <f>INDEX(JEUDI!$B$6:$B$29,MATCH($A$62,JEUDI!N6:N29,0))</f>
        <v>#N/A</v>
      </c>
      <c r="GM62" s="565" t="e">
        <f>INDEX(JEUDI!$B$6:$B$29,MATCH($A$62,JEUDI!O6:O29,0))</f>
        <v>#N/A</v>
      </c>
      <c r="GN62" s="565" t="e">
        <f>INDEX(JEUDI!$B$6:$B$29,MATCH($A$62,JEUDI!P6:P29,0))</f>
        <v>#N/A</v>
      </c>
      <c r="GO62" s="565" t="e">
        <f>INDEX(JEUDI!$B$6:$B$29,MATCH($A$62,JEUDI!Q6:Q29,0))</f>
        <v>#N/A</v>
      </c>
      <c r="GP62" s="565" t="e">
        <f>INDEX(JEUDI!$B$6:$B$29,MATCH($A$62,JEUDI!R6:R29,0))</f>
        <v>#N/A</v>
      </c>
      <c r="GQ62" s="565" t="e">
        <f>INDEX(JEUDI!$B$6:$B$29,MATCH($A$62,JEUDI!S6:S29,0))</f>
        <v>#N/A</v>
      </c>
      <c r="GR62" s="565" t="e">
        <f>INDEX(JEUDI!$B$6:$B$29,MATCH($A$62,JEUDI!T6:T29,0))</f>
        <v>#N/A</v>
      </c>
      <c r="GS62" s="565" t="e">
        <f>INDEX(JEUDI!$B$6:$B$29,MATCH($A$62,JEUDI!U6:U29,0))</f>
        <v>#N/A</v>
      </c>
      <c r="GT62" s="565" t="e">
        <f>INDEX(JEUDI!$B$6:$B$29,MATCH($A$62,JEUDI!V6:V29,0))</f>
        <v>#N/A</v>
      </c>
      <c r="GU62" s="565" t="e">
        <f>INDEX(JEUDI!$B$6:$B$29,MATCH($A$62,JEUDI!W6:W29,0))</f>
        <v>#N/A</v>
      </c>
      <c r="GV62" s="565" t="e">
        <f>INDEX(JEUDI!$B$6:$B$29,MATCH($A$62,JEUDI!X6:X29,0))</f>
        <v>#N/A</v>
      </c>
      <c r="GW62" s="565" t="e">
        <f>INDEX(JEUDI!$B$6:$B$29,MATCH($A$62,JEUDI!Y6:Y29,0))</f>
        <v>#N/A</v>
      </c>
      <c r="GX62" s="565" t="e">
        <f>INDEX(JEUDI!$B$6:$B$29,MATCH($A$62,JEUDI!Z6:Z29,0))</f>
        <v>#N/A</v>
      </c>
      <c r="GY62" s="565" t="e">
        <f>INDEX(JEUDI!$B$6:$B$29,MATCH($A$62,JEUDI!AA6:AA29,0))</f>
        <v>#N/A</v>
      </c>
      <c r="GZ62" s="565" t="e">
        <f>INDEX(JEUDI!$B$6:$B$29,MATCH($A$62,JEUDI!AB6:AB29,0))</f>
        <v>#N/A</v>
      </c>
      <c r="HA62" s="572">
        <f t="shared" si="30"/>
        <v>0</v>
      </c>
      <c r="HC62" s="772" t="str">
        <f t="shared" si="31"/>
        <v>PIOGER</v>
      </c>
      <c r="HD62" s="565" t="e">
        <f>INDEX(VENDREDI!$B$6:$B$29,MATCH($A$62,VENDREDI!D6:D29,0))</f>
        <v>#N/A</v>
      </c>
      <c r="HE62" s="565" t="e">
        <f>INDEX(VENDREDI!$B$6:$B$29,MATCH($A$62,VENDREDI!E6:E29,0))</f>
        <v>#N/A</v>
      </c>
      <c r="HF62" s="565" t="e">
        <f>INDEX(VENDREDI!$B$6:$B$29,MATCH($A$62,VENDREDI!F6:F29,0))</f>
        <v>#N/A</v>
      </c>
      <c r="HG62" s="565" t="e">
        <f>INDEX(VENDREDI!$B$6:$B$29,MATCH($A$62,VENDREDI!G6:G29,0))</f>
        <v>#N/A</v>
      </c>
      <c r="HH62" s="565" t="e">
        <f>INDEX(VENDREDI!$B$6:$B$29,MATCH($A$62,VENDREDI!H6:H29,0))</f>
        <v>#N/A</v>
      </c>
      <c r="HI62" s="565" t="e">
        <f>INDEX(VENDREDI!$B$6:$B$29,MATCH($A$62,VENDREDI!I6:I29,0))</f>
        <v>#N/A</v>
      </c>
      <c r="HJ62" s="565" t="e">
        <f>INDEX(VENDREDI!$B$6:$B$29,MATCH($A$62,VENDREDI!J6:J29,0))</f>
        <v>#N/A</v>
      </c>
      <c r="HK62" s="565" t="e">
        <f>INDEX(VENDREDI!$B$6:$B$29,MATCH($A$62,VENDREDI!K6:K29,0))</f>
        <v>#N/A</v>
      </c>
      <c r="HL62" s="565" t="e">
        <f>INDEX(VENDREDI!$B$6:$B$29,MATCH($A$62,VENDREDI!L6:L29,0))</f>
        <v>#N/A</v>
      </c>
      <c r="HM62" s="565" t="e">
        <f>INDEX(VENDREDI!$B$6:$B$29,MATCH($A$62,VENDREDI!M6:M29,0))</f>
        <v>#N/A</v>
      </c>
      <c r="HN62" s="565" t="e">
        <f>INDEX(VENDREDI!$B$6:$B$29,MATCH($A$62,VENDREDI!N6:N29,0))</f>
        <v>#N/A</v>
      </c>
      <c r="HO62" s="565" t="e">
        <f>INDEX(VENDREDI!$B$6:$B$29,MATCH($A$62,VENDREDI!O6:O29,0))</f>
        <v>#N/A</v>
      </c>
      <c r="HP62" s="565" t="e">
        <f>INDEX(VENDREDI!$B$6:$B$29,MATCH($A$62,VENDREDI!P6:P29,0))</f>
        <v>#N/A</v>
      </c>
      <c r="HQ62" s="565" t="e">
        <f>INDEX(VENDREDI!$B$6:$B$29,MATCH($A$62,VENDREDI!Q6:Q29,0))</f>
        <v>#N/A</v>
      </c>
      <c r="HR62" s="565" t="e">
        <f>INDEX(VENDREDI!$B$6:$B$29,MATCH($A$62,VENDREDI!R6:R29,0))</f>
        <v>#N/A</v>
      </c>
      <c r="HS62" s="565" t="e">
        <f>INDEX(VENDREDI!$B$6:$B$29,MATCH($A$62,VENDREDI!S6:S29,0))</f>
        <v>#N/A</v>
      </c>
      <c r="HT62" s="565" t="e">
        <f>INDEX(VENDREDI!$B$6:$B$29,MATCH($A$62,VENDREDI!T6:T29,0))</f>
        <v>#N/A</v>
      </c>
      <c r="HU62" s="565" t="e">
        <f>INDEX(VENDREDI!$B$6:$B$29,MATCH($A$62,VENDREDI!U6:U29,0))</f>
        <v>#N/A</v>
      </c>
      <c r="HV62" s="565" t="e">
        <f>INDEX(VENDREDI!$B$6:$B$29,MATCH($A$62,VENDREDI!V6:V29,0))</f>
        <v>#N/A</v>
      </c>
      <c r="HW62" s="565" t="e">
        <f>INDEX(VENDREDI!$B$6:$B$29,MATCH($A$62,VENDREDI!W6:W29,0))</f>
        <v>#N/A</v>
      </c>
      <c r="HX62" s="565" t="e">
        <f>INDEX(VENDREDI!$B$6:$B$29,MATCH($A$62,VENDREDI!X6:X29,0))</f>
        <v>#N/A</v>
      </c>
      <c r="HY62" s="565" t="e">
        <f>INDEX(VENDREDI!$B$6:$B$29,MATCH($A$62,VENDREDI!Y6:Y29,0))</f>
        <v>#N/A</v>
      </c>
      <c r="HZ62" s="565" t="e">
        <f>INDEX(VENDREDI!$B$6:$B$29,MATCH($A$62,VENDREDI!Z6:Z29,0))</f>
        <v>#N/A</v>
      </c>
      <c r="IA62" s="565" t="e">
        <f>INDEX(VENDREDI!$B$6:$B$29,MATCH($A$62,VENDREDI!AA6:AA29,0))</f>
        <v>#N/A</v>
      </c>
      <c r="IB62" s="565" t="e">
        <f>INDEX(VENDREDI!$B$6:$B$29,MATCH($A$62,VENDREDI!AB6:AB29,0))</f>
        <v>#N/A</v>
      </c>
      <c r="IC62" s="572">
        <f t="shared" si="32"/>
        <v>0</v>
      </c>
      <c r="IG62" s="772" t="str">
        <f t="shared" si="33"/>
        <v>PIOGER</v>
      </c>
      <c r="IH62" s="565" t="e">
        <f>INDEX(LUNDI!$B$35:$B$58,MATCH($A$62,LUNDI!D35:D58,0))</f>
        <v>#N/A</v>
      </c>
      <c r="II62" s="565" t="e">
        <f>INDEX(LUNDI!$B$35:$B$58,MATCH($A$62,LUNDI!E35:E58,0))</f>
        <v>#N/A</v>
      </c>
      <c r="IJ62" s="565" t="e">
        <f>INDEX(LUNDI!$B$35:$B$58,MATCH($A$62,LUNDI!F35:F58,0))</f>
        <v>#N/A</v>
      </c>
      <c r="IK62" s="565" t="e">
        <f>INDEX(LUNDI!$B$35:$B$58,MATCH($A$62,LUNDI!G35:G58,0))</f>
        <v>#N/A</v>
      </c>
      <c r="IL62" s="565" t="e">
        <f>INDEX(LUNDI!$B$35:$B$58,MATCH($A$62,LUNDI!H35:H58,0))</f>
        <v>#N/A</v>
      </c>
      <c r="IM62" s="565" t="e">
        <f>INDEX(LUNDI!$B$35:$B$58,MATCH($A$62,LUNDI!I35:I58,0))</f>
        <v>#N/A</v>
      </c>
      <c r="IN62" s="565" t="e">
        <f>INDEX(LUNDI!$B$35:$B$58,MATCH($A$62,LUNDI!J35:J58,0))</f>
        <v>#N/A</v>
      </c>
      <c r="IO62" s="565" t="e">
        <f>INDEX(LUNDI!$B$35:$B$58,MATCH($A$62,LUNDI!K35:K58,0))</f>
        <v>#N/A</v>
      </c>
      <c r="IP62" s="565" t="e">
        <f>INDEX(LUNDI!$B$35:$B$58,MATCH($A$62,LUNDI!L35:L58,0))</f>
        <v>#N/A</v>
      </c>
      <c r="IQ62" s="565" t="e">
        <f>INDEX(LUNDI!$B$35:$B$58,MATCH($A$62,LUNDI!M35:M58,0))</f>
        <v>#N/A</v>
      </c>
      <c r="IR62" s="565" t="e">
        <f>INDEX(LUNDI!$B$35:$B$58,MATCH($A$62,LUNDI!N35:N58,0))</f>
        <v>#N/A</v>
      </c>
      <c r="IS62" s="565" t="e">
        <f>INDEX(LUNDI!$B$35:$B$58,MATCH($A$62,LUNDI!O35:O58,0))</f>
        <v>#N/A</v>
      </c>
      <c r="IT62" s="565" t="e">
        <f>INDEX(LUNDI!$B$35:$B$58,MATCH($A$62,LUNDI!P35:P58,0))</f>
        <v>#N/A</v>
      </c>
      <c r="IU62" s="565" t="e">
        <f>INDEX(LUNDI!$B$35:$B$58,MATCH($A$62,LUNDI!Q35:Q58,0))</f>
        <v>#N/A</v>
      </c>
      <c r="IV62" s="565" t="e">
        <f>INDEX(LUNDI!$B$35:$B$58,MATCH($A$62,LUNDI!R35:R58,0))</f>
        <v>#N/A</v>
      </c>
      <c r="IW62" s="565" t="e">
        <f>INDEX(LUNDI!$B$35:$B$58,MATCH($A$62,LUNDI!S35:S58,0))</f>
        <v>#N/A</v>
      </c>
      <c r="IX62" s="565" t="e">
        <f>INDEX(LUNDI!$B$35:$B$58,MATCH($A$62,LUNDI!T35:T58,0))</f>
        <v>#N/A</v>
      </c>
      <c r="IY62" s="565" t="e">
        <f>INDEX(LUNDI!$B$35:$B$58,MATCH($A$62,LUNDI!U35:U58,0))</f>
        <v>#N/A</v>
      </c>
      <c r="IZ62" s="565" t="e">
        <f>INDEX(LUNDI!$B$35:$B$58,MATCH($A$62,LUNDI!V35:V58,0))</f>
        <v>#N/A</v>
      </c>
      <c r="JA62" s="565" t="e">
        <f>INDEX(LUNDI!$B$35:$B$58,MATCH($A$62,LUNDI!W35:W58,0))</f>
        <v>#N/A</v>
      </c>
      <c r="JB62" s="565" t="e">
        <f>INDEX(LUNDI!$B$35:$B$58,MATCH($A$62,LUNDI!X35:X58,0))</f>
        <v>#N/A</v>
      </c>
      <c r="JC62" s="565" t="e">
        <f>INDEX(LUNDI!$B$35:$B$58,MATCH($A$62,LUNDI!Y35:Y58,0))</f>
        <v>#N/A</v>
      </c>
      <c r="JD62" s="565" t="e">
        <f>INDEX(LUNDI!$B$35:$B$58,MATCH($A$62,LUNDI!Z35:Z58,0))</f>
        <v>#N/A</v>
      </c>
      <c r="JE62" s="565" t="e">
        <f>INDEX(LUNDI!$B$35:$B$58,MATCH($A$62,LUNDI!AA35:AA58,0))</f>
        <v>#N/A</v>
      </c>
      <c r="JF62" s="565" t="e">
        <f>INDEX(LUNDI!$B$35:$B$58,MATCH($A$62,LUNDI!AB35:AB58,0))</f>
        <v>#N/A</v>
      </c>
      <c r="JG62" s="572">
        <f t="shared" si="34"/>
        <v>0</v>
      </c>
      <c r="JI62" s="772" t="str">
        <f t="shared" si="35"/>
        <v>PIOGER</v>
      </c>
      <c r="JJ62" s="565" t="e">
        <f>INDEX(MARDI!$B$35:$B$58,MATCH($A$62,MARDI!D35:D58,0))</f>
        <v>#N/A</v>
      </c>
      <c r="JK62" s="565" t="e">
        <f>INDEX(MARDI!$B$35:$B$58,MATCH($A$62,MARDI!E35:E58,0))</f>
        <v>#N/A</v>
      </c>
      <c r="JL62" s="565" t="e">
        <f>INDEX(MARDI!$B$35:$B$58,MATCH($A$62,MARDI!F35:F58,0))</f>
        <v>#N/A</v>
      </c>
      <c r="JM62" s="565" t="e">
        <f>INDEX(MARDI!$B$35:$B$58,MATCH($A$62,MARDI!G35:G58,0))</f>
        <v>#N/A</v>
      </c>
      <c r="JN62" s="565" t="e">
        <f>INDEX(MARDI!$B$35:$B$58,MATCH($A$62,MARDI!H35:H58,0))</f>
        <v>#N/A</v>
      </c>
      <c r="JO62" s="565" t="e">
        <f>INDEX(MARDI!$B$35:$B$58,MATCH($A$62,MARDI!I35:I58,0))</f>
        <v>#N/A</v>
      </c>
      <c r="JP62" s="565" t="e">
        <f>INDEX(MARDI!$B$35:$B$58,MATCH($A$62,MARDI!J35:J58,0))</f>
        <v>#N/A</v>
      </c>
      <c r="JQ62" s="565" t="e">
        <f>INDEX(MARDI!$B$35:$B$58,MATCH($A$62,MARDI!K35:K58,0))</f>
        <v>#N/A</v>
      </c>
      <c r="JR62" s="565" t="e">
        <f>INDEX(MARDI!$B$35:$B$58,MATCH($A$62,MARDI!L35:L58,0))</f>
        <v>#N/A</v>
      </c>
      <c r="JS62" s="565" t="e">
        <f>INDEX(MARDI!$B$35:$B$58,MATCH($A$62,MARDI!M35:M58,0))</f>
        <v>#N/A</v>
      </c>
      <c r="JT62" s="565" t="e">
        <f>INDEX(MARDI!$B$35:$B$58,MATCH($A$62,MARDI!N35:N58,0))</f>
        <v>#N/A</v>
      </c>
      <c r="JU62" s="565" t="e">
        <f>INDEX(MARDI!$B$35:$B$58,MATCH($A$62,MARDI!O35:O58,0))</f>
        <v>#N/A</v>
      </c>
      <c r="JV62" s="565" t="e">
        <f>INDEX(MARDI!$B$35:$B$58,MATCH($A$62,MARDI!P35:P58,0))</f>
        <v>#N/A</v>
      </c>
      <c r="JW62" s="565" t="e">
        <f>INDEX(MARDI!$B$35:$B$58,MATCH($A$62,MARDI!Q35:Q58,0))</f>
        <v>#N/A</v>
      </c>
      <c r="JX62" s="565" t="e">
        <f>INDEX(MARDI!$B$35:$B$58,MATCH($A$62,MARDI!R35:R58,0))</f>
        <v>#N/A</v>
      </c>
      <c r="JY62" s="565" t="e">
        <f>INDEX(MARDI!$B$35:$B$58,MATCH($A$62,MARDI!S35:S58,0))</f>
        <v>#N/A</v>
      </c>
      <c r="JZ62" s="565" t="e">
        <f>INDEX(MARDI!$B$35:$B$58,MATCH($A$62,MARDI!T35:T58,0))</f>
        <v>#N/A</v>
      </c>
      <c r="KA62" s="565" t="e">
        <f>INDEX(MARDI!$B$35:$B$58,MATCH($A$62,MARDI!U35:U58,0))</f>
        <v>#N/A</v>
      </c>
      <c r="KB62" s="565" t="e">
        <f>INDEX(MARDI!$B$35:$B$58,MATCH($A$62,MARDI!V35:V58,0))</f>
        <v>#N/A</v>
      </c>
      <c r="KC62" s="565" t="e">
        <f>INDEX(MARDI!$B$35:$B$58,MATCH($A$62,MARDI!W35:W58,0))</f>
        <v>#N/A</v>
      </c>
      <c r="KD62" s="565" t="e">
        <f>INDEX(MARDI!$B$35:$B$58,MATCH($A$62,MARDI!X35:X58,0))</f>
        <v>#N/A</v>
      </c>
      <c r="KE62" s="565" t="e">
        <f>INDEX(MARDI!$B$35:$B$58,MATCH($A$62,MARDI!Y35:Y58,0))</f>
        <v>#N/A</v>
      </c>
      <c r="KF62" s="565" t="e">
        <f>INDEX(MARDI!$B$35:$B$58,MATCH($A$62,MARDI!Z35:Z58,0))</f>
        <v>#N/A</v>
      </c>
      <c r="KG62" s="565" t="e">
        <f>INDEX(MARDI!$B$35:$B$58,MATCH($A$62,MARDI!AA35:AA58,0))</f>
        <v>#N/A</v>
      </c>
      <c r="KH62" s="565" t="e">
        <f>INDEX(MARDI!$B$35:$B$58,MATCH($A$62,MARDI!AB35:AB58,0))</f>
        <v>#N/A</v>
      </c>
      <c r="KI62" s="572">
        <f t="shared" si="36"/>
        <v>0</v>
      </c>
      <c r="KK62" s="565" t="str">
        <f t="shared" si="37"/>
        <v>PIOGER</v>
      </c>
      <c r="KL62" s="565" t="e">
        <f>INDEX(MERCREDI!$B$35:$B$58,MATCH($A$62,MERCREDI!D35:D58,0))</f>
        <v>#N/A</v>
      </c>
      <c r="KM62" s="565" t="e">
        <f>INDEX(MERCREDI!$B$35:$B$58,MATCH($A$62,MERCREDI!E35:E58,0))</f>
        <v>#N/A</v>
      </c>
      <c r="KN62" s="565" t="e">
        <f>INDEX(MERCREDI!$B$35:$B$58,MATCH($A$62,MERCREDI!F35:F58,0))</f>
        <v>#N/A</v>
      </c>
      <c r="KO62" s="565" t="e">
        <f>INDEX(MERCREDI!$B$35:$B$58,MATCH($A$62,MERCREDI!G35:G58,0))</f>
        <v>#N/A</v>
      </c>
      <c r="KP62" s="565" t="e">
        <f>INDEX(MERCREDI!$B$35:$B$58,MATCH($A$62,MERCREDI!H35:H58,0))</f>
        <v>#N/A</v>
      </c>
      <c r="KQ62" s="565" t="e">
        <f>INDEX(MERCREDI!$B$35:$B$58,MATCH($A$62,MERCREDI!I35:I58,0))</f>
        <v>#N/A</v>
      </c>
      <c r="KR62" s="565" t="e">
        <f>INDEX(MERCREDI!$B$35:$B$58,MATCH($A$62,MERCREDI!J35:J58,0))</f>
        <v>#N/A</v>
      </c>
      <c r="KS62" s="565" t="e">
        <f>INDEX(MERCREDI!$B$35:$B$58,MATCH($A$62,MERCREDI!K35:K58,0))</f>
        <v>#N/A</v>
      </c>
      <c r="KT62" s="565" t="e">
        <f>INDEX(MERCREDI!$B$35:$B$58,MATCH($A$62,MERCREDI!L35:L58,0))</f>
        <v>#N/A</v>
      </c>
      <c r="KU62" s="565" t="e">
        <f>INDEX(MERCREDI!$B$35:$B$58,MATCH($A$62,MERCREDI!M35:M58,0))</f>
        <v>#N/A</v>
      </c>
      <c r="KV62" s="565" t="e">
        <f>INDEX(MERCREDI!$B$35:$B$58,MATCH($A$62,MERCREDI!N35:N58,0))</f>
        <v>#N/A</v>
      </c>
      <c r="KW62" s="565" t="e">
        <f>INDEX(MERCREDI!$B$35:$B$58,MATCH($A$62,MERCREDI!O35:O58,0))</f>
        <v>#N/A</v>
      </c>
      <c r="KX62" s="565" t="e">
        <f>INDEX(MERCREDI!$B$35:$B$58,MATCH($A$62,MERCREDI!P35:P58,0))</f>
        <v>#N/A</v>
      </c>
      <c r="KY62" s="565" t="e">
        <f>INDEX(MERCREDI!$B$35:$B$58,MATCH($A$62,MERCREDI!Q35:Q58,0))</f>
        <v>#N/A</v>
      </c>
      <c r="KZ62" s="565" t="e">
        <f>INDEX(MERCREDI!$B$35:$B$58,MATCH($A$62,MERCREDI!R35:R58,0))</f>
        <v>#N/A</v>
      </c>
      <c r="LA62" s="565" t="e">
        <f>INDEX(MERCREDI!$B$35:$B$58,MATCH($A$62,MERCREDI!S35:S58,0))</f>
        <v>#N/A</v>
      </c>
      <c r="LB62" s="565" t="e">
        <f>INDEX(MERCREDI!$B$35:$B$58,MATCH($A$62,MERCREDI!T35:T58,0))</f>
        <v>#N/A</v>
      </c>
      <c r="LC62" s="565" t="e">
        <f>INDEX(MERCREDI!$B$35:$B$58,MATCH($A$62,MERCREDI!U35:U58,0))</f>
        <v>#N/A</v>
      </c>
      <c r="LD62" s="565" t="e">
        <f>INDEX(MERCREDI!$B$35:$B$58,MATCH($A$62,MERCREDI!V35:V58,0))</f>
        <v>#N/A</v>
      </c>
      <c r="LE62" s="565" t="e">
        <f>INDEX(MERCREDI!$B$35:$B$58,MATCH($A$62,MERCREDI!W35:W58,0))</f>
        <v>#N/A</v>
      </c>
      <c r="LF62" s="565" t="e">
        <f>INDEX(MERCREDI!$B$35:$B$58,MATCH($A$62,MERCREDI!X35:X58,0))</f>
        <v>#N/A</v>
      </c>
      <c r="LG62" s="565" t="e">
        <f>INDEX(MERCREDI!$B$35:$B$58,MATCH($A$62,MERCREDI!Y35:Y58,0))</f>
        <v>#N/A</v>
      </c>
      <c r="LH62" s="565" t="e">
        <f>INDEX(MERCREDI!$B$35:$B$58,MATCH($A$62,MERCREDI!Z35:Z58,0))</f>
        <v>#N/A</v>
      </c>
      <c r="LI62" s="565" t="e">
        <f>INDEX(MERCREDI!$B$35:$B$58,MATCH($A$62,MERCREDI!AA35:AA58,0))</f>
        <v>#N/A</v>
      </c>
      <c r="LJ62" s="565" t="e">
        <f>INDEX(MERCREDI!$B$35:$B$58,MATCH($A$62,MERCREDI!AB35:AB58,0))</f>
        <v>#N/A</v>
      </c>
      <c r="LK62" s="572">
        <f t="shared" si="38"/>
        <v>0</v>
      </c>
      <c r="LM62" s="565" t="str">
        <f t="shared" si="39"/>
        <v>PIOGER</v>
      </c>
      <c r="LN62" s="565" t="e">
        <f>INDEX(JEUDI!$B$35:$B$58,MATCH($A$62,JEUDI!D35:D58,0))</f>
        <v>#N/A</v>
      </c>
      <c r="LO62" s="565" t="e">
        <f>INDEX(JEUDI!$B$35:$B$58,MATCH($A$62,JEUDI!E35:E58,0))</f>
        <v>#N/A</v>
      </c>
      <c r="LP62" s="565" t="e">
        <f>INDEX(JEUDI!$B$35:$B$58,MATCH($A$62,JEUDI!F35:F58,0))</f>
        <v>#N/A</v>
      </c>
      <c r="LQ62" s="565" t="e">
        <f>INDEX(JEUDI!$B$35:$B$58,MATCH($A$62,JEUDI!G35:G58,0))</f>
        <v>#N/A</v>
      </c>
      <c r="LR62" s="565" t="e">
        <f>INDEX(JEUDI!$B$35:$B$58,MATCH($A$62,JEUDI!H35:H58,0))</f>
        <v>#N/A</v>
      </c>
      <c r="LS62" s="565" t="e">
        <f>INDEX(JEUDI!$B$35:$B$58,MATCH($A$62,JEUDI!I35:I58,0))</f>
        <v>#N/A</v>
      </c>
      <c r="LT62" s="565" t="e">
        <f>INDEX(JEUDI!$B$35:$B$58,MATCH($A$62,JEUDI!J35:J58,0))</f>
        <v>#N/A</v>
      </c>
      <c r="LU62" s="565" t="e">
        <f>INDEX(JEUDI!$B$35:$B$58,MATCH($A$62,JEUDI!K35:K58,0))</f>
        <v>#N/A</v>
      </c>
      <c r="LV62" s="565" t="e">
        <f>INDEX(JEUDI!$B$35:$B$58,MATCH($A$62,JEUDI!L35:L58,0))</f>
        <v>#N/A</v>
      </c>
      <c r="LW62" s="565" t="e">
        <f>INDEX(JEUDI!$B$35:$B$58,MATCH($A$62,JEUDI!M35:M58,0))</f>
        <v>#N/A</v>
      </c>
      <c r="LX62" s="565" t="e">
        <f>INDEX(JEUDI!$B$35:$B$58,MATCH($A$62,JEUDI!N35:N58,0))</f>
        <v>#N/A</v>
      </c>
      <c r="LY62" s="565" t="e">
        <f>INDEX(JEUDI!$B$35:$B$58,MATCH($A$62,JEUDI!O35:O58,0))</f>
        <v>#N/A</v>
      </c>
      <c r="LZ62" s="565" t="e">
        <f>INDEX(JEUDI!$B$35:$B$58,MATCH($A$62,JEUDI!P35:P58,0))</f>
        <v>#N/A</v>
      </c>
      <c r="MA62" s="565" t="e">
        <f>INDEX(JEUDI!$B$35:$B$58,MATCH($A$62,JEUDI!Q35:Q58,0))</f>
        <v>#N/A</v>
      </c>
      <c r="MB62" s="565" t="e">
        <f>INDEX(JEUDI!$B$35:$B$58,MATCH($A$62,JEUDI!R35:R58,0))</f>
        <v>#N/A</v>
      </c>
      <c r="MC62" s="565" t="e">
        <f>INDEX(JEUDI!$B$35:$B$58,MATCH($A$62,JEUDI!S35:S58,0))</f>
        <v>#N/A</v>
      </c>
      <c r="MD62" s="565" t="e">
        <f>INDEX(JEUDI!$B$35:$B$58,MATCH($A$62,JEUDI!T35:T58,0))</f>
        <v>#N/A</v>
      </c>
      <c r="ME62" s="565" t="e">
        <f>INDEX(JEUDI!$B$35:$B$58,MATCH($A$62,JEUDI!U35:U58,0))</f>
        <v>#N/A</v>
      </c>
      <c r="MF62" s="565" t="e">
        <f>INDEX(JEUDI!$B$35:$B$58,MATCH($A$62,JEUDI!V35:V58,0))</f>
        <v>#N/A</v>
      </c>
      <c r="MG62" s="565" t="e">
        <f>INDEX(JEUDI!$B$35:$B$58,MATCH($A$62,JEUDI!W35:W58,0))</f>
        <v>#N/A</v>
      </c>
      <c r="MH62" s="565" t="e">
        <f>INDEX(JEUDI!$B$35:$B$58,MATCH($A$62,JEUDI!X35:X58,0))</f>
        <v>#N/A</v>
      </c>
      <c r="MI62" s="565" t="e">
        <f>INDEX(JEUDI!$B$35:$B$58,MATCH($A$62,JEUDI!Y35:Y58,0))</f>
        <v>#N/A</v>
      </c>
      <c r="MJ62" s="565" t="e">
        <f>INDEX(JEUDI!$B$35:$B$58,MATCH($A$62,JEUDI!Z35:Z58,0))</f>
        <v>#N/A</v>
      </c>
      <c r="MK62" s="565" t="e">
        <f>INDEX(JEUDI!$B$35:$B$58,MATCH($A$62,JEUDI!AA35:AA58,0))</f>
        <v>#N/A</v>
      </c>
      <c r="ML62" s="565" t="e">
        <f>INDEX(JEUDI!$B$35:$B$58,MATCH($A$62,JEUDI!AB35:AB58,0))</f>
        <v>#N/A</v>
      </c>
      <c r="MM62" s="572">
        <f t="shared" si="40"/>
        <v>0</v>
      </c>
      <c r="MP62" s="565" t="str">
        <f t="shared" si="41"/>
        <v>PIOGER</v>
      </c>
      <c r="MQ62" s="565" t="e">
        <f>INDEX(VENDREDI!$B$35:$B$58,MATCH($A$62,VENDREDI!D35:D58,0))</f>
        <v>#N/A</v>
      </c>
      <c r="MR62" s="565" t="e">
        <f>INDEX(VENDREDI!$B$35:$B$58,MATCH($A$62,VENDREDI!E35:E58,0))</f>
        <v>#N/A</v>
      </c>
      <c r="MS62" s="565" t="e">
        <f>INDEX(VENDREDI!$B$35:$B$58,MATCH($A$62,VENDREDI!F35:F58,0))</f>
        <v>#N/A</v>
      </c>
      <c r="MT62" s="565" t="e">
        <f>INDEX(VENDREDI!$B$35:$B$58,MATCH($A$62,VENDREDI!G35:G58,0))</f>
        <v>#N/A</v>
      </c>
      <c r="MU62" s="565" t="e">
        <f>INDEX(VENDREDI!$B$35:$B$58,MATCH($A$62,VENDREDI!H35:H58,0))</f>
        <v>#N/A</v>
      </c>
      <c r="MV62" s="565" t="e">
        <f>INDEX(VENDREDI!$B$35:$B$58,MATCH($A$62,VENDREDI!I35:I58,0))</f>
        <v>#N/A</v>
      </c>
      <c r="MW62" s="565" t="e">
        <f>INDEX(VENDREDI!$B$35:$B$58,MATCH($A$62,VENDREDI!J35:J58,0))</f>
        <v>#N/A</v>
      </c>
      <c r="MX62" s="565" t="e">
        <f>INDEX(VENDREDI!$B$35:$B$58,MATCH($A$62,VENDREDI!K35:K58,0))</f>
        <v>#N/A</v>
      </c>
      <c r="MY62" s="565" t="e">
        <f>INDEX(VENDREDI!$B$35:$B$58,MATCH($A$62,VENDREDI!L35:L58,0))</f>
        <v>#N/A</v>
      </c>
      <c r="MZ62" s="565" t="e">
        <f>INDEX(VENDREDI!$B$35:$B$58,MATCH($A$62,VENDREDI!M35:M58,0))</f>
        <v>#N/A</v>
      </c>
      <c r="NA62" s="565" t="e">
        <f>INDEX(VENDREDI!$B$35:$B$58,MATCH($A$62,VENDREDI!N35:N58,0))</f>
        <v>#N/A</v>
      </c>
      <c r="NB62" s="565" t="e">
        <f>INDEX(VENDREDI!$B$35:$B$58,MATCH($A$62,VENDREDI!O35:O58,0))</f>
        <v>#N/A</v>
      </c>
      <c r="NC62" s="565" t="e">
        <f>INDEX(VENDREDI!$B$35:$B$58,MATCH($A$62,VENDREDI!P35:P58,0))</f>
        <v>#N/A</v>
      </c>
      <c r="ND62" s="565" t="e">
        <f>INDEX(VENDREDI!$B$35:$B$58,MATCH($A$62,VENDREDI!Q35:Q58,0))</f>
        <v>#N/A</v>
      </c>
      <c r="NE62" s="565" t="e">
        <f>INDEX(VENDREDI!$B$35:$B$58,MATCH($A$62,VENDREDI!R35:R58,0))</f>
        <v>#N/A</v>
      </c>
      <c r="NF62" s="565" t="e">
        <f>INDEX(VENDREDI!$B$35:$B$58,MATCH($A$62,VENDREDI!S35:S58,0))</f>
        <v>#N/A</v>
      </c>
      <c r="NG62" s="565" t="e">
        <f>INDEX(VENDREDI!$B$35:$B$58,MATCH($A$62,VENDREDI!T35:T58,0))</f>
        <v>#N/A</v>
      </c>
      <c r="NH62" s="565" t="e">
        <f>INDEX(VENDREDI!$B$35:$B$58,MATCH($A$62,VENDREDI!U35:U58,0))</f>
        <v>#N/A</v>
      </c>
      <c r="NI62" s="565" t="e">
        <f>INDEX(VENDREDI!$B$35:$B$58,MATCH($A$62,VENDREDI!V35:V58,0))</f>
        <v>#N/A</v>
      </c>
      <c r="NJ62" s="565" t="e">
        <f>INDEX(VENDREDI!$B$35:$B$58,MATCH($A$62,VENDREDI!W35:W58,0))</f>
        <v>#N/A</v>
      </c>
      <c r="NK62" s="565" t="e">
        <f>INDEX(VENDREDI!$B$35:$B$58,MATCH($A$62,VENDREDI!X35:X58,0))</f>
        <v>#N/A</v>
      </c>
      <c r="NL62" s="565" t="e">
        <f>INDEX(VENDREDI!$B$35:$B$58,MATCH($A$62,VENDREDI!Y35:Y58,0))</f>
        <v>#N/A</v>
      </c>
      <c r="NM62" s="565" t="e">
        <f>INDEX(VENDREDI!$B$35:$B$58,MATCH($A$62,VENDREDI!Z35:Z58,0))</f>
        <v>#N/A</v>
      </c>
      <c r="NN62" s="565" t="e">
        <f>INDEX(VENDREDI!$B$35:$B$58,MATCH($A$62,VENDREDI!AA35:AA58,0))</f>
        <v>#N/A</v>
      </c>
      <c r="NO62" s="565" t="e">
        <f>INDEX(VENDREDI!$B$35:$B$58,MATCH($A$62,VENDREDI!AB35:AB58,0))</f>
        <v>#N/A</v>
      </c>
      <c r="NP62" s="572">
        <f t="shared" si="42"/>
        <v>0</v>
      </c>
      <c r="NS62" s="564" t="str">
        <f t="shared" si="43"/>
        <v>PIOGER</v>
      </c>
      <c r="NT62" s="617" t="e">
        <f>INDEX(LUNDI!$B$63:$B$66,MATCH(A62,LUNDI!$D$63:$D$66,0))</f>
        <v>#N/A</v>
      </c>
      <c r="NU62" s="618" t="e">
        <f>INDEX(LUNDI!$B$63:$B$66,MATCH(A62,LUNDI!$E$63:$E$66,0))</f>
        <v>#N/A</v>
      </c>
      <c r="NV62" s="625" t="e">
        <f>INDEX(LUNDI!$H$63:$H$66,MATCH(A62,LUNDI!$J$63:$J$66,0))</f>
        <v>#N/A</v>
      </c>
      <c r="NW62" s="626" t="e">
        <f>INDEX(LUNDI!$H$63:$H$66,MATCH($A$62,LUNDI!K63:K66,0))</f>
        <v>#N/A</v>
      </c>
      <c r="NX62" s="617" t="e">
        <f>INDEX(MARDI!$B$63:$B$66,MATCH(A62,MARDI!$D$63:$D$66,0))</f>
        <v>#N/A</v>
      </c>
      <c r="NY62" s="618" t="e">
        <f>INDEX(MARDI!$B$63:$B$66,MATCH(A62,MARDI!$E$63:$E$66,0))</f>
        <v>#N/A</v>
      </c>
      <c r="NZ62" s="625" t="e">
        <f>INDEX(MARDI!$H$63:$H$66,MATCH(A62,MARDI!$J$63:$J$66,0))</f>
        <v>#N/A</v>
      </c>
      <c r="OA62" s="626" t="e">
        <f>INDEX(MARDI!$H$63:$H$66,MATCH(A62,MARDI!$K$63:$K$66,0))</f>
        <v>#N/A</v>
      </c>
      <c r="OB62" s="617" t="e">
        <f>INDEX(MERCREDI!$B$63:$B$66,MATCH(A62,MERCREDI!$D$63:$D$66,0))</f>
        <v>#N/A</v>
      </c>
      <c r="OC62" s="618" t="e">
        <f>INDEX(MERCREDI!$B$63:$B$66,MATCH(A62,MERCREDI!$E$63:$E$66,0))</f>
        <v>#N/A</v>
      </c>
      <c r="OD62" s="625" t="e">
        <f>INDEX(MERCREDI!$H$63:$H$66,MATCH(A62,MERCREDI!$J$63:$J$66,0))</f>
        <v>#N/A</v>
      </c>
      <c r="OE62" s="626" t="e">
        <f>INDEX(MERCREDI!$H$63:$H$66,MATCH(A62,MERCREDI!$K$63:$K$66,0))</f>
        <v>#N/A</v>
      </c>
      <c r="OF62" s="617" t="e">
        <f>INDEX(JEUDI!$B$63:$B$66,MATCH(A62,JEUDI!$D$63:$D$66,0))</f>
        <v>#N/A</v>
      </c>
      <c r="OG62" s="618" t="e">
        <f>INDEX(JEUDI!$B$63:$B$66,MATCH(A62,JEUDI!$E$63:$E$66,0))</f>
        <v>#N/A</v>
      </c>
      <c r="OH62" s="625" t="e">
        <f>INDEX(JEUDI!$H$63:$H$66,MATCH(A62,JEUDI!$J$63:$J$66,0))</f>
        <v>#N/A</v>
      </c>
      <c r="OI62" s="626" t="e">
        <f>INDEX(JEUDI!$H$63:$H$66,MATCH(A62,JEUDI!$K$63:$K$66,0))</f>
        <v>#N/A</v>
      </c>
      <c r="OJ62" s="617" t="e">
        <f>INDEX(VENDREDI!$B$63:$B$66,MATCH(A62,VENDREDI!$D$63:$D$66,0))</f>
        <v>#N/A</v>
      </c>
      <c r="OK62" s="618" t="e">
        <f>INDEX(VENDREDI!$B$63:$B$66,MATCH(A62,VENDREDI!$E$63:$E$66,0))</f>
        <v>#N/A</v>
      </c>
      <c r="OL62" s="625" t="e">
        <f>INDEX(VENDREDI!$H$63:$H$66,MATCH(A62,VENDREDI!$J$63:$J$66,0))</f>
        <v>#N/A</v>
      </c>
      <c r="OM62" s="626" t="e">
        <f>INDEX(VENDREDI!$H$63:$H$66,MATCH(A62,VENDREDI!$K$63:$K$66,0))</f>
        <v>#N/A</v>
      </c>
      <c r="ON62" s="669" t="str">
        <f t="shared" si="44"/>
        <v>PIOGER</v>
      </c>
      <c r="OO62" s="641" t="e">
        <f>INDEX(LUNDI!$C$63:$C$66,MATCH(A62,LUNDI!$D$63:$D$66,0))</f>
        <v>#N/A</v>
      </c>
      <c r="OP62" s="642" t="e">
        <f>INDEX(LUNDI!$C$63:$C$66,MATCH(A62,LUNDI!$E$63:$E$66,0))</f>
        <v>#N/A</v>
      </c>
      <c r="OQ62" s="645" t="e">
        <f>INDEX(LUNDI!$I$63:$I$66,MATCH(A62,LUNDI!$J$63:$J$66,0))</f>
        <v>#N/A</v>
      </c>
      <c r="OR62" s="646" t="e">
        <f>INDEX(LUNDI!$I$63:$I$66,MATCH(A62,LUNDI!$K$63:$K$66,0))</f>
        <v>#N/A</v>
      </c>
      <c r="OS62" s="649" t="e">
        <f>INDEX(MARDI!$C$63:$C$66,MATCH(A62,MARDI!$D$63:$D$66,0))</f>
        <v>#N/A</v>
      </c>
      <c r="OT62" s="650" t="e">
        <f>INDEX(MARDI!$C$63:$C$66,MATCH(A62,MARDI!$E$63:$E$66,0))</f>
        <v>#N/A</v>
      </c>
      <c r="OU62" s="651" t="e">
        <f>INDEX(MARDI!$I$63:$I$66,MATCH(A62,MARDI!$J$63:$J$66,0))</f>
        <v>#N/A</v>
      </c>
      <c r="OV62" s="652" t="e">
        <f>INDEX(MARDI!$I$63:$I$66,MATCH(A62,MARDI!$K$63:$K$66,0))</f>
        <v>#N/A</v>
      </c>
      <c r="OW62" s="657" t="e">
        <f>INDEX(MERCREDI!$C$63:$C$66,MATCH(A62,MERCREDI!$D$63:$D$66,0))</f>
        <v>#N/A</v>
      </c>
      <c r="OX62" s="658" t="e">
        <f>INDEX(MERCREDI!$C$63:$C$66,MATCH(A62,MERCREDI!$E$63:$E$66,0))</f>
        <v>#N/A</v>
      </c>
      <c r="OY62" s="659" t="e">
        <f>INDEX(MERCREDI!$I$63:$I$66,MATCH(A62,MERCREDI!$J$63:$J$66,0))</f>
        <v>#N/A</v>
      </c>
      <c r="OZ62" s="660" t="e">
        <f>INDEX(MERCREDI!$I$63:$I$66,MATCH(A62,MERCREDI!$K$63:$K$66,0))</f>
        <v>#N/A</v>
      </c>
      <c r="PA62" s="657" t="e">
        <f>INDEX(JEUDI!$C$63:$C$66,MATCH(A62,JEUDI!$D$63:$D$66,0))</f>
        <v>#N/A</v>
      </c>
      <c r="PB62" s="658" t="e">
        <f>INDEX(JEUDI!$C$63:$C$66,MATCH(A62,JEUDI!$E$63:$E$66,0))</f>
        <v>#N/A</v>
      </c>
      <c r="PC62" s="659" t="e">
        <f>INDEX(JEUDI!$I$63:$I$66,MATCH(A62,JEUDI!$J$63:$J$66,0))</f>
        <v>#N/A</v>
      </c>
      <c r="PD62" s="660" t="e">
        <f>INDEX(JEUDI!$I$63:$I$66,MATCH(A62,JEUDI!$K$63:$K$66,0))</f>
        <v>#N/A</v>
      </c>
      <c r="PE62" s="657" t="e">
        <f>INDEX(VENDREDI!$C$63:$C$66,MATCH(A62,VENDREDI!$D$63:$D$66,0))</f>
        <v>#N/A</v>
      </c>
      <c r="PF62" s="658" t="e">
        <f>INDEX(VENDREDI!$C$63:$C$66,MATCH(A62,VENDREDI!$E$63:$E$66,0))</f>
        <v>#N/A</v>
      </c>
      <c r="PG62" s="659" t="e">
        <f>INDEX(VENDREDI!$I$63:$I$66,MATCH(A62,VENDREDI!$J$63:$J$66,0))</f>
        <v>#N/A</v>
      </c>
      <c r="PH62" s="660" t="e">
        <f>INDEX(VENDREDI!$I$63:$I$66,MATCH(A62,VENDREDI!$K$63:$K$66,0))</f>
        <v>#N/A</v>
      </c>
    </row>
    <row r="63" spans="1:424" x14ac:dyDescent="0.25">
      <c r="A63" s="90" t="str">
        <f>'LISTE DES PROFS'!A58</f>
        <v>PIVERT</v>
      </c>
      <c r="B63" s="226">
        <f t="shared" si="17"/>
        <v>0</v>
      </c>
      <c r="C63" s="487">
        <f t="shared" si="18"/>
        <v>0</v>
      </c>
      <c r="D63" s="481">
        <f t="shared" si="19"/>
        <v>0</v>
      </c>
      <c r="E63" s="482">
        <f t="shared" si="20"/>
        <v>0</v>
      </c>
      <c r="F63" s="226">
        <f t="shared" si="21"/>
        <v>0</v>
      </c>
      <c r="G63" s="487">
        <f t="shared" si="22"/>
        <v>0</v>
      </c>
      <c r="H63" s="481">
        <f t="shared" si="23"/>
        <v>0</v>
      </c>
      <c r="I63" s="482">
        <f t="shared" si="24"/>
        <v>0</v>
      </c>
      <c r="J63" s="226">
        <f t="shared" si="45"/>
        <v>0</v>
      </c>
      <c r="K63" s="487">
        <f t="shared" si="46"/>
        <v>0</v>
      </c>
      <c r="L63" s="481">
        <f t="shared" si="47"/>
        <v>0</v>
      </c>
      <c r="M63" s="482">
        <f t="shared" si="48"/>
        <v>0</v>
      </c>
      <c r="N63" s="492">
        <f t="shared" si="25"/>
        <v>0</v>
      </c>
      <c r="O63" s="480" t="s">
        <v>54</v>
      </c>
      <c r="P63" s="226">
        <f>COUNTIF(LUNDI!$D$6:$AB$15,A63)</f>
        <v>0</v>
      </c>
      <c r="Q63" s="228">
        <f>COUNTIF(LUNDI!$D$20:$Y$29,A63)</f>
        <v>0</v>
      </c>
      <c r="R63" s="444">
        <f t="shared" si="4"/>
        <v>0</v>
      </c>
      <c r="S63" s="228">
        <f>COUNTIF(MARDI!$D$6:$AB$15,A63)</f>
        <v>0</v>
      </c>
      <c r="T63" s="228">
        <f>COUNTIF(MARDI!$D$20:$Y$29,A63)</f>
        <v>0</v>
      </c>
      <c r="U63" s="444">
        <f t="shared" si="5"/>
        <v>0</v>
      </c>
      <c r="V63" s="228">
        <f>COUNTIF(MERCREDI!$D$6:$AB$15,A63)</f>
        <v>0</v>
      </c>
      <c r="W63" s="228">
        <f>COUNTIF(MERCREDI!$D$20:$Y$29,A63)</f>
        <v>0</v>
      </c>
      <c r="X63" s="444">
        <f t="shared" si="6"/>
        <v>0</v>
      </c>
      <c r="Y63" s="228">
        <f>COUNTIF(JEUDI!$D$6:$AB$15,A63)</f>
        <v>0</v>
      </c>
      <c r="Z63" s="228">
        <f>COUNTIF(JEUDI!$D$20:$Y$29,A63)</f>
        <v>0</v>
      </c>
      <c r="AA63" s="444">
        <f t="shared" si="7"/>
        <v>0</v>
      </c>
      <c r="AB63" s="228">
        <f>COUNTIF(VENDREDI!$D$6:$AB$15,A63)</f>
        <v>0</v>
      </c>
      <c r="AC63" s="229">
        <f>COUNTIF(VENDREDI!$D$20:$Y$29,A63)</f>
        <v>0</v>
      </c>
      <c r="AD63" s="451">
        <f t="shared" si="8"/>
        <v>0</v>
      </c>
      <c r="AE63" s="226">
        <f>COUNTIF(LUNDI!$D$63:$D$66,A63)</f>
        <v>0</v>
      </c>
      <c r="AF63" s="227">
        <f>COUNTIF(LUNDI!$E$63:$E$66,A63)</f>
        <v>0</v>
      </c>
      <c r="AG63" s="228">
        <f>COUNTIF(MARDI!$D$63:$D$66,A63)</f>
        <v>0</v>
      </c>
      <c r="AH63" s="234">
        <f>COUNTIF(MARDI!$E$63:$E$66,A63)</f>
        <v>0</v>
      </c>
      <c r="AI63" s="228">
        <f>COUNTIF(MERCREDI!$D$63:$D$66,A63)</f>
        <v>0</v>
      </c>
      <c r="AJ63" s="234">
        <f>COUNTIF(MERCREDI!$E$63:$E$66,A63)</f>
        <v>0</v>
      </c>
      <c r="AK63" s="228">
        <f>COUNTIF(JEUDI!$D$63:$D$66,A63)</f>
        <v>0</v>
      </c>
      <c r="AL63" s="227">
        <f>COUNTIF(JEUDI!$E$63:$E$66,A63)</f>
        <v>0</v>
      </c>
      <c r="AM63" s="228">
        <f>COUNTIF(VENDREDI!$D$63:$D$66,A63)</f>
        <v>0</v>
      </c>
      <c r="AN63" s="525">
        <f>COUNTIF(VENDREDI!$E$63:$E$66,A63)</f>
        <v>0</v>
      </c>
      <c r="AO63" s="226">
        <f>COUNTIF(LUNDI!$F$63:$F$66,A63)</f>
        <v>0</v>
      </c>
      <c r="AP63" s="227"/>
      <c r="AQ63" s="228">
        <f>COUNTIF(MARDI!$F$63:$F$66,A63)</f>
        <v>0</v>
      </c>
      <c r="AR63" s="227"/>
      <c r="AS63" s="228">
        <f>COUNTIF(MERCREDI!$F$63:$F$66,A63)</f>
        <v>0</v>
      </c>
      <c r="AT63" s="227"/>
      <c r="AU63" s="228">
        <f>COUNTIF(JEUDI!$F$63:$F$66,A63)</f>
        <v>0</v>
      </c>
      <c r="AV63" s="227"/>
      <c r="AW63" s="229">
        <f>COUNTIF(VENDREDI!$F$63:$F$66,A63)</f>
        <v>0</v>
      </c>
      <c r="AZ63" s="236">
        <f>COUNTIF(LUNDI!$D$35:$AB$44,A63)</f>
        <v>0</v>
      </c>
      <c r="BA63" s="237">
        <f>COUNTIF(LUNDI!$D$49:$Y$58,A63)</f>
        <v>0</v>
      </c>
      <c r="BB63" s="444">
        <f t="shared" si="9"/>
        <v>0</v>
      </c>
      <c r="BC63" s="237">
        <f>COUNTIF(MARDI!$D$35:$AB$44,A63)</f>
        <v>0</v>
      </c>
      <c r="BD63" s="237">
        <f>COUNTIF(MARDI!$D$49:$Y$58,A63)</f>
        <v>0</v>
      </c>
      <c r="BE63" s="444">
        <f t="shared" si="10"/>
        <v>0</v>
      </c>
      <c r="BF63" s="237">
        <f>COUNTIF(MERCREDI!$D$35:$AB$44,A63)</f>
        <v>0</v>
      </c>
      <c r="BG63" s="237">
        <f>COUNTIF(MERCREDI!$D$49:$Y$58,A63)</f>
        <v>0</v>
      </c>
      <c r="BH63" s="444">
        <f t="shared" si="11"/>
        <v>0</v>
      </c>
      <c r="BI63" s="237">
        <f>COUNTIF(JEUDI!$D$35:$AB$44,A63)</f>
        <v>0</v>
      </c>
      <c r="BJ63" s="237">
        <f>COUNTIF(JEUDI!$D$49:$Y$58,A63)</f>
        <v>0</v>
      </c>
      <c r="BK63" s="444">
        <f t="shared" si="12"/>
        <v>0</v>
      </c>
      <c r="BL63" s="237">
        <f>COUNTIF(VENDREDI!$D$35:$AB$44,A63)</f>
        <v>0</v>
      </c>
      <c r="BM63" s="238">
        <f>COUNTIF(VENDREDI!$D$49:$Y$58,A63)</f>
        <v>0</v>
      </c>
      <c r="BN63" s="451">
        <f t="shared" si="13"/>
        <v>0</v>
      </c>
      <c r="BO63" s="207">
        <f>COUNTIF(LUNDI!$J$63:$J$66,A63)</f>
        <v>0</v>
      </c>
      <c r="BP63" s="41">
        <f>COUNTIF(LUNDI!$K$63:$K$66,A63)</f>
        <v>0</v>
      </c>
      <c r="BQ63" s="207">
        <f>COUNTIF(MARDI!$J$63:$J$66,A63)</f>
        <v>0</v>
      </c>
      <c r="BR63" s="41">
        <f>COUNTIF(MARDI!$K$63:$K$66,A63)</f>
        <v>0</v>
      </c>
      <c r="BS63" s="207">
        <f>COUNTIF(MERCREDI!$J$63:$J$66,A63)</f>
        <v>0</v>
      </c>
      <c r="BT63" s="41">
        <f>COUNTIF(MERCREDI!$K$63:$K$66,A63)</f>
        <v>0</v>
      </c>
      <c r="BU63" s="207">
        <f>COUNTIF(JEUDI!$J$63:$J$66,A63)</f>
        <v>0</v>
      </c>
      <c r="BV63" s="41">
        <f>COUNTIF(JEUDI!$K$63:$K$66,A63)</f>
        <v>0</v>
      </c>
      <c r="BW63" s="207">
        <f>COUNTIF(VENDREDI!$J$63:$J$66,A63)</f>
        <v>0</v>
      </c>
      <c r="BX63" s="42">
        <f>COUNTIF(VENDREDI!$K$63:$K$66,A63)</f>
        <v>0</v>
      </c>
      <c r="BY63" s="207">
        <f>COUNTIF(LUNDI!$L$66:$L119,A63)</f>
        <v>0</v>
      </c>
      <c r="BZ63" s="208"/>
      <c r="CA63" s="41">
        <f>COUNTIF(MARDI!$L$63:$L$66,A63)</f>
        <v>0</v>
      </c>
      <c r="CB63" s="208"/>
      <c r="CC63" s="208">
        <f>COUNTIF(MERCREDI!$L$63:$L$66,A63)</f>
        <v>0</v>
      </c>
      <c r="CD63" s="208"/>
      <c r="CE63" s="41">
        <f>COUNTIF(JEUDI!$L$63:$L$66,A63)</f>
        <v>0</v>
      </c>
      <c r="CF63" s="208"/>
      <c r="CG63" s="209">
        <f>COUNTIF(VENDREDI!$L$63:$L$66,A63)</f>
        <v>0</v>
      </c>
      <c r="CK63" s="43">
        <f>COUNTIF(LUNDI!$O$64:$O$66,A63)</f>
        <v>0</v>
      </c>
      <c r="CL63" s="41">
        <f>COUNTIF(MARDI!$O$64:$O$66,A63)</f>
        <v>0</v>
      </c>
      <c r="CM63" s="41">
        <f>COUNTIF(MERCREDI!$O$64:$O$66,A63)</f>
        <v>0</v>
      </c>
      <c r="CN63" s="41">
        <f>COUNTIF(JEUDI!$O$64:$O$66,A63)</f>
        <v>0</v>
      </c>
      <c r="CO63" s="42">
        <f>COUNTIF(VENDREDI!$O$64:$O$66,A63)</f>
        <v>0</v>
      </c>
      <c r="CQ63" s="43">
        <f>COUNTIF(LUNDI!$P$64:$P$66,A63)</f>
        <v>0</v>
      </c>
      <c r="CR63" s="41">
        <f>COUNTIF(MARDI!$P$64:$P$66,A63)</f>
        <v>0</v>
      </c>
      <c r="CS63" s="41">
        <f>COUNTIF(MERCREDI!$P$64:$P$66,A63)</f>
        <v>0</v>
      </c>
      <c r="CT63" s="41">
        <f>COUNTIF(JEUDI!$P$64:$P$66,A63)</f>
        <v>0</v>
      </c>
      <c r="CU63" s="42">
        <f>COUNTIF(VENDREDI!$P$64:$P$66,A63)</f>
        <v>0</v>
      </c>
      <c r="CV63" s="543" t="str">
        <f t="shared" si="26"/>
        <v>PIVERT</v>
      </c>
      <c r="CW63" s="559" t="e">
        <f>INDEX(LUNDI!$B$6:$B$29,MATCH($A$63,LUNDI!D6:D29,0))</f>
        <v>#N/A</v>
      </c>
      <c r="CX63" s="559" t="e">
        <f>INDEX(LUNDI!$B$6:$B$29,MATCH($A$63,LUNDI!E6:E29,0))</f>
        <v>#N/A</v>
      </c>
      <c r="CY63" s="559" t="e">
        <f>INDEX(LUNDI!$B$6:$B$29,MATCH($A$63,LUNDI!F6:F29,0))</f>
        <v>#N/A</v>
      </c>
      <c r="CZ63" s="559" t="e">
        <f>INDEX(LUNDI!$B$6:$B$29,MATCH($A$63,LUNDI!G6:G29,0))</f>
        <v>#N/A</v>
      </c>
      <c r="DA63" s="559" t="e">
        <f>INDEX(LUNDI!$B$6:$B$29,MATCH($A$63,LUNDI!H6:H29,0))</f>
        <v>#N/A</v>
      </c>
      <c r="DB63" s="559" t="e">
        <f>INDEX(LUNDI!$B$6:$B$29,MATCH($A$63,LUNDI!I6:I29,0))</f>
        <v>#N/A</v>
      </c>
      <c r="DC63" s="559" t="e">
        <f>INDEX(LUNDI!$B$6:$B$29,MATCH($A$63,LUNDI!J6:J29,0))</f>
        <v>#N/A</v>
      </c>
      <c r="DD63" s="559" t="e">
        <f>INDEX(LUNDI!$B$6:$B$29,MATCH($A$63,LUNDI!K6:K29,0))</f>
        <v>#N/A</v>
      </c>
      <c r="DE63" s="559" t="e">
        <f>INDEX(LUNDI!$B$6:$B$29,MATCH($A$63,LUNDI!L6:L29,0))</f>
        <v>#N/A</v>
      </c>
      <c r="DF63" s="559" t="e">
        <f>INDEX(LUNDI!$B$6:$B$29,MATCH($A$63,LUNDI!M6:M29,0))</f>
        <v>#N/A</v>
      </c>
      <c r="DG63" s="559" t="e">
        <f>INDEX(LUNDI!$B$6:$B$29,MATCH($A$63,LUNDI!N6:N29,0))</f>
        <v>#N/A</v>
      </c>
      <c r="DH63" s="559" t="e">
        <f>INDEX(LUNDI!$B$6:$B$29,MATCH($A$63,LUNDI!O6:O29,0))</f>
        <v>#N/A</v>
      </c>
      <c r="DI63" s="559" t="e">
        <f>INDEX(LUNDI!$B$6:$B$29,MATCH($A$63,LUNDI!P6:P29,0))</f>
        <v>#N/A</v>
      </c>
      <c r="DJ63" s="559" t="e">
        <f>INDEX(LUNDI!$B$6:$B$29,MATCH($A$63,LUNDI!Q6:Q29,0))</f>
        <v>#N/A</v>
      </c>
      <c r="DK63" s="559" t="e">
        <f>INDEX(LUNDI!$B$6:$B$29,MATCH($A$63,LUNDI!R6:R29,0))</f>
        <v>#N/A</v>
      </c>
      <c r="DL63" s="559" t="e">
        <f>INDEX(LUNDI!$B$6:$B$29,MATCH($A$63,LUNDI!S6:S29,0))</f>
        <v>#N/A</v>
      </c>
      <c r="DM63" s="559" t="e">
        <f>INDEX(LUNDI!$B$6:$B$29,MATCH($A$63,LUNDI!T6:T29,0))</f>
        <v>#N/A</v>
      </c>
      <c r="DN63" s="559" t="e">
        <f>INDEX(LUNDI!$B$6:$B$29,MATCH($A$63,LUNDI!U6:U29,0))</f>
        <v>#N/A</v>
      </c>
      <c r="DO63" s="559" t="e">
        <f>INDEX(LUNDI!$B$6:$B$29,MATCH($A$63,LUNDI!V6:V29,0))</f>
        <v>#N/A</v>
      </c>
      <c r="DP63" s="559" t="e">
        <f>INDEX(LUNDI!$B$6:$B$29,MATCH($A$63,LUNDI!W6:W29,0))</f>
        <v>#N/A</v>
      </c>
      <c r="DQ63" s="559" t="e">
        <f>INDEX(LUNDI!$B$6:$B$29,MATCH($A$63,LUNDI!X6:X29,0))</f>
        <v>#N/A</v>
      </c>
      <c r="DR63" s="559" t="e">
        <f>INDEX(LUNDI!$B$6:$B$29,MATCH($A$63,LUNDI!Y6:Y29,0))</f>
        <v>#N/A</v>
      </c>
      <c r="DS63" s="559" t="e">
        <f>INDEX(LUNDI!$B$6:$B$29,MATCH($A$63,LUNDI!Z6:Z29,0))</f>
        <v>#N/A</v>
      </c>
      <c r="DT63" s="559" t="e">
        <f>INDEX(LUNDI!$B$6:$B$29,MATCH($A$63,LUNDI!AA6:AA29,0))</f>
        <v>#N/A</v>
      </c>
      <c r="DU63" s="559" t="e">
        <f>INDEX(LUNDI!$B$6:$B$29,MATCH($A$63,LUNDI!AB6:AB29,0))</f>
        <v>#N/A</v>
      </c>
      <c r="DV63" s="572">
        <f t="shared" si="49"/>
        <v>0</v>
      </c>
      <c r="DW63" s="543" t="str">
        <f t="shared" si="50"/>
        <v>PIVERT</v>
      </c>
      <c r="DX63" s="559" t="e">
        <f>INDEX(MARDI!$B$6:$B$29,MATCH($A$63,MARDI!D6:D29,0))</f>
        <v>#N/A</v>
      </c>
      <c r="DY63" s="559" t="e">
        <f>INDEX(MARDI!$B$6:$B$29,MATCH($A$63,MARDI!E6:E29,0))</f>
        <v>#N/A</v>
      </c>
      <c r="DZ63" s="559" t="e">
        <f>INDEX(MARDI!$B$6:$B$29,MATCH($A$63,MARDI!F6:F29,0))</f>
        <v>#N/A</v>
      </c>
      <c r="EA63" s="559" t="e">
        <f>INDEX(MARDI!$B$6:$B$29,MATCH($A$63,MARDI!G6:G29,0))</f>
        <v>#N/A</v>
      </c>
      <c r="EB63" s="559" t="e">
        <f>INDEX(MARDI!$B$6:$B$29,MATCH($A$63,MARDI!H6:H29,0))</f>
        <v>#N/A</v>
      </c>
      <c r="EC63" s="559" t="e">
        <f>INDEX(MARDI!$B$6:$B$29,MATCH($A$63,MARDI!I6:I29,0))</f>
        <v>#N/A</v>
      </c>
      <c r="ED63" s="559" t="e">
        <f>INDEX(MARDI!$B$6:$B$29,MATCH($A$63,MARDI!J6:J29,0))</f>
        <v>#N/A</v>
      </c>
      <c r="EE63" s="559" t="e">
        <f>INDEX(MARDI!$B$6:$B$29,MATCH($A$63,MARDI!K6:K29,0))</f>
        <v>#N/A</v>
      </c>
      <c r="EF63" s="559" t="e">
        <f>INDEX(MARDI!$B$6:$B$29,MATCH($A$63,MARDI!L6:L29,0))</f>
        <v>#N/A</v>
      </c>
      <c r="EG63" s="559" t="e">
        <f>INDEX(MARDI!$B$6:$B$29,MATCH($A$63,MARDI!M6:M29,0))</f>
        <v>#N/A</v>
      </c>
      <c r="EH63" s="559" t="e">
        <f>INDEX(MARDI!$B$6:$B$29,MATCH($A$63,MARDI!N6:N29,0))</f>
        <v>#N/A</v>
      </c>
      <c r="EI63" s="559" t="e">
        <f>INDEX(MARDI!$B$6:$B$29,MATCH($A$63,MARDI!O6:O29,0))</f>
        <v>#N/A</v>
      </c>
      <c r="EJ63" s="559" t="e">
        <f>INDEX(MARDI!$B$6:$B$29,MATCH($A$63,MARDI!P6:P29,0))</f>
        <v>#N/A</v>
      </c>
      <c r="EK63" s="559" t="e">
        <f>INDEX(MARDI!$B$6:$B$29,MATCH($A$63,MARDI!Q6:Q29,0))</f>
        <v>#N/A</v>
      </c>
      <c r="EL63" s="559" t="e">
        <f>INDEX(MARDI!$B$6:$B$29,MATCH($A$63,MARDI!R6:R29,0))</f>
        <v>#N/A</v>
      </c>
      <c r="EM63" s="559" t="e">
        <f>INDEX(MARDI!$B$6:$B$29,MATCH($A$63,MARDI!S6:S29,0))</f>
        <v>#N/A</v>
      </c>
      <c r="EN63" s="559" t="e">
        <f>INDEX(MARDI!$B$6:$B$29,MATCH($A$63,MARDI!T6:T29,0))</f>
        <v>#N/A</v>
      </c>
      <c r="EO63" s="559" t="e">
        <f>INDEX(MARDI!$B$6:$B$29,MATCH($A$63,MARDI!U6:U29,0))</f>
        <v>#N/A</v>
      </c>
      <c r="EP63" s="559" t="e">
        <f>INDEX(MARDI!$B$6:$B$29,MATCH($A$63,MARDI!V6:V29,0))</f>
        <v>#N/A</v>
      </c>
      <c r="EQ63" s="559" t="e">
        <f>INDEX(MARDI!$B$6:$B$29,MATCH($A$63,MARDI!W6:W29,0))</f>
        <v>#N/A</v>
      </c>
      <c r="ER63" s="559" t="e">
        <f>INDEX(MARDI!$B$6:$B$29,MATCH($A$63,MARDI!X6:X29,0))</f>
        <v>#N/A</v>
      </c>
      <c r="ES63" s="559" t="e">
        <f>INDEX(MARDI!$B$6:$B$29,MATCH($A$63,MARDI!Y6:Y29,0))</f>
        <v>#N/A</v>
      </c>
      <c r="ET63" s="559" t="e">
        <f>INDEX(MARDI!$B$6:$B$29,MATCH($A$63,MARDI!Z6:Z29,0))</f>
        <v>#N/A</v>
      </c>
      <c r="EU63" s="559" t="e">
        <f>INDEX(MARDI!$B$6:$B$29,MATCH($A$63,MARDI!AA6:AA29,0))</f>
        <v>#N/A</v>
      </c>
      <c r="EV63" s="559" t="e">
        <f>INDEX(MARDI!$B$6:$B$29,MATCH($A$63,MARDI!AB6:AB29,0))</f>
        <v>#N/A</v>
      </c>
      <c r="EW63" s="572">
        <f t="shared" si="51"/>
        <v>0</v>
      </c>
      <c r="EX63" s="559"/>
      <c r="EY63" s="568" t="str">
        <f t="shared" si="27"/>
        <v>PIVERT</v>
      </c>
      <c r="EZ63" s="559" t="e">
        <f>INDEX(MERCREDI!$B$6:$B$29,MATCH($A$63,MERCREDI!D6:D29,0))</f>
        <v>#N/A</v>
      </c>
      <c r="FA63" s="559" t="e">
        <f>INDEX(MERCREDI!$B$6:$B$29,MATCH($A$63,MERCREDI!E6:E29,0))</f>
        <v>#N/A</v>
      </c>
      <c r="FB63" s="559" t="e">
        <f>INDEX(MERCREDI!$B$6:$B$29,MATCH($A$63,MERCREDI!F6:F29,0))</f>
        <v>#N/A</v>
      </c>
      <c r="FC63" s="559" t="e">
        <f>INDEX(MERCREDI!$B$6:$B$29,MATCH($A$63,MERCREDI!G6:G29,0))</f>
        <v>#N/A</v>
      </c>
      <c r="FD63" s="559" t="e">
        <f>INDEX(MERCREDI!$B$6:$B$29,MATCH($A$63,MERCREDI!H6:H29,0))</f>
        <v>#N/A</v>
      </c>
      <c r="FE63" s="559" t="e">
        <f>INDEX(MERCREDI!$B$6:$B$29,MATCH($A$63,MERCREDI!I6:I29,0))</f>
        <v>#N/A</v>
      </c>
      <c r="FF63" s="559" t="e">
        <f>INDEX(MERCREDI!$B$6:$B$29,MATCH($A$63,MERCREDI!J6:J29,0))</f>
        <v>#N/A</v>
      </c>
      <c r="FG63" s="559" t="e">
        <f>INDEX(MERCREDI!$B$6:$B$29,MATCH($A$63,MERCREDI!K6:K29,0))</f>
        <v>#N/A</v>
      </c>
      <c r="FH63" s="559" t="e">
        <f>INDEX(MERCREDI!$B$6:$B$29,MATCH($A$63,MERCREDI!L6:L29,0))</f>
        <v>#N/A</v>
      </c>
      <c r="FI63" s="559" t="e">
        <f>INDEX(MERCREDI!$B$6:$B$29,MATCH($A$63,MERCREDI!M6:M29,0))</f>
        <v>#N/A</v>
      </c>
      <c r="FJ63" s="559" t="e">
        <f>INDEX(MERCREDI!$B$6:$B$29,MATCH($A$63,MERCREDI!N6:N29,0))</f>
        <v>#N/A</v>
      </c>
      <c r="FK63" s="559" t="e">
        <f>INDEX(MERCREDI!$B$6:$B$29,MATCH($A$63,MERCREDI!O6:O29,0))</f>
        <v>#N/A</v>
      </c>
      <c r="FL63" s="559" t="e">
        <f>INDEX(MERCREDI!$B$6:$B$29,MATCH($A$63,MERCREDI!P6:P29,0))</f>
        <v>#N/A</v>
      </c>
      <c r="FM63" s="559" t="e">
        <f>INDEX(MERCREDI!$B$6:$B$29,MATCH($A$63,MERCREDI!Q6:Q29,0))</f>
        <v>#N/A</v>
      </c>
      <c r="FN63" s="559" t="e">
        <f>INDEX(MERCREDI!$B$6:$B$29,MATCH($A$63,MERCREDI!R6:R29,0))</f>
        <v>#N/A</v>
      </c>
      <c r="FO63" s="559" t="e">
        <f>INDEX(MERCREDI!$B$6:$B$29,MATCH($A$63,MERCREDI!S6:S29,0))</f>
        <v>#N/A</v>
      </c>
      <c r="FP63" s="559" t="e">
        <f>INDEX(MERCREDI!$B$6:$B$29,MATCH($A$63,MERCREDI!T6:T29,0))</f>
        <v>#N/A</v>
      </c>
      <c r="FQ63" s="559" t="e">
        <f>INDEX(MERCREDI!$B$6:$B$29,MATCH($A$63,MERCREDI!U6:U29,0))</f>
        <v>#N/A</v>
      </c>
      <c r="FR63" s="559" t="e">
        <f>INDEX(MERCREDI!$B$6:$B$29,MATCH($A$63,MERCREDI!V6:V29,0))</f>
        <v>#N/A</v>
      </c>
      <c r="FS63" s="559" t="e">
        <f>INDEX(MERCREDI!$B$6:$B$29,MATCH($A$63,MERCREDI!W6:W29,0))</f>
        <v>#N/A</v>
      </c>
      <c r="FT63" s="559" t="e">
        <f>INDEX(MERCREDI!$B$6:$B$29,MATCH($A$63,MERCREDI!X6:X29,0))</f>
        <v>#N/A</v>
      </c>
      <c r="FU63" s="559" t="e">
        <f>INDEX(MERCREDI!$B$6:$B$29,MATCH($A$63,MERCREDI!Y6:Y29,0))</f>
        <v>#N/A</v>
      </c>
      <c r="FV63" s="559" t="e">
        <f>INDEX(MERCREDI!$B$6:$B$29,MATCH($A$63,MERCREDI!Z6:Z29,0))</f>
        <v>#N/A</v>
      </c>
      <c r="FW63" s="559" t="e">
        <f>INDEX(MERCREDI!$B$6:$B$29,MATCH($A$63,MERCREDI!AA6:AA29,0))</f>
        <v>#N/A</v>
      </c>
      <c r="FX63" s="559" t="e">
        <f>INDEX(MERCREDI!$B$6:$B$29,MATCH($A$63,MERCREDI!AB6:AB29,0))</f>
        <v>#N/A</v>
      </c>
      <c r="FY63" s="572">
        <f t="shared" si="28"/>
        <v>0</v>
      </c>
      <c r="GA63" s="570" t="str">
        <f t="shared" si="29"/>
        <v>PIVERT</v>
      </c>
      <c r="GB63" s="565" t="e">
        <f>INDEX(JEUDI!$B$6:$B$29,MATCH($A$63,JEUDI!D6:D29,0))</f>
        <v>#N/A</v>
      </c>
      <c r="GC63" s="565" t="e">
        <f>INDEX(JEUDI!$B$6:$B$29,MATCH($A$63,JEUDI!E6:E29,0))</f>
        <v>#N/A</v>
      </c>
      <c r="GD63" s="565" t="e">
        <f>INDEX(JEUDI!$B$6:$B$29,MATCH($A$63,JEUDI!F6:F29,0))</f>
        <v>#N/A</v>
      </c>
      <c r="GE63" s="565" t="e">
        <f>INDEX(JEUDI!$B$6:$B$29,MATCH($A$63,JEUDI!G6:G29,0))</f>
        <v>#N/A</v>
      </c>
      <c r="GF63" s="565" t="e">
        <f>INDEX(JEUDI!$B$6:$B$29,MATCH($A$63,JEUDI!H6:H29,0))</f>
        <v>#N/A</v>
      </c>
      <c r="GG63" s="565" t="e">
        <f>INDEX(JEUDI!$B$6:$B$29,MATCH($A$63,JEUDI!I6:I29,0))</f>
        <v>#N/A</v>
      </c>
      <c r="GH63" s="565" t="e">
        <f>INDEX(JEUDI!$B$6:$B$29,MATCH($A$63,JEUDI!J6:J29,0))</f>
        <v>#N/A</v>
      </c>
      <c r="GI63" s="565" t="e">
        <f>INDEX(JEUDI!$B$6:$B$29,MATCH($A$63,JEUDI!K6:K29,0))</f>
        <v>#N/A</v>
      </c>
      <c r="GJ63" s="565" t="e">
        <f>INDEX(JEUDI!$B$6:$B$29,MATCH($A$63,JEUDI!L6:L29,0))</f>
        <v>#N/A</v>
      </c>
      <c r="GK63" s="565" t="e">
        <f>INDEX(JEUDI!$B$6:$B$29,MATCH($A$63,JEUDI!M6:M29,0))</f>
        <v>#N/A</v>
      </c>
      <c r="GL63" s="565" t="e">
        <f>INDEX(JEUDI!$B$6:$B$29,MATCH($A$63,JEUDI!N6:N29,0))</f>
        <v>#N/A</v>
      </c>
      <c r="GM63" s="565" t="e">
        <f>INDEX(JEUDI!$B$6:$B$29,MATCH($A$63,JEUDI!O6:O29,0))</f>
        <v>#N/A</v>
      </c>
      <c r="GN63" s="565" t="e">
        <f>INDEX(JEUDI!$B$6:$B$29,MATCH($A$63,JEUDI!P6:P29,0))</f>
        <v>#N/A</v>
      </c>
      <c r="GO63" s="565" t="e">
        <f>INDEX(JEUDI!$B$6:$B$29,MATCH($A$63,JEUDI!Q6:Q29,0))</f>
        <v>#N/A</v>
      </c>
      <c r="GP63" s="565" t="e">
        <f>INDEX(JEUDI!$B$6:$B$29,MATCH($A$63,JEUDI!R6:R29,0))</f>
        <v>#N/A</v>
      </c>
      <c r="GQ63" s="565" t="e">
        <f>INDEX(JEUDI!$B$6:$B$29,MATCH($A$63,JEUDI!S6:S29,0))</f>
        <v>#N/A</v>
      </c>
      <c r="GR63" s="565" t="e">
        <f>INDEX(JEUDI!$B$6:$B$29,MATCH($A$63,JEUDI!T6:T29,0))</f>
        <v>#N/A</v>
      </c>
      <c r="GS63" s="565" t="e">
        <f>INDEX(JEUDI!$B$6:$B$29,MATCH($A$63,JEUDI!U6:U29,0))</f>
        <v>#N/A</v>
      </c>
      <c r="GT63" s="565" t="e">
        <f>INDEX(JEUDI!$B$6:$B$29,MATCH($A$63,JEUDI!V6:V29,0))</f>
        <v>#N/A</v>
      </c>
      <c r="GU63" s="565" t="e">
        <f>INDEX(JEUDI!$B$6:$B$29,MATCH($A$63,JEUDI!W6:W29,0))</f>
        <v>#N/A</v>
      </c>
      <c r="GV63" s="565" t="e">
        <f>INDEX(JEUDI!$B$6:$B$29,MATCH($A$63,JEUDI!X6:X29,0))</f>
        <v>#N/A</v>
      </c>
      <c r="GW63" s="565" t="e">
        <f>INDEX(JEUDI!$B$6:$B$29,MATCH($A$63,JEUDI!Y6:Y29,0))</f>
        <v>#N/A</v>
      </c>
      <c r="GX63" s="565" t="e">
        <f>INDEX(JEUDI!$B$6:$B$29,MATCH($A$63,JEUDI!Z6:Z29,0))</f>
        <v>#N/A</v>
      </c>
      <c r="GY63" s="565" t="e">
        <f>INDEX(JEUDI!$B$6:$B$29,MATCH($A$63,JEUDI!AA6:AA29,0))</f>
        <v>#N/A</v>
      </c>
      <c r="GZ63" s="565" t="e">
        <f>INDEX(JEUDI!$B$6:$B$29,MATCH($A$63,JEUDI!AB6:AB29,0))</f>
        <v>#N/A</v>
      </c>
      <c r="HA63" s="572">
        <f t="shared" si="30"/>
        <v>0</v>
      </c>
      <c r="HC63" s="772" t="str">
        <f t="shared" si="31"/>
        <v>PIVERT</v>
      </c>
      <c r="HD63" s="565" t="e">
        <f>INDEX(VENDREDI!$B$6:$B$29,MATCH($A$63,VENDREDI!D6:D29,0))</f>
        <v>#N/A</v>
      </c>
      <c r="HE63" s="565" t="e">
        <f>INDEX(VENDREDI!$B$6:$B$29,MATCH($A$63,VENDREDI!E6:E29,0))</f>
        <v>#N/A</v>
      </c>
      <c r="HF63" s="565" t="e">
        <f>INDEX(VENDREDI!$B$6:$B$29,MATCH($A$63,VENDREDI!F6:F29,0))</f>
        <v>#N/A</v>
      </c>
      <c r="HG63" s="565" t="e">
        <f>INDEX(VENDREDI!$B$6:$B$29,MATCH($A$63,VENDREDI!G6:G29,0))</f>
        <v>#N/A</v>
      </c>
      <c r="HH63" s="565" t="e">
        <f>INDEX(VENDREDI!$B$6:$B$29,MATCH($A$63,VENDREDI!H6:H29,0))</f>
        <v>#N/A</v>
      </c>
      <c r="HI63" s="565" t="e">
        <f>INDEX(VENDREDI!$B$6:$B$29,MATCH($A$63,VENDREDI!I6:I29,0))</f>
        <v>#N/A</v>
      </c>
      <c r="HJ63" s="565" t="e">
        <f>INDEX(VENDREDI!$B$6:$B$29,MATCH($A$63,VENDREDI!J6:J29,0))</f>
        <v>#N/A</v>
      </c>
      <c r="HK63" s="565" t="e">
        <f>INDEX(VENDREDI!$B$6:$B$29,MATCH($A$63,VENDREDI!K6:K29,0))</f>
        <v>#N/A</v>
      </c>
      <c r="HL63" s="565" t="e">
        <f>INDEX(VENDREDI!$B$6:$B$29,MATCH($A$63,VENDREDI!L6:L29,0))</f>
        <v>#N/A</v>
      </c>
      <c r="HM63" s="565" t="e">
        <f>INDEX(VENDREDI!$B$6:$B$29,MATCH($A$63,VENDREDI!M6:M29,0))</f>
        <v>#N/A</v>
      </c>
      <c r="HN63" s="565" t="e">
        <f>INDEX(VENDREDI!$B$6:$B$29,MATCH($A$63,VENDREDI!N6:N29,0))</f>
        <v>#N/A</v>
      </c>
      <c r="HO63" s="565" t="e">
        <f>INDEX(VENDREDI!$B$6:$B$29,MATCH($A$63,VENDREDI!O6:O29,0))</f>
        <v>#N/A</v>
      </c>
      <c r="HP63" s="565" t="e">
        <f>INDEX(VENDREDI!$B$6:$B$29,MATCH($A$63,VENDREDI!P6:P29,0))</f>
        <v>#N/A</v>
      </c>
      <c r="HQ63" s="565" t="e">
        <f>INDEX(VENDREDI!$B$6:$B$29,MATCH($A$63,VENDREDI!Q6:Q29,0))</f>
        <v>#N/A</v>
      </c>
      <c r="HR63" s="565" t="e">
        <f>INDEX(VENDREDI!$B$6:$B$29,MATCH($A$63,VENDREDI!R6:R29,0))</f>
        <v>#N/A</v>
      </c>
      <c r="HS63" s="565" t="e">
        <f>INDEX(VENDREDI!$B$6:$B$29,MATCH($A$63,VENDREDI!S6:S29,0))</f>
        <v>#N/A</v>
      </c>
      <c r="HT63" s="565" t="e">
        <f>INDEX(VENDREDI!$B$6:$B$29,MATCH($A$63,VENDREDI!T6:T29,0))</f>
        <v>#N/A</v>
      </c>
      <c r="HU63" s="565" t="e">
        <f>INDEX(VENDREDI!$B$6:$B$29,MATCH($A$63,VENDREDI!U6:U29,0))</f>
        <v>#N/A</v>
      </c>
      <c r="HV63" s="565" t="e">
        <f>INDEX(VENDREDI!$B$6:$B$29,MATCH($A$63,VENDREDI!V6:V29,0))</f>
        <v>#N/A</v>
      </c>
      <c r="HW63" s="565" t="e">
        <f>INDEX(VENDREDI!$B$6:$B$29,MATCH($A$63,VENDREDI!W6:W29,0))</f>
        <v>#N/A</v>
      </c>
      <c r="HX63" s="565" t="e">
        <f>INDEX(VENDREDI!$B$6:$B$29,MATCH($A$63,VENDREDI!X6:X29,0))</f>
        <v>#N/A</v>
      </c>
      <c r="HY63" s="565" t="e">
        <f>INDEX(VENDREDI!$B$6:$B$29,MATCH($A$63,VENDREDI!Y6:Y29,0))</f>
        <v>#N/A</v>
      </c>
      <c r="HZ63" s="565" t="e">
        <f>INDEX(VENDREDI!$B$6:$B$29,MATCH($A$63,VENDREDI!Z6:Z29,0))</f>
        <v>#N/A</v>
      </c>
      <c r="IA63" s="565" t="e">
        <f>INDEX(VENDREDI!$B$6:$B$29,MATCH($A$63,VENDREDI!AA6:AA29,0))</f>
        <v>#N/A</v>
      </c>
      <c r="IB63" s="565" t="e">
        <f>INDEX(VENDREDI!$B$6:$B$29,MATCH($A$63,VENDREDI!AB6:AB29,0))</f>
        <v>#N/A</v>
      </c>
      <c r="IC63" s="572">
        <f t="shared" si="32"/>
        <v>0</v>
      </c>
      <c r="IG63" s="772" t="str">
        <f t="shared" si="33"/>
        <v>PIVERT</v>
      </c>
      <c r="IH63" s="565" t="e">
        <f>INDEX(LUNDI!$B$35:$B$58,MATCH($A$63,LUNDI!D35:D58,0))</f>
        <v>#N/A</v>
      </c>
      <c r="II63" s="565" t="e">
        <f>INDEX(LUNDI!$B$35:$B$58,MATCH($A$63,LUNDI!E35:E58,0))</f>
        <v>#N/A</v>
      </c>
      <c r="IJ63" s="565" t="e">
        <f>INDEX(LUNDI!$B$35:$B$58,MATCH($A$63,LUNDI!F35:F58,0))</f>
        <v>#N/A</v>
      </c>
      <c r="IK63" s="565" t="e">
        <f>INDEX(LUNDI!$B$35:$B$58,MATCH($A$63,LUNDI!G35:G58,0))</f>
        <v>#N/A</v>
      </c>
      <c r="IL63" s="565" t="e">
        <f>INDEX(LUNDI!$B$35:$B$58,MATCH($A$63,LUNDI!H35:H58,0))</f>
        <v>#N/A</v>
      </c>
      <c r="IM63" s="565" t="e">
        <f>INDEX(LUNDI!$B$35:$B$58,MATCH($A$63,LUNDI!I35:I58,0))</f>
        <v>#N/A</v>
      </c>
      <c r="IN63" s="565" t="e">
        <f>INDEX(LUNDI!$B$35:$B$58,MATCH($A$63,LUNDI!J35:J58,0))</f>
        <v>#N/A</v>
      </c>
      <c r="IO63" s="565" t="e">
        <f>INDEX(LUNDI!$B$35:$B$58,MATCH($A$63,LUNDI!K35:K58,0))</f>
        <v>#N/A</v>
      </c>
      <c r="IP63" s="565" t="e">
        <f>INDEX(LUNDI!$B$35:$B$58,MATCH($A$63,LUNDI!L35:L58,0))</f>
        <v>#N/A</v>
      </c>
      <c r="IQ63" s="565" t="e">
        <f>INDEX(LUNDI!$B$35:$B$58,MATCH($A$63,LUNDI!M35:M58,0))</f>
        <v>#N/A</v>
      </c>
      <c r="IR63" s="565" t="e">
        <f>INDEX(LUNDI!$B$35:$B$58,MATCH($A$63,LUNDI!N35:N58,0))</f>
        <v>#N/A</v>
      </c>
      <c r="IS63" s="565" t="e">
        <f>INDEX(LUNDI!$B$35:$B$58,MATCH($A$63,LUNDI!O35:O58,0))</f>
        <v>#N/A</v>
      </c>
      <c r="IT63" s="565" t="e">
        <f>INDEX(LUNDI!$B$35:$B$58,MATCH($A$63,LUNDI!P35:P58,0))</f>
        <v>#N/A</v>
      </c>
      <c r="IU63" s="565" t="e">
        <f>INDEX(LUNDI!$B$35:$B$58,MATCH($A$63,LUNDI!Q35:Q58,0))</f>
        <v>#N/A</v>
      </c>
      <c r="IV63" s="565" t="e">
        <f>INDEX(LUNDI!$B$35:$B$58,MATCH($A$63,LUNDI!R35:R58,0))</f>
        <v>#N/A</v>
      </c>
      <c r="IW63" s="565" t="e">
        <f>INDEX(LUNDI!$B$35:$B$58,MATCH($A$63,LUNDI!S35:S58,0))</f>
        <v>#N/A</v>
      </c>
      <c r="IX63" s="565" t="e">
        <f>INDEX(LUNDI!$B$35:$B$58,MATCH($A$63,LUNDI!T35:T58,0))</f>
        <v>#N/A</v>
      </c>
      <c r="IY63" s="565" t="e">
        <f>INDEX(LUNDI!$B$35:$B$58,MATCH($A$63,LUNDI!U35:U58,0))</f>
        <v>#N/A</v>
      </c>
      <c r="IZ63" s="565" t="e">
        <f>INDEX(LUNDI!$B$35:$B$58,MATCH($A$63,LUNDI!V35:V58,0))</f>
        <v>#N/A</v>
      </c>
      <c r="JA63" s="565" t="e">
        <f>INDEX(LUNDI!$B$35:$B$58,MATCH($A$63,LUNDI!W35:W58,0))</f>
        <v>#N/A</v>
      </c>
      <c r="JB63" s="565" t="e">
        <f>INDEX(LUNDI!$B$35:$B$58,MATCH($A$63,LUNDI!X35:X58,0))</f>
        <v>#N/A</v>
      </c>
      <c r="JC63" s="565" t="e">
        <f>INDEX(LUNDI!$B$35:$B$58,MATCH($A$63,LUNDI!Y35:Y58,0))</f>
        <v>#N/A</v>
      </c>
      <c r="JD63" s="565" t="e">
        <f>INDEX(LUNDI!$B$35:$B$58,MATCH($A$63,LUNDI!Z35:Z58,0))</f>
        <v>#N/A</v>
      </c>
      <c r="JE63" s="565" t="e">
        <f>INDEX(LUNDI!$B$35:$B$58,MATCH($A$63,LUNDI!AA35:AA58,0))</f>
        <v>#N/A</v>
      </c>
      <c r="JF63" s="565" t="e">
        <f>INDEX(LUNDI!$B$35:$B$58,MATCH($A$63,LUNDI!AB35:AB58,0))</f>
        <v>#N/A</v>
      </c>
      <c r="JG63" s="572">
        <f t="shared" si="34"/>
        <v>0</v>
      </c>
      <c r="JI63" s="772" t="str">
        <f t="shared" si="35"/>
        <v>PIVERT</v>
      </c>
      <c r="JJ63" s="565" t="e">
        <f>INDEX(MARDI!$B$35:$B$58,MATCH($A$63,MARDI!D35:D58,0))</f>
        <v>#N/A</v>
      </c>
      <c r="JK63" s="565" t="e">
        <f>INDEX(MARDI!$B$35:$B$58,MATCH($A$63,MARDI!E35:E58,0))</f>
        <v>#N/A</v>
      </c>
      <c r="JL63" s="565" t="e">
        <f>INDEX(MARDI!$B$35:$B$58,MATCH($A$63,MARDI!F35:F58,0))</f>
        <v>#N/A</v>
      </c>
      <c r="JM63" s="565" t="e">
        <f>INDEX(MARDI!$B$35:$B$58,MATCH($A$63,MARDI!G35:G58,0))</f>
        <v>#N/A</v>
      </c>
      <c r="JN63" s="565" t="e">
        <f>INDEX(MARDI!$B$35:$B$58,MATCH($A$63,MARDI!H35:H58,0))</f>
        <v>#N/A</v>
      </c>
      <c r="JO63" s="565" t="e">
        <f>INDEX(MARDI!$B$35:$B$58,MATCH($A$63,MARDI!I35:I58,0))</f>
        <v>#N/A</v>
      </c>
      <c r="JP63" s="565" t="e">
        <f>INDEX(MARDI!$B$35:$B$58,MATCH($A$63,MARDI!J35:J58,0))</f>
        <v>#N/A</v>
      </c>
      <c r="JQ63" s="565" t="e">
        <f>INDEX(MARDI!$B$35:$B$58,MATCH($A$63,MARDI!K35:K58,0))</f>
        <v>#N/A</v>
      </c>
      <c r="JR63" s="565" t="e">
        <f>INDEX(MARDI!$B$35:$B$58,MATCH($A$63,MARDI!L35:L58,0))</f>
        <v>#N/A</v>
      </c>
      <c r="JS63" s="565" t="e">
        <f>INDEX(MARDI!$B$35:$B$58,MATCH($A$63,MARDI!M35:M58,0))</f>
        <v>#N/A</v>
      </c>
      <c r="JT63" s="565" t="e">
        <f>INDEX(MARDI!$B$35:$B$58,MATCH($A$63,MARDI!N35:N58,0))</f>
        <v>#N/A</v>
      </c>
      <c r="JU63" s="565" t="e">
        <f>INDEX(MARDI!$B$35:$B$58,MATCH($A$63,MARDI!O35:O58,0))</f>
        <v>#N/A</v>
      </c>
      <c r="JV63" s="565" t="e">
        <f>INDEX(MARDI!$B$35:$B$58,MATCH($A$63,MARDI!P35:P58,0))</f>
        <v>#N/A</v>
      </c>
      <c r="JW63" s="565" t="e">
        <f>INDEX(MARDI!$B$35:$B$58,MATCH($A$63,MARDI!Q35:Q58,0))</f>
        <v>#N/A</v>
      </c>
      <c r="JX63" s="565" t="e">
        <f>INDEX(MARDI!$B$35:$B$58,MATCH($A$63,MARDI!R35:R58,0))</f>
        <v>#N/A</v>
      </c>
      <c r="JY63" s="565" t="e">
        <f>INDEX(MARDI!$B$35:$B$58,MATCH($A$63,MARDI!S35:S58,0))</f>
        <v>#N/A</v>
      </c>
      <c r="JZ63" s="565" t="e">
        <f>INDEX(MARDI!$B$35:$B$58,MATCH($A$63,MARDI!T35:T58,0))</f>
        <v>#N/A</v>
      </c>
      <c r="KA63" s="565" t="e">
        <f>INDEX(MARDI!$B$35:$B$58,MATCH($A$63,MARDI!U35:U58,0))</f>
        <v>#N/A</v>
      </c>
      <c r="KB63" s="565" t="e">
        <f>INDEX(MARDI!$B$35:$B$58,MATCH($A$63,MARDI!V35:V58,0))</f>
        <v>#N/A</v>
      </c>
      <c r="KC63" s="565" t="e">
        <f>INDEX(MARDI!$B$35:$B$58,MATCH($A$63,MARDI!W35:W58,0))</f>
        <v>#N/A</v>
      </c>
      <c r="KD63" s="565" t="e">
        <f>INDEX(MARDI!$B$35:$B$58,MATCH($A$63,MARDI!X35:X58,0))</f>
        <v>#N/A</v>
      </c>
      <c r="KE63" s="565" t="e">
        <f>INDEX(MARDI!$B$35:$B$58,MATCH($A$63,MARDI!Y35:Y58,0))</f>
        <v>#N/A</v>
      </c>
      <c r="KF63" s="565" t="e">
        <f>INDEX(MARDI!$B$35:$B$58,MATCH($A$63,MARDI!Z35:Z58,0))</f>
        <v>#N/A</v>
      </c>
      <c r="KG63" s="565" t="e">
        <f>INDEX(MARDI!$B$35:$B$58,MATCH($A$63,MARDI!AA35:AA58,0))</f>
        <v>#N/A</v>
      </c>
      <c r="KH63" s="565" t="e">
        <f>INDEX(MARDI!$B$35:$B$58,MATCH($A$63,MARDI!AB35:AB58,0))</f>
        <v>#N/A</v>
      </c>
      <c r="KI63" s="572">
        <f t="shared" si="36"/>
        <v>0</v>
      </c>
      <c r="KK63" s="565" t="str">
        <f t="shared" si="37"/>
        <v>PIVERT</v>
      </c>
      <c r="KL63" s="565" t="e">
        <f>INDEX(MERCREDI!$B$35:$B$58,MATCH($A$63,MERCREDI!D35:D58,0))</f>
        <v>#N/A</v>
      </c>
      <c r="KM63" s="565" t="e">
        <f>INDEX(MERCREDI!$B$35:$B$58,MATCH($A$63,MERCREDI!E35:E58,0))</f>
        <v>#N/A</v>
      </c>
      <c r="KN63" s="565" t="e">
        <f>INDEX(MERCREDI!$B$35:$B$58,MATCH($A$63,MERCREDI!F35:F58,0))</f>
        <v>#N/A</v>
      </c>
      <c r="KO63" s="565" t="e">
        <f>INDEX(MERCREDI!$B$35:$B$58,MATCH($A$63,MERCREDI!G35:G58,0))</f>
        <v>#N/A</v>
      </c>
      <c r="KP63" s="565" t="e">
        <f>INDEX(MERCREDI!$B$35:$B$58,MATCH($A$63,MERCREDI!H35:H58,0))</f>
        <v>#N/A</v>
      </c>
      <c r="KQ63" s="565" t="e">
        <f>INDEX(MERCREDI!$B$35:$B$58,MATCH($A$63,MERCREDI!I35:I58,0))</f>
        <v>#N/A</v>
      </c>
      <c r="KR63" s="565" t="e">
        <f>INDEX(MERCREDI!$B$35:$B$58,MATCH($A$63,MERCREDI!J35:J58,0))</f>
        <v>#N/A</v>
      </c>
      <c r="KS63" s="565" t="e">
        <f>INDEX(MERCREDI!$B$35:$B$58,MATCH($A$63,MERCREDI!K35:K58,0))</f>
        <v>#N/A</v>
      </c>
      <c r="KT63" s="565" t="e">
        <f>INDEX(MERCREDI!$B$35:$B$58,MATCH($A$63,MERCREDI!L35:L58,0))</f>
        <v>#N/A</v>
      </c>
      <c r="KU63" s="565" t="e">
        <f>INDEX(MERCREDI!$B$35:$B$58,MATCH($A$63,MERCREDI!M35:M58,0))</f>
        <v>#N/A</v>
      </c>
      <c r="KV63" s="565" t="e">
        <f>INDEX(MERCREDI!$B$35:$B$58,MATCH($A$63,MERCREDI!N35:N58,0))</f>
        <v>#N/A</v>
      </c>
      <c r="KW63" s="565" t="e">
        <f>INDEX(MERCREDI!$B$35:$B$58,MATCH($A$63,MERCREDI!O35:O58,0))</f>
        <v>#N/A</v>
      </c>
      <c r="KX63" s="565" t="e">
        <f>INDEX(MERCREDI!$B$35:$B$58,MATCH($A$63,MERCREDI!P35:P58,0))</f>
        <v>#N/A</v>
      </c>
      <c r="KY63" s="565" t="e">
        <f>INDEX(MERCREDI!$B$35:$B$58,MATCH($A$63,MERCREDI!Q35:Q58,0))</f>
        <v>#N/A</v>
      </c>
      <c r="KZ63" s="565" t="e">
        <f>INDEX(MERCREDI!$B$35:$B$58,MATCH($A$63,MERCREDI!R35:R58,0))</f>
        <v>#N/A</v>
      </c>
      <c r="LA63" s="565" t="e">
        <f>INDEX(MERCREDI!$B$35:$B$58,MATCH($A$63,MERCREDI!S35:S58,0))</f>
        <v>#N/A</v>
      </c>
      <c r="LB63" s="565" t="e">
        <f>INDEX(MERCREDI!$B$35:$B$58,MATCH($A$63,MERCREDI!T35:T58,0))</f>
        <v>#N/A</v>
      </c>
      <c r="LC63" s="565" t="e">
        <f>INDEX(MERCREDI!$B$35:$B$58,MATCH($A$63,MERCREDI!U35:U58,0))</f>
        <v>#N/A</v>
      </c>
      <c r="LD63" s="565" t="e">
        <f>INDEX(MERCREDI!$B$35:$B$58,MATCH($A$63,MERCREDI!V35:V58,0))</f>
        <v>#N/A</v>
      </c>
      <c r="LE63" s="565" t="e">
        <f>INDEX(MERCREDI!$B$35:$B$58,MATCH($A$63,MERCREDI!W35:W58,0))</f>
        <v>#N/A</v>
      </c>
      <c r="LF63" s="565" t="e">
        <f>INDEX(MERCREDI!$B$35:$B$58,MATCH($A$63,MERCREDI!X35:X58,0))</f>
        <v>#N/A</v>
      </c>
      <c r="LG63" s="565" t="e">
        <f>INDEX(MERCREDI!$B$35:$B$58,MATCH($A$63,MERCREDI!Y35:Y58,0))</f>
        <v>#N/A</v>
      </c>
      <c r="LH63" s="565" t="e">
        <f>INDEX(MERCREDI!$B$35:$B$58,MATCH($A$63,MERCREDI!Z35:Z58,0))</f>
        <v>#N/A</v>
      </c>
      <c r="LI63" s="565" t="e">
        <f>INDEX(MERCREDI!$B$35:$B$58,MATCH($A$63,MERCREDI!AA35:AA58,0))</f>
        <v>#N/A</v>
      </c>
      <c r="LJ63" s="565" t="e">
        <f>INDEX(MERCREDI!$B$35:$B$58,MATCH($A$63,MERCREDI!AB35:AB58,0))</f>
        <v>#N/A</v>
      </c>
      <c r="LK63" s="572">
        <f t="shared" si="38"/>
        <v>0</v>
      </c>
      <c r="LM63" s="565" t="str">
        <f t="shared" si="39"/>
        <v>PIVERT</v>
      </c>
      <c r="LN63" s="565" t="e">
        <f>INDEX(JEUDI!$B$35:$B$58,MATCH($A$63,JEUDI!D35:D58,0))</f>
        <v>#N/A</v>
      </c>
      <c r="LO63" s="565" t="e">
        <f>INDEX(JEUDI!$B$35:$B$58,MATCH($A$63,JEUDI!E35:E58,0))</f>
        <v>#N/A</v>
      </c>
      <c r="LP63" s="565" t="e">
        <f>INDEX(JEUDI!$B$35:$B$58,MATCH($A$63,JEUDI!F35:F58,0))</f>
        <v>#N/A</v>
      </c>
      <c r="LQ63" s="565" t="e">
        <f>INDEX(JEUDI!$B$35:$B$58,MATCH($A$63,JEUDI!G35:G58,0))</f>
        <v>#N/A</v>
      </c>
      <c r="LR63" s="565" t="e">
        <f>INDEX(JEUDI!$B$35:$B$58,MATCH($A$63,JEUDI!H35:H58,0))</f>
        <v>#N/A</v>
      </c>
      <c r="LS63" s="565" t="e">
        <f>INDEX(JEUDI!$B$35:$B$58,MATCH($A$63,JEUDI!I35:I58,0))</f>
        <v>#N/A</v>
      </c>
      <c r="LT63" s="565" t="e">
        <f>INDEX(JEUDI!$B$35:$B$58,MATCH($A$63,JEUDI!J35:J58,0))</f>
        <v>#N/A</v>
      </c>
      <c r="LU63" s="565" t="e">
        <f>INDEX(JEUDI!$B$35:$B$58,MATCH($A$63,JEUDI!K35:K58,0))</f>
        <v>#N/A</v>
      </c>
      <c r="LV63" s="565" t="e">
        <f>INDEX(JEUDI!$B$35:$B$58,MATCH($A$63,JEUDI!L35:L58,0))</f>
        <v>#N/A</v>
      </c>
      <c r="LW63" s="565" t="e">
        <f>INDEX(JEUDI!$B$35:$B$58,MATCH($A$63,JEUDI!M35:M58,0))</f>
        <v>#N/A</v>
      </c>
      <c r="LX63" s="565" t="e">
        <f>INDEX(JEUDI!$B$35:$B$58,MATCH($A$63,JEUDI!N35:N58,0))</f>
        <v>#N/A</v>
      </c>
      <c r="LY63" s="565" t="e">
        <f>INDEX(JEUDI!$B$35:$B$58,MATCH($A$63,JEUDI!O35:O58,0))</f>
        <v>#N/A</v>
      </c>
      <c r="LZ63" s="565" t="e">
        <f>INDEX(JEUDI!$B$35:$B$58,MATCH($A$63,JEUDI!P35:P58,0))</f>
        <v>#N/A</v>
      </c>
      <c r="MA63" s="565" t="e">
        <f>INDEX(JEUDI!$B$35:$B$58,MATCH($A$63,JEUDI!Q35:Q58,0))</f>
        <v>#N/A</v>
      </c>
      <c r="MB63" s="565" t="e">
        <f>INDEX(JEUDI!$B$35:$B$58,MATCH($A$63,JEUDI!R35:R58,0))</f>
        <v>#N/A</v>
      </c>
      <c r="MC63" s="565" t="e">
        <f>INDEX(JEUDI!$B$35:$B$58,MATCH($A$63,JEUDI!S35:S58,0))</f>
        <v>#N/A</v>
      </c>
      <c r="MD63" s="565" t="e">
        <f>INDEX(JEUDI!$B$35:$B$58,MATCH($A$63,JEUDI!T35:T58,0))</f>
        <v>#N/A</v>
      </c>
      <c r="ME63" s="565" t="e">
        <f>INDEX(JEUDI!$B$35:$B$58,MATCH($A$63,JEUDI!U35:U58,0))</f>
        <v>#N/A</v>
      </c>
      <c r="MF63" s="565" t="e">
        <f>INDEX(JEUDI!$B$35:$B$58,MATCH($A$63,JEUDI!V35:V58,0))</f>
        <v>#N/A</v>
      </c>
      <c r="MG63" s="565" t="e">
        <f>INDEX(JEUDI!$B$35:$B$58,MATCH($A$63,JEUDI!W35:W58,0))</f>
        <v>#N/A</v>
      </c>
      <c r="MH63" s="565" t="e">
        <f>INDEX(JEUDI!$B$35:$B$58,MATCH($A$63,JEUDI!X35:X58,0))</f>
        <v>#N/A</v>
      </c>
      <c r="MI63" s="565" t="e">
        <f>INDEX(JEUDI!$B$35:$B$58,MATCH($A$63,JEUDI!Y35:Y58,0))</f>
        <v>#N/A</v>
      </c>
      <c r="MJ63" s="565" t="e">
        <f>INDEX(JEUDI!$B$35:$B$58,MATCH($A$63,JEUDI!Z35:Z58,0))</f>
        <v>#N/A</v>
      </c>
      <c r="MK63" s="565" t="e">
        <f>INDEX(JEUDI!$B$35:$B$58,MATCH($A$63,JEUDI!AA35:AA58,0))</f>
        <v>#N/A</v>
      </c>
      <c r="ML63" s="565" t="e">
        <f>INDEX(JEUDI!$B$35:$B$58,MATCH($A$63,JEUDI!AB35:AB58,0))</f>
        <v>#N/A</v>
      </c>
      <c r="MM63" s="572">
        <f t="shared" si="40"/>
        <v>0</v>
      </c>
      <c r="MP63" s="565" t="str">
        <f t="shared" si="41"/>
        <v>PIVERT</v>
      </c>
      <c r="MQ63" s="565" t="e">
        <f>INDEX(VENDREDI!$B$35:$B$58,MATCH($A$63,VENDREDI!D35:D58,0))</f>
        <v>#N/A</v>
      </c>
      <c r="MR63" s="565" t="e">
        <f>INDEX(VENDREDI!$B$35:$B$58,MATCH($A$63,VENDREDI!E35:E58,0))</f>
        <v>#N/A</v>
      </c>
      <c r="MS63" s="565" t="e">
        <f>INDEX(VENDREDI!$B$35:$B$58,MATCH($A$63,VENDREDI!F35:F58,0))</f>
        <v>#N/A</v>
      </c>
      <c r="MT63" s="565" t="e">
        <f>INDEX(VENDREDI!$B$35:$B$58,MATCH($A$63,VENDREDI!G35:G58,0))</f>
        <v>#N/A</v>
      </c>
      <c r="MU63" s="565" t="e">
        <f>INDEX(VENDREDI!$B$35:$B$58,MATCH($A$63,VENDREDI!H35:H58,0))</f>
        <v>#N/A</v>
      </c>
      <c r="MV63" s="565" t="e">
        <f>INDEX(VENDREDI!$B$35:$B$58,MATCH($A$63,VENDREDI!I35:I58,0))</f>
        <v>#N/A</v>
      </c>
      <c r="MW63" s="565" t="e">
        <f>INDEX(VENDREDI!$B$35:$B$58,MATCH($A$63,VENDREDI!J35:J58,0))</f>
        <v>#N/A</v>
      </c>
      <c r="MX63" s="565" t="e">
        <f>INDEX(VENDREDI!$B$35:$B$58,MATCH($A$63,VENDREDI!K35:K58,0))</f>
        <v>#N/A</v>
      </c>
      <c r="MY63" s="565" t="e">
        <f>INDEX(VENDREDI!$B$35:$B$58,MATCH($A$63,VENDREDI!L35:L58,0))</f>
        <v>#N/A</v>
      </c>
      <c r="MZ63" s="565" t="e">
        <f>INDEX(VENDREDI!$B$35:$B$58,MATCH($A$63,VENDREDI!M35:M58,0))</f>
        <v>#N/A</v>
      </c>
      <c r="NA63" s="565" t="e">
        <f>INDEX(VENDREDI!$B$35:$B$58,MATCH($A$63,VENDREDI!N35:N58,0))</f>
        <v>#N/A</v>
      </c>
      <c r="NB63" s="565" t="e">
        <f>INDEX(VENDREDI!$B$35:$B$58,MATCH($A$63,VENDREDI!O35:O58,0))</f>
        <v>#N/A</v>
      </c>
      <c r="NC63" s="565" t="e">
        <f>INDEX(VENDREDI!$B$35:$B$58,MATCH($A$63,VENDREDI!P35:P58,0))</f>
        <v>#N/A</v>
      </c>
      <c r="ND63" s="565" t="e">
        <f>INDEX(VENDREDI!$B$35:$B$58,MATCH($A$63,VENDREDI!Q35:Q58,0))</f>
        <v>#N/A</v>
      </c>
      <c r="NE63" s="565" t="e">
        <f>INDEX(VENDREDI!$B$35:$B$58,MATCH($A$63,VENDREDI!R35:R58,0))</f>
        <v>#N/A</v>
      </c>
      <c r="NF63" s="565" t="e">
        <f>INDEX(VENDREDI!$B$35:$B$58,MATCH($A$63,VENDREDI!S35:S58,0))</f>
        <v>#N/A</v>
      </c>
      <c r="NG63" s="565" t="e">
        <f>INDEX(VENDREDI!$B$35:$B$58,MATCH($A$63,VENDREDI!T35:T58,0))</f>
        <v>#N/A</v>
      </c>
      <c r="NH63" s="565" t="e">
        <f>INDEX(VENDREDI!$B$35:$B$58,MATCH($A$63,VENDREDI!U35:U58,0))</f>
        <v>#N/A</v>
      </c>
      <c r="NI63" s="565" t="e">
        <f>INDEX(VENDREDI!$B$35:$B$58,MATCH($A$63,VENDREDI!V35:V58,0))</f>
        <v>#N/A</v>
      </c>
      <c r="NJ63" s="565" t="e">
        <f>INDEX(VENDREDI!$B$35:$B$58,MATCH($A$63,VENDREDI!W35:W58,0))</f>
        <v>#N/A</v>
      </c>
      <c r="NK63" s="565" t="e">
        <f>INDEX(VENDREDI!$B$35:$B$58,MATCH($A$63,VENDREDI!X35:X58,0))</f>
        <v>#N/A</v>
      </c>
      <c r="NL63" s="565" t="e">
        <f>INDEX(VENDREDI!$B$35:$B$58,MATCH($A$63,VENDREDI!Y35:Y58,0))</f>
        <v>#N/A</v>
      </c>
      <c r="NM63" s="565" t="e">
        <f>INDEX(VENDREDI!$B$35:$B$58,MATCH($A$63,VENDREDI!Z35:Z58,0))</f>
        <v>#N/A</v>
      </c>
      <c r="NN63" s="565" t="e">
        <f>INDEX(VENDREDI!$B$35:$B$58,MATCH($A$63,VENDREDI!AA35:AA58,0))</f>
        <v>#N/A</v>
      </c>
      <c r="NO63" s="565" t="e">
        <f>INDEX(VENDREDI!$B$35:$B$58,MATCH($A$63,VENDREDI!AB35:AB58,0))</f>
        <v>#N/A</v>
      </c>
      <c r="NP63" s="572">
        <f t="shared" si="42"/>
        <v>0</v>
      </c>
      <c r="NS63" s="564" t="str">
        <f t="shared" si="43"/>
        <v>PIVERT</v>
      </c>
      <c r="NT63" s="617" t="e">
        <f>INDEX(LUNDI!$B$63:$B$66,MATCH(A63,LUNDI!$D$63:$D$66,0))</f>
        <v>#N/A</v>
      </c>
      <c r="NU63" s="618" t="e">
        <f>INDEX(LUNDI!$B$63:$B$66,MATCH(A63,LUNDI!$E$63:$E$66,0))</f>
        <v>#N/A</v>
      </c>
      <c r="NV63" s="625" t="e">
        <f>INDEX(LUNDI!$H$63:$H$66,MATCH(A63,LUNDI!$J$63:$J$66,0))</f>
        <v>#N/A</v>
      </c>
      <c r="NW63" s="626" t="e">
        <f>INDEX(LUNDI!$H$63:$H$66,MATCH($A$63,LUNDI!K63:K66,0))</f>
        <v>#N/A</v>
      </c>
      <c r="NX63" s="617" t="e">
        <f>INDEX(MARDI!$B$63:$B$66,MATCH(A63,MARDI!$D$63:$D$66,0))</f>
        <v>#N/A</v>
      </c>
      <c r="NY63" s="618" t="e">
        <f>INDEX(MARDI!$B$63:$B$66,MATCH(A63,MARDI!$E$63:$E$66,0))</f>
        <v>#N/A</v>
      </c>
      <c r="NZ63" s="625" t="e">
        <f>INDEX(MARDI!$H$63:$H$66,MATCH(A63,MARDI!$J$63:$J$66,0))</f>
        <v>#N/A</v>
      </c>
      <c r="OA63" s="626" t="e">
        <f>INDEX(MARDI!$H$63:$H$66,MATCH(A63,MARDI!$K$63:$K$66,0))</f>
        <v>#N/A</v>
      </c>
      <c r="OB63" s="617" t="e">
        <f>INDEX(MERCREDI!$B$63:$B$66,MATCH(A63,MERCREDI!$D$63:$D$66,0))</f>
        <v>#N/A</v>
      </c>
      <c r="OC63" s="618" t="e">
        <f>INDEX(MERCREDI!$B$63:$B$66,MATCH(A63,MERCREDI!$E$63:$E$66,0))</f>
        <v>#N/A</v>
      </c>
      <c r="OD63" s="625" t="e">
        <f>INDEX(MERCREDI!$H$63:$H$66,MATCH(A63,MERCREDI!$J$63:$J$66,0))</f>
        <v>#N/A</v>
      </c>
      <c r="OE63" s="626" t="e">
        <f>INDEX(MERCREDI!$H$63:$H$66,MATCH(A63,MERCREDI!$K$63:$K$66,0))</f>
        <v>#N/A</v>
      </c>
      <c r="OF63" s="617" t="e">
        <f>INDEX(JEUDI!$B$63:$B$66,MATCH(A63,JEUDI!$D$63:$D$66,0))</f>
        <v>#N/A</v>
      </c>
      <c r="OG63" s="618" t="e">
        <f>INDEX(JEUDI!$B$63:$B$66,MATCH(A63,JEUDI!$E$63:$E$66,0))</f>
        <v>#N/A</v>
      </c>
      <c r="OH63" s="625" t="e">
        <f>INDEX(JEUDI!$H$63:$H$66,MATCH(A63,JEUDI!$J$63:$J$66,0))</f>
        <v>#N/A</v>
      </c>
      <c r="OI63" s="626" t="e">
        <f>INDEX(JEUDI!$H$63:$H$66,MATCH(A63,JEUDI!$K$63:$K$66,0))</f>
        <v>#N/A</v>
      </c>
      <c r="OJ63" s="617" t="e">
        <f>INDEX(VENDREDI!$B$63:$B$66,MATCH(A63,VENDREDI!$D$63:$D$66,0))</f>
        <v>#N/A</v>
      </c>
      <c r="OK63" s="618" t="e">
        <f>INDEX(VENDREDI!$B$63:$B$66,MATCH(A63,VENDREDI!$E$63:$E$66,0))</f>
        <v>#N/A</v>
      </c>
      <c r="OL63" s="625" t="e">
        <f>INDEX(VENDREDI!$H$63:$H$66,MATCH(A63,VENDREDI!$J$63:$J$66,0))</f>
        <v>#N/A</v>
      </c>
      <c r="OM63" s="626" t="e">
        <f>INDEX(VENDREDI!$H$63:$H$66,MATCH(A63,VENDREDI!$K$63:$K$66,0))</f>
        <v>#N/A</v>
      </c>
      <c r="ON63" s="669" t="str">
        <f t="shared" si="44"/>
        <v>PIVERT</v>
      </c>
      <c r="OO63" s="641" t="e">
        <f>INDEX(LUNDI!$C$63:$C$66,MATCH(A63,LUNDI!$D$63:$D$66,0))</f>
        <v>#N/A</v>
      </c>
      <c r="OP63" s="642" t="e">
        <f>INDEX(LUNDI!$C$63:$C$66,MATCH(A63,LUNDI!$E$63:$E$66,0))</f>
        <v>#N/A</v>
      </c>
      <c r="OQ63" s="645" t="e">
        <f>INDEX(LUNDI!$I$63:$I$66,MATCH(A63,LUNDI!$J$63:$J$66,0))</f>
        <v>#N/A</v>
      </c>
      <c r="OR63" s="646" t="e">
        <f>INDEX(LUNDI!$I$63:$I$66,MATCH(A63,LUNDI!$K$63:$K$66,0))</f>
        <v>#N/A</v>
      </c>
      <c r="OS63" s="649" t="e">
        <f>INDEX(MARDI!$C$63:$C$66,MATCH(A63,MARDI!$D$63:$D$66,0))</f>
        <v>#N/A</v>
      </c>
      <c r="OT63" s="650" t="e">
        <f>INDEX(MARDI!$C$63:$C$66,MATCH(A63,MARDI!$E$63:$E$66,0))</f>
        <v>#N/A</v>
      </c>
      <c r="OU63" s="651" t="e">
        <f>INDEX(MARDI!$I$63:$I$66,MATCH(A63,MARDI!$J$63:$J$66,0))</f>
        <v>#N/A</v>
      </c>
      <c r="OV63" s="652" t="e">
        <f>INDEX(MARDI!$I$63:$I$66,MATCH(A63,MARDI!$K$63:$K$66,0))</f>
        <v>#N/A</v>
      </c>
      <c r="OW63" s="657" t="e">
        <f>INDEX(MERCREDI!$C$63:$C$66,MATCH(A63,MERCREDI!$D$63:$D$66,0))</f>
        <v>#N/A</v>
      </c>
      <c r="OX63" s="658" t="e">
        <f>INDEX(MERCREDI!$C$63:$C$66,MATCH(A63,MERCREDI!$E$63:$E$66,0))</f>
        <v>#N/A</v>
      </c>
      <c r="OY63" s="659" t="e">
        <f>INDEX(MERCREDI!$I$63:$I$66,MATCH(A63,MERCREDI!$J$63:$J$66,0))</f>
        <v>#N/A</v>
      </c>
      <c r="OZ63" s="660" t="e">
        <f>INDEX(MERCREDI!$I$63:$I$66,MATCH(A63,MERCREDI!$K$63:$K$66,0))</f>
        <v>#N/A</v>
      </c>
      <c r="PA63" s="657" t="e">
        <f>INDEX(JEUDI!$C$63:$C$66,MATCH(A63,JEUDI!$D$63:$D$66,0))</f>
        <v>#N/A</v>
      </c>
      <c r="PB63" s="658" t="e">
        <f>INDEX(JEUDI!$C$63:$C$66,MATCH(A63,JEUDI!$E$63:$E$66,0))</f>
        <v>#N/A</v>
      </c>
      <c r="PC63" s="659" t="e">
        <f>INDEX(JEUDI!$I$63:$I$66,MATCH(A63,JEUDI!$J$63:$J$66,0))</f>
        <v>#N/A</v>
      </c>
      <c r="PD63" s="660" t="e">
        <f>INDEX(JEUDI!$I$63:$I$66,MATCH(A63,JEUDI!$K$63:$K$66,0))</f>
        <v>#N/A</v>
      </c>
      <c r="PE63" s="657" t="e">
        <f>INDEX(VENDREDI!$C$63:$C$66,MATCH(A63,VENDREDI!$D$63:$D$66,0))</f>
        <v>#N/A</v>
      </c>
      <c r="PF63" s="658" t="e">
        <f>INDEX(VENDREDI!$C$63:$C$66,MATCH(A63,VENDREDI!$E$63:$E$66,0))</f>
        <v>#N/A</v>
      </c>
      <c r="PG63" s="659" t="e">
        <f>INDEX(VENDREDI!$I$63:$I$66,MATCH(A63,VENDREDI!$J$63:$J$66,0))</f>
        <v>#N/A</v>
      </c>
      <c r="PH63" s="660" t="e">
        <f>INDEX(VENDREDI!$I$63:$I$66,MATCH(A63,VENDREDI!$K$63:$K$66,0))</f>
        <v>#N/A</v>
      </c>
    </row>
    <row r="64" spans="1:424" x14ac:dyDescent="0.25">
      <c r="A64" s="187" t="str">
        <f>'LISTE DES PROFS'!A59</f>
        <v>POIREE</v>
      </c>
      <c r="B64" s="233">
        <f t="shared" si="17"/>
        <v>0</v>
      </c>
      <c r="C64" s="234">
        <f t="shared" si="18"/>
        <v>0</v>
      </c>
      <c r="D64" s="234">
        <f t="shared" si="19"/>
        <v>0</v>
      </c>
      <c r="E64" s="235">
        <f t="shared" si="20"/>
        <v>0</v>
      </c>
      <c r="F64" s="233">
        <f t="shared" si="21"/>
        <v>0</v>
      </c>
      <c r="G64" s="234">
        <f t="shared" si="22"/>
        <v>0</v>
      </c>
      <c r="H64" s="227">
        <f t="shared" si="23"/>
        <v>0</v>
      </c>
      <c r="I64" s="235">
        <f t="shared" si="24"/>
        <v>0</v>
      </c>
      <c r="J64" s="489">
        <f t="shared" si="45"/>
        <v>0</v>
      </c>
      <c r="K64" s="227">
        <f t="shared" si="46"/>
        <v>0</v>
      </c>
      <c r="L64" s="227">
        <f t="shared" si="47"/>
        <v>0</v>
      </c>
      <c r="M64" s="235">
        <f t="shared" si="48"/>
        <v>0</v>
      </c>
      <c r="N64" s="491">
        <f t="shared" si="25"/>
        <v>0</v>
      </c>
      <c r="O64" s="480" t="s">
        <v>31</v>
      </c>
      <c r="P64" s="233">
        <f>COUNTIF(LUNDI!$D$6:$AB$15,A64)</f>
        <v>0</v>
      </c>
      <c r="Q64" s="234">
        <f>COUNTIF(LUNDI!$D$20:$Y$29,A64)</f>
        <v>0</v>
      </c>
      <c r="R64" s="444">
        <f t="shared" si="4"/>
        <v>0</v>
      </c>
      <c r="S64" s="234">
        <f>COUNTIF(MARDI!$D$6:$AB$15,A64)</f>
        <v>0</v>
      </c>
      <c r="T64" s="234">
        <f>COUNTIF(MARDI!$D$20:$Y$29,A64)</f>
        <v>0</v>
      </c>
      <c r="U64" s="444">
        <f t="shared" si="5"/>
        <v>0</v>
      </c>
      <c r="V64" s="234">
        <f>COUNTIF(MERCREDI!$D$6:$AB$15,A64)</f>
        <v>0</v>
      </c>
      <c r="W64" s="234">
        <f>COUNTIF(MERCREDI!$D$20:$Y$29,A64)</f>
        <v>0</v>
      </c>
      <c r="X64" s="444">
        <f t="shared" si="6"/>
        <v>0</v>
      </c>
      <c r="Y64" s="234">
        <f>COUNTIF(JEUDI!$D$6:$AB$15,A64)</f>
        <v>0</v>
      </c>
      <c r="Z64" s="234">
        <f>COUNTIF(JEUDI!$D$20:$Y$29,A64)</f>
        <v>0</v>
      </c>
      <c r="AA64" s="444">
        <f t="shared" si="7"/>
        <v>0</v>
      </c>
      <c r="AB64" s="234">
        <f>COUNTIF(VENDREDI!$D$6:$AB$15,A64)</f>
        <v>0</v>
      </c>
      <c r="AC64" s="235">
        <f>COUNTIF(VENDREDI!$D$20:$Y$29,A64)</f>
        <v>0</v>
      </c>
      <c r="AD64" s="451">
        <f t="shared" si="8"/>
        <v>0</v>
      </c>
      <c r="AE64" s="226">
        <f>COUNTIF(LUNDI!$D$63:$D$66,A64)</f>
        <v>0</v>
      </c>
      <c r="AF64" s="227">
        <f>COUNTIF(LUNDI!$E$63:$E$66,A64)</f>
        <v>0</v>
      </c>
      <c r="AG64" s="228">
        <f>COUNTIF(MARDI!$D$63:$D$66,A64)</f>
        <v>0</v>
      </c>
      <c r="AH64" s="234">
        <f>COUNTIF(MARDI!$E$63:$E$66,A64)</f>
        <v>0</v>
      </c>
      <c r="AI64" s="228">
        <f>COUNTIF(MERCREDI!$D$63:$D$66,A64)</f>
        <v>0</v>
      </c>
      <c r="AJ64" s="234">
        <f>COUNTIF(MERCREDI!$E$63:$E$66,A64)</f>
        <v>0</v>
      </c>
      <c r="AK64" s="228">
        <f>COUNTIF(JEUDI!$D$63:$D$66,A64)</f>
        <v>0</v>
      </c>
      <c r="AL64" s="227">
        <f>COUNTIF(JEUDI!$E$63:$E$66,A64)</f>
        <v>0</v>
      </c>
      <c r="AM64" s="228">
        <f>COUNTIF(VENDREDI!$D$63:$D$66,A64)</f>
        <v>0</v>
      </c>
      <c r="AN64" s="525">
        <f>COUNTIF(VENDREDI!$E$63:$E$66,A64)</f>
        <v>0</v>
      </c>
      <c r="AO64" s="233">
        <f>COUNTIF(LUNDI!$F$63:$F$66,A64)</f>
        <v>0</v>
      </c>
      <c r="AP64" s="234"/>
      <c r="AQ64" s="234">
        <f>COUNTIF(MARDI!$F$63:$F$66,A64)</f>
        <v>0</v>
      </c>
      <c r="AR64" s="234"/>
      <c r="AS64" s="234">
        <f>COUNTIF(MERCREDI!$F$63:$F$66,A64)</f>
        <v>0</v>
      </c>
      <c r="AT64" s="234"/>
      <c r="AU64" s="234">
        <f>COUNTIF(JEUDI!$F$63:$F$66,A64)</f>
        <v>0</v>
      </c>
      <c r="AV64" s="234"/>
      <c r="AW64" s="235">
        <f>COUNTIF(VENDREDI!$F$63:$F$66,A64)</f>
        <v>0</v>
      </c>
      <c r="AZ64" s="233">
        <f>COUNTIF(LUNDI!$D$35:$AB$44,A64)</f>
        <v>0</v>
      </c>
      <c r="BA64" s="234">
        <f>COUNTIF(LUNDI!$D$49:$Y$58,A64)</f>
        <v>0</v>
      </c>
      <c r="BB64" s="444">
        <f t="shared" si="9"/>
        <v>0</v>
      </c>
      <c r="BC64" s="234">
        <f>COUNTIF(MARDI!$D$35:$AB$44,A64)</f>
        <v>0</v>
      </c>
      <c r="BD64" s="234">
        <f>COUNTIF(MARDI!$D$49:$Y$58,A64)</f>
        <v>0</v>
      </c>
      <c r="BE64" s="444">
        <f t="shared" si="10"/>
        <v>0</v>
      </c>
      <c r="BF64" s="234">
        <f>COUNTIF(MERCREDI!$D$35:$AB$44,A64)</f>
        <v>0</v>
      </c>
      <c r="BG64" s="234">
        <f>COUNTIF(MERCREDI!$D$49:$Y$58,A64)</f>
        <v>0</v>
      </c>
      <c r="BH64" s="444">
        <f t="shared" si="11"/>
        <v>0</v>
      </c>
      <c r="BI64" s="234">
        <f>COUNTIF(JEUDI!$D$35:$AB$44,A64)</f>
        <v>0</v>
      </c>
      <c r="BJ64" s="234">
        <f>COUNTIF(JEUDI!$D$49:$Y$58,A64)</f>
        <v>0</v>
      </c>
      <c r="BK64" s="444">
        <f t="shared" si="12"/>
        <v>0</v>
      </c>
      <c r="BL64" s="234">
        <f>COUNTIF(VENDREDI!$D$35:$AB$44,A64)</f>
        <v>0</v>
      </c>
      <c r="BM64" s="235">
        <f>COUNTIF(VENDREDI!$D$49:$Y$58,A64)</f>
        <v>0</v>
      </c>
      <c r="BN64" s="451">
        <f t="shared" si="13"/>
        <v>0</v>
      </c>
      <c r="BO64" s="207">
        <f>COUNTIF(LUNDI!$J$63:$J$66,A64)</f>
        <v>0</v>
      </c>
      <c r="BP64" s="41">
        <f>COUNTIF(LUNDI!$K$63:$K$66,A64)</f>
        <v>0</v>
      </c>
      <c r="BQ64" s="207">
        <f>COUNTIF(MARDI!$J$63:$J$66,A64)</f>
        <v>0</v>
      </c>
      <c r="BR64" s="41">
        <f>COUNTIF(MARDI!$K$63:$K$66,A64)</f>
        <v>0</v>
      </c>
      <c r="BS64" s="207">
        <f>COUNTIF(MERCREDI!$J$63:$J$66,A64)</f>
        <v>0</v>
      </c>
      <c r="BT64" s="41">
        <f>COUNTIF(MERCREDI!$K$63:$K$66,A64)</f>
        <v>0</v>
      </c>
      <c r="BU64" s="207">
        <f>COUNTIF(JEUDI!$J$63:$J$66,A64)</f>
        <v>0</v>
      </c>
      <c r="BV64" s="41">
        <f>COUNTIF(JEUDI!$K$63:$K$66,A64)</f>
        <v>0</v>
      </c>
      <c r="BW64" s="207">
        <f>COUNTIF(VENDREDI!$J$63:$J$66,A64)</f>
        <v>0</v>
      </c>
      <c r="BX64" s="42">
        <f>COUNTIF(VENDREDI!$K$63:$K$66,A64)</f>
        <v>0</v>
      </c>
      <c r="BY64" s="207">
        <f>COUNTIF(LUNDI!$L$66:$L120,A64)</f>
        <v>0</v>
      </c>
      <c r="BZ64" s="208"/>
      <c r="CA64" s="41">
        <f>COUNTIF(MARDI!$L$63:$L$66,A64)</f>
        <v>0</v>
      </c>
      <c r="CB64" s="208"/>
      <c r="CC64" s="208">
        <f>COUNTIF(MERCREDI!$L$63:$L$66,A64)</f>
        <v>0</v>
      </c>
      <c r="CD64" s="208"/>
      <c r="CE64" s="41">
        <f>COUNTIF(JEUDI!$L$63:$L$66,A64)</f>
        <v>0</v>
      </c>
      <c r="CF64" s="208"/>
      <c r="CG64" s="209">
        <f>COUNTIF(VENDREDI!$L$63:$L$66,A64)</f>
        <v>0</v>
      </c>
      <c r="CK64" s="43">
        <f>COUNTIF(LUNDI!$O$64:$O$66,A64)</f>
        <v>0</v>
      </c>
      <c r="CL64" s="41">
        <f>COUNTIF(MARDI!$O$64:$O$66,A64)</f>
        <v>0</v>
      </c>
      <c r="CM64" s="41">
        <f>COUNTIF(MERCREDI!$O$64:$O$66,A64)</f>
        <v>0</v>
      </c>
      <c r="CN64" s="41">
        <f>COUNTIF(JEUDI!$O$64:$O$66,A64)</f>
        <v>0</v>
      </c>
      <c r="CO64" s="42">
        <f>COUNTIF(VENDREDI!$O$64:$O$66,A64)</f>
        <v>0</v>
      </c>
      <c r="CQ64" s="43">
        <f>COUNTIF(LUNDI!$P$64:$P$66,A64)</f>
        <v>0</v>
      </c>
      <c r="CR64" s="41">
        <f>COUNTIF(MARDI!$P$64:$P$66,A64)</f>
        <v>0</v>
      </c>
      <c r="CS64" s="41">
        <f>COUNTIF(MERCREDI!$P$64:$P$66,A64)</f>
        <v>0</v>
      </c>
      <c r="CT64" s="41">
        <f>COUNTIF(JEUDI!$P$64:$P$66,A64)</f>
        <v>0</v>
      </c>
      <c r="CU64" s="42">
        <f>COUNTIF(VENDREDI!$P$64:$P$66,A64)</f>
        <v>0</v>
      </c>
      <c r="CV64" s="543" t="str">
        <f t="shared" si="26"/>
        <v>POIREE</v>
      </c>
      <c r="CW64" s="559" t="e">
        <f>INDEX(LUNDI!$B$6:$B$29,MATCH($A$64,LUNDI!D6:D29,0))</f>
        <v>#N/A</v>
      </c>
      <c r="CX64" s="559" t="e">
        <f>INDEX(LUNDI!$B$6:$B$29,MATCH($A$64,LUNDI!E6:E29,0))</f>
        <v>#N/A</v>
      </c>
      <c r="CY64" s="559" t="e">
        <f>INDEX(LUNDI!$B$6:$B$29,MATCH($A$64,LUNDI!F6:F29,0))</f>
        <v>#N/A</v>
      </c>
      <c r="CZ64" s="559" t="e">
        <f>INDEX(LUNDI!$B$6:$B$29,MATCH($A$64,LUNDI!G6:G29,0))</f>
        <v>#N/A</v>
      </c>
      <c r="DA64" s="559" t="e">
        <f>INDEX(LUNDI!$B$6:$B$29,MATCH($A$64,LUNDI!H6:H29,0))</f>
        <v>#N/A</v>
      </c>
      <c r="DB64" s="559" t="e">
        <f>INDEX(LUNDI!$B$6:$B$29,MATCH($A$64,LUNDI!I6:I29,0))</f>
        <v>#N/A</v>
      </c>
      <c r="DC64" s="559" t="e">
        <f>INDEX(LUNDI!$B$6:$B$29,MATCH($A$64,LUNDI!J6:J29,0))</f>
        <v>#N/A</v>
      </c>
      <c r="DD64" s="559" t="e">
        <f>INDEX(LUNDI!$B$6:$B$29,MATCH($A$64,LUNDI!K6:K29,0))</f>
        <v>#N/A</v>
      </c>
      <c r="DE64" s="559" t="e">
        <f>INDEX(LUNDI!$B$6:$B$29,MATCH($A$64,LUNDI!L6:L29,0))</f>
        <v>#N/A</v>
      </c>
      <c r="DF64" s="559" t="e">
        <f>INDEX(LUNDI!$B$6:$B$29,MATCH($A$64,LUNDI!M6:M29,0))</f>
        <v>#N/A</v>
      </c>
      <c r="DG64" s="559" t="e">
        <f>INDEX(LUNDI!$B$6:$B$29,MATCH($A$64,LUNDI!N6:N29,0))</f>
        <v>#N/A</v>
      </c>
      <c r="DH64" s="559" t="e">
        <f>INDEX(LUNDI!$B$6:$B$29,MATCH($A$64,LUNDI!O6:O29,0))</f>
        <v>#N/A</v>
      </c>
      <c r="DI64" s="559" t="e">
        <f>INDEX(LUNDI!$B$6:$B$29,MATCH($A$64,LUNDI!P6:P29,0))</f>
        <v>#N/A</v>
      </c>
      <c r="DJ64" s="559" t="e">
        <f>INDEX(LUNDI!$B$6:$B$29,MATCH($A$64,LUNDI!Q6:Q29,0))</f>
        <v>#N/A</v>
      </c>
      <c r="DK64" s="559" t="e">
        <f>INDEX(LUNDI!$B$6:$B$29,MATCH($A$64,LUNDI!R6:R29,0))</f>
        <v>#N/A</v>
      </c>
      <c r="DL64" s="559" t="e">
        <f>INDEX(LUNDI!$B$6:$B$29,MATCH($A$64,LUNDI!S6:S29,0))</f>
        <v>#N/A</v>
      </c>
      <c r="DM64" s="559" t="e">
        <f>INDEX(LUNDI!$B$6:$B$29,MATCH($A$64,LUNDI!T6:T29,0))</f>
        <v>#N/A</v>
      </c>
      <c r="DN64" s="559" t="e">
        <f>INDEX(LUNDI!$B$6:$B$29,MATCH($A$64,LUNDI!U6:U29,0))</f>
        <v>#N/A</v>
      </c>
      <c r="DO64" s="559" t="e">
        <f>INDEX(LUNDI!$B$6:$B$29,MATCH($A$64,LUNDI!V6:V29,0))</f>
        <v>#N/A</v>
      </c>
      <c r="DP64" s="559" t="e">
        <f>INDEX(LUNDI!$B$6:$B$29,MATCH($A$64,LUNDI!W6:W29,0))</f>
        <v>#N/A</v>
      </c>
      <c r="DQ64" s="559" t="e">
        <f>INDEX(LUNDI!$B$6:$B$29,MATCH($A$64,LUNDI!X6:X29,0))</f>
        <v>#N/A</v>
      </c>
      <c r="DR64" s="559" t="e">
        <f>INDEX(LUNDI!$B$6:$B$29,MATCH($A$64,LUNDI!Y6:Y29,0))</f>
        <v>#N/A</v>
      </c>
      <c r="DS64" s="559" t="e">
        <f>INDEX(LUNDI!$B$6:$B$29,MATCH($A$64,LUNDI!Z6:Z29,0))</f>
        <v>#N/A</v>
      </c>
      <c r="DT64" s="559" t="e">
        <f>INDEX(LUNDI!$B$6:$B$29,MATCH($A$64,LUNDI!AA6:AA29,0))</f>
        <v>#N/A</v>
      </c>
      <c r="DU64" s="559" t="e">
        <f>INDEX(LUNDI!$B$6:$B$29,MATCH($A$64,LUNDI!AB6:AB29,0))</f>
        <v>#N/A</v>
      </c>
      <c r="DV64" s="572">
        <f t="shared" si="49"/>
        <v>0</v>
      </c>
      <c r="DW64" s="543" t="str">
        <f t="shared" si="50"/>
        <v>POIREE</v>
      </c>
      <c r="DX64" s="559" t="e">
        <f>INDEX(MARDI!$B$6:$B$29,MATCH($A$64,MARDI!D6:D29,0))</f>
        <v>#N/A</v>
      </c>
      <c r="DY64" s="559" t="e">
        <f>INDEX(MARDI!$B$6:$B$29,MATCH($A$64,MARDI!E6:E29,0))</f>
        <v>#N/A</v>
      </c>
      <c r="DZ64" s="559" t="e">
        <f>INDEX(MARDI!$B$6:$B$29,MATCH($A$64,MARDI!F6:F29,0))</f>
        <v>#N/A</v>
      </c>
      <c r="EA64" s="559" t="e">
        <f>INDEX(MARDI!$B$6:$B$29,MATCH($A$64,MARDI!G6:G29,0))</f>
        <v>#N/A</v>
      </c>
      <c r="EB64" s="559" t="e">
        <f>INDEX(MARDI!$B$6:$B$29,MATCH($A$64,MARDI!H6:H29,0))</f>
        <v>#N/A</v>
      </c>
      <c r="EC64" s="559" t="e">
        <f>INDEX(MARDI!$B$6:$B$29,MATCH($A$64,MARDI!I6:I29,0))</f>
        <v>#N/A</v>
      </c>
      <c r="ED64" s="559" t="e">
        <f>INDEX(MARDI!$B$6:$B$29,MATCH($A$64,MARDI!J6:J29,0))</f>
        <v>#N/A</v>
      </c>
      <c r="EE64" s="559" t="e">
        <f>INDEX(MARDI!$B$6:$B$29,MATCH($A$64,MARDI!K6:K29,0))</f>
        <v>#N/A</v>
      </c>
      <c r="EF64" s="559" t="e">
        <f>INDEX(MARDI!$B$6:$B$29,MATCH($A$64,MARDI!L6:L29,0))</f>
        <v>#N/A</v>
      </c>
      <c r="EG64" s="559" t="e">
        <f>INDEX(MARDI!$B$6:$B$29,MATCH($A$64,MARDI!M6:M29,0))</f>
        <v>#N/A</v>
      </c>
      <c r="EH64" s="559" t="e">
        <f>INDEX(MARDI!$B$6:$B$29,MATCH($A$64,MARDI!N6:N29,0))</f>
        <v>#N/A</v>
      </c>
      <c r="EI64" s="559" t="e">
        <f>INDEX(MARDI!$B$6:$B$29,MATCH($A$64,MARDI!O6:O29,0))</f>
        <v>#N/A</v>
      </c>
      <c r="EJ64" s="559" t="e">
        <f>INDEX(MARDI!$B$6:$B$29,MATCH($A$64,MARDI!P6:P29,0))</f>
        <v>#N/A</v>
      </c>
      <c r="EK64" s="559" t="e">
        <f>INDEX(MARDI!$B$6:$B$29,MATCH($A$64,MARDI!Q6:Q29,0))</f>
        <v>#N/A</v>
      </c>
      <c r="EL64" s="559" t="e">
        <f>INDEX(MARDI!$B$6:$B$29,MATCH($A$64,MARDI!R6:R29,0))</f>
        <v>#N/A</v>
      </c>
      <c r="EM64" s="559" t="e">
        <f>INDEX(MARDI!$B$6:$B$29,MATCH($A$64,MARDI!S6:S29,0))</f>
        <v>#N/A</v>
      </c>
      <c r="EN64" s="559" t="e">
        <f>INDEX(MARDI!$B$6:$B$29,MATCH($A$64,MARDI!T6:T29,0))</f>
        <v>#N/A</v>
      </c>
      <c r="EO64" s="559" t="e">
        <f>INDEX(MARDI!$B$6:$B$29,MATCH($A$64,MARDI!U6:U29,0))</f>
        <v>#N/A</v>
      </c>
      <c r="EP64" s="559" t="e">
        <f>INDEX(MARDI!$B$6:$B$29,MATCH($A$64,MARDI!V6:V29,0))</f>
        <v>#N/A</v>
      </c>
      <c r="EQ64" s="559" t="e">
        <f>INDEX(MARDI!$B$6:$B$29,MATCH($A$64,MARDI!W6:W29,0))</f>
        <v>#N/A</v>
      </c>
      <c r="ER64" s="559" t="e">
        <f>INDEX(MARDI!$B$6:$B$29,MATCH($A$64,MARDI!X6:X29,0))</f>
        <v>#N/A</v>
      </c>
      <c r="ES64" s="559" t="e">
        <f>INDEX(MARDI!$B$6:$B$29,MATCH($A$64,MARDI!Y6:Y29,0))</f>
        <v>#N/A</v>
      </c>
      <c r="ET64" s="559" t="e">
        <f>INDEX(MARDI!$B$6:$B$29,MATCH($A$64,MARDI!Z6:Z29,0))</f>
        <v>#N/A</v>
      </c>
      <c r="EU64" s="559" t="e">
        <f>INDEX(MARDI!$B$6:$B$29,MATCH($A$64,MARDI!AA6:AA29,0))</f>
        <v>#N/A</v>
      </c>
      <c r="EV64" s="559" t="e">
        <f>INDEX(MARDI!$B$6:$B$29,MATCH($A$64,MARDI!AB6:AB29,0))</f>
        <v>#N/A</v>
      </c>
      <c r="EW64" s="572">
        <f t="shared" si="51"/>
        <v>0</v>
      </c>
      <c r="EX64" s="559"/>
      <c r="EY64" s="568" t="str">
        <f t="shared" si="27"/>
        <v>POIREE</v>
      </c>
      <c r="EZ64" s="559" t="e">
        <f>INDEX(MERCREDI!$B$6:$B$29,MATCH($A$64,MERCREDI!D6:D29,0))</f>
        <v>#N/A</v>
      </c>
      <c r="FA64" s="559" t="e">
        <f>INDEX(MERCREDI!$B$6:$B$29,MATCH($A$64,MERCREDI!E6:E29,0))</f>
        <v>#N/A</v>
      </c>
      <c r="FB64" s="559" t="e">
        <f>INDEX(MERCREDI!$B$6:$B$29,MATCH($A$64,MERCREDI!F6:F29,0))</f>
        <v>#N/A</v>
      </c>
      <c r="FC64" s="559" t="e">
        <f>INDEX(MERCREDI!$B$6:$B$29,MATCH($A$64,MERCREDI!G6:G29,0))</f>
        <v>#N/A</v>
      </c>
      <c r="FD64" s="559" t="e">
        <f>INDEX(MERCREDI!$B$6:$B$29,MATCH($A$64,MERCREDI!H6:H29,0))</f>
        <v>#N/A</v>
      </c>
      <c r="FE64" s="559" t="e">
        <f>INDEX(MERCREDI!$B$6:$B$29,MATCH($A$64,MERCREDI!I6:I29,0))</f>
        <v>#N/A</v>
      </c>
      <c r="FF64" s="559" t="e">
        <f>INDEX(MERCREDI!$B$6:$B$29,MATCH($A$64,MERCREDI!J6:J29,0))</f>
        <v>#N/A</v>
      </c>
      <c r="FG64" s="559" t="e">
        <f>INDEX(MERCREDI!$B$6:$B$29,MATCH($A$64,MERCREDI!K6:K29,0))</f>
        <v>#N/A</v>
      </c>
      <c r="FH64" s="559" t="e">
        <f>INDEX(MERCREDI!$B$6:$B$29,MATCH($A$64,MERCREDI!L6:L29,0))</f>
        <v>#N/A</v>
      </c>
      <c r="FI64" s="559" t="e">
        <f>INDEX(MERCREDI!$B$6:$B$29,MATCH($A$64,MERCREDI!M6:M29,0))</f>
        <v>#N/A</v>
      </c>
      <c r="FJ64" s="559" t="e">
        <f>INDEX(MERCREDI!$B$6:$B$29,MATCH($A$64,MERCREDI!N6:N29,0))</f>
        <v>#N/A</v>
      </c>
      <c r="FK64" s="559" t="e">
        <f>INDEX(MERCREDI!$B$6:$B$29,MATCH($A$64,MERCREDI!O6:O29,0))</f>
        <v>#N/A</v>
      </c>
      <c r="FL64" s="559" t="e">
        <f>INDEX(MERCREDI!$B$6:$B$29,MATCH($A$64,MERCREDI!P6:P29,0))</f>
        <v>#N/A</v>
      </c>
      <c r="FM64" s="559" t="e">
        <f>INDEX(MERCREDI!$B$6:$B$29,MATCH($A$64,MERCREDI!Q6:Q29,0))</f>
        <v>#N/A</v>
      </c>
      <c r="FN64" s="559" t="e">
        <f>INDEX(MERCREDI!$B$6:$B$29,MATCH($A$64,MERCREDI!R6:R29,0))</f>
        <v>#N/A</v>
      </c>
      <c r="FO64" s="559" t="e">
        <f>INDEX(MERCREDI!$B$6:$B$29,MATCH($A$64,MERCREDI!S6:S29,0))</f>
        <v>#N/A</v>
      </c>
      <c r="FP64" s="559" t="e">
        <f>INDEX(MERCREDI!$B$6:$B$29,MATCH($A$64,MERCREDI!T6:T29,0))</f>
        <v>#N/A</v>
      </c>
      <c r="FQ64" s="559" t="e">
        <f>INDEX(MERCREDI!$B$6:$B$29,MATCH($A$64,MERCREDI!U6:U29,0))</f>
        <v>#N/A</v>
      </c>
      <c r="FR64" s="559" t="e">
        <f>INDEX(MERCREDI!$B$6:$B$29,MATCH($A$64,MERCREDI!V6:V29,0))</f>
        <v>#N/A</v>
      </c>
      <c r="FS64" s="559" t="e">
        <f>INDEX(MERCREDI!$B$6:$B$29,MATCH($A$64,MERCREDI!W6:W29,0))</f>
        <v>#N/A</v>
      </c>
      <c r="FT64" s="559" t="e">
        <f>INDEX(MERCREDI!$B$6:$B$29,MATCH($A$64,MERCREDI!X6:X29,0))</f>
        <v>#N/A</v>
      </c>
      <c r="FU64" s="559" t="e">
        <f>INDEX(MERCREDI!$B$6:$B$29,MATCH($A$64,MERCREDI!Y6:Y29,0))</f>
        <v>#N/A</v>
      </c>
      <c r="FV64" s="559" t="e">
        <f>INDEX(MERCREDI!$B$6:$B$29,MATCH($A$64,MERCREDI!Z6:Z29,0))</f>
        <v>#N/A</v>
      </c>
      <c r="FW64" s="559" t="e">
        <f>INDEX(MERCREDI!$B$6:$B$29,MATCH($A$64,MERCREDI!AA6:AA29,0))</f>
        <v>#N/A</v>
      </c>
      <c r="FX64" s="559" t="e">
        <f>INDEX(MERCREDI!$B$6:$B$29,MATCH($A$64,MERCREDI!AB6:AB29,0))</f>
        <v>#N/A</v>
      </c>
      <c r="FY64" s="572">
        <f t="shared" si="28"/>
        <v>0</v>
      </c>
      <c r="GA64" s="570" t="str">
        <f t="shared" si="29"/>
        <v>POIREE</v>
      </c>
      <c r="GB64" s="565" t="e">
        <f>INDEX(JEUDI!$B$6:$B$29,MATCH($A$64,JEUDI!D6:D29,0))</f>
        <v>#N/A</v>
      </c>
      <c r="GC64" s="565" t="e">
        <f>INDEX(JEUDI!$B$6:$B$29,MATCH($A$64,JEUDI!E6:E29,0))</f>
        <v>#N/A</v>
      </c>
      <c r="GD64" s="565" t="e">
        <f>INDEX(JEUDI!$B$6:$B$29,MATCH($A$64,JEUDI!F6:F29,0))</f>
        <v>#N/A</v>
      </c>
      <c r="GE64" s="565" t="e">
        <f>INDEX(JEUDI!$B$6:$B$29,MATCH($A$64,JEUDI!G6:G29,0))</f>
        <v>#N/A</v>
      </c>
      <c r="GF64" s="565" t="e">
        <f>INDEX(JEUDI!$B$6:$B$29,MATCH($A$64,JEUDI!H6:H29,0))</f>
        <v>#N/A</v>
      </c>
      <c r="GG64" s="565" t="e">
        <f>INDEX(JEUDI!$B$6:$B$29,MATCH($A$64,JEUDI!I6:I29,0))</f>
        <v>#N/A</v>
      </c>
      <c r="GH64" s="565" t="e">
        <f>INDEX(JEUDI!$B$6:$B$29,MATCH($A$64,JEUDI!J6:J29,0))</f>
        <v>#N/A</v>
      </c>
      <c r="GI64" s="565" t="e">
        <f>INDEX(JEUDI!$B$6:$B$29,MATCH($A$64,JEUDI!K6:K29,0))</f>
        <v>#N/A</v>
      </c>
      <c r="GJ64" s="565" t="e">
        <f>INDEX(JEUDI!$B$6:$B$29,MATCH($A$64,JEUDI!L6:L29,0))</f>
        <v>#N/A</v>
      </c>
      <c r="GK64" s="565" t="e">
        <f>INDEX(JEUDI!$B$6:$B$29,MATCH($A$64,JEUDI!M6:M29,0))</f>
        <v>#N/A</v>
      </c>
      <c r="GL64" s="565" t="e">
        <f>INDEX(JEUDI!$B$6:$B$29,MATCH($A$64,JEUDI!N6:N29,0))</f>
        <v>#N/A</v>
      </c>
      <c r="GM64" s="565" t="e">
        <f>INDEX(JEUDI!$B$6:$B$29,MATCH($A$64,JEUDI!O6:O29,0))</f>
        <v>#N/A</v>
      </c>
      <c r="GN64" s="565" t="e">
        <f>INDEX(JEUDI!$B$6:$B$29,MATCH($A$64,JEUDI!P6:P29,0))</f>
        <v>#N/A</v>
      </c>
      <c r="GO64" s="565" t="e">
        <f>INDEX(JEUDI!$B$6:$B$29,MATCH($A$64,JEUDI!Q6:Q29,0))</f>
        <v>#N/A</v>
      </c>
      <c r="GP64" s="565" t="e">
        <f>INDEX(JEUDI!$B$6:$B$29,MATCH($A$64,JEUDI!R6:R29,0))</f>
        <v>#N/A</v>
      </c>
      <c r="GQ64" s="565" t="e">
        <f>INDEX(JEUDI!$B$6:$B$29,MATCH($A$64,JEUDI!S6:S29,0))</f>
        <v>#N/A</v>
      </c>
      <c r="GR64" s="565" t="e">
        <f>INDEX(JEUDI!$B$6:$B$29,MATCH($A$64,JEUDI!T6:T29,0))</f>
        <v>#N/A</v>
      </c>
      <c r="GS64" s="565" t="e">
        <f>INDEX(JEUDI!$B$6:$B$29,MATCH($A$64,JEUDI!U6:U29,0))</f>
        <v>#N/A</v>
      </c>
      <c r="GT64" s="565" t="e">
        <f>INDEX(JEUDI!$B$6:$B$29,MATCH($A$64,JEUDI!V6:V29,0))</f>
        <v>#N/A</v>
      </c>
      <c r="GU64" s="565" t="e">
        <f>INDEX(JEUDI!$B$6:$B$29,MATCH($A$64,JEUDI!W6:W29,0))</f>
        <v>#N/A</v>
      </c>
      <c r="GV64" s="565" t="e">
        <f>INDEX(JEUDI!$B$6:$B$29,MATCH($A$64,JEUDI!X6:X29,0))</f>
        <v>#N/A</v>
      </c>
      <c r="GW64" s="565" t="e">
        <f>INDEX(JEUDI!$B$6:$B$29,MATCH($A$64,JEUDI!Y6:Y29,0))</f>
        <v>#N/A</v>
      </c>
      <c r="GX64" s="565" t="e">
        <f>INDEX(JEUDI!$B$6:$B$29,MATCH($A$64,JEUDI!Z6:Z29,0))</f>
        <v>#N/A</v>
      </c>
      <c r="GY64" s="565" t="e">
        <f>INDEX(JEUDI!$B$6:$B$29,MATCH($A$64,JEUDI!AA6:AA29,0))</f>
        <v>#N/A</v>
      </c>
      <c r="GZ64" s="565" t="e">
        <f>INDEX(JEUDI!$B$6:$B$29,MATCH($A$64,JEUDI!AB6:AB29,0))</f>
        <v>#N/A</v>
      </c>
      <c r="HA64" s="572">
        <f t="shared" si="30"/>
        <v>0</v>
      </c>
      <c r="HC64" s="772" t="str">
        <f t="shared" si="31"/>
        <v>POIREE</v>
      </c>
      <c r="HD64" s="565" t="e">
        <f>INDEX(VENDREDI!$B$6:$B$29,MATCH($A$64,VENDREDI!D6:D29,0))</f>
        <v>#N/A</v>
      </c>
      <c r="HE64" s="565" t="e">
        <f>INDEX(VENDREDI!$B$6:$B$29,MATCH($A$64,VENDREDI!E6:E29,0))</f>
        <v>#N/A</v>
      </c>
      <c r="HF64" s="565" t="e">
        <f>INDEX(VENDREDI!$B$6:$B$29,MATCH($A$64,VENDREDI!F6:F29,0))</f>
        <v>#N/A</v>
      </c>
      <c r="HG64" s="565" t="e">
        <f>INDEX(VENDREDI!$B$6:$B$29,MATCH($A$64,VENDREDI!G6:G29,0))</f>
        <v>#N/A</v>
      </c>
      <c r="HH64" s="565" t="e">
        <f>INDEX(VENDREDI!$B$6:$B$29,MATCH($A$64,VENDREDI!H6:H29,0))</f>
        <v>#N/A</v>
      </c>
      <c r="HI64" s="565" t="e">
        <f>INDEX(VENDREDI!$B$6:$B$29,MATCH($A$64,VENDREDI!I6:I29,0))</f>
        <v>#N/A</v>
      </c>
      <c r="HJ64" s="565" t="e">
        <f>INDEX(VENDREDI!$B$6:$B$29,MATCH($A$64,VENDREDI!J6:J29,0))</f>
        <v>#N/A</v>
      </c>
      <c r="HK64" s="565" t="e">
        <f>INDEX(VENDREDI!$B$6:$B$29,MATCH($A$64,VENDREDI!K6:K29,0))</f>
        <v>#N/A</v>
      </c>
      <c r="HL64" s="565" t="e">
        <f>INDEX(VENDREDI!$B$6:$B$29,MATCH($A$64,VENDREDI!L6:L29,0))</f>
        <v>#N/A</v>
      </c>
      <c r="HM64" s="565" t="e">
        <f>INDEX(VENDREDI!$B$6:$B$29,MATCH($A$64,VENDREDI!M6:M29,0))</f>
        <v>#N/A</v>
      </c>
      <c r="HN64" s="565" t="e">
        <f>INDEX(VENDREDI!$B$6:$B$29,MATCH($A$64,VENDREDI!N6:N29,0))</f>
        <v>#N/A</v>
      </c>
      <c r="HO64" s="565" t="e">
        <f>INDEX(VENDREDI!$B$6:$B$29,MATCH($A$64,VENDREDI!O6:O29,0))</f>
        <v>#N/A</v>
      </c>
      <c r="HP64" s="565" t="e">
        <f>INDEX(VENDREDI!$B$6:$B$29,MATCH($A$64,VENDREDI!P6:P29,0))</f>
        <v>#N/A</v>
      </c>
      <c r="HQ64" s="565" t="e">
        <f>INDEX(VENDREDI!$B$6:$B$29,MATCH($A$64,VENDREDI!Q6:Q29,0))</f>
        <v>#N/A</v>
      </c>
      <c r="HR64" s="565" t="e">
        <f>INDEX(VENDREDI!$B$6:$B$29,MATCH($A$64,VENDREDI!R6:R29,0))</f>
        <v>#N/A</v>
      </c>
      <c r="HS64" s="565" t="e">
        <f>INDEX(VENDREDI!$B$6:$B$29,MATCH($A$64,VENDREDI!S6:S29,0))</f>
        <v>#N/A</v>
      </c>
      <c r="HT64" s="565" t="e">
        <f>INDEX(VENDREDI!$B$6:$B$29,MATCH($A$64,VENDREDI!T6:T29,0))</f>
        <v>#N/A</v>
      </c>
      <c r="HU64" s="565" t="e">
        <f>INDEX(VENDREDI!$B$6:$B$29,MATCH($A$64,VENDREDI!U6:U29,0))</f>
        <v>#N/A</v>
      </c>
      <c r="HV64" s="565" t="e">
        <f>INDEX(VENDREDI!$B$6:$B$29,MATCH($A$64,VENDREDI!V6:V29,0))</f>
        <v>#N/A</v>
      </c>
      <c r="HW64" s="565" t="e">
        <f>INDEX(VENDREDI!$B$6:$B$29,MATCH($A$64,VENDREDI!W6:W29,0))</f>
        <v>#N/A</v>
      </c>
      <c r="HX64" s="565" t="e">
        <f>INDEX(VENDREDI!$B$6:$B$29,MATCH($A$64,VENDREDI!X6:X29,0))</f>
        <v>#N/A</v>
      </c>
      <c r="HY64" s="565" t="e">
        <f>INDEX(VENDREDI!$B$6:$B$29,MATCH($A$64,VENDREDI!Y6:Y29,0))</f>
        <v>#N/A</v>
      </c>
      <c r="HZ64" s="565" t="e">
        <f>INDEX(VENDREDI!$B$6:$B$29,MATCH($A$64,VENDREDI!Z6:Z29,0))</f>
        <v>#N/A</v>
      </c>
      <c r="IA64" s="565" t="e">
        <f>INDEX(VENDREDI!$B$6:$B$29,MATCH($A$64,VENDREDI!AA6:AA29,0))</f>
        <v>#N/A</v>
      </c>
      <c r="IB64" s="565" t="e">
        <f>INDEX(VENDREDI!$B$6:$B$29,MATCH($A$64,VENDREDI!AB6:AB29,0))</f>
        <v>#N/A</v>
      </c>
      <c r="IC64" s="572">
        <f t="shared" si="32"/>
        <v>0</v>
      </c>
      <c r="IG64" s="772" t="str">
        <f t="shared" si="33"/>
        <v>POIREE</v>
      </c>
      <c r="IH64" s="565" t="e">
        <f>INDEX(LUNDI!$B$35:$B$58,MATCH($A$64,LUNDI!D35:D58,0))</f>
        <v>#N/A</v>
      </c>
      <c r="II64" s="565" t="e">
        <f>INDEX(LUNDI!$B$35:$B$58,MATCH($A$64,LUNDI!E35:E58,0))</f>
        <v>#N/A</v>
      </c>
      <c r="IJ64" s="565" t="e">
        <f>INDEX(LUNDI!$B$35:$B$58,MATCH($A$64,LUNDI!F35:F58,0))</f>
        <v>#N/A</v>
      </c>
      <c r="IK64" s="565" t="e">
        <f>INDEX(LUNDI!$B$35:$B$58,MATCH($A$64,LUNDI!G35:G58,0))</f>
        <v>#N/A</v>
      </c>
      <c r="IL64" s="565" t="e">
        <f>INDEX(LUNDI!$B$35:$B$58,MATCH($A$64,LUNDI!H35:H58,0))</f>
        <v>#N/A</v>
      </c>
      <c r="IM64" s="565" t="e">
        <f>INDEX(LUNDI!$B$35:$B$58,MATCH($A$64,LUNDI!I35:I58,0))</f>
        <v>#N/A</v>
      </c>
      <c r="IN64" s="565" t="e">
        <f>INDEX(LUNDI!$B$35:$B$58,MATCH($A$64,LUNDI!J35:J58,0))</f>
        <v>#N/A</v>
      </c>
      <c r="IO64" s="565" t="e">
        <f>INDEX(LUNDI!$B$35:$B$58,MATCH($A$64,LUNDI!K35:K58,0))</f>
        <v>#N/A</v>
      </c>
      <c r="IP64" s="565" t="e">
        <f>INDEX(LUNDI!$B$35:$B$58,MATCH($A$64,LUNDI!L35:L58,0))</f>
        <v>#N/A</v>
      </c>
      <c r="IQ64" s="565" t="e">
        <f>INDEX(LUNDI!$B$35:$B$58,MATCH($A$64,LUNDI!M35:M58,0))</f>
        <v>#N/A</v>
      </c>
      <c r="IR64" s="565" t="e">
        <f>INDEX(LUNDI!$B$35:$B$58,MATCH($A$64,LUNDI!N35:N58,0))</f>
        <v>#N/A</v>
      </c>
      <c r="IS64" s="565" t="e">
        <f>INDEX(LUNDI!$B$35:$B$58,MATCH($A$64,LUNDI!O35:O58,0))</f>
        <v>#N/A</v>
      </c>
      <c r="IT64" s="565" t="e">
        <f>INDEX(LUNDI!$B$35:$B$58,MATCH($A$64,LUNDI!P35:P58,0))</f>
        <v>#N/A</v>
      </c>
      <c r="IU64" s="565" t="e">
        <f>INDEX(LUNDI!$B$35:$B$58,MATCH($A$64,LUNDI!Q35:Q58,0))</f>
        <v>#N/A</v>
      </c>
      <c r="IV64" s="565" t="e">
        <f>INDEX(LUNDI!$B$35:$B$58,MATCH($A$64,LUNDI!R35:R58,0))</f>
        <v>#N/A</v>
      </c>
      <c r="IW64" s="565" t="e">
        <f>INDEX(LUNDI!$B$35:$B$58,MATCH($A$64,LUNDI!S35:S58,0))</f>
        <v>#N/A</v>
      </c>
      <c r="IX64" s="565" t="e">
        <f>INDEX(LUNDI!$B$35:$B$58,MATCH($A$64,LUNDI!T35:T58,0))</f>
        <v>#N/A</v>
      </c>
      <c r="IY64" s="565" t="e">
        <f>INDEX(LUNDI!$B$35:$B$58,MATCH($A$64,LUNDI!U35:U58,0))</f>
        <v>#N/A</v>
      </c>
      <c r="IZ64" s="565" t="e">
        <f>INDEX(LUNDI!$B$35:$B$58,MATCH($A$64,LUNDI!V35:V58,0))</f>
        <v>#N/A</v>
      </c>
      <c r="JA64" s="565" t="e">
        <f>INDEX(LUNDI!$B$35:$B$58,MATCH($A$64,LUNDI!W35:W58,0))</f>
        <v>#N/A</v>
      </c>
      <c r="JB64" s="565" t="e">
        <f>INDEX(LUNDI!$B$35:$B$58,MATCH($A$64,LUNDI!X35:X58,0))</f>
        <v>#N/A</v>
      </c>
      <c r="JC64" s="565" t="e">
        <f>INDEX(LUNDI!$B$35:$B$58,MATCH($A$64,LUNDI!Y35:Y58,0))</f>
        <v>#N/A</v>
      </c>
      <c r="JD64" s="565" t="e">
        <f>INDEX(LUNDI!$B$35:$B$58,MATCH($A$64,LUNDI!Z35:Z58,0))</f>
        <v>#N/A</v>
      </c>
      <c r="JE64" s="565" t="e">
        <f>INDEX(LUNDI!$B$35:$B$58,MATCH($A$64,LUNDI!AA35:AA58,0))</f>
        <v>#N/A</v>
      </c>
      <c r="JF64" s="565" t="e">
        <f>INDEX(LUNDI!$B$35:$B$58,MATCH($A$64,LUNDI!AB35:AB58,0))</f>
        <v>#N/A</v>
      </c>
      <c r="JG64" s="572">
        <f t="shared" si="34"/>
        <v>0</v>
      </c>
      <c r="JI64" s="772" t="str">
        <f t="shared" si="35"/>
        <v>POIREE</v>
      </c>
      <c r="JJ64" s="565" t="e">
        <f>INDEX(MARDI!$B$35:$B$58,MATCH($A$64,MARDI!D35:D58,0))</f>
        <v>#N/A</v>
      </c>
      <c r="JK64" s="565" t="e">
        <f>INDEX(MARDI!$B$35:$B$58,MATCH($A$64,MARDI!E35:E58,0))</f>
        <v>#N/A</v>
      </c>
      <c r="JL64" s="565" t="e">
        <f>INDEX(MARDI!$B$35:$B$58,MATCH($A$64,MARDI!F35:F58,0))</f>
        <v>#N/A</v>
      </c>
      <c r="JM64" s="565" t="e">
        <f>INDEX(MARDI!$B$35:$B$58,MATCH($A$64,MARDI!G35:G58,0))</f>
        <v>#N/A</v>
      </c>
      <c r="JN64" s="565" t="e">
        <f>INDEX(MARDI!$B$35:$B$58,MATCH($A$64,MARDI!H35:H58,0))</f>
        <v>#N/A</v>
      </c>
      <c r="JO64" s="565" t="e">
        <f>INDEX(MARDI!$B$35:$B$58,MATCH($A$64,MARDI!I35:I58,0))</f>
        <v>#N/A</v>
      </c>
      <c r="JP64" s="565" t="e">
        <f>INDEX(MARDI!$B$35:$B$58,MATCH($A$64,MARDI!J35:J58,0))</f>
        <v>#N/A</v>
      </c>
      <c r="JQ64" s="565" t="e">
        <f>INDEX(MARDI!$B$35:$B$58,MATCH($A$64,MARDI!K35:K58,0))</f>
        <v>#N/A</v>
      </c>
      <c r="JR64" s="565" t="e">
        <f>INDEX(MARDI!$B$35:$B$58,MATCH($A$64,MARDI!L35:L58,0))</f>
        <v>#N/A</v>
      </c>
      <c r="JS64" s="565" t="e">
        <f>INDEX(MARDI!$B$35:$B$58,MATCH($A$64,MARDI!M35:M58,0))</f>
        <v>#N/A</v>
      </c>
      <c r="JT64" s="565" t="e">
        <f>INDEX(MARDI!$B$35:$B$58,MATCH($A$64,MARDI!N35:N58,0))</f>
        <v>#N/A</v>
      </c>
      <c r="JU64" s="565" t="e">
        <f>INDEX(MARDI!$B$35:$B$58,MATCH($A$64,MARDI!O35:O58,0))</f>
        <v>#N/A</v>
      </c>
      <c r="JV64" s="565" t="e">
        <f>INDEX(MARDI!$B$35:$B$58,MATCH($A$64,MARDI!P35:P58,0))</f>
        <v>#N/A</v>
      </c>
      <c r="JW64" s="565" t="e">
        <f>INDEX(MARDI!$B$35:$B$58,MATCH($A$64,MARDI!Q35:Q58,0))</f>
        <v>#N/A</v>
      </c>
      <c r="JX64" s="565" t="e">
        <f>INDEX(MARDI!$B$35:$B$58,MATCH($A$64,MARDI!R35:R58,0))</f>
        <v>#N/A</v>
      </c>
      <c r="JY64" s="565" t="e">
        <f>INDEX(MARDI!$B$35:$B$58,MATCH($A$64,MARDI!S35:S58,0))</f>
        <v>#N/A</v>
      </c>
      <c r="JZ64" s="565" t="e">
        <f>INDEX(MARDI!$B$35:$B$58,MATCH($A$64,MARDI!T35:T58,0))</f>
        <v>#N/A</v>
      </c>
      <c r="KA64" s="565" t="e">
        <f>INDEX(MARDI!$B$35:$B$58,MATCH($A$64,MARDI!U35:U58,0))</f>
        <v>#N/A</v>
      </c>
      <c r="KB64" s="565" t="e">
        <f>INDEX(MARDI!$B$35:$B$58,MATCH($A$64,MARDI!V35:V58,0))</f>
        <v>#N/A</v>
      </c>
      <c r="KC64" s="565" t="e">
        <f>INDEX(MARDI!$B$35:$B$58,MATCH($A$64,MARDI!W35:W58,0))</f>
        <v>#N/A</v>
      </c>
      <c r="KD64" s="565" t="e">
        <f>INDEX(MARDI!$B$35:$B$58,MATCH($A$64,MARDI!X35:X58,0))</f>
        <v>#N/A</v>
      </c>
      <c r="KE64" s="565" t="e">
        <f>INDEX(MARDI!$B$35:$B$58,MATCH($A$64,MARDI!Y35:Y58,0))</f>
        <v>#N/A</v>
      </c>
      <c r="KF64" s="565" t="e">
        <f>INDEX(MARDI!$B$35:$B$58,MATCH($A$64,MARDI!Z35:Z58,0))</f>
        <v>#N/A</v>
      </c>
      <c r="KG64" s="565" t="e">
        <f>INDEX(MARDI!$B$35:$B$58,MATCH($A$64,MARDI!AA35:AA58,0))</f>
        <v>#N/A</v>
      </c>
      <c r="KH64" s="565" t="e">
        <f>INDEX(MARDI!$B$35:$B$58,MATCH($A$64,MARDI!AB35:AB58,0))</f>
        <v>#N/A</v>
      </c>
      <c r="KI64" s="572">
        <f t="shared" si="36"/>
        <v>0</v>
      </c>
      <c r="KK64" s="565" t="str">
        <f t="shared" si="37"/>
        <v>POIREE</v>
      </c>
      <c r="KL64" s="565" t="e">
        <f>INDEX(MERCREDI!$B$35:$B$58,MATCH($A$64,MERCREDI!D35:D58,0))</f>
        <v>#N/A</v>
      </c>
      <c r="KM64" s="565" t="e">
        <f>INDEX(MERCREDI!$B$35:$B$58,MATCH($A$64,MERCREDI!E35:E58,0))</f>
        <v>#N/A</v>
      </c>
      <c r="KN64" s="565" t="e">
        <f>INDEX(MERCREDI!$B$35:$B$58,MATCH($A$64,MERCREDI!F35:F58,0))</f>
        <v>#N/A</v>
      </c>
      <c r="KO64" s="565" t="e">
        <f>INDEX(MERCREDI!$B$35:$B$58,MATCH($A$64,MERCREDI!G35:G58,0))</f>
        <v>#N/A</v>
      </c>
      <c r="KP64" s="565" t="e">
        <f>INDEX(MERCREDI!$B$35:$B$58,MATCH($A$64,MERCREDI!H35:H58,0))</f>
        <v>#N/A</v>
      </c>
      <c r="KQ64" s="565" t="e">
        <f>INDEX(MERCREDI!$B$35:$B$58,MATCH($A$64,MERCREDI!I35:I58,0))</f>
        <v>#N/A</v>
      </c>
      <c r="KR64" s="565" t="e">
        <f>INDEX(MERCREDI!$B$35:$B$58,MATCH($A$64,MERCREDI!J35:J58,0))</f>
        <v>#N/A</v>
      </c>
      <c r="KS64" s="565" t="e">
        <f>INDEX(MERCREDI!$B$35:$B$58,MATCH($A$64,MERCREDI!K35:K58,0))</f>
        <v>#N/A</v>
      </c>
      <c r="KT64" s="565" t="e">
        <f>INDEX(MERCREDI!$B$35:$B$58,MATCH($A$64,MERCREDI!L35:L58,0))</f>
        <v>#N/A</v>
      </c>
      <c r="KU64" s="565" t="e">
        <f>INDEX(MERCREDI!$B$35:$B$58,MATCH($A$64,MERCREDI!M35:M58,0))</f>
        <v>#N/A</v>
      </c>
      <c r="KV64" s="565" t="e">
        <f>INDEX(MERCREDI!$B$35:$B$58,MATCH($A$64,MERCREDI!N35:N58,0))</f>
        <v>#N/A</v>
      </c>
      <c r="KW64" s="565" t="e">
        <f>INDEX(MERCREDI!$B$35:$B$58,MATCH($A$64,MERCREDI!O35:O58,0))</f>
        <v>#N/A</v>
      </c>
      <c r="KX64" s="565" t="e">
        <f>INDEX(MERCREDI!$B$35:$B$58,MATCH($A$64,MERCREDI!P35:P58,0))</f>
        <v>#N/A</v>
      </c>
      <c r="KY64" s="565" t="e">
        <f>INDEX(MERCREDI!$B$35:$B$58,MATCH($A$64,MERCREDI!Q35:Q58,0))</f>
        <v>#N/A</v>
      </c>
      <c r="KZ64" s="565" t="e">
        <f>INDEX(MERCREDI!$B$35:$B$58,MATCH($A$64,MERCREDI!R35:R58,0))</f>
        <v>#N/A</v>
      </c>
      <c r="LA64" s="565" t="e">
        <f>INDEX(MERCREDI!$B$35:$B$58,MATCH($A$64,MERCREDI!S35:S58,0))</f>
        <v>#N/A</v>
      </c>
      <c r="LB64" s="565" t="e">
        <f>INDEX(MERCREDI!$B$35:$B$58,MATCH($A$64,MERCREDI!T35:T58,0))</f>
        <v>#N/A</v>
      </c>
      <c r="LC64" s="565" t="e">
        <f>INDEX(MERCREDI!$B$35:$B$58,MATCH($A$64,MERCREDI!U35:U58,0))</f>
        <v>#N/A</v>
      </c>
      <c r="LD64" s="565" t="e">
        <f>INDEX(MERCREDI!$B$35:$B$58,MATCH($A$64,MERCREDI!V35:V58,0))</f>
        <v>#N/A</v>
      </c>
      <c r="LE64" s="565" t="e">
        <f>INDEX(MERCREDI!$B$35:$B$58,MATCH($A$64,MERCREDI!W35:W58,0))</f>
        <v>#N/A</v>
      </c>
      <c r="LF64" s="565" t="e">
        <f>INDEX(MERCREDI!$B$35:$B$58,MATCH($A$64,MERCREDI!X35:X58,0))</f>
        <v>#N/A</v>
      </c>
      <c r="LG64" s="565" t="e">
        <f>INDEX(MERCREDI!$B$35:$B$58,MATCH($A$64,MERCREDI!Y35:Y58,0))</f>
        <v>#N/A</v>
      </c>
      <c r="LH64" s="565" t="e">
        <f>INDEX(MERCREDI!$B$35:$B$58,MATCH($A$64,MERCREDI!Z35:Z58,0))</f>
        <v>#N/A</v>
      </c>
      <c r="LI64" s="565" t="e">
        <f>INDEX(MERCREDI!$B$35:$B$58,MATCH($A$64,MERCREDI!AA35:AA58,0))</f>
        <v>#N/A</v>
      </c>
      <c r="LJ64" s="565" t="e">
        <f>INDEX(MERCREDI!$B$35:$B$58,MATCH($A$64,MERCREDI!AB35:AB58,0))</f>
        <v>#N/A</v>
      </c>
      <c r="LK64" s="572">
        <f t="shared" si="38"/>
        <v>0</v>
      </c>
      <c r="LM64" s="565" t="str">
        <f t="shared" si="39"/>
        <v>POIREE</v>
      </c>
      <c r="LN64" s="565" t="e">
        <f>INDEX(JEUDI!$B$35:$B$58,MATCH($A$64,JEUDI!D35:D58,0))</f>
        <v>#N/A</v>
      </c>
      <c r="LO64" s="565" t="e">
        <f>INDEX(JEUDI!$B$35:$B$58,MATCH($A$64,JEUDI!E35:E58,0))</f>
        <v>#N/A</v>
      </c>
      <c r="LP64" s="565" t="e">
        <f>INDEX(JEUDI!$B$35:$B$58,MATCH($A$64,JEUDI!F35:F58,0))</f>
        <v>#N/A</v>
      </c>
      <c r="LQ64" s="565" t="e">
        <f>INDEX(JEUDI!$B$35:$B$58,MATCH($A$64,JEUDI!G35:G58,0))</f>
        <v>#N/A</v>
      </c>
      <c r="LR64" s="565" t="e">
        <f>INDEX(JEUDI!$B$35:$B$58,MATCH($A$64,JEUDI!H35:H58,0))</f>
        <v>#N/A</v>
      </c>
      <c r="LS64" s="565" t="e">
        <f>INDEX(JEUDI!$B$35:$B$58,MATCH($A$64,JEUDI!I35:I58,0))</f>
        <v>#N/A</v>
      </c>
      <c r="LT64" s="565" t="e">
        <f>INDEX(JEUDI!$B$35:$B$58,MATCH($A$64,JEUDI!J35:J58,0))</f>
        <v>#N/A</v>
      </c>
      <c r="LU64" s="565" t="e">
        <f>INDEX(JEUDI!$B$35:$B$58,MATCH($A$64,JEUDI!K35:K58,0))</f>
        <v>#N/A</v>
      </c>
      <c r="LV64" s="565" t="e">
        <f>INDEX(JEUDI!$B$35:$B$58,MATCH($A$64,JEUDI!L35:L58,0))</f>
        <v>#N/A</v>
      </c>
      <c r="LW64" s="565" t="e">
        <f>INDEX(JEUDI!$B$35:$B$58,MATCH($A$64,JEUDI!M35:M58,0))</f>
        <v>#N/A</v>
      </c>
      <c r="LX64" s="565" t="e">
        <f>INDEX(JEUDI!$B$35:$B$58,MATCH($A$64,JEUDI!N35:N58,0))</f>
        <v>#N/A</v>
      </c>
      <c r="LY64" s="565" t="e">
        <f>INDEX(JEUDI!$B$35:$B$58,MATCH($A$64,JEUDI!O35:O58,0))</f>
        <v>#N/A</v>
      </c>
      <c r="LZ64" s="565" t="e">
        <f>INDEX(JEUDI!$B$35:$B$58,MATCH($A$64,JEUDI!P35:P58,0))</f>
        <v>#N/A</v>
      </c>
      <c r="MA64" s="565" t="e">
        <f>INDEX(JEUDI!$B$35:$B$58,MATCH($A$64,JEUDI!Q35:Q58,0))</f>
        <v>#N/A</v>
      </c>
      <c r="MB64" s="565" t="e">
        <f>INDEX(JEUDI!$B$35:$B$58,MATCH($A$64,JEUDI!R35:R58,0))</f>
        <v>#N/A</v>
      </c>
      <c r="MC64" s="565" t="e">
        <f>INDEX(JEUDI!$B$35:$B$58,MATCH($A$64,JEUDI!S35:S58,0))</f>
        <v>#N/A</v>
      </c>
      <c r="MD64" s="565" t="e">
        <f>INDEX(JEUDI!$B$35:$B$58,MATCH($A$64,JEUDI!T35:T58,0))</f>
        <v>#N/A</v>
      </c>
      <c r="ME64" s="565" t="e">
        <f>INDEX(JEUDI!$B$35:$B$58,MATCH($A$64,JEUDI!U35:U58,0))</f>
        <v>#N/A</v>
      </c>
      <c r="MF64" s="565" t="e">
        <f>INDEX(JEUDI!$B$35:$B$58,MATCH($A$64,JEUDI!V35:V58,0))</f>
        <v>#N/A</v>
      </c>
      <c r="MG64" s="565" t="e">
        <f>INDEX(JEUDI!$B$35:$B$58,MATCH($A$64,JEUDI!W35:W58,0))</f>
        <v>#N/A</v>
      </c>
      <c r="MH64" s="565" t="e">
        <f>INDEX(JEUDI!$B$35:$B$58,MATCH($A$64,JEUDI!X35:X58,0))</f>
        <v>#N/A</v>
      </c>
      <c r="MI64" s="565" t="e">
        <f>INDEX(JEUDI!$B$35:$B$58,MATCH($A$64,JEUDI!Y35:Y58,0))</f>
        <v>#N/A</v>
      </c>
      <c r="MJ64" s="565" t="e">
        <f>INDEX(JEUDI!$B$35:$B$58,MATCH($A$64,JEUDI!Z35:Z58,0))</f>
        <v>#N/A</v>
      </c>
      <c r="MK64" s="565" t="e">
        <f>INDEX(JEUDI!$B$35:$B$58,MATCH($A$64,JEUDI!AA35:AA58,0))</f>
        <v>#N/A</v>
      </c>
      <c r="ML64" s="565" t="e">
        <f>INDEX(JEUDI!$B$35:$B$58,MATCH($A$64,JEUDI!AB35:AB58,0))</f>
        <v>#N/A</v>
      </c>
      <c r="MM64" s="572">
        <f t="shared" si="40"/>
        <v>0</v>
      </c>
      <c r="MP64" s="565" t="str">
        <f t="shared" si="41"/>
        <v>POIREE</v>
      </c>
      <c r="MQ64" s="565" t="e">
        <f>INDEX(VENDREDI!$B$35:$B$58,MATCH($A$64,VENDREDI!D35:D58,0))</f>
        <v>#N/A</v>
      </c>
      <c r="MR64" s="565" t="e">
        <f>INDEX(VENDREDI!$B$35:$B$58,MATCH($A$64,VENDREDI!E35:E58,0))</f>
        <v>#N/A</v>
      </c>
      <c r="MS64" s="565" t="e">
        <f>INDEX(VENDREDI!$B$35:$B$58,MATCH($A$64,VENDREDI!F35:F58,0))</f>
        <v>#N/A</v>
      </c>
      <c r="MT64" s="565" t="e">
        <f>INDEX(VENDREDI!$B$35:$B$58,MATCH($A$64,VENDREDI!G35:G58,0))</f>
        <v>#N/A</v>
      </c>
      <c r="MU64" s="565" t="e">
        <f>INDEX(VENDREDI!$B$35:$B$58,MATCH($A$64,VENDREDI!H35:H58,0))</f>
        <v>#N/A</v>
      </c>
      <c r="MV64" s="565" t="e">
        <f>INDEX(VENDREDI!$B$35:$B$58,MATCH($A$64,VENDREDI!I35:I58,0))</f>
        <v>#N/A</v>
      </c>
      <c r="MW64" s="565" t="e">
        <f>INDEX(VENDREDI!$B$35:$B$58,MATCH($A$64,VENDREDI!J35:J58,0))</f>
        <v>#N/A</v>
      </c>
      <c r="MX64" s="565" t="e">
        <f>INDEX(VENDREDI!$B$35:$B$58,MATCH($A$64,VENDREDI!K35:K58,0))</f>
        <v>#N/A</v>
      </c>
      <c r="MY64" s="565" t="e">
        <f>INDEX(VENDREDI!$B$35:$B$58,MATCH($A$64,VENDREDI!L35:L58,0))</f>
        <v>#N/A</v>
      </c>
      <c r="MZ64" s="565" t="e">
        <f>INDEX(VENDREDI!$B$35:$B$58,MATCH($A$64,VENDREDI!M35:M58,0))</f>
        <v>#N/A</v>
      </c>
      <c r="NA64" s="565" t="e">
        <f>INDEX(VENDREDI!$B$35:$B$58,MATCH($A$64,VENDREDI!N35:N58,0))</f>
        <v>#N/A</v>
      </c>
      <c r="NB64" s="565" t="e">
        <f>INDEX(VENDREDI!$B$35:$B$58,MATCH($A$64,VENDREDI!O35:O58,0))</f>
        <v>#N/A</v>
      </c>
      <c r="NC64" s="565" t="e">
        <f>INDEX(VENDREDI!$B$35:$B$58,MATCH($A$64,VENDREDI!P35:P58,0))</f>
        <v>#N/A</v>
      </c>
      <c r="ND64" s="565" t="e">
        <f>INDEX(VENDREDI!$B$35:$B$58,MATCH($A$64,VENDREDI!Q35:Q58,0))</f>
        <v>#N/A</v>
      </c>
      <c r="NE64" s="565" t="e">
        <f>INDEX(VENDREDI!$B$35:$B$58,MATCH($A$64,VENDREDI!R35:R58,0))</f>
        <v>#N/A</v>
      </c>
      <c r="NF64" s="565" t="e">
        <f>INDEX(VENDREDI!$B$35:$B$58,MATCH($A$64,VENDREDI!S35:S58,0))</f>
        <v>#N/A</v>
      </c>
      <c r="NG64" s="565" t="e">
        <f>INDEX(VENDREDI!$B$35:$B$58,MATCH($A$64,VENDREDI!T35:T58,0))</f>
        <v>#N/A</v>
      </c>
      <c r="NH64" s="565" t="e">
        <f>INDEX(VENDREDI!$B$35:$B$58,MATCH($A$64,VENDREDI!U35:U58,0))</f>
        <v>#N/A</v>
      </c>
      <c r="NI64" s="565" t="e">
        <f>INDEX(VENDREDI!$B$35:$B$58,MATCH($A$64,VENDREDI!V35:V58,0))</f>
        <v>#N/A</v>
      </c>
      <c r="NJ64" s="565" t="e">
        <f>INDEX(VENDREDI!$B$35:$B$58,MATCH($A$64,VENDREDI!W35:W58,0))</f>
        <v>#N/A</v>
      </c>
      <c r="NK64" s="565" t="e">
        <f>INDEX(VENDREDI!$B$35:$B$58,MATCH($A$64,VENDREDI!X35:X58,0))</f>
        <v>#N/A</v>
      </c>
      <c r="NL64" s="565" t="e">
        <f>INDEX(VENDREDI!$B$35:$B$58,MATCH($A$64,VENDREDI!Y35:Y58,0))</f>
        <v>#N/A</v>
      </c>
      <c r="NM64" s="565" t="e">
        <f>INDEX(VENDREDI!$B$35:$B$58,MATCH($A$64,VENDREDI!Z35:Z58,0))</f>
        <v>#N/A</v>
      </c>
      <c r="NN64" s="565" t="e">
        <f>INDEX(VENDREDI!$B$35:$B$58,MATCH($A$64,VENDREDI!AA35:AA58,0))</f>
        <v>#N/A</v>
      </c>
      <c r="NO64" s="565" t="e">
        <f>INDEX(VENDREDI!$B$35:$B$58,MATCH($A$64,VENDREDI!AB35:AB58,0))</f>
        <v>#N/A</v>
      </c>
      <c r="NP64" s="572">
        <f t="shared" si="42"/>
        <v>0</v>
      </c>
      <c r="NS64" s="564" t="str">
        <f t="shared" si="43"/>
        <v>POIREE</v>
      </c>
      <c r="NT64" s="617" t="e">
        <f>INDEX(LUNDI!$B$63:$B$66,MATCH(A64,LUNDI!$D$63:$D$66,0))</f>
        <v>#N/A</v>
      </c>
      <c r="NU64" s="618" t="e">
        <f>INDEX(LUNDI!$B$63:$B$66,MATCH(A64,LUNDI!$E$63:$E$66,0))</f>
        <v>#N/A</v>
      </c>
      <c r="NV64" s="625" t="e">
        <f>INDEX(LUNDI!$H$63:$H$66,MATCH(A64,LUNDI!$J$63:$J$66,0))</f>
        <v>#N/A</v>
      </c>
      <c r="NW64" s="626" t="e">
        <f>INDEX(LUNDI!$H$63:$H$66,MATCH($A$64,LUNDI!K63:K66,0))</f>
        <v>#N/A</v>
      </c>
      <c r="NX64" s="617" t="e">
        <f>INDEX(MARDI!$B$63:$B$66,MATCH(A64,MARDI!$D$63:$D$66,0))</f>
        <v>#N/A</v>
      </c>
      <c r="NY64" s="618" t="e">
        <f>INDEX(MARDI!$B$63:$B$66,MATCH(A64,MARDI!$E$63:$E$66,0))</f>
        <v>#N/A</v>
      </c>
      <c r="NZ64" s="625" t="e">
        <f>INDEX(MARDI!$H$63:$H$66,MATCH(A64,MARDI!$J$63:$J$66,0))</f>
        <v>#N/A</v>
      </c>
      <c r="OA64" s="626" t="e">
        <f>INDEX(MARDI!$H$63:$H$66,MATCH(A64,MARDI!$K$63:$K$66,0))</f>
        <v>#N/A</v>
      </c>
      <c r="OB64" s="617" t="e">
        <f>INDEX(MERCREDI!$B$63:$B$66,MATCH(A64,MERCREDI!$D$63:$D$66,0))</f>
        <v>#N/A</v>
      </c>
      <c r="OC64" s="618" t="e">
        <f>INDEX(MERCREDI!$B$63:$B$66,MATCH(A64,MERCREDI!$E$63:$E$66,0))</f>
        <v>#N/A</v>
      </c>
      <c r="OD64" s="625" t="e">
        <f>INDEX(MERCREDI!$H$63:$H$66,MATCH(A64,MERCREDI!$J$63:$J$66,0))</f>
        <v>#N/A</v>
      </c>
      <c r="OE64" s="626" t="e">
        <f>INDEX(MERCREDI!$H$63:$H$66,MATCH(A64,MERCREDI!$K$63:$K$66,0))</f>
        <v>#N/A</v>
      </c>
      <c r="OF64" s="617" t="e">
        <f>INDEX(JEUDI!$B$63:$B$66,MATCH(A64,JEUDI!$D$63:$D$66,0))</f>
        <v>#N/A</v>
      </c>
      <c r="OG64" s="618" t="e">
        <f>INDEX(JEUDI!$B$63:$B$66,MATCH(A64,JEUDI!$E$63:$E$66,0))</f>
        <v>#N/A</v>
      </c>
      <c r="OH64" s="625" t="e">
        <f>INDEX(JEUDI!$H$63:$H$66,MATCH(A64,JEUDI!$J$63:$J$66,0))</f>
        <v>#N/A</v>
      </c>
      <c r="OI64" s="626" t="e">
        <f>INDEX(JEUDI!$H$63:$H$66,MATCH(A64,JEUDI!$K$63:$K$66,0))</f>
        <v>#N/A</v>
      </c>
      <c r="OJ64" s="617" t="e">
        <f>INDEX(VENDREDI!$B$63:$B$66,MATCH(A64,VENDREDI!$D$63:$D$66,0))</f>
        <v>#N/A</v>
      </c>
      <c r="OK64" s="618" t="e">
        <f>INDEX(VENDREDI!$B$63:$B$66,MATCH(A64,VENDREDI!$E$63:$E$66,0))</f>
        <v>#N/A</v>
      </c>
      <c r="OL64" s="625" t="e">
        <f>INDEX(VENDREDI!$H$63:$H$66,MATCH(A64,VENDREDI!$J$63:$J$66,0))</f>
        <v>#N/A</v>
      </c>
      <c r="OM64" s="626" t="e">
        <f>INDEX(VENDREDI!$H$63:$H$66,MATCH(A64,VENDREDI!$K$63:$K$66,0))</f>
        <v>#N/A</v>
      </c>
      <c r="ON64" s="669" t="str">
        <f t="shared" si="44"/>
        <v>POIREE</v>
      </c>
      <c r="OO64" s="641" t="e">
        <f>INDEX(LUNDI!$C$63:$C$66,MATCH(A64,LUNDI!$D$63:$D$66,0))</f>
        <v>#N/A</v>
      </c>
      <c r="OP64" s="642" t="e">
        <f>INDEX(LUNDI!$C$63:$C$66,MATCH(A64,LUNDI!$E$63:$E$66,0))</f>
        <v>#N/A</v>
      </c>
      <c r="OQ64" s="645" t="e">
        <f>INDEX(LUNDI!$I$63:$I$66,MATCH(A64,LUNDI!$J$63:$J$66,0))</f>
        <v>#N/A</v>
      </c>
      <c r="OR64" s="646" t="e">
        <f>INDEX(LUNDI!$I$63:$I$66,MATCH(A64,LUNDI!$K$63:$K$66,0))</f>
        <v>#N/A</v>
      </c>
      <c r="OS64" s="649" t="e">
        <f>INDEX(MARDI!$C$63:$C$66,MATCH(A64,MARDI!$D$63:$D$66,0))</f>
        <v>#N/A</v>
      </c>
      <c r="OT64" s="650" t="e">
        <f>INDEX(MARDI!$C$63:$C$66,MATCH(A64,MARDI!$E$63:$E$66,0))</f>
        <v>#N/A</v>
      </c>
      <c r="OU64" s="651" t="e">
        <f>INDEX(MARDI!$I$63:$I$66,MATCH(A64,MARDI!$J$63:$J$66,0))</f>
        <v>#N/A</v>
      </c>
      <c r="OV64" s="652" t="e">
        <f>INDEX(MARDI!$I$63:$I$66,MATCH(A64,MARDI!$K$63:$K$66,0))</f>
        <v>#N/A</v>
      </c>
      <c r="OW64" s="657" t="e">
        <f>INDEX(MERCREDI!$C$63:$C$66,MATCH(A64,MERCREDI!$D$63:$D$66,0))</f>
        <v>#N/A</v>
      </c>
      <c r="OX64" s="658" t="e">
        <f>INDEX(MERCREDI!$C$63:$C$66,MATCH(A64,MERCREDI!$E$63:$E$66,0))</f>
        <v>#N/A</v>
      </c>
      <c r="OY64" s="659" t="e">
        <f>INDEX(MERCREDI!$I$63:$I$66,MATCH(A64,MERCREDI!$J$63:$J$66,0))</f>
        <v>#N/A</v>
      </c>
      <c r="OZ64" s="660" t="e">
        <f>INDEX(MERCREDI!$I$63:$I$66,MATCH(A64,MERCREDI!$K$63:$K$66,0))</f>
        <v>#N/A</v>
      </c>
      <c r="PA64" s="657" t="e">
        <f>INDEX(JEUDI!$C$63:$C$66,MATCH(A64,JEUDI!$D$63:$D$66,0))</f>
        <v>#N/A</v>
      </c>
      <c r="PB64" s="658" t="e">
        <f>INDEX(JEUDI!$C$63:$C$66,MATCH(A64,JEUDI!$E$63:$E$66,0))</f>
        <v>#N/A</v>
      </c>
      <c r="PC64" s="659" t="e">
        <f>INDEX(JEUDI!$I$63:$I$66,MATCH(A64,JEUDI!$J$63:$J$66,0))</f>
        <v>#N/A</v>
      </c>
      <c r="PD64" s="660" t="e">
        <f>INDEX(JEUDI!$I$63:$I$66,MATCH(A64,JEUDI!$K$63:$K$66,0))</f>
        <v>#N/A</v>
      </c>
      <c r="PE64" s="657" t="e">
        <f>INDEX(VENDREDI!$C$63:$C$66,MATCH(A64,VENDREDI!$D$63:$D$66,0))</f>
        <v>#N/A</v>
      </c>
      <c r="PF64" s="658" t="e">
        <f>INDEX(VENDREDI!$C$63:$C$66,MATCH(A64,VENDREDI!$E$63:$E$66,0))</f>
        <v>#N/A</v>
      </c>
      <c r="PG64" s="659" t="e">
        <f>INDEX(VENDREDI!$I$63:$I$66,MATCH(A64,VENDREDI!$J$63:$J$66,0))</f>
        <v>#N/A</v>
      </c>
      <c r="PH64" s="660" t="e">
        <f>INDEX(VENDREDI!$I$63:$I$66,MATCH(A64,VENDREDI!$K$63:$K$66,0))</f>
        <v>#N/A</v>
      </c>
    </row>
    <row r="65" spans="1:424" x14ac:dyDescent="0.25">
      <c r="A65" s="90" t="str">
        <f>'LISTE DES PROFS'!A60</f>
        <v>PRADEL</v>
      </c>
      <c r="B65" s="226">
        <f t="shared" si="17"/>
        <v>0</v>
      </c>
      <c r="C65" s="487">
        <f t="shared" si="18"/>
        <v>0</v>
      </c>
      <c r="D65" s="481">
        <f t="shared" si="19"/>
        <v>0</v>
      </c>
      <c r="E65" s="482">
        <f t="shared" si="20"/>
        <v>0</v>
      </c>
      <c r="F65" s="226">
        <f t="shared" si="21"/>
        <v>0</v>
      </c>
      <c r="G65" s="487">
        <f t="shared" si="22"/>
        <v>0</v>
      </c>
      <c r="H65" s="481">
        <f t="shared" si="23"/>
        <v>0</v>
      </c>
      <c r="I65" s="482">
        <f t="shared" si="24"/>
        <v>0</v>
      </c>
      <c r="J65" s="226">
        <f t="shared" si="45"/>
        <v>0</v>
      </c>
      <c r="K65" s="487">
        <f t="shared" si="46"/>
        <v>0</v>
      </c>
      <c r="L65" s="481">
        <f t="shared" si="47"/>
        <v>0</v>
      </c>
      <c r="M65" s="482">
        <f t="shared" si="48"/>
        <v>0</v>
      </c>
      <c r="N65" s="492">
        <f t="shared" si="25"/>
        <v>0</v>
      </c>
      <c r="O65" s="480" t="s">
        <v>59</v>
      </c>
      <c r="P65" s="226">
        <f>COUNTIF(LUNDI!$D$6:$AB$15,A65)</f>
        <v>0</v>
      </c>
      <c r="Q65" s="228">
        <f>COUNTIF(LUNDI!$D$20:$Y$29,A65)</f>
        <v>0</v>
      </c>
      <c r="R65" s="444">
        <f t="shared" si="4"/>
        <v>0</v>
      </c>
      <c r="S65" s="228">
        <f>COUNTIF(MARDI!$D$6:$AB$15,A65)</f>
        <v>0</v>
      </c>
      <c r="T65" s="228">
        <f>COUNTIF(MARDI!$D$20:$Y$29,A65)</f>
        <v>0</v>
      </c>
      <c r="U65" s="444">
        <f t="shared" si="5"/>
        <v>0</v>
      </c>
      <c r="V65" s="228">
        <f>COUNTIF(MERCREDI!$D$6:$AB$15,A65)</f>
        <v>0</v>
      </c>
      <c r="W65" s="228">
        <f>COUNTIF(MERCREDI!$D$20:$Y$29,A65)</f>
        <v>0</v>
      </c>
      <c r="X65" s="444">
        <f t="shared" si="6"/>
        <v>0</v>
      </c>
      <c r="Y65" s="228">
        <f>COUNTIF(JEUDI!$D$6:$AB$15,A65)</f>
        <v>0</v>
      </c>
      <c r="Z65" s="228">
        <f>COUNTIF(JEUDI!$D$20:$Y$29,A65)</f>
        <v>0</v>
      </c>
      <c r="AA65" s="444">
        <f t="shared" si="7"/>
        <v>0</v>
      </c>
      <c r="AB65" s="228">
        <f>COUNTIF(VENDREDI!$D$6:$AB$15,A65)</f>
        <v>0</v>
      </c>
      <c r="AC65" s="229">
        <f>COUNTIF(VENDREDI!$D$20:$Y$29,A65)</f>
        <v>0</v>
      </c>
      <c r="AD65" s="451">
        <f t="shared" si="8"/>
        <v>0</v>
      </c>
      <c r="AE65" s="226">
        <f>COUNTIF(LUNDI!$D$63:$D$66,A65)</f>
        <v>0</v>
      </c>
      <c r="AF65" s="227">
        <f>COUNTIF(LUNDI!$E$63:$E$66,A65)</f>
        <v>0</v>
      </c>
      <c r="AG65" s="228">
        <f>COUNTIF(MARDI!$D$63:$D$66,A65)</f>
        <v>0</v>
      </c>
      <c r="AH65" s="234">
        <f>COUNTIF(MARDI!$E$63:$E$66,A65)</f>
        <v>0</v>
      </c>
      <c r="AI65" s="228">
        <f>COUNTIF(MERCREDI!$D$63:$D$66,A65)</f>
        <v>0</v>
      </c>
      <c r="AJ65" s="234">
        <f>COUNTIF(MERCREDI!$E$63:$E$66,A65)</f>
        <v>0</v>
      </c>
      <c r="AK65" s="228">
        <f>COUNTIF(JEUDI!$D$63:$D$66,A65)</f>
        <v>0</v>
      </c>
      <c r="AL65" s="227">
        <f>COUNTIF(JEUDI!$E$63:$E$66,A65)</f>
        <v>0</v>
      </c>
      <c r="AM65" s="228">
        <f>COUNTIF(VENDREDI!$D$63:$D$66,A65)</f>
        <v>0</v>
      </c>
      <c r="AN65" s="525">
        <f>COUNTIF(VENDREDI!$E$63:$E$66,A65)</f>
        <v>0</v>
      </c>
      <c r="AO65" s="226">
        <f>COUNTIF(LUNDI!$F$63:$F$66,A65)</f>
        <v>0</v>
      </c>
      <c r="AP65" s="227"/>
      <c r="AQ65" s="228">
        <f>COUNTIF(MARDI!$F$63:$F$66,A65)</f>
        <v>0</v>
      </c>
      <c r="AR65" s="227"/>
      <c r="AS65" s="228">
        <f>COUNTIF(MERCREDI!$F$63:$F$66,A65)</f>
        <v>0</v>
      </c>
      <c r="AT65" s="227"/>
      <c r="AU65" s="228">
        <f>COUNTIF(JEUDI!$F$63:$F$66,A65)</f>
        <v>0</v>
      </c>
      <c r="AV65" s="227"/>
      <c r="AW65" s="229">
        <f>COUNTIF(VENDREDI!$F$63:$F$66,A65)</f>
        <v>0</v>
      </c>
      <c r="AZ65" s="236">
        <f>COUNTIF(LUNDI!$D$35:$AB$44,A65)</f>
        <v>0</v>
      </c>
      <c r="BA65" s="237">
        <f>COUNTIF(LUNDI!$D$49:$Y$58,A65)</f>
        <v>0</v>
      </c>
      <c r="BB65" s="444">
        <f t="shared" si="9"/>
        <v>0</v>
      </c>
      <c r="BC65" s="237">
        <f>COUNTIF(MARDI!$D$35:$AB$44,A65)</f>
        <v>0</v>
      </c>
      <c r="BD65" s="237">
        <f>COUNTIF(MARDI!$D$49:$Y$58,A65)</f>
        <v>0</v>
      </c>
      <c r="BE65" s="444">
        <f t="shared" si="10"/>
        <v>0</v>
      </c>
      <c r="BF65" s="237">
        <f>COUNTIF(MERCREDI!$D$35:$AB$44,A65)</f>
        <v>0</v>
      </c>
      <c r="BG65" s="237">
        <f>COUNTIF(MERCREDI!$D$49:$Y$58,A65)</f>
        <v>0</v>
      </c>
      <c r="BH65" s="444">
        <f t="shared" si="11"/>
        <v>0</v>
      </c>
      <c r="BI65" s="237">
        <f>COUNTIF(JEUDI!$D$35:$AB$44,A65)</f>
        <v>0</v>
      </c>
      <c r="BJ65" s="237">
        <f>COUNTIF(JEUDI!$D$49:$Y$58,A65)</f>
        <v>0</v>
      </c>
      <c r="BK65" s="444">
        <f t="shared" si="12"/>
        <v>0</v>
      </c>
      <c r="BL65" s="237">
        <f>COUNTIF(VENDREDI!$D$35:$AB$44,A65)</f>
        <v>0</v>
      </c>
      <c r="BM65" s="238">
        <f>COUNTIF(VENDREDI!$D$49:$Y$58,A65)</f>
        <v>0</v>
      </c>
      <c r="BN65" s="451">
        <f t="shared" si="13"/>
        <v>0</v>
      </c>
      <c r="BO65" s="207">
        <f>COUNTIF(LUNDI!$J$63:$J$66,A65)</f>
        <v>0</v>
      </c>
      <c r="BP65" s="41">
        <f>COUNTIF(LUNDI!$K$63:$K$66,A65)</f>
        <v>0</v>
      </c>
      <c r="BQ65" s="207">
        <f>COUNTIF(MARDI!$J$63:$J$66,A65)</f>
        <v>0</v>
      </c>
      <c r="BR65" s="41">
        <f>COUNTIF(MARDI!$K$63:$K$66,A65)</f>
        <v>0</v>
      </c>
      <c r="BS65" s="207">
        <f>COUNTIF(MERCREDI!$J$63:$J$66,A65)</f>
        <v>0</v>
      </c>
      <c r="BT65" s="41">
        <f>COUNTIF(MERCREDI!$K$63:$K$66,A65)</f>
        <v>0</v>
      </c>
      <c r="BU65" s="207">
        <f>COUNTIF(JEUDI!$J$63:$J$66,A65)</f>
        <v>0</v>
      </c>
      <c r="BV65" s="41">
        <f>COUNTIF(JEUDI!$K$63:$K$66,A65)</f>
        <v>0</v>
      </c>
      <c r="BW65" s="207">
        <f>COUNTIF(VENDREDI!$J$63:$J$66,A65)</f>
        <v>0</v>
      </c>
      <c r="BX65" s="42">
        <f>COUNTIF(VENDREDI!$K$63:$K$66,A65)</f>
        <v>0</v>
      </c>
      <c r="BY65" s="207">
        <f>COUNTIF(LUNDI!$L$66:$L121,A65)</f>
        <v>0</v>
      </c>
      <c r="BZ65" s="208"/>
      <c r="CA65" s="41">
        <f>COUNTIF(MARDI!$L$63:$L$66,A65)</f>
        <v>0</v>
      </c>
      <c r="CB65" s="208"/>
      <c r="CC65" s="208">
        <f>COUNTIF(MERCREDI!$L$63:$L$66,A65)</f>
        <v>0</v>
      </c>
      <c r="CD65" s="208"/>
      <c r="CE65" s="41">
        <f>COUNTIF(JEUDI!$L$63:$L$66,A65)</f>
        <v>0</v>
      </c>
      <c r="CF65" s="208"/>
      <c r="CG65" s="209">
        <f>COUNTIF(VENDREDI!$L$63:$L$66,A65)</f>
        <v>0</v>
      </c>
      <c r="CK65" s="43">
        <f>COUNTIF(LUNDI!$O$64:$O$66,A65)</f>
        <v>0</v>
      </c>
      <c r="CL65" s="41">
        <f>COUNTIF(MARDI!$O$64:$O$66,A65)</f>
        <v>0</v>
      </c>
      <c r="CM65" s="41">
        <f>COUNTIF(MERCREDI!$O$64:$O$66,A65)</f>
        <v>0</v>
      </c>
      <c r="CN65" s="41">
        <f>COUNTIF(JEUDI!$O$64:$O$66,A65)</f>
        <v>0</v>
      </c>
      <c r="CO65" s="42">
        <f>COUNTIF(VENDREDI!$O$64:$O$66,A65)</f>
        <v>0</v>
      </c>
      <c r="CQ65" s="43">
        <f>COUNTIF(LUNDI!$P$64:$P$66,A65)</f>
        <v>0</v>
      </c>
      <c r="CR65" s="41">
        <f>COUNTIF(MARDI!$P$64:$P$66,A65)</f>
        <v>0</v>
      </c>
      <c r="CS65" s="41">
        <f>COUNTIF(MERCREDI!$P$64:$P$66,A65)</f>
        <v>0</v>
      </c>
      <c r="CT65" s="41">
        <f>COUNTIF(JEUDI!$P$64:$P$66,A65)</f>
        <v>0</v>
      </c>
      <c r="CU65" s="42">
        <f>COUNTIF(VENDREDI!$P$64:$P$66,A65)</f>
        <v>0</v>
      </c>
      <c r="CV65" s="543" t="str">
        <f t="shared" si="26"/>
        <v>PRADEL</v>
      </c>
      <c r="CW65" s="559" t="e">
        <f>INDEX(LUNDI!$B$6:$B$29,MATCH($A$65,LUNDI!D6:D29,0))</f>
        <v>#N/A</v>
      </c>
      <c r="CX65" s="559" t="e">
        <f>INDEX(LUNDI!$B$6:$B$29,MATCH($A$65,LUNDI!E6:E29,0))</f>
        <v>#N/A</v>
      </c>
      <c r="CY65" s="559" t="e">
        <f>INDEX(LUNDI!$B$6:$B$29,MATCH($A$65,LUNDI!F6:F29,0))</f>
        <v>#N/A</v>
      </c>
      <c r="CZ65" s="559" t="e">
        <f>INDEX(LUNDI!$B$6:$B$29,MATCH($A$65,LUNDI!G6:G29,0))</f>
        <v>#N/A</v>
      </c>
      <c r="DA65" s="559" t="e">
        <f>INDEX(LUNDI!$B$6:$B$29,MATCH($A$65,LUNDI!H6:H29,0))</f>
        <v>#N/A</v>
      </c>
      <c r="DB65" s="559" t="e">
        <f>INDEX(LUNDI!$B$6:$B$29,MATCH($A$65,LUNDI!I6:I29,0))</f>
        <v>#N/A</v>
      </c>
      <c r="DC65" s="559" t="e">
        <f>INDEX(LUNDI!$B$6:$B$29,MATCH($A$65,LUNDI!J6:J29,0))</f>
        <v>#N/A</v>
      </c>
      <c r="DD65" s="559" t="e">
        <f>INDEX(LUNDI!$B$6:$B$29,MATCH($A$65,LUNDI!K6:K29,0))</f>
        <v>#N/A</v>
      </c>
      <c r="DE65" s="559" t="e">
        <f>INDEX(LUNDI!$B$6:$B$29,MATCH($A$65,LUNDI!L6:L29,0))</f>
        <v>#N/A</v>
      </c>
      <c r="DF65" s="559" t="e">
        <f>INDEX(LUNDI!$B$6:$B$29,MATCH($A$65,LUNDI!M6:M29,0))</f>
        <v>#N/A</v>
      </c>
      <c r="DG65" s="559" t="e">
        <f>INDEX(LUNDI!$B$6:$B$29,MATCH($A$65,LUNDI!N6:N29,0))</f>
        <v>#N/A</v>
      </c>
      <c r="DH65" s="559" t="e">
        <f>INDEX(LUNDI!$B$6:$B$29,MATCH($A$65,LUNDI!O6:O29,0))</f>
        <v>#N/A</v>
      </c>
      <c r="DI65" s="559" t="e">
        <f>INDEX(LUNDI!$B$6:$B$29,MATCH($A$65,LUNDI!P6:P29,0))</f>
        <v>#N/A</v>
      </c>
      <c r="DJ65" s="559" t="e">
        <f>INDEX(LUNDI!$B$6:$B$29,MATCH($A$65,LUNDI!Q6:Q29,0))</f>
        <v>#N/A</v>
      </c>
      <c r="DK65" s="559" t="e">
        <f>INDEX(LUNDI!$B$6:$B$29,MATCH($A$65,LUNDI!R6:R29,0))</f>
        <v>#N/A</v>
      </c>
      <c r="DL65" s="559" t="e">
        <f>INDEX(LUNDI!$B$6:$B$29,MATCH($A$65,LUNDI!S6:S29,0))</f>
        <v>#N/A</v>
      </c>
      <c r="DM65" s="559" t="e">
        <f>INDEX(LUNDI!$B$6:$B$29,MATCH($A$65,LUNDI!T6:T29,0))</f>
        <v>#N/A</v>
      </c>
      <c r="DN65" s="559" t="e">
        <f>INDEX(LUNDI!$B$6:$B$29,MATCH($A$65,LUNDI!U6:U29,0))</f>
        <v>#N/A</v>
      </c>
      <c r="DO65" s="559" t="e">
        <f>INDEX(LUNDI!$B$6:$B$29,MATCH($A$65,LUNDI!V6:V29,0))</f>
        <v>#N/A</v>
      </c>
      <c r="DP65" s="559" t="e">
        <f>INDEX(LUNDI!$B$6:$B$29,MATCH($A$65,LUNDI!W6:W29,0))</f>
        <v>#N/A</v>
      </c>
      <c r="DQ65" s="559" t="e">
        <f>INDEX(LUNDI!$B$6:$B$29,MATCH($A$65,LUNDI!X6:X29,0))</f>
        <v>#N/A</v>
      </c>
      <c r="DR65" s="559" t="e">
        <f>INDEX(LUNDI!$B$6:$B$29,MATCH($A$65,LUNDI!Y6:Y29,0))</f>
        <v>#N/A</v>
      </c>
      <c r="DS65" s="559" t="e">
        <f>INDEX(LUNDI!$B$6:$B$29,MATCH($A$65,LUNDI!Z6:Z29,0))</f>
        <v>#N/A</v>
      </c>
      <c r="DT65" s="559" t="e">
        <f>INDEX(LUNDI!$B$6:$B$29,MATCH($A$65,LUNDI!AA6:AA29,0))</f>
        <v>#N/A</v>
      </c>
      <c r="DU65" s="559" t="e">
        <f>INDEX(LUNDI!$B$6:$B$29,MATCH($A$65,LUNDI!AB6:AB29,0))</f>
        <v>#N/A</v>
      </c>
      <c r="DV65" s="572">
        <f t="shared" si="49"/>
        <v>0</v>
      </c>
      <c r="DW65" s="543" t="str">
        <f t="shared" si="50"/>
        <v>PRADEL</v>
      </c>
      <c r="DX65" s="559" t="e">
        <f>INDEX(MARDI!$B$6:$B$29,MATCH($A$65,MARDI!D6:D29,0))</f>
        <v>#N/A</v>
      </c>
      <c r="DY65" s="559" t="e">
        <f>INDEX(MARDI!$B$6:$B$29,MATCH($A$65,MARDI!E6:E29,0))</f>
        <v>#N/A</v>
      </c>
      <c r="DZ65" s="559" t="e">
        <f>INDEX(MARDI!$B$6:$B$29,MATCH($A$65,MARDI!F6:F29,0))</f>
        <v>#N/A</v>
      </c>
      <c r="EA65" s="559" t="e">
        <f>INDEX(MARDI!$B$6:$B$29,MATCH($A$65,MARDI!G6:G29,0))</f>
        <v>#N/A</v>
      </c>
      <c r="EB65" s="559" t="e">
        <f>INDEX(MARDI!$B$6:$B$29,MATCH($A$65,MARDI!H6:H29,0))</f>
        <v>#N/A</v>
      </c>
      <c r="EC65" s="559" t="e">
        <f>INDEX(MARDI!$B$6:$B$29,MATCH($A$65,MARDI!I6:I29,0))</f>
        <v>#N/A</v>
      </c>
      <c r="ED65" s="559" t="e">
        <f>INDEX(MARDI!$B$6:$B$29,MATCH($A$65,MARDI!J6:J29,0))</f>
        <v>#N/A</v>
      </c>
      <c r="EE65" s="559" t="e">
        <f>INDEX(MARDI!$B$6:$B$29,MATCH($A$65,MARDI!K6:K29,0))</f>
        <v>#N/A</v>
      </c>
      <c r="EF65" s="559" t="e">
        <f>INDEX(MARDI!$B$6:$B$29,MATCH($A$65,MARDI!L6:L29,0))</f>
        <v>#N/A</v>
      </c>
      <c r="EG65" s="559" t="e">
        <f>INDEX(MARDI!$B$6:$B$29,MATCH($A$65,MARDI!M6:M29,0))</f>
        <v>#N/A</v>
      </c>
      <c r="EH65" s="559" t="e">
        <f>INDEX(MARDI!$B$6:$B$29,MATCH($A$65,MARDI!N6:N29,0))</f>
        <v>#N/A</v>
      </c>
      <c r="EI65" s="559" t="e">
        <f>INDEX(MARDI!$B$6:$B$29,MATCH($A$65,MARDI!O6:O29,0))</f>
        <v>#N/A</v>
      </c>
      <c r="EJ65" s="559" t="e">
        <f>INDEX(MARDI!$B$6:$B$29,MATCH($A$65,MARDI!P6:P29,0))</f>
        <v>#N/A</v>
      </c>
      <c r="EK65" s="559" t="e">
        <f>INDEX(MARDI!$B$6:$B$29,MATCH($A$65,MARDI!Q6:Q29,0))</f>
        <v>#N/A</v>
      </c>
      <c r="EL65" s="559" t="e">
        <f>INDEX(MARDI!$B$6:$B$29,MATCH($A$65,MARDI!R6:R29,0))</f>
        <v>#N/A</v>
      </c>
      <c r="EM65" s="559" t="e">
        <f>INDEX(MARDI!$B$6:$B$29,MATCH($A$65,MARDI!S6:S29,0))</f>
        <v>#N/A</v>
      </c>
      <c r="EN65" s="559" t="e">
        <f>INDEX(MARDI!$B$6:$B$29,MATCH($A$65,MARDI!T6:T29,0))</f>
        <v>#N/A</v>
      </c>
      <c r="EO65" s="559" t="e">
        <f>INDEX(MARDI!$B$6:$B$29,MATCH($A$65,MARDI!U6:U29,0))</f>
        <v>#N/A</v>
      </c>
      <c r="EP65" s="559" t="e">
        <f>INDEX(MARDI!$B$6:$B$29,MATCH($A$65,MARDI!V6:V29,0))</f>
        <v>#N/A</v>
      </c>
      <c r="EQ65" s="559" t="e">
        <f>INDEX(MARDI!$B$6:$B$29,MATCH($A$65,MARDI!W6:W29,0))</f>
        <v>#N/A</v>
      </c>
      <c r="ER65" s="559" t="e">
        <f>INDEX(MARDI!$B$6:$B$29,MATCH($A$65,MARDI!X6:X29,0))</f>
        <v>#N/A</v>
      </c>
      <c r="ES65" s="559" t="e">
        <f>INDEX(MARDI!$B$6:$B$29,MATCH($A$65,MARDI!Y6:Y29,0))</f>
        <v>#N/A</v>
      </c>
      <c r="ET65" s="559" t="e">
        <f>INDEX(MARDI!$B$6:$B$29,MATCH($A$65,MARDI!Z6:Z29,0))</f>
        <v>#N/A</v>
      </c>
      <c r="EU65" s="559" t="e">
        <f>INDEX(MARDI!$B$6:$B$29,MATCH($A$65,MARDI!AA6:AA29,0))</f>
        <v>#N/A</v>
      </c>
      <c r="EV65" s="559" t="e">
        <f>INDEX(MARDI!$B$6:$B$29,MATCH($A$65,MARDI!AB6:AB29,0))</f>
        <v>#N/A</v>
      </c>
      <c r="EW65" s="572">
        <f t="shared" si="51"/>
        <v>0</v>
      </c>
      <c r="EX65" s="559"/>
      <c r="EY65" s="568" t="str">
        <f t="shared" si="27"/>
        <v>PRADEL</v>
      </c>
      <c r="EZ65" s="559" t="e">
        <f>INDEX(MERCREDI!$B$6:$B$29,MATCH($A$65,MERCREDI!D6:D29,0))</f>
        <v>#N/A</v>
      </c>
      <c r="FA65" s="559" t="e">
        <f>INDEX(MERCREDI!$B$6:$B$29,MATCH($A$65,MERCREDI!E6:E29,0))</f>
        <v>#N/A</v>
      </c>
      <c r="FB65" s="559" t="e">
        <f>INDEX(MERCREDI!$B$6:$B$29,MATCH($A$65,MERCREDI!F6:F29,0))</f>
        <v>#N/A</v>
      </c>
      <c r="FC65" s="559" t="e">
        <f>INDEX(MERCREDI!$B$6:$B$29,MATCH($A$65,MERCREDI!G6:G29,0))</f>
        <v>#N/A</v>
      </c>
      <c r="FD65" s="559" t="e">
        <f>INDEX(MERCREDI!$B$6:$B$29,MATCH($A$65,MERCREDI!H6:H29,0))</f>
        <v>#N/A</v>
      </c>
      <c r="FE65" s="559" t="e">
        <f>INDEX(MERCREDI!$B$6:$B$29,MATCH($A$65,MERCREDI!I6:I29,0))</f>
        <v>#N/A</v>
      </c>
      <c r="FF65" s="559" t="e">
        <f>INDEX(MERCREDI!$B$6:$B$29,MATCH($A$65,MERCREDI!J6:J29,0))</f>
        <v>#N/A</v>
      </c>
      <c r="FG65" s="559" t="e">
        <f>INDEX(MERCREDI!$B$6:$B$29,MATCH($A$65,MERCREDI!K6:K29,0))</f>
        <v>#N/A</v>
      </c>
      <c r="FH65" s="559" t="e">
        <f>INDEX(MERCREDI!$B$6:$B$29,MATCH($A$65,MERCREDI!L6:L29,0))</f>
        <v>#N/A</v>
      </c>
      <c r="FI65" s="559" t="e">
        <f>INDEX(MERCREDI!$B$6:$B$29,MATCH($A$65,MERCREDI!M6:M29,0))</f>
        <v>#N/A</v>
      </c>
      <c r="FJ65" s="559" t="e">
        <f>INDEX(MERCREDI!$B$6:$B$29,MATCH($A$65,MERCREDI!N6:N29,0))</f>
        <v>#N/A</v>
      </c>
      <c r="FK65" s="559" t="e">
        <f>INDEX(MERCREDI!$B$6:$B$29,MATCH($A$65,MERCREDI!O6:O29,0))</f>
        <v>#N/A</v>
      </c>
      <c r="FL65" s="559" t="e">
        <f>INDEX(MERCREDI!$B$6:$B$29,MATCH($A$65,MERCREDI!P6:P29,0))</f>
        <v>#N/A</v>
      </c>
      <c r="FM65" s="559" t="e">
        <f>INDEX(MERCREDI!$B$6:$B$29,MATCH($A$65,MERCREDI!Q6:Q29,0))</f>
        <v>#N/A</v>
      </c>
      <c r="FN65" s="559" t="e">
        <f>INDEX(MERCREDI!$B$6:$B$29,MATCH($A$65,MERCREDI!R6:R29,0))</f>
        <v>#N/A</v>
      </c>
      <c r="FO65" s="559" t="e">
        <f>INDEX(MERCREDI!$B$6:$B$29,MATCH($A$65,MERCREDI!S6:S29,0))</f>
        <v>#N/A</v>
      </c>
      <c r="FP65" s="559" t="e">
        <f>INDEX(MERCREDI!$B$6:$B$29,MATCH($A$65,MERCREDI!T6:T29,0))</f>
        <v>#N/A</v>
      </c>
      <c r="FQ65" s="559" t="e">
        <f>INDEX(MERCREDI!$B$6:$B$29,MATCH($A$65,MERCREDI!U6:U29,0))</f>
        <v>#N/A</v>
      </c>
      <c r="FR65" s="559" t="e">
        <f>INDEX(MERCREDI!$B$6:$B$29,MATCH($A$65,MERCREDI!V6:V29,0))</f>
        <v>#N/A</v>
      </c>
      <c r="FS65" s="559" t="e">
        <f>INDEX(MERCREDI!$B$6:$B$29,MATCH($A$65,MERCREDI!W6:W29,0))</f>
        <v>#N/A</v>
      </c>
      <c r="FT65" s="559" t="e">
        <f>INDEX(MERCREDI!$B$6:$B$29,MATCH($A$65,MERCREDI!X6:X29,0))</f>
        <v>#N/A</v>
      </c>
      <c r="FU65" s="559" t="e">
        <f>INDEX(MERCREDI!$B$6:$B$29,MATCH($A$65,MERCREDI!Y6:Y29,0))</f>
        <v>#N/A</v>
      </c>
      <c r="FV65" s="559" t="e">
        <f>INDEX(MERCREDI!$B$6:$B$29,MATCH($A$65,MERCREDI!Z6:Z29,0))</f>
        <v>#N/A</v>
      </c>
      <c r="FW65" s="559" t="e">
        <f>INDEX(MERCREDI!$B$6:$B$29,MATCH($A$65,MERCREDI!AA6:AA29,0))</f>
        <v>#N/A</v>
      </c>
      <c r="FX65" s="559" t="e">
        <f>INDEX(MERCREDI!$B$6:$B$29,MATCH($A$65,MERCREDI!AB6:AB29,0))</f>
        <v>#N/A</v>
      </c>
      <c r="FY65" s="572">
        <f t="shared" si="28"/>
        <v>0</v>
      </c>
      <c r="GA65" s="570" t="str">
        <f t="shared" si="29"/>
        <v>PRADEL</v>
      </c>
      <c r="GB65" s="565" t="e">
        <f>INDEX(JEUDI!$B$6:$B$29,MATCH($A$65,JEUDI!D6:D29,0))</f>
        <v>#N/A</v>
      </c>
      <c r="GC65" s="565" t="e">
        <f>INDEX(JEUDI!$B$6:$B$29,MATCH($A$65,JEUDI!E6:E29,0))</f>
        <v>#N/A</v>
      </c>
      <c r="GD65" s="565" t="e">
        <f>INDEX(JEUDI!$B$6:$B$29,MATCH($A$65,JEUDI!F6:F29,0))</f>
        <v>#N/A</v>
      </c>
      <c r="GE65" s="565" t="e">
        <f>INDEX(JEUDI!$B$6:$B$29,MATCH($A$65,JEUDI!G6:G29,0))</f>
        <v>#N/A</v>
      </c>
      <c r="GF65" s="565" t="e">
        <f>INDEX(JEUDI!$B$6:$B$29,MATCH($A$65,JEUDI!H6:H29,0))</f>
        <v>#N/A</v>
      </c>
      <c r="GG65" s="565" t="e">
        <f>INDEX(JEUDI!$B$6:$B$29,MATCH($A$65,JEUDI!I6:I29,0))</f>
        <v>#N/A</v>
      </c>
      <c r="GH65" s="565" t="e">
        <f>INDEX(JEUDI!$B$6:$B$29,MATCH($A$65,JEUDI!J6:J29,0))</f>
        <v>#N/A</v>
      </c>
      <c r="GI65" s="565" t="e">
        <f>INDEX(JEUDI!$B$6:$B$29,MATCH($A$65,JEUDI!K6:K29,0))</f>
        <v>#N/A</v>
      </c>
      <c r="GJ65" s="565" t="e">
        <f>INDEX(JEUDI!$B$6:$B$29,MATCH($A$65,JEUDI!L6:L29,0))</f>
        <v>#N/A</v>
      </c>
      <c r="GK65" s="565" t="e">
        <f>INDEX(JEUDI!$B$6:$B$29,MATCH($A$65,JEUDI!M6:M29,0))</f>
        <v>#N/A</v>
      </c>
      <c r="GL65" s="565" t="e">
        <f>INDEX(JEUDI!$B$6:$B$29,MATCH($A$65,JEUDI!N6:N29,0))</f>
        <v>#N/A</v>
      </c>
      <c r="GM65" s="565" t="e">
        <f>INDEX(JEUDI!$B$6:$B$29,MATCH($A$65,JEUDI!O6:O29,0))</f>
        <v>#N/A</v>
      </c>
      <c r="GN65" s="565" t="e">
        <f>INDEX(JEUDI!$B$6:$B$29,MATCH($A$65,JEUDI!P6:P29,0))</f>
        <v>#N/A</v>
      </c>
      <c r="GO65" s="565" t="e">
        <f>INDEX(JEUDI!$B$6:$B$29,MATCH($A$65,JEUDI!Q6:Q29,0))</f>
        <v>#N/A</v>
      </c>
      <c r="GP65" s="565" t="e">
        <f>INDEX(JEUDI!$B$6:$B$29,MATCH($A$65,JEUDI!R6:R29,0))</f>
        <v>#N/A</v>
      </c>
      <c r="GQ65" s="565" t="e">
        <f>INDEX(JEUDI!$B$6:$B$29,MATCH($A$65,JEUDI!S6:S29,0))</f>
        <v>#N/A</v>
      </c>
      <c r="GR65" s="565" t="e">
        <f>INDEX(JEUDI!$B$6:$B$29,MATCH($A$65,JEUDI!T6:T29,0))</f>
        <v>#N/A</v>
      </c>
      <c r="GS65" s="565" t="e">
        <f>INDEX(JEUDI!$B$6:$B$29,MATCH($A$65,JEUDI!U6:U29,0))</f>
        <v>#N/A</v>
      </c>
      <c r="GT65" s="565" t="e">
        <f>INDEX(JEUDI!$B$6:$B$29,MATCH($A$65,JEUDI!V6:V29,0))</f>
        <v>#N/A</v>
      </c>
      <c r="GU65" s="565" t="e">
        <f>INDEX(JEUDI!$B$6:$B$29,MATCH($A$65,JEUDI!W6:W29,0))</f>
        <v>#N/A</v>
      </c>
      <c r="GV65" s="565" t="e">
        <f>INDEX(JEUDI!$B$6:$B$29,MATCH($A$65,JEUDI!X6:X29,0))</f>
        <v>#N/A</v>
      </c>
      <c r="GW65" s="565" t="e">
        <f>INDEX(JEUDI!$B$6:$B$29,MATCH($A$65,JEUDI!Y6:Y29,0))</f>
        <v>#N/A</v>
      </c>
      <c r="GX65" s="565" t="e">
        <f>INDEX(JEUDI!$B$6:$B$29,MATCH($A$65,JEUDI!Z6:Z29,0))</f>
        <v>#N/A</v>
      </c>
      <c r="GY65" s="565" t="e">
        <f>INDEX(JEUDI!$B$6:$B$29,MATCH($A$65,JEUDI!AA6:AA29,0))</f>
        <v>#N/A</v>
      </c>
      <c r="GZ65" s="565" t="e">
        <f>INDEX(JEUDI!$B$6:$B$29,MATCH($A$65,JEUDI!AB6:AB29,0))</f>
        <v>#N/A</v>
      </c>
      <c r="HA65" s="572">
        <f t="shared" si="30"/>
        <v>0</v>
      </c>
      <c r="HC65" s="772" t="str">
        <f t="shared" si="31"/>
        <v>PRADEL</v>
      </c>
      <c r="HD65" s="565" t="e">
        <f>INDEX(VENDREDI!$B$6:$B$29,MATCH($A$65,VENDREDI!D6:D29,0))</f>
        <v>#N/A</v>
      </c>
      <c r="HE65" s="565" t="e">
        <f>INDEX(VENDREDI!$B$6:$B$29,MATCH($A$65,VENDREDI!E6:E29,0))</f>
        <v>#N/A</v>
      </c>
      <c r="HF65" s="565" t="e">
        <f>INDEX(VENDREDI!$B$6:$B$29,MATCH($A$65,VENDREDI!F6:F29,0))</f>
        <v>#N/A</v>
      </c>
      <c r="HG65" s="565" t="e">
        <f>INDEX(VENDREDI!$B$6:$B$29,MATCH($A$65,VENDREDI!G6:G29,0))</f>
        <v>#N/A</v>
      </c>
      <c r="HH65" s="565" t="e">
        <f>INDEX(VENDREDI!$B$6:$B$29,MATCH($A$65,VENDREDI!H6:H29,0))</f>
        <v>#N/A</v>
      </c>
      <c r="HI65" s="565" t="e">
        <f>INDEX(VENDREDI!$B$6:$B$29,MATCH($A$65,VENDREDI!I6:I29,0))</f>
        <v>#N/A</v>
      </c>
      <c r="HJ65" s="565" t="e">
        <f>INDEX(VENDREDI!$B$6:$B$29,MATCH($A$65,VENDREDI!J6:J29,0))</f>
        <v>#N/A</v>
      </c>
      <c r="HK65" s="565" t="e">
        <f>INDEX(VENDREDI!$B$6:$B$29,MATCH($A$65,VENDREDI!K6:K29,0))</f>
        <v>#N/A</v>
      </c>
      <c r="HL65" s="565" t="e">
        <f>INDEX(VENDREDI!$B$6:$B$29,MATCH($A$65,VENDREDI!L6:L29,0))</f>
        <v>#N/A</v>
      </c>
      <c r="HM65" s="565" t="e">
        <f>INDEX(VENDREDI!$B$6:$B$29,MATCH($A$65,VENDREDI!M6:M29,0))</f>
        <v>#N/A</v>
      </c>
      <c r="HN65" s="565" t="e">
        <f>INDEX(VENDREDI!$B$6:$B$29,MATCH($A$65,VENDREDI!N6:N29,0))</f>
        <v>#N/A</v>
      </c>
      <c r="HO65" s="565" t="e">
        <f>INDEX(VENDREDI!$B$6:$B$29,MATCH($A$65,VENDREDI!O6:O29,0))</f>
        <v>#N/A</v>
      </c>
      <c r="HP65" s="565" t="e">
        <f>INDEX(VENDREDI!$B$6:$B$29,MATCH($A$65,VENDREDI!P6:P29,0))</f>
        <v>#N/A</v>
      </c>
      <c r="HQ65" s="565" t="e">
        <f>INDEX(VENDREDI!$B$6:$B$29,MATCH($A$65,VENDREDI!Q6:Q29,0))</f>
        <v>#N/A</v>
      </c>
      <c r="HR65" s="565" t="e">
        <f>INDEX(VENDREDI!$B$6:$B$29,MATCH($A$65,VENDREDI!R6:R29,0))</f>
        <v>#N/A</v>
      </c>
      <c r="HS65" s="565" t="e">
        <f>INDEX(VENDREDI!$B$6:$B$29,MATCH($A$65,VENDREDI!S6:S29,0))</f>
        <v>#N/A</v>
      </c>
      <c r="HT65" s="565" t="e">
        <f>INDEX(VENDREDI!$B$6:$B$29,MATCH($A$65,VENDREDI!T6:T29,0))</f>
        <v>#N/A</v>
      </c>
      <c r="HU65" s="565" t="e">
        <f>INDEX(VENDREDI!$B$6:$B$29,MATCH($A$65,VENDREDI!U6:U29,0))</f>
        <v>#N/A</v>
      </c>
      <c r="HV65" s="565" t="e">
        <f>INDEX(VENDREDI!$B$6:$B$29,MATCH($A$65,VENDREDI!V6:V29,0))</f>
        <v>#N/A</v>
      </c>
      <c r="HW65" s="565" t="e">
        <f>INDEX(VENDREDI!$B$6:$B$29,MATCH($A$65,VENDREDI!W6:W29,0))</f>
        <v>#N/A</v>
      </c>
      <c r="HX65" s="565" t="e">
        <f>INDEX(VENDREDI!$B$6:$B$29,MATCH($A$65,VENDREDI!X6:X29,0))</f>
        <v>#N/A</v>
      </c>
      <c r="HY65" s="565" t="e">
        <f>INDEX(VENDREDI!$B$6:$B$29,MATCH($A$65,VENDREDI!Y6:Y29,0))</f>
        <v>#N/A</v>
      </c>
      <c r="HZ65" s="565" t="e">
        <f>INDEX(VENDREDI!$B$6:$B$29,MATCH($A$65,VENDREDI!Z6:Z29,0))</f>
        <v>#N/A</v>
      </c>
      <c r="IA65" s="565" t="e">
        <f>INDEX(VENDREDI!$B$6:$B$29,MATCH($A$65,VENDREDI!AA6:AA29,0))</f>
        <v>#N/A</v>
      </c>
      <c r="IB65" s="565" t="e">
        <f>INDEX(VENDREDI!$B$6:$B$29,MATCH($A$65,VENDREDI!AB6:AB29,0))</f>
        <v>#N/A</v>
      </c>
      <c r="IC65" s="572">
        <f t="shared" si="32"/>
        <v>0</v>
      </c>
      <c r="IG65" s="772" t="str">
        <f t="shared" si="33"/>
        <v>PRADEL</v>
      </c>
      <c r="IH65" s="565" t="e">
        <f>INDEX(LUNDI!$B$35:$B$58,MATCH($A$65,LUNDI!D35:D58,0))</f>
        <v>#N/A</v>
      </c>
      <c r="II65" s="565" t="e">
        <f>INDEX(LUNDI!$B$35:$B$58,MATCH($A$65,LUNDI!E35:E58,0))</f>
        <v>#N/A</v>
      </c>
      <c r="IJ65" s="565" t="e">
        <f>INDEX(LUNDI!$B$35:$B$58,MATCH($A$65,LUNDI!F35:F58,0))</f>
        <v>#N/A</v>
      </c>
      <c r="IK65" s="565" t="e">
        <f>INDEX(LUNDI!$B$35:$B$58,MATCH($A$65,LUNDI!G35:G58,0))</f>
        <v>#N/A</v>
      </c>
      <c r="IL65" s="565" t="e">
        <f>INDEX(LUNDI!$B$35:$B$58,MATCH($A$65,LUNDI!H35:H58,0))</f>
        <v>#N/A</v>
      </c>
      <c r="IM65" s="565" t="e">
        <f>INDEX(LUNDI!$B$35:$B$58,MATCH($A$65,LUNDI!I35:I58,0))</f>
        <v>#N/A</v>
      </c>
      <c r="IN65" s="565" t="e">
        <f>INDEX(LUNDI!$B$35:$B$58,MATCH($A$65,LUNDI!J35:J58,0))</f>
        <v>#N/A</v>
      </c>
      <c r="IO65" s="565" t="e">
        <f>INDEX(LUNDI!$B$35:$B$58,MATCH($A$65,LUNDI!K35:K58,0))</f>
        <v>#N/A</v>
      </c>
      <c r="IP65" s="565" t="e">
        <f>INDEX(LUNDI!$B$35:$B$58,MATCH($A$65,LUNDI!L35:L58,0))</f>
        <v>#N/A</v>
      </c>
      <c r="IQ65" s="565" t="e">
        <f>INDEX(LUNDI!$B$35:$B$58,MATCH($A$65,LUNDI!M35:M58,0))</f>
        <v>#N/A</v>
      </c>
      <c r="IR65" s="565" t="e">
        <f>INDEX(LUNDI!$B$35:$B$58,MATCH($A$65,LUNDI!N35:N58,0))</f>
        <v>#N/A</v>
      </c>
      <c r="IS65" s="565" t="e">
        <f>INDEX(LUNDI!$B$35:$B$58,MATCH($A$65,LUNDI!O35:O58,0))</f>
        <v>#N/A</v>
      </c>
      <c r="IT65" s="565" t="e">
        <f>INDEX(LUNDI!$B$35:$B$58,MATCH($A$65,LUNDI!P35:P58,0))</f>
        <v>#N/A</v>
      </c>
      <c r="IU65" s="565" t="e">
        <f>INDEX(LUNDI!$B$35:$B$58,MATCH($A$65,LUNDI!Q35:Q58,0))</f>
        <v>#N/A</v>
      </c>
      <c r="IV65" s="565" t="e">
        <f>INDEX(LUNDI!$B$35:$B$58,MATCH($A$65,LUNDI!R35:R58,0))</f>
        <v>#N/A</v>
      </c>
      <c r="IW65" s="565" t="e">
        <f>INDEX(LUNDI!$B$35:$B$58,MATCH($A$65,LUNDI!S35:S58,0))</f>
        <v>#N/A</v>
      </c>
      <c r="IX65" s="565" t="e">
        <f>INDEX(LUNDI!$B$35:$B$58,MATCH($A$65,LUNDI!T35:T58,0))</f>
        <v>#N/A</v>
      </c>
      <c r="IY65" s="565" t="e">
        <f>INDEX(LUNDI!$B$35:$B$58,MATCH($A$65,LUNDI!U35:U58,0))</f>
        <v>#N/A</v>
      </c>
      <c r="IZ65" s="565" t="e">
        <f>INDEX(LUNDI!$B$35:$B$58,MATCH($A$65,LUNDI!V35:V58,0))</f>
        <v>#N/A</v>
      </c>
      <c r="JA65" s="565" t="e">
        <f>INDEX(LUNDI!$B$35:$B$58,MATCH($A$65,LUNDI!W35:W58,0))</f>
        <v>#N/A</v>
      </c>
      <c r="JB65" s="565" t="e">
        <f>INDEX(LUNDI!$B$35:$B$58,MATCH($A$65,LUNDI!X35:X58,0))</f>
        <v>#N/A</v>
      </c>
      <c r="JC65" s="565" t="e">
        <f>INDEX(LUNDI!$B$35:$B$58,MATCH($A$65,LUNDI!Y35:Y58,0))</f>
        <v>#N/A</v>
      </c>
      <c r="JD65" s="565" t="e">
        <f>INDEX(LUNDI!$B$35:$B$58,MATCH($A$65,LUNDI!Z35:Z58,0))</f>
        <v>#N/A</v>
      </c>
      <c r="JE65" s="565" t="e">
        <f>INDEX(LUNDI!$B$35:$B$58,MATCH($A$65,LUNDI!AA35:AA58,0))</f>
        <v>#N/A</v>
      </c>
      <c r="JF65" s="565" t="e">
        <f>INDEX(LUNDI!$B$35:$B$58,MATCH($A$65,LUNDI!AB35:AB58,0))</f>
        <v>#N/A</v>
      </c>
      <c r="JG65" s="572">
        <f t="shared" si="34"/>
        <v>0</v>
      </c>
      <c r="JI65" s="772" t="str">
        <f t="shared" si="35"/>
        <v>PRADEL</v>
      </c>
      <c r="JJ65" s="565" t="e">
        <f>INDEX(MARDI!$B$35:$B$58,MATCH($A$65,MARDI!D35:D58,0))</f>
        <v>#N/A</v>
      </c>
      <c r="JK65" s="565" t="e">
        <f>INDEX(MARDI!$B$35:$B$58,MATCH($A$65,MARDI!E35:E58,0))</f>
        <v>#N/A</v>
      </c>
      <c r="JL65" s="565" t="e">
        <f>INDEX(MARDI!$B$35:$B$58,MATCH($A$65,MARDI!F35:F58,0))</f>
        <v>#N/A</v>
      </c>
      <c r="JM65" s="565" t="e">
        <f>INDEX(MARDI!$B$35:$B$58,MATCH($A$65,MARDI!G35:G58,0))</f>
        <v>#N/A</v>
      </c>
      <c r="JN65" s="565" t="e">
        <f>INDEX(MARDI!$B$35:$B$58,MATCH($A$65,MARDI!H35:H58,0))</f>
        <v>#N/A</v>
      </c>
      <c r="JO65" s="565" t="e">
        <f>INDEX(MARDI!$B$35:$B$58,MATCH($A$65,MARDI!I35:I58,0))</f>
        <v>#N/A</v>
      </c>
      <c r="JP65" s="565" t="e">
        <f>INDEX(MARDI!$B$35:$B$58,MATCH($A$65,MARDI!J35:J58,0))</f>
        <v>#N/A</v>
      </c>
      <c r="JQ65" s="565" t="e">
        <f>INDEX(MARDI!$B$35:$B$58,MATCH($A$65,MARDI!K35:K58,0))</f>
        <v>#N/A</v>
      </c>
      <c r="JR65" s="565" t="e">
        <f>INDEX(MARDI!$B$35:$B$58,MATCH($A$65,MARDI!L35:L58,0))</f>
        <v>#N/A</v>
      </c>
      <c r="JS65" s="565" t="e">
        <f>INDEX(MARDI!$B$35:$B$58,MATCH($A$65,MARDI!M35:M58,0))</f>
        <v>#N/A</v>
      </c>
      <c r="JT65" s="565" t="e">
        <f>INDEX(MARDI!$B$35:$B$58,MATCH($A$65,MARDI!N35:N58,0))</f>
        <v>#N/A</v>
      </c>
      <c r="JU65" s="565" t="e">
        <f>INDEX(MARDI!$B$35:$B$58,MATCH($A$65,MARDI!O35:O58,0))</f>
        <v>#N/A</v>
      </c>
      <c r="JV65" s="565" t="e">
        <f>INDEX(MARDI!$B$35:$B$58,MATCH($A$65,MARDI!P35:P58,0))</f>
        <v>#N/A</v>
      </c>
      <c r="JW65" s="565" t="e">
        <f>INDEX(MARDI!$B$35:$B$58,MATCH($A$65,MARDI!Q35:Q58,0))</f>
        <v>#N/A</v>
      </c>
      <c r="JX65" s="565" t="e">
        <f>INDEX(MARDI!$B$35:$B$58,MATCH($A$65,MARDI!R35:R58,0))</f>
        <v>#N/A</v>
      </c>
      <c r="JY65" s="565" t="e">
        <f>INDEX(MARDI!$B$35:$B$58,MATCH($A$65,MARDI!S35:S58,0))</f>
        <v>#N/A</v>
      </c>
      <c r="JZ65" s="565" t="e">
        <f>INDEX(MARDI!$B$35:$B$58,MATCH($A$65,MARDI!T35:T58,0))</f>
        <v>#N/A</v>
      </c>
      <c r="KA65" s="565" t="e">
        <f>INDEX(MARDI!$B$35:$B$58,MATCH($A$65,MARDI!U35:U58,0))</f>
        <v>#N/A</v>
      </c>
      <c r="KB65" s="565" t="e">
        <f>INDEX(MARDI!$B$35:$B$58,MATCH($A$65,MARDI!V35:V58,0))</f>
        <v>#N/A</v>
      </c>
      <c r="KC65" s="565" t="e">
        <f>INDEX(MARDI!$B$35:$B$58,MATCH($A$65,MARDI!W35:W58,0))</f>
        <v>#N/A</v>
      </c>
      <c r="KD65" s="565" t="e">
        <f>INDEX(MARDI!$B$35:$B$58,MATCH($A$65,MARDI!X35:X58,0))</f>
        <v>#N/A</v>
      </c>
      <c r="KE65" s="565" t="e">
        <f>INDEX(MARDI!$B$35:$B$58,MATCH($A$65,MARDI!Y35:Y58,0))</f>
        <v>#N/A</v>
      </c>
      <c r="KF65" s="565" t="e">
        <f>INDEX(MARDI!$B$35:$B$58,MATCH($A$65,MARDI!Z35:Z58,0))</f>
        <v>#N/A</v>
      </c>
      <c r="KG65" s="565" t="e">
        <f>INDEX(MARDI!$B$35:$B$58,MATCH($A$65,MARDI!AA35:AA58,0))</f>
        <v>#N/A</v>
      </c>
      <c r="KH65" s="565" t="e">
        <f>INDEX(MARDI!$B$35:$B$58,MATCH($A$65,MARDI!AB35:AB58,0))</f>
        <v>#N/A</v>
      </c>
      <c r="KI65" s="572">
        <f t="shared" si="36"/>
        <v>0</v>
      </c>
      <c r="KK65" s="565" t="str">
        <f t="shared" si="37"/>
        <v>PRADEL</v>
      </c>
      <c r="KL65" s="565" t="e">
        <f>INDEX(MERCREDI!$B$35:$B$58,MATCH($A$65,MERCREDI!D35:D58,0))</f>
        <v>#N/A</v>
      </c>
      <c r="KM65" s="565" t="e">
        <f>INDEX(MERCREDI!$B$35:$B$58,MATCH($A$65,MERCREDI!E35:E58,0))</f>
        <v>#N/A</v>
      </c>
      <c r="KN65" s="565" t="e">
        <f>INDEX(MERCREDI!$B$35:$B$58,MATCH($A$65,MERCREDI!F35:F58,0))</f>
        <v>#N/A</v>
      </c>
      <c r="KO65" s="565" t="e">
        <f>INDEX(MERCREDI!$B$35:$B$58,MATCH($A$65,MERCREDI!G35:G58,0))</f>
        <v>#N/A</v>
      </c>
      <c r="KP65" s="565" t="e">
        <f>INDEX(MERCREDI!$B$35:$B$58,MATCH($A$65,MERCREDI!H35:H58,0))</f>
        <v>#N/A</v>
      </c>
      <c r="KQ65" s="565" t="e">
        <f>INDEX(MERCREDI!$B$35:$B$58,MATCH($A$65,MERCREDI!I35:I58,0))</f>
        <v>#N/A</v>
      </c>
      <c r="KR65" s="565" t="e">
        <f>INDEX(MERCREDI!$B$35:$B$58,MATCH($A$65,MERCREDI!J35:J58,0))</f>
        <v>#N/A</v>
      </c>
      <c r="KS65" s="565" t="e">
        <f>INDEX(MERCREDI!$B$35:$B$58,MATCH($A$65,MERCREDI!K35:K58,0))</f>
        <v>#N/A</v>
      </c>
      <c r="KT65" s="565" t="e">
        <f>INDEX(MERCREDI!$B$35:$B$58,MATCH($A$65,MERCREDI!L35:L58,0))</f>
        <v>#N/A</v>
      </c>
      <c r="KU65" s="565" t="e">
        <f>INDEX(MERCREDI!$B$35:$B$58,MATCH($A$65,MERCREDI!M35:M58,0))</f>
        <v>#N/A</v>
      </c>
      <c r="KV65" s="565" t="e">
        <f>INDEX(MERCREDI!$B$35:$B$58,MATCH($A$65,MERCREDI!N35:N58,0))</f>
        <v>#N/A</v>
      </c>
      <c r="KW65" s="565" t="e">
        <f>INDEX(MERCREDI!$B$35:$B$58,MATCH($A$65,MERCREDI!O35:O58,0))</f>
        <v>#N/A</v>
      </c>
      <c r="KX65" s="565" t="e">
        <f>INDEX(MERCREDI!$B$35:$B$58,MATCH($A$65,MERCREDI!P35:P58,0))</f>
        <v>#N/A</v>
      </c>
      <c r="KY65" s="565" t="e">
        <f>INDEX(MERCREDI!$B$35:$B$58,MATCH($A$65,MERCREDI!Q35:Q58,0))</f>
        <v>#N/A</v>
      </c>
      <c r="KZ65" s="565" t="e">
        <f>INDEX(MERCREDI!$B$35:$B$58,MATCH($A$65,MERCREDI!R35:R58,0))</f>
        <v>#N/A</v>
      </c>
      <c r="LA65" s="565" t="e">
        <f>INDEX(MERCREDI!$B$35:$B$58,MATCH($A$65,MERCREDI!S35:S58,0))</f>
        <v>#N/A</v>
      </c>
      <c r="LB65" s="565" t="e">
        <f>INDEX(MERCREDI!$B$35:$B$58,MATCH($A$65,MERCREDI!T35:T58,0))</f>
        <v>#N/A</v>
      </c>
      <c r="LC65" s="565" t="e">
        <f>INDEX(MERCREDI!$B$35:$B$58,MATCH($A$65,MERCREDI!U35:U58,0))</f>
        <v>#N/A</v>
      </c>
      <c r="LD65" s="565" t="e">
        <f>INDEX(MERCREDI!$B$35:$B$58,MATCH($A$65,MERCREDI!V35:V58,0))</f>
        <v>#N/A</v>
      </c>
      <c r="LE65" s="565" t="e">
        <f>INDEX(MERCREDI!$B$35:$B$58,MATCH($A$65,MERCREDI!W35:W58,0))</f>
        <v>#N/A</v>
      </c>
      <c r="LF65" s="565" t="e">
        <f>INDEX(MERCREDI!$B$35:$B$58,MATCH($A$65,MERCREDI!X35:X58,0))</f>
        <v>#N/A</v>
      </c>
      <c r="LG65" s="565" t="e">
        <f>INDEX(MERCREDI!$B$35:$B$58,MATCH($A$65,MERCREDI!Y35:Y58,0))</f>
        <v>#N/A</v>
      </c>
      <c r="LH65" s="565" t="e">
        <f>INDEX(MERCREDI!$B$35:$B$58,MATCH($A$65,MERCREDI!Z35:Z58,0))</f>
        <v>#N/A</v>
      </c>
      <c r="LI65" s="565" t="e">
        <f>INDEX(MERCREDI!$B$35:$B$58,MATCH($A$65,MERCREDI!AA35:AA58,0))</f>
        <v>#N/A</v>
      </c>
      <c r="LJ65" s="565" t="e">
        <f>INDEX(MERCREDI!$B$35:$B$58,MATCH($A$65,MERCREDI!AB35:AB58,0))</f>
        <v>#N/A</v>
      </c>
      <c r="LK65" s="572">
        <f t="shared" si="38"/>
        <v>0</v>
      </c>
      <c r="LM65" s="565" t="str">
        <f t="shared" si="39"/>
        <v>PRADEL</v>
      </c>
      <c r="LN65" s="565" t="e">
        <f>INDEX(JEUDI!$B$35:$B$58,MATCH($A$65,JEUDI!D35:D58,0))</f>
        <v>#N/A</v>
      </c>
      <c r="LO65" s="565" t="e">
        <f>INDEX(JEUDI!$B$35:$B$58,MATCH($A$65,JEUDI!E35:E58,0))</f>
        <v>#N/A</v>
      </c>
      <c r="LP65" s="565" t="e">
        <f>INDEX(JEUDI!$B$35:$B$58,MATCH($A$65,JEUDI!F35:F58,0))</f>
        <v>#N/A</v>
      </c>
      <c r="LQ65" s="565" t="e">
        <f>INDEX(JEUDI!$B$35:$B$58,MATCH($A$65,JEUDI!G35:G58,0))</f>
        <v>#N/A</v>
      </c>
      <c r="LR65" s="565" t="e">
        <f>INDEX(JEUDI!$B$35:$B$58,MATCH($A$65,JEUDI!H35:H58,0))</f>
        <v>#N/A</v>
      </c>
      <c r="LS65" s="565" t="e">
        <f>INDEX(JEUDI!$B$35:$B$58,MATCH($A$65,JEUDI!I35:I58,0))</f>
        <v>#N/A</v>
      </c>
      <c r="LT65" s="565" t="e">
        <f>INDEX(JEUDI!$B$35:$B$58,MATCH($A$65,JEUDI!J35:J58,0))</f>
        <v>#N/A</v>
      </c>
      <c r="LU65" s="565" t="e">
        <f>INDEX(JEUDI!$B$35:$B$58,MATCH($A$65,JEUDI!K35:K58,0))</f>
        <v>#N/A</v>
      </c>
      <c r="LV65" s="565" t="e">
        <f>INDEX(JEUDI!$B$35:$B$58,MATCH($A$65,JEUDI!L35:L58,0))</f>
        <v>#N/A</v>
      </c>
      <c r="LW65" s="565" t="e">
        <f>INDEX(JEUDI!$B$35:$B$58,MATCH($A$65,JEUDI!M35:M58,0))</f>
        <v>#N/A</v>
      </c>
      <c r="LX65" s="565" t="e">
        <f>INDEX(JEUDI!$B$35:$B$58,MATCH($A$65,JEUDI!N35:N58,0))</f>
        <v>#N/A</v>
      </c>
      <c r="LY65" s="565" t="e">
        <f>INDEX(JEUDI!$B$35:$B$58,MATCH($A$65,JEUDI!O35:O58,0))</f>
        <v>#N/A</v>
      </c>
      <c r="LZ65" s="565" t="e">
        <f>INDEX(JEUDI!$B$35:$B$58,MATCH($A$65,JEUDI!P35:P58,0))</f>
        <v>#N/A</v>
      </c>
      <c r="MA65" s="565" t="e">
        <f>INDEX(JEUDI!$B$35:$B$58,MATCH($A$65,JEUDI!Q35:Q58,0))</f>
        <v>#N/A</v>
      </c>
      <c r="MB65" s="565" t="e">
        <f>INDEX(JEUDI!$B$35:$B$58,MATCH($A$65,JEUDI!R35:R58,0))</f>
        <v>#N/A</v>
      </c>
      <c r="MC65" s="565" t="e">
        <f>INDEX(JEUDI!$B$35:$B$58,MATCH($A$65,JEUDI!S35:S58,0))</f>
        <v>#N/A</v>
      </c>
      <c r="MD65" s="565" t="e">
        <f>INDEX(JEUDI!$B$35:$B$58,MATCH($A$65,JEUDI!T35:T58,0))</f>
        <v>#N/A</v>
      </c>
      <c r="ME65" s="565" t="e">
        <f>INDEX(JEUDI!$B$35:$B$58,MATCH($A$65,JEUDI!U35:U58,0))</f>
        <v>#N/A</v>
      </c>
      <c r="MF65" s="565" t="e">
        <f>INDEX(JEUDI!$B$35:$B$58,MATCH($A$65,JEUDI!V35:V58,0))</f>
        <v>#N/A</v>
      </c>
      <c r="MG65" s="565" t="e">
        <f>INDEX(JEUDI!$B$35:$B$58,MATCH($A$65,JEUDI!W35:W58,0))</f>
        <v>#N/A</v>
      </c>
      <c r="MH65" s="565" t="e">
        <f>INDEX(JEUDI!$B$35:$B$58,MATCH($A$65,JEUDI!X35:X58,0))</f>
        <v>#N/A</v>
      </c>
      <c r="MI65" s="565" t="e">
        <f>INDEX(JEUDI!$B$35:$B$58,MATCH($A$65,JEUDI!Y35:Y58,0))</f>
        <v>#N/A</v>
      </c>
      <c r="MJ65" s="565" t="e">
        <f>INDEX(JEUDI!$B$35:$B$58,MATCH($A$65,JEUDI!Z35:Z58,0))</f>
        <v>#N/A</v>
      </c>
      <c r="MK65" s="565" t="e">
        <f>INDEX(JEUDI!$B$35:$B$58,MATCH($A$65,JEUDI!AA35:AA58,0))</f>
        <v>#N/A</v>
      </c>
      <c r="ML65" s="565" t="e">
        <f>INDEX(JEUDI!$B$35:$B$58,MATCH($A$65,JEUDI!AB35:AB58,0))</f>
        <v>#N/A</v>
      </c>
      <c r="MM65" s="572">
        <f t="shared" si="40"/>
        <v>0</v>
      </c>
      <c r="MP65" s="565" t="str">
        <f t="shared" si="41"/>
        <v>PRADEL</v>
      </c>
      <c r="MQ65" s="565" t="e">
        <f>INDEX(VENDREDI!$B$35:$B$58,MATCH($A$65,VENDREDI!D35:D58,0))</f>
        <v>#N/A</v>
      </c>
      <c r="MR65" s="565" t="e">
        <f>INDEX(VENDREDI!$B$35:$B$58,MATCH($A$65,VENDREDI!E35:E58,0))</f>
        <v>#N/A</v>
      </c>
      <c r="MS65" s="565" t="e">
        <f>INDEX(VENDREDI!$B$35:$B$58,MATCH($A$65,VENDREDI!F35:F58,0))</f>
        <v>#N/A</v>
      </c>
      <c r="MT65" s="565" t="e">
        <f>INDEX(VENDREDI!$B$35:$B$58,MATCH($A$65,VENDREDI!G35:G58,0))</f>
        <v>#N/A</v>
      </c>
      <c r="MU65" s="565" t="e">
        <f>INDEX(VENDREDI!$B$35:$B$58,MATCH($A$65,VENDREDI!H35:H58,0))</f>
        <v>#N/A</v>
      </c>
      <c r="MV65" s="565" t="e">
        <f>INDEX(VENDREDI!$B$35:$B$58,MATCH($A$65,VENDREDI!I35:I58,0))</f>
        <v>#N/A</v>
      </c>
      <c r="MW65" s="565" t="e">
        <f>INDEX(VENDREDI!$B$35:$B$58,MATCH($A$65,VENDREDI!J35:J58,0))</f>
        <v>#N/A</v>
      </c>
      <c r="MX65" s="565" t="e">
        <f>INDEX(VENDREDI!$B$35:$B$58,MATCH($A$65,VENDREDI!K35:K58,0))</f>
        <v>#N/A</v>
      </c>
      <c r="MY65" s="565" t="e">
        <f>INDEX(VENDREDI!$B$35:$B$58,MATCH($A$65,VENDREDI!L35:L58,0))</f>
        <v>#N/A</v>
      </c>
      <c r="MZ65" s="565" t="e">
        <f>INDEX(VENDREDI!$B$35:$B$58,MATCH($A$65,VENDREDI!M35:M58,0))</f>
        <v>#N/A</v>
      </c>
      <c r="NA65" s="565" t="e">
        <f>INDEX(VENDREDI!$B$35:$B$58,MATCH($A$65,VENDREDI!N35:N58,0))</f>
        <v>#N/A</v>
      </c>
      <c r="NB65" s="565" t="e">
        <f>INDEX(VENDREDI!$B$35:$B$58,MATCH($A$65,VENDREDI!O35:O58,0))</f>
        <v>#N/A</v>
      </c>
      <c r="NC65" s="565" t="e">
        <f>INDEX(VENDREDI!$B$35:$B$58,MATCH($A$65,VENDREDI!P35:P58,0))</f>
        <v>#N/A</v>
      </c>
      <c r="ND65" s="565" t="e">
        <f>INDEX(VENDREDI!$B$35:$B$58,MATCH($A$65,VENDREDI!Q35:Q58,0))</f>
        <v>#N/A</v>
      </c>
      <c r="NE65" s="565" t="e">
        <f>INDEX(VENDREDI!$B$35:$B$58,MATCH($A$65,VENDREDI!R35:R58,0))</f>
        <v>#N/A</v>
      </c>
      <c r="NF65" s="565" t="e">
        <f>INDEX(VENDREDI!$B$35:$B$58,MATCH($A$65,VENDREDI!S35:S58,0))</f>
        <v>#N/A</v>
      </c>
      <c r="NG65" s="565" t="e">
        <f>INDEX(VENDREDI!$B$35:$B$58,MATCH($A$65,VENDREDI!T35:T58,0))</f>
        <v>#N/A</v>
      </c>
      <c r="NH65" s="565" t="e">
        <f>INDEX(VENDREDI!$B$35:$B$58,MATCH($A$65,VENDREDI!U35:U58,0))</f>
        <v>#N/A</v>
      </c>
      <c r="NI65" s="565" t="e">
        <f>INDEX(VENDREDI!$B$35:$B$58,MATCH($A$65,VENDREDI!V35:V58,0))</f>
        <v>#N/A</v>
      </c>
      <c r="NJ65" s="565" t="e">
        <f>INDEX(VENDREDI!$B$35:$B$58,MATCH($A$65,VENDREDI!W35:W58,0))</f>
        <v>#N/A</v>
      </c>
      <c r="NK65" s="565" t="e">
        <f>INDEX(VENDREDI!$B$35:$B$58,MATCH($A$65,VENDREDI!X35:X58,0))</f>
        <v>#N/A</v>
      </c>
      <c r="NL65" s="565" t="e">
        <f>INDEX(VENDREDI!$B$35:$B$58,MATCH($A$65,VENDREDI!Y35:Y58,0))</f>
        <v>#N/A</v>
      </c>
      <c r="NM65" s="565" t="e">
        <f>INDEX(VENDREDI!$B$35:$B$58,MATCH($A$65,VENDREDI!Z35:Z58,0))</f>
        <v>#N/A</v>
      </c>
      <c r="NN65" s="565" t="e">
        <f>INDEX(VENDREDI!$B$35:$B$58,MATCH($A$65,VENDREDI!AA35:AA58,0))</f>
        <v>#N/A</v>
      </c>
      <c r="NO65" s="565" t="e">
        <f>INDEX(VENDREDI!$B$35:$B$58,MATCH($A$65,VENDREDI!AB35:AB58,0))</f>
        <v>#N/A</v>
      </c>
      <c r="NP65" s="572">
        <f t="shared" si="42"/>
        <v>0</v>
      </c>
      <c r="NS65" s="564" t="str">
        <f t="shared" si="43"/>
        <v>PRADEL</v>
      </c>
      <c r="NT65" s="617" t="e">
        <f>INDEX(LUNDI!$B$63:$B$66,MATCH(A65,LUNDI!$D$63:$D$66,0))</f>
        <v>#N/A</v>
      </c>
      <c r="NU65" s="618" t="e">
        <f>INDEX(LUNDI!$B$63:$B$66,MATCH(A65,LUNDI!$E$63:$E$66,0))</f>
        <v>#N/A</v>
      </c>
      <c r="NV65" s="625" t="e">
        <f>INDEX(LUNDI!$H$63:$H$66,MATCH(A65,LUNDI!$J$63:$J$66,0))</f>
        <v>#N/A</v>
      </c>
      <c r="NW65" s="626" t="e">
        <f>INDEX(LUNDI!$H$63:$H$66,MATCH($A$65,LUNDI!K63:K66,0))</f>
        <v>#N/A</v>
      </c>
      <c r="NX65" s="617" t="e">
        <f>INDEX(MARDI!$B$63:$B$66,MATCH(A65,MARDI!$D$63:$D$66,0))</f>
        <v>#N/A</v>
      </c>
      <c r="NY65" s="618" t="e">
        <f>INDEX(MARDI!$B$63:$B$66,MATCH(A65,MARDI!$E$63:$E$66,0))</f>
        <v>#N/A</v>
      </c>
      <c r="NZ65" s="625" t="e">
        <f>INDEX(MARDI!$H$63:$H$66,MATCH(A65,MARDI!$J$63:$J$66,0))</f>
        <v>#N/A</v>
      </c>
      <c r="OA65" s="626" t="e">
        <f>INDEX(MARDI!$H$63:$H$66,MATCH(A65,MARDI!$K$63:$K$66,0))</f>
        <v>#N/A</v>
      </c>
      <c r="OB65" s="617" t="e">
        <f>INDEX(MERCREDI!$B$63:$B$66,MATCH(A65,MERCREDI!$D$63:$D$66,0))</f>
        <v>#N/A</v>
      </c>
      <c r="OC65" s="618" t="e">
        <f>INDEX(MERCREDI!$B$63:$B$66,MATCH(A65,MERCREDI!$E$63:$E$66,0))</f>
        <v>#N/A</v>
      </c>
      <c r="OD65" s="625" t="e">
        <f>INDEX(MERCREDI!$H$63:$H$66,MATCH(A65,MERCREDI!$J$63:$J$66,0))</f>
        <v>#N/A</v>
      </c>
      <c r="OE65" s="626" t="e">
        <f>INDEX(MERCREDI!$H$63:$H$66,MATCH(A65,MERCREDI!$K$63:$K$66,0))</f>
        <v>#N/A</v>
      </c>
      <c r="OF65" s="617" t="e">
        <f>INDEX(JEUDI!$B$63:$B$66,MATCH(A65,JEUDI!$D$63:$D$66,0))</f>
        <v>#N/A</v>
      </c>
      <c r="OG65" s="618" t="e">
        <f>INDEX(JEUDI!$B$63:$B$66,MATCH(A65,JEUDI!$E$63:$E$66,0))</f>
        <v>#N/A</v>
      </c>
      <c r="OH65" s="625" t="e">
        <f>INDEX(JEUDI!$H$63:$H$66,MATCH(A65,JEUDI!$J$63:$J$66,0))</f>
        <v>#N/A</v>
      </c>
      <c r="OI65" s="626" t="e">
        <f>INDEX(JEUDI!$H$63:$H$66,MATCH(A65,JEUDI!$K$63:$K$66,0))</f>
        <v>#N/A</v>
      </c>
      <c r="OJ65" s="617" t="e">
        <f>INDEX(VENDREDI!$B$63:$B$66,MATCH(A65,VENDREDI!$D$63:$D$66,0))</f>
        <v>#N/A</v>
      </c>
      <c r="OK65" s="618" t="e">
        <f>INDEX(VENDREDI!$B$63:$B$66,MATCH(A65,VENDREDI!$E$63:$E$66,0))</f>
        <v>#N/A</v>
      </c>
      <c r="OL65" s="625" t="e">
        <f>INDEX(VENDREDI!$H$63:$H$66,MATCH(A65,VENDREDI!$J$63:$J$66,0))</f>
        <v>#N/A</v>
      </c>
      <c r="OM65" s="626" t="e">
        <f>INDEX(VENDREDI!$H$63:$H$66,MATCH(A65,VENDREDI!$K$63:$K$66,0))</f>
        <v>#N/A</v>
      </c>
      <c r="ON65" s="669" t="str">
        <f t="shared" si="44"/>
        <v>PRADEL</v>
      </c>
      <c r="OO65" s="641" t="e">
        <f>INDEX(LUNDI!$C$63:$C$66,MATCH(A65,LUNDI!$D$63:$D$66,0))</f>
        <v>#N/A</v>
      </c>
      <c r="OP65" s="642" t="e">
        <f>INDEX(LUNDI!$C$63:$C$66,MATCH(A65,LUNDI!$E$63:$E$66,0))</f>
        <v>#N/A</v>
      </c>
      <c r="OQ65" s="645" t="e">
        <f>INDEX(LUNDI!$I$63:$I$66,MATCH(A65,LUNDI!$J$63:$J$66,0))</f>
        <v>#N/A</v>
      </c>
      <c r="OR65" s="646" t="e">
        <f>INDEX(LUNDI!$I$63:$I$66,MATCH(A65,LUNDI!$K$63:$K$66,0))</f>
        <v>#N/A</v>
      </c>
      <c r="OS65" s="649" t="e">
        <f>INDEX(MARDI!$C$63:$C$66,MATCH(A65,MARDI!$D$63:$D$66,0))</f>
        <v>#N/A</v>
      </c>
      <c r="OT65" s="650" t="e">
        <f>INDEX(MARDI!$C$63:$C$66,MATCH(A65,MARDI!$E$63:$E$66,0))</f>
        <v>#N/A</v>
      </c>
      <c r="OU65" s="651" t="e">
        <f>INDEX(MARDI!$I$63:$I$66,MATCH(A65,MARDI!$J$63:$J$66,0))</f>
        <v>#N/A</v>
      </c>
      <c r="OV65" s="652" t="e">
        <f>INDEX(MARDI!$I$63:$I$66,MATCH(A65,MARDI!$K$63:$K$66,0))</f>
        <v>#N/A</v>
      </c>
      <c r="OW65" s="657" t="e">
        <f>INDEX(MERCREDI!$C$63:$C$66,MATCH(A65,MERCREDI!$D$63:$D$66,0))</f>
        <v>#N/A</v>
      </c>
      <c r="OX65" s="658" t="e">
        <f>INDEX(MERCREDI!$C$63:$C$66,MATCH(A65,MERCREDI!$E$63:$E$66,0))</f>
        <v>#N/A</v>
      </c>
      <c r="OY65" s="659" t="e">
        <f>INDEX(MERCREDI!$I$63:$I$66,MATCH(A65,MERCREDI!$J$63:$J$66,0))</f>
        <v>#N/A</v>
      </c>
      <c r="OZ65" s="660" t="e">
        <f>INDEX(MERCREDI!$I$63:$I$66,MATCH(A65,MERCREDI!$K$63:$K$66,0))</f>
        <v>#N/A</v>
      </c>
      <c r="PA65" s="657" t="e">
        <f>INDEX(JEUDI!$C$63:$C$66,MATCH(A65,JEUDI!$D$63:$D$66,0))</f>
        <v>#N/A</v>
      </c>
      <c r="PB65" s="658" t="e">
        <f>INDEX(JEUDI!$C$63:$C$66,MATCH(A65,JEUDI!$E$63:$E$66,0))</f>
        <v>#N/A</v>
      </c>
      <c r="PC65" s="659" t="e">
        <f>INDEX(JEUDI!$I$63:$I$66,MATCH(A65,JEUDI!$J$63:$J$66,0))</f>
        <v>#N/A</v>
      </c>
      <c r="PD65" s="660" t="e">
        <f>INDEX(JEUDI!$I$63:$I$66,MATCH(A65,JEUDI!$K$63:$K$66,0))</f>
        <v>#N/A</v>
      </c>
      <c r="PE65" s="657" t="e">
        <f>INDEX(VENDREDI!$C$63:$C$66,MATCH(A65,VENDREDI!$D$63:$D$66,0))</f>
        <v>#N/A</v>
      </c>
      <c r="PF65" s="658" t="e">
        <f>INDEX(VENDREDI!$C$63:$C$66,MATCH(A65,VENDREDI!$E$63:$E$66,0))</f>
        <v>#N/A</v>
      </c>
      <c r="PG65" s="659" t="e">
        <f>INDEX(VENDREDI!$I$63:$I$66,MATCH(A65,VENDREDI!$J$63:$J$66,0))</f>
        <v>#N/A</v>
      </c>
      <c r="PH65" s="660" t="e">
        <f>INDEX(VENDREDI!$I$63:$I$66,MATCH(A65,VENDREDI!$K$63:$K$66,0))</f>
        <v>#N/A</v>
      </c>
    </row>
    <row r="66" spans="1:424" x14ac:dyDescent="0.25">
      <c r="A66" s="187" t="str">
        <f>'LISTE DES PROFS'!A61</f>
        <v>PRIN</v>
      </c>
      <c r="B66" s="233">
        <f t="shared" si="17"/>
        <v>0</v>
      </c>
      <c r="C66" s="234">
        <f t="shared" si="18"/>
        <v>0</v>
      </c>
      <c r="D66" s="234">
        <f t="shared" si="19"/>
        <v>0</v>
      </c>
      <c r="E66" s="235">
        <f t="shared" si="20"/>
        <v>0</v>
      </c>
      <c r="F66" s="233">
        <f t="shared" si="21"/>
        <v>0</v>
      </c>
      <c r="G66" s="234">
        <f t="shared" si="22"/>
        <v>0</v>
      </c>
      <c r="H66" s="227">
        <f t="shared" si="23"/>
        <v>0</v>
      </c>
      <c r="I66" s="235">
        <f t="shared" si="24"/>
        <v>0</v>
      </c>
      <c r="J66" s="489">
        <f t="shared" si="45"/>
        <v>0</v>
      </c>
      <c r="K66" s="227">
        <f t="shared" si="46"/>
        <v>0</v>
      </c>
      <c r="L66" s="227">
        <f t="shared" si="47"/>
        <v>0</v>
      </c>
      <c r="M66" s="235">
        <f t="shared" si="48"/>
        <v>0</v>
      </c>
      <c r="N66" s="491">
        <f t="shared" si="25"/>
        <v>0</v>
      </c>
      <c r="O66" s="480" t="s">
        <v>10</v>
      </c>
      <c r="P66" s="233">
        <f>COUNTIF(LUNDI!$D$6:$AB$15,A66)</f>
        <v>0</v>
      </c>
      <c r="Q66" s="234">
        <f>COUNTIF(LUNDI!$D$20:$Y$29,A66)</f>
        <v>0</v>
      </c>
      <c r="R66" s="444">
        <f t="shared" si="4"/>
        <v>0</v>
      </c>
      <c r="S66" s="234">
        <f>COUNTIF(MARDI!$D$6:$AB$15,A66)</f>
        <v>0</v>
      </c>
      <c r="T66" s="234">
        <f>COUNTIF(MARDI!$D$20:$Y$29,A66)</f>
        <v>0</v>
      </c>
      <c r="U66" s="444">
        <f t="shared" si="5"/>
        <v>0</v>
      </c>
      <c r="V66" s="234">
        <f>COUNTIF(MERCREDI!$D$6:$AB$15,A66)</f>
        <v>0</v>
      </c>
      <c r="W66" s="234">
        <f>COUNTIF(MERCREDI!$D$20:$Y$29,A66)</f>
        <v>0</v>
      </c>
      <c r="X66" s="444">
        <f t="shared" si="6"/>
        <v>0</v>
      </c>
      <c r="Y66" s="234">
        <f>COUNTIF(JEUDI!$D$6:$AB$15,A66)</f>
        <v>0</v>
      </c>
      <c r="Z66" s="234">
        <f>COUNTIF(JEUDI!$D$20:$Y$29,A66)</f>
        <v>0</v>
      </c>
      <c r="AA66" s="444">
        <f t="shared" si="7"/>
        <v>0</v>
      </c>
      <c r="AB66" s="234">
        <f>COUNTIF(VENDREDI!$D$6:$AB$15,A66)</f>
        <v>0</v>
      </c>
      <c r="AC66" s="235">
        <f>COUNTIF(VENDREDI!$D$20:$Y$29,A66)</f>
        <v>0</v>
      </c>
      <c r="AD66" s="451">
        <f t="shared" si="8"/>
        <v>0</v>
      </c>
      <c r="AE66" s="226">
        <f>COUNTIF(LUNDI!$D$63:$D$66,A66)</f>
        <v>0</v>
      </c>
      <c r="AF66" s="227">
        <f>COUNTIF(LUNDI!$E$63:$E$66,A66)</f>
        <v>0</v>
      </c>
      <c r="AG66" s="228">
        <f>COUNTIF(MARDI!$D$63:$D$66,A66)</f>
        <v>0</v>
      </c>
      <c r="AH66" s="234">
        <f>COUNTIF(MARDI!$E$63:$E$66,A66)</f>
        <v>0</v>
      </c>
      <c r="AI66" s="228">
        <f>COUNTIF(MERCREDI!$D$63:$D$66,A66)</f>
        <v>0</v>
      </c>
      <c r="AJ66" s="234">
        <f>COUNTIF(MERCREDI!$E$63:$E$66,A66)</f>
        <v>0</v>
      </c>
      <c r="AK66" s="228">
        <f>COUNTIF(JEUDI!$D$63:$D$66,A66)</f>
        <v>0</v>
      </c>
      <c r="AL66" s="227">
        <f>COUNTIF(JEUDI!$E$63:$E$66,A66)</f>
        <v>0</v>
      </c>
      <c r="AM66" s="228">
        <f>COUNTIF(VENDREDI!$D$63:$D$66,A66)</f>
        <v>0</v>
      </c>
      <c r="AN66" s="525">
        <f>COUNTIF(VENDREDI!$E$63:$E$66,A66)</f>
        <v>0</v>
      </c>
      <c r="AO66" s="233">
        <f>COUNTIF(LUNDI!$F$63:$F$66,A66)</f>
        <v>0</v>
      </c>
      <c r="AP66" s="234"/>
      <c r="AQ66" s="234">
        <f>COUNTIF(MARDI!$F$63:$F$66,A66)</f>
        <v>0</v>
      </c>
      <c r="AR66" s="234"/>
      <c r="AS66" s="234">
        <f>COUNTIF(MERCREDI!$F$63:$F$66,A66)</f>
        <v>0</v>
      </c>
      <c r="AT66" s="234"/>
      <c r="AU66" s="234">
        <f>COUNTIF(JEUDI!$F$63:$F$66,A66)</f>
        <v>0</v>
      </c>
      <c r="AV66" s="234"/>
      <c r="AW66" s="235">
        <f>COUNTIF(VENDREDI!$F$63:$F$66,A66)</f>
        <v>0</v>
      </c>
      <c r="AZ66" s="233">
        <f>COUNTIF(LUNDI!$D$35:$AB$44,A66)</f>
        <v>0</v>
      </c>
      <c r="BA66" s="234">
        <f>COUNTIF(LUNDI!$D$49:$Y$58,A66)</f>
        <v>0</v>
      </c>
      <c r="BB66" s="444">
        <f t="shared" si="9"/>
        <v>0</v>
      </c>
      <c r="BC66" s="234">
        <f>COUNTIF(MARDI!$D$35:$AB$44,A66)</f>
        <v>0</v>
      </c>
      <c r="BD66" s="234">
        <f>COUNTIF(MARDI!$D$49:$Y$58,A66)</f>
        <v>0</v>
      </c>
      <c r="BE66" s="444">
        <f t="shared" si="10"/>
        <v>0</v>
      </c>
      <c r="BF66" s="234">
        <f>COUNTIF(MERCREDI!$D$35:$AB$44,A66)</f>
        <v>0</v>
      </c>
      <c r="BG66" s="234">
        <f>COUNTIF(MERCREDI!$D$49:$Y$58,A66)</f>
        <v>0</v>
      </c>
      <c r="BH66" s="444">
        <f t="shared" si="11"/>
        <v>0</v>
      </c>
      <c r="BI66" s="234">
        <f>COUNTIF(JEUDI!$D$35:$AB$44,A66)</f>
        <v>0</v>
      </c>
      <c r="BJ66" s="234">
        <f>COUNTIF(JEUDI!$D$49:$Y$58,A66)</f>
        <v>0</v>
      </c>
      <c r="BK66" s="444">
        <f t="shared" si="12"/>
        <v>0</v>
      </c>
      <c r="BL66" s="234">
        <f>COUNTIF(VENDREDI!$D$35:$AB$44,A66)</f>
        <v>0</v>
      </c>
      <c r="BM66" s="235">
        <f>COUNTIF(VENDREDI!$D$49:$Y$58,A66)</f>
        <v>0</v>
      </c>
      <c r="BN66" s="451">
        <f t="shared" si="13"/>
        <v>0</v>
      </c>
      <c r="BO66" s="207">
        <f>COUNTIF(LUNDI!$J$63:$J$66,A66)</f>
        <v>0</v>
      </c>
      <c r="BP66" s="41">
        <f>COUNTIF(LUNDI!$K$63:$K$66,A66)</f>
        <v>0</v>
      </c>
      <c r="BQ66" s="207">
        <f>COUNTIF(MARDI!$J$63:$J$66,A66)</f>
        <v>0</v>
      </c>
      <c r="BR66" s="41">
        <f>COUNTIF(MARDI!$K$63:$K$66,A66)</f>
        <v>0</v>
      </c>
      <c r="BS66" s="207">
        <f>COUNTIF(MERCREDI!$J$63:$J$66,A66)</f>
        <v>0</v>
      </c>
      <c r="BT66" s="41">
        <f>COUNTIF(MERCREDI!$K$63:$K$66,A66)</f>
        <v>0</v>
      </c>
      <c r="BU66" s="207">
        <f>COUNTIF(JEUDI!$J$63:$J$66,A66)</f>
        <v>0</v>
      </c>
      <c r="BV66" s="41">
        <f>COUNTIF(JEUDI!$K$63:$K$66,A66)</f>
        <v>0</v>
      </c>
      <c r="BW66" s="207">
        <f>COUNTIF(VENDREDI!$J$63:$J$66,A66)</f>
        <v>0</v>
      </c>
      <c r="BX66" s="42">
        <f>COUNTIF(VENDREDI!$K$63:$K$66,A66)</f>
        <v>0</v>
      </c>
      <c r="BY66" s="207">
        <f>COUNTIF(LUNDI!$L$66:$L122,A66)</f>
        <v>0</v>
      </c>
      <c r="BZ66" s="208"/>
      <c r="CA66" s="41">
        <f>COUNTIF(MARDI!$L$63:$L$66,A66)</f>
        <v>0</v>
      </c>
      <c r="CB66" s="208"/>
      <c r="CC66" s="208">
        <f>COUNTIF(MERCREDI!$L$63:$L$66,A66)</f>
        <v>0</v>
      </c>
      <c r="CD66" s="208"/>
      <c r="CE66" s="41">
        <f>COUNTIF(JEUDI!$L$63:$L$66,A66)</f>
        <v>0</v>
      </c>
      <c r="CF66" s="208"/>
      <c r="CG66" s="209">
        <f>COUNTIF(VENDREDI!$L$63:$L$66,A66)</f>
        <v>0</v>
      </c>
      <c r="CH66" s="466"/>
      <c r="CK66" s="43">
        <f>COUNTIF(LUNDI!$O$64:$O$66,A66)</f>
        <v>0</v>
      </c>
      <c r="CL66" s="41">
        <f>COUNTIF(MARDI!$O$64:$O$66,A66)</f>
        <v>0</v>
      </c>
      <c r="CM66" s="41">
        <f>COUNTIF(MERCREDI!$O$64:$O$66,A66)</f>
        <v>0</v>
      </c>
      <c r="CN66" s="41">
        <f>COUNTIF(JEUDI!$O$64:$O$66,A66)</f>
        <v>0</v>
      </c>
      <c r="CO66" s="42">
        <f>COUNTIF(VENDREDI!$O$64:$O$66,A66)</f>
        <v>0</v>
      </c>
      <c r="CQ66" s="43">
        <f>COUNTIF(LUNDI!$P$64:$P$66,A66)</f>
        <v>0</v>
      </c>
      <c r="CR66" s="41">
        <f>COUNTIF(MARDI!$P$64:$P$66,A66)</f>
        <v>0</v>
      </c>
      <c r="CS66" s="41">
        <f>COUNTIF(MERCREDI!$P$64:$P$66,A66)</f>
        <v>0</v>
      </c>
      <c r="CT66" s="41">
        <f>COUNTIF(JEUDI!$P$64:$P$66,A66)</f>
        <v>0</v>
      </c>
      <c r="CU66" s="42">
        <f>COUNTIF(VENDREDI!$P$64:$P$66,A66)</f>
        <v>0</v>
      </c>
      <c r="CV66" s="543" t="str">
        <f t="shared" si="26"/>
        <v>PRIN</v>
      </c>
      <c r="CW66" s="559" t="e">
        <f>INDEX(LUNDI!$B$6:$B$29,MATCH($A$66,LUNDI!D6:D29,0))</f>
        <v>#N/A</v>
      </c>
      <c r="CX66" s="559" t="e">
        <f>INDEX(LUNDI!$B$6:$B$29,MATCH($A$66,LUNDI!E6:E29,0))</f>
        <v>#N/A</v>
      </c>
      <c r="CY66" s="559" t="e">
        <f>INDEX(LUNDI!$B$6:$B$29,MATCH($A$66,LUNDI!F6:F29,0))</f>
        <v>#N/A</v>
      </c>
      <c r="CZ66" s="559" t="e">
        <f>INDEX(LUNDI!$B$6:$B$29,MATCH($A$66,LUNDI!G6:G29,0))</f>
        <v>#N/A</v>
      </c>
      <c r="DA66" s="559" t="e">
        <f>INDEX(LUNDI!$B$6:$B$29,MATCH($A$66,LUNDI!H6:H29,0))</f>
        <v>#N/A</v>
      </c>
      <c r="DB66" s="559" t="e">
        <f>INDEX(LUNDI!$B$6:$B$29,MATCH($A$66,LUNDI!I6:I29,0))</f>
        <v>#N/A</v>
      </c>
      <c r="DC66" s="559" t="e">
        <f>INDEX(LUNDI!$B$6:$B$29,MATCH($A$66,LUNDI!J6:J29,0))</f>
        <v>#N/A</v>
      </c>
      <c r="DD66" s="559" t="e">
        <f>INDEX(LUNDI!$B$6:$B$29,MATCH($A$66,LUNDI!K6:K29,0))</f>
        <v>#N/A</v>
      </c>
      <c r="DE66" s="559" t="e">
        <f>INDEX(LUNDI!$B$6:$B$29,MATCH($A$66,LUNDI!L6:L29,0))</f>
        <v>#N/A</v>
      </c>
      <c r="DF66" s="559" t="e">
        <f>INDEX(LUNDI!$B$6:$B$29,MATCH($A$66,LUNDI!M6:M29,0))</f>
        <v>#N/A</v>
      </c>
      <c r="DG66" s="559" t="e">
        <f>INDEX(LUNDI!$B$6:$B$29,MATCH($A$66,LUNDI!N6:N29,0))</f>
        <v>#N/A</v>
      </c>
      <c r="DH66" s="559" t="e">
        <f>INDEX(LUNDI!$B$6:$B$29,MATCH($A$66,LUNDI!O6:O29,0))</f>
        <v>#N/A</v>
      </c>
      <c r="DI66" s="559" t="e">
        <f>INDEX(LUNDI!$B$6:$B$29,MATCH($A$66,LUNDI!P6:P29,0))</f>
        <v>#N/A</v>
      </c>
      <c r="DJ66" s="559" t="e">
        <f>INDEX(LUNDI!$B$6:$B$29,MATCH($A$66,LUNDI!Q6:Q29,0))</f>
        <v>#N/A</v>
      </c>
      <c r="DK66" s="559" t="e">
        <f>INDEX(LUNDI!$B$6:$B$29,MATCH($A$66,LUNDI!R6:R29,0))</f>
        <v>#N/A</v>
      </c>
      <c r="DL66" s="559" t="e">
        <f>INDEX(LUNDI!$B$6:$B$29,MATCH($A$66,LUNDI!S6:S29,0))</f>
        <v>#N/A</v>
      </c>
      <c r="DM66" s="559" t="e">
        <f>INDEX(LUNDI!$B$6:$B$29,MATCH($A$66,LUNDI!T6:T29,0))</f>
        <v>#N/A</v>
      </c>
      <c r="DN66" s="559" t="e">
        <f>INDEX(LUNDI!$B$6:$B$29,MATCH($A$66,LUNDI!U6:U29,0))</f>
        <v>#N/A</v>
      </c>
      <c r="DO66" s="559" t="e">
        <f>INDEX(LUNDI!$B$6:$B$29,MATCH($A$66,LUNDI!V6:V29,0))</f>
        <v>#N/A</v>
      </c>
      <c r="DP66" s="559" t="e">
        <f>INDEX(LUNDI!$B$6:$B$29,MATCH($A$66,LUNDI!W6:W29,0))</f>
        <v>#N/A</v>
      </c>
      <c r="DQ66" s="559" t="e">
        <f>INDEX(LUNDI!$B$6:$B$29,MATCH($A$66,LUNDI!X6:X29,0))</f>
        <v>#N/A</v>
      </c>
      <c r="DR66" s="559" t="e">
        <f>INDEX(LUNDI!$B$6:$B$29,MATCH($A$66,LUNDI!Y6:Y29,0))</f>
        <v>#N/A</v>
      </c>
      <c r="DS66" s="559" t="e">
        <f>INDEX(LUNDI!$B$6:$B$29,MATCH($A$66,LUNDI!Z6:Z29,0))</f>
        <v>#N/A</v>
      </c>
      <c r="DT66" s="559" t="e">
        <f>INDEX(LUNDI!$B$6:$B$29,MATCH($A$66,LUNDI!AA6:AA29,0))</f>
        <v>#N/A</v>
      </c>
      <c r="DU66" s="559" t="e">
        <f>INDEX(LUNDI!$B$6:$B$29,MATCH($A$66,LUNDI!AB6:AB29,0))</f>
        <v>#N/A</v>
      </c>
      <c r="DV66" s="572">
        <f t="shared" si="49"/>
        <v>0</v>
      </c>
      <c r="DW66" s="543" t="str">
        <f t="shared" si="50"/>
        <v>PRIN</v>
      </c>
      <c r="DX66" s="559" t="e">
        <f>INDEX(MARDI!$B$6:$B$29,MATCH($A$66,MARDI!D6:D29,0))</f>
        <v>#N/A</v>
      </c>
      <c r="DY66" s="559" t="e">
        <f>INDEX(MARDI!$B$6:$B$29,MATCH($A$66,MARDI!E6:E29,0))</f>
        <v>#N/A</v>
      </c>
      <c r="DZ66" s="559" t="e">
        <f>INDEX(MARDI!$B$6:$B$29,MATCH($A$66,MARDI!F6:F29,0))</f>
        <v>#N/A</v>
      </c>
      <c r="EA66" s="559" t="e">
        <f>INDEX(MARDI!$B$6:$B$29,MATCH($A$66,MARDI!G6:G29,0))</f>
        <v>#N/A</v>
      </c>
      <c r="EB66" s="559" t="e">
        <f>INDEX(MARDI!$B$6:$B$29,MATCH($A$66,MARDI!H6:H29,0))</f>
        <v>#N/A</v>
      </c>
      <c r="EC66" s="559" t="e">
        <f>INDEX(MARDI!$B$6:$B$29,MATCH($A$66,MARDI!I6:I29,0))</f>
        <v>#N/A</v>
      </c>
      <c r="ED66" s="559" t="e">
        <f>INDEX(MARDI!$B$6:$B$29,MATCH($A$66,MARDI!J6:J29,0))</f>
        <v>#N/A</v>
      </c>
      <c r="EE66" s="559" t="e">
        <f>INDEX(MARDI!$B$6:$B$29,MATCH($A$66,MARDI!K6:K29,0))</f>
        <v>#N/A</v>
      </c>
      <c r="EF66" s="559" t="e">
        <f>INDEX(MARDI!$B$6:$B$29,MATCH($A$66,MARDI!L6:L29,0))</f>
        <v>#N/A</v>
      </c>
      <c r="EG66" s="559" t="e">
        <f>INDEX(MARDI!$B$6:$B$29,MATCH($A$66,MARDI!M6:M29,0))</f>
        <v>#N/A</v>
      </c>
      <c r="EH66" s="559" t="e">
        <f>INDEX(MARDI!$B$6:$B$29,MATCH($A$66,MARDI!N6:N29,0))</f>
        <v>#N/A</v>
      </c>
      <c r="EI66" s="559" t="e">
        <f>INDEX(MARDI!$B$6:$B$29,MATCH($A$66,MARDI!O6:O29,0))</f>
        <v>#N/A</v>
      </c>
      <c r="EJ66" s="559" t="e">
        <f>INDEX(MARDI!$B$6:$B$29,MATCH($A$66,MARDI!P6:P29,0))</f>
        <v>#N/A</v>
      </c>
      <c r="EK66" s="559" t="e">
        <f>INDEX(MARDI!$B$6:$B$29,MATCH($A$66,MARDI!Q6:Q29,0))</f>
        <v>#N/A</v>
      </c>
      <c r="EL66" s="559" t="e">
        <f>INDEX(MARDI!$B$6:$B$29,MATCH($A$66,MARDI!R6:R29,0))</f>
        <v>#N/A</v>
      </c>
      <c r="EM66" s="559" t="e">
        <f>INDEX(MARDI!$B$6:$B$29,MATCH($A$66,MARDI!S6:S29,0))</f>
        <v>#N/A</v>
      </c>
      <c r="EN66" s="559" t="e">
        <f>INDEX(MARDI!$B$6:$B$29,MATCH($A$66,MARDI!T6:T29,0))</f>
        <v>#N/A</v>
      </c>
      <c r="EO66" s="559" t="e">
        <f>INDEX(MARDI!$B$6:$B$29,MATCH($A$66,MARDI!U6:U29,0))</f>
        <v>#N/A</v>
      </c>
      <c r="EP66" s="559" t="e">
        <f>INDEX(MARDI!$B$6:$B$29,MATCH($A$66,MARDI!V6:V29,0))</f>
        <v>#N/A</v>
      </c>
      <c r="EQ66" s="559" t="e">
        <f>INDEX(MARDI!$B$6:$B$29,MATCH($A$66,MARDI!W6:W29,0))</f>
        <v>#N/A</v>
      </c>
      <c r="ER66" s="559" t="e">
        <f>INDEX(MARDI!$B$6:$B$29,MATCH($A$66,MARDI!X6:X29,0))</f>
        <v>#N/A</v>
      </c>
      <c r="ES66" s="559" t="e">
        <f>INDEX(MARDI!$B$6:$B$29,MATCH($A$66,MARDI!Y6:Y29,0))</f>
        <v>#N/A</v>
      </c>
      <c r="ET66" s="559" t="e">
        <f>INDEX(MARDI!$B$6:$B$29,MATCH($A$66,MARDI!Z6:Z29,0))</f>
        <v>#N/A</v>
      </c>
      <c r="EU66" s="559" t="e">
        <f>INDEX(MARDI!$B$6:$B$29,MATCH($A$66,MARDI!AA6:AA29,0))</f>
        <v>#N/A</v>
      </c>
      <c r="EV66" s="559" t="e">
        <f>INDEX(MARDI!$B$6:$B$29,MATCH($A$66,MARDI!AB6:AB29,0))</f>
        <v>#N/A</v>
      </c>
      <c r="EW66" s="572">
        <f t="shared" si="51"/>
        <v>0</v>
      </c>
      <c r="EX66" s="559"/>
      <c r="EY66" s="568" t="str">
        <f t="shared" si="27"/>
        <v>PRIN</v>
      </c>
      <c r="EZ66" s="559" t="e">
        <f>INDEX(MERCREDI!$B$6:$B$29,MATCH($A$66,MERCREDI!D6:D29,0))</f>
        <v>#N/A</v>
      </c>
      <c r="FA66" s="559" t="e">
        <f>INDEX(MERCREDI!$B$6:$B$29,MATCH($A$66,MERCREDI!E6:E29,0))</f>
        <v>#N/A</v>
      </c>
      <c r="FB66" s="559" t="e">
        <f>INDEX(MERCREDI!$B$6:$B$29,MATCH($A$66,MERCREDI!F6:F29,0))</f>
        <v>#N/A</v>
      </c>
      <c r="FC66" s="559" t="e">
        <f>INDEX(MERCREDI!$B$6:$B$29,MATCH($A$66,MERCREDI!G6:G29,0))</f>
        <v>#N/A</v>
      </c>
      <c r="FD66" s="559" t="e">
        <f>INDEX(MERCREDI!$B$6:$B$29,MATCH($A$66,MERCREDI!H6:H29,0))</f>
        <v>#N/A</v>
      </c>
      <c r="FE66" s="559" t="e">
        <f>INDEX(MERCREDI!$B$6:$B$29,MATCH($A$66,MERCREDI!I6:I29,0))</f>
        <v>#N/A</v>
      </c>
      <c r="FF66" s="559" t="e">
        <f>INDEX(MERCREDI!$B$6:$B$29,MATCH($A$66,MERCREDI!J6:J29,0))</f>
        <v>#N/A</v>
      </c>
      <c r="FG66" s="559" t="e">
        <f>INDEX(MERCREDI!$B$6:$B$29,MATCH($A$66,MERCREDI!K6:K29,0))</f>
        <v>#N/A</v>
      </c>
      <c r="FH66" s="559" t="e">
        <f>INDEX(MERCREDI!$B$6:$B$29,MATCH($A$66,MERCREDI!L6:L29,0))</f>
        <v>#N/A</v>
      </c>
      <c r="FI66" s="559" t="e">
        <f>INDEX(MERCREDI!$B$6:$B$29,MATCH($A$66,MERCREDI!M6:M29,0))</f>
        <v>#N/A</v>
      </c>
      <c r="FJ66" s="559" t="e">
        <f>INDEX(MERCREDI!$B$6:$B$29,MATCH($A$66,MERCREDI!N6:N29,0))</f>
        <v>#N/A</v>
      </c>
      <c r="FK66" s="559" t="e">
        <f>INDEX(MERCREDI!$B$6:$B$29,MATCH($A$66,MERCREDI!O6:O29,0))</f>
        <v>#N/A</v>
      </c>
      <c r="FL66" s="559" t="e">
        <f>INDEX(MERCREDI!$B$6:$B$29,MATCH($A$66,MERCREDI!P6:P29,0))</f>
        <v>#N/A</v>
      </c>
      <c r="FM66" s="559" t="e">
        <f>INDEX(MERCREDI!$B$6:$B$29,MATCH($A$66,MERCREDI!Q6:Q29,0))</f>
        <v>#N/A</v>
      </c>
      <c r="FN66" s="559" t="e">
        <f>INDEX(MERCREDI!$B$6:$B$29,MATCH($A$66,MERCREDI!R6:R29,0))</f>
        <v>#N/A</v>
      </c>
      <c r="FO66" s="559" t="e">
        <f>INDEX(MERCREDI!$B$6:$B$29,MATCH($A$66,MERCREDI!S6:S29,0))</f>
        <v>#N/A</v>
      </c>
      <c r="FP66" s="559" t="e">
        <f>INDEX(MERCREDI!$B$6:$B$29,MATCH($A$66,MERCREDI!T6:T29,0))</f>
        <v>#N/A</v>
      </c>
      <c r="FQ66" s="559" t="e">
        <f>INDEX(MERCREDI!$B$6:$B$29,MATCH($A$66,MERCREDI!U6:U29,0))</f>
        <v>#N/A</v>
      </c>
      <c r="FR66" s="559" t="e">
        <f>INDEX(MERCREDI!$B$6:$B$29,MATCH($A$66,MERCREDI!V6:V29,0))</f>
        <v>#N/A</v>
      </c>
      <c r="FS66" s="559" t="e">
        <f>INDEX(MERCREDI!$B$6:$B$29,MATCH($A$66,MERCREDI!W6:W29,0))</f>
        <v>#N/A</v>
      </c>
      <c r="FT66" s="559" t="e">
        <f>INDEX(MERCREDI!$B$6:$B$29,MATCH($A$66,MERCREDI!X6:X29,0))</f>
        <v>#N/A</v>
      </c>
      <c r="FU66" s="559" t="e">
        <f>INDEX(MERCREDI!$B$6:$B$29,MATCH($A$66,MERCREDI!Y6:Y29,0))</f>
        <v>#N/A</v>
      </c>
      <c r="FV66" s="559" t="e">
        <f>INDEX(MERCREDI!$B$6:$B$29,MATCH($A$66,MERCREDI!Z6:Z29,0))</f>
        <v>#N/A</v>
      </c>
      <c r="FW66" s="559" t="e">
        <f>INDEX(MERCREDI!$B$6:$B$29,MATCH($A$66,MERCREDI!AA6:AA29,0))</f>
        <v>#N/A</v>
      </c>
      <c r="FX66" s="559" t="e">
        <f>INDEX(MERCREDI!$B$6:$B$29,MATCH($A$66,MERCREDI!AB6:AB29,0))</f>
        <v>#N/A</v>
      </c>
      <c r="FY66" s="572">
        <f t="shared" si="28"/>
        <v>0</v>
      </c>
      <c r="GA66" s="570" t="str">
        <f t="shared" si="29"/>
        <v>PRIN</v>
      </c>
      <c r="GB66" s="565" t="e">
        <f>INDEX(JEUDI!$B$6:$B$29,MATCH($A$66,JEUDI!D6:D29,0))</f>
        <v>#N/A</v>
      </c>
      <c r="GC66" s="565" t="e">
        <f>INDEX(JEUDI!$B$6:$B$29,MATCH($A$66,JEUDI!E6:E29,0))</f>
        <v>#N/A</v>
      </c>
      <c r="GD66" s="565" t="e">
        <f>INDEX(JEUDI!$B$6:$B$29,MATCH($A$66,JEUDI!F6:F29,0))</f>
        <v>#N/A</v>
      </c>
      <c r="GE66" s="565" t="e">
        <f>INDEX(JEUDI!$B$6:$B$29,MATCH($A$66,JEUDI!G6:G29,0))</f>
        <v>#N/A</v>
      </c>
      <c r="GF66" s="565" t="e">
        <f>INDEX(JEUDI!$B$6:$B$29,MATCH($A$66,JEUDI!H6:H29,0))</f>
        <v>#N/A</v>
      </c>
      <c r="GG66" s="565" t="e">
        <f>INDEX(JEUDI!$B$6:$B$29,MATCH($A$66,JEUDI!I6:I29,0))</f>
        <v>#N/A</v>
      </c>
      <c r="GH66" s="565" t="e">
        <f>INDEX(JEUDI!$B$6:$B$29,MATCH($A$66,JEUDI!J6:J29,0))</f>
        <v>#N/A</v>
      </c>
      <c r="GI66" s="565" t="e">
        <f>INDEX(JEUDI!$B$6:$B$29,MATCH($A$66,JEUDI!K6:K29,0))</f>
        <v>#N/A</v>
      </c>
      <c r="GJ66" s="565" t="e">
        <f>INDEX(JEUDI!$B$6:$B$29,MATCH($A$66,JEUDI!L6:L29,0))</f>
        <v>#N/A</v>
      </c>
      <c r="GK66" s="565" t="e">
        <f>INDEX(JEUDI!$B$6:$B$29,MATCH($A$66,JEUDI!M6:M29,0))</f>
        <v>#N/A</v>
      </c>
      <c r="GL66" s="565" t="e">
        <f>INDEX(JEUDI!$B$6:$B$29,MATCH($A$66,JEUDI!N6:N29,0))</f>
        <v>#N/A</v>
      </c>
      <c r="GM66" s="565" t="e">
        <f>INDEX(JEUDI!$B$6:$B$29,MATCH($A$66,JEUDI!O6:O29,0))</f>
        <v>#N/A</v>
      </c>
      <c r="GN66" s="565" t="e">
        <f>INDEX(JEUDI!$B$6:$B$29,MATCH($A$66,JEUDI!P6:P29,0))</f>
        <v>#N/A</v>
      </c>
      <c r="GO66" s="565" t="e">
        <f>INDEX(JEUDI!$B$6:$B$29,MATCH($A$66,JEUDI!Q6:Q29,0))</f>
        <v>#N/A</v>
      </c>
      <c r="GP66" s="565" t="e">
        <f>INDEX(JEUDI!$B$6:$B$29,MATCH($A$66,JEUDI!R6:R29,0))</f>
        <v>#N/A</v>
      </c>
      <c r="GQ66" s="565" t="e">
        <f>INDEX(JEUDI!$B$6:$B$29,MATCH($A$66,JEUDI!S6:S29,0))</f>
        <v>#N/A</v>
      </c>
      <c r="GR66" s="565" t="e">
        <f>INDEX(JEUDI!$B$6:$B$29,MATCH($A$66,JEUDI!T6:T29,0))</f>
        <v>#N/A</v>
      </c>
      <c r="GS66" s="565" t="e">
        <f>INDEX(JEUDI!$B$6:$B$29,MATCH($A$66,JEUDI!U6:U29,0))</f>
        <v>#N/A</v>
      </c>
      <c r="GT66" s="565" t="e">
        <f>INDEX(JEUDI!$B$6:$B$29,MATCH($A$66,JEUDI!V6:V29,0))</f>
        <v>#N/A</v>
      </c>
      <c r="GU66" s="565" t="e">
        <f>INDEX(JEUDI!$B$6:$B$29,MATCH($A$66,JEUDI!W6:W29,0))</f>
        <v>#N/A</v>
      </c>
      <c r="GV66" s="565" t="e">
        <f>INDEX(JEUDI!$B$6:$B$29,MATCH($A$66,JEUDI!X6:X29,0))</f>
        <v>#N/A</v>
      </c>
      <c r="GW66" s="565" t="e">
        <f>INDEX(JEUDI!$B$6:$B$29,MATCH($A$66,JEUDI!Y6:Y29,0))</f>
        <v>#N/A</v>
      </c>
      <c r="GX66" s="565" t="e">
        <f>INDEX(JEUDI!$B$6:$B$29,MATCH($A$66,JEUDI!Z6:Z29,0))</f>
        <v>#N/A</v>
      </c>
      <c r="GY66" s="565" t="e">
        <f>INDEX(JEUDI!$B$6:$B$29,MATCH($A$66,JEUDI!AA6:AA29,0))</f>
        <v>#N/A</v>
      </c>
      <c r="GZ66" s="565" t="e">
        <f>INDEX(JEUDI!$B$6:$B$29,MATCH($A$66,JEUDI!AB6:AB29,0))</f>
        <v>#N/A</v>
      </c>
      <c r="HA66" s="572">
        <f t="shared" si="30"/>
        <v>0</v>
      </c>
      <c r="HC66" s="772" t="str">
        <f t="shared" si="31"/>
        <v>PRIN</v>
      </c>
      <c r="HD66" s="565" t="e">
        <f>INDEX(VENDREDI!$B$6:$B$29,MATCH($A$66,VENDREDI!D6:D29,0))</f>
        <v>#N/A</v>
      </c>
      <c r="HE66" s="565" t="e">
        <f>INDEX(VENDREDI!$B$6:$B$29,MATCH($A$66,VENDREDI!E6:E29,0))</f>
        <v>#N/A</v>
      </c>
      <c r="HF66" s="565" t="e">
        <f>INDEX(VENDREDI!$B$6:$B$29,MATCH($A$66,VENDREDI!F6:F29,0))</f>
        <v>#N/A</v>
      </c>
      <c r="HG66" s="565" t="e">
        <f>INDEX(VENDREDI!$B$6:$B$29,MATCH($A$66,VENDREDI!G6:G29,0))</f>
        <v>#N/A</v>
      </c>
      <c r="HH66" s="565" t="e">
        <f>INDEX(VENDREDI!$B$6:$B$29,MATCH($A$66,VENDREDI!H6:H29,0))</f>
        <v>#N/A</v>
      </c>
      <c r="HI66" s="565" t="e">
        <f>INDEX(VENDREDI!$B$6:$B$29,MATCH($A$66,VENDREDI!I6:I29,0))</f>
        <v>#N/A</v>
      </c>
      <c r="HJ66" s="565" t="e">
        <f>INDEX(VENDREDI!$B$6:$B$29,MATCH($A$66,VENDREDI!J6:J29,0))</f>
        <v>#N/A</v>
      </c>
      <c r="HK66" s="565" t="e">
        <f>INDEX(VENDREDI!$B$6:$B$29,MATCH($A$66,VENDREDI!K6:K29,0))</f>
        <v>#N/A</v>
      </c>
      <c r="HL66" s="565" t="e">
        <f>INDEX(VENDREDI!$B$6:$B$29,MATCH($A$66,VENDREDI!L6:L29,0))</f>
        <v>#N/A</v>
      </c>
      <c r="HM66" s="565" t="e">
        <f>INDEX(VENDREDI!$B$6:$B$29,MATCH($A$66,VENDREDI!M6:M29,0))</f>
        <v>#N/A</v>
      </c>
      <c r="HN66" s="565" t="e">
        <f>INDEX(VENDREDI!$B$6:$B$29,MATCH($A$66,VENDREDI!N6:N29,0))</f>
        <v>#N/A</v>
      </c>
      <c r="HO66" s="565" t="e">
        <f>INDEX(VENDREDI!$B$6:$B$29,MATCH($A$66,VENDREDI!O6:O29,0))</f>
        <v>#N/A</v>
      </c>
      <c r="HP66" s="565" t="e">
        <f>INDEX(VENDREDI!$B$6:$B$29,MATCH($A$66,VENDREDI!P6:P29,0))</f>
        <v>#N/A</v>
      </c>
      <c r="HQ66" s="565" t="e">
        <f>INDEX(VENDREDI!$B$6:$B$29,MATCH($A$66,VENDREDI!Q6:Q29,0))</f>
        <v>#N/A</v>
      </c>
      <c r="HR66" s="565" t="e">
        <f>INDEX(VENDREDI!$B$6:$B$29,MATCH($A$66,VENDREDI!R6:R29,0))</f>
        <v>#N/A</v>
      </c>
      <c r="HS66" s="565" t="e">
        <f>INDEX(VENDREDI!$B$6:$B$29,MATCH($A$66,VENDREDI!S6:S29,0))</f>
        <v>#N/A</v>
      </c>
      <c r="HT66" s="565" t="e">
        <f>INDEX(VENDREDI!$B$6:$B$29,MATCH($A$66,VENDREDI!T6:T29,0))</f>
        <v>#N/A</v>
      </c>
      <c r="HU66" s="565" t="e">
        <f>INDEX(VENDREDI!$B$6:$B$29,MATCH($A$66,VENDREDI!U6:U29,0))</f>
        <v>#N/A</v>
      </c>
      <c r="HV66" s="565" t="e">
        <f>INDEX(VENDREDI!$B$6:$B$29,MATCH($A$66,VENDREDI!V6:V29,0))</f>
        <v>#N/A</v>
      </c>
      <c r="HW66" s="565" t="e">
        <f>INDEX(VENDREDI!$B$6:$B$29,MATCH($A$66,VENDREDI!W6:W29,0))</f>
        <v>#N/A</v>
      </c>
      <c r="HX66" s="565" t="e">
        <f>INDEX(VENDREDI!$B$6:$B$29,MATCH($A$66,VENDREDI!X6:X29,0))</f>
        <v>#N/A</v>
      </c>
      <c r="HY66" s="565" t="e">
        <f>INDEX(VENDREDI!$B$6:$B$29,MATCH($A$66,VENDREDI!Y6:Y29,0))</f>
        <v>#N/A</v>
      </c>
      <c r="HZ66" s="565" t="e">
        <f>INDEX(VENDREDI!$B$6:$B$29,MATCH($A$66,VENDREDI!Z6:Z29,0))</f>
        <v>#N/A</v>
      </c>
      <c r="IA66" s="565" t="e">
        <f>INDEX(VENDREDI!$B$6:$B$29,MATCH($A$66,VENDREDI!AA6:AA29,0))</f>
        <v>#N/A</v>
      </c>
      <c r="IB66" s="565" t="e">
        <f>INDEX(VENDREDI!$B$6:$B$29,MATCH($A$66,VENDREDI!AB6:AB29,0))</f>
        <v>#N/A</v>
      </c>
      <c r="IC66" s="572">
        <f t="shared" si="32"/>
        <v>0</v>
      </c>
      <c r="IG66" s="772" t="str">
        <f t="shared" si="33"/>
        <v>PRIN</v>
      </c>
      <c r="IH66" s="565" t="e">
        <f>INDEX(LUNDI!$B$35:$B$58,MATCH($A$66,LUNDI!D35:D58,0))</f>
        <v>#N/A</v>
      </c>
      <c r="II66" s="565" t="e">
        <f>INDEX(LUNDI!$B$35:$B$58,MATCH($A$66,LUNDI!E35:E58,0))</f>
        <v>#N/A</v>
      </c>
      <c r="IJ66" s="565" t="e">
        <f>INDEX(LUNDI!$B$35:$B$58,MATCH($A$66,LUNDI!F35:F58,0))</f>
        <v>#N/A</v>
      </c>
      <c r="IK66" s="565" t="e">
        <f>INDEX(LUNDI!$B$35:$B$58,MATCH($A$66,LUNDI!G35:G58,0))</f>
        <v>#N/A</v>
      </c>
      <c r="IL66" s="565" t="e">
        <f>INDEX(LUNDI!$B$35:$B$58,MATCH($A$66,LUNDI!H35:H58,0))</f>
        <v>#N/A</v>
      </c>
      <c r="IM66" s="565" t="e">
        <f>INDEX(LUNDI!$B$35:$B$58,MATCH($A$66,LUNDI!I35:I58,0))</f>
        <v>#N/A</v>
      </c>
      <c r="IN66" s="565" t="e">
        <f>INDEX(LUNDI!$B$35:$B$58,MATCH($A$66,LUNDI!J35:J58,0))</f>
        <v>#N/A</v>
      </c>
      <c r="IO66" s="565" t="e">
        <f>INDEX(LUNDI!$B$35:$B$58,MATCH($A$66,LUNDI!K35:K58,0))</f>
        <v>#N/A</v>
      </c>
      <c r="IP66" s="565" t="e">
        <f>INDEX(LUNDI!$B$35:$B$58,MATCH($A$66,LUNDI!L35:L58,0))</f>
        <v>#N/A</v>
      </c>
      <c r="IQ66" s="565" t="e">
        <f>INDEX(LUNDI!$B$35:$B$58,MATCH($A$66,LUNDI!M35:M58,0))</f>
        <v>#N/A</v>
      </c>
      <c r="IR66" s="565" t="e">
        <f>INDEX(LUNDI!$B$35:$B$58,MATCH($A$66,LUNDI!N35:N58,0))</f>
        <v>#N/A</v>
      </c>
      <c r="IS66" s="565" t="e">
        <f>INDEX(LUNDI!$B$35:$B$58,MATCH($A$66,LUNDI!O35:O58,0))</f>
        <v>#N/A</v>
      </c>
      <c r="IT66" s="565" t="e">
        <f>INDEX(LUNDI!$B$35:$B$58,MATCH($A$66,LUNDI!P35:P58,0))</f>
        <v>#N/A</v>
      </c>
      <c r="IU66" s="565" t="e">
        <f>INDEX(LUNDI!$B$35:$B$58,MATCH($A$66,LUNDI!Q35:Q58,0))</f>
        <v>#N/A</v>
      </c>
      <c r="IV66" s="565" t="e">
        <f>INDEX(LUNDI!$B$35:$B$58,MATCH($A$66,LUNDI!R35:R58,0))</f>
        <v>#N/A</v>
      </c>
      <c r="IW66" s="565" t="e">
        <f>INDEX(LUNDI!$B$35:$B$58,MATCH($A$66,LUNDI!S35:S58,0))</f>
        <v>#N/A</v>
      </c>
      <c r="IX66" s="565" t="e">
        <f>INDEX(LUNDI!$B$35:$B$58,MATCH($A$66,LUNDI!T35:T58,0))</f>
        <v>#N/A</v>
      </c>
      <c r="IY66" s="565" t="e">
        <f>INDEX(LUNDI!$B$35:$B$58,MATCH($A$66,LUNDI!U35:U58,0))</f>
        <v>#N/A</v>
      </c>
      <c r="IZ66" s="565" t="e">
        <f>INDEX(LUNDI!$B$35:$B$58,MATCH($A$66,LUNDI!V35:V58,0))</f>
        <v>#N/A</v>
      </c>
      <c r="JA66" s="565" t="e">
        <f>INDEX(LUNDI!$B$35:$B$58,MATCH($A$66,LUNDI!W35:W58,0))</f>
        <v>#N/A</v>
      </c>
      <c r="JB66" s="565" t="e">
        <f>INDEX(LUNDI!$B$35:$B$58,MATCH($A$66,LUNDI!X35:X58,0))</f>
        <v>#N/A</v>
      </c>
      <c r="JC66" s="565" t="e">
        <f>INDEX(LUNDI!$B$35:$B$58,MATCH($A$66,LUNDI!Y35:Y58,0))</f>
        <v>#N/A</v>
      </c>
      <c r="JD66" s="565" t="e">
        <f>INDEX(LUNDI!$B$35:$B$58,MATCH($A$66,LUNDI!Z35:Z58,0))</f>
        <v>#N/A</v>
      </c>
      <c r="JE66" s="565" t="e">
        <f>INDEX(LUNDI!$B$35:$B$58,MATCH($A$66,LUNDI!AA35:AA58,0))</f>
        <v>#N/A</v>
      </c>
      <c r="JF66" s="565" t="e">
        <f>INDEX(LUNDI!$B$35:$B$58,MATCH($A$66,LUNDI!AB35:AB58,0))</f>
        <v>#N/A</v>
      </c>
      <c r="JG66" s="572">
        <f t="shared" si="34"/>
        <v>0</v>
      </c>
      <c r="JI66" s="772" t="str">
        <f t="shared" si="35"/>
        <v>PRIN</v>
      </c>
      <c r="JJ66" s="565" t="e">
        <f>INDEX(MARDI!$B$35:$B$58,MATCH($A$66,MARDI!D35:D58,0))</f>
        <v>#N/A</v>
      </c>
      <c r="JK66" s="565" t="e">
        <f>INDEX(MARDI!$B$35:$B$58,MATCH($A$66,MARDI!E35:E58,0))</f>
        <v>#N/A</v>
      </c>
      <c r="JL66" s="565" t="e">
        <f>INDEX(MARDI!$B$35:$B$58,MATCH($A$66,MARDI!F35:F58,0))</f>
        <v>#N/A</v>
      </c>
      <c r="JM66" s="565" t="e">
        <f>INDEX(MARDI!$B$35:$B$58,MATCH($A$66,MARDI!G35:G58,0))</f>
        <v>#N/A</v>
      </c>
      <c r="JN66" s="565" t="e">
        <f>INDEX(MARDI!$B$35:$B$58,MATCH($A$66,MARDI!H35:H58,0))</f>
        <v>#N/A</v>
      </c>
      <c r="JO66" s="565" t="e">
        <f>INDEX(MARDI!$B$35:$B$58,MATCH($A$66,MARDI!I35:I58,0))</f>
        <v>#N/A</v>
      </c>
      <c r="JP66" s="565" t="e">
        <f>INDEX(MARDI!$B$35:$B$58,MATCH($A$66,MARDI!J35:J58,0))</f>
        <v>#N/A</v>
      </c>
      <c r="JQ66" s="565" t="e">
        <f>INDEX(MARDI!$B$35:$B$58,MATCH($A$66,MARDI!K35:K58,0))</f>
        <v>#N/A</v>
      </c>
      <c r="JR66" s="565" t="e">
        <f>INDEX(MARDI!$B$35:$B$58,MATCH($A$66,MARDI!L35:L58,0))</f>
        <v>#N/A</v>
      </c>
      <c r="JS66" s="565" t="e">
        <f>INDEX(MARDI!$B$35:$B$58,MATCH($A$66,MARDI!M35:M58,0))</f>
        <v>#N/A</v>
      </c>
      <c r="JT66" s="565" t="e">
        <f>INDEX(MARDI!$B$35:$B$58,MATCH($A$66,MARDI!N35:N58,0))</f>
        <v>#N/A</v>
      </c>
      <c r="JU66" s="565" t="e">
        <f>INDEX(MARDI!$B$35:$B$58,MATCH($A$66,MARDI!O35:O58,0))</f>
        <v>#N/A</v>
      </c>
      <c r="JV66" s="565" t="e">
        <f>INDEX(MARDI!$B$35:$B$58,MATCH($A$66,MARDI!P35:P58,0))</f>
        <v>#N/A</v>
      </c>
      <c r="JW66" s="565" t="e">
        <f>INDEX(MARDI!$B$35:$B$58,MATCH($A$66,MARDI!Q35:Q58,0))</f>
        <v>#N/A</v>
      </c>
      <c r="JX66" s="565" t="e">
        <f>INDEX(MARDI!$B$35:$B$58,MATCH($A$66,MARDI!R35:R58,0))</f>
        <v>#N/A</v>
      </c>
      <c r="JY66" s="565" t="e">
        <f>INDEX(MARDI!$B$35:$B$58,MATCH($A$66,MARDI!S35:S58,0))</f>
        <v>#N/A</v>
      </c>
      <c r="JZ66" s="565" t="e">
        <f>INDEX(MARDI!$B$35:$B$58,MATCH($A$66,MARDI!T35:T58,0))</f>
        <v>#N/A</v>
      </c>
      <c r="KA66" s="565" t="e">
        <f>INDEX(MARDI!$B$35:$B$58,MATCH($A$66,MARDI!U35:U58,0))</f>
        <v>#N/A</v>
      </c>
      <c r="KB66" s="565" t="e">
        <f>INDEX(MARDI!$B$35:$B$58,MATCH($A$66,MARDI!V35:V58,0))</f>
        <v>#N/A</v>
      </c>
      <c r="KC66" s="565" t="e">
        <f>INDEX(MARDI!$B$35:$B$58,MATCH($A$66,MARDI!W35:W58,0))</f>
        <v>#N/A</v>
      </c>
      <c r="KD66" s="565" t="e">
        <f>INDEX(MARDI!$B$35:$B$58,MATCH($A$66,MARDI!X35:X58,0))</f>
        <v>#N/A</v>
      </c>
      <c r="KE66" s="565" t="e">
        <f>INDEX(MARDI!$B$35:$B$58,MATCH($A$66,MARDI!Y35:Y58,0))</f>
        <v>#N/A</v>
      </c>
      <c r="KF66" s="565" t="e">
        <f>INDEX(MARDI!$B$35:$B$58,MATCH($A$66,MARDI!Z35:Z58,0))</f>
        <v>#N/A</v>
      </c>
      <c r="KG66" s="565" t="e">
        <f>INDEX(MARDI!$B$35:$B$58,MATCH($A$66,MARDI!AA35:AA58,0))</f>
        <v>#N/A</v>
      </c>
      <c r="KH66" s="565" t="e">
        <f>INDEX(MARDI!$B$35:$B$58,MATCH($A$66,MARDI!AB35:AB58,0))</f>
        <v>#N/A</v>
      </c>
      <c r="KI66" s="572">
        <f t="shared" si="36"/>
        <v>0</v>
      </c>
      <c r="KK66" s="565" t="str">
        <f t="shared" si="37"/>
        <v>PRIN</v>
      </c>
      <c r="KL66" s="565" t="e">
        <f>INDEX(MERCREDI!$B$35:$B$58,MATCH($A$66,MERCREDI!D35:D58,0))</f>
        <v>#N/A</v>
      </c>
      <c r="KM66" s="565" t="e">
        <f>INDEX(MERCREDI!$B$35:$B$58,MATCH($A$66,MERCREDI!E35:E58,0))</f>
        <v>#N/A</v>
      </c>
      <c r="KN66" s="565" t="e">
        <f>INDEX(MERCREDI!$B$35:$B$58,MATCH($A$66,MERCREDI!F35:F58,0))</f>
        <v>#N/A</v>
      </c>
      <c r="KO66" s="565" t="e">
        <f>INDEX(MERCREDI!$B$35:$B$58,MATCH($A$66,MERCREDI!G35:G58,0))</f>
        <v>#N/A</v>
      </c>
      <c r="KP66" s="565" t="e">
        <f>INDEX(MERCREDI!$B$35:$B$58,MATCH($A$66,MERCREDI!H35:H58,0))</f>
        <v>#N/A</v>
      </c>
      <c r="KQ66" s="565" t="e">
        <f>INDEX(MERCREDI!$B$35:$B$58,MATCH($A$66,MERCREDI!I35:I58,0))</f>
        <v>#N/A</v>
      </c>
      <c r="KR66" s="565" t="e">
        <f>INDEX(MERCREDI!$B$35:$B$58,MATCH($A$66,MERCREDI!J35:J58,0))</f>
        <v>#N/A</v>
      </c>
      <c r="KS66" s="565" t="e">
        <f>INDEX(MERCREDI!$B$35:$B$58,MATCH($A$66,MERCREDI!K35:K58,0))</f>
        <v>#N/A</v>
      </c>
      <c r="KT66" s="565" t="e">
        <f>INDEX(MERCREDI!$B$35:$B$58,MATCH($A$66,MERCREDI!L35:L58,0))</f>
        <v>#N/A</v>
      </c>
      <c r="KU66" s="565" t="e">
        <f>INDEX(MERCREDI!$B$35:$B$58,MATCH($A$66,MERCREDI!M35:M58,0))</f>
        <v>#N/A</v>
      </c>
      <c r="KV66" s="565" t="e">
        <f>INDEX(MERCREDI!$B$35:$B$58,MATCH($A$66,MERCREDI!N35:N58,0))</f>
        <v>#N/A</v>
      </c>
      <c r="KW66" s="565" t="e">
        <f>INDEX(MERCREDI!$B$35:$B$58,MATCH($A$66,MERCREDI!O35:O58,0))</f>
        <v>#N/A</v>
      </c>
      <c r="KX66" s="565" t="e">
        <f>INDEX(MERCREDI!$B$35:$B$58,MATCH($A$66,MERCREDI!P35:P58,0))</f>
        <v>#N/A</v>
      </c>
      <c r="KY66" s="565" t="e">
        <f>INDEX(MERCREDI!$B$35:$B$58,MATCH($A$66,MERCREDI!Q35:Q58,0))</f>
        <v>#N/A</v>
      </c>
      <c r="KZ66" s="565" t="e">
        <f>INDEX(MERCREDI!$B$35:$B$58,MATCH($A$66,MERCREDI!R35:R58,0))</f>
        <v>#N/A</v>
      </c>
      <c r="LA66" s="565" t="e">
        <f>INDEX(MERCREDI!$B$35:$B$58,MATCH($A$66,MERCREDI!S35:S58,0))</f>
        <v>#N/A</v>
      </c>
      <c r="LB66" s="565" t="e">
        <f>INDEX(MERCREDI!$B$35:$B$58,MATCH($A$66,MERCREDI!T35:T58,0))</f>
        <v>#N/A</v>
      </c>
      <c r="LC66" s="565" t="e">
        <f>INDEX(MERCREDI!$B$35:$B$58,MATCH($A$66,MERCREDI!U35:U58,0))</f>
        <v>#N/A</v>
      </c>
      <c r="LD66" s="565" t="e">
        <f>INDEX(MERCREDI!$B$35:$B$58,MATCH($A$66,MERCREDI!V35:V58,0))</f>
        <v>#N/A</v>
      </c>
      <c r="LE66" s="565" t="e">
        <f>INDEX(MERCREDI!$B$35:$B$58,MATCH($A$66,MERCREDI!W35:W58,0))</f>
        <v>#N/A</v>
      </c>
      <c r="LF66" s="565" t="e">
        <f>INDEX(MERCREDI!$B$35:$B$58,MATCH($A$66,MERCREDI!X35:X58,0))</f>
        <v>#N/A</v>
      </c>
      <c r="LG66" s="565" t="e">
        <f>INDEX(MERCREDI!$B$35:$B$58,MATCH($A$66,MERCREDI!Y35:Y58,0))</f>
        <v>#N/A</v>
      </c>
      <c r="LH66" s="565" t="e">
        <f>INDEX(MERCREDI!$B$35:$B$58,MATCH($A$66,MERCREDI!Z35:Z58,0))</f>
        <v>#N/A</v>
      </c>
      <c r="LI66" s="565" t="e">
        <f>INDEX(MERCREDI!$B$35:$B$58,MATCH($A$66,MERCREDI!AA35:AA58,0))</f>
        <v>#N/A</v>
      </c>
      <c r="LJ66" s="565" t="e">
        <f>INDEX(MERCREDI!$B$35:$B$58,MATCH($A$66,MERCREDI!AB35:AB58,0))</f>
        <v>#N/A</v>
      </c>
      <c r="LK66" s="572">
        <f t="shared" si="38"/>
        <v>0</v>
      </c>
      <c r="LM66" s="565" t="str">
        <f t="shared" si="39"/>
        <v>PRIN</v>
      </c>
      <c r="LN66" s="565" t="e">
        <f>INDEX(JEUDI!$B$35:$B$58,MATCH($A$66,JEUDI!D35:D58,0))</f>
        <v>#N/A</v>
      </c>
      <c r="LO66" s="565" t="e">
        <f>INDEX(JEUDI!$B$35:$B$58,MATCH($A$66,JEUDI!E35:E58,0))</f>
        <v>#N/A</v>
      </c>
      <c r="LP66" s="565" t="e">
        <f>INDEX(JEUDI!$B$35:$B$58,MATCH($A$66,JEUDI!F35:F58,0))</f>
        <v>#N/A</v>
      </c>
      <c r="LQ66" s="565" t="e">
        <f>INDEX(JEUDI!$B$35:$B$58,MATCH($A$66,JEUDI!G35:G58,0))</f>
        <v>#N/A</v>
      </c>
      <c r="LR66" s="565" t="e">
        <f>INDEX(JEUDI!$B$35:$B$58,MATCH($A$66,JEUDI!H35:H58,0))</f>
        <v>#N/A</v>
      </c>
      <c r="LS66" s="565" t="e">
        <f>INDEX(JEUDI!$B$35:$B$58,MATCH($A$66,JEUDI!I35:I58,0))</f>
        <v>#N/A</v>
      </c>
      <c r="LT66" s="565" t="e">
        <f>INDEX(JEUDI!$B$35:$B$58,MATCH($A$66,JEUDI!J35:J58,0))</f>
        <v>#N/A</v>
      </c>
      <c r="LU66" s="565" t="e">
        <f>INDEX(JEUDI!$B$35:$B$58,MATCH($A$66,JEUDI!K35:K58,0))</f>
        <v>#N/A</v>
      </c>
      <c r="LV66" s="565" t="e">
        <f>INDEX(JEUDI!$B$35:$B$58,MATCH($A$66,JEUDI!L35:L58,0))</f>
        <v>#N/A</v>
      </c>
      <c r="LW66" s="565" t="e">
        <f>INDEX(JEUDI!$B$35:$B$58,MATCH($A$66,JEUDI!M35:M58,0))</f>
        <v>#N/A</v>
      </c>
      <c r="LX66" s="565" t="e">
        <f>INDEX(JEUDI!$B$35:$B$58,MATCH($A$66,JEUDI!N35:N58,0))</f>
        <v>#N/A</v>
      </c>
      <c r="LY66" s="565" t="e">
        <f>INDEX(JEUDI!$B$35:$B$58,MATCH($A$66,JEUDI!O35:O58,0))</f>
        <v>#N/A</v>
      </c>
      <c r="LZ66" s="565" t="e">
        <f>INDEX(JEUDI!$B$35:$B$58,MATCH($A$66,JEUDI!P35:P58,0))</f>
        <v>#N/A</v>
      </c>
      <c r="MA66" s="565" t="e">
        <f>INDEX(JEUDI!$B$35:$B$58,MATCH($A$66,JEUDI!Q35:Q58,0))</f>
        <v>#N/A</v>
      </c>
      <c r="MB66" s="565" t="e">
        <f>INDEX(JEUDI!$B$35:$B$58,MATCH($A$66,JEUDI!R35:R58,0))</f>
        <v>#N/A</v>
      </c>
      <c r="MC66" s="565" t="e">
        <f>INDEX(JEUDI!$B$35:$B$58,MATCH($A$66,JEUDI!S35:S58,0))</f>
        <v>#N/A</v>
      </c>
      <c r="MD66" s="565" t="e">
        <f>INDEX(JEUDI!$B$35:$B$58,MATCH($A$66,JEUDI!T35:T58,0))</f>
        <v>#N/A</v>
      </c>
      <c r="ME66" s="565" t="e">
        <f>INDEX(JEUDI!$B$35:$B$58,MATCH($A$66,JEUDI!U35:U58,0))</f>
        <v>#N/A</v>
      </c>
      <c r="MF66" s="565" t="e">
        <f>INDEX(JEUDI!$B$35:$B$58,MATCH($A$66,JEUDI!V35:V58,0))</f>
        <v>#N/A</v>
      </c>
      <c r="MG66" s="565" t="e">
        <f>INDEX(JEUDI!$B$35:$B$58,MATCH($A$66,JEUDI!W35:W58,0))</f>
        <v>#N/A</v>
      </c>
      <c r="MH66" s="565" t="e">
        <f>INDEX(JEUDI!$B$35:$B$58,MATCH($A$66,JEUDI!X35:X58,0))</f>
        <v>#N/A</v>
      </c>
      <c r="MI66" s="565" t="e">
        <f>INDEX(JEUDI!$B$35:$B$58,MATCH($A$66,JEUDI!Y35:Y58,0))</f>
        <v>#N/A</v>
      </c>
      <c r="MJ66" s="565" t="e">
        <f>INDEX(JEUDI!$B$35:$B$58,MATCH($A$66,JEUDI!Z35:Z58,0))</f>
        <v>#N/A</v>
      </c>
      <c r="MK66" s="565" t="e">
        <f>INDEX(JEUDI!$B$35:$B$58,MATCH($A$66,JEUDI!AA35:AA58,0))</f>
        <v>#N/A</v>
      </c>
      <c r="ML66" s="565" t="e">
        <f>INDEX(JEUDI!$B$35:$B$58,MATCH($A$66,JEUDI!AB35:AB58,0))</f>
        <v>#N/A</v>
      </c>
      <c r="MM66" s="572">
        <f t="shared" si="40"/>
        <v>0</v>
      </c>
      <c r="MP66" s="565" t="str">
        <f t="shared" si="41"/>
        <v>PRIN</v>
      </c>
      <c r="MQ66" s="565" t="e">
        <f>INDEX(VENDREDI!$B$35:$B$58,MATCH($A$66,VENDREDI!D35:D58,0))</f>
        <v>#N/A</v>
      </c>
      <c r="MR66" s="565" t="e">
        <f>INDEX(VENDREDI!$B$35:$B$58,MATCH($A$66,VENDREDI!E35:E58,0))</f>
        <v>#N/A</v>
      </c>
      <c r="MS66" s="565" t="e">
        <f>INDEX(VENDREDI!$B$35:$B$58,MATCH($A$66,VENDREDI!F35:F58,0))</f>
        <v>#N/A</v>
      </c>
      <c r="MT66" s="565" t="e">
        <f>INDEX(VENDREDI!$B$35:$B$58,MATCH($A$66,VENDREDI!G35:G58,0))</f>
        <v>#N/A</v>
      </c>
      <c r="MU66" s="565" t="e">
        <f>INDEX(VENDREDI!$B$35:$B$58,MATCH($A$66,VENDREDI!H35:H58,0))</f>
        <v>#N/A</v>
      </c>
      <c r="MV66" s="565" t="e">
        <f>INDEX(VENDREDI!$B$35:$B$58,MATCH($A$66,VENDREDI!I35:I58,0))</f>
        <v>#N/A</v>
      </c>
      <c r="MW66" s="565" t="e">
        <f>INDEX(VENDREDI!$B$35:$B$58,MATCH($A$66,VENDREDI!J35:J58,0))</f>
        <v>#N/A</v>
      </c>
      <c r="MX66" s="565" t="e">
        <f>INDEX(VENDREDI!$B$35:$B$58,MATCH($A$66,VENDREDI!K35:K58,0))</f>
        <v>#N/A</v>
      </c>
      <c r="MY66" s="565" t="e">
        <f>INDEX(VENDREDI!$B$35:$B$58,MATCH($A$66,VENDREDI!L35:L58,0))</f>
        <v>#N/A</v>
      </c>
      <c r="MZ66" s="565" t="e">
        <f>INDEX(VENDREDI!$B$35:$B$58,MATCH($A$66,VENDREDI!M35:M58,0))</f>
        <v>#N/A</v>
      </c>
      <c r="NA66" s="565" t="e">
        <f>INDEX(VENDREDI!$B$35:$B$58,MATCH($A$66,VENDREDI!N35:N58,0))</f>
        <v>#N/A</v>
      </c>
      <c r="NB66" s="565" t="e">
        <f>INDEX(VENDREDI!$B$35:$B$58,MATCH($A$66,VENDREDI!O35:O58,0))</f>
        <v>#N/A</v>
      </c>
      <c r="NC66" s="565" t="e">
        <f>INDEX(VENDREDI!$B$35:$B$58,MATCH($A$66,VENDREDI!P35:P58,0))</f>
        <v>#N/A</v>
      </c>
      <c r="ND66" s="565" t="e">
        <f>INDEX(VENDREDI!$B$35:$B$58,MATCH($A$66,VENDREDI!Q35:Q58,0))</f>
        <v>#N/A</v>
      </c>
      <c r="NE66" s="565" t="e">
        <f>INDEX(VENDREDI!$B$35:$B$58,MATCH($A$66,VENDREDI!R35:R58,0))</f>
        <v>#N/A</v>
      </c>
      <c r="NF66" s="565" t="e">
        <f>INDEX(VENDREDI!$B$35:$B$58,MATCH($A$66,VENDREDI!S35:S58,0))</f>
        <v>#N/A</v>
      </c>
      <c r="NG66" s="565" t="e">
        <f>INDEX(VENDREDI!$B$35:$B$58,MATCH($A$66,VENDREDI!T35:T58,0))</f>
        <v>#N/A</v>
      </c>
      <c r="NH66" s="565" t="e">
        <f>INDEX(VENDREDI!$B$35:$B$58,MATCH($A$66,VENDREDI!U35:U58,0))</f>
        <v>#N/A</v>
      </c>
      <c r="NI66" s="565" t="e">
        <f>INDEX(VENDREDI!$B$35:$B$58,MATCH($A$66,VENDREDI!V35:V58,0))</f>
        <v>#N/A</v>
      </c>
      <c r="NJ66" s="565" t="e">
        <f>INDEX(VENDREDI!$B$35:$B$58,MATCH($A$66,VENDREDI!W35:W58,0))</f>
        <v>#N/A</v>
      </c>
      <c r="NK66" s="565" t="e">
        <f>INDEX(VENDREDI!$B$35:$B$58,MATCH($A$66,VENDREDI!X35:X58,0))</f>
        <v>#N/A</v>
      </c>
      <c r="NL66" s="565" t="e">
        <f>INDEX(VENDREDI!$B$35:$B$58,MATCH($A$66,VENDREDI!Y35:Y58,0))</f>
        <v>#N/A</v>
      </c>
      <c r="NM66" s="565" t="e">
        <f>INDEX(VENDREDI!$B$35:$B$58,MATCH($A$66,VENDREDI!Z35:Z58,0))</f>
        <v>#N/A</v>
      </c>
      <c r="NN66" s="565" t="e">
        <f>INDEX(VENDREDI!$B$35:$B$58,MATCH($A$66,VENDREDI!AA35:AA58,0))</f>
        <v>#N/A</v>
      </c>
      <c r="NO66" s="565" t="e">
        <f>INDEX(VENDREDI!$B$35:$B$58,MATCH($A$66,VENDREDI!AB35:AB58,0))</f>
        <v>#N/A</v>
      </c>
      <c r="NP66" s="572">
        <f t="shared" si="42"/>
        <v>0</v>
      </c>
      <c r="NS66" s="564" t="str">
        <f t="shared" si="43"/>
        <v>PRIN</v>
      </c>
      <c r="NT66" s="617" t="e">
        <f>INDEX(LUNDI!$B$63:$B$66,MATCH(A66,LUNDI!$D$63:$D$66,0))</f>
        <v>#N/A</v>
      </c>
      <c r="NU66" s="618" t="e">
        <f>INDEX(LUNDI!$B$63:$B$66,MATCH(A66,LUNDI!$E$63:$E$66,0))</f>
        <v>#N/A</v>
      </c>
      <c r="NV66" s="625" t="e">
        <f>INDEX(LUNDI!$H$63:$H$66,MATCH(A66,LUNDI!$J$63:$J$66,0))</f>
        <v>#N/A</v>
      </c>
      <c r="NW66" s="626" t="e">
        <f>INDEX(LUNDI!$H$63:$H$66,MATCH($A$66,LUNDI!K63:K66,0))</f>
        <v>#N/A</v>
      </c>
      <c r="NX66" s="617" t="e">
        <f>INDEX(MARDI!$B$63:$B$66,MATCH(A66,MARDI!$D$63:$D$66,0))</f>
        <v>#N/A</v>
      </c>
      <c r="NY66" s="618" t="e">
        <f>INDEX(MARDI!$B$63:$B$66,MATCH(A66,MARDI!$E$63:$E$66,0))</f>
        <v>#N/A</v>
      </c>
      <c r="NZ66" s="625" t="e">
        <f>INDEX(MARDI!$H$63:$H$66,MATCH(A66,MARDI!$J$63:$J$66,0))</f>
        <v>#N/A</v>
      </c>
      <c r="OA66" s="626" t="e">
        <f>INDEX(MARDI!$H$63:$H$66,MATCH(A66,MARDI!$K$63:$K$66,0))</f>
        <v>#N/A</v>
      </c>
      <c r="OB66" s="617" t="e">
        <f>INDEX(MERCREDI!$B$63:$B$66,MATCH(A66,MERCREDI!$D$63:$D$66,0))</f>
        <v>#N/A</v>
      </c>
      <c r="OC66" s="618" t="e">
        <f>INDEX(MERCREDI!$B$63:$B$66,MATCH(A66,MERCREDI!$E$63:$E$66,0))</f>
        <v>#N/A</v>
      </c>
      <c r="OD66" s="625" t="e">
        <f>INDEX(MERCREDI!$H$63:$H$66,MATCH(A66,MERCREDI!$J$63:$J$66,0))</f>
        <v>#N/A</v>
      </c>
      <c r="OE66" s="626" t="e">
        <f>INDEX(MERCREDI!$H$63:$H$66,MATCH(A66,MERCREDI!$K$63:$K$66,0))</f>
        <v>#N/A</v>
      </c>
      <c r="OF66" s="617" t="e">
        <f>INDEX(JEUDI!$B$63:$B$66,MATCH(A66,JEUDI!$D$63:$D$66,0))</f>
        <v>#N/A</v>
      </c>
      <c r="OG66" s="618" t="e">
        <f>INDEX(JEUDI!$B$63:$B$66,MATCH(A66,JEUDI!$E$63:$E$66,0))</f>
        <v>#N/A</v>
      </c>
      <c r="OH66" s="625" t="e">
        <f>INDEX(JEUDI!$H$63:$H$66,MATCH(A66,JEUDI!$J$63:$J$66,0))</f>
        <v>#N/A</v>
      </c>
      <c r="OI66" s="626" t="e">
        <f>INDEX(JEUDI!$H$63:$H$66,MATCH(A66,JEUDI!$K$63:$K$66,0))</f>
        <v>#N/A</v>
      </c>
      <c r="OJ66" s="617" t="e">
        <f>INDEX(VENDREDI!$B$63:$B$66,MATCH(A66,VENDREDI!$D$63:$D$66,0))</f>
        <v>#N/A</v>
      </c>
      <c r="OK66" s="618" t="e">
        <f>INDEX(VENDREDI!$B$63:$B$66,MATCH(A66,VENDREDI!$E$63:$E$66,0))</f>
        <v>#N/A</v>
      </c>
      <c r="OL66" s="625" t="e">
        <f>INDEX(VENDREDI!$H$63:$H$66,MATCH(A66,VENDREDI!$J$63:$J$66,0))</f>
        <v>#N/A</v>
      </c>
      <c r="OM66" s="626" t="e">
        <f>INDEX(VENDREDI!$H$63:$H$66,MATCH(A66,VENDREDI!$K$63:$K$66,0))</f>
        <v>#N/A</v>
      </c>
      <c r="ON66" s="669" t="str">
        <f t="shared" si="44"/>
        <v>PRIN</v>
      </c>
      <c r="OO66" s="641" t="e">
        <f>INDEX(LUNDI!$C$63:$C$66,MATCH(A66,LUNDI!$D$63:$D$66,0))</f>
        <v>#N/A</v>
      </c>
      <c r="OP66" s="642" t="e">
        <f>INDEX(LUNDI!$C$63:$C$66,MATCH(A66,LUNDI!$E$63:$E$66,0))</f>
        <v>#N/A</v>
      </c>
      <c r="OQ66" s="645" t="e">
        <f>INDEX(LUNDI!$I$63:$I$66,MATCH(A66,LUNDI!$J$63:$J$66,0))</f>
        <v>#N/A</v>
      </c>
      <c r="OR66" s="646" t="e">
        <f>INDEX(LUNDI!$I$63:$I$66,MATCH(A66,LUNDI!$K$63:$K$66,0))</f>
        <v>#N/A</v>
      </c>
      <c r="OS66" s="649" t="e">
        <f>INDEX(MARDI!$C$63:$C$66,MATCH(A66,MARDI!$D$63:$D$66,0))</f>
        <v>#N/A</v>
      </c>
      <c r="OT66" s="650" t="e">
        <f>INDEX(MARDI!$C$63:$C$66,MATCH(A66,MARDI!$E$63:$E$66,0))</f>
        <v>#N/A</v>
      </c>
      <c r="OU66" s="651" t="e">
        <f>INDEX(MARDI!$I$63:$I$66,MATCH(A66,MARDI!$J$63:$J$66,0))</f>
        <v>#N/A</v>
      </c>
      <c r="OV66" s="652" t="e">
        <f>INDEX(MARDI!$I$63:$I$66,MATCH(A66,MARDI!$K$63:$K$66,0))</f>
        <v>#N/A</v>
      </c>
      <c r="OW66" s="657" t="e">
        <f>INDEX(MERCREDI!$C$63:$C$66,MATCH(A66,MERCREDI!$D$63:$D$66,0))</f>
        <v>#N/A</v>
      </c>
      <c r="OX66" s="658" t="e">
        <f>INDEX(MERCREDI!$C$63:$C$66,MATCH(A66,MERCREDI!$E$63:$E$66,0))</f>
        <v>#N/A</v>
      </c>
      <c r="OY66" s="659" t="e">
        <f>INDEX(MERCREDI!$I$63:$I$66,MATCH(A66,MERCREDI!$J$63:$J$66,0))</f>
        <v>#N/A</v>
      </c>
      <c r="OZ66" s="660" t="e">
        <f>INDEX(MERCREDI!$I$63:$I$66,MATCH(A66,MERCREDI!$K$63:$K$66,0))</f>
        <v>#N/A</v>
      </c>
      <c r="PA66" s="657" t="e">
        <f>INDEX(JEUDI!$C$63:$C$66,MATCH(A66,JEUDI!$D$63:$D$66,0))</f>
        <v>#N/A</v>
      </c>
      <c r="PB66" s="658" t="e">
        <f>INDEX(JEUDI!$C$63:$C$66,MATCH(A66,JEUDI!$E$63:$E$66,0))</f>
        <v>#N/A</v>
      </c>
      <c r="PC66" s="659" t="e">
        <f>INDEX(JEUDI!$I$63:$I$66,MATCH(A66,JEUDI!$J$63:$J$66,0))</f>
        <v>#N/A</v>
      </c>
      <c r="PD66" s="660" t="e">
        <f>INDEX(JEUDI!$I$63:$I$66,MATCH(A66,JEUDI!$K$63:$K$66,0))</f>
        <v>#N/A</v>
      </c>
      <c r="PE66" s="657" t="e">
        <f>INDEX(VENDREDI!$C$63:$C$66,MATCH(A66,VENDREDI!$D$63:$D$66,0))</f>
        <v>#N/A</v>
      </c>
      <c r="PF66" s="658" t="e">
        <f>INDEX(VENDREDI!$C$63:$C$66,MATCH(A66,VENDREDI!$E$63:$E$66,0))</f>
        <v>#N/A</v>
      </c>
      <c r="PG66" s="659" t="e">
        <f>INDEX(VENDREDI!$I$63:$I$66,MATCH(A66,VENDREDI!$J$63:$J$66,0))</f>
        <v>#N/A</v>
      </c>
      <c r="PH66" s="660" t="e">
        <f>INDEX(VENDREDI!$I$63:$I$66,MATCH(A66,VENDREDI!$K$63:$K$66,0))</f>
        <v>#N/A</v>
      </c>
    </row>
    <row r="67" spans="1:424" x14ac:dyDescent="0.25">
      <c r="A67" s="90" t="str">
        <f>'LISTE DES PROFS'!A62</f>
        <v>REZAC</v>
      </c>
      <c r="B67" s="226">
        <f t="shared" si="17"/>
        <v>0</v>
      </c>
      <c r="C67" s="487">
        <f t="shared" si="18"/>
        <v>0</v>
      </c>
      <c r="D67" s="481">
        <f t="shared" si="19"/>
        <v>0</v>
      </c>
      <c r="E67" s="482">
        <f t="shared" si="20"/>
        <v>0</v>
      </c>
      <c r="F67" s="226">
        <f t="shared" si="21"/>
        <v>0</v>
      </c>
      <c r="G67" s="487">
        <f t="shared" si="22"/>
        <v>0</v>
      </c>
      <c r="H67" s="481">
        <f t="shared" si="23"/>
        <v>0</v>
      </c>
      <c r="I67" s="482">
        <f t="shared" si="24"/>
        <v>0</v>
      </c>
      <c r="J67" s="226">
        <f t="shared" si="45"/>
        <v>0</v>
      </c>
      <c r="K67" s="487">
        <f t="shared" si="46"/>
        <v>0</v>
      </c>
      <c r="L67" s="481">
        <f t="shared" si="47"/>
        <v>0</v>
      </c>
      <c r="M67" s="482">
        <f t="shared" si="48"/>
        <v>0</v>
      </c>
      <c r="N67" s="492">
        <f t="shared" si="25"/>
        <v>0</v>
      </c>
      <c r="O67" s="480" t="s">
        <v>53</v>
      </c>
      <c r="P67" s="226">
        <f>COUNTIF(LUNDI!$D$6:$AB$15,A67)</f>
        <v>0</v>
      </c>
      <c r="Q67" s="228">
        <f>COUNTIF(LUNDI!$D$20:$Y$29,A67)</f>
        <v>0</v>
      </c>
      <c r="R67" s="444">
        <f t="shared" si="4"/>
        <v>0</v>
      </c>
      <c r="S67" s="228">
        <f>COUNTIF(MARDI!$D$6:$AB$15,A67)</f>
        <v>0</v>
      </c>
      <c r="T67" s="228">
        <f>COUNTIF(MARDI!$D$20:$Y$29,A67)</f>
        <v>0</v>
      </c>
      <c r="U67" s="444">
        <f t="shared" si="5"/>
        <v>0</v>
      </c>
      <c r="V67" s="228">
        <f>COUNTIF(MERCREDI!$D$6:$AB$15,A67)</f>
        <v>0</v>
      </c>
      <c r="W67" s="228">
        <f>COUNTIF(MERCREDI!$D$20:$Y$29,A67)</f>
        <v>0</v>
      </c>
      <c r="X67" s="444">
        <f t="shared" si="6"/>
        <v>0</v>
      </c>
      <c r="Y67" s="228">
        <f>COUNTIF(JEUDI!$D$6:$AB$15,A67)</f>
        <v>0</v>
      </c>
      <c r="Z67" s="228">
        <f>COUNTIF(JEUDI!$D$20:$Y$29,A67)</f>
        <v>0</v>
      </c>
      <c r="AA67" s="444">
        <f t="shared" si="7"/>
        <v>0</v>
      </c>
      <c r="AB67" s="228">
        <f>COUNTIF(VENDREDI!$D$6:$AB$15,A67)</f>
        <v>0</v>
      </c>
      <c r="AC67" s="229">
        <f>COUNTIF(VENDREDI!$D$20:$Y$29,A67)</f>
        <v>0</v>
      </c>
      <c r="AD67" s="451">
        <f t="shared" si="8"/>
        <v>0</v>
      </c>
      <c r="AE67" s="226">
        <f>COUNTIF(LUNDI!$D$63:$D$66,A67)</f>
        <v>0</v>
      </c>
      <c r="AF67" s="227">
        <f>COUNTIF(LUNDI!$E$63:$E$66,A67)</f>
        <v>0</v>
      </c>
      <c r="AG67" s="228">
        <f>COUNTIF(MARDI!$D$63:$D$66,A67)</f>
        <v>0</v>
      </c>
      <c r="AH67" s="234">
        <f>COUNTIF(MARDI!$E$63:$E$66,A67)</f>
        <v>0</v>
      </c>
      <c r="AI67" s="228">
        <f>COUNTIF(MERCREDI!$D$63:$D$66,A67)</f>
        <v>0</v>
      </c>
      <c r="AJ67" s="234">
        <f>COUNTIF(MERCREDI!$E$63:$E$66,A67)</f>
        <v>0</v>
      </c>
      <c r="AK67" s="228">
        <f>COUNTIF(JEUDI!$D$63:$D$66,A67)</f>
        <v>0</v>
      </c>
      <c r="AL67" s="227">
        <f>COUNTIF(JEUDI!$E$63:$E$66,A67)</f>
        <v>0</v>
      </c>
      <c r="AM67" s="228">
        <f>COUNTIF(VENDREDI!$D$63:$D$66,A67)</f>
        <v>0</v>
      </c>
      <c r="AN67" s="525">
        <f>COUNTIF(VENDREDI!$E$63:$E$66,A67)</f>
        <v>0</v>
      </c>
      <c r="AO67" s="226">
        <f>COUNTIF(LUNDI!$F$63:$F$66,A67)</f>
        <v>0</v>
      </c>
      <c r="AP67" s="227"/>
      <c r="AQ67" s="228">
        <f>COUNTIF(MARDI!$F$63:$F$66,A67)</f>
        <v>0</v>
      </c>
      <c r="AR67" s="227"/>
      <c r="AS67" s="228">
        <f>COUNTIF(MERCREDI!$F$63:$F$66,A67)</f>
        <v>0</v>
      </c>
      <c r="AT67" s="227"/>
      <c r="AU67" s="228">
        <f>COUNTIF(JEUDI!$F$63:$F$66,A67)</f>
        <v>0</v>
      </c>
      <c r="AV67" s="227"/>
      <c r="AW67" s="229">
        <f>COUNTIF(VENDREDI!$F$63:$F$66,A67)</f>
        <v>0</v>
      </c>
      <c r="AZ67" s="236">
        <f>COUNTIF(LUNDI!$D$35:$AB$44,A67)</f>
        <v>0</v>
      </c>
      <c r="BA67" s="237">
        <f>COUNTIF(LUNDI!$D$49:$Y$58,A67)</f>
        <v>0</v>
      </c>
      <c r="BB67" s="444">
        <f t="shared" si="9"/>
        <v>0</v>
      </c>
      <c r="BC67" s="237">
        <f>COUNTIF(MARDI!$D$35:$AB$44,A67)</f>
        <v>0</v>
      </c>
      <c r="BD67" s="237">
        <f>COUNTIF(MARDI!$D$49:$Y$58,A67)</f>
        <v>0</v>
      </c>
      <c r="BE67" s="444">
        <f t="shared" si="10"/>
        <v>0</v>
      </c>
      <c r="BF67" s="237">
        <f>COUNTIF(MERCREDI!$D$35:$AB$44,A67)</f>
        <v>0</v>
      </c>
      <c r="BG67" s="237">
        <f>COUNTIF(MERCREDI!$D$49:$Y$58,A67)</f>
        <v>0</v>
      </c>
      <c r="BH67" s="444">
        <f t="shared" si="11"/>
        <v>0</v>
      </c>
      <c r="BI67" s="237">
        <f>COUNTIF(JEUDI!$D$35:$AB$44,A67)</f>
        <v>0</v>
      </c>
      <c r="BJ67" s="237">
        <f>COUNTIF(JEUDI!$D$49:$Y$58,A67)</f>
        <v>0</v>
      </c>
      <c r="BK67" s="444">
        <f t="shared" si="12"/>
        <v>0</v>
      </c>
      <c r="BL67" s="237">
        <f>COUNTIF(VENDREDI!$D$35:$AB$44,A67)</f>
        <v>0</v>
      </c>
      <c r="BM67" s="238">
        <f>COUNTIF(VENDREDI!$D$49:$Y$58,A67)</f>
        <v>0</v>
      </c>
      <c r="BN67" s="451">
        <f t="shared" si="13"/>
        <v>0</v>
      </c>
      <c r="BO67" s="207">
        <f>COUNTIF(LUNDI!$J$63:$J$66,A67)</f>
        <v>0</v>
      </c>
      <c r="BP67" s="41">
        <f>COUNTIF(LUNDI!$K$63:$K$66,A67)</f>
        <v>0</v>
      </c>
      <c r="BQ67" s="207">
        <f>COUNTIF(MARDI!$J$63:$J$66,A67)</f>
        <v>0</v>
      </c>
      <c r="BR67" s="41">
        <f>COUNTIF(MARDI!$K$63:$K$66,A67)</f>
        <v>0</v>
      </c>
      <c r="BS67" s="207">
        <f>COUNTIF(MERCREDI!$J$63:$J$66,A67)</f>
        <v>0</v>
      </c>
      <c r="BT67" s="41">
        <f>COUNTIF(MERCREDI!$K$63:$K$66,A67)</f>
        <v>0</v>
      </c>
      <c r="BU67" s="207">
        <f>COUNTIF(JEUDI!$J$63:$J$66,A67)</f>
        <v>0</v>
      </c>
      <c r="BV67" s="41">
        <f>COUNTIF(JEUDI!$K$63:$K$66,A67)</f>
        <v>0</v>
      </c>
      <c r="BW67" s="207">
        <f>COUNTIF(VENDREDI!$J$63:$J$66,A67)</f>
        <v>0</v>
      </c>
      <c r="BX67" s="42">
        <f>COUNTIF(VENDREDI!$K$63:$K$66,A67)</f>
        <v>0</v>
      </c>
      <c r="BY67" s="207">
        <f>COUNTIF(LUNDI!$L$66:$L123,A67)</f>
        <v>0</v>
      </c>
      <c r="BZ67" s="208"/>
      <c r="CA67" s="41">
        <f>COUNTIF(MARDI!$L$63:$L$66,A67)</f>
        <v>0</v>
      </c>
      <c r="CB67" s="208"/>
      <c r="CC67" s="208">
        <f>COUNTIF(MERCREDI!$L$63:$L$66,A67)</f>
        <v>0</v>
      </c>
      <c r="CD67" s="208"/>
      <c r="CE67" s="41">
        <f>COUNTIF(JEUDI!$L$63:$L$66,A67)</f>
        <v>0</v>
      </c>
      <c r="CF67" s="208"/>
      <c r="CG67" s="209">
        <f>COUNTIF(VENDREDI!$L$63:$L$66,A67)</f>
        <v>0</v>
      </c>
      <c r="CK67" s="43">
        <f>COUNTIF(LUNDI!$O$64:$O$66,A67)</f>
        <v>0</v>
      </c>
      <c r="CL67" s="41">
        <f>COUNTIF(MARDI!$O$64:$O$66,A67)</f>
        <v>0</v>
      </c>
      <c r="CM67" s="41">
        <f>COUNTIF(MERCREDI!$O$64:$O$66,A67)</f>
        <v>0</v>
      </c>
      <c r="CN67" s="41">
        <f>COUNTIF(JEUDI!$O$64:$O$66,A67)</f>
        <v>0</v>
      </c>
      <c r="CO67" s="42">
        <f>COUNTIF(VENDREDI!$O$64:$O$66,A67)</f>
        <v>0</v>
      </c>
      <c r="CQ67" s="43">
        <f>COUNTIF(LUNDI!$P$64:$P$66,A67)</f>
        <v>0</v>
      </c>
      <c r="CR67" s="41">
        <f>COUNTIF(MARDI!$P$64:$P$66,A67)</f>
        <v>0</v>
      </c>
      <c r="CS67" s="41">
        <f>COUNTIF(MERCREDI!$P$64:$P$66,A67)</f>
        <v>0</v>
      </c>
      <c r="CT67" s="41">
        <f>COUNTIF(JEUDI!$P$64:$P$66,A67)</f>
        <v>0</v>
      </c>
      <c r="CU67" s="42">
        <f>COUNTIF(VENDREDI!$P$64:$P$66,A67)</f>
        <v>0</v>
      </c>
      <c r="CV67" s="543" t="str">
        <f t="shared" si="26"/>
        <v>REZAC</v>
      </c>
      <c r="CW67" s="559" t="e">
        <f>INDEX(LUNDI!$B$6:$B$29,MATCH($A$67,LUNDI!D6:D29,0))</f>
        <v>#N/A</v>
      </c>
      <c r="CX67" s="559" t="e">
        <f>INDEX(LUNDI!$B$6:$B$29,MATCH($A$67,LUNDI!E6:E29,0))</f>
        <v>#N/A</v>
      </c>
      <c r="CY67" s="559" t="e">
        <f>INDEX(LUNDI!$B$6:$B$29,MATCH($A$67,LUNDI!F6:F29,0))</f>
        <v>#N/A</v>
      </c>
      <c r="CZ67" s="559" t="e">
        <f>INDEX(LUNDI!$B$6:$B$29,MATCH($A$67,LUNDI!G6:G29,0))</f>
        <v>#N/A</v>
      </c>
      <c r="DA67" s="559" t="e">
        <f>INDEX(LUNDI!$B$6:$B$29,MATCH($A$67,LUNDI!H6:H29,0))</f>
        <v>#N/A</v>
      </c>
      <c r="DB67" s="559" t="e">
        <f>INDEX(LUNDI!$B$6:$B$29,MATCH($A$67,LUNDI!I6:I29,0))</f>
        <v>#N/A</v>
      </c>
      <c r="DC67" s="559" t="e">
        <f>INDEX(LUNDI!$B$6:$B$29,MATCH($A$67,LUNDI!J6:J29,0))</f>
        <v>#N/A</v>
      </c>
      <c r="DD67" s="559" t="e">
        <f>INDEX(LUNDI!$B$6:$B$29,MATCH($A$67,LUNDI!K6:K29,0))</f>
        <v>#N/A</v>
      </c>
      <c r="DE67" s="559" t="e">
        <f>INDEX(LUNDI!$B$6:$B$29,MATCH($A$67,LUNDI!L6:L29,0))</f>
        <v>#N/A</v>
      </c>
      <c r="DF67" s="559" t="e">
        <f>INDEX(LUNDI!$B$6:$B$29,MATCH($A$67,LUNDI!M6:M29,0))</f>
        <v>#N/A</v>
      </c>
      <c r="DG67" s="559" t="e">
        <f>INDEX(LUNDI!$B$6:$B$29,MATCH($A$67,LUNDI!N6:N29,0))</f>
        <v>#N/A</v>
      </c>
      <c r="DH67" s="559" t="e">
        <f>INDEX(LUNDI!$B$6:$B$29,MATCH($A$67,LUNDI!O6:O29,0))</f>
        <v>#N/A</v>
      </c>
      <c r="DI67" s="559" t="e">
        <f>INDEX(LUNDI!$B$6:$B$29,MATCH($A$67,LUNDI!P6:P29,0))</f>
        <v>#N/A</v>
      </c>
      <c r="DJ67" s="559" t="e">
        <f>INDEX(LUNDI!$B$6:$B$29,MATCH($A$67,LUNDI!Q6:Q29,0))</f>
        <v>#N/A</v>
      </c>
      <c r="DK67" s="559" t="e">
        <f>INDEX(LUNDI!$B$6:$B$29,MATCH($A$67,LUNDI!R6:R29,0))</f>
        <v>#N/A</v>
      </c>
      <c r="DL67" s="559" t="e">
        <f>INDEX(LUNDI!$B$6:$B$29,MATCH($A$67,LUNDI!S6:S29,0))</f>
        <v>#N/A</v>
      </c>
      <c r="DM67" s="559" t="e">
        <f>INDEX(LUNDI!$B$6:$B$29,MATCH($A$67,LUNDI!T6:T29,0))</f>
        <v>#N/A</v>
      </c>
      <c r="DN67" s="559" t="e">
        <f>INDEX(LUNDI!$B$6:$B$29,MATCH($A$67,LUNDI!U6:U29,0))</f>
        <v>#N/A</v>
      </c>
      <c r="DO67" s="559" t="e">
        <f>INDEX(LUNDI!$B$6:$B$29,MATCH($A$67,LUNDI!V6:V29,0))</f>
        <v>#N/A</v>
      </c>
      <c r="DP67" s="559" t="e">
        <f>INDEX(LUNDI!$B$6:$B$29,MATCH($A$67,LUNDI!W6:W29,0))</f>
        <v>#N/A</v>
      </c>
      <c r="DQ67" s="559" t="e">
        <f>INDEX(LUNDI!$B$6:$B$29,MATCH($A$67,LUNDI!X6:X29,0))</f>
        <v>#N/A</v>
      </c>
      <c r="DR67" s="559" t="e">
        <f>INDEX(LUNDI!$B$6:$B$29,MATCH($A$67,LUNDI!Y6:Y29,0))</f>
        <v>#N/A</v>
      </c>
      <c r="DS67" s="559" t="e">
        <f>INDEX(LUNDI!$B$6:$B$29,MATCH($A$67,LUNDI!Z6:Z29,0))</f>
        <v>#N/A</v>
      </c>
      <c r="DT67" s="559" t="e">
        <f>INDEX(LUNDI!$B$6:$B$29,MATCH($A$67,LUNDI!AA6:AA29,0))</f>
        <v>#N/A</v>
      </c>
      <c r="DU67" s="559" t="e">
        <f>INDEX(LUNDI!$B$6:$B$29,MATCH($A$67,LUNDI!AB6:AB29,0))</f>
        <v>#N/A</v>
      </c>
      <c r="DV67" s="572">
        <f t="shared" si="49"/>
        <v>0</v>
      </c>
      <c r="DW67" s="543" t="str">
        <f t="shared" si="50"/>
        <v>REZAC</v>
      </c>
      <c r="DX67" s="559" t="e">
        <f>INDEX(MARDI!$B$6:$B$29,MATCH($A$67,MARDI!D6:D29,0))</f>
        <v>#N/A</v>
      </c>
      <c r="DY67" s="559" t="e">
        <f>INDEX(MARDI!$B$6:$B$29,MATCH($A$67,MARDI!E6:E29,0))</f>
        <v>#N/A</v>
      </c>
      <c r="DZ67" s="559" t="e">
        <f>INDEX(MARDI!$B$6:$B$29,MATCH($A$67,MARDI!F6:F29,0))</f>
        <v>#N/A</v>
      </c>
      <c r="EA67" s="559" t="e">
        <f>INDEX(MARDI!$B$6:$B$29,MATCH($A$67,MARDI!G6:G29,0))</f>
        <v>#N/A</v>
      </c>
      <c r="EB67" s="559" t="e">
        <f>INDEX(MARDI!$B$6:$B$29,MATCH($A$67,MARDI!H6:H29,0))</f>
        <v>#N/A</v>
      </c>
      <c r="EC67" s="559" t="e">
        <f>INDEX(MARDI!$B$6:$B$29,MATCH($A$67,MARDI!I6:I29,0))</f>
        <v>#N/A</v>
      </c>
      <c r="ED67" s="559" t="e">
        <f>INDEX(MARDI!$B$6:$B$29,MATCH($A$67,MARDI!J6:J29,0))</f>
        <v>#N/A</v>
      </c>
      <c r="EE67" s="559" t="e">
        <f>INDEX(MARDI!$B$6:$B$29,MATCH($A$67,MARDI!K6:K29,0))</f>
        <v>#N/A</v>
      </c>
      <c r="EF67" s="559" t="e">
        <f>INDEX(MARDI!$B$6:$B$29,MATCH($A$67,MARDI!L6:L29,0))</f>
        <v>#N/A</v>
      </c>
      <c r="EG67" s="559" t="e">
        <f>INDEX(MARDI!$B$6:$B$29,MATCH($A$67,MARDI!M6:M29,0))</f>
        <v>#N/A</v>
      </c>
      <c r="EH67" s="559" t="e">
        <f>INDEX(MARDI!$B$6:$B$29,MATCH($A$67,MARDI!N6:N29,0))</f>
        <v>#N/A</v>
      </c>
      <c r="EI67" s="559" t="e">
        <f>INDEX(MARDI!$B$6:$B$29,MATCH($A$67,MARDI!O6:O29,0))</f>
        <v>#N/A</v>
      </c>
      <c r="EJ67" s="559" t="e">
        <f>INDEX(MARDI!$B$6:$B$29,MATCH($A$67,MARDI!P6:P29,0))</f>
        <v>#N/A</v>
      </c>
      <c r="EK67" s="559" t="e">
        <f>INDEX(MARDI!$B$6:$B$29,MATCH($A$67,MARDI!Q6:Q29,0))</f>
        <v>#N/A</v>
      </c>
      <c r="EL67" s="559" t="e">
        <f>INDEX(MARDI!$B$6:$B$29,MATCH($A$67,MARDI!R6:R29,0))</f>
        <v>#N/A</v>
      </c>
      <c r="EM67" s="559" t="e">
        <f>INDEX(MARDI!$B$6:$B$29,MATCH($A$67,MARDI!S6:S29,0))</f>
        <v>#N/A</v>
      </c>
      <c r="EN67" s="559" t="e">
        <f>INDEX(MARDI!$B$6:$B$29,MATCH($A$67,MARDI!T6:T29,0))</f>
        <v>#N/A</v>
      </c>
      <c r="EO67" s="559" t="e">
        <f>INDEX(MARDI!$B$6:$B$29,MATCH($A$67,MARDI!U6:U29,0))</f>
        <v>#N/A</v>
      </c>
      <c r="EP67" s="559" t="e">
        <f>INDEX(MARDI!$B$6:$B$29,MATCH($A$67,MARDI!V6:V29,0))</f>
        <v>#N/A</v>
      </c>
      <c r="EQ67" s="559" t="e">
        <f>INDEX(MARDI!$B$6:$B$29,MATCH($A$67,MARDI!W6:W29,0))</f>
        <v>#N/A</v>
      </c>
      <c r="ER67" s="559" t="e">
        <f>INDEX(MARDI!$B$6:$B$29,MATCH($A$67,MARDI!X6:X29,0))</f>
        <v>#N/A</v>
      </c>
      <c r="ES67" s="559" t="e">
        <f>INDEX(MARDI!$B$6:$B$29,MATCH($A$67,MARDI!Y6:Y29,0))</f>
        <v>#N/A</v>
      </c>
      <c r="ET67" s="559" t="e">
        <f>INDEX(MARDI!$B$6:$B$29,MATCH($A$67,MARDI!Z6:Z29,0))</f>
        <v>#N/A</v>
      </c>
      <c r="EU67" s="559" t="e">
        <f>INDEX(MARDI!$B$6:$B$29,MATCH($A$67,MARDI!AA6:AA29,0))</f>
        <v>#N/A</v>
      </c>
      <c r="EV67" s="559" t="e">
        <f>INDEX(MARDI!$B$6:$B$29,MATCH($A$67,MARDI!AB6:AB29,0))</f>
        <v>#N/A</v>
      </c>
      <c r="EW67" s="572">
        <f t="shared" si="51"/>
        <v>0</v>
      </c>
      <c r="EX67" s="559"/>
      <c r="EY67" s="568" t="str">
        <f t="shared" si="27"/>
        <v>REZAC</v>
      </c>
      <c r="EZ67" s="559" t="e">
        <f>INDEX(MERCREDI!$B$6:$B$29,MATCH($A$67,MERCREDI!D6:D29,0))</f>
        <v>#N/A</v>
      </c>
      <c r="FA67" s="559" t="e">
        <f>INDEX(MERCREDI!$B$6:$B$29,MATCH($A$67,MERCREDI!E6:E29,0))</f>
        <v>#N/A</v>
      </c>
      <c r="FB67" s="559" t="e">
        <f>INDEX(MERCREDI!$B$6:$B$29,MATCH($A$67,MERCREDI!F6:F29,0))</f>
        <v>#N/A</v>
      </c>
      <c r="FC67" s="559" t="e">
        <f>INDEX(MERCREDI!$B$6:$B$29,MATCH($A$67,MERCREDI!G6:G29,0))</f>
        <v>#N/A</v>
      </c>
      <c r="FD67" s="559" t="e">
        <f>INDEX(MERCREDI!$B$6:$B$29,MATCH($A$67,MERCREDI!H6:H29,0))</f>
        <v>#N/A</v>
      </c>
      <c r="FE67" s="559" t="e">
        <f>INDEX(MERCREDI!$B$6:$B$29,MATCH($A$67,MERCREDI!I6:I29,0))</f>
        <v>#N/A</v>
      </c>
      <c r="FF67" s="559" t="e">
        <f>INDEX(MERCREDI!$B$6:$B$29,MATCH($A$67,MERCREDI!J6:J29,0))</f>
        <v>#N/A</v>
      </c>
      <c r="FG67" s="559" t="e">
        <f>INDEX(MERCREDI!$B$6:$B$29,MATCH($A$67,MERCREDI!K6:K29,0))</f>
        <v>#N/A</v>
      </c>
      <c r="FH67" s="559" t="e">
        <f>INDEX(MERCREDI!$B$6:$B$29,MATCH($A$67,MERCREDI!L6:L29,0))</f>
        <v>#N/A</v>
      </c>
      <c r="FI67" s="559" t="e">
        <f>INDEX(MERCREDI!$B$6:$B$29,MATCH($A$67,MERCREDI!M6:M29,0))</f>
        <v>#N/A</v>
      </c>
      <c r="FJ67" s="559" t="e">
        <f>INDEX(MERCREDI!$B$6:$B$29,MATCH($A$67,MERCREDI!N6:N29,0))</f>
        <v>#N/A</v>
      </c>
      <c r="FK67" s="559" t="e">
        <f>INDEX(MERCREDI!$B$6:$B$29,MATCH($A$67,MERCREDI!O6:O29,0))</f>
        <v>#N/A</v>
      </c>
      <c r="FL67" s="559" t="e">
        <f>INDEX(MERCREDI!$B$6:$B$29,MATCH($A$67,MERCREDI!P6:P29,0))</f>
        <v>#N/A</v>
      </c>
      <c r="FM67" s="559" t="e">
        <f>INDEX(MERCREDI!$B$6:$B$29,MATCH($A$67,MERCREDI!Q6:Q29,0))</f>
        <v>#N/A</v>
      </c>
      <c r="FN67" s="559" t="e">
        <f>INDEX(MERCREDI!$B$6:$B$29,MATCH($A$67,MERCREDI!R6:R29,0))</f>
        <v>#N/A</v>
      </c>
      <c r="FO67" s="559" t="e">
        <f>INDEX(MERCREDI!$B$6:$B$29,MATCH($A$67,MERCREDI!S6:S29,0))</f>
        <v>#N/A</v>
      </c>
      <c r="FP67" s="559" t="e">
        <f>INDEX(MERCREDI!$B$6:$B$29,MATCH($A$67,MERCREDI!T6:T29,0))</f>
        <v>#N/A</v>
      </c>
      <c r="FQ67" s="559" t="e">
        <f>INDEX(MERCREDI!$B$6:$B$29,MATCH($A$67,MERCREDI!U6:U29,0))</f>
        <v>#N/A</v>
      </c>
      <c r="FR67" s="559" t="e">
        <f>INDEX(MERCREDI!$B$6:$B$29,MATCH($A$67,MERCREDI!V6:V29,0))</f>
        <v>#N/A</v>
      </c>
      <c r="FS67" s="559" t="e">
        <f>INDEX(MERCREDI!$B$6:$B$29,MATCH($A$67,MERCREDI!W6:W29,0))</f>
        <v>#N/A</v>
      </c>
      <c r="FT67" s="559" t="e">
        <f>INDEX(MERCREDI!$B$6:$B$29,MATCH($A$67,MERCREDI!X6:X29,0))</f>
        <v>#N/A</v>
      </c>
      <c r="FU67" s="559" t="e">
        <f>INDEX(MERCREDI!$B$6:$B$29,MATCH($A$67,MERCREDI!Y6:Y29,0))</f>
        <v>#N/A</v>
      </c>
      <c r="FV67" s="559" t="e">
        <f>INDEX(MERCREDI!$B$6:$B$29,MATCH($A$67,MERCREDI!Z6:Z29,0))</f>
        <v>#N/A</v>
      </c>
      <c r="FW67" s="559" t="e">
        <f>INDEX(MERCREDI!$B$6:$B$29,MATCH($A$67,MERCREDI!AA6:AA29,0))</f>
        <v>#N/A</v>
      </c>
      <c r="FX67" s="559" t="e">
        <f>INDEX(MERCREDI!$B$6:$B$29,MATCH($A$67,MERCREDI!AB6:AB29,0))</f>
        <v>#N/A</v>
      </c>
      <c r="FY67" s="572">
        <f t="shared" si="28"/>
        <v>0</v>
      </c>
      <c r="GA67" s="570" t="str">
        <f t="shared" si="29"/>
        <v>REZAC</v>
      </c>
      <c r="GB67" s="565" t="e">
        <f>INDEX(JEUDI!$B$6:$B$29,MATCH($A$67,JEUDI!D6:D29,0))</f>
        <v>#N/A</v>
      </c>
      <c r="GC67" s="565" t="e">
        <f>INDEX(JEUDI!$B$6:$B$29,MATCH($A$67,JEUDI!E6:E29,0))</f>
        <v>#N/A</v>
      </c>
      <c r="GD67" s="565" t="e">
        <f>INDEX(JEUDI!$B$6:$B$29,MATCH($A$67,JEUDI!F6:F29,0))</f>
        <v>#N/A</v>
      </c>
      <c r="GE67" s="565" t="e">
        <f>INDEX(JEUDI!$B$6:$B$29,MATCH($A$67,JEUDI!G6:G29,0))</f>
        <v>#N/A</v>
      </c>
      <c r="GF67" s="565" t="e">
        <f>INDEX(JEUDI!$B$6:$B$29,MATCH($A$67,JEUDI!H6:H29,0))</f>
        <v>#N/A</v>
      </c>
      <c r="GG67" s="565" t="e">
        <f>INDEX(JEUDI!$B$6:$B$29,MATCH($A$67,JEUDI!I6:I29,0))</f>
        <v>#N/A</v>
      </c>
      <c r="GH67" s="565" t="e">
        <f>INDEX(JEUDI!$B$6:$B$29,MATCH($A$67,JEUDI!J6:J29,0))</f>
        <v>#N/A</v>
      </c>
      <c r="GI67" s="565" t="e">
        <f>INDEX(JEUDI!$B$6:$B$29,MATCH($A$67,JEUDI!K6:K29,0))</f>
        <v>#N/A</v>
      </c>
      <c r="GJ67" s="565" t="e">
        <f>INDEX(JEUDI!$B$6:$B$29,MATCH($A$67,JEUDI!L6:L29,0))</f>
        <v>#N/A</v>
      </c>
      <c r="GK67" s="565" t="e">
        <f>INDEX(JEUDI!$B$6:$B$29,MATCH($A$67,JEUDI!M6:M29,0))</f>
        <v>#N/A</v>
      </c>
      <c r="GL67" s="565" t="e">
        <f>INDEX(JEUDI!$B$6:$B$29,MATCH($A$67,JEUDI!N6:N29,0))</f>
        <v>#N/A</v>
      </c>
      <c r="GM67" s="565" t="e">
        <f>INDEX(JEUDI!$B$6:$B$29,MATCH($A$67,JEUDI!O6:O29,0))</f>
        <v>#N/A</v>
      </c>
      <c r="GN67" s="565" t="e">
        <f>INDEX(JEUDI!$B$6:$B$29,MATCH($A$67,JEUDI!P6:P29,0))</f>
        <v>#N/A</v>
      </c>
      <c r="GO67" s="565" t="e">
        <f>INDEX(JEUDI!$B$6:$B$29,MATCH($A$67,JEUDI!Q6:Q29,0))</f>
        <v>#N/A</v>
      </c>
      <c r="GP67" s="565" t="e">
        <f>INDEX(JEUDI!$B$6:$B$29,MATCH($A$67,JEUDI!R6:R29,0))</f>
        <v>#N/A</v>
      </c>
      <c r="GQ67" s="565" t="e">
        <f>INDEX(JEUDI!$B$6:$B$29,MATCH($A$67,JEUDI!S6:S29,0))</f>
        <v>#N/A</v>
      </c>
      <c r="GR67" s="565" t="e">
        <f>INDEX(JEUDI!$B$6:$B$29,MATCH($A$67,JEUDI!T6:T29,0))</f>
        <v>#N/A</v>
      </c>
      <c r="GS67" s="565" t="e">
        <f>INDEX(JEUDI!$B$6:$B$29,MATCH($A$67,JEUDI!U6:U29,0))</f>
        <v>#N/A</v>
      </c>
      <c r="GT67" s="565" t="e">
        <f>INDEX(JEUDI!$B$6:$B$29,MATCH($A$67,JEUDI!V6:V29,0))</f>
        <v>#N/A</v>
      </c>
      <c r="GU67" s="565" t="e">
        <f>INDEX(JEUDI!$B$6:$B$29,MATCH($A$67,JEUDI!W6:W29,0))</f>
        <v>#N/A</v>
      </c>
      <c r="GV67" s="565" t="e">
        <f>INDEX(JEUDI!$B$6:$B$29,MATCH($A$67,JEUDI!X6:X29,0))</f>
        <v>#N/A</v>
      </c>
      <c r="GW67" s="565" t="e">
        <f>INDEX(JEUDI!$B$6:$B$29,MATCH($A$67,JEUDI!Y6:Y29,0))</f>
        <v>#N/A</v>
      </c>
      <c r="GX67" s="565" t="e">
        <f>INDEX(JEUDI!$B$6:$B$29,MATCH($A$67,JEUDI!Z6:Z29,0))</f>
        <v>#N/A</v>
      </c>
      <c r="GY67" s="565" t="e">
        <f>INDEX(JEUDI!$B$6:$B$29,MATCH($A$67,JEUDI!AA6:AA29,0))</f>
        <v>#N/A</v>
      </c>
      <c r="GZ67" s="565" t="e">
        <f>INDEX(JEUDI!$B$6:$B$29,MATCH($A$67,JEUDI!AB6:AB29,0))</f>
        <v>#N/A</v>
      </c>
      <c r="HA67" s="572">
        <f t="shared" si="30"/>
        <v>0</v>
      </c>
      <c r="HC67" s="772" t="str">
        <f t="shared" si="31"/>
        <v>REZAC</v>
      </c>
      <c r="HD67" s="565" t="e">
        <f>INDEX(VENDREDI!$B$6:$B$29,MATCH($A$67,VENDREDI!D6:D29,0))</f>
        <v>#N/A</v>
      </c>
      <c r="HE67" s="565" t="e">
        <f>INDEX(VENDREDI!$B$6:$B$29,MATCH($A$67,VENDREDI!E6:E29,0))</f>
        <v>#N/A</v>
      </c>
      <c r="HF67" s="565" t="e">
        <f>INDEX(VENDREDI!$B$6:$B$29,MATCH($A$67,VENDREDI!F6:F29,0))</f>
        <v>#N/A</v>
      </c>
      <c r="HG67" s="565" t="e">
        <f>INDEX(VENDREDI!$B$6:$B$29,MATCH($A$67,VENDREDI!G6:G29,0))</f>
        <v>#N/A</v>
      </c>
      <c r="HH67" s="565" t="e">
        <f>INDEX(VENDREDI!$B$6:$B$29,MATCH($A$67,VENDREDI!H6:H29,0))</f>
        <v>#N/A</v>
      </c>
      <c r="HI67" s="565" t="e">
        <f>INDEX(VENDREDI!$B$6:$B$29,MATCH($A$67,VENDREDI!I6:I29,0))</f>
        <v>#N/A</v>
      </c>
      <c r="HJ67" s="565" t="e">
        <f>INDEX(VENDREDI!$B$6:$B$29,MATCH($A$67,VENDREDI!J6:J29,0))</f>
        <v>#N/A</v>
      </c>
      <c r="HK67" s="565" t="e">
        <f>INDEX(VENDREDI!$B$6:$B$29,MATCH($A$67,VENDREDI!K6:K29,0))</f>
        <v>#N/A</v>
      </c>
      <c r="HL67" s="565" t="e">
        <f>INDEX(VENDREDI!$B$6:$B$29,MATCH($A$67,VENDREDI!L6:L29,0))</f>
        <v>#N/A</v>
      </c>
      <c r="HM67" s="565" t="e">
        <f>INDEX(VENDREDI!$B$6:$B$29,MATCH($A$67,VENDREDI!M6:M29,0))</f>
        <v>#N/A</v>
      </c>
      <c r="HN67" s="565" t="e">
        <f>INDEX(VENDREDI!$B$6:$B$29,MATCH($A$67,VENDREDI!N6:N29,0))</f>
        <v>#N/A</v>
      </c>
      <c r="HO67" s="565" t="e">
        <f>INDEX(VENDREDI!$B$6:$B$29,MATCH($A$67,VENDREDI!O6:O29,0))</f>
        <v>#N/A</v>
      </c>
      <c r="HP67" s="565" t="e">
        <f>INDEX(VENDREDI!$B$6:$B$29,MATCH($A$67,VENDREDI!P6:P29,0))</f>
        <v>#N/A</v>
      </c>
      <c r="HQ67" s="565" t="e">
        <f>INDEX(VENDREDI!$B$6:$B$29,MATCH($A$67,VENDREDI!Q6:Q29,0))</f>
        <v>#N/A</v>
      </c>
      <c r="HR67" s="565" t="e">
        <f>INDEX(VENDREDI!$B$6:$B$29,MATCH($A$67,VENDREDI!R6:R29,0))</f>
        <v>#N/A</v>
      </c>
      <c r="HS67" s="565" t="e">
        <f>INDEX(VENDREDI!$B$6:$B$29,MATCH($A$67,VENDREDI!S6:S29,0))</f>
        <v>#N/A</v>
      </c>
      <c r="HT67" s="565" t="e">
        <f>INDEX(VENDREDI!$B$6:$B$29,MATCH($A$67,VENDREDI!T6:T29,0))</f>
        <v>#N/A</v>
      </c>
      <c r="HU67" s="565" t="e">
        <f>INDEX(VENDREDI!$B$6:$B$29,MATCH($A$67,VENDREDI!U6:U29,0))</f>
        <v>#N/A</v>
      </c>
      <c r="HV67" s="565" t="e">
        <f>INDEX(VENDREDI!$B$6:$B$29,MATCH($A$67,VENDREDI!V6:V29,0))</f>
        <v>#N/A</v>
      </c>
      <c r="HW67" s="565" t="e">
        <f>INDEX(VENDREDI!$B$6:$B$29,MATCH($A$67,VENDREDI!W6:W29,0))</f>
        <v>#N/A</v>
      </c>
      <c r="HX67" s="565" t="e">
        <f>INDEX(VENDREDI!$B$6:$B$29,MATCH($A$67,VENDREDI!X6:X29,0))</f>
        <v>#N/A</v>
      </c>
      <c r="HY67" s="565" t="e">
        <f>INDEX(VENDREDI!$B$6:$B$29,MATCH($A$67,VENDREDI!Y6:Y29,0))</f>
        <v>#N/A</v>
      </c>
      <c r="HZ67" s="565" t="e">
        <f>INDEX(VENDREDI!$B$6:$B$29,MATCH($A$67,VENDREDI!Z6:Z29,0))</f>
        <v>#N/A</v>
      </c>
      <c r="IA67" s="565" t="e">
        <f>INDEX(VENDREDI!$B$6:$B$29,MATCH($A$67,VENDREDI!AA6:AA29,0))</f>
        <v>#N/A</v>
      </c>
      <c r="IB67" s="565" t="e">
        <f>INDEX(VENDREDI!$B$6:$B$29,MATCH($A$67,VENDREDI!AB6:AB29,0))</f>
        <v>#N/A</v>
      </c>
      <c r="IC67" s="572">
        <f t="shared" si="32"/>
        <v>0</v>
      </c>
      <c r="IG67" s="772" t="str">
        <f t="shared" si="33"/>
        <v>REZAC</v>
      </c>
      <c r="IH67" s="565" t="e">
        <f>INDEX(LUNDI!$B$35:$B$58,MATCH($A$67,LUNDI!D35:D58,0))</f>
        <v>#N/A</v>
      </c>
      <c r="II67" s="565" t="e">
        <f>INDEX(LUNDI!$B$35:$B$58,MATCH($A$67,LUNDI!E35:E58,0))</f>
        <v>#N/A</v>
      </c>
      <c r="IJ67" s="565" t="e">
        <f>INDEX(LUNDI!$B$35:$B$58,MATCH($A$67,LUNDI!F35:F58,0))</f>
        <v>#N/A</v>
      </c>
      <c r="IK67" s="565" t="e">
        <f>INDEX(LUNDI!$B$35:$B$58,MATCH($A$67,LUNDI!G35:G58,0))</f>
        <v>#N/A</v>
      </c>
      <c r="IL67" s="565" t="e">
        <f>INDEX(LUNDI!$B$35:$B$58,MATCH($A$67,LUNDI!H35:H58,0))</f>
        <v>#N/A</v>
      </c>
      <c r="IM67" s="565" t="e">
        <f>INDEX(LUNDI!$B$35:$B$58,MATCH($A$67,LUNDI!I35:I58,0))</f>
        <v>#N/A</v>
      </c>
      <c r="IN67" s="565" t="e">
        <f>INDEX(LUNDI!$B$35:$B$58,MATCH($A$67,LUNDI!J35:J58,0))</f>
        <v>#N/A</v>
      </c>
      <c r="IO67" s="565" t="e">
        <f>INDEX(LUNDI!$B$35:$B$58,MATCH($A$67,LUNDI!K35:K58,0))</f>
        <v>#N/A</v>
      </c>
      <c r="IP67" s="565" t="e">
        <f>INDEX(LUNDI!$B$35:$B$58,MATCH($A$67,LUNDI!L35:L58,0))</f>
        <v>#N/A</v>
      </c>
      <c r="IQ67" s="565" t="e">
        <f>INDEX(LUNDI!$B$35:$B$58,MATCH($A$67,LUNDI!M35:M58,0))</f>
        <v>#N/A</v>
      </c>
      <c r="IR67" s="565" t="e">
        <f>INDEX(LUNDI!$B$35:$B$58,MATCH($A$67,LUNDI!N35:N58,0))</f>
        <v>#N/A</v>
      </c>
      <c r="IS67" s="565" t="e">
        <f>INDEX(LUNDI!$B$35:$B$58,MATCH($A$67,LUNDI!O35:O58,0))</f>
        <v>#N/A</v>
      </c>
      <c r="IT67" s="565" t="e">
        <f>INDEX(LUNDI!$B$35:$B$58,MATCH($A$67,LUNDI!P35:P58,0))</f>
        <v>#N/A</v>
      </c>
      <c r="IU67" s="565" t="e">
        <f>INDEX(LUNDI!$B$35:$B$58,MATCH($A$67,LUNDI!Q35:Q58,0))</f>
        <v>#N/A</v>
      </c>
      <c r="IV67" s="565" t="e">
        <f>INDEX(LUNDI!$B$35:$B$58,MATCH($A$67,LUNDI!R35:R58,0))</f>
        <v>#N/A</v>
      </c>
      <c r="IW67" s="565" t="e">
        <f>INDEX(LUNDI!$B$35:$B$58,MATCH($A$67,LUNDI!S35:S58,0))</f>
        <v>#N/A</v>
      </c>
      <c r="IX67" s="565" t="e">
        <f>INDEX(LUNDI!$B$35:$B$58,MATCH($A$67,LUNDI!T35:T58,0))</f>
        <v>#N/A</v>
      </c>
      <c r="IY67" s="565" t="e">
        <f>INDEX(LUNDI!$B$35:$B$58,MATCH($A$67,LUNDI!U35:U58,0))</f>
        <v>#N/A</v>
      </c>
      <c r="IZ67" s="565" t="e">
        <f>INDEX(LUNDI!$B$35:$B$58,MATCH($A$67,LUNDI!V35:V58,0))</f>
        <v>#N/A</v>
      </c>
      <c r="JA67" s="565" t="e">
        <f>INDEX(LUNDI!$B$35:$B$58,MATCH($A$67,LUNDI!W35:W58,0))</f>
        <v>#N/A</v>
      </c>
      <c r="JB67" s="565" t="e">
        <f>INDEX(LUNDI!$B$35:$B$58,MATCH($A$67,LUNDI!X35:X58,0))</f>
        <v>#N/A</v>
      </c>
      <c r="JC67" s="565" t="e">
        <f>INDEX(LUNDI!$B$35:$B$58,MATCH($A$67,LUNDI!Y35:Y58,0))</f>
        <v>#N/A</v>
      </c>
      <c r="JD67" s="565" t="e">
        <f>INDEX(LUNDI!$B$35:$B$58,MATCH($A$67,LUNDI!Z35:Z58,0))</f>
        <v>#N/A</v>
      </c>
      <c r="JE67" s="565" t="e">
        <f>INDEX(LUNDI!$B$35:$B$58,MATCH($A$67,LUNDI!AA35:AA58,0))</f>
        <v>#N/A</v>
      </c>
      <c r="JF67" s="565" t="e">
        <f>INDEX(LUNDI!$B$35:$B$58,MATCH($A$67,LUNDI!AB35:AB58,0))</f>
        <v>#N/A</v>
      </c>
      <c r="JG67" s="572">
        <f t="shared" si="34"/>
        <v>0</v>
      </c>
      <c r="JI67" s="772" t="str">
        <f t="shared" si="35"/>
        <v>REZAC</v>
      </c>
      <c r="JJ67" s="565" t="e">
        <f>INDEX(MARDI!$B$35:$B$58,MATCH($A$67,MARDI!D35:D58,0))</f>
        <v>#N/A</v>
      </c>
      <c r="JK67" s="565" t="e">
        <f>INDEX(MARDI!$B$35:$B$58,MATCH($A$67,MARDI!E35:E58,0))</f>
        <v>#N/A</v>
      </c>
      <c r="JL67" s="565" t="e">
        <f>INDEX(MARDI!$B$35:$B$58,MATCH($A$67,MARDI!F35:F58,0))</f>
        <v>#N/A</v>
      </c>
      <c r="JM67" s="565" t="e">
        <f>INDEX(MARDI!$B$35:$B$58,MATCH($A$67,MARDI!G35:G58,0))</f>
        <v>#N/A</v>
      </c>
      <c r="JN67" s="565" t="e">
        <f>INDEX(MARDI!$B$35:$B$58,MATCH($A$67,MARDI!H35:H58,0))</f>
        <v>#N/A</v>
      </c>
      <c r="JO67" s="565" t="e">
        <f>INDEX(MARDI!$B$35:$B$58,MATCH($A$67,MARDI!I35:I58,0))</f>
        <v>#N/A</v>
      </c>
      <c r="JP67" s="565" t="e">
        <f>INDEX(MARDI!$B$35:$B$58,MATCH($A$67,MARDI!J35:J58,0))</f>
        <v>#N/A</v>
      </c>
      <c r="JQ67" s="565" t="e">
        <f>INDEX(MARDI!$B$35:$B$58,MATCH($A$67,MARDI!K35:K58,0))</f>
        <v>#N/A</v>
      </c>
      <c r="JR67" s="565" t="e">
        <f>INDEX(MARDI!$B$35:$B$58,MATCH($A$67,MARDI!L35:L58,0))</f>
        <v>#N/A</v>
      </c>
      <c r="JS67" s="565" t="e">
        <f>INDEX(MARDI!$B$35:$B$58,MATCH($A$67,MARDI!M35:M58,0))</f>
        <v>#N/A</v>
      </c>
      <c r="JT67" s="565" t="e">
        <f>INDEX(MARDI!$B$35:$B$58,MATCH($A$67,MARDI!N35:N58,0))</f>
        <v>#N/A</v>
      </c>
      <c r="JU67" s="565" t="e">
        <f>INDEX(MARDI!$B$35:$B$58,MATCH($A$67,MARDI!O35:O58,0))</f>
        <v>#N/A</v>
      </c>
      <c r="JV67" s="565" t="e">
        <f>INDEX(MARDI!$B$35:$B$58,MATCH($A$67,MARDI!P35:P58,0))</f>
        <v>#N/A</v>
      </c>
      <c r="JW67" s="565" t="e">
        <f>INDEX(MARDI!$B$35:$B$58,MATCH($A$67,MARDI!Q35:Q58,0))</f>
        <v>#N/A</v>
      </c>
      <c r="JX67" s="565" t="e">
        <f>INDEX(MARDI!$B$35:$B$58,MATCH($A$67,MARDI!R35:R58,0))</f>
        <v>#N/A</v>
      </c>
      <c r="JY67" s="565" t="e">
        <f>INDEX(MARDI!$B$35:$B$58,MATCH($A$67,MARDI!S35:S58,0))</f>
        <v>#N/A</v>
      </c>
      <c r="JZ67" s="565" t="e">
        <f>INDEX(MARDI!$B$35:$B$58,MATCH($A$67,MARDI!T35:T58,0))</f>
        <v>#N/A</v>
      </c>
      <c r="KA67" s="565" t="e">
        <f>INDEX(MARDI!$B$35:$B$58,MATCH($A$67,MARDI!U35:U58,0))</f>
        <v>#N/A</v>
      </c>
      <c r="KB67" s="565" t="e">
        <f>INDEX(MARDI!$B$35:$B$58,MATCH($A$67,MARDI!V35:V58,0))</f>
        <v>#N/A</v>
      </c>
      <c r="KC67" s="565" t="e">
        <f>INDEX(MARDI!$B$35:$B$58,MATCH($A$67,MARDI!W35:W58,0))</f>
        <v>#N/A</v>
      </c>
      <c r="KD67" s="565" t="e">
        <f>INDEX(MARDI!$B$35:$B$58,MATCH($A$67,MARDI!X35:X58,0))</f>
        <v>#N/A</v>
      </c>
      <c r="KE67" s="565" t="e">
        <f>INDEX(MARDI!$B$35:$B$58,MATCH($A$67,MARDI!Y35:Y58,0))</f>
        <v>#N/A</v>
      </c>
      <c r="KF67" s="565" t="e">
        <f>INDEX(MARDI!$B$35:$B$58,MATCH($A$67,MARDI!Z35:Z58,0))</f>
        <v>#N/A</v>
      </c>
      <c r="KG67" s="565" t="e">
        <f>INDEX(MARDI!$B$35:$B$58,MATCH($A$67,MARDI!AA35:AA58,0))</f>
        <v>#N/A</v>
      </c>
      <c r="KH67" s="565" t="e">
        <f>INDEX(MARDI!$B$35:$B$58,MATCH($A$67,MARDI!AB35:AB58,0))</f>
        <v>#N/A</v>
      </c>
      <c r="KI67" s="572">
        <f t="shared" si="36"/>
        <v>0</v>
      </c>
      <c r="KK67" s="565" t="str">
        <f t="shared" si="37"/>
        <v>REZAC</v>
      </c>
      <c r="KL67" s="565" t="e">
        <f>INDEX(MERCREDI!$B$35:$B$58,MATCH($A$67,MERCREDI!D35:D58,0))</f>
        <v>#N/A</v>
      </c>
      <c r="KM67" s="565" t="e">
        <f>INDEX(MERCREDI!$B$35:$B$58,MATCH($A$67,MERCREDI!E35:E58,0))</f>
        <v>#N/A</v>
      </c>
      <c r="KN67" s="565" t="e">
        <f>INDEX(MERCREDI!$B$35:$B$58,MATCH($A$67,MERCREDI!F35:F58,0))</f>
        <v>#N/A</v>
      </c>
      <c r="KO67" s="565" t="e">
        <f>INDEX(MERCREDI!$B$35:$B$58,MATCH($A$67,MERCREDI!G35:G58,0))</f>
        <v>#N/A</v>
      </c>
      <c r="KP67" s="565" t="e">
        <f>INDEX(MERCREDI!$B$35:$B$58,MATCH($A$67,MERCREDI!H35:H58,0))</f>
        <v>#N/A</v>
      </c>
      <c r="KQ67" s="565" t="e">
        <f>INDEX(MERCREDI!$B$35:$B$58,MATCH($A$67,MERCREDI!I35:I58,0))</f>
        <v>#N/A</v>
      </c>
      <c r="KR67" s="565" t="e">
        <f>INDEX(MERCREDI!$B$35:$B$58,MATCH($A$67,MERCREDI!J35:J58,0))</f>
        <v>#N/A</v>
      </c>
      <c r="KS67" s="565" t="e">
        <f>INDEX(MERCREDI!$B$35:$B$58,MATCH($A$67,MERCREDI!K35:K58,0))</f>
        <v>#N/A</v>
      </c>
      <c r="KT67" s="565" t="e">
        <f>INDEX(MERCREDI!$B$35:$B$58,MATCH($A$67,MERCREDI!L35:L58,0))</f>
        <v>#N/A</v>
      </c>
      <c r="KU67" s="565" t="e">
        <f>INDEX(MERCREDI!$B$35:$B$58,MATCH($A$67,MERCREDI!M35:M58,0))</f>
        <v>#N/A</v>
      </c>
      <c r="KV67" s="565" t="e">
        <f>INDEX(MERCREDI!$B$35:$B$58,MATCH($A$67,MERCREDI!N35:N58,0))</f>
        <v>#N/A</v>
      </c>
      <c r="KW67" s="565" t="e">
        <f>INDEX(MERCREDI!$B$35:$B$58,MATCH($A$67,MERCREDI!O35:O58,0))</f>
        <v>#N/A</v>
      </c>
      <c r="KX67" s="565" t="e">
        <f>INDEX(MERCREDI!$B$35:$B$58,MATCH($A$67,MERCREDI!P35:P58,0))</f>
        <v>#N/A</v>
      </c>
      <c r="KY67" s="565" t="e">
        <f>INDEX(MERCREDI!$B$35:$B$58,MATCH($A$67,MERCREDI!Q35:Q58,0))</f>
        <v>#N/A</v>
      </c>
      <c r="KZ67" s="565" t="e">
        <f>INDEX(MERCREDI!$B$35:$B$58,MATCH($A$67,MERCREDI!R35:R58,0))</f>
        <v>#N/A</v>
      </c>
      <c r="LA67" s="565" t="e">
        <f>INDEX(MERCREDI!$B$35:$B$58,MATCH($A$67,MERCREDI!S35:S58,0))</f>
        <v>#N/A</v>
      </c>
      <c r="LB67" s="565" t="e">
        <f>INDEX(MERCREDI!$B$35:$B$58,MATCH($A$67,MERCREDI!T35:T58,0))</f>
        <v>#N/A</v>
      </c>
      <c r="LC67" s="565" t="e">
        <f>INDEX(MERCREDI!$B$35:$B$58,MATCH($A$67,MERCREDI!U35:U58,0))</f>
        <v>#N/A</v>
      </c>
      <c r="LD67" s="565" t="e">
        <f>INDEX(MERCREDI!$B$35:$B$58,MATCH($A$67,MERCREDI!V35:V58,0))</f>
        <v>#N/A</v>
      </c>
      <c r="LE67" s="565" t="e">
        <f>INDEX(MERCREDI!$B$35:$B$58,MATCH($A$67,MERCREDI!W35:W58,0))</f>
        <v>#N/A</v>
      </c>
      <c r="LF67" s="565" t="e">
        <f>INDEX(MERCREDI!$B$35:$B$58,MATCH($A$67,MERCREDI!X35:X58,0))</f>
        <v>#N/A</v>
      </c>
      <c r="LG67" s="565" t="e">
        <f>INDEX(MERCREDI!$B$35:$B$58,MATCH($A$67,MERCREDI!Y35:Y58,0))</f>
        <v>#N/A</v>
      </c>
      <c r="LH67" s="565" t="e">
        <f>INDEX(MERCREDI!$B$35:$B$58,MATCH($A$67,MERCREDI!Z35:Z58,0))</f>
        <v>#N/A</v>
      </c>
      <c r="LI67" s="565" t="e">
        <f>INDEX(MERCREDI!$B$35:$B$58,MATCH($A$67,MERCREDI!AA35:AA58,0))</f>
        <v>#N/A</v>
      </c>
      <c r="LJ67" s="565" t="e">
        <f>INDEX(MERCREDI!$B$35:$B$58,MATCH($A$67,MERCREDI!AB35:AB58,0))</f>
        <v>#N/A</v>
      </c>
      <c r="LK67" s="572">
        <f t="shared" si="38"/>
        <v>0</v>
      </c>
      <c r="LM67" s="565" t="str">
        <f t="shared" si="39"/>
        <v>REZAC</v>
      </c>
      <c r="LN67" s="565" t="e">
        <f>INDEX(JEUDI!$B$35:$B$58,MATCH($A$67,JEUDI!D35:D58,0))</f>
        <v>#N/A</v>
      </c>
      <c r="LO67" s="565" t="e">
        <f>INDEX(JEUDI!$B$35:$B$58,MATCH($A$67,JEUDI!E35:E58,0))</f>
        <v>#N/A</v>
      </c>
      <c r="LP67" s="565" t="e">
        <f>INDEX(JEUDI!$B$35:$B$58,MATCH($A$67,JEUDI!F35:F58,0))</f>
        <v>#N/A</v>
      </c>
      <c r="LQ67" s="565" t="e">
        <f>INDEX(JEUDI!$B$35:$B$58,MATCH($A$67,JEUDI!G35:G58,0))</f>
        <v>#N/A</v>
      </c>
      <c r="LR67" s="565" t="e">
        <f>INDEX(JEUDI!$B$35:$B$58,MATCH($A$67,JEUDI!H35:H58,0))</f>
        <v>#N/A</v>
      </c>
      <c r="LS67" s="565" t="e">
        <f>INDEX(JEUDI!$B$35:$B$58,MATCH($A$67,JEUDI!I35:I58,0))</f>
        <v>#N/A</v>
      </c>
      <c r="LT67" s="565" t="e">
        <f>INDEX(JEUDI!$B$35:$B$58,MATCH($A$67,JEUDI!J35:J58,0))</f>
        <v>#N/A</v>
      </c>
      <c r="LU67" s="565" t="e">
        <f>INDEX(JEUDI!$B$35:$B$58,MATCH($A$67,JEUDI!K35:K58,0))</f>
        <v>#N/A</v>
      </c>
      <c r="LV67" s="565" t="e">
        <f>INDEX(JEUDI!$B$35:$B$58,MATCH($A$67,JEUDI!L35:L58,0))</f>
        <v>#N/A</v>
      </c>
      <c r="LW67" s="565" t="e">
        <f>INDEX(JEUDI!$B$35:$B$58,MATCH($A$67,JEUDI!M35:M58,0))</f>
        <v>#N/A</v>
      </c>
      <c r="LX67" s="565" t="e">
        <f>INDEX(JEUDI!$B$35:$B$58,MATCH($A$67,JEUDI!N35:N58,0))</f>
        <v>#N/A</v>
      </c>
      <c r="LY67" s="565" t="e">
        <f>INDEX(JEUDI!$B$35:$B$58,MATCH($A$67,JEUDI!O35:O58,0))</f>
        <v>#N/A</v>
      </c>
      <c r="LZ67" s="565" t="e">
        <f>INDEX(JEUDI!$B$35:$B$58,MATCH($A$67,JEUDI!P35:P58,0))</f>
        <v>#N/A</v>
      </c>
      <c r="MA67" s="565" t="e">
        <f>INDEX(JEUDI!$B$35:$B$58,MATCH($A$67,JEUDI!Q35:Q58,0))</f>
        <v>#N/A</v>
      </c>
      <c r="MB67" s="565" t="e">
        <f>INDEX(JEUDI!$B$35:$B$58,MATCH($A$67,JEUDI!R35:R58,0))</f>
        <v>#N/A</v>
      </c>
      <c r="MC67" s="565" t="e">
        <f>INDEX(JEUDI!$B$35:$B$58,MATCH($A$67,JEUDI!S35:S58,0))</f>
        <v>#N/A</v>
      </c>
      <c r="MD67" s="565" t="e">
        <f>INDEX(JEUDI!$B$35:$B$58,MATCH($A$67,JEUDI!T35:T58,0))</f>
        <v>#N/A</v>
      </c>
      <c r="ME67" s="565" t="e">
        <f>INDEX(JEUDI!$B$35:$B$58,MATCH($A$67,JEUDI!U35:U58,0))</f>
        <v>#N/A</v>
      </c>
      <c r="MF67" s="565" t="e">
        <f>INDEX(JEUDI!$B$35:$B$58,MATCH($A$67,JEUDI!V35:V58,0))</f>
        <v>#N/A</v>
      </c>
      <c r="MG67" s="565" t="e">
        <f>INDEX(JEUDI!$B$35:$B$58,MATCH($A$67,JEUDI!W35:W58,0))</f>
        <v>#N/A</v>
      </c>
      <c r="MH67" s="565" t="e">
        <f>INDEX(JEUDI!$B$35:$B$58,MATCH($A$67,JEUDI!X35:X58,0))</f>
        <v>#N/A</v>
      </c>
      <c r="MI67" s="565" t="e">
        <f>INDEX(JEUDI!$B$35:$B$58,MATCH($A$67,JEUDI!Y35:Y58,0))</f>
        <v>#N/A</v>
      </c>
      <c r="MJ67" s="565" t="e">
        <f>INDEX(JEUDI!$B$35:$B$58,MATCH($A$67,JEUDI!Z35:Z58,0))</f>
        <v>#N/A</v>
      </c>
      <c r="MK67" s="565" t="e">
        <f>INDEX(JEUDI!$B$35:$B$58,MATCH($A$67,JEUDI!AA35:AA58,0))</f>
        <v>#N/A</v>
      </c>
      <c r="ML67" s="565" t="e">
        <f>INDEX(JEUDI!$B$35:$B$58,MATCH($A$67,JEUDI!AB35:AB58,0))</f>
        <v>#N/A</v>
      </c>
      <c r="MM67" s="572">
        <f t="shared" si="40"/>
        <v>0</v>
      </c>
      <c r="MP67" s="565" t="str">
        <f t="shared" si="41"/>
        <v>REZAC</v>
      </c>
      <c r="MQ67" s="565" t="e">
        <f>INDEX(VENDREDI!$B$35:$B$58,MATCH($A$67,VENDREDI!D35:D58,0))</f>
        <v>#N/A</v>
      </c>
      <c r="MR67" s="565" t="e">
        <f>INDEX(VENDREDI!$B$35:$B$58,MATCH($A$67,VENDREDI!E35:E58,0))</f>
        <v>#N/A</v>
      </c>
      <c r="MS67" s="565" t="e">
        <f>INDEX(VENDREDI!$B$35:$B$58,MATCH($A$67,VENDREDI!F35:F58,0))</f>
        <v>#N/A</v>
      </c>
      <c r="MT67" s="565" t="e">
        <f>INDEX(VENDREDI!$B$35:$B$58,MATCH($A$67,VENDREDI!G35:G58,0))</f>
        <v>#N/A</v>
      </c>
      <c r="MU67" s="565" t="e">
        <f>INDEX(VENDREDI!$B$35:$B$58,MATCH($A$67,VENDREDI!H35:H58,0))</f>
        <v>#N/A</v>
      </c>
      <c r="MV67" s="565" t="e">
        <f>INDEX(VENDREDI!$B$35:$B$58,MATCH($A$67,VENDREDI!I35:I58,0))</f>
        <v>#N/A</v>
      </c>
      <c r="MW67" s="565" t="e">
        <f>INDEX(VENDREDI!$B$35:$B$58,MATCH($A$67,VENDREDI!J35:J58,0))</f>
        <v>#N/A</v>
      </c>
      <c r="MX67" s="565" t="e">
        <f>INDEX(VENDREDI!$B$35:$B$58,MATCH($A$67,VENDREDI!K35:K58,0))</f>
        <v>#N/A</v>
      </c>
      <c r="MY67" s="565" t="e">
        <f>INDEX(VENDREDI!$B$35:$B$58,MATCH($A$67,VENDREDI!L35:L58,0))</f>
        <v>#N/A</v>
      </c>
      <c r="MZ67" s="565" t="e">
        <f>INDEX(VENDREDI!$B$35:$B$58,MATCH($A$67,VENDREDI!M35:M58,0))</f>
        <v>#N/A</v>
      </c>
      <c r="NA67" s="565" t="e">
        <f>INDEX(VENDREDI!$B$35:$B$58,MATCH($A$67,VENDREDI!N35:N58,0))</f>
        <v>#N/A</v>
      </c>
      <c r="NB67" s="565" t="e">
        <f>INDEX(VENDREDI!$B$35:$B$58,MATCH($A$67,VENDREDI!O35:O58,0))</f>
        <v>#N/A</v>
      </c>
      <c r="NC67" s="565" t="e">
        <f>INDEX(VENDREDI!$B$35:$B$58,MATCH($A$67,VENDREDI!P35:P58,0))</f>
        <v>#N/A</v>
      </c>
      <c r="ND67" s="565" t="e">
        <f>INDEX(VENDREDI!$B$35:$B$58,MATCH($A$67,VENDREDI!Q35:Q58,0))</f>
        <v>#N/A</v>
      </c>
      <c r="NE67" s="565" t="e">
        <f>INDEX(VENDREDI!$B$35:$B$58,MATCH($A$67,VENDREDI!R35:R58,0))</f>
        <v>#N/A</v>
      </c>
      <c r="NF67" s="565" t="e">
        <f>INDEX(VENDREDI!$B$35:$B$58,MATCH($A$67,VENDREDI!S35:S58,0))</f>
        <v>#N/A</v>
      </c>
      <c r="NG67" s="565" t="e">
        <f>INDEX(VENDREDI!$B$35:$B$58,MATCH($A$67,VENDREDI!T35:T58,0))</f>
        <v>#N/A</v>
      </c>
      <c r="NH67" s="565" t="e">
        <f>INDEX(VENDREDI!$B$35:$B$58,MATCH($A$67,VENDREDI!U35:U58,0))</f>
        <v>#N/A</v>
      </c>
      <c r="NI67" s="565" t="e">
        <f>INDEX(VENDREDI!$B$35:$B$58,MATCH($A$67,VENDREDI!V35:V58,0))</f>
        <v>#N/A</v>
      </c>
      <c r="NJ67" s="565" t="e">
        <f>INDEX(VENDREDI!$B$35:$B$58,MATCH($A$67,VENDREDI!W35:W58,0))</f>
        <v>#N/A</v>
      </c>
      <c r="NK67" s="565" t="e">
        <f>INDEX(VENDREDI!$B$35:$B$58,MATCH($A$67,VENDREDI!X35:X58,0))</f>
        <v>#N/A</v>
      </c>
      <c r="NL67" s="565" t="e">
        <f>INDEX(VENDREDI!$B$35:$B$58,MATCH($A$67,VENDREDI!Y35:Y58,0))</f>
        <v>#N/A</v>
      </c>
      <c r="NM67" s="565" t="e">
        <f>INDEX(VENDREDI!$B$35:$B$58,MATCH($A$67,VENDREDI!Z35:Z58,0))</f>
        <v>#N/A</v>
      </c>
      <c r="NN67" s="565" t="e">
        <f>INDEX(VENDREDI!$B$35:$B$58,MATCH($A$67,VENDREDI!AA35:AA58,0))</f>
        <v>#N/A</v>
      </c>
      <c r="NO67" s="565" t="e">
        <f>INDEX(VENDREDI!$B$35:$B$58,MATCH($A$67,VENDREDI!AB35:AB58,0))</f>
        <v>#N/A</v>
      </c>
      <c r="NP67" s="572">
        <f t="shared" si="42"/>
        <v>0</v>
      </c>
      <c r="NS67" s="564" t="str">
        <f t="shared" si="43"/>
        <v>REZAC</v>
      </c>
      <c r="NT67" s="617" t="e">
        <f>INDEX(LUNDI!$B$63:$B$66,MATCH(A67,LUNDI!$D$63:$D$66,0))</f>
        <v>#N/A</v>
      </c>
      <c r="NU67" s="618" t="e">
        <f>INDEX(LUNDI!$B$63:$B$66,MATCH(A67,LUNDI!$E$63:$E$66,0))</f>
        <v>#N/A</v>
      </c>
      <c r="NV67" s="625" t="e">
        <f>INDEX(LUNDI!$H$63:$H$66,MATCH(A67,LUNDI!$J$63:$J$66,0))</f>
        <v>#N/A</v>
      </c>
      <c r="NW67" s="626" t="e">
        <f>INDEX(LUNDI!$H$63:$H$66,MATCH($A$67,LUNDI!K63:K66,0))</f>
        <v>#N/A</v>
      </c>
      <c r="NX67" s="617" t="e">
        <f>INDEX(MARDI!$B$63:$B$66,MATCH(A67,MARDI!$D$63:$D$66,0))</f>
        <v>#N/A</v>
      </c>
      <c r="NY67" s="618" t="e">
        <f>INDEX(MARDI!$B$63:$B$66,MATCH(A67,MARDI!$E$63:$E$66,0))</f>
        <v>#N/A</v>
      </c>
      <c r="NZ67" s="625" t="e">
        <f>INDEX(MARDI!$H$63:$H$66,MATCH(A67,MARDI!$J$63:$J$66,0))</f>
        <v>#N/A</v>
      </c>
      <c r="OA67" s="626" t="e">
        <f>INDEX(MARDI!$H$63:$H$66,MATCH(A67,MARDI!$K$63:$K$66,0))</f>
        <v>#N/A</v>
      </c>
      <c r="OB67" s="617" t="e">
        <f>INDEX(MERCREDI!$B$63:$B$66,MATCH(A67,MERCREDI!$D$63:$D$66,0))</f>
        <v>#N/A</v>
      </c>
      <c r="OC67" s="618" t="e">
        <f>INDEX(MERCREDI!$B$63:$B$66,MATCH(A67,MERCREDI!$E$63:$E$66,0))</f>
        <v>#N/A</v>
      </c>
      <c r="OD67" s="625" t="e">
        <f>INDEX(MERCREDI!$H$63:$H$66,MATCH(A67,MERCREDI!$J$63:$J$66,0))</f>
        <v>#N/A</v>
      </c>
      <c r="OE67" s="626" t="e">
        <f>INDEX(MERCREDI!$H$63:$H$66,MATCH(A67,MERCREDI!$K$63:$K$66,0))</f>
        <v>#N/A</v>
      </c>
      <c r="OF67" s="617" t="e">
        <f>INDEX(JEUDI!$B$63:$B$66,MATCH(A67,JEUDI!$D$63:$D$66,0))</f>
        <v>#N/A</v>
      </c>
      <c r="OG67" s="618" t="e">
        <f>INDEX(JEUDI!$B$63:$B$66,MATCH(A67,JEUDI!$E$63:$E$66,0))</f>
        <v>#N/A</v>
      </c>
      <c r="OH67" s="625" t="e">
        <f>INDEX(JEUDI!$H$63:$H$66,MATCH(A67,JEUDI!$J$63:$J$66,0))</f>
        <v>#N/A</v>
      </c>
      <c r="OI67" s="626" t="e">
        <f>INDEX(JEUDI!$H$63:$H$66,MATCH(A67,JEUDI!$K$63:$K$66,0))</f>
        <v>#N/A</v>
      </c>
      <c r="OJ67" s="617" t="e">
        <f>INDEX(VENDREDI!$B$63:$B$66,MATCH(A67,VENDREDI!$D$63:$D$66,0))</f>
        <v>#N/A</v>
      </c>
      <c r="OK67" s="618" t="e">
        <f>INDEX(VENDREDI!$B$63:$B$66,MATCH(A67,VENDREDI!$E$63:$E$66,0))</f>
        <v>#N/A</v>
      </c>
      <c r="OL67" s="625" t="e">
        <f>INDEX(VENDREDI!$H$63:$H$66,MATCH(A67,VENDREDI!$J$63:$J$66,0))</f>
        <v>#N/A</v>
      </c>
      <c r="OM67" s="626" t="e">
        <f>INDEX(VENDREDI!$H$63:$H$66,MATCH(A67,VENDREDI!$K$63:$K$66,0))</f>
        <v>#N/A</v>
      </c>
      <c r="ON67" s="669" t="str">
        <f t="shared" si="44"/>
        <v>REZAC</v>
      </c>
      <c r="OO67" s="641" t="e">
        <f>INDEX(LUNDI!$C$63:$C$66,MATCH(A67,LUNDI!$D$63:$D$66,0))</f>
        <v>#N/A</v>
      </c>
      <c r="OP67" s="642" t="e">
        <f>INDEX(LUNDI!$C$63:$C$66,MATCH(A67,LUNDI!$E$63:$E$66,0))</f>
        <v>#N/A</v>
      </c>
      <c r="OQ67" s="645" t="e">
        <f>INDEX(LUNDI!$I$63:$I$66,MATCH(A67,LUNDI!$J$63:$J$66,0))</f>
        <v>#N/A</v>
      </c>
      <c r="OR67" s="646" t="e">
        <f>INDEX(LUNDI!$I$63:$I$66,MATCH(A67,LUNDI!$K$63:$K$66,0))</f>
        <v>#N/A</v>
      </c>
      <c r="OS67" s="649" t="e">
        <f>INDEX(MARDI!$C$63:$C$66,MATCH(A67,MARDI!$D$63:$D$66,0))</f>
        <v>#N/A</v>
      </c>
      <c r="OT67" s="650" t="e">
        <f>INDEX(MARDI!$C$63:$C$66,MATCH(A67,MARDI!$E$63:$E$66,0))</f>
        <v>#N/A</v>
      </c>
      <c r="OU67" s="651" t="e">
        <f>INDEX(MARDI!$I$63:$I$66,MATCH(A67,MARDI!$J$63:$J$66,0))</f>
        <v>#N/A</v>
      </c>
      <c r="OV67" s="652" t="e">
        <f>INDEX(MARDI!$I$63:$I$66,MATCH(A67,MARDI!$K$63:$K$66,0))</f>
        <v>#N/A</v>
      </c>
      <c r="OW67" s="657" t="e">
        <f>INDEX(MERCREDI!$C$63:$C$66,MATCH(A67,MERCREDI!$D$63:$D$66,0))</f>
        <v>#N/A</v>
      </c>
      <c r="OX67" s="658" t="e">
        <f>INDEX(MERCREDI!$C$63:$C$66,MATCH(A67,MERCREDI!$E$63:$E$66,0))</f>
        <v>#N/A</v>
      </c>
      <c r="OY67" s="659" t="e">
        <f>INDEX(MERCREDI!$I$63:$I$66,MATCH(A67,MERCREDI!$J$63:$J$66,0))</f>
        <v>#N/A</v>
      </c>
      <c r="OZ67" s="660" t="e">
        <f>INDEX(MERCREDI!$I$63:$I$66,MATCH(A67,MERCREDI!$K$63:$K$66,0))</f>
        <v>#N/A</v>
      </c>
      <c r="PA67" s="657" t="e">
        <f>INDEX(JEUDI!$C$63:$C$66,MATCH(A67,JEUDI!$D$63:$D$66,0))</f>
        <v>#N/A</v>
      </c>
      <c r="PB67" s="658" t="e">
        <f>INDEX(JEUDI!$C$63:$C$66,MATCH(A67,JEUDI!$E$63:$E$66,0))</f>
        <v>#N/A</v>
      </c>
      <c r="PC67" s="659" t="e">
        <f>INDEX(JEUDI!$I$63:$I$66,MATCH(A67,JEUDI!$J$63:$J$66,0))</f>
        <v>#N/A</v>
      </c>
      <c r="PD67" s="660" t="e">
        <f>INDEX(JEUDI!$I$63:$I$66,MATCH(A67,JEUDI!$K$63:$K$66,0))</f>
        <v>#N/A</v>
      </c>
      <c r="PE67" s="657" t="e">
        <f>INDEX(VENDREDI!$C$63:$C$66,MATCH(A67,VENDREDI!$D$63:$D$66,0))</f>
        <v>#N/A</v>
      </c>
      <c r="PF67" s="658" t="e">
        <f>INDEX(VENDREDI!$C$63:$C$66,MATCH(A67,VENDREDI!$E$63:$E$66,0))</f>
        <v>#N/A</v>
      </c>
      <c r="PG67" s="659" t="e">
        <f>INDEX(VENDREDI!$I$63:$I$66,MATCH(A67,VENDREDI!$J$63:$J$66,0))</f>
        <v>#N/A</v>
      </c>
      <c r="PH67" s="660" t="e">
        <f>INDEX(VENDREDI!$I$63:$I$66,MATCH(A67,VENDREDI!$K$63:$K$66,0))</f>
        <v>#N/A</v>
      </c>
    </row>
    <row r="68" spans="1:424" x14ac:dyDescent="0.25">
      <c r="A68" s="187" t="str">
        <f>'LISTE DES PROFS'!A63</f>
        <v>RICKLIN</v>
      </c>
      <c r="B68" s="233">
        <f t="shared" si="17"/>
        <v>0</v>
      </c>
      <c r="C68" s="234">
        <f t="shared" si="18"/>
        <v>0</v>
      </c>
      <c r="D68" s="234">
        <f t="shared" si="19"/>
        <v>0</v>
      </c>
      <c r="E68" s="235">
        <f t="shared" si="20"/>
        <v>0</v>
      </c>
      <c r="F68" s="233">
        <f t="shared" si="21"/>
        <v>0</v>
      </c>
      <c r="G68" s="234">
        <f t="shared" si="22"/>
        <v>0</v>
      </c>
      <c r="H68" s="227">
        <f t="shared" si="23"/>
        <v>0</v>
      </c>
      <c r="I68" s="235">
        <f t="shared" si="24"/>
        <v>0</v>
      </c>
      <c r="J68" s="489">
        <f t="shared" si="45"/>
        <v>0</v>
      </c>
      <c r="K68" s="227">
        <f t="shared" si="46"/>
        <v>0</v>
      </c>
      <c r="L68" s="227">
        <f t="shared" si="47"/>
        <v>0</v>
      </c>
      <c r="M68" s="235">
        <f t="shared" si="48"/>
        <v>0</v>
      </c>
      <c r="N68" s="491">
        <f t="shared" si="25"/>
        <v>0</v>
      </c>
      <c r="O68" s="480" t="s">
        <v>76</v>
      </c>
      <c r="P68" s="233">
        <f>COUNTIF(LUNDI!$D$6:$AB$15,A68)</f>
        <v>0</v>
      </c>
      <c r="Q68" s="234">
        <f>COUNTIF(LUNDI!$D$20:$Y$29,A68)</f>
        <v>0</v>
      </c>
      <c r="R68" s="444">
        <f t="shared" si="4"/>
        <v>0</v>
      </c>
      <c r="S68" s="234">
        <f>COUNTIF(MARDI!$D$6:$AB$15,A68)</f>
        <v>0</v>
      </c>
      <c r="T68" s="234">
        <f>COUNTIF(MARDI!$D$20:$Y$29,A68)</f>
        <v>0</v>
      </c>
      <c r="U68" s="444">
        <f t="shared" si="5"/>
        <v>0</v>
      </c>
      <c r="V68" s="234">
        <f>COUNTIF(MERCREDI!$D$6:$AB$15,A68)</f>
        <v>0</v>
      </c>
      <c r="W68" s="234">
        <f>COUNTIF(MERCREDI!$D$20:$Y$29,A68)</f>
        <v>0</v>
      </c>
      <c r="X68" s="444">
        <f t="shared" si="6"/>
        <v>0</v>
      </c>
      <c r="Y68" s="234">
        <f>COUNTIF(JEUDI!$D$6:$AB$15,A68)</f>
        <v>0</v>
      </c>
      <c r="Z68" s="234">
        <f>COUNTIF(JEUDI!$D$20:$Y$29,A68)</f>
        <v>0</v>
      </c>
      <c r="AA68" s="444">
        <f t="shared" si="7"/>
        <v>0</v>
      </c>
      <c r="AB68" s="234">
        <f>COUNTIF(VENDREDI!$D$6:$AB$15,A68)</f>
        <v>0</v>
      </c>
      <c r="AC68" s="235">
        <f>COUNTIF(VENDREDI!$D$20:$Y$29,A68)</f>
        <v>0</v>
      </c>
      <c r="AD68" s="451">
        <f t="shared" si="8"/>
        <v>0</v>
      </c>
      <c r="AE68" s="226">
        <f>COUNTIF(LUNDI!$D$63:$D$66,A68)</f>
        <v>0</v>
      </c>
      <c r="AF68" s="227">
        <f>COUNTIF(LUNDI!$E$63:$E$66,A68)</f>
        <v>0</v>
      </c>
      <c r="AG68" s="228">
        <f>COUNTIF(MARDI!$D$63:$D$66,A68)</f>
        <v>0</v>
      </c>
      <c r="AH68" s="234">
        <f>COUNTIF(MARDI!$E$63:$E$66,A68)</f>
        <v>0</v>
      </c>
      <c r="AI68" s="228">
        <f>COUNTIF(MERCREDI!$D$63:$D$66,A68)</f>
        <v>0</v>
      </c>
      <c r="AJ68" s="234">
        <f>COUNTIF(MERCREDI!$E$63:$E$66,A68)</f>
        <v>0</v>
      </c>
      <c r="AK68" s="228">
        <f>COUNTIF(JEUDI!$D$63:$D$66,A68)</f>
        <v>0</v>
      </c>
      <c r="AL68" s="227">
        <f>COUNTIF(JEUDI!$E$63:$E$66,A68)</f>
        <v>0</v>
      </c>
      <c r="AM68" s="228">
        <f>COUNTIF(VENDREDI!$D$63:$D$66,A68)</f>
        <v>0</v>
      </c>
      <c r="AN68" s="525">
        <f>COUNTIF(VENDREDI!$E$63:$E$66,A68)</f>
        <v>0</v>
      </c>
      <c r="AO68" s="233">
        <f>COUNTIF(LUNDI!$F$63:$F$66,A68)</f>
        <v>0</v>
      </c>
      <c r="AP68" s="234"/>
      <c r="AQ68" s="234">
        <f>COUNTIF(MARDI!$F$63:$F$66,A68)</f>
        <v>0</v>
      </c>
      <c r="AR68" s="234"/>
      <c r="AS68" s="234">
        <f>COUNTIF(MERCREDI!$F$63:$F$66,A68)</f>
        <v>0</v>
      </c>
      <c r="AT68" s="234"/>
      <c r="AU68" s="234">
        <f>COUNTIF(JEUDI!$F$63:$F$66,A68)</f>
        <v>0</v>
      </c>
      <c r="AV68" s="234"/>
      <c r="AW68" s="235">
        <f>COUNTIF(VENDREDI!$F$63:$F$66,A68)</f>
        <v>0</v>
      </c>
      <c r="AZ68" s="233">
        <f>COUNTIF(LUNDI!$D$35:$AB$44,A68)</f>
        <v>0</v>
      </c>
      <c r="BA68" s="234">
        <f>COUNTIF(LUNDI!$D$49:$Y$58,A68)</f>
        <v>0</v>
      </c>
      <c r="BB68" s="444">
        <f t="shared" si="9"/>
        <v>0</v>
      </c>
      <c r="BC68" s="234">
        <f>COUNTIF(MARDI!$D$35:$AB$44,A68)</f>
        <v>0</v>
      </c>
      <c r="BD68" s="234">
        <f>COUNTIF(MARDI!$D$49:$Y$58,A68)</f>
        <v>0</v>
      </c>
      <c r="BE68" s="444">
        <f t="shared" si="10"/>
        <v>0</v>
      </c>
      <c r="BF68" s="234">
        <f>COUNTIF(MERCREDI!$D$35:$AB$44,A68)</f>
        <v>0</v>
      </c>
      <c r="BG68" s="234">
        <f>COUNTIF(MERCREDI!$D$49:$Y$58,A68)</f>
        <v>0</v>
      </c>
      <c r="BH68" s="444">
        <f t="shared" si="11"/>
        <v>0</v>
      </c>
      <c r="BI68" s="234">
        <f>COUNTIF(JEUDI!$D$35:$AB$44,A68)</f>
        <v>0</v>
      </c>
      <c r="BJ68" s="234">
        <f>COUNTIF(JEUDI!$D$49:$Y$58,A68)</f>
        <v>0</v>
      </c>
      <c r="BK68" s="444">
        <f t="shared" si="12"/>
        <v>0</v>
      </c>
      <c r="BL68" s="234">
        <f>COUNTIF(VENDREDI!$D$35:$AB$44,A68)</f>
        <v>0</v>
      </c>
      <c r="BM68" s="235">
        <f>COUNTIF(VENDREDI!$D$49:$Y$58,A68)</f>
        <v>0</v>
      </c>
      <c r="BN68" s="451">
        <f t="shared" si="13"/>
        <v>0</v>
      </c>
      <c r="BO68" s="207">
        <f>COUNTIF(LUNDI!$J$63:$J$66,A68)</f>
        <v>0</v>
      </c>
      <c r="BP68" s="41">
        <f>COUNTIF(LUNDI!$K$63:$K$66,A68)</f>
        <v>0</v>
      </c>
      <c r="BQ68" s="207">
        <f>COUNTIF(MARDI!$J$63:$J$66,A68)</f>
        <v>0</v>
      </c>
      <c r="BR68" s="41">
        <f>COUNTIF(MARDI!$K$63:$K$66,A68)</f>
        <v>0</v>
      </c>
      <c r="BS68" s="207">
        <f>COUNTIF(MERCREDI!$J$63:$J$66,A68)</f>
        <v>0</v>
      </c>
      <c r="BT68" s="41">
        <f>COUNTIF(MERCREDI!$K$63:$K$66,A68)</f>
        <v>0</v>
      </c>
      <c r="BU68" s="207">
        <f>COUNTIF(JEUDI!$J$63:$J$66,A68)</f>
        <v>0</v>
      </c>
      <c r="BV68" s="41">
        <f>COUNTIF(JEUDI!$K$63:$K$66,A68)</f>
        <v>0</v>
      </c>
      <c r="BW68" s="207">
        <f>COUNTIF(VENDREDI!$J$63:$J$66,A68)</f>
        <v>0</v>
      </c>
      <c r="BX68" s="42">
        <f>COUNTIF(VENDREDI!$K$63:$K$66,A68)</f>
        <v>0</v>
      </c>
      <c r="BY68" s="207">
        <f>COUNTIF(LUNDI!$L$66:$L124,A68)</f>
        <v>0</v>
      </c>
      <c r="BZ68" s="208"/>
      <c r="CA68" s="41">
        <f>COUNTIF(MARDI!$L$63:$L$66,A68)</f>
        <v>0</v>
      </c>
      <c r="CB68" s="208"/>
      <c r="CC68" s="208">
        <f>COUNTIF(MERCREDI!$L$63:$L$66,A68)</f>
        <v>0</v>
      </c>
      <c r="CD68" s="208"/>
      <c r="CE68" s="41">
        <f>COUNTIF(JEUDI!$L$63:$L$66,A68)</f>
        <v>0</v>
      </c>
      <c r="CF68" s="208"/>
      <c r="CG68" s="209">
        <f>COUNTIF(VENDREDI!$L$63:$L$66,A68)</f>
        <v>0</v>
      </c>
      <c r="CH68" s="466"/>
      <c r="CK68" s="43">
        <f>COUNTIF(LUNDI!$O$64:$O$66,A68)</f>
        <v>0</v>
      </c>
      <c r="CL68" s="41">
        <f>COUNTIF(MARDI!$O$64:$O$66,A68)</f>
        <v>0</v>
      </c>
      <c r="CM68" s="41">
        <f>COUNTIF(MERCREDI!$O$64:$O$66,A68)</f>
        <v>0</v>
      </c>
      <c r="CN68" s="41">
        <f>COUNTIF(JEUDI!$O$64:$O$66,A68)</f>
        <v>0</v>
      </c>
      <c r="CO68" s="42">
        <f>COUNTIF(VENDREDI!$O$64:$O$66,A68)</f>
        <v>0</v>
      </c>
      <c r="CQ68" s="43">
        <f>COUNTIF(LUNDI!$P$64:$P$66,A68)</f>
        <v>0</v>
      </c>
      <c r="CR68" s="41">
        <f>COUNTIF(MARDI!$P$64:$P$66,A68)</f>
        <v>0</v>
      </c>
      <c r="CS68" s="41">
        <f>COUNTIF(MERCREDI!$P$64:$P$66,A68)</f>
        <v>0</v>
      </c>
      <c r="CT68" s="41">
        <f>COUNTIF(JEUDI!$P$64:$P$66,A68)</f>
        <v>0</v>
      </c>
      <c r="CU68" s="42">
        <f>COUNTIF(VENDREDI!$P$64:$P$66,A68)</f>
        <v>0</v>
      </c>
      <c r="CV68" s="543" t="str">
        <f t="shared" si="26"/>
        <v>RICKLIN</v>
      </c>
      <c r="CW68" s="559" t="e">
        <f>INDEX(LUNDI!$B$6:$B$29,MATCH($A$68,LUNDI!D6:D29,0))</f>
        <v>#N/A</v>
      </c>
      <c r="CX68" s="559" t="e">
        <f>INDEX(LUNDI!$B$6:$B$29,MATCH($A$68,LUNDI!E6:E29,0))</f>
        <v>#N/A</v>
      </c>
      <c r="CY68" s="559" t="e">
        <f>INDEX(LUNDI!$B$6:$B$29,MATCH($A$68,LUNDI!F6:F29,0))</f>
        <v>#N/A</v>
      </c>
      <c r="CZ68" s="559" t="e">
        <f>INDEX(LUNDI!$B$6:$B$29,MATCH($A$68,LUNDI!G6:G29,0))</f>
        <v>#N/A</v>
      </c>
      <c r="DA68" s="559" t="e">
        <f>INDEX(LUNDI!$B$6:$B$29,MATCH($A$68,LUNDI!H6:H29,0))</f>
        <v>#N/A</v>
      </c>
      <c r="DB68" s="559" t="e">
        <f>INDEX(LUNDI!$B$6:$B$29,MATCH($A$68,LUNDI!I6:I29,0))</f>
        <v>#N/A</v>
      </c>
      <c r="DC68" s="559" t="e">
        <f>INDEX(LUNDI!$B$6:$B$29,MATCH($A$68,LUNDI!J6:J29,0))</f>
        <v>#N/A</v>
      </c>
      <c r="DD68" s="559" t="e">
        <f>INDEX(LUNDI!$B$6:$B$29,MATCH($A$68,LUNDI!K6:K29,0))</f>
        <v>#N/A</v>
      </c>
      <c r="DE68" s="559" t="e">
        <f>INDEX(LUNDI!$B$6:$B$29,MATCH($A$68,LUNDI!L6:L29,0))</f>
        <v>#N/A</v>
      </c>
      <c r="DF68" s="559" t="e">
        <f>INDEX(LUNDI!$B$6:$B$29,MATCH($A$68,LUNDI!M6:M29,0))</f>
        <v>#N/A</v>
      </c>
      <c r="DG68" s="559" t="e">
        <f>INDEX(LUNDI!$B$6:$B$29,MATCH($A$68,LUNDI!N6:N29,0))</f>
        <v>#N/A</v>
      </c>
      <c r="DH68" s="559" t="e">
        <f>INDEX(LUNDI!$B$6:$B$29,MATCH($A$68,LUNDI!O6:O29,0))</f>
        <v>#N/A</v>
      </c>
      <c r="DI68" s="559" t="e">
        <f>INDEX(LUNDI!$B$6:$B$29,MATCH($A$68,LUNDI!P6:P29,0))</f>
        <v>#N/A</v>
      </c>
      <c r="DJ68" s="559" t="e">
        <f>INDEX(LUNDI!$B$6:$B$29,MATCH($A$68,LUNDI!Q6:Q29,0))</f>
        <v>#N/A</v>
      </c>
      <c r="DK68" s="559" t="e">
        <f>INDEX(LUNDI!$B$6:$B$29,MATCH($A$68,LUNDI!R6:R29,0))</f>
        <v>#N/A</v>
      </c>
      <c r="DL68" s="559" t="e">
        <f>INDEX(LUNDI!$B$6:$B$29,MATCH($A$68,LUNDI!S6:S29,0))</f>
        <v>#N/A</v>
      </c>
      <c r="DM68" s="559" t="e">
        <f>INDEX(LUNDI!$B$6:$B$29,MATCH($A$68,LUNDI!T6:T29,0))</f>
        <v>#N/A</v>
      </c>
      <c r="DN68" s="559" t="e">
        <f>INDEX(LUNDI!$B$6:$B$29,MATCH($A$68,LUNDI!U6:U29,0))</f>
        <v>#N/A</v>
      </c>
      <c r="DO68" s="559" t="e">
        <f>INDEX(LUNDI!$B$6:$B$29,MATCH($A$68,LUNDI!V6:V29,0))</f>
        <v>#N/A</v>
      </c>
      <c r="DP68" s="559" t="e">
        <f>INDEX(LUNDI!$B$6:$B$29,MATCH($A$68,LUNDI!W6:W29,0))</f>
        <v>#N/A</v>
      </c>
      <c r="DQ68" s="559" t="e">
        <f>INDEX(LUNDI!$B$6:$B$29,MATCH($A$68,LUNDI!X6:X29,0))</f>
        <v>#N/A</v>
      </c>
      <c r="DR68" s="559" t="e">
        <f>INDEX(LUNDI!$B$6:$B$29,MATCH($A$68,LUNDI!Y6:Y29,0))</f>
        <v>#N/A</v>
      </c>
      <c r="DS68" s="559" t="e">
        <f>INDEX(LUNDI!$B$6:$B$29,MATCH($A$68,LUNDI!Z6:Z29,0))</f>
        <v>#N/A</v>
      </c>
      <c r="DT68" s="559" t="e">
        <f>INDEX(LUNDI!$B$6:$B$29,MATCH($A$68,LUNDI!AA6:AA29,0))</f>
        <v>#N/A</v>
      </c>
      <c r="DU68" s="559" t="e">
        <f>INDEX(LUNDI!$B$6:$B$29,MATCH($A$68,LUNDI!AB6:AB29,0))</f>
        <v>#N/A</v>
      </c>
      <c r="DV68" s="572">
        <f t="shared" si="49"/>
        <v>0</v>
      </c>
      <c r="DW68" s="543" t="str">
        <f t="shared" si="50"/>
        <v>RICKLIN</v>
      </c>
      <c r="DX68" s="559" t="e">
        <f>INDEX(MARDI!$B$6:$B$29,MATCH($A$68,MARDI!D6:D29,0))</f>
        <v>#N/A</v>
      </c>
      <c r="DY68" s="559" t="e">
        <f>INDEX(MARDI!$B$6:$B$29,MATCH($A$68,MARDI!E6:E29,0))</f>
        <v>#N/A</v>
      </c>
      <c r="DZ68" s="559" t="e">
        <f>INDEX(MARDI!$B$6:$B$29,MATCH($A$68,MARDI!F6:F29,0))</f>
        <v>#N/A</v>
      </c>
      <c r="EA68" s="559" t="e">
        <f>INDEX(MARDI!$B$6:$B$29,MATCH($A$68,MARDI!G6:G29,0))</f>
        <v>#N/A</v>
      </c>
      <c r="EB68" s="559" t="e">
        <f>INDEX(MARDI!$B$6:$B$29,MATCH($A$68,MARDI!H6:H29,0))</f>
        <v>#N/A</v>
      </c>
      <c r="EC68" s="559" t="e">
        <f>INDEX(MARDI!$B$6:$B$29,MATCH($A$68,MARDI!I6:I29,0))</f>
        <v>#N/A</v>
      </c>
      <c r="ED68" s="559" t="e">
        <f>INDEX(MARDI!$B$6:$B$29,MATCH($A$68,MARDI!J6:J29,0))</f>
        <v>#N/A</v>
      </c>
      <c r="EE68" s="559" t="e">
        <f>INDEX(MARDI!$B$6:$B$29,MATCH($A$68,MARDI!K6:K29,0))</f>
        <v>#N/A</v>
      </c>
      <c r="EF68" s="559" t="e">
        <f>INDEX(MARDI!$B$6:$B$29,MATCH($A$68,MARDI!L6:L29,0))</f>
        <v>#N/A</v>
      </c>
      <c r="EG68" s="559" t="e">
        <f>INDEX(MARDI!$B$6:$B$29,MATCH($A$68,MARDI!M6:M29,0))</f>
        <v>#N/A</v>
      </c>
      <c r="EH68" s="559" t="e">
        <f>INDEX(MARDI!$B$6:$B$29,MATCH($A$68,MARDI!N6:N29,0))</f>
        <v>#N/A</v>
      </c>
      <c r="EI68" s="559" t="e">
        <f>INDEX(MARDI!$B$6:$B$29,MATCH($A$68,MARDI!O6:O29,0))</f>
        <v>#N/A</v>
      </c>
      <c r="EJ68" s="559" t="e">
        <f>INDEX(MARDI!$B$6:$B$29,MATCH($A$68,MARDI!P6:P29,0))</f>
        <v>#N/A</v>
      </c>
      <c r="EK68" s="559" t="e">
        <f>INDEX(MARDI!$B$6:$B$29,MATCH($A$68,MARDI!Q6:Q29,0))</f>
        <v>#N/A</v>
      </c>
      <c r="EL68" s="559" t="e">
        <f>INDEX(MARDI!$B$6:$B$29,MATCH($A$68,MARDI!R6:R29,0))</f>
        <v>#N/A</v>
      </c>
      <c r="EM68" s="559" t="e">
        <f>INDEX(MARDI!$B$6:$B$29,MATCH($A$68,MARDI!S6:S29,0))</f>
        <v>#N/A</v>
      </c>
      <c r="EN68" s="559" t="e">
        <f>INDEX(MARDI!$B$6:$B$29,MATCH($A$68,MARDI!T6:T29,0))</f>
        <v>#N/A</v>
      </c>
      <c r="EO68" s="559" t="e">
        <f>INDEX(MARDI!$B$6:$B$29,MATCH($A$68,MARDI!U6:U29,0))</f>
        <v>#N/A</v>
      </c>
      <c r="EP68" s="559" t="e">
        <f>INDEX(MARDI!$B$6:$B$29,MATCH($A$68,MARDI!V6:V29,0))</f>
        <v>#N/A</v>
      </c>
      <c r="EQ68" s="559" t="e">
        <f>INDEX(MARDI!$B$6:$B$29,MATCH($A$68,MARDI!W6:W29,0))</f>
        <v>#N/A</v>
      </c>
      <c r="ER68" s="559" t="e">
        <f>INDEX(MARDI!$B$6:$B$29,MATCH($A$68,MARDI!X6:X29,0))</f>
        <v>#N/A</v>
      </c>
      <c r="ES68" s="559" t="e">
        <f>INDEX(MARDI!$B$6:$B$29,MATCH($A$68,MARDI!Y6:Y29,0))</f>
        <v>#N/A</v>
      </c>
      <c r="ET68" s="559" t="e">
        <f>INDEX(MARDI!$B$6:$B$29,MATCH($A$68,MARDI!Z6:Z29,0))</f>
        <v>#N/A</v>
      </c>
      <c r="EU68" s="559" t="e">
        <f>INDEX(MARDI!$B$6:$B$29,MATCH($A$68,MARDI!AA6:AA29,0))</f>
        <v>#N/A</v>
      </c>
      <c r="EV68" s="559" t="e">
        <f>INDEX(MARDI!$B$6:$B$29,MATCH($A$68,MARDI!AB6:AB29,0))</f>
        <v>#N/A</v>
      </c>
      <c r="EW68" s="572">
        <f t="shared" si="51"/>
        <v>0</v>
      </c>
      <c r="EX68" s="559"/>
      <c r="EY68" s="568" t="str">
        <f t="shared" si="27"/>
        <v>RICKLIN</v>
      </c>
      <c r="EZ68" s="559" t="e">
        <f>INDEX(MERCREDI!$B$6:$B$29,MATCH($A$68,MERCREDI!D6:D29,0))</f>
        <v>#N/A</v>
      </c>
      <c r="FA68" s="559" t="e">
        <f>INDEX(MERCREDI!$B$6:$B$29,MATCH($A$68,MERCREDI!E6:E29,0))</f>
        <v>#N/A</v>
      </c>
      <c r="FB68" s="559" t="e">
        <f>INDEX(MERCREDI!$B$6:$B$29,MATCH($A$68,MERCREDI!F6:F29,0))</f>
        <v>#N/A</v>
      </c>
      <c r="FC68" s="559" t="e">
        <f>INDEX(MERCREDI!$B$6:$B$29,MATCH($A$68,MERCREDI!G6:G29,0))</f>
        <v>#N/A</v>
      </c>
      <c r="FD68" s="559" t="e">
        <f>INDEX(MERCREDI!$B$6:$B$29,MATCH($A$68,MERCREDI!H6:H29,0))</f>
        <v>#N/A</v>
      </c>
      <c r="FE68" s="559" t="e">
        <f>INDEX(MERCREDI!$B$6:$B$29,MATCH($A$68,MERCREDI!I6:I29,0))</f>
        <v>#N/A</v>
      </c>
      <c r="FF68" s="559" t="e">
        <f>INDEX(MERCREDI!$B$6:$B$29,MATCH($A$68,MERCREDI!J6:J29,0))</f>
        <v>#N/A</v>
      </c>
      <c r="FG68" s="559" t="e">
        <f>INDEX(MERCREDI!$B$6:$B$29,MATCH($A$68,MERCREDI!K6:K29,0))</f>
        <v>#N/A</v>
      </c>
      <c r="FH68" s="559" t="e">
        <f>INDEX(MERCREDI!$B$6:$B$29,MATCH($A$68,MERCREDI!L6:L29,0))</f>
        <v>#N/A</v>
      </c>
      <c r="FI68" s="559" t="e">
        <f>INDEX(MERCREDI!$B$6:$B$29,MATCH($A$68,MERCREDI!M6:M29,0))</f>
        <v>#N/A</v>
      </c>
      <c r="FJ68" s="559" t="e">
        <f>INDEX(MERCREDI!$B$6:$B$29,MATCH($A$68,MERCREDI!N6:N29,0))</f>
        <v>#N/A</v>
      </c>
      <c r="FK68" s="559" t="e">
        <f>INDEX(MERCREDI!$B$6:$B$29,MATCH($A$68,MERCREDI!O6:O29,0))</f>
        <v>#N/A</v>
      </c>
      <c r="FL68" s="559" t="e">
        <f>INDEX(MERCREDI!$B$6:$B$29,MATCH($A$68,MERCREDI!P6:P29,0))</f>
        <v>#N/A</v>
      </c>
      <c r="FM68" s="559" t="e">
        <f>INDEX(MERCREDI!$B$6:$B$29,MATCH($A$68,MERCREDI!Q6:Q29,0))</f>
        <v>#N/A</v>
      </c>
      <c r="FN68" s="559" t="e">
        <f>INDEX(MERCREDI!$B$6:$B$29,MATCH($A$68,MERCREDI!R6:R29,0))</f>
        <v>#N/A</v>
      </c>
      <c r="FO68" s="559" t="e">
        <f>INDEX(MERCREDI!$B$6:$B$29,MATCH($A$68,MERCREDI!S6:S29,0))</f>
        <v>#N/A</v>
      </c>
      <c r="FP68" s="559" t="e">
        <f>INDEX(MERCREDI!$B$6:$B$29,MATCH($A$68,MERCREDI!T6:T29,0))</f>
        <v>#N/A</v>
      </c>
      <c r="FQ68" s="559" t="e">
        <f>INDEX(MERCREDI!$B$6:$B$29,MATCH($A$68,MERCREDI!U6:U29,0))</f>
        <v>#N/A</v>
      </c>
      <c r="FR68" s="559" t="e">
        <f>INDEX(MERCREDI!$B$6:$B$29,MATCH($A$68,MERCREDI!V6:V29,0))</f>
        <v>#N/A</v>
      </c>
      <c r="FS68" s="559" t="e">
        <f>INDEX(MERCREDI!$B$6:$B$29,MATCH($A$68,MERCREDI!W6:W29,0))</f>
        <v>#N/A</v>
      </c>
      <c r="FT68" s="559" t="e">
        <f>INDEX(MERCREDI!$B$6:$B$29,MATCH($A$68,MERCREDI!X6:X29,0))</f>
        <v>#N/A</v>
      </c>
      <c r="FU68" s="559" t="e">
        <f>INDEX(MERCREDI!$B$6:$B$29,MATCH($A$68,MERCREDI!Y6:Y29,0))</f>
        <v>#N/A</v>
      </c>
      <c r="FV68" s="559" t="e">
        <f>INDEX(MERCREDI!$B$6:$B$29,MATCH($A$68,MERCREDI!Z6:Z29,0))</f>
        <v>#N/A</v>
      </c>
      <c r="FW68" s="559" t="e">
        <f>INDEX(MERCREDI!$B$6:$B$29,MATCH($A$68,MERCREDI!AA6:AA29,0))</f>
        <v>#N/A</v>
      </c>
      <c r="FX68" s="559" t="e">
        <f>INDEX(MERCREDI!$B$6:$B$29,MATCH($A$68,MERCREDI!AB6:AB29,0))</f>
        <v>#N/A</v>
      </c>
      <c r="FY68" s="572">
        <f t="shared" si="28"/>
        <v>0</v>
      </c>
      <c r="GA68" s="570" t="str">
        <f t="shared" si="29"/>
        <v>RICKLIN</v>
      </c>
      <c r="GB68" s="565" t="e">
        <f>INDEX(JEUDI!$B$6:$B$29,MATCH($A$68,JEUDI!D6:D29,0))</f>
        <v>#N/A</v>
      </c>
      <c r="GC68" s="565" t="e">
        <f>INDEX(JEUDI!$B$6:$B$29,MATCH($A$68,JEUDI!E6:E29,0))</f>
        <v>#N/A</v>
      </c>
      <c r="GD68" s="565" t="e">
        <f>INDEX(JEUDI!$B$6:$B$29,MATCH($A$68,JEUDI!F6:F29,0))</f>
        <v>#N/A</v>
      </c>
      <c r="GE68" s="565" t="e">
        <f>INDEX(JEUDI!$B$6:$B$29,MATCH($A$68,JEUDI!G6:G29,0))</f>
        <v>#N/A</v>
      </c>
      <c r="GF68" s="565" t="e">
        <f>INDEX(JEUDI!$B$6:$B$29,MATCH($A$68,JEUDI!H6:H29,0))</f>
        <v>#N/A</v>
      </c>
      <c r="GG68" s="565" t="e">
        <f>INDEX(JEUDI!$B$6:$B$29,MATCH($A$68,JEUDI!I6:I29,0))</f>
        <v>#N/A</v>
      </c>
      <c r="GH68" s="565" t="e">
        <f>INDEX(JEUDI!$B$6:$B$29,MATCH($A$68,JEUDI!J6:J29,0))</f>
        <v>#N/A</v>
      </c>
      <c r="GI68" s="565" t="e">
        <f>INDEX(JEUDI!$B$6:$B$29,MATCH($A$68,JEUDI!K6:K29,0))</f>
        <v>#N/A</v>
      </c>
      <c r="GJ68" s="565" t="e">
        <f>INDEX(JEUDI!$B$6:$B$29,MATCH($A$68,JEUDI!L6:L29,0))</f>
        <v>#N/A</v>
      </c>
      <c r="GK68" s="565" t="e">
        <f>INDEX(JEUDI!$B$6:$B$29,MATCH($A$68,JEUDI!M6:M29,0))</f>
        <v>#N/A</v>
      </c>
      <c r="GL68" s="565" t="e">
        <f>INDEX(JEUDI!$B$6:$B$29,MATCH($A$68,JEUDI!N6:N29,0))</f>
        <v>#N/A</v>
      </c>
      <c r="GM68" s="565" t="e">
        <f>INDEX(JEUDI!$B$6:$B$29,MATCH($A$68,JEUDI!O6:O29,0))</f>
        <v>#N/A</v>
      </c>
      <c r="GN68" s="565" t="e">
        <f>INDEX(JEUDI!$B$6:$B$29,MATCH($A$68,JEUDI!P6:P29,0))</f>
        <v>#N/A</v>
      </c>
      <c r="GO68" s="565" t="e">
        <f>INDEX(JEUDI!$B$6:$B$29,MATCH($A$68,JEUDI!Q6:Q29,0))</f>
        <v>#N/A</v>
      </c>
      <c r="GP68" s="565" t="e">
        <f>INDEX(JEUDI!$B$6:$B$29,MATCH($A$68,JEUDI!R6:R29,0))</f>
        <v>#N/A</v>
      </c>
      <c r="GQ68" s="565" t="e">
        <f>INDEX(JEUDI!$B$6:$B$29,MATCH($A$68,JEUDI!S6:S29,0))</f>
        <v>#N/A</v>
      </c>
      <c r="GR68" s="565" t="e">
        <f>INDEX(JEUDI!$B$6:$B$29,MATCH($A$68,JEUDI!T6:T29,0))</f>
        <v>#N/A</v>
      </c>
      <c r="GS68" s="565" t="e">
        <f>INDEX(JEUDI!$B$6:$B$29,MATCH($A$68,JEUDI!U6:U29,0))</f>
        <v>#N/A</v>
      </c>
      <c r="GT68" s="565" t="e">
        <f>INDEX(JEUDI!$B$6:$B$29,MATCH($A$68,JEUDI!V6:V29,0))</f>
        <v>#N/A</v>
      </c>
      <c r="GU68" s="565" t="e">
        <f>INDEX(JEUDI!$B$6:$B$29,MATCH($A$68,JEUDI!W6:W29,0))</f>
        <v>#N/A</v>
      </c>
      <c r="GV68" s="565" t="e">
        <f>INDEX(JEUDI!$B$6:$B$29,MATCH($A$68,JEUDI!X6:X29,0))</f>
        <v>#N/A</v>
      </c>
      <c r="GW68" s="565" t="e">
        <f>INDEX(JEUDI!$B$6:$B$29,MATCH($A$68,JEUDI!Y6:Y29,0))</f>
        <v>#N/A</v>
      </c>
      <c r="GX68" s="565" t="e">
        <f>INDEX(JEUDI!$B$6:$B$29,MATCH($A$68,JEUDI!Z6:Z29,0))</f>
        <v>#N/A</v>
      </c>
      <c r="GY68" s="565" t="e">
        <f>INDEX(JEUDI!$B$6:$B$29,MATCH($A$68,JEUDI!AA6:AA29,0))</f>
        <v>#N/A</v>
      </c>
      <c r="GZ68" s="565" t="e">
        <f>INDEX(JEUDI!$B$6:$B$29,MATCH($A$68,JEUDI!AB6:AB29,0))</f>
        <v>#N/A</v>
      </c>
      <c r="HA68" s="572">
        <f t="shared" si="30"/>
        <v>0</v>
      </c>
      <c r="HC68" s="772" t="str">
        <f t="shared" si="31"/>
        <v>RICKLIN</v>
      </c>
      <c r="HD68" s="565" t="e">
        <f>INDEX(VENDREDI!$B$6:$B$29,MATCH($A$68,VENDREDI!D6:D29,0))</f>
        <v>#N/A</v>
      </c>
      <c r="HE68" s="565" t="e">
        <f>INDEX(VENDREDI!$B$6:$B$29,MATCH($A$68,VENDREDI!E6:E29,0))</f>
        <v>#N/A</v>
      </c>
      <c r="HF68" s="565" t="e">
        <f>INDEX(VENDREDI!$B$6:$B$29,MATCH($A$68,VENDREDI!F6:F29,0))</f>
        <v>#N/A</v>
      </c>
      <c r="HG68" s="565" t="e">
        <f>INDEX(VENDREDI!$B$6:$B$29,MATCH($A$68,VENDREDI!G6:G29,0))</f>
        <v>#N/A</v>
      </c>
      <c r="HH68" s="565" t="e">
        <f>INDEX(VENDREDI!$B$6:$B$29,MATCH($A$68,VENDREDI!H6:H29,0))</f>
        <v>#N/A</v>
      </c>
      <c r="HI68" s="565" t="e">
        <f>INDEX(VENDREDI!$B$6:$B$29,MATCH($A$68,VENDREDI!I6:I29,0))</f>
        <v>#N/A</v>
      </c>
      <c r="HJ68" s="565" t="e">
        <f>INDEX(VENDREDI!$B$6:$B$29,MATCH($A$68,VENDREDI!J6:J29,0))</f>
        <v>#N/A</v>
      </c>
      <c r="HK68" s="565" t="e">
        <f>INDEX(VENDREDI!$B$6:$B$29,MATCH($A$68,VENDREDI!K6:K29,0))</f>
        <v>#N/A</v>
      </c>
      <c r="HL68" s="565" t="e">
        <f>INDEX(VENDREDI!$B$6:$B$29,MATCH($A$68,VENDREDI!L6:L29,0))</f>
        <v>#N/A</v>
      </c>
      <c r="HM68" s="565" t="e">
        <f>INDEX(VENDREDI!$B$6:$B$29,MATCH($A$68,VENDREDI!M6:M29,0))</f>
        <v>#N/A</v>
      </c>
      <c r="HN68" s="565" t="e">
        <f>INDEX(VENDREDI!$B$6:$B$29,MATCH($A$68,VENDREDI!N6:N29,0))</f>
        <v>#N/A</v>
      </c>
      <c r="HO68" s="565" t="e">
        <f>INDEX(VENDREDI!$B$6:$B$29,MATCH($A$68,VENDREDI!O6:O29,0))</f>
        <v>#N/A</v>
      </c>
      <c r="HP68" s="565" t="e">
        <f>INDEX(VENDREDI!$B$6:$B$29,MATCH($A$68,VENDREDI!P6:P29,0))</f>
        <v>#N/A</v>
      </c>
      <c r="HQ68" s="565" t="e">
        <f>INDEX(VENDREDI!$B$6:$B$29,MATCH($A$68,VENDREDI!Q6:Q29,0))</f>
        <v>#N/A</v>
      </c>
      <c r="HR68" s="565" t="e">
        <f>INDEX(VENDREDI!$B$6:$B$29,MATCH($A$68,VENDREDI!R6:R29,0))</f>
        <v>#N/A</v>
      </c>
      <c r="HS68" s="565" t="e">
        <f>INDEX(VENDREDI!$B$6:$B$29,MATCH($A$68,VENDREDI!S6:S29,0))</f>
        <v>#N/A</v>
      </c>
      <c r="HT68" s="565" t="e">
        <f>INDEX(VENDREDI!$B$6:$B$29,MATCH($A$68,VENDREDI!T6:T29,0))</f>
        <v>#N/A</v>
      </c>
      <c r="HU68" s="565" t="e">
        <f>INDEX(VENDREDI!$B$6:$B$29,MATCH($A$68,VENDREDI!U6:U29,0))</f>
        <v>#N/A</v>
      </c>
      <c r="HV68" s="565" t="e">
        <f>INDEX(VENDREDI!$B$6:$B$29,MATCH($A$68,VENDREDI!V6:V29,0))</f>
        <v>#N/A</v>
      </c>
      <c r="HW68" s="565" t="e">
        <f>INDEX(VENDREDI!$B$6:$B$29,MATCH($A$68,VENDREDI!W6:W29,0))</f>
        <v>#N/A</v>
      </c>
      <c r="HX68" s="565" t="e">
        <f>INDEX(VENDREDI!$B$6:$B$29,MATCH($A$68,VENDREDI!X6:X29,0))</f>
        <v>#N/A</v>
      </c>
      <c r="HY68" s="565" t="e">
        <f>INDEX(VENDREDI!$B$6:$B$29,MATCH($A$68,VENDREDI!Y6:Y29,0))</f>
        <v>#N/A</v>
      </c>
      <c r="HZ68" s="565" t="e">
        <f>INDEX(VENDREDI!$B$6:$B$29,MATCH($A$68,VENDREDI!Z6:Z29,0))</f>
        <v>#N/A</v>
      </c>
      <c r="IA68" s="565" t="e">
        <f>INDEX(VENDREDI!$B$6:$B$29,MATCH($A$68,VENDREDI!AA6:AA29,0))</f>
        <v>#N/A</v>
      </c>
      <c r="IB68" s="565" t="e">
        <f>INDEX(VENDREDI!$B$6:$B$29,MATCH($A$68,VENDREDI!AB6:AB29,0))</f>
        <v>#N/A</v>
      </c>
      <c r="IC68" s="572">
        <f t="shared" si="32"/>
        <v>0</v>
      </c>
      <c r="IG68" s="772" t="str">
        <f t="shared" si="33"/>
        <v>RICKLIN</v>
      </c>
      <c r="IH68" s="565" t="e">
        <f>INDEX(LUNDI!$B$35:$B$58,MATCH($A$68,LUNDI!D35:D58,0))</f>
        <v>#N/A</v>
      </c>
      <c r="II68" s="565" t="e">
        <f>INDEX(LUNDI!$B$35:$B$58,MATCH($A$68,LUNDI!E35:E58,0))</f>
        <v>#N/A</v>
      </c>
      <c r="IJ68" s="565" t="e">
        <f>INDEX(LUNDI!$B$35:$B$58,MATCH($A$68,LUNDI!F35:F58,0))</f>
        <v>#N/A</v>
      </c>
      <c r="IK68" s="565" t="e">
        <f>INDEX(LUNDI!$B$35:$B$58,MATCH($A$68,LUNDI!G35:G58,0))</f>
        <v>#N/A</v>
      </c>
      <c r="IL68" s="565" t="e">
        <f>INDEX(LUNDI!$B$35:$B$58,MATCH($A$68,LUNDI!H35:H58,0))</f>
        <v>#N/A</v>
      </c>
      <c r="IM68" s="565" t="e">
        <f>INDEX(LUNDI!$B$35:$B$58,MATCH($A$68,LUNDI!I35:I58,0))</f>
        <v>#N/A</v>
      </c>
      <c r="IN68" s="565" t="e">
        <f>INDEX(LUNDI!$B$35:$B$58,MATCH($A$68,LUNDI!J35:J58,0))</f>
        <v>#N/A</v>
      </c>
      <c r="IO68" s="565" t="e">
        <f>INDEX(LUNDI!$B$35:$B$58,MATCH($A$68,LUNDI!K35:K58,0))</f>
        <v>#N/A</v>
      </c>
      <c r="IP68" s="565" t="e">
        <f>INDEX(LUNDI!$B$35:$B$58,MATCH($A$68,LUNDI!L35:L58,0))</f>
        <v>#N/A</v>
      </c>
      <c r="IQ68" s="565" t="e">
        <f>INDEX(LUNDI!$B$35:$B$58,MATCH($A$68,LUNDI!M35:M58,0))</f>
        <v>#N/A</v>
      </c>
      <c r="IR68" s="565" t="e">
        <f>INDEX(LUNDI!$B$35:$B$58,MATCH($A$68,LUNDI!N35:N58,0))</f>
        <v>#N/A</v>
      </c>
      <c r="IS68" s="565" t="e">
        <f>INDEX(LUNDI!$B$35:$B$58,MATCH($A$68,LUNDI!O35:O58,0))</f>
        <v>#N/A</v>
      </c>
      <c r="IT68" s="565" t="e">
        <f>INDEX(LUNDI!$B$35:$B$58,MATCH($A$68,LUNDI!P35:P58,0))</f>
        <v>#N/A</v>
      </c>
      <c r="IU68" s="565" t="e">
        <f>INDEX(LUNDI!$B$35:$B$58,MATCH($A$68,LUNDI!Q35:Q58,0))</f>
        <v>#N/A</v>
      </c>
      <c r="IV68" s="565" t="e">
        <f>INDEX(LUNDI!$B$35:$B$58,MATCH($A$68,LUNDI!R35:R58,0))</f>
        <v>#N/A</v>
      </c>
      <c r="IW68" s="565" t="e">
        <f>INDEX(LUNDI!$B$35:$B$58,MATCH($A$68,LUNDI!S35:S58,0))</f>
        <v>#N/A</v>
      </c>
      <c r="IX68" s="565" t="e">
        <f>INDEX(LUNDI!$B$35:$B$58,MATCH($A$68,LUNDI!T35:T58,0))</f>
        <v>#N/A</v>
      </c>
      <c r="IY68" s="565" t="e">
        <f>INDEX(LUNDI!$B$35:$B$58,MATCH($A$68,LUNDI!U35:U58,0))</f>
        <v>#N/A</v>
      </c>
      <c r="IZ68" s="565" t="e">
        <f>INDEX(LUNDI!$B$35:$B$58,MATCH($A$68,LUNDI!V35:V58,0))</f>
        <v>#N/A</v>
      </c>
      <c r="JA68" s="565" t="e">
        <f>INDEX(LUNDI!$B$35:$B$58,MATCH($A$68,LUNDI!W35:W58,0))</f>
        <v>#N/A</v>
      </c>
      <c r="JB68" s="565" t="e">
        <f>INDEX(LUNDI!$B$35:$B$58,MATCH($A$68,LUNDI!X35:X58,0))</f>
        <v>#N/A</v>
      </c>
      <c r="JC68" s="565" t="e">
        <f>INDEX(LUNDI!$B$35:$B$58,MATCH($A$68,LUNDI!Y35:Y58,0))</f>
        <v>#N/A</v>
      </c>
      <c r="JD68" s="565" t="e">
        <f>INDEX(LUNDI!$B$35:$B$58,MATCH($A$68,LUNDI!Z35:Z58,0))</f>
        <v>#N/A</v>
      </c>
      <c r="JE68" s="565" t="e">
        <f>INDEX(LUNDI!$B$35:$B$58,MATCH($A$68,LUNDI!AA35:AA58,0))</f>
        <v>#N/A</v>
      </c>
      <c r="JF68" s="565" t="e">
        <f>INDEX(LUNDI!$B$35:$B$58,MATCH($A$68,LUNDI!AB35:AB58,0))</f>
        <v>#N/A</v>
      </c>
      <c r="JG68" s="572">
        <f t="shared" si="34"/>
        <v>0</v>
      </c>
      <c r="JI68" s="772" t="str">
        <f t="shared" si="35"/>
        <v>RICKLIN</v>
      </c>
      <c r="JJ68" s="565" t="e">
        <f>INDEX(MARDI!$B$35:$B$58,MATCH($A$68,MARDI!D35:D58,0))</f>
        <v>#N/A</v>
      </c>
      <c r="JK68" s="565" t="e">
        <f>INDEX(MARDI!$B$35:$B$58,MATCH($A$68,MARDI!E35:E58,0))</f>
        <v>#N/A</v>
      </c>
      <c r="JL68" s="565" t="e">
        <f>INDEX(MARDI!$B$35:$B$58,MATCH($A$68,MARDI!F35:F58,0))</f>
        <v>#N/A</v>
      </c>
      <c r="JM68" s="565" t="e">
        <f>INDEX(MARDI!$B$35:$B$58,MATCH($A$68,MARDI!G35:G58,0))</f>
        <v>#N/A</v>
      </c>
      <c r="JN68" s="565" t="e">
        <f>INDEX(MARDI!$B$35:$B$58,MATCH($A$68,MARDI!H35:H58,0))</f>
        <v>#N/A</v>
      </c>
      <c r="JO68" s="565" t="e">
        <f>INDEX(MARDI!$B$35:$B$58,MATCH($A$68,MARDI!I35:I58,0))</f>
        <v>#N/A</v>
      </c>
      <c r="JP68" s="565" t="e">
        <f>INDEX(MARDI!$B$35:$B$58,MATCH($A$68,MARDI!J35:J58,0))</f>
        <v>#N/A</v>
      </c>
      <c r="JQ68" s="565" t="e">
        <f>INDEX(MARDI!$B$35:$B$58,MATCH($A$68,MARDI!K35:K58,0))</f>
        <v>#N/A</v>
      </c>
      <c r="JR68" s="565" t="e">
        <f>INDEX(MARDI!$B$35:$B$58,MATCH($A$68,MARDI!L35:L58,0))</f>
        <v>#N/A</v>
      </c>
      <c r="JS68" s="565" t="e">
        <f>INDEX(MARDI!$B$35:$B$58,MATCH($A$68,MARDI!M35:M58,0))</f>
        <v>#N/A</v>
      </c>
      <c r="JT68" s="565" t="e">
        <f>INDEX(MARDI!$B$35:$B$58,MATCH($A$68,MARDI!N35:N58,0))</f>
        <v>#N/A</v>
      </c>
      <c r="JU68" s="565" t="e">
        <f>INDEX(MARDI!$B$35:$B$58,MATCH($A$68,MARDI!O35:O58,0))</f>
        <v>#N/A</v>
      </c>
      <c r="JV68" s="565" t="e">
        <f>INDEX(MARDI!$B$35:$B$58,MATCH($A$68,MARDI!P35:P58,0))</f>
        <v>#N/A</v>
      </c>
      <c r="JW68" s="565" t="e">
        <f>INDEX(MARDI!$B$35:$B$58,MATCH($A$68,MARDI!Q35:Q58,0))</f>
        <v>#N/A</v>
      </c>
      <c r="JX68" s="565" t="e">
        <f>INDEX(MARDI!$B$35:$B$58,MATCH($A$68,MARDI!R35:R58,0))</f>
        <v>#N/A</v>
      </c>
      <c r="JY68" s="565" t="e">
        <f>INDEX(MARDI!$B$35:$B$58,MATCH($A$68,MARDI!S35:S58,0))</f>
        <v>#N/A</v>
      </c>
      <c r="JZ68" s="565" t="e">
        <f>INDEX(MARDI!$B$35:$B$58,MATCH($A$68,MARDI!T35:T58,0))</f>
        <v>#N/A</v>
      </c>
      <c r="KA68" s="565" t="e">
        <f>INDEX(MARDI!$B$35:$B$58,MATCH($A$68,MARDI!U35:U58,0))</f>
        <v>#N/A</v>
      </c>
      <c r="KB68" s="565" t="e">
        <f>INDEX(MARDI!$B$35:$B$58,MATCH($A$68,MARDI!V35:V58,0))</f>
        <v>#N/A</v>
      </c>
      <c r="KC68" s="565" t="e">
        <f>INDEX(MARDI!$B$35:$B$58,MATCH($A$68,MARDI!W35:W58,0))</f>
        <v>#N/A</v>
      </c>
      <c r="KD68" s="565" t="e">
        <f>INDEX(MARDI!$B$35:$B$58,MATCH($A$68,MARDI!X35:X58,0))</f>
        <v>#N/A</v>
      </c>
      <c r="KE68" s="565" t="e">
        <f>INDEX(MARDI!$B$35:$B$58,MATCH($A$68,MARDI!Y35:Y58,0))</f>
        <v>#N/A</v>
      </c>
      <c r="KF68" s="565" t="e">
        <f>INDEX(MARDI!$B$35:$B$58,MATCH($A$68,MARDI!Z35:Z58,0))</f>
        <v>#N/A</v>
      </c>
      <c r="KG68" s="565" t="e">
        <f>INDEX(MARDI!$B$35:$B$58,MATCH($A$68,MARDI!AA35:AA58,0))</f>
        <v>#N/A</v>
      </c>
      <c r="KH68" s="565" t="e">
        <f>INDEX(MARDI!$B$35:$B$58,MATCH($A$68,MARDI!AB35:AB58,0))</f>
        <v>#N/A</v>
      </c>
      <c r="KI68" s="572">
        <f t="shared" si="36"/>
        <v>0</v>
      </c>
      <c r="KK68" s="565" t="str">
        <f t="shared" si="37"/>
        <v>RICKLIN</v>
      </c>
      <c r="KL68" s="565" t="e">
        <f>INDEX(MERCREDI!$B$35:$B$58,MATCH($A$68,MERCREDI!D35:D58,0))</f>
        <v>#N/A</v>
      </c>
      <c r="KM68" s="565" t="e">
        <f>INDEX(MERCREDI!$B$35:$B$58,MATCH($A$68,MERCREDI!E35:E58,0))</f>
        <v>#N/A</v>
      </c>
      <c r="KN68" s="565" t="e">
        <f>INDEX(MERCREDI!$B$35:$B$58,MATCH($A$68,MERCREDI!F35:F58,0))</f>
        <v>#N/A</v>
      </c>
      <c r="KO68" s="565" t="e">
        <f>INDEX(MERCREDI!$B$35:$B$58,MATCH($A$68,MERCREDI!G35:G58,0))</f>
        <v>#N/A</v>
      </c>
      <c r="KP68" s="565" t="e">
        <f>INDEX(MERCREDI!$B$35:$B$58,MATCH($A$68,MERCREDI!H35:H58,0))</f>
        <v>#N/A</v>
      </c>
      <c r="KQ68" s="565" t="e">
        <f>INDEX(MERCREDI!$B$35:$B$58,MATCH($A$68,MERCREDI!I35:I58,0))</f>
        <v>#N/A</v>
      </c>
      <c r="KR68" s="565" t="e">
        <f>INDEX(MERCREDI!$B$35:$B$58,MATCH($A$68,MERCREDI!J35:J58,0))</f>
        <v>#N/A</v>
      </c>
      <c r="KS68" s="565" t="e">
        <f>INDEX(MERCREDI!$B$35:$B$58,MATCH($A$68,MERCREDI!K35:K58,0))</f>
        <v>#N/A</v>
      </c>
      <c r="KT68" s="565" t="e">
        <f>INDEX(MERCREDI!$B$35:$B$58,MATCH($A$68,MERCREDI!L35:L58,0))</f>
        <v>#N/A</v>
      </c>
      <c r="KU68" s="565" t="e">
        <f>INDEX(MERCREDI!$B$35:$B$58,MATCH($A$68,MERCREDI!M35:M58,0))</f>
        <v>#N/A</v>
      </c>
      <c r="KV68" s="565" t="e">
        <f>INDEX(MERCREDI!$B$35:$B$58,MATCH($A$68,MERCREDI!N35:N58,0))</f>
        <v>#N/A</v>
      </c>
      <c r="KW68" s="565" t="e">
        <f>INDEX(MERCREDI!$B$35:$B$58,MATCH($A$68,MERCREDI!O35:O58,0))</f>
        <v>#N/A</v>
      </c>
      <c r="KX68" s="565" t="e">
        <f>INDEX(MERCREDI!$B$35:$B$58,MATCH($A$68,MERCREDI!P35:P58,0))</f>
        <v>#N/A</v>
      </c>
      <c r="KY68" s="565" t="e">
        <f>INDEX(MERCREDI!$B$35:$B$58,MATCH($A$68,MERCREDI!Q35:Q58,0))</f>
        <v>#N/A</v>
      </c>
      <c r="KZ68" s="565" t="e">
        <f>INDEX(MERCREDI!$B$35:$B$58,MATCH($A$68,MERCREDI!R35:R58,0))</f>
        <v>#N/A</v>
      </c>
      <c r="LA68" s="565" t="e">
        <f>INDEX(MERCREDI!$B$35:$B$58,MATCH($A$68,MERCREDI!S35:S58,0))</f>
        <v>#N/A</v>
      </c>
      <c r="LB68" s="565" t="e">
        <f>INDEX(MERCREDI!$B$35:$B$58,MATCH($A$68,MERCREDI!T35:T58,0))</f>
        <v>#N/A</v>
      </c>
      <c r="LC68" s="565" t="e">
        <f>INDEX(MERCREDI!$B$35:$B$58,MATCH($A$68,MERCREDI!U35:U58,0))</f>
        <v>#N/A</v>
      </c>
      <c r="LD68" s="565" t="e">
        <f>INDEX(MERCREDI!$B$35:$B$58,MATCH($A$68,MERCREDI!V35:V58,0))</f>
        <v>#N/A</v>
      </c>
      <c r="LE68" s="565" t="e">
        <f>INDEX(MERCREDI!$B$35:$B$58,MATCH($A$68,MERCREDI!W35:W58,0))</f>
        <v>#N/A</v>
      </c>
      <c r="LF68" s="565" t="e">
        <f>INDEX(MERCREDI!$B$35:$B$58,MATCH($A$68,MERCREDI!X35:X58,0))</f>
        <v>#N/A</v>
      </c>
      <c r="LG68" s="565" t="e">
        <f>INDEX(MERCREDI!$B$35:$B$58,MATCH($A$68,MERCREDI!Y35:Y58,0))</f>
        <v>#N/A</v>
      </c>
      <c r="LH68" s="565" t="e">
        <f>INDEX(MERCREDI!$B$35:$B$58,MATCH($A$68,MERCREDI!Z35:Z58,0))</f>
        <v>#N/A</v>
      </c>
      <c r="LI68" s="565" t="e">
        <f>INDEX(MERCREDI!$B$35:$B$58,MATCH($A$68,MERCREDI!AA35:AA58,0))</f>
        <v>#N/A</v>
      </c>
      <c r="LJ68" s="565" t="e">
        <f>INDEX(MERCREDI!$B$35:$B$58,MATCH($A$68,MERCREDI!AB35:AB58,0))</f>
        <v>#N/A</v>
      </c>
      <c r="LK68" s="572">
        <f t="shared" si="38"/>
        <v>0</v>
      </c>
      <c r="LM68" s="565" t="str">
        <f t="shared" si="39"/>
        <v>RICKLIN</v>
      </c>
      <c r="LN68" s="565" t="e">
        <f>INDEX(JEUDI!$B$35:$B$58,MATCH($A$68,JEUDI!D35:D58,0))</f>
        <v>#N/A</v>
      </c>
      <c r="LO68" s="565" t="e">
        <f>INDEX(JEUDI!$B$35:$B$58,MATCH($A$68,JEUDI!E35:E58,0))</f>
        <v>#N/A</v>
      </c>
      <c r="LP68" s="565" t="e">
        <f>INDEX(JEUDI!$B$35:$B$58,MATCH($A$68,JEUDI!F35:F58,0))</f>
        <v>#N/A</v>
      </c>
      <c r="LQ68" s="565" t="e">
        <f>INDEX(JEUDI!$B$35:$B$58,MATCH($A$68,JEUDI!G35:G58,0))</f>
        <v>#N/A</v>
      </c>
      <c r="LR68" s="565" t="e">
        <f>INDEX(JEUDI!$B$35:$B$58,MATCH($A$68,JEUDI!H35:H58,0))</f>
        <v>#N/A</v>
      </c>
      <c r="LS68" s="565" t="e">
        <f>INDEX(JEUDI!$B$35:$B$58,MATCH($A$68,JEUDI!I35:I58,0))</f>
        <v>#N/A</v>
      </c>
      <c r="LT68" s="565" t="e">
        <f>INDEX(JEUDI!$B$35:$B$58,MATCH($A$68,JEUDI!J35:J58,0))</f>
        <v>#N/A</v>
      </c>
      <c r="LU68" s="565" t="e">
        <f>INDEX(JEUDI!$B$35:$B$58,MATCH($A$68,JEUDI!K35:K58,0))</f>
        <v>#N/A</v>
      </c>
      <c r="LV68" s="565" t="e">
        <f>INDEX(JEUDI!$B$35:$B$58,MATCH($A$68,JEUDI!L35:L58,0))</f>
        <v>#N/A</v>
      </c>
      <c r="LW68" s="565" t="e">
        <f>INDEX(JEUDI!$B$35:$B$58,MATCH($A$68,JEUDI!M35:M58,0))</f>
        <v>#N/A</v>
      </c>
      <c r="LX68" s="565" t="e">
        <f>INDEX(JEUDI!$B$35:$B$58,MATCH($A$68,JEUDI!N35:N58,0))</f>
        <v>#N/A</v>
      </c>
      <c r="LY68" s="565" t="e">
        <f>INDEX(JEUDI!$B$35:$B$58,MATCH($A$68,JEUDI!O35:O58,0))</f>
        <v>#N/A</v>
      </c>
      <c r="LZ68" s="565" t="e">
        <f>INDEX(JEUDI!$B$35:$B$58,MATCH($A$68,JEUDI!P35:P58,0))</f>
        <v>#N/A</v>
      </c>
      <c r="MA68" s="565" t="e">
        <f>INDEX(JEUDI!$B$35:$B$58,MATCH($A$68,JEUDI!Q35:Q58,0))</f>
        <v>#N/A</v>
      </c>
      <c r="MB68" s="565" t="e">
        <f>INDEX(JEUDI!$B$35:$B$58,MATCH($A$68,JEUDI!R35:R58,0))</f>
        <v>#N/A</v>
      </c>
      <c r="MC68" s="565" t="e">
        <f>INDEX(JEUDI!$B$35:$B$58,MATCH($A$68,JEUDI!S35:S58,0))</f>
        <v>#N/A</v>
      </c>
      <c r="MD68" s="565" t="e">
        <f>INDEX(JEUDI!$B$35:$B$58,MATCH($A$68,JEUDI!T35:T58,0))</f>
        <v>#N/A</v>
      </c>
      <c r="ME68" s="565" t="e">
        <f>INDEX(JEUDI!$B$35:$B$58,MATCH($A$68,JEUDI!U35:U58,0))</f>
        <v>#N/A</v>
      </c>
      <c r="MF68" s="565" t="e">
        <f>INDEX(JEUDI!$B$35:$B$58,MATCH($A$68,JEUDI!V35:V58,0))</f>
        <v>#N/A</v>
      </c>
      <c r="MG68" s="565" t="e">
        <f>INDEX(JEUDI!$B$35:$B$58,MATCH($A$68,JEUDI!W35:W58,0))</f>
        <v>#N/A</v>
      </c>
      <c r="MH68" s="565" t="e">
        <f>INDEX(JEUDI!$B$35:$B$58,MATCH($A$68,JEUDI!X35:X58,0))</f>
        <v>#N/A</v>
      </c>
      <c r="MI68" s="565" t="e">
        <f>INDEX(JEUDI!$B$35:$B$58,MATCH($A$68,JEUDI!Y35:Y58,0))</f>
        <v>#N/A</v>
      </c>
      <c r="MJ68" s="565" t="e">
        <f>INDEX(JEUDI!$B$35:$B$58,MATCH($A$68,JEUDI!Z35:Z58,0))</f>
        <v>#N/A</v>
      </c>
      <c r="MK68" s="565" t="e">
        <f>INDEX(JEUDI!$B$35:$B$58,MATCH($A$68,JEUDI!AA35:AA58,0))</f>
        <v>#N/A</v>
      </c>
      <c r="ML68" s="565" t="e">
        <f>INDEX(JEUDI!$B$35:$B$58,MATCH($A$68,JEUDI!AB35:AB58,0))</f>
        <v>#N/A</v>
      </c>
      <c r="MM68" s="572">
        <f t="shared" si="40"/>
        <v>0</v>
      </c>
      <c r="MP68" s="565" t="str">
        <f t="shared" si="41"/>
        <v>RICKLIN</v>
      </c>
      <c r="MQ68" s="565" t="e">
        <f>INDEX(VENDREDI!$B$35:$B$58,MATCH($A$68,VENDREDI!D35:D58,0))</f>
        <v>#N/A</v>
      </c>
      <c r="MR68" s="565" t="e">
        <f>INDEX(VENDREDI!$B$35:$B$58,MATCH($A$68,VENDREDI!E35:E58,0))</f>
        <v>#N/A</v>
      </c>
      <c r="MS68" s="565" t="e">
        <f>INDEX(VENDREDI!$B$35:$B$58,MATCH($A$68,VENDREDI!F35:F58,0))</f>
        <v>#N/A</v>
      </c>
      <c r="MT68" s="565" t="e">
        <f>INDEX(VENDREDI!$B$35:$B$58,MATCH($A$68,VENDREDI!G35:G58,0))</f>
        <v>#N/A</v>
      </c>
      <c r="MU68" s="565" t="e">
        <f>INDEX(VENDREDI!$B$35:$B$58,MATCH($A$68,VENDREDI!H35:H58,0))</f>
        <v>#N/A</v>
      </c>
      <c r="MV68" s="565" t="e">
        <f>INDEX(VENDREDI!$B$35:$B$58,MATCH($A$68,VENDREDI!I35:I58,0))</f>
        <v>#N/A</v>
      </c>
      <c r="MW68" s="565" t="e">
        <f>INDEX(VENDREDI!$B$35:$B$58,MATCH($A$68,VENDREDI!J35:J58,0))</f>
        <v>#N/A</v>
      </c>
      <c r="MX68" s="565" t="e">
        <f>INDEX(VENDREDI!$B$35:$B$58,MATCH($A$68,VENDREDI!K35:K58,0))</f>
        <v>#N/A</v>
      </c>
      <c r="MY68" s="565" t="e">
        <f>INDEX(VENDREDI!$B$35:$B$58,MATCH($A$68,VENDREDI!L35:L58,0))</f>
        <v>#N/A</v>
      </c>
      <c r="MZ68" s="565" t="e">
        <f>INDEX(VENDREDI!$B$35:$B$58,MATCH($A$68,VENDREDI!M35:M58,0))</f>
        <v>#N/A</v>
      </c>
      <c r="NA68" s="565" t="e">
        <f>INDEX(VENDREDI!$B$35:$B$58,MATCH($A$68,VENDREDI!N35:N58,0))</f>
        <v>#N/A</v>
      </c>
      <c r="NB68" s="565" t="e">
        <f>INDEX(VENDREDI!$B$35:$B$58,MATCH($A$68,VENDREDI!O35:O58,0))</f>
        <v>#N/A</v>
      </c>
      <c r="NC68" s="565" t="e">
        <f>INDEX(VENDREDI!$B$35:$B$58,MATCH($A$68,VENDREDI!P35:P58,0))</f>
        <v>#N/A</v>
      </c>
      <c r="ND68" s="565" t="e">
        <f>INDEX(VENDREDI!$B$35:$B$58,MATCH($A$68,VENDREDI!Q35:Q58,0))</f>
        <v>#N/A</v>
      </c>
      <c r="NE68" s="565" t="e">
        <f>INDEX(VENDREDI!$B$35:$B$58,MATCH($A$68,VENDREDI!R35:R58,0))</f>
        <v>#N/A</v>
      </c>
      <c r="NF68" s="565" t="e">
        <f>INDEX(VENDREDI!$B$35:$B$58,MATCH($A$68,VENDREDI!S35:S58,0))</f>
        <v>#N/A</v>
      </c>
      <c r="NG68" s="565" t="e">
        <f>INDEX(VENDREDI!$B$35:$B$58,MATCH($A$68,VENDREDI!T35:T58,0))</f>
        <v>#N/A</v>
      </c>
      <c r="NH68" s="565" t="e">
        <f>INDEX(VENDREDI!$B$35:$B$58,MATCH($A$68,VENDREDI!U35:U58,0))</f>
        <v>#N/A</v>
      </c>
      <c r="NI68" s="565" t="e">
        <f>INDEX(VENDREDI!$B$35:$B$58,MATCH($A$68,VENDREDI!V35:V58,0))</f>
        <v>#N/A</v>
      </c>
      <c r="NJ68" s="565" t="e">
        <f>INDEX(VENDREDI!$B$35:$B$58,MATCH($A$68,VENDREDI!W35:W58,0))</f>
        <v>#N/A</v>
      </c>
      <c r="NK68" s="565" t="e">
        <f>INDEX(VENDREDI!$B$35:$B$58,MATCH($A$68,VENDREDI!X35:X58,0))</f>
        <v>#N/A</v>
      </c>
      <c r="NL68" s="565" t="e">
        <f>INDEX(VENDREDI!$B$35:$B$58,MATCH($A$68,VENDREDI!Y35:Y58,0))</f>
        <v>#N/A</v>
      </c>
      <c r="NM68" s="565" t="e">
        <f>INDEX(VENDREDI!$B$35:$B$58,MATCH($A$68,VENDREDI!Z35:Z58,0))</f>
        <v>#N/A</v>
      </c>
      <c r="NN68" s="565" t="e">
        <f>INDEX(VENDREDI!$B$35:$B$58,MATCH($A$68,VENDREDI!AA35:AA58,0))</f>
        <v>#N/A</v>
      </c>
      <c r="NO68" s="565" t="e">
        <f>INDEX(VENDREDI!$B$35:$B$58,MATCH($A$68,VENDREDI!AB35:AB58,0))</f>
        <v>#N/A</v>
      </c>
      <c r="NP68" s="572">
        <f t="shared" si="42"/>
        <v>0</v>
      </c>
      <c r="NS68" s="564" t="str">
        <f t="shared" si="43"/>
        <v>RICKLIN</v>
      </c>
      <c r="NT68" s="617" t="e">
        <f>INDEX(LUNDI!$B$63:$B$66,MATCH(A68,LUNDI!$D$63:$D$66,0))</f>
        <v>#N/A</v>
      </c>
      <c r="NU68" s="618" t="e">
        <f>INDEX(LUNDI!$B$63:$B$66,MATCH(A68,LUNDI!$E$63:$E$66,0))</f>
        <v>#N/A</v>
      </c>
      <c r="NV68" s="625" t="e">
        <f>INDEX(LUNDI!$H$63:$H$66,MATCH(A68,LUNDI!$J$63:$J$66,0))</f>
        <v>#N/A</v>
      </c>
      <c r="NW68" s="626" t="e">
        <f>INDEX(LUNDI!$H$63:$H$66,MATCH($A$68,LUNDI!K63:K66,0))</f>
        <v>#N/A</v>
      </c>
      <c r="NX68" s="617" t="e">
        <f>INDEX(MARDI!$B$63:$B$66,MATCH(A68,MARDI!$D$63:$D$66,0))</f>
        <v>#N/A</v>
      </c>
      <c r="NY68" s="618" t="e">
        <f>INDEX(MARDI!$B$63:$B$66,MATCH(A68,MARDI!$E$63:$E$66,0))</f>
        <v>#N/A</v>
      </c>
      <c r="NZ68" s="625" t="e">
        <f>INDEX(MARDI!$H$63:$H$66,MATCH(A68,MARDI!$J$63:$J$66,0))</f>
        <v>#N/A</v>
      </c>
      <c r="OA68" s="626" t="e">
        <f>INDEX(MARDI!$H$63:$H$66,MATCH(A68,MARDI!$K$63:$K$66,0))</f>
        <v>#N/A</v>
      </c>
      <c r="OB68" s="617" t="e">
        <f>INDEX(MERCREDI!$B$63:$B$66,MATCH(A68,MERCREDI!$D$63:$D$66,0))</f>
        <v>#N/A</v>
      </c>
      <c r="OC68" s="618" t="e">
        <f>INDEX(MERCREDI!$B$63:$B$66,MATCH(A68,MERCREDI!$E$63:$E$66,0))</f>
        <v>#N/A</v>
      </c>
      <c r="OD68" s="625" t="e">
        <f>INDEX(MERCREDI!$H$63:$H$66,MATCH(A68,MERCREDI!$J$63:$J$66,0))</f>
        <v>#N/A</v>
      </c>
      <c r="OE68" s="626" t="e">
        <f>INDEX(MERCREDI!$H$63:$H$66,MATCH(A68,MERCREDI!$K$63:$K$66,0))</f>
        <v>#N/A</v>
      </c>
      <c r="OF68" s="617" t="e">
        <f>INDEX(JEUDI!$B$63:$B$66,MATCH(A68,JEUDI!$D$63:$D$66,0))</f>
        <v>#N/A</v>
      </c>
      <c r="OG68" s="618" t="e">
        <f>INDEX(JEUDI!$B$63:$B$66,MATCH(A68,JEUDI!$E$63:$E$66,0))</f>
        <v>#N/A</v>
      </c>
      <c r="OH68" s="625" t="e">
        <f>INDEX(JEUDI!$H$63:$H$66,MATCH(A68,JEUDI!$J$63:$J$66,0))</f>
        <v>#N/A</v>
      </c>
      <c r="OI68" s="626" t="e">
        <f>INDEX(JEUDI!$H$63:$H$66,MATCH(A68,JEUDI!$K$63:$K$66,0))</f>
        <v>#N/A</v>
      </c>
      <c r="OJ68" s="617" t="e">
        <f>INDEX(VENDREDI!$B$63:$B$66,MATCH(A68,VENDREDI!$D$63:$D$66,0))</f>
        <v>#N/A</v>
      </c>
      <c r="OK68" s="618" t="e">
        <f>INDEX(VENDREDI!$B$63:$B$66,MATCH(A68,VENDREDI!$E$63:$E$66,0))</f>
        <v>#N/A</v>
      </c>
      <c r="OL68" s="625" t="e">
        <f>INDEX(VENDREDI!$H$63:$H$66,MATCH(A68,VENDREDI!$J$63:$J$66,0))</f>
        <v>#N/A</v>
      </c>
      <c r="OM68" s="626" t="e">
        <f>INDEX(VENDREDI!$H$63:$H$66,MATCH(A68,VENDREDI!$K$63:$K$66,0))</f>
        <v>#N/A</v>
      </c>
      <c r="ON68" s="669" t="str">
        <f t="shared" si="44"/>
        <v>RICKLIN</v>
      </c>
      <c r="OO68" s="641" t="e">
        <f>INDEX(LUNDI!$C$63:$C$66,MATCH(A68,LUNDI!$D$63:$D$66,0))</f>
        <v>#N/A</v>
      </c>
      <c r="OP68" s="642" t="e">
        <f>INDEX(LUNDI!$C$63:$C$66,MATCH(A68,LUNDI!$E$63:$E$66,0))</f>
        <v>#N/A</v>
      </c>
      <c r="OQ68" s="645" t="e">
        <f>INDEX(LUNDI!$I$63:$I$66,MATCH(A68,LUNDI!$J$63:$J$66,0))</f>
        <v>#N/A</v>
      </c>
      <c r="OR68" s="646" t="e">
        <f>INDEX(LUNDI!$I$63:$I$66,MATCH(A68,LUNDI!$K$63:$K$66,0))</f>
        <v>#N/A</v>
      </c>
      <c r="OS68" s="649" t="e">
        <f>INDEX(MARDI!$C$63:$C$66,MATCH(A68,MARDI!$D$63:$D$66,0))</f>
        <v>#N/A</v>
      </c>
      <c r="OT68" s="650" t="e">
        <f>INDEX(MARDI!$C$63:$C$66,MATCH(A68,MARDI!$E$63:$E$66,0))</f>
        <v>#N/A</v>
      </c>
      <c r="OU68" s="651" t="e">
        <f>INDEX(MARDI!$I$63:$I$66,MATCH(A68,MARDI!$J$63:$J$66,0))</f>
        <v>#N/A</v>
      </c>
      <c r="OV68" s="652" t="e">
        <f>INDEX(MARDI!$I$63:$I$66,MATCH(A68,MARDI!$K$63:$K$66,0))</f>
        <v>#N/A</v>
      </c>
      <c r="OW68" s="657" t="e">
        <f>INDEX(MERCREDI!$C$63:$C$66,MATCH(A68,MERCREDI!$D$63:$D$66,0))</f>
        <v>#N/A</v>
      </c>
      <c r="OX68" s="658" t="e">
        <f>INDEX(MERCREDI!$C$63:$C$66,MATCH(A68,MERCREDI!$E$63:$E$66,0))</f>
        <v>#N/A</v>
      </c>
      <c r="OY68" s="659" t="e">
        <f>INDEX(MERCREDI!$I$63:$I$66,MATCH(A68,MERCREDI!$J$63:$J$66,0))</f>
        <v>#N/A</v>
      </c>
      <c r="OZ68" s="660" t="e">
        <f>INDEX(MERCREDI!$I$63:$I$66,MATCH(A68,MERCREDI!$K$63:$K$66,0))</f>
        <v>#N/A</v>
      </c>
      <c r="PA68" s="657" t="e">
        <f>INDEX(JEUDI!$C$63:$C$66,MATCH(A68,JEUDI!$D$63:$D$66,0))</f>
        <v>#N/A</v>
      </c>
      <c r="PB68" s="658" t="e">
        <f>INDEX(JEUDI!$C$63:$C$66,MATCH(A68,JEUDI!$E$63:$E$66,0))</f>
        <v>#N/A</v>
      </c>
      <c r="PC68" s="659" t="e">
        <f>INDEX(JEUDI!$I$63:$I$66,MATCH(A68,JEUDI!$J$63:$J$66,0))</f>
        <v>#N/A</v>
      </c>
      <c r="PD68" s="660" t="e">
        <f>INDEX(JEUDI!$I$63:$I$66,MATCH(A68,JEUDI!$K$63:$K$66,0))</f>
        <v>#N/A</v>
      </c>
      <c r="PE68" s="657" t="e">
        <f>INDEX(VENDREDI!$C$63:$C$66,MATCH(A68,VENDREDI!$D$63:$D$66,0))</f>
        <v>#N/A</v>
      </c>
      <c r="PF68" s="658" t="e">
        <f>INDEX(VENDREDI!$C$63:$C$66,MATCH(A68,VENDREDI!$E$63:$E$66,0))</f>
        <v>#N/A</v>
      </c>
      <c r="PG68" s="659" t="e">
        <f>INDEX(VENDREDI!$I$63:$I$66,MATCH(A68,VENDREDI!$J$63:$J$66,0))</f>
        <v>#N/A</v>
      </c>
      <c r="PH68" s="660" t="e">
        <f>INDEX(VENDREDI!$I$63:$I$66,MATCH(A68,VENDREDI!$K$63:$K$66,0))</f>
        <v>#N/A</v>
      </c>
    </row>
    <row r="69" spans="1:424" x14ac:dyDescent="0.25">
      <c r="A69" s="90" t="str">
        <f>'LISTE DES PROFS'!A64</f>
        <v>ROUSSET</v>
      </c>
      <c r="B69" s="226">
        <f t="shared" si="17"/>
        <v>0</v>
      </c>
      <c r="C69" s="487">
        <f t="shared" si="18"/>
        <v>0</v>
      </c>
      <c r="D69" s="481">
        <f t="shared" si="19"/>
        <v>0</v>
      </c>
      <c r="E69" s="482">
        <f t="shared" si="20"/>
        <v>0</v>
      </c>
      <c r="F69" s="226">
        <f t="shared" si="21"/>
        <v>0</v>
      </c>
      <c r="G69" s="487">
        <f t="shared" si="22"/>
        <v>0</v>
      </c>
      <c r="H69" s="481">
        <f t="shared" si="23"/>
        <v>0</v>
      </c>
      <c r="I69" s="482">
        <f t="shared" si="24"/>
        <v>0</v>
      </c>
      <c r="J69" s="226">
        <f t="shared" si="45"/>
        <v>0</v>
      </c>
      <c r="K69" s="487">
        <f t="shared" si="46"/>
        <v>0</v>
      </c>
      <c r="L69" s="481">
        <f t="shared" si="47"/>
        <v>0</v>
      </c>
      <c r="M69" s="482">
        <f t="shared" si="48"/>
        <v>0</v>
      </c>
      <c r="N69" s="492">
        <f t="shared" si="25"/>
        <v>0</v>
      </c>
      <c r="O69" s="480" t="s">
        <v>79</v>
      </c>
      <c r="P69" s="226">
        <f>COUNTIF(LUNDI!$D$6:$AB$15,A69)</f>
        <v>0</v>
      </c>
      <c r="Q69" s="228">
        <f>COUNTIF(LUNDI!$D$20:$Y$29,A69)</f>
        <v>0</v>
      </c>
      <c r="R69" s="444">
        <f t="shared" si="4"/>
        <v>0</v>
      </c>
      <c r="S69" s="228">
        <f>COUNTIF(MARDI!$D$6:$AB$15,A69)</f>
        <v>0</v>
      </c>
      <c r="T69" s="228">
        <f>COUNTIF(MARDI!$D$20:$Y$29,A69)</f>
        <v>0</v>
      </c>
      <c r="U69" s="444">
        <f t="shared" si="5"/>
        <v>0</v>
      </c>
      <c r="V69" s="228">
        <f>COUNTIF(MERCREDI!$D$6:$AB$15,A69)</f>
        <v>0</v>
      </c>
      <c r="W69" s="228">
        <f>COUNTIF(MERCREDI!$D$20:$Y$29,A69)</f>
        <v>0</v>
      </c>
      <c r="X69" s="444">
        <f t="shared" si="6"/>
        <v>0</v>
      </c>
      <c r="Y69" s="228">
        <f>COUNTIF(JEUDI!$D$6:$AB$15,A69)</f>
        <v>0</v>
      </c>
      <c r="Z69" s="228">
        <f>COUNTIF(JEUDI!$D$20:$Y$29,A69)</f>
        <v>0</v>
      </c>
      <c r="AA69" s="444">
        <f t="shared" si="7"/>
        <v>0</v>
      </c>
      <c r="AB69" s="228">
        <f>COUNTIF(VENDREDI!$D$6:$AB$15,A69)</f>
        <v>0</v>
      </c>
      <c r="AC69" s="229">
        <f>COUNTIF(VENDREDI!$D$20:$Y$29,A69)</f>
        <v>0</v>
      </c>
      <c r="AD69" s="451">
        <f t="shared" si="8"/>
        <v>0</v>
      </c>
      <c r="AE69" s="226">
        <f>COUNTIF(LUNDI!$D$63:$D$66,A69)</f>
        <v>0</v>
      </c>
      <c r="AF69" s="227">
        <f>COUNTIF(LUNDI!$E$63:$E$66,A69)</f>
        <v>0</v>
      </c>
      <c r="AG69" s="228">
        <f>COUNTIF(MARDI!$D$63:$D$66,A69)</f>
        <v>0</v>
      </c>
      <c r="AH69" s="234">
        <f>COUNTIF(MARDI!$E$63:$E$66,A69)</f>
        <v>0</v>
      </c>
      <c r="AI69" s="228">
        <f>COUNTIF(MERCREDI!$D$63:$D$66,A69)</f>
        <v>0</v>
      </c>
      <c r="AJ69" s="234">
        <f>COUNTIF(MERCREDI!$E$63:$E$66,A69)</f>
        <v>0</v>
      </c>
      <c r="AK69" s="228">
        <f>COUNTIF(JEUDI!$D$63:$D$66,A69)</f>
        <v>0</v>
      </c>
      <c r="AL69" s="227">
        <f>COUNTIF(JEUDI!$E$63:$E$66,A69)</f>
        <v>0</v>
      </c>
      <c r="AM69" s="228">
        <f>COUNTIF(VENDREDI!$D$63:$D$66,A69)</f>
        <v>0</v>
      </c>
      <c r="AN69" s="525">
        <f>COUNTIF(VENDREDI!$E$63:$E$66,A69)</f>
        <v>0</v>
      </c>
      <c r="AO69" s="226">
        <f>COUNTIF(LUNDI!$F$63:$F$66,A69)</f>
        <v>0</v>
      </c>
      <c r="AP69" s="227"/>
      <c r="AQ69" s="228">
        <f>COUNTIF(MARDI!$F$63:$F$66,A69)</f>
        <v>0</v>
      </c>
      <c r="AR69" s="227"/>
      <c r="AS69" s="228">
        <f>COUNTIF(MERCREDI!$F$63:$F$66,A69)</f>
        <v>0</v>
      </c>
      <c r="AT69" s="227"/>
      <c r="AU69" s="228">
        <f>COUNTIF(JEUDI!$F$63:$F$66,A69)</f>
        <v>0</v>
      </c>
      <c r="AV69" s="227"/>
      <c r="AW69" s="229">
        <f>COUNTIF(VENDREDI!$F$63:$F$66,A69)</f>
        <v>0</v>
      </c>
      <c r="AZ69" s="236">
        <f>COUNTIF(LUNDI!$D$35:$AB$44,A69)</f>
        <v>0</v>
      </c>
      <c r="BA69" s="237">
        <f>COUNTIF(LUNDI!$D$49:$Y$58,A69)</f>
        <v>0</v>
      </c>
      <c r="BB69" s="444">
        <f t="shared" si="9"/>
        <v>0</v>
      </c>
      <c r="BC69" s="237">
        <f>COUNTIF(MARDI!$D$35:$AB$44,A69)</f>
        <v>0</v>
      </c>
      <c r="BD69" s="237">
        <f>COUNTIF(MARDI!$D$49:$Y$58,A69)</f>
        <v>0</v>
      </c>
      <c r="BE69" s="444">
        <f t="shared" si="10"/>
        <v>0</v>
      </c>
      <c r="BF69" s="237">
        <f>COUNTIF(MERCREDI!$D$35:$AB$44,A69)</f>
        <v>0</v>
      </c>
      <c r="BG69" s="237">
        <f>COUNTIF(MERCREDI!$D$49:$Y$58,A69)</f>
        <v>0</v>
      </c>
      <c r="BH69" s="444">
        <f t="shared" si="11"/>
        <v>0</v>
      </c>
      <c r="BI69" s="237">
        <f>COUNTIF(JEUDI!$D$35:$AB$44,A69)</f>
        <v>0</v>
      </c>
      <c r="BJ69" s="237">
        <f>COUNTIF(JEUDI!$D$49:$Y$58,A69)</f>
        <v>0</v>
      </c>
      <c r="BK69" s="444">
        <f t="shared" si="12"/>
        <v>0</v>
      </c>
      <c r="BL69" s="237">
        <f>COUNTIF(VENDREDI!$D$35:$AB$44,A69)</f>
        <v>0</v>
      </c>
      <c r="BM69" s="238">
        <f>COUNTIF(VENDREDI!$D$49:$Y$58,A69)</f>
        <v>0</v>
      </c>
      <c r="BN69" s="451">
        <f t="shared" si="13"/>
        <v>0</v>
      </c>
      <c r="BO69" s="207">
        <f>COUNTIF(LUNDI!$J$63:$J$66,A69)</f>
        <v>0</v>
      </c>
      <c r="BP69" s="41">
        <f>COUNTIF(LUNDI!$K$63:$K$66,A69)</f>
        <v>0</v>
      </c>
      <c r="BQ69" s="207">
        <f>COUNTIF(MARDI!$J$63:$J$66,A69)</f>
        <v>0</v>
      </c>
      <c r="BR69" s="41">
        <f>COUNTIF(MARDI!$K$63:$K$66,A69)</f>
        <v>0</v>
      </c>
      <c r="BS69" s="207">
        <f>COUNTIF(MERCREDI!$J$63:$J$66,A69)</f>
        <v>0</v>
      </c>
      <c r="BT69" s="41">
        <f>COUNTIF(MERCREDI!$K$63:$K$66,A69)</f>
        <v>0</v>
      </c>
      <c r="BU69" s="207">
        <f>COUNTIF(JEUDI!$J$63:$J$66,A69)</f>
        <v>0</v>
      </c>
      <c r="BV69" s="41">
        <f>COUNTIF(JEUDI!$K$63:$K$66,A69)</f>
        <v>0</v>
      </c>
      <c r="BW69" s="207">
        <f>COUNTIF(VENDREDI!$J$63:$J$66,A69)</f>
        <v>0</v>
      </c>
      <c r="BX69" s="42">
        <f>COUNTIF(VENDREDI!$K$63:$K$66,A69)</f>
        <v>0</v>
      </c>
      <c r="BY69" s="207">
        <f>COUNTIF(LUNDI!$L$66:$L125,A69)</f>
        <v>0</v>
      </c>
      <c r="BZ69" s="208"/>
      <c r="CA69" s="41">
        <f>COUNTIF(MARDI!$L$63:$L$66,A69)</f>
        <v>0</v>
      </c>
      <c r="CB69" s="208"/>
      <c r="CC69" s="208">
        <f>COUNTIF(MERCREDI!$L$63:$L$66,A69)</f>
        <v>0</v>
      </c>
      <c r="CD69" s="208"/>
      <c r="CE69" s="41">
        <f>COUNTIF(JEUDI!$L$63:$L$66,A69)</f>
        <v>0</v>
      </c>
      <c r="CF69" s="208"/>
      <c r="CG69" s="209">
        <f>COUNTIF(VENDREDI!$L$63:$L$66,A69)</f>
        <v>0</v>
      </c>
      <c r="CK69" s="43">
        <f>COUNTIF(LUNDI!$O$64:$O$66,A69)</f>
        <v>0</v>
      </c>
      <c r="CL69" s="41">
        <f>COUNTIF(MARDI!$O$64:$O$66,A69)</f>
        <v>0</v>
      </c>
      <c r="CM69" s="41">
        <f>COUNTIF(MERCREDI!$O$64:$O$66,A69)</f>
        <v>0</v>
      </c>
      <c r="CN69" s="41">
        <f>COUNTIF(JEUDI!$O$64:$O$66,A69)</f>
        <v>0</v>
      </c>
      <c r="CO69" s="42">
        <f>COUNTIF(VENDREDI!$O$64:$O$66,A69)</f>
        <v>0</v>
      </c>
      <c r="CQ69" s="43">
        <f>COUNTIF(LUNDI!$P$64:$P$66,A69)</f>
        <v>0</v>
      </c>
      <c r="CR69" s="41">
        <f>COUNTIF(MARDI!$P$64:$P$66,A69)</f>
        <v>0</v>
      </c>
      <c r="CS69" s="41">
        <f>COUNTIF(MERCREDI!$P$64:$P$66,A69)</f>
        <v>0</v>
      </c>
      <c r="CT69" s="41">
        <f>COUNTIF(JEUDI!$P$64:$P$66,A69)</f>
        <v>0</v>
      </c>
      <c r="CU69" s="42">
        <f>COUNTIF(VENDREDI!$P$64:$P$66,A69)</f>
        <v>0</v>
      </c>
      <c r="CV69" s="543" t="str">
        <f t="shared" si="26"/>
        <v>ROUSSET</v>
      </c>
      <c r="CW69" s="559" t="e">
        <f>INDEX(LUNDI!$B$6:$B$29,MATCH($A$69,LUNDI!D6:D29,0))</f>
        <v>#N/A</v>
      </c>
      <c r="CX69" s="559" t="e">
        <f>INDEX(LUNDI!$B$6:$B$29,MATCH($A$69,LUNDI!E6:E29,0))</f>
        <v>#N/A</v>
      </c>
      <c r="CY69" s="559" t="e">
        <f>INDEX(LUNDI!$B$6:$B$29,MATCH($A$69,LUNDI!F6:F29,0))</f>
        <v>#N/A</v>
      </c>
      <c r="CZ69" s="559" t="e">
        <f>INDEX(LUNDI!$B$6:$B$29,MATCH($A$69,LUNDI!G6:G29,0))</f>
        <v>#N/A</v>
      </c>
      <c r="DA69" s="559" t="e">
        <f>INDEX(LUNDI!$B$6:$B$29,MATCH($A$69,LUNDI!H6:H29,0))</f>
        <v>#N/A</v>
      </c>
      <c r="DB69" s="559" t="e">
        <f>INDEX(LUNDI!$B$6:$B$29,MATCH($A$69,LUNDI!I6:I29,0))</f>
        <v>#N/A</v>
      </c>
      <c r="DC69" s="559" t="e">
        <f>INDEX(LUNDI!$B$6:$B$29,MATCH($A$69,LUNDI!J6:J29,0))</f>
        <v>#N/A</v>
      </c>
      <c r="DD69" s="559" t="e">
        <f>INDEX(LUNDI!$B$6:$B$29,MATCH($A$69,LUNDI!K6:K29,0))</f>
        <v>#N/A</v>
      </c>
      <c r="DE69" s="559" t="e">
        <f>INDEX(LUNDI!$B$6:$B$29,MATCH($A$69,LUNDI!L6:L29,0))</f>
        <v>#N/A</v>
      </c>
      <c r="DF69" s="559" t="e">
        <f>INDEX(LUNDI!$B$6:$B$29,MATCH($A$69,LUNDI!M6:M29,0))</f>
        <v>#N/A</v>
      </c>
      <c r="DG69" s="559" t="e">
        <f>INDEX(LUNDI!$B$6:$B$29,MATCH($A$69,LUNDI!N6:N29,0))</f>
        <v>#N/A</v>
      </c>
      <c r="DH69" s="559" t="e">
        <f>INDEX(LUNDI!$B$6:$B$29,MATCH($A$69,LUNDI!O6:O29,0))</f>
        <v>#N/A</v>
      </c>
      <c r="DI69" s="559" t="e">
        <f>INDEX(LUNDI!$B$6:$B$29,MATCH($A$69,LUNDI!P6:P29,0))</f>
        <v>#N/A</v>
      </c>
      <c r="DJ69" s="559" t="e">
        <f>INDEX(LUNDI!$B$6:$B$29,MATCH($A$69,LUNDI!Q6:Q29,0))</f>
        <v>#N/A</v>
      </c>
      <c r="DK69" s="559" t="e">
        <f>INDEX(LUNDI!$B$6:$B$29,MATCH($A$69,LUNDI!R6:R29,0))</f>
        <v>#N/A</v>
      </c>
      <c r="DL69" s="559" t="e">
        <f>INDEX(LUNDI!$B$6:$B$29,MATCH($A$69,LUNDI!S6:S29,0))</f>
        <v>#N/A</v>
      </c>
      <c r="DM69" s="559" t="e">
        <f>INDEX(LUNDI!$B$6:$B$29,MATCH($A$69,LUNDI!T6:T29,0))</f>
        <v>#N/A</v>
      </c>
      <c r="DN69" s="559" t="e">
        <f>INDEX(LUNDI!$B$6:$B$29,MATCH($A$69,LUNDI!U6:U29,0))</f>
        <v>#N/A</v>
      </c>
      <c r="DO69" s="559" t="e">
        <f>INDEX(LUNDI!$B$6:$B$29,MATCH($A$69,LUNDI!V6:V29,0))</f>
        <v>#N/A</v>
      </c>
      <c r="DP69" s="559" t="e">
        <f>INDEX(LUNDI!$B$6:$B$29,MATCH($A$69,LUNDI!W6:W29,0))</f>
        <v>#N/A</v>
      </c>
      <c r="DQ69" s="559" t="e">
        <f>INDEX(LUNDI!$B$6:$B$29,MATCH($A$69,LUNDI!X6:X29,0))</f>
        <v>#N/A</v>
      </c>
      <c r="DR69" s="559" t="e">
        <f>INDEX(LUNDI!$B$6:$B$29,MATCH($A$69,LUNDI!Y6:Y29,0))</f>
        <v>#N/A</v>
      </c>
      <c r="DS69" s="559" t="e">
        <f>INDEX(LUNDI!$B$6:$B$29,MATCH($A$69,LUNDI!Z6:Z29,0))</f>
        <v>#N/A</v>
      </c>
      <c r="DT69" s="559" t="e">
        <f>INDEX(LUNDI!$B$6:$B$29,MATCH($A$69,LUNDI!AA6:AA29,0))</f>
        <v>#N/A</v>
      </c>
      <c r="DU69" s="559" t="e">
        <f>INDEX(LUNDI!$B$6:$B$29,MATCH($A$69,LUNDI!AB6:AB29,0))</f>
        <v>#N/A</v>
      </c>
      <c r="DV69" s="572">
        <f t="shared" si="49"/>
        <v>0</v>
      </c>
      <c r="DW69" s="543" t="str">
        <f t="shared" si="50"/>
        <v>ROUSSET</v>
      </c>
      <c r="DX69" s="559" t="e">
        <f>INDEX(MARDI!$B$6:$B$29,MATCH($A$69,MARDI!D6:D29,0))</f>
        <v>#N/A</v>
      </c>
      <c r="DY69" s="559" t="e">
        <f>INDEX(MARDI!$B$6:$B$29,MATCH($A$69,MARDI!E6:E29,0))</f>
        <v>#N/A</v>
      </c>
      <c r="DZ69" s="559" t="e">
        <f>INDEX(MARDI!$B$6:$B$29,MATCH($A$69,MARDI!F6:F29,0))</f>
        <v>#N/A</v>
      </c>
      <c r="EA69" s="559" t="e">
        <f>INDEX(MARDI!$B$6:$B$29,MATCH($A$69,MARDI!G6:G29,0))</f>
        <v>#N/A</v>
      </c>
      <c r="EB69" s="559" t="e">
        <f>INDEX(MARDI!$B$6:$B$29,MATCH($A$69,MARDI!H6:H29,0))</f>
        <v>#N/A</v>
      </c>
      <c r="EC69" s="559" t="e">
        <f>INDEX(MARDI!$B$6:$B$29,MATCH($A$69,MARDI!I6:I29,0))</f>
        <v>#N/A</v>
      </c>
      <c r="ED69" s="559" t="e">
        <f>INDEX(MARDI!$B$6:$B$29,MATCH($A$69,MARDI!J6:J29,0))</f>
        <v>#N/A</v>
      </c>
      <c r="EE69" s="559" t="e">
        <f>INDEX(MARDI!$B$6:$B$29,MATCH($A$69,MARDI!K6:K29,0))</f>
        <v>#N/A</v>
      </c>
      <c r="EF69" s="559" t="e">
        <f>INDEX(MARDI!$B$6:$B$29,MATCH($A$69,MARDI!L6:L29,0))</f>
        <v>#N/A</v>
      </c>
      <c r="EG69" s="559" t="e">
        <f>INDEX(MARDI!$B$6:$B$29,MATCH($A$69,MARDI!M6:M29,0))</f>
        <v>#N/A</v>
      </c>
      <c r="EH69" s="559" t="e">
        <f>INDEX(MARDI!$B$6:$B$29,MATCH($A$69,MARDI!N6:N29,0))</f>
        <v>#N/A</v>
      </c>
      <c r="EI69" s="559" t="e">
        <f>INDEX(MARDI!$B$6:$B$29,MATCH($A$69,MARDI!O6:O29,0))</f>
        <v>#N/A</v>
      </c>
      <c r="EJ69" s="559" t="e">
        <f>INDEX(MARDI!$B$6:$B$29,MATCH($A$69,MARDI!P6:P29,0))</f>
        <v>#N/A</v>
      </c>
      <c r="EK69" s="559" t="e">
        <f>INDEX(MARDI!$B$6:$B$29,MATCH($A$69,MARDI!Q6:Q29,0))</f>
        <v>#N/A</v>
      </c>
      <c r="EL69" s="559" t="e">
        <f>INDEX(MARDI!$B$6:$B$29,MATCH($A$69,MARDI!R6:R29,0))</f>
        <v>#N/A</v>
      </c>
      <c r="EM69" s="559" t="e">
        <f>INDEX(MARDI!$B$6:$B$29,MATCH($A$69,MARDI!S6:S29,0))</f>
        <v>#N/A</v>
      </c>
      <c r="EN69" s="559" t="e">
        <f>INDEX(MARDI!$B$6:$B$29,MATCH($A$69,MARDI!T6:T29,0))</f>
        <v>#N/A</v>
      </c>
      <c r="EO69" s="559" t="e">
        <f>INDEX(MARDI!$B$6:$B$29,MATCH($A$69,MARDI!U6:U29,0))</f>
        <v>#N/A</v>
      </c>
      <c r="EP69" s="559" t="e">
        <f>INDEX(MARDI!$B$6:$B$29,MATCH($A$69,MARDI!V6:V29,0))</f>
        <v>#N/A</v>
      </c>
      <c r="EQ69" s="559" t="e">
        <f>INDEX(MARDI!$B$6:$B$29,MATCH($A$69,MARDI!W6:W29,0))</f>
        <v>#N/A</v>
      </c>
      <c r="ER69" s="559" t="e">
        <f>INDEX(MARDI!$B$6:$B$29,MATCH($A$69,MARDI!X6:X29,0))</f>
        <v>#N/A</v>
      </c>
      <c r="ES69" s="559" t="e">
        <f>INDEX(MARDI!$B$6:$B$29,MATCH($A$69,MARDI!Y6:Y29,0))</f>
        <v>#N/A</v>
      </c>
      <c r="ET69" s="559" t="e">
        <f>INDEX(MARDI!$B$6:$B$29,MATCH($A$69,MARDI!Z6:Z29,0))</f>
        <v>#N/A</v>
      </c>
      <c r="EU69" s="559" t="e">
        <f>INDEX(MARDI!$B$6:$B$29,MATCH($A$69,MARDI!AA6:AA29,0))</f>
        <v>#N/A</v>
      </c>
      <c r="EV69" s="559" t="e">
        <f>INDEX(MARDI!$B$6:$B$29,MATCH($A$69,MARDI!AB6:AB29,0))</f>
        <v>#N/A</v>
      </c>
      <c r="EW69" s="572">
        <f t="shared" si="51"/>
        <v>0</v>
      </c>
      <c r="EX69" s="559"/>
      <c r="EY69" s="568" t="str">
        <f t="shared" si="27"/>
        <v>ROUSSET</v>
      </c>
      <c r="EZ69" s="559" t="e">
        <f>INDEX(MERCREDI!$B$6:$B$29,MATCH($A$69,MERCREDI!D6:D29,0))</f>
        <v>#N/A</v>
      </c>
      <c r="FA69" s="559" t="e">
        <f>INDEX(MERCREDI!$B$6:$B$29,MATCH($A$69,MERCREDI!E6:E29,0))</f>
        <v>#N/A</v>
      </c>
      <c r="FB69" s="559" t="e">
        <f>INDEX(MERCREDI!$B$6:$B$29,MATCH($A$69,MERCREDI!F6:F29,0))</f>
        <v>#N/A</v>
      </c>
      <c r="FC69" s="559" t="e">
        <f>INDEX(MERCREDI!$B$6:$B$29,MATCH($A$69,MERCREDI!G6:G29,0))</f>
        <v>#N/A</v>
      </c>
      <c r="FD69" s="559" t="e">
        <f>INDEX(MERCREDI!$B$6:$B$29,MATCH($A$69,MERCREDI!H6:H29,0))</f>
        <v>#N/A</v>
      </c>
      <c r="FE69" s="559" t="e">
        <f>INDEX(MERCREDI!$B$6:$B$29,MATCH($A$69,MERCREDI!I6:I29,0))</f>
        <v>#N/A</v>
      </c>
      <c r="FF69" s="559" t="e">
        <f>INDEX(MERCREDI!$B$6:$B$29,MATCH($A$69,MERCREDI!J6:J29,0))</f>
        <v>#N/A</v>
      </c>
      <c r="FG69" s="559" t="e">
        <f>INDEX(MERCREDI!$B$6:$B$29,MATCH($A$69,MERCREDI!K6:K29,0))</f>
        <v>#N/A</v>
      </c>
      <c r="FH69" s="559" t="e">
        <f>INDEX(MERCREDI!$B$6:$B$29,MATCH($A$69,MERCREDI!L6:L29,0))</f>
        <v>#N/A</v>
      </c>
      <c r="FI69" s="559" t="e">
        <f>INDEX(MERCREDI!$B$6:$B$29,MATCH($A$69,MERCREDI!M6:M29,0))</f>
        <v>#N/A</v>
      </c>
      <c r="FJ69" s="559" t="e">
        <f>INDEX(MERCREDI!$B$6:$B$29,MATCH($A$69,MERCREDI!N6:N29,0))</f>
        <v>#N/A</v>
      </c>
      <c r="FK69" s="559" t="e">
        <f>INDEX(MERCREDI!$B$6:$B$29,MATCH($A$69,MERCREDI!O6:O29,0))</f>
        <v>#N/A</v>
      </c>
      <c r="FL69" s="559" t="e">
        <f>INDEX(MERCREDI!$B$6:$B$29,MATCH($A$69,MERCREDI!P6:P29,0))</f>
        <v>#N/A</v>
      </c>
      <c r="FM69" s="559" t="e">
        <f>INDEX(MERCREDI!$B$6:$B$29,MATCH($A$69,MERCREDI!Q6:Q29,0))</f>
        <v>#N/A</v>
      </c>
      <c r="FN69" s="559" t="e">
        <f>INDEX(MERCREDI!$B$6:$B$29,MATCH($A$69,MERCREDI!R6:R29,0))</f>
        <v>#N/A</v>
      </c>
      <c r="FO69" s="559" t="e">
        <f>INDEX(MERCREDI!$B$6:$B$29,MATCH($A$69,MERCREDI!S6:S29,0))</f>
        <v>#N/A</v>
      </c>
      <c r="FP69" s="559" t="e">
        <f>INDEX(MERCREDI!$B$6:$B$29,MATCH($A$69,MERCREDI!T6:T29,0))</f>
        <v>#N/A</v>
      </c>
      <c r="FQ69" s="559" t="e">
        <f>INDEX(MERCREDI!$B$6:$B$29,MATCH($A$69,MERCREDI!U6:U29,0))</f>
        <v>#N/A</v>
      </c>
      <c r="FR69" s="559" t="e">
        <f>INDEX(MERCREDI!$B$6:$B$29,MATCH($A$69,MERCREDI!V6:V29,0))</f>
        <v>#N/A</v>
      </c>
      <c r="FS69" s="559" t="e">
        <f>INDEX(MERCREDI!$B$6:$B$29,MATCH($A$69,MERCREDI!W6:W29,0))</f>
        <v>#N/A</v>
      </c>
      <c r="FT69" s="559" t="e">
        <f>INDEX(MERCREDI!$B$6:$B$29,MATCH($A$69,MERCREDI!X6:X29,0))</f>
        <v>#N/A</v>
      </c>
      <c r="FU69" s="559" t="e">
        <f>INDEX(MERCREDI!$B$6:$B$29,MATCH($A$69,MERCREDI!Y6:Y29,0))</f>
        <v>#N/A</v>
      </c>
      <c r="FV69" s="559" t="e">
        <f>INDEX(MERCREDI!$B$6:$B$29,MATCH($A$69,MERCREDI!Z6:Z29,0))</f>
        <v>#N/A</v>
      </c>
      <c r="FW69" s="559" t="e">
        <f>INDEX(MERCREDI!$B$6:$B$29,MATCH($A$69,MERCREDI!AA6:AA29,0))</f>
        <v>#N/A</v>
      </c>
      <c r="FX69" s="559" t="e">
        <f>INDEX(MERCREDI!$B$6:$B$29,MATCH($A$69,MERCREDI!AB6:AB29,0))</f>
        <v>#N/A</v>
      </c>
      <c r="FY69" s="572">
        <f t="shared" si="28"/>
        <v>0</v>
      </c>
      <c r="GA69" s="570" t="str">
        <f t="shared" si="29"/>
        <v>ROUSSET</v>
      </c>
      <c r="GB69" s="565" t="e">
        <f>INDEX(JEUDI!$B$6:$B$29,MATCH($A$69,JEUDI!D6:D29,0))</f>
        <v>#N/A</v>
      </c>
      <c r="GC69" s="565" t="e">
        <f>INDEX(JEUDI!$B$6:$B$29,MATCH($A$69,JEUDI!E6:E29,0))</f>
        <v>#N/A</v>
      </c>
      <c r="GD69" s="565" t="e">
        <f>INDEX(JEUDI!$B$6:$B$29,MATCH($A$69,JEUDI!F6:F29,0))</f>
        <v>#N/A</v>
      </c>
      <c r="GE69" s="565" t="e">
        <f>INDEX(JEUDI!$B$6:$B$29,MATCH($A$69,JEUDI!G6:G29,0))</f>
        <v>#N/A</v>
      </c>
      <c r="GF69" s="565" t="e">
        <f>INDEX(JEUDI!$B$6:$B$29,MATCH($A$69,JEUDI!H6:H29,0))</f>
        <v>#N/A</v>
      </c>
      <c r="GG69" s="565" t="e">
        <f>INDEX(JEUDI!$B$6:$B$29,MATCH($A$69,JEUDI!I6:I29,0))</f>
        <v>#N/A</v>
      </c>
      <c r="GH69" s="565" t="e">
        <f>INDEX(JEUDI!$B$6:$B$29,MATCH($A$69,JEUDI!J6:J29,0))</f>
        <v>#N/A</v>
      </c>
      <c r="GI69" s="565" t="e">
        <f>INDEX(JEUDI!$B$6:$B$29,MATCH($A$69,JEUDI!K6:K29,0))</f>
        <v>#N/A</v>
      </c>
      <c r="GJ69" s="565" t="e">
        <f>INDEX(JEUDI!$B$6:$B$29,MATCH($A$69,JEUDI!L6:L29,0))</f>
        <v>#N/A</v>
      </c>
      <c r="GK69" s="565" t="e">
        <f>INDEX(JEUDI!$B$6:$B$29,MATCH($A$69,JEUDI!M6:M29,0))</f>
        <v>#N/A</v>
      </c>
      <c r="GL69" s="565" t="e">
        <f>INDEX(JEUDI!$B$6:$B$29,MATCH($A$69,JEUDI!N6:N29,0))</f>
        <v>#N/A</v>
      </c>
      <c r="GM69" s="565" t="e">
        <f>INDEX(JEUDI!$B$6:$B$29,MATCH($A$69,JEUDI!O6:O29,0))</f>
        <v>#N/A</v>
      </c>
      <c r="GN69" s="565" t="e">
        <f>INDEX(JEUDI!$B$6:$B$29,MATCH($A$69,JEUDI!P6:P29,0))</f>
        <v>#N/A</v>
      </c>
      <c r="GO69" s="565" t="e">
        <f>INDEX(JEUDI!$B$6:$B$29,MATCH($A$69,JEUDI!Q6:Q29,0))</f>
        <v>#N/A</v>
      </c>
      <c r="GP69" s="565" t="e">
        <f>INDEX(JEUDI!$B$6:$B$29,MATCH($A$69,JEUDI!R6:R29,0))</f>
        <v>#N/A</v>
      </c>
      <c r="GQ69" s="565" t="e">
        <f>INDEX(JEUDI!$B$6:$B$29,MATCH($A$69,JEUDI!S6:S29,0))</f>
        <v>#N/A</v>
      </c>
      <c r="GR69" s="565" t="e">
        <f>INDEX(JEUDI!$B$6:$B$29,MATCH($A$69,JEUDI!T6:T29,0))</f>
        <v>#N/A</v>
      </c>
      <c r="GS69" s="565" t="e">
        <f>INDEX(JEUDI!$B$6:$B$29,MATCH($A$69,JEUDI!U6:U29,0))</f>
        <v>#N/A</v>
      </c>
      <c r="GT69" s="565" t="e">
        <f>INDEX(JEUDI!$B$6:$B$29,MATCH($A$69,JEUDI!V6:V29,0))</f>
        <v>#N/A</v>
      </c>
      <c r="GU69" s="565" t="e">
        <f>INDEX(JEUDI!$B$6:$B$29,MATCH($A$69,JEUDI!W6:W29,0))</f>
        <v>#N/A</v>
      </c>
      <c r="GV69" s="565" t="e">
        <f>INDEX(JEUDI!$B$6:$B$29,MATCH($A$69,JEUDI!X6:X29,0))</f>
        <v>#N/A</v>
      </c>
      <c r="GW69" s="565" t="e">
        <f>INDEX(JEUDI!$B$6:$B$29,MATCH($A$69,JEUDI!Y6:Y29,0))</f>
        <v>#N/A</v>
      </c>
      <c r="GX69" s="565" t="e">
        <f>INDEX(JEUDI!$B$6:$B$29,MATCH($A$69,JEUDI!Z6:Z29,0))</f>
        <v>#N/A</v>
      </c>
      <c r="GY69" s="565" t="e">
        <f>INDEX(JEUDI!$B$6:$B$29,MATCH($A$69,JEUDI!AA6:AA29,0))</f>
        <v>#N/A</v>
      </c>
      <c r="GZ69" s="565" t="e">
        <f>INDEX(JEUDI!$B$6:$B$29,MATCH($A$69,JEUDI!AB6:AB29,0))</f>
        <v>#N/A</v>
      </c>
      <c r="HA69" s="572">
        <f t="shared" si="30"/>
        <v>0</v>
      </c>
      <c r="HC69" s="772" t="str">
        <f t="shared" si="31"/>
        <v>ROUSSET</v>
      </c>
      <c r="HD69" s="565" t="e">
        <f>INDEX(VENDREDI!$B$6:$B$29,MATCH($A$69,VENDREDI!D6:D29,0))</f>
        <v>#N/A</v>
      </c>
      <c r="HE69" s="565" t="e">
        <f>INDEX(VENDREDI!$B$6:$B$29,MATCH($A$69,VENDREDI!E6:E29,0))</f>
        <v>#N/A</v>
      </c>
      <c r="HF69" s="565" t="e">
        <f>INDEX(VENDREDI!$B$6:$B$29,MATCH($A$69,VENDREDI!F6:F29,0))</f>
        <v>#N/A</v>
      </c>
      <c r="HG69" s="565" t="e">
        <f>INDEX(VENDREDI!$B$6:$B$29,MATCH($A$69,VENDREDI!G6:G29,0))</f>
        <v>#N/A</v>
      </c>
      <c r="HH69" s="565" t="e">
        <f>INDEX(VENDREDI!$B$6:$B$29,MATCH($A$69,VENDREDI!H6:H29,0))</f>
        <v>#N/A</v>
      </c>
      <c r="HI69" s="565" t="e">
        <f>INDEX(VENDREDI!$B$6:$B$29,MATCH($A$69,VENDREDI!I6:I29,0))</f>
        <v>#N/A</v>
      </c>
      <c r="HJ69" s="565" t="e">
        <f>INDEX(VENDREDI!$B$6:$B$29,MATCH($A$69,VENDREDI!J6:J29,0))</f>
        <v>#N/A</v>
      </c>
      <c r="HK69" s="565" t="e">
        <f>INDEX(VENDREDI!$B$6:$B$29,MATCH($A$69,VENDREDI!K6:K29,0))</f>
        <v>#N/A</v>
      </c>
      <c r="HL69" s="565" t="e">
        <f>INDEX(VENDREDI!$B$6:$B$29,MATCH($A$69,VENDREDI!L6:L29,0))</f>
        <v>#N/A</v>
      </c>
      <c r="HM69" s="565" t="e">
        <f>INDEX(VENDREDI!$B$6:$B$29,MATCH($A$69,VENDREDI!M6:M29,0))</f>
        <v>#N/A</v>
      </c>
      <c r="HN69" s="565" t="e">
        <f>INDEX(VENDREDI!$B$6:$B$29,MATCH($A$69,VENDREDI!N6:N29,0))</f>
        <v>#N/A</v>
      </c>
      <c r="HO69" s="565" t="e">
        <f>INDEX(VENDREDI!$B$6:$B$29,MATCH($A$69,VENDREDI!O6:O29,0))</f>
        <v>#N/A</v>
      </c>
      <c r="HP69" s="565" t="e">
        <f>INDEX(VENDREDI!$B$6:$B$29,MATCH($A$69,VENDREDI!P6:P29,0))</f>
        <v>#N/A</v>
      </c>
      <c r="HQ69" s="565" t="e">
        <f>INDEX(VENDREDI!$B$6:$B$29,MATCH($A$69,VENDREDI!Q6:Q29,0))</f>
        <v>#N/A</v>
      </c>
      <c r="HR69" s="565" t="e">
        <f>INDEX(VENDREDI!$B$6:$B$29,MATCH($A$69,VENDREDI!R6:R29,0))</f>
        <v>#N/A</v>
      </c>
      <c r="HS69" s="565" t="e">
        <f>INDEX(VENDREDI!$B$6:$B$29,MATCH($A$69,VENDREDI!S6:S29,0))</f>
        <v>#N/A</v>
      </c>
      <c r="HT69" s="565" t="e">
        <f>INDEX(VENDREDI!$B$6:$B$29,MATCH($A$69,VENDREDI!T6:T29,0))</f>
        <v>#N/A</v>
      </c>
      <c r="HU69" s="565" t="e">
        <f>INDEX(VENDREDI!$B$6:$B$29,MATCH($A$69,VENDREDI!U6:U29,0))</f>
        <v>#N/A</v>
      </c>
      <c r="HV69" s="565" t="e">
        <f>INDEX(VENDREDI!$B$6:$B$29,MATCH($A$69,VENDREDI!V6:V29,0))</f>
        <v>#N/A</v>
      </c>
      <c r="HW69" s="565" t="e">
        <f>INDEX(VENDREDI!$B$6:$B$29,MATCH($A$69,VENDREDI!W6:W29,0))</f>
        <v>#N/A</v>
      </c>
      <c r="HX69" s="565" t="e">
        <f>INDEX(VENDREDI!$B$6:$B$29,MATCH($A$69,VENDREDI!X6:X29,0))</f>
        <v>#N/A</v>
      </c>
      <c r="HY69" s="565" t="e">
        <f>INDEX(VENDREDI!$B$6:$B$29,MATCH($A$69,VENDREDI!Y6:Y29,0))</f>
        <v>#N/A</v>
      </c>
      <c r="HZ69" s="565" t="e">
        <f>INDEX(VENDREDI!$B$6:$B$29,MATCH($A$69,VENDREDI!Z6:Z29,0))</f>
        <v>#N/A</v>
      </c>
      <c r="IA69" s="565" t="e">
        <f>INDEX(VENDREDI!$B$6:$B$29,MATCH($A$69,VENDREDI!AA6:AA29,0))</f>
        <v>#N/A</v>
      </c>
      <c r="IB69" s="565" t="e">
        <f>INDEX(VENDREDI!$B$6:$B$29,MATCH($A$69,VENDREDI!AB6:AB29,0))</f>
        <v>#N/A</v>
      </c>
      <c r="IC69" s="572">
        <f t="shared" si="32"/>
        <v>0</v>
      </c>
      <c r="IG69" s="772" t="str">
        <f t="shared" si="33"/>
        <v>ROUSSET</v>
      </c>
      <c r="IH69" s="565" t="e">
        <f>INDEX(LUNDI!$B$35:$B$58,MATCH($A$69,LUNDI!D35:D58,0))</f>
        <v>#N/A</v>
      </c>
      <c r="II69" s="565" t="e">
        <f>INDEX(LUNDI!$B$35:$B$58,MATCH($A$69,LUNDI!E35:E58,0))</f>
        <v>#N/A</v>
      </c>
      <c r="IJ69" s="565" t="e">
        <f>INDEX(LUNDI!$B$35:$B$58,MATCH($A$69,LUNDI!F35:F58,0))</f>
        <v>#N/A</v>
      </c>
      <c r="IK69" s="565" t="e">
        <f>INDEX(LUNDI!$B$35:$B$58,MATCH($A$69,LUNDI!G35:G58,0))</f>
        <v>#N/A</v>
      </c>
      <c r="IL69" s="565" t="e">
        <f>INDEX(LUNDI!$B$35:$B$58,MATCH($A$69,LUNDI!H35:H58,0))</f>
        <v>#N/A</v>
      </c>
      <c r="IM69" s="565" t="e">
        <f>INDEX(LUNDI!$B$35:$B$58,MATCH($A$69,LUNDI!I35:I58,0))</f>
        <v>#N/A</v>
      </c>
      <c r="IN69" s="565" t="e">
        <f>INDEX(LUNDI!$B$35:$B$58,MATCH($A$69,LUNDI!J35:J58,0))</f>
        <v>#N/A</v>
      </c>
      <c r="IO69" s="565" t="e">
        <f>INDEX(LUNDI!$B$35:$B$58,MATCH($A$69,LUNDI!K35:K58,0))</f>
        <v>#N/A</v>
      </c>
      <c r="IP69" s="565" t="e">
        <f>INDEX(LUNDI!$B$35:$B$58,MATCH($A$69,LUNDI!L35:L58,0))</f>
        <v>#N/A</v>
      </c>
      <c r="IQ69" s="565" t="e">
        <f>INDEX(LUNDI!$B$35:$B$58,MATCH($A$69,LUNDI!M35:M58,0))</f>
        <v>#N/A</v>
      </c>
      <c r="IR69" s="565" t="e">
        <f>INDEX(LUNDI!$B$35:$B$58,MATCH($A$69,LUNDI!N35:N58,0))</f>
        <v>#N/A</v>
      </c>
      <c r="IS69" s="565" t="e">
        <f>INDEX(LUNDI!$B$35:$B$58,MATCH($A$69,LUNDI!O35:O58,0))</f>
        <v>#N/A</v>
      </c>
      <c r="IT69" s="565" t="e">
        <f>INDEX(LUNDI!$B$35:$B$58,MATCH($A$69,LUNDI!P35:P58,0))</f>
        <v>#N/A</v>
      </c>
      <c r="IU69" s="565" t="e">
        <f>INDEX(LUNDI!$B$35:$B$58,MATCH($A$69,LUNDI!Q35:Q58,0))</f>
        <v>#N/A</v>
      </c>
      <c r="IV69" s="565" t="e">
        <f>INDEX(LUNDI!$B$35:$B$58,MATCH($A$69,LUNDI!R35:R58,0))</f>
        <v>#N/A</v>
      </c>
      <c r="IW69" s="565" t="e">
        <f>INDEX(LUNDI!$B$35:$B$58,MATCH($A$69,LUNDI!S35:S58,0))</f>
        <v>#N/A</v>
      </c>
      <c r="IX69" s="565" t="e">
        <f>INDEX(LUNDI!$B$35:$B$58,MATCH($A$69,LUNDI!T35:T58,0))</f>
        <v>#N/A</v>
      </c>
      <c r="IY69" s="565" t="e">
        <f>INDEX(LUNDI!$B$35:$B$58,MATCH($A$69,LUNDI!U35:U58,0))</f>
        <v>#N/A</v>
      </c>
      <c r="IZ69" s="565" t="e">
        <f>INDEX(LUNDI!$B$35:$B$58,MATCH($A$69,LUNDI!V35:V58,0))</f>
        <v>#N/A</v>
      </c>
      <c r="JA69" s="565" t="e">
        <f>INDEX(LUNDI!$B$35:$B$58,MATCH($A$69,LUNDI!W35:W58,0))</f>
        <v>#N/A</v>
      </c>
      <c r="JB69" s="565" t="e">
        <f>INDEX(LUNDI!$B$35:$B$58,MATCH($A$69,LUNDI!X35:X58,0))</f>
        <v>#N/A</v>
      </c>
      <c r="JC69" s="565" t="e">
        <f>INDEX(LUNDI!$B$35:$B$58,MATCH($A$69,LUNDI!Y35:Y58,0))</f>
        <v>#N/A</v>
      </c>
      <c r="JD69" s="565" t="e">
        <f>INDEX(LUNDI!$B$35:$B$58,MATCH($A$69,LUNDI!Z35:Z58,0))</f>
        <v>#N/A</v>
      </c>
      <c r="JE69" s="565" t="e">
        <f>INDEX(LUNDI!$B$35:$B$58,MATCH($A$69,LUNDI!AA35:AA58,0))</f>
        <v>#N/A</v>
      </c>
      <c r="JF69" s="565" t="e">
        <f>INDEX(LUNDI!$B$35:$B$58,MATCH($A$69,LUNDI!AB35:AB58,0))</f>
        <v>#N/A</v>
      </c>
      <c r="JG69" s="572">
        <f t="shared" si="34"/>
        <v>0</v>
      </c>
      <c r="JI69" s="772" t="str">
        <f t="shared" si="35"/>
        <v>ROUSSET</v>
      </c>
      <c r="JJ69" s="565" t="e">
        <f>INDEX(MARDI!$B$35:$B$58,MATCH($A$69,MARDI!D35:D58,0))</f>
        <v>#N/A</v>
      </c>
      <c r="JK69" s="565" t="e">
        <f>INDEX(MARDI!$B$35:$B$58,MATCH($A$69,MARDI!E35:E58,0))</f>
        <v>#N/A</v>
      </c>
      <c r="JL69" s="565" t="e">
        <f>INDEX(MARDI!$B$35:$B$58,MATCH($A$69,MARDI!F35:F58,0))</f>
        <v>#N/A</v>
      </c>
      <c r="JM69" s="565" t="e">
        <f>INDEX(MARDI!$B$35:$B$58,MATCH($A$69,MARDI!G35:G58,0))</f>
        <v>#N/A</v>
      </c>
      <c r="JN69" s="565" t="e">
        <f>INDEX(MARDI!$B$35:$B$58,MATCH($A$69,MARDI!H35:H58,0))</f>
        <v>#N/A</v>
      </c>
      <c r="JO69" s="565" t="e">
        <f>INDEX(MARDI!$B$35:$B$58,MATCH($A$69,MARDI!I35:I58,0))</f>
        <v>#N/A</v>
      </c>
      <c r="JP69" s="565" t="e">
        <f>INDEX(MARDI!$B$35:$B$58,MATCH($A$69,MARDI!J35:J58,0))</f>
        <v>#N/A</v>
      </c>
      <c r="JQ69" s="565" t="e">
        <f>INDEX(MARDI!$B$35:$B$58,MATCH($A$69,MARDI!K35:K58,0))</f>
        <v>#N/A</v>
      </c>
      <c r="JR69" s="565" t="e">
        <f>INDEX(MARDI!$B$35:$B$58,MATCH($A$69,MARDI!L35:L58,0))</f>
        <v>#N/A</v>
      </c>
      <c r="JS69" s="565" t="e">
        <f>INDEX(MARDI!$B$35:$B$58,MATCH($A$69,MARDI!M35:M58,0))</f>
        <v>#N/A</v>
      </c>
      <c r="JT69" s="565" t="e">
        <f>INDEX(MARDI!$B$35:$B$58,MATCH($A$69,MARDI!N35:N58,0))</f>
        <v>#N/A</v>
      </c>
      <c r="JU69" s="565" t="e">
        <f>INDEX(MARDI!$B$35:$B$58,MATCH($A$69,MARDI!O35:O58,0))</f>
        <v>#N/A</v>
      </c>
      <c r="JV69" s="565" t="e">
        <f>INDEX(MARDI!$B$35:$B$58,MATCH($A$69,MARDI!P35:P58,0))</f>
        <v>#N/A</v>
      </c>
      <c r="JW69" s="565" t="e">
        <f>INDEX(MARDI!$B$35:$B$58,MATCH($A$69,MARDI!Q35:Q58,0))</f>
        <v>#N/A</v>
      </c>
      <c r="JX69" s="565" t="e">
        <f>INDEX(MARDI!$B$35:$B$58,MATCH($A$69,MARDI!R35:R58,0))</f>
        <v>#N/A</v>
      </c>
      <c r="JY69" s="565" t="e">
        <f>INDEX(MARDI!$B$35:$B$58,MATCH($A$69,MARDI!S35:S58,0))</f>
        <v>#N/A</v>
      </c>
      <c r="JZ69" s="565" t="e">
        <f>INDEX(MARDI!$B$35:$B$58,MATCH($A$69,MARDI!T35:T58,0))</f>
        <v>#N/A</v>
      </c>
      <c r="KA69" s="565" t="e">
        <f>INDEX(MARDI!$B$35:$B$58,MATCH($A$69,MARDI!U35:U58,0))</f>
        <v>#N/A</v>
      </c>
      <c r="KB69" s="565" t="e">
        <f>INDEX(MARDI!$B$35:$B$58,MATCH($A$69,MARDI!V35:V58,0))</f>
        <v>#N/A</v>
      </c>
      <c r="KC69" s="565" t="e">
        <f>INDEX(MARDI!$B$35:$B$58,MATCH($A$69,MARDI!W35:W58,0))</f>
        <v>#N/A</v>
      </c>
      <c r="KD69" s="565" t="e">
        <f>INDEX(MARDI!$B$35:$B$58,MATCH($A$69,MARDI!X35:X58,0))</f>
        <v>#N/A</v>
      </c>
      <c r="KE69" s="565" t="e">
        <f>INDEX(MARDI!$B$35:$B$58,MATCH($A$69,MARDI!Y35:Y58,0))</f>
        <v>#N/A</v>
      </c>
      <c r="KF69" s="565" t="e">
        <f>INDEX(MARDI!$B$35:$B$58,MATCH($A$69,MARDI!Z35:Z58,0))</f>
        <v>#N/A</v>
      </c>
      <c r="KG69" s="565" t="e">
        <f>INDEX(MARDI!$B$35:$B$58,MATCH($A$69,MARDI!AA35:AA58,0))</f>
        <v>#N/A</v>
      </c>
      <c r="KH69" s="565" t="e">
        <f>INDEX(MARDI!$B$35:$B$58,MATCH($A$69,MARDI!AB35:AB58,0))</f>
        <v>#N/A</v>
      </c>
      <c r="KI69" s="572">
        <f t="shared" si="36"/>
        <v>0</v>
      </c>
      <c r="KK69" s="565" t="str">
        <f t="shared" si="37"/>
        <v>ROUSSET</v>
      </c>
      <c r="KL69" s="565" t="e">
        <f>INDEX(MERCREDI!$B$35:$B$58,MATCH($A$69,MERCREDI!D35:D58,0))</f>
        <v>#N/A</v>
      </c>
      <c r="KM69" s="565" t="e">
        <f>INDEX(MERCREDI!$B$35:$B$58,MATCH($A$69,MERCREDI!E35:E58,0))</f>
        <v>#N/A</v>
      </c>
      <c r="KN69" s="565" t="e">
        <f>INDEX(MERCREDI!$B$35:$B$58,MATCH($A$69,MERCREDI!F35:F58,0))</f>
        <v>#N/A</v>
      </c>
      <c r="KO69" s="565" t="e">
        <f>INDEX(MERCREDI!$B$35:$B$58,MATCH($A$69,MERCREDI!G35:G58,0))</f>
        <v>#N/A</v>
      </c>
      <c r="KP69" s="565" t="e">
        <f>INDEX(MERCREDI!$B$35:$B$58,MATCH($A$69,MERCREDI!H35:H58,0))</f>
        <v>#N/A</v>
      </c>
      <c r="KQ69" s="565" t="e">
        <f>INDEX(MERCREDI!$B$35:$B$58,MATCH($A$69,MERCREDI!I35:I58,0))</f>
        <v>#N/A</v>
      </c>
      <c r="KR69" s="565" t="e">
        <f>INDEX(MERCREDI!$B$35:$B$58,MATCH($A$69,MERCREDI!J35:J58,0))</f>
        <v>#N/A</v>
      </c>
      <c r="KS69" s="565" t="e">
        <f>INDEX(MERCREDI!$B$35:$B$58,MATCH($A$69,MERCREDI!K35:K58,0))</f>
        <v>#N/A</v>
      </c>
      <c r="KT69" s="565" t="e">
        <f>INDEX(MERCREDI!$B$35:$B$58,MATCH($A$69,MERCREDI!L35:L58,0))</f>
        <v>#N/A</v>
      </c>
      <c r="KU69" s="565" t="e">
        <f>INDEX(MERCREDI!$B$35:$B$58,MATCH($A$69,MERCREDI!M35:M58,0))</f>
        <v>#N/A</v>
      </c>
      <c r="KV69" s="565" t="e">
        <f>INDEX(MERCREDI!$B$35:$B$58,MATCH($A$69,MERCREDI!N35:N58,0))</f>
        <v>#N/A</v>
      </c>
      <c r="KW69" s="565" t="e">
        <f>INDEX(MERCREDI!$B$35:$B$58,MATCH($A$69,MERCREDI!O35:O58,0))</f>
        <v>#N/A</v>
      </c>
      <c r="KX69" s="565" t="e">
        <f>INDEX(MERCREDI!$B$35:$B$58,MATCH($A$69,MERCREDI!P35:P58,0))</f>
        <v>#N/A</v>
      </c>
      <c r="KY69" s="565" t="e">
        <f>INDEX(MERCREDI!$B$35:$B$58,MATCH($A$69,MERCREDI!Q35:Q58,0))</f>
        <v>#N/A</v>
      </c>
      <c r="KZ69" s="565" t="e">
        <f>INDEX(MERCREDI!$B$35:$B$58,MATCH($A$69,MERCREDI!R35:R58,0))</f>
        <v>#N/A</v>
      </c>
      <c r="LA69" s="565" t="e">
        <f>INDEX(MERCREDI!$B$35:$B$58,MATCH($A$69,MERCREDI!S35:S58,0))</f>
        <v>#N/A</v>
      </c>
      <c r="LB69" s="565" t="e">
        <f>INDEX(MERCREDI!$B$35:$B$58,MATCH($A$69,MERCREDI!T35:T58,0))</f>
        <v>#N/A</v>
      </c>
      <c r="LC69" s="565" t="e">
        <f>INDEX(MERCREDI!$B$35:$B$58,MATCH($A$69,MERCREDI!U35:U58,0))</f>
        <v>#N/A</v>
      </c>
      <c r="LD69" s="565" t="e">
        <f>INDEX(MERCREDI!$B$35:$B$58,MATCH($A$69,MERCREDI!V35:V58,0))</f>
        <v>#N/A</v>
      </c>
      <c r="LE69" s="565" t="e">
        <f>INDEX(MERCREDI!$B$35:$B$58,MATCH($A$69,MERCREDI!W35:W58,0))</f>
        <v>#N/A</v>
      </c>
      <c r="LF69" s="565" t="e">
        <f>INDEX(MERCREDI!$B$35:$B$58,MATCH($A$69,MERCREDI!X35:X58,0))</f>
        <v>#N/A</v>
      </c>
      <c r="LG69" s="565" t="e">
        <f>INDEX(MERCREDI!$B$35:$B$58,MATCH($A$69,MERCREDI!Y35:Y58,0))</f>
        <v>#N/A</v>
      </c>
      <c r="LH69" s="565" t="e">
        <f>INDEX(MERCREDI!$B$35:$B$58,MATCH($A$69,MERCREDI!Z35:Z58,0))</f>
        <v>#N/A</v>
      </c>
      <c r="LI69" s="565" t="e">
        <f>INDEX(MERCREDI!$B$35:$B$58,MATCH($A$69,MERCREDI!AA35:AA58,0))</f>
        <v>#N/A</v>
      </c>
      <c r="LJ69" s="565" t="e">
        <f>INDEX(MERCREDI!$B$35:$B$58,MATCH($A$69,MERCREDI!AB35:AB58,0))</f>
        <v>#N/A</v>
      </c>
      <c r="LK69" s="572">
        <f t="shared" si="38"/>
        <v>0</v>
      </c>
      <c r="LM69" s="565" t="str">
        <f t="shared" si="39"/>
        <v>ROUSSET</v>
      </c>
      <c r="LN69" s="565" t="e">
        <f>INDEX(JEUDI!$B$35:$B$58,MATCH($A$69,JEUDI!D35:D58,0))</f>
        <v>#N/A</v>
      </c>
      <c r="LO69" s="565" t="e">
        <f>INDEX(JEUDI!$B$35:$B$58,MATCH($A$69,JEUDI!E35:E58,0))</f>
        <v>#N/A</v>
      </c>
      <c r="LP69" s="565" t="e">
        <f>INDEX(JEUDI!$B$35:$B$58,MATCH($A$69,JEUDI!F35:F58,0))</f>
        <v>#N/A</v>
      </c>
      <c r="LQ69" s="565" t="e">
        <f>INDEX(JEUDI!$B$35:$B$58,MATCH($A$69,JEUDI!G35:G58,0))</f>
        <v>#N/A</v>
      </c>
      <c r="LR69" s="565" t="e">
        <f>INDEX(JEUDI!$B$35:$B$58,MATCH($A$69,JEUDI!H35:H58,0))</f>
        <v>#N/A</v>
      </c>
      <c r="LS69" s="565" t="e">
        <f>INDEX(JEUDI!$B$35:$B$58,MATCH($A$69,JEUDI!I35:I58,0))</f>
        <v>#N/A</v>
      </c>
      <c r="LT69" s="565" t="e">
        <f>INDEX(JEUDI!$B$35:$B$58,MATCH($A$69,JEUDI!J35:J58,0))</f>
        <v>#N/A</v>
      </c>
      <c r="LU69" s="565" t="e">
        <f>INDEX(JEUDI!$B$35:$B$58,MATCH($A$69,JEUDI!K35:K58,0))</f>
        <v>#N/A</v>
      </c>
      <c r="LV69" s="565" t="e">
        <f>INDEX(JEUDI!$B$35:$B$58,MATCH($A$69,JEUDI!L35:L58,0))</f>
        <v>#N/A</v>
      </c>
      <c r="LW69" s="565" t="e">
        <f>INDEX(JEUDI!$B$35:$B$58,MATCH($A$69,JEUDI!M35:M58,0))</f>
        <v>#N/A</v>
      </c>
      <c r="LX69" s="565" t="e">
        <f>INDEX(JEUDI!$B$35:$B$58,MATCH($A$69,JEUDI!N35:N58,0))</f>
        <v>#N/A</v>
      </c>
      <c r="LY69" s="565" t="e">
        <f>INDEX(JEUDI!$B$35:$B$58,MATCH($A$69,JEUDI!O35:O58,0))</f>
        <v>#N/A</v>
      </c>
      <c r="LZ69" s="565" t="e">
        <f>INDEX(JEUDI!$B$35:$B$58,MATCH($A$69,JEUDI!P35:P58,0))</f>
        <v>#N/A</v>
      </c>
      <c r="MA69" s="565" t="e">
        <f>INDEX(JEUDI!$B$35:$B$58,MATCH($A$69,JEUDI!Q35:Q58,0))</f>
        <v>#N/A</v>
      </c>
      <c r="MB69" s="565" t="e">
        <f>INDEX(JEUDI!$B$35:$B$58,MATCH($A$69,JEUDI!R35:R58,0))</f>
        <v>#N/A</v>
      </c>
      <c r="MC69" s="565" t="e">
        <f>INDEX(JEUDI!$B$35:$B$58,MATCH($A$69,JEUDI!S35:S58,0))</f>
        <v>#N/A</v>
      </c>
      <c r="MD69" s="565" t="e">
        <f>INDEX(JEUDI!$B$35:$B$58,MATCH($A$69,JEUDI!T35:T58,0))</f>
        <v>#N/A</v>
      </c>
      <c r="ME69" s="565" t="e">
        <f>INDEX(JEUDI!$B$35:$B$58,MATCH($A$69,JEUDI!U35:U58,0))</f>
        <v>#N/A</v>
      </c>
      <c r="MF69" s="565" t="e">
        <f>INDEX(JEUDI!$B$35:$B$58,MATCH($A$69,JEUDI!V35:V58,0))</f>
        <v>#N/A</v>
      </c>
      <c r="MG69" s="565" t="e">
        <f>INDEX(JEUDI!$B$35:$B$58,MATCH($A$69,JEUDI!W35:W58,0))</f>
        <v>#N/A</v>
      </c>
      <c r="MH69" s="565" t="e">
        <f>INDEX(JEUDI!$B$35:$B$58,MATCH($A$69,JEUDI!X35:X58,0))</f>
        <v>#N/A</v>
      </c>
      <c r="MI69" s="565" t="e">
        <f>INDEX(JEUDI!$B$35:$B$58,MATCH($A$69,JEUDI!Y35:Y58,0))</f>
        <v>#N/A</v>
      </c>
      <c r="MJ69" s="565" t="e">
        <f>INDEX(JEUDI!$B$35:$B$58,MATCH($A$69,JEUDI!Z35:Z58,0))</f>
        <v>#N/A</v>
      </c>
      <c r="MK69" s="565" t="e">
        <f>INDEX(JEUDI!$B$35:$B$58,MATCH($A$69,JEUDI!AA35:AA58,0))</f>
        <v>#N/A</v>
      </c>
      <c r="ML69" s="565" t="e">
        <f>INDEX(JEUDI!$B$35:$B$58,MATCH($A$69,JEUDI!AB35:AB58,0))</f>
        <v>#N/A</v>
      </c>
      <c r="MM69" s="572">
        <f t="shared" si="40"/>
        <v>0</v>
      </c>
      <c r="MP69" s="565" t="str">
        <f t="shared" si="41"/>
        <v>ROUSSET</v>
      </c>
      <c r="MQ69" s="565" t="e">
        <f>INDEX(VENDREDI!$B$35:$B$58,MATCH($A$69,VENDREDI!D35:D58,0))</f>
        <v>#N/A</v>
      </c>
      <c r="MR69" s="565" t="e">
        <f>INDEX(VENDREDI!$B$35:$B$58,MATCH($A$69,VENDREDI!E35:E58,0))</f>
        <v>#N/A</v>
      </c>
      <c r="MS69" s="565" t="e">
        <f>INDEX(VENDREDI!$B$35:$B$58,MATCH($A$69,VENDREDI!F35:F58,0))</f>
        <v>#N/A</v>
      </c>
      <c r="MT69" s="565" t="e">
        <f>INDEX(VENDREDI!$B$35:$B$58,MATCH($A$69,VENDREDI!G35:G58,0))</f>
        <v>#N/A</v>
      </c>
      <c r="MU69" s="565" t="e">
        <f>INDEX(VENDREDI!$B$35:$B$58,MATCH($A$69,VENDREDI!H35:H58,0))</f>
        <v>#N/A</v>
      </c>
      <c r="MV69" s="565" t="e">
        <f>INDEX(VENDREDI!$B$35:$B$58,MATCH($A$69,VENDREDI!I35:I58,0))</f>
        <v>#N/A</v>
      </c>
      <c r="MW69" s="565" t="e">
        <f>INDEX(VENDREDI!$B$35:$B$58,MATCH($A$69,VENDREDI!J35:J58,0))</f>
        <v>#N/A</v>
      </c>
      <c r="MX69" s="565" t="e">
        <f>INDEX(VENDREDI!$B$35:$B$58,MATCH($A$69,VENDREDI!K35:K58,0))</f>
        <v>#N/A</v>
      </c>
      <c r="MY69" s="565" t="e">
        <f>INDEX(VENDREDI!$B$35:$B$58,MATCH($A$69,VENDREDI!L35:L58,0))</f>
        <v>#N/A</v>
      </c>
      <c r="MZ69" s="565" t="e">
        <f>INDEX(VENDREDI!$B$35:$B$58,MATCH($A$69,VENDREDI!M35:M58,0))</f>
        <v>#N/A</v>
      </c>
      <c r="NA69" s="565" t="e">
        <f>INDEX(VENDREDI!$B$35:$B$58,MATCH($A$69,VENDREDI!N35:N58,0))</f>
        <v>#N/A</v>
      </c>
      <c r="NB69" s="565" t="e">
        <f>INDEX(VENDREDI!$B$35:$B$58,MATCH($A$69,VENDREDI!O35:O58,0))</f>
        <v>#N/A</v>
      </c>
      <c r="NC69" s="565" t="e">
        <f>INDEX(VENDREDI!$B$35:$B$58,MATCH($A$69,VENDREDI!P35:P58,0))</f>
        <v>#N/A</v>
      </c>
      <c r="ND69" s="565" t="e">
        <f>INDEX(VENDREDI!$B$35:$B$58,MATCH($A$69,VENDREDI!Q35:Q58,0))</f>
        <v>#N/A</v>
      </c>
      <c r="NE69" s="565" t="e">
        <f>INDEX(VENDREDI!$B$35:$B$58,MATCH($A$69,VENDREDI!R35:R58,0))</f>
        <v>#N/A</v>
      </c>
      <c r="NF69" s="565" t="e">
        <f>INDEX(VENDREDI!$B$35:$B$58,MATCH($A$69,VENDREDI!S35:S58,0))</f>
        <v>#N/A</v>
      </c>
      <c r="NG69" s="565" t="e">
        <f>INDEX(VENDREDI!$B$35:$B$58,MATCH($A$69,VENDREDI!T35:T58,0))</f>
        <v>#N/A</v>
      </c>
      <c r="NH69" s="565" t="e">
        <f>INDEX(VENDREDI!$B$35:$B$58,MATCH($A$69,VENDREDI!U35:U58,0))</f>
        <v>#N/A</v>
      </c>
      <c r="NI69" s="565" t="e">
        <f>INDEX(VENDREDI!$B$35:$B$58,MATCH($A$69,VENDREDI!V35:V58,0))</f>
        <v>#N/A</v>
      </c>
      <c r="NJ69" s="565" t="e">
        <f>INDEX(VENDREDI!$B$35:$B$58,MATCH($A$69,VENDREDI!W35:W58,0))</f>
        <v>#N/A</v>
      </c>
      <c r="NK69" s="565" t="e">
        <f>INDEX(VENDREDI!$B$35:$B$58,MATCH($A$69,VENDREDI!X35:X58,0))</f>
        <v>#N/A</v>
      </c>
      <c r="NL69" s="565" t="e">
        <f>INDEX(VENDREDI!$B$35:$B$58,MATCH($A$69,VENDREDI!Y35:Y58,0))</f>
        <v>#N/A</v>
      </c>
      <c r="NM69" s="565" t="e">
        <f>INDEX(VENDREDI!$B$35:$B$58,MATCH($A$69,VENDREDI!Z35:Z58,0))</f>
        <v>#N/A</v>
      </c>
      <c r="NN69" s="565" t="e">
        <f>INDEX(VENDREDI!$B$35:$B$58,MATCH($A$69,VENDREDI!AA35:AA58,0))</f>
        <v>#N/A</v>
      </c>
      <c r="NO69" s="565" t="e">
        <f>INDEX(VENDREDI!$B$35:$B$58,MATCH($A$69,VENDREDI!AB35:AB58,0))</f>
        <v>#N/A</v>
      </c>
      <c r="NP69" s="572">
        <f t="shared" si="42"/>
        <v>0</v>
      </c>
      <c r="NS69" s="564" t="str">
        <f t="shared" si="43"/>
        <v>ROUSSET</v>
      </c>
      <c r="NT69" s="617" t="e">
        <f>INDEX(LUNDI!$B$63:$B$66,MATCH(A69,LUNDI!$D$63:$D$66,0))</f>
        <v>#N/A</v>
      </c>
      <c r="NU69" s="618" t="e">
        <f>INDEX(LUNDI!$B$63:$B$66,MATCH(A69,LUNDI!$E$63:$E$66,0))</f>
        <v>#N/A</v>
      </c>
      <c r="NV69" s="625" t="e">
        <f>INDEX(LUNDI!$H$63:$H$66,MATCH(A69,LUNDI!$J$63:$J$66,0))</f>
        <v>#N/A</v>
      </c>
      <c r="NW69" s="626" t="e">
        <f>INDEX(LUNDI!$H$63:$H$66,MATCH($A$69,LUNDI!K63:K66,0))</f>
        <v>#N/A</v>
      </c>
      <c r="NX69" s="617" t="e">
        <f>INDEX(MARDI!$B$63:$B$66,MATCH(A69,MARDI!$D$63:$D$66,0))</f>
        <v>#N/A</v>
      </c>
      <c r="NY69" s="618" t="e">
        <f>INDEX(MARDI!$B$63:$B$66,MATCH(A69,MARDI!$E$63:$E$66,0))</f>
        <v>#N/A</v>
      </c>
      <c r="NZ69" s="625" t="e">
        <f>INDEX(MARDI!$H$63:$H$66,MATCH(A69,MARDI!$J$63:$J$66,0))</f>
        <v>#N/A</v>
      </c>
      <c r="OA69" s="626" t="e">
        <f>INDEX(MARDI!$H$63:$H$66,MATCH(A69,MARDI!$K$63:$K$66,0))</f>
        <v>#N/A</v>
      </c>
      <c r="OB69" s="617" t="e">
        <f>INDEX(MERCREDI!$B$63:$B$66,MATCH(A69,MERCREDI!$D$63:$D$66,0))</f>
        <v>#N/A</v>
      </c>
      <c r="OC69" s="618" t="e">
        <f>INDEX(MERCREDI!$B$63:$B$66,MATCH(A69,MERCREDI!$E$63:$E$66,0))</f>
        <v>#N/A</v>
      </c>
      <c r="OD69" s="625" t="e">
        <f>INDEX(MERCREDI!$H$63:$H$66,MATCH(A69,MERCREDI!$J$63:$J$66,0))</f>
        <v>#N/A</v>
      </c>
      <c r="OE69" s="626" t="e">
        <f>INDEX(MERCREDI!$H$63:$H$66,MATCH(A69,MERCREDI!$K$63:$K$66,0))</f>
        <v>#N/A</v>
      </c>
      <c r="OF69" s="617" t="e">
        <f>INDEX(JEUDI!$B$63:$B$66,MATCH(A69,JEUDI!$D$63:$D$66,0))</f>
        <v>#N/A</v>
      </c>
      <c r="OG69" s="618" t="e">
        <f>INDEX(JEUDI!$B$63:$B$66,MATCH(A69,JEUDI!$E$63:$E$66,0))</f>
        <v>#N/A</v>
      </c>
      <c r="OH69" s="625" t="e">
        <f>INDEX(JEUDI!$H$63:$H$66,MATCH(A69,JEUDI!$J$63:$J$66,0))</f>
        <v>#N/A</v>
      </c>
      <c r="OI69" s="626" t="e">
        <f>INDEX(JEUDI!$H$63:$H$66,MATCH(A69,JEUDI!$K$63:$K$66,0))</f>
        <v>#N/A</v>
      </c>
      <c r="OJ69" s="617" t="e">
        <f>INDEX(VENDREDI!$B$63:$B$66,MATCH(A69,VENDREDI!$D$63:$D$66,0))</f>
        <v>#N/A</v>
      </c>
      <c r="OK69" s="618" t="e">
        <f>INDEX(VENDREDI!$B$63:$B$66,MATCH(A69,VENDREDI!$E$63:$E$66,0))</f>
        <v>#N/A</v>
      </c>
      <c r="OL69" s="625" t="e">
        <f>INDEX(VENDREDI!$H$63:$H$66,MATCH(A69,VENDREDI!$J$63:$J$66,0))</f>
        <v>#N/A</v>
      </c>
      <c r="OM69" s="626" t="e">
        <f>INDEX(VENDREDI!$H$63:$H$66,MATCH(A69,VENDREDI!$K$63:$K$66,0))</f>
        <v>#N/A</v>
      </c>
      <c r="ON69" s="669" t="str">
        <f t="shared" si="44"/>
        <v>ROUSSET</v>
      </c>
      <c r="OO69" s="641" t="e">
        <f>INDEX(LUNDI!$C$63:$C$66,MATCH(A69,LUNDI!$D$63:$D$66,0))</f>
        <v>#N/A</v>
      </c>
      <c r="OP69" s="642" t="e">
        <f>INDEX(LUNDI!$C$63:$C$66,MATCH(A69,LUNDI!$E$63:$E$66,0))</f>
        <v>#N/A</v>
      </c>
      <c r="OQ69" s="645" t="e">
        <f>INDEX(LUNDI!$I$63:$I$66,MATCH(A69,LUNDI!$J$63:$J$66,0))</f>
        <v>#N/A</v>
      </c>
      <c r="OR69" s="646" t="e">
        <f>INDEX(LUNDI!$I$63:$I$66,MATCH(A69,LUNDI!$K$63:$K$66,0))</f>
        <v>#N/A</v>
      </c>
      <c r="OS69" s="649" t="e">
        <f>INDEX(MARDI!$C$63:$C$66,MATCH(A69,MARDI!$D$63:$D$66,0))</f>
        <v>#N/A</v>
      </c>
      <c r="OT69" s="650" t="e">
        <f>INDEX(MARDI!$C$63:$C$66,MATCH(A69,MARDI!$E$63:$E$66,0))</f>
        <v>#N/A</v>
      </c>
      <c r="OU69" s="651" t="e">
        <f>INDEX(MARDI!$I$63:$I$66,MATCH(A69,MARDI!$J$63:$J$66,0))</f>
        <v>#N/A</v>
      </c>
      <c r="OV69" s="652" t="e">
        <f>INDEX(MARDI!$I$63:$I$66,MATCH(A69,MARDI!$K$63:$K$66,0))</f>
        <v>#N/A</v>
      </c>
      <c r="OW69" s="657" t="e">
        <f>INDEX(MERCREDI!$C$63:$C$66,MATCH(A69,MERCREDI!$D$63:$D$66,0))</f>
        <v>#N/A</v>
      </c>
      <c r="OX69" s="658" t="e">
        <f>INDEX(MERCREDI!$C$63:$C$66,MATCH(A69,MERCREDI!$E$63:$E$66,0))</f>
        <v>#N/A</v>
      </c>
      <c r="OY69" s="659" t="e">
        <f>INDEX(MERCREDI!$I$63:$I$66,MATCH(A69,MERCREDI!$J$63:$J$66,0))</f>
        <v>#N/A</v>
      </c>
      <c r="OZ69" s="660" t="e">
        <f>INDEX(MERCREDI!$I$63:$I$66,MATCH(A69,MERCREDI!$K$63:$K$66,0))</f>
        <v>#N/A</v>
      </c>
      <c r="PA69" s="657" t="e">
        <f>INDEX(JEUDI!$C$63:$C$66,MATCH(A69,JEUDI!$D$63:$D$66,0))</f>
        <v>#N/A</v>
      </c>
      <c r="PB69" s="658" t="e">
        <f>INDEX(JEUDI!$C$63:$C$66,MATCH(A69,JEUDI!$E$63:$E$66,0))</f>
        <v>#N/A</v>
      </c>
      <c r="PC69" s="659" t="e">
        <f>INDEX(JEUDI!$I$63:$I$66,MATCH(A69,JEUDI!$J$63:$J$66,0))</f>
        <v>#N/A</v>
      </c>
      <c r="PD69" s="660" t="e">
        <f>INDEX(JEUDI!$I$63:$I$66,MATCH(A69,JEUDI!$K$63:$K$66,0))</f>
        <v>#N/A</v>
      </c>
      <c r="PE69" s="657" t="e">
        <f>INDEX(VENDREDI!$C$63:$C$66,MATCH(A69,VENDREDI!$D$63:$D$66,0))</f>
        <v>#N/A</v>
      </c>
      <c r="PF69" s="658" t="e">
        <f>INDEX(VENDREDI!$C$63:$C$66,MATCH(A69,VENDREDI!$E$63:$E$66,0))</f>
        <v>#N/A</v>
      </c>
      <c r="PG69" s="659" t="e">
        <f>INDEX(VENDREDI!$I$63:$I$66,MATCH(A69,VENDREDI!$J$63:$J$66,0))</f>
        <v>#N/A</v>
      </c>
      <c r="PH69" s="660" t="e">
        <f>INDEX(VENDREDI!$I$63:$I$66,MATCH(A69,VENDREDI!$K$63:$K$66,0))</f>
        <v>#N/A</v>
      </c>
    </row>
    <row r="70" spans="1:424" x14ac:dyDescent="0.25">
      <c r="A70" s="187" t="str">
        <f>'LISTE DES PROFS'!A65</f>
        <v>SAADI</v>
      </c>
      <c r="B70" s="233">
        <f t="shared" si="17"/>
        <v>0</v>
      </c>
      <c r="C70" s="234">
        <f t="shared" si="18"/>
        <v>0</v>
      </c>
      <c r="D70" s="234">
        <f t="shared" si="19"/>
        <v>0</v>
      </c>
      <c r="E70" s="235">
        <f t="shared" si="20"/>
        <v>0</v>
      </c>
      <c r="F70" s="233">
        <f t="shared" si="21"/>
        <v>0</v>
      </c>
      <c r="G70" s="234">
        <f t="shared" si="22"/>
        <v>0</v>
      </c>
      <c r="H70" s="227">
        <f t="shared" si="23"/>
        <v>0</v>
      </c>
      <c r="I70" s="235">
        <f t="shared" si="24"/>
        <v>0</v>
      </c>
      <c r="J70" s="489">
        <f t="shared" si="45"/>
        <v>0</v>
      </c>
      <c r="K70" s="227">
        <f t="shared" si="46"/>
        <v>0</v>
      </c>
      <c r="L70" s="227">
        <f t="shared" si="47"/>
        <v>0</v>
      </c>
      <c r="M70" s="235">
        <f t="shared" si="48"/>
        <v>0</v>
      </c>
      <c r="N70" s="491">
        <f t="shared" si="25"/>
        <v>0</v>
      </c>
      <c r="O70" s="480" t="s">
        <v>98</v>
      </c>
      <c r="P70" s="233">
        <f>COUNTIF(LUNDI!$D$6:$AB$15,A70)</f>
        <v>0</v>
      </c>
      <c r="Q70" s="234">
        <f>COUNTIF(LUNDI!$D$20:$Y$29,A70)</f>
        <v>0</v>
      </c>
      <c r="R70" s="444">
        <f t="shared" si="4"/>
        <v>0</v>
      </c>
      <c r="S70" s="234">
        <f>COUNTIF(MARDI!$D$6:$AB$15,A70)</f>
        <v>0</v>
      </c>
      <c r="T70" s="234">
        <f>COUNTIF(MARDI!$D$20:$Y$29,A70)</f>
        <v>0</v>
      </c>
      <c r="U70" s="444">
        <f t="shared" si="5"/>
        <v>0</v>
      </c>
      <c r="V70" s="234">
        <f>COUNTIF(MERCREDI!$D$6:$AB$15,A70)</f>
        <v>0</v>
      </c>
      <c r="W70" s="234">
        <f>COUNTIF(MERCREDI!$D$20:$Y$29,A70)</f>
        <v>0</v>
      </c>
      <c r="X70" s="444">
        <f t="shared" si="6"/>
        <v>0</v>
      </c>
      <c r="Y70" s="234">
        <f>COUNTIF(JEUDI!$D$6:$AB$15,A70)</f>
        <v>0</v>
      </c>
      <c r="Z70" s="234">
        <f>COUNTIF(JEUDI!$D$20:$Y$29,A70)</f>
        <v>0</v>
      </c>
      <c r="AA70" s="444">
        <f t="shared" si="7"/>
        <v>0</v>
      </c>
      <c r="AB70" s="234">
        <f>COUNTIF(VENDREDI!$D$6:$AB$15,A70)</f>
        <v>0</v>
      </c>
      <c r="AC70" s="235">
        <f>COUNTIF(VENDREDI!$D$20:$Y$29,A70)</f>
        <v>0</v>
      </c>
      <c r="AD70" s="451">
        <f t="shared" si="8"/>
        <v>0</v>
      </c>
      <c r="AE70" s="226">
        <f>COUNTIF(LUNDI!$D$63:$D$66,A70)</f>
        <v>0</v>
      </c>
      <c r="AF70" s="227">
        <f>COUNTIF(LUNDI!$E$63:$E$66,A70)</f>
        <v>0</v>
      </c>
      <c r="AG70" s="228">
        <f>COUNTIF(MARDI!$D$63:$D$66,A70)</f>
        <v>0</v>
      </c>
      <c r="AH70" s="234">
        <f>COUNTIF(MARDI!$E$63:$E$66,A70)</f>
        <v>0</v>
      </c>
      <c r="AI70" s="228">
        <f>COUNTIF(MERCREDI!$D$63:$D$66,A70)</f>
        <v>0</v>
      </c>
      <c r="AJ70" s="234">
        <f>COUNTIF(MERCREDI!$E$63:$E$66,A70)</f>
        <v>0</v>
      </c>
      <c r="AK70" s="228">
        <f>COUNTIF(JEUDI!$D$63:$D$66,A70)</f>
        <v>0</v>
      </c>
      <c r="AL70" s="227">
        <f>COUNTIF(JEUDI!$E$63:$E$66,A70)</f>
        <v>0</v>
      </c>
      <c r="AM70" s="228">
        <f>COUNTIF(VENDREDI!$D$63:$D$66,A70)</f>
        <v>0</v>
      </c>
      <c r="AN70" s="525">
        <f>COUNTIF(VENDREDI!$E$63:$E$66,A70)</f>
        <v>0</v>
      </c>
      <c r="AO70" s="233">
        <f>COUNTIF(LUNDI!$F$63:$F$66,A70)</f>
        <v>0</v>
      </c>
      <c r="AP70" s="234"/>
      <c r="AQ70" s="234">
        <f>COUNTIF(MARDI!$F$63:$F$66,A70)</f>
        <v>0</v>
      </c>
      <c r="AR70" s="234"/>
      <c r="AS70" s="234">
        <f>COUNTIF(MERCREDI!$F$63:$F$66,A70)</f>
        <v>0</v>
      </c>
      <c r="AT70" s="234"/>
      <c r="AU70" s="234">
        <f>COUNTIF(JEUDI!$F$63:$F$66,A70)</f>
        <v>0</v>
      </c>
      <c r="AV70" s="234"/>
      <c r="AW70" s="235">
        <f>COUNTIF(VENDREDI!$F$63:$F$66,A70)</f>
        <v>0</v>
      </c>
      <c r="AZ70" s="233">
        <f>COUNTIF(LUNDI!$D$35:$AB$44,A70)</f>
        <v>0</v>
      </c>
      <c r="BA70" s="234">
        <f>COUNTIF(LUNDI!$D$49:$Y$58,A70)</f>
        <v>0</v>
      </c>
      <c r="BB70" s="444">
        <f t="shared" si="9"/>
        <v>0</v>
      </c>
      <c r="BC70" s="234">
        <f>COUNTIF(MARDI!$D$35:$AB$44,A70)</f>
        <v>0</v>
      </c>
      <c r="BD70" s="234">
        <f>COUNTIF(MARDI!$D$49:$Y$58,A70)</f>
        <v>0</v>
      </c>
      <c r="BE70" s="444">
        <f t="shared" si="10"/>
        <v>0</v>
      </c>
      <c r="BF70" s="234">
        <f>COUNTIF(MERCREDI!$D$35:$AB$44,A70)</f>
        <v>0</v>
      </c>
      <c r="BG70" s="234">
        <f>COUNTIF(MERCREDI!$D$49:$Y$58,A70)</f>
        <v>0</v>
      </c>
      <c r="BH70" s="444">
        <f t="shared" si="11"/>
        <v>0</v>
      </c>
      <c r="BI70" s="234">
        <f>COUNTIF(JEUDI!$D$35:$AB$44,A70)</f>
        <v>0</v>
      </c>
      <c r="BJ70" s="234">
        <f>COUNTIF(JEUDI!$D$49:$Y$58,A70)</f>
        <v>0</v>
      </c>
      <c r="BK70" s="444">
        <f t="shared" si="12"/>
        <v>0</v>
      </c>
      <c r="BL70" s="234">
        <f>COUNTIF(VENDREDI!$D$35:$AB$44,A70)</f>
        <v>0</v>
      </c>
      <c r="BM70" s="235">
        <f>COUNTIF(VENDREDI!$D$49:$Y$58,A70)</f>
        <v>0</v>
      </c>
      <c r="BN70" s="451">
        <f t="shared" si="13"/>
        <v>0</v>
      </c>
      <c r="BO70" s="207">
        <f>COUNTIF(LUNDI!$J$63:$J$66,A70)</f>
        <v>0</v>
      </c>
      <c r="BP70" s="41">
        <f>COUNTIF(LUNDI!$K$63:$K$66,A70)</f>
        <v>0</v>
      </c>
      <c r="BQ70" s="207">
        <f>COUNTIF(MARDI!$J$63:$J$66,A70)</f>
        <v>0</v>
      </c>
      <c r="BR70" s="41">
        <f>COUNTIF(MARDI!$K$63:$K$66,A70)</f>
        <v>0</v>
      </c>
      <c r="BS70" s="207">
        <f>COUNTIF(MERCREDI!$J$63:$J$66,A70)</f>
        <v>0</v>
      </c>
      <c r="BT70" s="41">
        <f>COUNTIF(MERCREDI!$K$63:$K$66,A70)</f>
        <v>0</v>
      </c>
      <c r="BU70" s="207">
        <f>COUNTIF(JEUDI!$J$63:$J$66,A70)</f>
        <v>0</v>
      </c>
      <c r="BV70" s="41">
        <f>COUNTIF(JEUDI!$K$63:$K$66,A70)</f>
        <v>0</v>
      </c>
      <c r="BW70" s="207">
        <f>COUNTIF(VENDREDI!$J$63:$J$66,A70)</f>
        <v>0</v>
      </c>
      <c r="BX70" s="42">
        <f>COUNTIF(VENDREDI!$K$63:$K$66,A70)</f>
        <v>0</v>
      </c>
      <c r="BY70" s="207">
        <f>COUNTIF(LUNDI!$L$66:$L126,A70)</f>
        <v>0</v>
      </c>
      <c r="BZ70" s="208"/>
      <c r="CA70" s="41">
        <f>COUNTIF(MARDI!$L$63:$L$66,A70)</f>
        <v>0</v>
      </c>
      <c r="CB70" s="208"/>
      <c r="CC70" s="208">
        <f>COUNTIF(MERCREDI!$L$63:$L$66,A70)</f>
        <v>0</v>
      </c>
      <c r="CD70" s="208"/>
      <c r="CE70" s="41">
        <f>COUNTIF(JEUDI!$L$63:$L$66,A70)</f>
        <v>0</v>
      </c>
      <c r="CF70" s="208"/>
      <c r="CG70" s="209">
        <f>COUNTIF(VENDREDI!$L$63:$L$66,A70)</f>
        <v>0</v>
      </c>
      <c r="CH70" s="466"/>
      <c r="CI70" s="466"/>
      <c r="CJ70" s="466"/>
      <c r="CK70" s="43">
        <f>COUNTIF(LUNDI!$O$64:$O$66,A70)</f>
        <v>0</v>
      </c>
      <c r="CL70" s="41">
        <f>COUNTIF(MARDI!$O$64:$O$66,A70)</f>
        <v>0</v>
      </c>
      <c r="CM70" s="41">
        <f>COUNTIF(MERCREDI!$O$64:$O$66,A70)</f>
        <v>0</v>
      </c>
      <c r="CN70" s="41">
        <f>COUNTIF(JEUDI!$O$64:$O$66,A70)</f>
        <v>0</v>
      </c>
      <c r="CO70" s="42">
        <f>COUNTIF(VENDREDI!$O$64:$O$66,A70)</f>
        <v>0</v>
      </c>
      <c r="CQ70" s="43">
        <f>COUNTIF(LUNDI!$P$64:$P$66,A70)</f>
        <v>0</v>
      </c>
      <c r="CR70" s="41">
        <f>COUNTIF(MARDI!$P$64:$P$66,A70)</f>
        <v>0</v>
      </c>
      <c r="CS70" s="41">
        <f>COUNTIF(MERCREDI!$P$64:$P$66,A70)</f>
        <v>0</v>
      </c>
      <c r="CT70" s="41">
        <f>COUNTIF(JEUDI!$P$64:$P$66,A70)</f>
        <v>0</v>
      </c>
      <c r="CU70" s="42">
        <f>COUNTIF(VENDREDI!$P$64:$P$66,A70)</f>
        <v>0</v>
      </c>
      <c r="CV70" s="543" t="str">
        <f t="shared" si="26"/>
        <v>SAADI</v>
      </c>
      <c r="CW70" s="559" t="e">
        <f>INDEX(LUNDI!$B$6:$B$29,MATCH($A$70,LUNDI!D6:D29,0))</f>
        <v>#N/A</v>
      </c>
      <c r="CX70" s="559" t="e">
        <f>INDEX(LUNDI!$B$6:$B$29,MATCH($A$70,LUNDI!E6:E29,0))</f>
        <v>#N/A</v>
      </c>
      <c r="CY70" s="559" t="e">
        <f>INDEX(LUNDI!$B$6:$B$29,MATCH($A$70,LUNDI!F6:F29,0))</f>
        <v>#N/A</v>
      </c>
      <c r="CZ70" s="559" t="e">
        <f>INDEX(LUNDI!$B$6:$B$29,MATCH($A$70,LUNDI!G6:G29,0))</f>
        <v>#N/A</v>
      </c>
      <c r="DA70" s="559" t="e">
        <f>INDEX(LUNDI!$B$6:$B$29,MATCH($A$70,LUNDI!H6:H29,0))</f>
        <v>#N/A</v>
      </c>
      <c r="DB70" s="559" t="e">
        <f>INDEX(LUNDI!$B$6:$B$29,MATCH($A$70,LUNDI!I6:I29,0))</f>
        <v>#N/A</v>
      </c>
      <c r="DC70" s="559" t="e">
        <f>INDEX(LUNDI!$B$6:$B$29,MATCH($A$70,LUNDI!J6:J29,0))</f>
        <v>#N/A</v>
      </c>
      <c r="DD70" s="559" t="e">
        <f>INDEX(LUNDI!$B$6:$B$29,MATCH($A$70,LUNDI!K6:K29,0))</f>
        <v>#N/A</v>
      </c>
      <c r="DE70" s="559" t="e">
        <f>INDEX(LUNDI!$B$6:$B$29,MATCH($A$70,LUNDI!L6:L29,0))</f>
        <v>#N/A</v>
      </c>
      <c r="DF70" s="559" t="e">
        <f>INDEX(LUNDI!$B$6:$B$29,MATCH($A$70,LUNDI!M6:M29,0))</f>
        <v>#N/A</v>
      </c>
      <c r="DG70" s="559" t="e">
        <f>INDEX(LUNDI!$B$6:$B$29,MATCH($A$70,LUNDI!N6:N29,0))</f>
        <v>#N/A</v>
      </c>
      <c r="DH70" s="559" t="e">
        <f>INDEX(LUNDI!$B$6:$B$29,MATCH($A$70,LUNDI!O6:O29,0))</f>
        <v>#N/A</v>
      </c>
      <c r="DI70" s="559" t="e">
        <f>INDEX(LUNDI!$B$6:$B$29,MATCH($A$70,LUNDI!P6:P29,0))</f>
        <v>#N/A</v>
      </c>
      <c r="DJ70" s="559" t="e">
        <f>INDEX(LUNDI!$B$6:$B$29,MATCH($A$70,LUNDI!Q6:Q29,0))</f>
        <v>#N/A</v>
      </c>
      <c r="DK70" s="559" t="e">
        <f>INDEX(LUNDI!$B$6:$B$29,MATCH($A$70,LUNDI!R6:R29,0))</f>
        <v>#N/A</v>
      </c>
      <c r="DL70" s="559" t="e">
        <f>INDEX(LUNDI!$B$6:$B$29,MATCH($A$70,LUNDI!S6:S29,0))</f>
        <v>#N/A</v>
      </c>
      <c r="DM70" s="559" t="e">
        <f>INDEX(LUNDI!$B$6:$B$29,MATCH($A$70,LUNDI!T6:T29,0))</f>
        <v>#N/A</v>
      </c>
      <c r="DN70" s="559" t="e">
        <f>INDEX(LUNDI!$B$6:$B$29,MATCH($A$70,LUNDI!U6:U29,0))</f>
        <v>#N/A</v>
      </c>
      <c r="DO70" s="559" t="e">
        <f>INDEX(LUNDI!$B$6:$B$29,MATCH($A$70,LUNDI!V6:V29,0))</f>
        <v>#N/A</v>
      </c>
      <c r="DP70" s="559" t="e">
        <f>INDEX(LUNDI!$B$6:$B$29,MATCH($A$70,LUNDI!W6:W29,0))</f>
        <v>#N/A</v>
      </c>
      <c r="DQ70" s="559" t="e">
        <f>INDEX(LUNDI!$B$6:$B$29,MATCH($A$70,LUNDI!X6:X29,0))</f>
        <v>#N/A</v>
      </c>
      <c r="DR70" s="559" t="e">
        <f>INDEX(LUNDI!$B$6:$B$29,MATCH($A$70,LUNDI!Y6:Y29,0))</f>
        <v>#N/A</v>
      </c>
      <c r="DS70" s="559" t="e">
        <f>INDEX(LUNDI!$B$6:$B$29,MATCH($A$70,LUNDI!Z6:Z29,0))</f>
        <v>#N/A</v>
      </c>
      <c r="DT70" s="559" t="e">
        <f>INDEX(LUNDI!$B$6:$B$29,MATCH($A$70,LUNDI!AA6:AA29,0))</f>
        <v>#N/A</v>
      </c>
      <c r="DU70" s="559" t="e">
        <f>INDEX(LUNDI!$B$6:$B$29,MATCH($A$70,LUNDI!AB6:AB29,0))</f>
        <v>#N/A</v>
      </c>
      <c r="DV70" s="572">
        <f t="shared" si="49"/>
        <v>0</v>
      </c>
      <c r="DW70" s="543" t="str">
        <f t="shared" si="50"/>
        <v>SAADI</v>
      </c>
      <c r="DX70" s="559" t="e">
        <f>INDEX(MARDI!$B$6:$B$29,MATCH($A$70,MARDI!D6:D29,0))</f>
        <v>#N/A</v>
      </c>
      <c r="DY70" s="559" t="e">
        <f>INDEX(MARDI!$B$6:$B$29,MATCH($A$70,MARDI!E6:E29,0))</f>
        <v>#N/A</v>
      </c>
      <c r="DZ70" s="559" t="e">
        <f>INDEX(MARDI!$B$6:$B$29,MATCH($A$70,MARDI!F6:F29,0))</f>
        <v>#N/A</v>
      </c>
      <c r="EA70" s="559" t="e">
        <f>INDEX(MARDI!$B$6:$B$29,MATCH($A$70,MARDI!G6:G29,0))</f>
        <v>#N/A</v>
      </c>
      <c r="EB70" s="559" t="e">
        <f>INDEX(MARDI!$B$6:$B$29,MATCH($A$70,MARDI!H6:H29,0))</f>
        <v>#N/A</v>
      </c>
      <c r="EC70" s="559" t="e">
        <f>INDEX(MARDI!$B$6:$B$29,MATCH($A$70,MARDI!I6:I29,0))</f>
        <v>#N/A</v>
      </c>
      <c r="ED70" s="559" t="e">
        <f>INDEX(MARDI!$B$6:$B$29,MATCH($A$70,MARDI!J6:J29,0))</f>
        <v>#N/A</v>
      </c>
      <c r="EE70" s="559" t="e">
        <f>INDEX(MARDI!$B$6:$B$29,MATCH($A$70,MARDI!K6:K29,0))</f>
        <v>#N/A</v>
      </c>
      <c r="EF70" s="559" t="e">
        <f>INDEX(MARDI!$B$6:$B$29,MATCH($A$70,MARDI!L6:L29,0))</f>
        <v>#N/A</v>
      </c>
      <c r="EG70" s="559" t="e">
        <f>INDEX(MARDI!$B$6:$B$29,MATCH($A$70,MARDI!M6:M29,0))</f>
        <v>#N/A</v>
      </c>
      <c r="EH70" s="559" t="e">
        <f>INDEX(MARDI!$B$6:$B$29,MATCH($A$70,MARDI!N6:N29,0))</f>
        <v>#N/A</v>
      </c>
      <c r="EI70" s="559" t="e">
        <f>INDEX(MARDI!$B$6:$B$29,MATCH($A$70,MARDI!O6:O29,0))</f>
        <v>#N/A</v>
      </c>
      <c r="EJ70" s="559" t="e">
        <f>INDEX(MARDI!$B$6:$B$29,MATCH($A$70,MARDI!P6:P29,0))</f>
        <v>#N/A</v>
      </c>
      <c r="EK70" s="559" t="e">
        <f>INDEX(MARDI!$B$6:$B$29,MATCH($A$70,MARDI!Q6:Q29,0))</f>
        <v>#N/A</v>
      </c>
      <c r="EL70" s="559" t="e">
        <f>INDEX(MARDI!$B$6:$B$29,MATCH($A$70,MARDI!R6:R29,0))</f>
        <v>#N/A</v>
      </c>
      <c r="EM70" s="559" t="e">
        <f>INDEX(MARDI!$B$6:$B$29,MATCH($A$70,MARDI!S6:S29,0))</f>
        <v>#N/A</v>
      </c>
      <c r="EN70" s="559" t="e">
        <f>INDEX(MARDI!$B$6:$B$29,MATCH($A$70,MARDI!T6:T29,0))</f>
        <v>#N/A</v>
      </c>
      <c r="EO70" s="559" t="e">
        <f>INDEX(MARDI!$B$6:$B$29,MATCH($A$70,MARDI!U6:U29,0))</f>
        <v>#N/A</v>
      </c>
      <c r="EP70" s="559" t="e">
        <f>INDEX(MARDI!$B$6:$B$29,MATCH($A$70,MARDI!V6:V29,0))</f>
        <v>#N/A</v>
      </c>
      <c r="EQ70" s="559" t="e">
        <f>INDEX(MARDI!$B$6:$B$29,MATCH($A$70,MARDI!W6:W29,0))</f>
        <v>#N/A</v>
      </c>
      <c r="ER70" s="559" t="e">
        <f>INDEX(MARDI!$B$6:$B$29,MATCH($A$70,MARDI!X6:X29,0))</f>
        <v>#N/A</v>
      </c>
      <c r="ES70" s="559" t="e">
        <f>INDEX(MARDI!$B$6:$B$29,MATCH($A$70,MARDI!Y6:Y29,0))</f>
        <v>#N/A</v>
      </c>
      <c r="ET70" s="559" t="e">
        <f>INDEX(MARDI!$B$6:$B$29,MATCH($A$70,MARDI!Z6:Z29,0))</f>
        <v>#N/A</v>
      </c>
      <c r="EU70" s="559" t="e">
        <f>INDEX(MARDI!$B$6:$B$29,MATCH($A$70,MARDI!AA6:AA29,0))</f>
        <v>#N/A</v>
      </c>
      <c r="EV70" s="559" t="e">
        <f>INDEX(MARDI!$B$6:$B$29,MATCH($A$70,MARDI!AB6:AB29,0))</f>
        <v>#N/A</v>
      </c>
      <c r="EW70" s="572">
        <f t="shared" si="51"/>
        <v>0</v>
      </c>
      <c r="EX70" s="559"/>
      <c r="EY70" s="568" t="str">
        <f t="shared" si="27"/>
        <v>SAADI</v>
      </c>
      <c r="EZ70" s="559" t="e">
        <f>INDEX(MERCREDI!$B$6:$B$29,MATCH($A$70,MERCREDI!D6:D29,0))</f>
        <v>#N/A</v>
      </c>
      <c r="FA70" s="559" t="e">
        <f>INDEX(MERCREDI!$B$6:$B$29,MATCH($A$70,MERCREDI!E6:E29,0))</f>
        <v>#N/A</v>
      </c>
      <c r="FB70" s="559" t="e">
        <f>INDEX(MERCREDI!$B$6:$B$29,MATCH($A$70,MERCREDI!F6:F29,0))</f>
        <v>#N/A</v>
      </c>
      <c r="FC70" s="559" t="e">
        <f>INDEX(MERCREDI!$B$6:$B$29,MATCH($A$70,MERCREDI!G6:G29,0))</f>
        <v>#N/A</v>
      </c>
      <c r="FD70" s="559" t="e">
        <f>INDEX(MERCREDI!$B$6:$B$29,MATCH($A$70,MERCREDI!H6:H29,0))</f>
        <v>#N/A</v>
      </c>
      <c r="FE70" s="559" t="e">
        <f>INDEX(MERCREDI!$B$6:$B$29,MATCH($A$70,MERCREDI!I6:I29,0))</f>
        <v>#N/A</v>
      </c>
      <c r="FF70" s="559" t="e">
        <f>INDEX(MERCREDI!$B$6:$B$29,MATCH($A$70,MERCREDI!J6:J29,0))</f>
        <v>#N/A</v>
      </c>
      <c r="FG70" s="559" t="e">
        <f>INDEX(MERCREDI!$B$6:$B$29,MATCH($A$70,MERCREDI!K6:K29,0))</f>
        <v>#N/A</v>
      </c>
      <c r="FH70" s="559" t="e">
        <f>INDEX(MERCREDI!$B$6:$B$29,MATCH($A$70,MERCREDI!L6:L29,0))</f>
        <v>#N/A</v>
      </c>
      <c r="FI70" s="559" t="e">
        <f>INDEX(MERCREDI!$B$6:$B$29,MATCH($A$70,MERCREDI!M6:M29,0))</f>
        <v>#N/A</v>
      </c>
      <c r="FJ70" s="559" t="e">
        <f>INDEX(MERCREDI!$B$6:$B$29,MATCH($A$70,MERCREDI!N6:N29,0))</f>
        <v>#N/A</v>
      </c>
      <c r="FK70" s="559" t="e">
        <f>INDEX(MERCREDI!$B$6:$B$29,MATCH($A$70,MERCREDI!O6:O29,0))</f>
        <v>#N/A</v>
      </c>
      <c r="FL70" s="559" t="e">
        <f>INDEX(MERCREDI!$B$6:$B$29,MATCH($A$70,MERCREDI!P6:P29,0))</f>
        <v>#N/A</v>
      </c>
      <c r="FM70" s="559" t="e">
        <f>INDEX(MERCREDI!$B$6:$B$29,MATCH($A$70,MERCREDI!Q6:Q29,0))</f>
        <v>#N/A</v>
      </c>
      <c r="FN70" s="559" t="e">
        <f>INDEX(MERCREDI!$B$6:$B$29,MATCH($A$70,MERCREDI!R6:R29,0))</f>
        <v>#N/A</v>
      </c>
      <c r="FO70" s="559" t="e">
        <f>INDEX(MERCREDI!$B$6:$B$29,MATCH($A$70,MERCREDI!S6:S29,0))</f>
        <v>#N/A</v>
      </c>
      <c r="FP70" s="559" t="e">
        <f>INDEX(MERCREDI!$B$6:$B$29,MATCH($A$70,MERCREDI!T6:T29,0))</f>
        <v>#N/A</v>
      </c>
      <c r="FQ70" s="559" t="e">
        <f>INDEX(MERCREDI!$B$6:$B$29,MATCH($A$70,MERCREDI!U6:U29,0))</f>
        <v>#N/A</v>
      </c>
      <c r="FR70" s="559" t="e">
        <f>INDEX(MERCREDI!$B$6:$B$29,MATCH($A$70,MERCREDI!V6:V29,0))</f>
        <v>#N/A</v>
      </c>
      <c r="FS70" s="559" t="e">
        <f>INDEX(MERCREDI!$B$6:$B$29,MATCH($A$70,MERCREDI!W6:W29,0))</f>
        <v>#N/A</v>
      </c>
      <c r="FT70" s="559" t="e">
        <f>INDEX(MERCREDI!$B$6:$B$29,MATCH($A$70,MERCREDI!X6:X29,0))</f>
        <v>#N/A</v>
      </c>
      <c r="FU70" s="559" t="e">
        <f>INDEX(MERCREDI!$B$6:$B$29,MATCH($A$70,MERCREDI!Y6:Y29,0))</f>
        <v>#N/A</v>
      </c>
      <c r="FV70" s="559" t="e">
        <f>INDEX(MERCREDI!$B$6:$B$29,MATCH($A$70,MERCREDI!Z6:Z29,0))</f>
        <v>#N/A</v>
      </c>
      <c r="FW70" s="559" t="e">
        <f>INDEX(MERCREDI!$B$6:$B$29,MATCH($A$70,MERCREDI!AA6:AA29,0))</f>
        <v>#N/A</v>
      </c>
      <c r="FX70" s="559" t="e">
        <f>INDEX(MERCREDI!$B$6:$B$29,MATCH($A$70,MERCREDI!AB6:AB29,0))</f>
        <v>#N/A</v>
      </c>
      <c r="FY70" s="572">
        <f t="shared" si="28"/>
        <v>0</v>
      </c>
      <c r="GA70" s="570" t="str">
        <f t="shared" si="29"/>
        <v>SAADI</v>
      </c>
      <c r="GB70" s="565" t="e">
        <f>INDEX(JEUDI!$B$6:$B$29,MATCH($A$70,JEUDI!D6:D29,0))</f>
        <v>#N/A</v>
      </c>
      <c r="GC70" s="565" t="e">
        <f>INDEX(JEUDI!$B$6:$B$29,MATCH($A$70,JEUDI!E6:E29,0))</f>
        <v>#N/A</v>
      </c>
      <c r="GD70" s="565" t="e">
        <f>INDEX(JEUDI!$B$6:$B$29,MATCH($A$70,JEUDI!F6:F29,0))</f>
        <v>#N/A</v>
      </c>
      <c r="GE70" s="565" t="e">
        <f>INDEX(JEUDI!$B$6:$B$29,MATCH($A$70,JEUDI!G6:G29,0))</f>
        <v>#N/A</v>
      </c>
      <c r="GF70" s="565" t="e">
        <f>INDEX(JEUDI!$B$6:$B$29,MATCH($A$70,JEUDI!H6:H29,0))</f>
        <v>#N/A</v>
      </c>
      <c r="GG70" s="565" t="e">
        <f>INDEX(JEUDI!$B$6:$B$29,MATCH($A$70,JEUDI!I6:I29,0))</f>
        <v>#N/A</v>
      </c>
      <c r="GH70" s="565" t="e">
        <f>INDEX(JEUDI!$B$6:$B$29,MATCH($A$70,JEUDI!J6:J29,0))</f>
        <v>#N/A</v>
      </c>
      <c r="GI70" s="565" t="e">
        <f>INDEX(JEUDI!$B$6:$B$29,MATCH($A$70,JEUDI!K6:K29,0))</f>
        <v>#N/A</v>
      </c>
      <c r="GJ70" s="565" t="e">
        <f>INDEX(JEUDI!$B$6:$B$29,MATCH($A$70,JEUDI!L6:L29,0))</f>
        <v>#N/A</v>
      </c>
      <c r="GK70" s="565" t="e">
        <f>INDEX(JEUDI!$B$6:$B$29,MATCH($A$70,JEUDI!M6:M29,0))</f>
        <v>#N/A</v>
      </c>
      <c r="GL70" s="565" t="e">
        <f>INDEX(JEUDI!$B$6:$B$29,MATCH($A$70,JEUDI!N6:N29,0))</f>
        <v>#N/A</v>
      </c>
      <c r="GM70" s="565" t="e">
        <f>INDEX(JEUDI!$B$6:$B$29,MATCH($A$70,JEUDI!O6:O29,0))</f>
        <v>#N/A</v>
      </c>
      <c r="GN70" s="565" t="e">
        <f>INDEX(JEUDI!$B$6:$B$29,MATCH($A$70,JEUDI!P6:P29,0))</f>
        <v>#N/A</v>
      </c>
      <c r="GO70" s="565" t="e">
        <f>INDEX(JEUDI!$B$6:$B$29,MATCH($A$70,JEUDI!Q6:Q29,0))</f>
        <v>#N/A</v>
      </c>
      <c r="GP70" s="565" t="e">
        <f>INDEX(JEUDI!$B$6:$B$29,MATCH($A$70,JEUDI!R6:R29,0))</f>
        <v>#N/A</v>
      </c>
      <c r="GQ70" s="565" t="e">
        <f>INDEX(JEUDI!$B$6:$B$29,MATCH($A$70,JEUDI!S6:S29,0))</f>
        <v>#N/A</v>
      </c>
      <c r="GR70" s="565" t="e">
        <f>INDEX(JEUDI!$B$6:$B$29,MATCH($A$70,JEUDI!T6:T29,0))</f>
        <v>#N/A</v>
      </c>
      <c r="GS70" s="565" t="e">
        <f>INDEX(JEUDI!$B$6:$B$29,MATCH($A$70,JEUDI!U6:U29,0))</f>
        <v>#N/A</v>
      </c>
      <c r="GT70" s="565" t="e">
        <f>INDEX(JEUDI!$B$6:$B$29,MATCH($A$70,JEUDI!V6:V29,0))</f>
        <v>#N/A</v>
      </c>
      <c r="GU70" s="565" t="e">
        <f>INDEX(JEUDI!$B$6:$B$29,MATCH($A$70,JEUDI!W6:W29,0))</f>
        <v>#N/A</v>
      </c>
      <c r="GV70" s="565" t="e">
        <f>INDEX(JEUDI!$B$6:$B$29,MATCH($A$70,JEUDI!X6:X29,0))</f>
        <v>#N/A</v>
      </c>
      <c r="GW70" s="565" t="e">
        <f>INDEX(JEUDI!$B$6:$B$29,MATCH($A$70,JEUDI!Y6:Y29,0))</f>
        <v>#N/A</v>
      </c>
      <c r="GX70" s="565" t="e">
        <f>INDEX(JEUDI!$B$6:$B$29,MATCH($A$70,JEUDI!Z6:Z29,0))</f>
        <v>#N/A</v>
      </c>
      <c r="GY70" s="565" t="e">
        <f>INDEX(JEUDI!$B$6:$B$29,MATCH($A$70,JEUDI!AA6:AA29,0))</f>
        <v>#N/A</v>
      </c>
      <c r="GZ70" s="565" t="e">
        <f>INDEX(JEUDI!$B$6:$B$29,MATCH($A$70,JEUDI!AB6:AB29,0))</f>
        <v>#N/A</v>
      </c>
      <c r="HA70" s="572">
        <f t="shared" si="30"/>
        <v>0</v>
      </c>
      <c r="HC70" s="772" t="str">
        <f t="shared" si="31"/>
        <v>SAADI</v>
      </c>
      <c r="HD70" s="565" t="e">
        <f>INDEX(VENDREDI!$B$6:$B$29,MATCH($A$70,VENDREDI!D6:D29,0))</f>
        <v>#N/A</v>
      </c>
      <c r="HE70" s="565" t="e">
        <f>INDEX(VENDREDI!$B$6:$B$29,MATCH($A$70,VENDREDI!E6:E29,0))</f>
        <v>#N/A</v>
      </c>
      <c r="HF70" s="565" t="e">
        <f>INDEX(VENDREDI!$B$6:$B$29,MATCH($A$70,VENDREDI!F6:F29,0))</f>
        <v>#N/A</v>
      </c>
      <c r="HG70" s="565" t="e">
        <f>INDEX(VENDREDI!$B$6:$B$29,MATCH($A$70,VENDREDI!G6:G29,0))</f>
        <v>#N/A</v>
      </c>
      <c r="HH70" s="565" t="e">
        <f>INDEX(VENDREDI!$B$6:$B$29,MATCH($A$70,VENDREDI!H6:H29,0))</f>
        <v>#N/A</v>
      </c>
      <c r="HI70" s="565" t="e">
        <f>INDEX(VENDREDI!$B$6:$B$29,MATCH($A$70,VENDREDI!I6:I29,0))</f>
        <v>#N/A</v>
      </c>
      <c r="HJ70" s="565" t="e">
        <f>INDEX(VENDREDI!$B$6:$B$29,MATCH($A$70,VENDREDI!J6:J29,0))</f>
        <v>#N/A</v>
      </c>
      <c r="HK70" s="565" t="e">
        <f>INDEX(VENDREDI!$B$6:$B$29,MATCH($A$70,VENDREDI!K6:K29,0))</f>
        <v>#N/A</v>
      </c>
      <c r="HL70" s="565" t="e">
        <f>INDEX(VENDREDI!$B$6:$B$29,MATCH($A$70,VENDREDI!L6:L29,0))</f>
        <v>#N/A</v>
      </c>
      <c r="HM70" s="565" t="e">
        <f>INDEX(VENDREDI!$B$6:$B$29,MATCH($A$70,VENDREDI!M6:M29,0))</f>
        <v>#N/A</v>
      </c>
      <c r="HN70" s="565" t="e">
        <f>INDEX(VENDREDI!$B$6:$B$29,MATCH($A$70,VENDREDI!N6:N29,0))</f>
        <v>#N/A</v>
      </c>
      <c r="HO70" s="565" t="e">
        <f>INDEX(VENDREDI!$B$6:$B$29,MATCH($A$70,VENDREDI!O6:O29,0))</f>
        <v>#N/A</v>
      </c>
      <c r="HP70" s="565" t="e">
        <f>INDEX(VENDREDI!$B$6:$B$29,MATCH($A$70,VENDREDI!P6:P29,0))</f>
        <v>#N/A</v>
      </c>
      <c r="HQ70" s="565" t="e">
        <f>INDEX(VENDREDI!$B$6:$B$29,MATCH($A$70,VENDREDI!Q6:Q29,0))</f>
        <v>#N/A</v>
      </c>
      <c r="HR70" s="565" t="e">
        <f>INDEX(VENDREDI!$B$6:$B$29,MATCH($A$70,VENDREDI!R6:R29,0))</f>
        <v>#N/A</v>
      </c>
      <c r="HS70" s="565" t="e">
        <f>INDEX(VENDREDI!$B$6:$B$29,MATCH($A$70,VENDREDI!S6:S29,0))</f>
        <v>#N/A</v>
      </c>
      <c r="HT70" s="565" t="e">
        <f>INDEX(VENDREDI!$B$6:$B$29,MATCH($A$70,VENDREDI!T6:T29,0))</f>
        <v>#N/A</v>
      </c>
      <c r="HU70" s="565" t="e">
        <f>INDEX(VENDREDI!$B$6:$B$29,MATCH($A$70,VENDREDI!U6:U29,0))</f>
        <v>#N/A</v>
      </c>
      <c r="HV70" s="565" t="e">
        <f>INDEX(VENDREDI!$B$6:$B$29,MATCH($A$70,VENDREDI!V6:V29,0))</f>
        <v>#N/A</v>
      </c>
      <c r="HW70" s="565" t="e">
        <f>INDEX(VENDREDI!$B$6:$B$29,MATCH($A$70,VENDREDI!W6:W29,0))</f>
        <v>#N/A</v>
      </c>
      <c r="HX70" s="565" t="e">
        <f>INDEX(VENDREDI!$B$6:$B$29,MATCH($A$70,VENDREDI!X6:X29,0))</f>
        <v>#N/A</v>
      </c>
      <c r="HY70" s="565" t="e">
        <f>INDEX(VENDREDI!$B$6:$B$29,MATCH($A$70,VENDREDI!Y6:Y29,0))</f>
        <v>#N/A</v>
      </c>
      <c r="HZ70" s="565" t="e">
        <f>INDEX(VENDREDI!$B$6:$B$29,MATCH($A$70,VENDREDI!Z6:Z29,0))</f>
        <v>#N/A</v>
      </c>
      <c r="IA70" s="565" t="e">
        <f>INDEX(VENDREDI!$B$6:$B$29,MATCH($A$70,VENDREDI!AA6:AA29,0))</f>
        <v>#N/A</v>
      </c>
      <c r="IB70" s="565" t="e">
        <f>INDEX(VENDREDI!$B$6:$B$29,MATCH($A$70,VENDREDI!AB6:AB29,0))</f>
        <v>#N/A</v>
      </c>
      <c r="IC70" s="572">
        <f t="shared" si="32"/>
        <v>0</v>
      </c>
      <c r="IG70" s="772" t="str">
        <f t="shared" si="33"/>
        <v>SAADI</v>
      </c>
      <c r="IH70" s="565" t="e">
        <f>INDEX(LUNDI!$B$35:$B$58,MATCH($A$70,LUNDI!D35:D58,0))</f>
        <v>#N/A</v>
      </c>
      <c r="II70" s="565" t="e">
        <f>INDEX(LUNDI!$B$35:$B$58,MATCH($A$70,LUNDI!E35:E58,0))</f>
        <v>#N/A</v>
      </c>
      <c r="IJ70" s="565" t="e">
        <f>INDEX(LUNDI!$B$35:$B$58,MATCH($A$70,LUNDI!F35:F58,0))</f>
        <v>#N/A</v>
      </c>
      <c r="IK70" s="565" t="e">
        <f>INDEX(LUNDI!$B$35:$B$58,MATCH($A$70,LUNDI!G35:G58,0))</f>
        <v>#N/A</v>
      </c>
      <c r="IL70" s="565" t="e">
        <f>INDEX(LUNDI!$B$35:$B$58,MATCH($A$70,LUNDI!H35:H58,0))</f>
        <v>#N/A</v>
      </c>
      <c r="IM70" s="565" t="e">
        <f>INDEX(LUNDI!$B$35:$B$58,MATCH($A$70,LUNDI!I35:I58,0))</f>
        <v>#N/A</v>
      </c>
      <c r="IN70" s="565" t="e">
        <f>INDEX(LUNDI!$B$35:$B$58,MATCH($A$70,LUNDI!J35:J58,0))</f>
        <v>#N/A</v>
      </c>
      <c r="IO70" s="565" t="e">
        <f>INDEX(LUNDI!$B$35:$B$58,MATCH($A$70,LUNDI!K35:K58,0))</f>
        <v>#N/A</v>
      </c>
      <c r="IP70" s="565" t="e">
        <f>INDEX(LUNDI!$B$35:$B$58,MATCH($A$70,LUNDI!L35:L58,0))</f>
        <v>#N/A</v>
      </c>
      <c r="IQ70" s="565" t="e">
        <f>INDEX(LUNDI!$B$35:$B$58,MATCH($A$70,LUNDI!M35:M58,0))</f>
        <v>#N/A</v>
      </c>
      <c r="IR70" s="565" t="e">
        <f>INDEX(LUNDI!$B$35:$B$58,MATCH($A$70,LUNDI!N35:N58,0))</f>
        <v>#N/A</v>
      </c>
      <c r="IS70" s="565" t="e">
        <f>INDEX(LUNDI!$B$35:$B$58,MATCH($A$70,LUNDI!O35:O58,0))</f>
        <v>#N/A</v>
      </c>
      <c r="IT70" s="565" t="e">
        <f>INDEX(LUNDI!$B$35:$B$58,MATCH($A$70,LUNDI!P35:P58,0))</f>
        <v>#N/A</v>
      </c>
      <c r="IU70" s="565" t="e">
        <f>INDEX(LUNDI!$B$35:$B$58,MATCH($A$70,LUNDI!Q35:Q58,0))</f>
        <v>#N/A</v>
      </c>
      <c r="IV70" s="565" t="e">
        <f>INDEX(LUNDI!$B$35:$B$58,MATCH($A$70,LUNDI!R35:R58,0))</f>
        <v>#N/A</v>
      </c>
      <c r="IW70" s="565" t="e">
        <f>INDEX(LUNDI!$B$35:$B$58,MATCH($A$70,LUNDI!S35:S58,0))</f>
        <v>#N/A</v>
      </c>
      <c r="IX70" s="565" t="e">
        <f>INDEX(LUNDI!$B$35:$B$58,MATCH($A$70,LUNDI!T35:T58,0))</f>
        <v>#N/A</v>
      </c>
      <c r="IY70" s="565" t="e">
        <f>INDEX(LUNDI!$B$35:$B$58,MATCH($A$70,LUNDI!U35:U58,0))</f>
        <v>#N/A</v>
      </c>
      <c r="IZ70" s="565" t="e">
        <f>INDEX(LUNDI!$B$35:$B$58,MATCH($A$70,LUNDI!V35:V58,0))</f>
        <v>#N/A</v>
      </c>
      <c r="JA70" s="565" t="e">
        <f>INDEX(LUNDI!$B$35:$B$58,MATCH($A$70,LUNDI!W35:W58,0))</f>
        <v>#N/A</v>
      </c>
      <c r="JB70" s="565" t="e">
        <f>INDEX(LUNDI!$B$35:$B$58,MATCH($A$70,LUNDI!X35:X58,0))</f>
        <v>#N/A</v>
      </c>
      <c r="JC70" s="565" t="e">
        <f>INDEX(LUNDI!$B$35:$B$58,MATCH($A$70,LUNDI!Y35:Y58,0))</f>
        <v>#N/A</v>
      </c>
      <c r="JD70" s="565" t="e">
        <f>INDEX(LUNDI!$B$35:$B$58,MATCH($A$70,LUNDI!Z35:Z58,0))</f>
        <v>#N/A</v>
      </c>
      <c r="JE70" s="565" t="e">
        <f>INDEX(LUNDI!$B$35:$B$58,MATCH($A$70,LUNDI!AA35:AA58,0))</f>
        <v>#N/A</v>
      </c>
      <c r="JF70" s="565" t="e">
        <f>INDEX(LUNDI!$B$35:$B$58,MATCH($A$70,LUNDI!AB35:AB58,0))</f>
        <v>#N/A</v>
      </c>
      <c r="JG70" s="572">
        <f t="shared" si="34"/>
        <v>0</v>
      </c>
      <c r="JI70" s="772" t="str">
        <f t="shared" si="35"/>
        <v>SAADI</v>
      </c>
      <c r="JJ70" s="565" t="e">
        <f>INDEX(MARDI!$B$35:$B$58,MATCH($A$70,MARDI!D35:D58,0))</f>
        <v>#N/A</v>
      </c>
      <c r="JK70" s="565" t="e">
        <f>INDEX(MARDI!$B$35:$B$58,MATCH($A$70,MARDI!E35:E58,0))</f>
        <v>#N/A</v>
      </c>
      <c r="JL70" s="565" t="e">
        <f>INDEX(MARDI!$B$35:$B$58,MATCH($A$70,MARDI!F35:F58,0))</f>
        <v>#N/A</v>
      </c>
      <c r="JM70" s="565" t="e">
        <f>INDEX(MARDI!$B$35:$B$58,MATCH($A$70,MARDI!G35:G58,0))</f>
        <v>#N/A</v>
      </c>
      <c r="JN70" s="565" t="e">
        <f>INDEX(MARDI!$B$35:$B$58,MATCH($A$70,MARDI!H35:H58,0))</f>
        <v>#N/A</v>
      </c>
      <c r="JO70" s="565" t="e">
        <f>INDEX(MARDI!$B$35:$B$58,MATCH($A$70,MARDI!I35:I58,0))</f>
        <v>#N/A</v>
      </c>
      <c r="JP70" s="565" t="e">
        <f>INDEX(MARDI!$B$35:$B$58,MATCH($A$70,MARDI!J35:J58,0))</f>
        <v>#N/A</v>
      </c>
      <c r="JQ70" s="565" t="e">
        <f>INDEX(MARDI!$B$35:$B$58,MATCH($A$70,MARDI!K35:K58,0))</f>
        <v>#N/A</v>
      </c>
      <c r="JR70" s="565" t="e">
        <f>INDEX(MARDI!$B$35:$B$58,MATCH($A$70,MARDI!L35:L58,0))</f>
        <v>#N/A</v>
      </c>
      <c r="JS70" s="565" t="e">
        <f>INDEX(MARDI!$B$35:$B$58,MATCH($A$70,MARDI!M35:M58,0))</f>
        <v>#N/A</v>
      </c>
      <c r="JT70" s="565" t="e">
        <f>INDEX(MARDI!$B$35:$B$58,MATCH($A$70,MARDI!N35:N58,0))</f>
        <v>#N/A</v>
      </c>
      <c r="JU70" s="565" t="e">
        <f>INDEX(MARDI!$B$35:$B$58,MATCH($A$70,MARDI!O35:O58,0))</f>
        <v>#N/A</v>
      </c>
      <c r="JV70" s="565" t="e">
        <f>INDEX(MARDI!$B$35:$B$58,MATCH($A$70,MARDI!P35:P58,0))</f>
        <v>#N/A</v>
      </c>
      <c r="JW70" s="565" t="e">
        <f>INDEX(MARDI!$B$35:$B$58,MATCH($A$70,MARDI!Q35:Q58,0))</f>
        <v>#N/A</v>
      </c>
      <c r="JX70" s="565" t="e">
        <f>INDEX(MARDI!$B$35:$B$58,MATCH($A$70,MARDI!R35:R58,0))</f>
        <v>#N/A</v>
      </c>
      <c r="JY70" s="565" t="e">
        <f>INDEX(MARDI!$B$35:$B$58,MATCH($A$70,MARDI!S35:S58,0))</f>
        <v>#N/A</v>
      </c>
      <c r="JZ70" s="565" t="e">
        <f>INDEX(MARDI!$B$35:$B$58,MATCH($A$70,MARDI!T35:T58,0))</f>
        <v>#N/A</v>
      </c>
      <c r="KA70" s="565" t="e">
        <f>INDEX(MARDI!$B$35:$B$58,MATCH($A$70,MARDI!U35:U58,0))</f>
        <v>#N/A</v>
      </c>
      <c r="KB70" s="565" t="e">
        <f>INDEX(MARDI!$B$35:$B$58,MATCH($A$70,MARDI!V35:V58,0))</f>
        <v>#N/A</v>
      </c>
      <c r="KC70" s="565" t="e">
        <f>INDEX(MARDI!$B$35:$B$58,MATCH($A$70,MARDI!W35:W58,0))</f>
        <v>#N/A</v>
      </c>
      <c r="KD70" s="565" t="e">
        <f>INDEX(MARDI!$B$35:$B$58,MATCH($A$70,MARDI!X35:X58,0))</f>
        <v>#N/A</v>
      </c>
      <c r="KE70" s="565" t="e">
        <f>INDEX(MARDI!$B$35:$B$58,MATCH($A$70,MARDI!Y35:Y58,0))</f>
        <v>#N/A</v>
      </c>
      <c r="KF70" s="565" t="e">
        <f>INDEX(MARDI!$B$35:$B$58,MATCH($A$70,MARDI!Z35:Z58,0))</f>
        <v>#N/A</v>
      </c>
      <c r="KG70" s="565" t="e">
        <f>INDEX(MARDI!$B$35:$B$58,MATCH($A$70,MARDI!AA35:AA58,0))</f>
        <v>#N/A</v>
      </c>
      <c r="KH70" s="565" t="e">
        <f>INDEX(MARDI!$B$35:$B$58,MATCH($A$70,MARDI!AB35:AB58,0))</f>
        <v>#N/A</v>
      </c>
      <c r="KI70" s="572">
        <f t="shared" si="36"/>
        <v>0</v>
      </c>
      <c r="KK70" s="565" t="str">
        <f t="shared" si="37"/>
        <v>SAADI</v>
      </c>
      <c r="KL70" s="565" t="e">
        <f>INDEX(MERCREDI!$B$35:$B$58,MATCH($A$70,MERCREDI!D35:D58,0))</f>
        <v>#N/A</v>
      </c>
      <c r="KM70" s="565" t="e">
        <f>INDEX(MERCREDI!$B$35:$B$58,MATCH($A$70,MERCREDI!E35:E58,0))</f>
        <v>#N/A</v>
      </c>
      <c r="KN70" s="565" t="e">
        <f>INDEX(MERCREDI!$B$35:$B$58,MATCH($A$70,MERCREDI!F35:F58,0))</f>
        <v>#N/A</v>
      </c>
      <c r="KO70" s="565" t="e">
        <f>INDEX(MERCREDI!$B$35:$B$58,MATCH($A$70,MERCREDI!G35:G58,0))</f>
        <v>#N/A</v>
      </c>
      <c r="KP70" s="565" t="e">
        <f>INDEX(MERCREDI!$B$35:$B$58,MATCH($A$70,MERCREDI!H35:H58,0))</f>
        <v>#N/A</v>
      </c>
      <c r="KQ70" s="565" t="e">
        <f>INDEX(MERCREDI!$B$35:$B$58,MATCH($A$70,MERCREDI!I35:I58,0))</f>
        <v>#N/A</v>
      </c>
      <c r="KR70" s="565" t="e">
        <f>INDEX(MERCREDI!$B$35:$B$58,MATCH($A$70,MERCREDI!J35:J58,0))</f>
        <v>#N/A</v>
      </c>
      <c r="KS70" s="565" t="e">
        <f>INDEX(MERCREDI!$B$35:$B$58,MATCH($A$70,MERCREDI!K35:K58,0))</f>
        <v>#N/A</v>
      </c>
      <c r="KT70" s="565" t="e">
        <f>INDEX(MERCREDI!$B$35:$B$58,MATCH($A$70,MERCREDI!L35:L58,0))</f>
        <v>#N/A</v>
      </c>
      <c r="KU70" s="565" t="e">
        <f>INDEX(MERCREDI!$B$35:$B$58,MATCH($A$70,MERCREDI!M35:M58,0))</f>
        <v>#N/A</v>
      </c>
      <c r="KV70" s="565" t="e">
        <f>INDEX(MERCREDI!$B$35:$B$58,MATCH($A$70,MERCREDI!N35:N58,0))</f>
        <v>#N/A</v>
      </c>
      <c r="KW70" s="565" t="e">
        <f>INDEX(MERCREDI!$B$35:$B$58,MATCH($A$70,MERCREDI!O35:O58,0))</f>
        <v>#N/A</v>
      </c>
      <c r="KX70" s="565" t="e">
        <f>INDEX(MERCREDI!$B$35:$B$58,MATCH($A$70,MERCREDI!P35:P58,0))</f>
        <v>#N/A</v>
      </c>
      <c r="KY70" s="565" t="e">
        <f>INDEX(MERCREDI!$B$35:$B$58,MATCH($A$70,MERCREDI!Q35:Q58,0))</f>
        <v>#N/A</v>
      </c>
      <c r="KZ70" s="565" t="e">
        <f>INDEX(MERCREDI!$B$35:$B$58,MATCH($A$70,MERCREDI!R35:R58,0))</f>
        <v>#N/A</v>
      </c>
      <c r="LA70" s="565" t="e">
        <f>INDEX(MERCREDI!$B$35:$B$58,MATCH($A$70,MERCREDI!S35:S58,0))</f>
        <v>#N/A</v>
      </c>
      <c r="LB70" s="565" t="e">
        <f>INDEX(MERCREDI!$B$35:$B$58,MATCH($A$70,MERCREDI!T35:T58,0))</f>
        <v>#N/A</v>
      </c>
      <c r="LC70" s="565" t="e">
        <f>INDEX(MERCREDI!$B$35:$B$58,MATCH($A$70,MERCREDI!U35:U58,0))</f>
        <v>#N/A</v>
      </c>
      <c r="LD70" s="565" t="e">
        <f>INDEX(MERCREDI!$B$35:$B$58,MATCH($A$70,MERCREDI!V35:V58,0))</f>
        <v>#N/A</v>
      </c>
      <c r="LE70" s="565" t="e">
        <f>INDEX(MERCREDI!$B$35:$B$58,MATCH($A$70,MERCREDI!W35:W58,0))</f>
        <v>#N/A</v>
      </c>
      <c r="LF70" s="565" t="e">
        <f>INDEX(MERCREDI!$B$35:$B$58,MATCH($A$70,MERCREDI!X35:X58,0))</f>
        <v>#N/A</v>
      </c>
      <c r="LG70" s="565" t="e">
        <f>INDEX(MERCREDI!$B$35:$B$58,MATCH($A$70,MERCREDI!Y35:Y58,0))</f>
        <v>#N/A</v>
      </c>
      <c r="LH70" s="565" t="e">
        <f>INDEX(MERCREDI!$B$35:$B$58,MATCH($A$70,MERCREDI!Z35:Z58,0))</f>
        <v>#N/A</v>
      </c>
      <c r="LI70" s="565" t="e">
        <f>INDEX(MERCREDI!$B$35:$B$58,MATCH($A$70,MERCREDI!AA35:AA58,0))</f>
        <v>#N/A</v>
      </c>
      <c r="LJ70" s="565" t="e">
        <f>INDEX(MERCREDI!$B$35:$B$58,MATCH($A$70,MERCREDI!AB35:AB58,0))</f>
        <v>#N/A</v>
      </c>
      <c r="LK70" s="572">
        <f t="shared" si="38"/>
        <v>0</v>
      </c>
      <c r="LM70" s="565" t="str">
        <f t="shared" si="39"/>
        <v>SAADI</v>
      </c>
      <c r="LN70" s="565" t="e">
        <f>INDEX(JEUDI!$B$35:$B$58,MATCH($A$70,JEUDI!D35:D58,0))</f>
        <v>#N/A</v>
      </c>
      <c r="LO70" s="565" t="e">
        <f>INDEX(JEUDI!$B$35:$B$58,MATCH($A$70,JEUDI!E35:E58,0))</f>
        <v>#N/A</v>
      </c>
      <c r="LP70" s="565" t="e">
        <f>INDEX(JEUDI!$B$35:$B$58,MATCH($A$70,JEUDI!F35:F58,0))</f>
        <v>#N/A</v>
      </c>
      <c r="LQ70" s="565" t="e">
        <f>INDEX(JEUDI!$B$35:$B$58,MATCH($A$70,JEUDI!G35:G58,0))</f>
        <v>#N/A</v>
      </c>
      <c r="LR70" s="565" t="e">
        <f>INDEX(JEUDI!$B$35:$B$58,MATCH($A$70,JEUDI!H35:H58,0))</f>
        <v>#N/A</v>
      </c>
      <c r="LS70" s="565" t="e">
        <f>INDEX(JEUDI!$B$35:$B$58,MATCH($A$70,JEUDI!I35:I58,0))</f>
        <v>#N/A</v>
      </c>
      <c r="LT70" s="565" t="e">
        <f>INDEX(JEUDI!$B$35:$B$58,MATCH($A$70,JEUDI!J35:J58,0))</f>
        <v>#N/A</v>
      </c>
      <c r="LU70" s="565" t="e">
        <f>INDEX(JEUDI!$B$35:$B$58,MATCH($A$70,JEUDI!K35:K58,0))</f>
        <v>#N/A</v>
      </c>
      <c r="LV70" s="565" t="e">
        <f>INDEX(JEUDI!$B$35:$B$58,MATCH($A$70,JEUDI!L35:L58,0))</f>
        <v>#N/A</v>
      </c>
      <c r="LW70" s="565" t="e">
        <f>INDEX(JEUDI!$B$35:$B$58,MATCH($A$70,JEUDI!M35:M58,0))</f>
        <v>#N/A</v>
      </c>
      <c r="LX70" s="565" t="e">
        <f>INDEX(JEUDI!$B$35:$B$58,MATCH($A$70,JEUDI!N35:N58,0))</f>
        <v>#N/A</v>
      </c>
      <c r="LY70" s="565" t="e">
        <f>INDEX(JEUDI!$B$35:$B$58,MATCH($A$70,JEUDI!O35:O58,0))</f>
        <v>#N/A</v>
      </c>
      <c r="LZ70" s="565" t="e">
        <f>INDEX(JEUDI!$B$35:$B$58,MATCH($A$70,JEUDI!P35:P58,0))</f>
        <v>#N/A</v>
      </c>
      <c r="MA70" s="565" t="e">
        <f>INDEX(JEUDI!$B$35:$B$58,MATCH($A$70,JEUDI!Q35:Q58,0))</f>
        <v>#N/A</v>
      </c>
      <c r="MB70" s="565" t="e">
        <f>INDEX(JEUDI!$B$35:$B$58,MATCH($A$70,JEUDI!R35:R58,0))</f>
        <v>#N/A</v>
      </c>
      <c r="MC70" s="565" t="e">
        <f>INDEX(JEUDI!$B$35:$B$58,MATCH($A$70,JEUDI!S35:S58,0))</f>
        <v>#N/A</v>
      </c>
      <c r="MD70" s="565" t="e">
        <f>INDEX(JEUDI!$B$35:$B$58,MATCH($A$70,JEUDI!T35:T58,0))</f>
        <v>#N/A</v>
      </c>
      <c r="ME70" s="565" t="e">
        <f>INDEX(JEUDI!$B$35:$B$58,MATCH($A$70,JEUDI!U35:U58,0))</f>
        <v>#N/A</v>
      </c>
      <c r="MF70" s="565" t="e">
        <f>INDEX(JEUDI!$B$35:$B$58,MATCH($A$70,JEUDI!V35:V58,0))</f>
        <v>#N/A</v>
      </c>
      <c r="MG70" s="565" t="e">
        <f>INDEX(JEUDI!$B$35:$B$58,MATCH($A$70,JEUDI!W35:W58,0))</f>
        <v>#N/A</v>
      </c>
      <c r="MH70" s="565" t="e">
        <f>INDEX(JEUDI!$B$35:$B$58,MATCH($A$70,JEUDI!X35:X58,0))</f>
        <v>#N/A</v>
      </c>
      <c r="MI70" s="565" t="e">
        <f>INDEX(JEUDI!$B$35:$B$58,MATCH($A$70,JEUDI!Y35:Y58,0))</f>
        <v>#N/A</v>
      </c>
      <c r="MJ70" s="565" t="e">
        <f>INDEX(JEUDI!$B$35:$B$58,MATCH($A$70,JEUDI!Z35:Z58,0))</f>
        <v>#N/A</v>
      </c>
      <c r="MK70" s="565" t="e">
        <f>INDEX(JEUDI!$B$35:$B$58,MATCH($A$70,JEUDI!AA35:AA58,0))</f>
        <v>#N/A</v>
      </c>
      <c r="ML70" s="565" t="e">
        <f>INDEX(JEUDI!$B$35:$B$58,MATCH($A$70,JEUDI!AB35:AB58,0))</f>
        <v>#N/A</v>
      </c>
      <c r="MM70" s="572">
        <f t="shared" si="40"/>
        <v>0</v>
      </c>
      <c r="MP70" s="565" t="str">
        <f t="shared" si="41"/>
        <v>SAADI</v>
      </c>
      <c r="MQ70" s="565" t="e">
        <f>INDEX(VENDREDI!$B$35:$B$58,MATCH($A$70,VENDREDI!D35:D58,0))</f>
        <v>#N/A</v>
      </c>
      <c r="MR70" s="565" t="e">
        <f>INDEX(VENDREDI!$B$35:$B$58,MATCH($A$70,VENDREDI!E35:E58,0))</f>
        <v>#N/A</v>
      </c>
      <c r="MS70" s="565" t="e">
        <f>INDEX(VENDREDI!$B$35:$B$58,MATCH($A$70,VENDREDI!F35:F58,0))</f>
        <v>#N/A</v>
      </c>
      <c r="MT70" s="565" t="e">
        <f>INDEX(VENDREDI!$B$35:$B$58,MATCH($A$70,VENDREDI!G35:G58,0))</f>
        <v>#N/A</v>
      </c>
      <c r="MU70" s="565" t="e">
        <f>INDEX(VENDREDI!$B$35:$B$58,MATCH($A$70,VENDREDI!H35:H58,0))</f>
        <v>#N/A</v>
      </c>
      <c r="MV70" s="565" t="e">
        <f>INDEX(VENDREDI!$B$35:$B$58,MATCH($A$70,VENDREDI!I35:I58,0))</f>
        <v>#N/A</v>
      </c>
      <c r="MW70" s="565" t="e">
        <f>INDEX(VENDREDI!$B$35:$B$58,MATCH($A$70,VENDREDI!J35:J58,0))</f>
        <v>#N/A</v>
      </c>
      <c r="MX70" s="565" t="e">
        <f>INDEX(VENDREDI!$B$35:$B$58,MATCH($A$70,VENDREDI!K35:K58,0))</f>
        <v>#N/A</v>
      </c>
      <c r="MY70" s="565" t="e">
        <f>INDEX(VENDREDI!$B$35:$B$58,MATCH($A$70,VENDREDI!L35:L58,0))</f>
        <v>#N/A</v>
      </c>
      <c r="MZ70" s="565" t="e">
        <f>INDEX(VENDREDI!$B$35:$B$58,MATCH($A$70,VENDREDI!M35:M58,0))</f>
        <v>#N/A</v>
      </c>
      <c r="NA70" s="565" t="e">
        <f>INDEX(VENDREDI!$B$35:$B$58,MATCH($A$70,VENDREDI!N35:N58,0))</f>
        <v>#N/A</v>
      </c>
      <c r="NB70" s="565" t="e">
        <f>INDEX(VENDREDI!$B$35:$B$58,MATCH($A$70,VENDREDI!O35:O58,0))</f>
        <v>#N/A</v>
      </c>
      <c r="NC70" s="565" t="e">
        <f>INDEX(VENDREDI!$B$35:$B$58,MATCH($A$70,VENDREDI!P35:P58,0))</f>
        <v>#N/A</v>
      </c>
      <c r="ND70" s="565" t="e">
        <f>INDEX(VENDREDI!$B$35:$B$58,MATCH($A$70,VENDREDI!Q35:Q58,0))</f>
        <v>#N/A</v>
      </c>
      <c r="NE70" s="565" t="e">
        <f>INDEX(VENDREDI!$B$35:$B$58,MATCH($A$70,VENDREDI!R35:R58,0))</f>
        <v>#N/A</v>
      </c>
      <c r="NF70" s="565" t="e">
        <f>INDEX(VENDREDI!$B$35:$B$58,MATCH($A$70,VENDREDI!S35:S58,0))</f>
        <v>#N/A</v>
      </c>
      <c r="NG70" s="565" t="e">
        <f>INDEX(VENDREDI!$B$35:$B$58,MATCH($A$70,VENDREDI!T35:T58,0))</f>
        <v>#N/A</v>
      </c>
      <c r="NH70" s="565" t="e">
        <f>INDEX(VENDREDI!$B$35:$B$58,MATCH($A$70,VENDREDI!U35:U58,0))</f>
        <v>#N/A</v>
      </c>
      <c r="NI70" s="565" t="e">
        <f>INDEX(VENDREDI!$B$35:$B$58,MATCH($A$70,VENDREDI!V35:V58,0))</f>
        <v>#N/A</v>
      </c>
      <c r="NJ70" s="565" t="e">
        <f>INDEX(VENDREDI!$B$35:$B$58,MATCH($A$70,VENDREDI!W35:W58,0))</f>
        <v>#N/A</v>
      </c>
      <c r="NK70" s="565" t="e">
        <f>INDEX(VENDREDI!$B$35:$B$58,MATCH($A$70,VENDREDI!X35:X58,0))</f>
        <v>#N/A</v>
      </c>
      <c r="NL70" s="565" t="e">
        <f>INDEX(VENDREDI!$B$35:$B$58,MATCH($A$70,VENDREDI!Y35:Y58,0))</f>
        <v>#N/A</v>
      </c>
      <c r="NM70" s="565" t="e">
        <f>INDEX(VENDREDI!$B$35:$B$58,MATCH($A$70,VENDREDI!Z35:Z58,0))</f>
        <v>#N/A</v>
      </c>
      <c r="NN70" s="565" t="e">
        <f>INDEX(VENDREDI!$B$35:$B$58,MATCH($A$70,VENDREDI!AA35:AA58,0))</f>
        <v>#N/A</v>
      </c>
      <c r="NO70" s="565" t="e">
        <f>INDEX(VENDREDI!$B$35:$B$58,MATCH($A$70,VENDREDI!AB35:AB58,0))</f>
        <v>#N/A</v>
      </c>
      <c r="NP70" s="572">
        <f t="shared" si="42"/>
        <v>0</v>
      </c>
      <c r="NS70" s="564" t="str">
        <f t="shared" si="43"/>
        <v>SAADI</v>
      </c>
      <c r="NT70" s="617" t="e">
        <f>INDEX(LUNDI!$B$63:$B$66,MATCH(A70,LUNDI!$D$63:$D$66,0))</f>
        <v>#N/A</v>
      </c>
      <c r="NU70" s="618" t="e">
        <f>INDEX(LUNDI!$B$63:$B$66,MATCH(A70,LUNDI!$E$63:$E$66,0))</f>
        <v>#N/A</v>
      </c>
      <c r="NV70" s="625" t="e">
        <f>INDEX(LUNDI!$H$63:$H$66,MATCH(A70,LUNDI!$J$63:$J$66,0))</f>
        <v>#N/A</v>
      </c>
      <c r="NW70" s="626" t="e">
        <f>INDEX(LUNDI!$H$63:$H$66,MATCH($A$70,LUNDI!K63:K66,0))</f>
        <v>#N/A</v>
      </c>
      <c r="NX70" s="617" t="e">
        <f>INDEX(MARDI!$B$63:$B$66,MATCH(A70,MARDI!$D$63:$D$66,0))</f>
        <v>#N/A</v>
      </c>
      <c r="NY70" s="618" t="e">
        <f>INDEX(MARDI!$B$63:$B$66,MATCH(A70,MARDI!$E$63:$E$66,0))</f>
        <v>#N/A</v>
      </c>
      <c r="NZ70" s="625" t="e">
        <f>INDEX(MARDI!$H$63:$H$66,MATCH(A70,MARDI!$J$63:$J$66,0))</f>
        <v>#N/A</v>
      </c>
      <c r="OA70" s="626" t="e">
        <f>INDEX(MARDI!$H$63:$H$66,MATCH(A70,MARDI!$K$63:$K$66,0))</f>
        <v>#N/A</v>
      </c>
      <c r="OB70" s="617" t="e">
        <f>INDEX(MERCREDI!$B$63:$B$66,MATCH(A70,MERCREDI!$D$63:$D$66,0))</f>
        <v>#N/A</v>
      </c>
      <c r="OC70" s="618" t="e">
        <f>INDEX(MERCREDI!$B$63:$B$66,MATCH(A70,MERCREDI!$E$63:$E$66,0))</f>
        <v>#N/A</v>
      </c>
      <c r="OD70" s="625" t="e">
        <f>INDEX(MERCREDI!$H$63:$H$66,MATCH(A70,MERCREDI!$J$63:$J$66,0))</f>
        <v>#N/A</v>
      </c>
      <c r="OE70" s="626" t="e">
        <f>INDEX(MERCREDI!$H$63:$H$66,MATCH(A70,MERCREDI!$K$63:$K$66,0))</f>
        <v>#N/A</v>
      </c>
      <c r="OF70" s="617" t="e">
        <f>INDEX(JEUDI!$B$63:$B$66,MATCH(A70,JEUDI!$D$63:$D$66,0))</f>
        <v>#N/A</v>
      </c>
      <c r="OG70" s="618" t="e">
        <f>INDEX(JEUDI!$B$63:$B$66,MATCH(A70,JEUDI!$E$63:$E$66,0))</f>
        <v>#N/A</v>
      </c>
      <c r="OH70" s="625" t="e">
        <f>INDEX(JEUDI!$H$63:$H$66,MATCH(A70,JEUDI!$J$63:$J$66,0))</f>
        <v>#N/A</v>
      </c>
      <c r="OI70" s="626" t="e">
        <f>INDEX(JEUDI!$H$63:$H$66,MATCH(A70,JEUDI!$K$63:$K$66,0))</f>
        <v>#N/A</v>
      </c>
      <c r="OJ70" s="617" t="e">
        <f>INDEX(VENDREDI!$B$63:$B$66,MATCH(A70,VENDREDI!$D$63:$D$66,0))</f>
        <v>#N/A</v>
      </c>
      <c r="OK70" s="618" t="e">
        <f>INDEX(VENDREDI!$B$63:$B$66,MATCH(A70,VENDREDI!$E$63:$E$66,0))</f>
        <v>#N/A</v>
      </c>
      <c r="OL70" s="625" t="e">
        <f>INDEX(VENDREDI!$H$63:$H$66,MATCH(A70,VENDREDI!$J$63:$J$66,0))</f>
        <v>#N/A</v>
      </c>
      <c r="OM70" s="626" t="e">
        <f>INDEX(VENDREDI!$H$63:$H$66,MATCH(A70,VENDREDI!$K$63:$K$66,0))</f>
        <v>#N/A</v>
      </c>
      <c r="ON70" s="669" t="str">
        <f t="shared" si="44"/>
        <v>SAADI</v>
      </c>
      <c r="OO70" s="641" t="e">
        <f>INDEX(LUNDI!$C$63:$C$66,MATCH(A70,LUNDI!$D$63:$D$66,0))</f>
        <v>#N/A</v>
      </c>
      <c r="OP70" s="642" t="e">
        <f>INDEX(LUNDI!$C$63:$C$66,MATCH(A70,LUNDI!$E$63:$E$66,0))</f>
        <v>#N/A</v>
      </c>
      <c r="OQ70" s="645" t="e">
        <f>INDEX(LUNDI!$I$63:$I$66,MATCH(A70,LUNDI!$J$63:$J$66,0))</f>
        <v>#N/A</v>
      </c>
      <c r="OR70" s="646" t="e">
        <f>INDEX(LUNDI!$I$63:$I$66,MATCH(A70,LUNDI!$K$63:$K$66,0))</f>
        <v>#N/A</v>
      </c>
      <c r="OS70" s="649" t="e">
        <f>INDEX(MARDI!$C$63:$C$66,MATCH(A70,MARDI!$D$63:$D$66,0))</f>
        <v>#N/A</v>
      </c>
      <c r="OT70" s="650" t="e">
        <f>INDEX(MARDI!$C$63:$C$66,MATCH(A70,MARDI!$E$63:$E$66,0))</f>
        <v>#N/A</v>
      </c>
      <c r="OU70" s="651" t="e">
        <f>INDEX(MARDI!$I$63:$I$66,MATCH(A70,MARDI!$J$63:$J$66,0))</f>
        <v>#N/A</v>
      </c>
      <c r="OV70" s="652" t="e">
        <f>INDEX(MARDI!$I$63:$I$66,MATCH(A70,MARDI!$K$63:$K$66,0))</f>
        <v>#N/A</v>
      </c>
      <c r="OW70" s="657" t="e">
        <f>INDEX(MERCREDI!$C$63:$C$66,MATCH(A70,MERCREDI!$D$63:$D$66,0))</f>
        <v>#N/A</v>
      </c>
      <c r="OX70" s="658" t="e">
        <f>INDEX(MERCREDI!$C$63:$C$66,MATCH(A70,MERCREDI!$E$63:$E$66,0))</f>
        <v>#N/A</v>
      </c>
      <c r="OY70" s="659" t="e">
        <f>INDEX(MERCREDI!$I$63:$I$66,MATCH(A70,MERCREDI!$J$63:$J$66,0))</f>
        <v>#N/A</v>
      </c>
      <c r="OZ70" s="660" t="e">
        <f>INDEX(MERCREDI!$I$63:$I$66,MATCH(A70,MERCREDI!$K$63:$K$66,0))</f>
        <v>#N/A</v>
      </c>
      <c r="PA70" s="657" t="e">
        <f>INDEX(JEUDI!$C$63:$C$66,MATCH(A70,JEUDI!$D$63:$D$66,0))</f>
        <v>#N/A</v>
      </c>
      <c r="PB70" s="658" t="e">
        <f>INDEX(JEUDI!$C$63:$C$66,MATCH(A70,JEUDI!$E$63:$E$66,0))</f>
        <v>#N/A</v>
      </c>
      <c r="PC70" s="659" t="e">
        <f>INDEX(JEUDI!$I$63:$I$66,MATCH(A70,JEUDI!$J$63:$J$66,0))</f>
        <v>#N/A</v>
      </c>
      <c r="PD70" s="660" t="e">
        <f>INDEX(JEUDI!$I$63:$I$66,MATCH(A70,JEUDI!$K$63:$K$66,0))</f>
        <v>#N/A</v>
      </c>
      <c r="PE70" s="657" t="e">
        <f>INDEX(VENDREDI!$C$63:$C$66,MATCH(A70,VENDREDI!$D$63:$D$66,0))</f>
        <v>#N/A</v>
      </c>
      <c r="PF70" s="658" t="e">
        <f>INDEX(VENDREDI!$C$63:$C$66,MATCH(A70,VENDREDI!$E$63:$E$66,0))</f>
        <v>#N/A</v>
      </c>
      <c r="PG70" s="659" t="e">
        <f>INDEX(VENDREDI!$I$63:$I$66,MATCH(A70,VENDREDI!$J$63:$J$66,0))</f>
        <v>#N/A</v>
      </c>
      <c r="PH70" s="660" t="e">
        <f>INDEX(VENDREDI!$I$63:$I$66,MATCH(A70,VENDREDI!$K$63:$K$66,0))</f>
        <v>#N/A</v>
      </c>
    </row>
    <row r="71" spans="1:424" x14ac:dyDescent="0.25">
      <c r="A71" s="90" t="str">
        <f>'LISTE DES PROFS'!A66</f>
        <v>SANCHEZ</v>
      </c>
      <c r="B71" s="226">
        <f t="shared" si="17"/>
        <v>0</v>
      </c>
      <c r="C71" s="487">
        <f t="shared" si="18"/>
        <v>0</v>
      </c>
      <c r="D71" s="481">
        <f t="shared" si="19"/>
        <v>0</v>
      </c>
      <c r="E71" s="482">
        <f t="shared" si="20"/>
        <v>0</v>
      </c>
      <c r="F71" s="226">
        <f t="shared" si="21"/>
        <v>0</v>
      </c>
      <c r="G71" s="487">
        <f t="shared" si="22"/>
        <v>0</v>
      </c>
      <c r="H71" s="481">
        <f t="shared" si="23"/>
        <v>0</v>
      </c>
      <c r="I71" s="482">
        <f t="shared" si="24"/>
        <v>0</v>
      </c>
      <c r="J71" s="226">
        <f t="shared" ref="J71:J102" si="52">SUM(B71+F71)</f>
        <v>0</v>
      </c>
      <c r="K71" s="487">
        <f t="shared" ref="K71:K102" si="53">SUM(C71+G71)</f>
        <v>0</v>
      </c>
      <c r="L71" s="481">
        <f t="shared" ref="L71:L102" si="54">SUM(D71+H71)</f>
        <v>0</v>
      </c>
      <c r="M71" s="482">
        <f t="shared" ref="M71:M102" si="55">SUM(E71+I71)</f>
        <v>0</v>
      </c>
      <c r="N71" s="492">
        <f t="shared" si="25"/>
        <v>0</v>
      </c>
      <c r="O71" s="480" t="s">
        <v>44</v>
      </c>
      <c r="P71" s="226">
        <f>COUNTIF(LUNDI!$D$6:$AB$15,A71)</f>
        <v>0</v>
      </c>
      <c r="Q71" s="228">
        <f>COUNTIF(LUNDI!$D$20:$Y$29,A71)</f>
        <v>0</v>
      </c>
      <c r="R71" s="444">
        <f t="shared" ref="R71:R134" si="56">P71+Q71</f>
        <v>0</v>
      </c>
      <c r="S71" s="228">
        <f>COUNTIF(MARDI!$D$6:$AB$15,A71)</f>
        <v>0</v>
      </c>
      <c r="T71" s="228">
        <f>COUNTIF(MARDI!$D$20:$Y$29,A71)</f>
        <v>0</v>
      </c>
      <c r="U71" s="444">
        <f t="shared" ref="U71:U134" si="57">S71+T71</f>
        <v>0</v>
      </c>
      <c r="V71" s="228">
        <f>COUNTIF(MERCREDI!$D$6:$AB$15,A71)</f>
        <v>0</v>
      </c>
      <c r="W71" s="228">
        <f>COUNTIF(MERCREDI!$D$20:$Y$29,A71)</f>
        <v>0</v>
      </c>
      <c r="X71" s="444">
        <f t="shared" ref="X71:X134" si="58">V71+W71</f>
        <v>0</v>
      </c>
      <c r="Y71" s="228">
        <f>COUNTIF(JEUDI!$D$6:$AB$15,A71)</f>
        <v>0</v>
      </c>
      <c r="Z71" s="228">
        <f>COUNTIF(JEUDI!$D$20:$Y$29,A71)</f>
        <v>0</v>
      </c>
      <c r="AA71" s="444">
        <f t="shared" ref="AA71:AA134" si="59">Y71+Z71</f>
        <v>0</v>
      </c>
      <c r="AB71" s="228">
        <f>COUNTIF(VENDREDI!$D$6:$AB$15,A71)</f>
        <v>0</v>
      </c>
      <c r="AC71" s="229">
        <f>COUNTIF(VENDREDI!$D$20:$Y$29,A71)</f>
        <v>0</v>
      </c>
      <c r="AD71" s="451">
        <f t="shared" ref="AD71:AD134" si="60">AB71+AC71</f>
        <v>0</v>
      </c>
      <c r="AE71" s="226">
        <f>COUNTIF(LUNDI!$D$63:$D$66,A71)</f>
        <v>0</v>
      </c>
      <c r="AF71" s="227">
        <f>COUNTIF(LUNDI!$E$63:$E$66,A71)</f>
        <v>0</v>
      </c>
      <c r="AG71" s="228">
        <f>COUNTIF(MARDI!$D$63:$D$66,A71)</f>
        <v>0</v>
      </c>
      <c r="AH71" s="234">
        <f>COUNTIF(MARDI!$E$63:$E$66,A71)</f>
        <v>0</v>
      </c>
      <c r="AI71" s="228">
        <f>COUNTIF(MERCREDI!$D$63:$D$66,A71)</f>
        <v>0</v>
      </c>
      <c r="AJ71" s="234">
        <f>COUNTIF(MERCREDI!$E$63:$E$66,A71)</f>
        <v>0</v>
      </c>
      <c r="AK71" s="228">
        <f>COUNTIF(JEUDI!$D$63:$D$66,A71)</f>
        <v>0</v>
      </c>
      <c r="AL71" s="227">
        <f>COUNTIF(JEUDI!$E$63:$E$66,A71)</f>
        <v>0</v>
      </c>
      <c r="AM71" s="228">
        <f>COUNTIF(VENDREDI!$D$63:$D$66,A71)</f>
        <v>0</v>
      </c>
      <c r="AN71" s="525">
        <f>COUNTIF(VENDREDI!$E$63:$E$66,A71)</f>
        <v>0</v>
      </c>
      <c r="AO71" s="226">
        <f>COUNTIF(LUNDI!$F$63:$F$66,A71)</f>
        <v>0</v>
      </c>
      <c r="AP71" s="227"/>
      <c r="AQ71" s="228">
        <f>COUNTIF(MARDI!$F$63:$F$66,A71)</f>
        <v>0</v>
      </c>
      <c r="AR71" s="227"/>
      <c r="AS71" s="228">
        <f>COUNTIF(MERCREDI!$F$63:$F$66,A71)</f>
        <v>0</v>
      </c>
      <c r="AT71" s="227"/>
      <c r="AU71" s="228">
        <f>COUNTIF(JEUDI!$F$63:$F$66,A71)</f>
        <v>0</v>
      </c>
      <c r="AV71" s="227"/>
      <c r="AW71" s="229">
        <f>COUNTIF(VENDREDI!$F$63:$F$66,A71)</f>
        <v>0</v>
      </c>
      <c r="AZ71" s="236">
        <f>COUNTIF(LUNDI!$D$35:$AB$44,A71)</f>
        <v>0</v>
      </c>
      <c r="BA71" s="237">
        <f>COUNTIF(LUNDI!$D$49:$Y$58,A71)</f>
        <v>0</v>
      </c>
      <c r="BB71" s="444">
        <f t="shared" ref="BB71:BB134" si="61">AZ71+BA71</f>
        <v>0</v>
      </c>
      <c r="BC71" s="237">
        <f>COUNTIF(MARDI!$D$35:$AB$44,A71)</f>
        <v>0</v>
      </c>
      <c r="BD71" s="237">
        <f>COUNTIF(MARDI!$D$49:$Y$58,A71)</f>
        <v>0</v>
      </c>
      <c r="BE71" s="444">
        <f t="shared" ref="BE71:BE134" si="62">BC71+BD71</f>
        <v>0</v>
      </c>
      <c r="BF71" s="237">
        <f>COUNTIF(MERCREDI!$D$35:$AB$44,A71)</f>
        <v>0</v>
      </c>
      <c r="BG71" s="237">
        <f>COUNTIF(MERCREDI!$D$49:$Y$58,A71)</f>
        <v>0</v>
      </c>
      <c r="BH71" s="444">
        <f t="shared" ref="BH71:BH134" si="63">BF71+BG71</f>
        <v>0</v>
      </c>
      <c r="BI71" s="237">
        <f>COUNTIF(JEUDI!$D$35:$AB$44,A71)</f>
        <v>0</v>
      </c>
      <c r="BJ71" s="237">
        <f>COUNTIF(JEUDI!$D$49:$Y$58,A71)</f>
        <v>0</v>
      </c>
      <c r="BK71" s="444">
        <f t="shared" ref="BK71:BK134" si="64">BI71+BJ71</f>
        <v>0</v>
      </c>
      <c r="BL71" s="237">
        <f>COUNTIF(VENDREDI!$D$35:$AB$44,A71)</f>
        <v>0</v>
      </c>
      <c r="BM71" s="238">
        <f>COUNTIF(VENDREDI!$D$49:$Y$58,A71)</f>
        <v>0</v>
      </c>
      <c r="BN71" s="451">
        <f t="shared" ref="BN71:BN134" si="65">BL71+BM71</f>
        <v>0</v>
      </c>
      <c r="BO71" s="207">
        <f>COUNTIF(LUNDI!$J$63:$J$66,A71)</f>
        <v>0</v>
      </c>
      <c r="BP71" s="41">
        <f>COUNTIF(LUNDI!$K$63:$K$66,A71)</f>
        <v>0</v>
      </c>
      <c r="BQ71" s="207">
        <f>COUNTIF(MARDI!$J$63:$J$66,A71)</f>
        <v>0</v>
      </c>
      <c r="BR71" s="41">
        <f>COUNTIF(MARDI!$K$63:$K$66,A71)</f>
        <v>0</v>
      </c>
      <c r="BS71" s="207">
        <f>COUNTIF(MERCREDI!$J$63:$J$66,A71)</f>
        <v>0</v>
      </c>
      <c r="BT71" s="41">
        <f>COUNTIF(MERCREDI!$K$63:$K$66,A71)</f>
        <v>0</v>
      </c>
      <c r="BU71" s="207">
        <f>COUNTIF(JEUDI!$J$63:$J$66,A71)</f>
        <v>0</v>
      </c>
      <c r="BV71" s="41">
        <f>COUNTIF(JEUDI!$K$63:$K$66,A71)</f>
        <v>0</v>
      </c>
      <c r="BW71" s="207">
        <f>COUNTIF(VENDREDI!$J$63:$J$66,A71)</f>
        <v>0</v>
      </c>
      <c r="BX71" s="42">
        <f>COUNTIF(VENDREDI!$K$63:$K$66,A71)</f>
        <v>0</v>
      </c>
      <c r="BY71" s="207">
        <f>COUNTIF(LUNDI!$L$66:$L127,A71)</f>
        <v>0</v>
      </c>
      <c r="BZ71" s="208"/>
      <c r="CA71" s="41">
        <f>COUNTIF(MARDI!$L$63:$L$66,A71)</f>
        <v>0</v>
      </c>
      <c r="CB71" s="208"/>
      <c r="CC71" s="208">
        <f>COUNTIF(MERCREDI!$L$63:$L$66,A71)</f>
        <v>0</v>
      </c>
      <c r="CD71" s="208"/>
      <c r="CE71" s="41">
        <f>COUNTIF(JEUDI!$L$63:$L$66,A71)</f>
        <v>0</v>
      </c>
      <c r="CF71" s="208"/>
      <c r="CG71" s="209">
        <f>COUNTIF(VENDREDI!$L$63:$L$66,A71)</f>
        <v>0</v>
      </c>
      <c r="CK71" s="43">
        <f>COUNTIF(LUNDI!$O$64:$O$66,A71)</f>
        <v>0</v>
      </c>
      <c r="CL71" s="41">
        <f>COUNTIF(MARDI!$O$64:$O$66,A71)</f>
        <v>0</v>
      </c>
      <c r="CM71" s="41">
        <f>COUNTIF(MERCREDI!$O$64:$O$66,A71)</f>
        <v>0</v>
      </c>
      <c r="CN71" s="41">
        <f>COUNTIF(JEUDI!$O$64:$O$66,A71)</f>
        <v>0</v>
      </c>
      <c r="CO71" s="42">
        <f>COUNTIF(VENDREDI!$O$64:$O$66,A71)</f>
        <v>0</v>
      </c>
      <c r="CQ71" s="43">
        <f>COUNTIF(LUNDI!$P$64:$P$66,A71)</f>
        <v>0</v>
      </c>
      <c r="CR71" s="41">
        <f>COUNTIF(MARDI!$P$64:$P$66,A71)</f>
        <v>0</v>
      </c>
      <c r="CS71" s="41">
        <f>COUNTIF(MERCREDI!$P$64:$P$66,A71)</f>
        <v>0</v>
      </c>
      <c r="CT71" s="41">
        <f>COUNTIF(JEUDI!$P$64:$P$66,A71)</f>
        <v>0</v>
      </c>
      <c r="CU71" s="42">
        <f>COUNTIF(VENDREDI!$P$64:$P$66,A71)</f>
        <v>0</v>
      </c>
      <c r="CV71" s="543" t="str">
        <f t="shared" si="26"/>
        <v>SANCHEZ</v>
      </c>
      <c r="CW71" s="559" t="e">
        <f>INDEX(LUNDI!$B$6:$B$29,MATCH($A$71,LUNDI!D6:D29,0))</f>
        <v>#N/A</v>
      </c>
      <c r="CX71" s="559" t="e">
        <f>INDEX(LUNDI!$B$6:$B$29,MATCH($A$71,LUNDI!E6:E29,0))</f>
        <v>#N/A</v>
      </c>
      <c r="CY71" s="559" t="e">
        <f>INDEX(LUNDI!$B$6:$B$29,MATCH($A$71,LUNDI!F6:F29,0))</f>
        <v>#N/A</v>
      </c>
      <c r="CZ71" s="559" t="e">
        <f>INDEX(LUNDI!$B$6:$B$29,MATCH($A$71,LUNDI!G6:G29,0))</f>
        <v>#N/A</v>
      </c>
      <c r="DA71" s="559" t="e">
        <f>INDEX(LUNDI!$B$6:$B$29,MATCH($A$71,LUNDI!H6:H29,0))</f>
        <v>#N/A</v>
      </c>
      <c r="DB71" s="559" t="e">
        <f>INDEX(LUNDI!$B$6:$B$29,MATCH($A$71,LUNDI!I6:I29,0))</f>
        <v>#N/A</v>
      </c>
      <c r="DC71" s="559" t="e">
        <f>INDEX(LUNDI!$B$6:$B$29,MATCH($A$71,LUNDI!J6:J29,0))</f>
        <v>#N/A</v>
      </c>
      <c r="DD71" s="559" t="e">
        <f>INDEX(LUNDI!$B$6:$B$29,MATCH($A$71,LUNDI!K6:K29,0))</f>
        <v>#N/A</v>
      </c>
      <c r="DE71" s="559" t="e">
        <f>INDEX(LUNDI!$B$6:$B$29,MATCH($A$71,LUNDI!L6:L29,0))</f>
        <v>#N/A</v>
      </c>
      <c r="DF71" s="559" t="e">
        <f>INDEX(LUNDI!$B$6:$B$29,MATCH($A$71,LUNDI!M6:M29,0))</f>
        <v>#N/A</v>
      </c>
      <c r="DG71" s="559" t="e">
        <f>INDEX(LUNDI!$B$6:$B$29,MATCH($A$71,LUNDI!N6:N29,0))</f>
        <v>#N/A</v>
      </c>
      <c r="DH71" s="559" t="e">
        <f>INDEX(LUNDI!$B$6:$B$29,MATCH($A$71,LUNDI!O6:O29,0))</f>
        <v>#N/A</v>
      </c>
      <c r="DI71" s="559" t="e">
        <f>INDEX(LUNDI!$B$6:$B$29,MATCH($A$71,LUNDI!P6:P29,0))</f>
        <v>#N/A</v>
      </c>
      <c r="DJ71" s="559" t="e">
        <f>INDEX(LUNDI!$B$6:$B$29,MATCH($A$71,LUNDI!Q6:Q29,0))</f>
        <v>#N/A</v>
      </c>
      <c r="DK71" s="559" t="e">
        <f>INDEX(LUNDI!$B$6:$B$29,MATCH($A$71,LUNDI!R6:R29,0))</f>
        <v>#N/A</v>
      </c>
      <c r="DL71" s="559" t="e">
        <f>INDEX(LUNDI!$B$6:$B$29,MATCH($A$71,LUNDI!S6:S29,0))</f>
        <v>#N/A</v>
      </c>
      <c r="DM71" s="559" t="e">
        <f>INDEX(LUNDI!$B$6:$B$29,MATCH($A$71,LUNDI!T6:T29,0))</f>
        <v>#N/A</v>
      </c>
      <c r="DN71" s="559" t="e">
        <f>INDEX(LUNDI!$B$6:$B$29,MATCH($A$71,LUNDI!U6:U29,0))</f>
        <v>#N/A</v>
      </c>
      <c r="DO71" s="559" t="e">
        <f>INDEX(LUNDI!$B$6:$B$29,MATCH($A$71,LUNDI!V6:V29,0))</f>
        <v>#N/A</v>
      </c>
      <c r="DP71" s="559" t="e">
        <f>INDEX(LUNDI!$B$6:$B$29,MATCH($A$71,LUNDI!W6:W29,0))</f>
        <v>#N/A</v>
      </c>
      <c r="DQ71" s="559" t="e">
        <f>INDEX(LUNDI!$B$6:$B$29,MATCH($A$71,LUNDI!X6:X29,0))</f>
        <v>#N/A</v>
      </c>
      <c r="DR71" s="559" t="e">
        <f>INDEX(LUNDI!$B$6:$B$29,MATCH($A$71,LUNDI!Y6:Y29,0))</f>
        <v>#N/A</v>
      </c>
      <c r="DS71" s="559" t="e">
        <f>INDEX(LUNDI!$B$6:$B$29,MATCH($A$71,LUNDI!Z6:Z29,0))</f>
        <v>#N/A</v>
      </c>
      <c r="DT71" s="559" t="e">
        <f>INDEX(LUNDI!$B$6:$B$29,MATCH($A$71,LUNDI!AA6:AA29,0))</f>
        <v>#N/A</v>
      </c>
      <c r="DU71" s="559" t="e">
        <f>INDEX(LUNDI!$B$6:$B$29,MATCH($A$71,LUNDI!AB6:AB29,0))</f>
        <v>#N/A</v>
      </c>
      <c r="DV71" s="572">
        <f t="shared" ref="DV71:DV102" si="66">SUMIF(CW71:DU71,"&lt;&gt;#N/A")</f>
        <v>0</v>
      </c>
      <c r="DW71" s="543" t="str">
        <f t="shared" ref="DW71:DW102" si="67">A71</f>
        <v>SANCHEZ</v>
      </c>
      <c r="DX71" s="559" t="e">
        <f>INDEX(MARDI!$B$6:$B$29,MATCH($A$71,MARDI!D6:D29,0))</f>
        <v>#N/A</v>
      </c>
      <c r="DY71" s="559" t="e">
        <f>INDEX(MARDI!$B$6:$B$29,MATCH($A$71,MARDI!E6:E29,0))</f>
        <v>#N/A</v>
      </c>
      <c r="DZ71" s="559" t="e">
        <f>INDEX(MARDI!$B$6:$B$29,MATCH($A$71,MARDI!F6:F29,0))</f>
        <v>#N/A</v>
      </c>
      <c r="EA71" s="559" t="e">
        <f>INDEX(MARDI!$B$6:$B$29,MATCH($A$71,MARDI!G6:G29,0))</f>
        <v>#N/A</v>
      </c>
      <c r="EB71" s="559" t="e">
        <f>INDEX(MARDI!$B$6:$B$29,MATCH($A$71,MARDI!H6:H29,0))</f>
        <v>#N/A</v>
      </c>
      <c r="EC71" s="559" t="e">
        <f>INDEX(MARDI!$B$6:$B$29,MATCH($A$71,MARDI!I6:I29,0))</f>
        <v>#N/A</v>
      </c>
      <c r="ED71" s="559" t="e">
        <f>INDEX(MARDI!$B$6:$B$29,MATCH($A$71,MARDI!J6:J29,0))</f>
        <v>#N/A</v>
      </c>
      <c r="EE71" s="559" t="e">
        <f>INDEX(MARDI!$B$6:$B$29,MATCH($A$71,MARDI!K6:K29,0))</f>
        <v>#N/A</v>
      </c>
      <c r="EF71" s="559" t="e">
        <f>INDEX(MARDI!$B$6:$B$29,MATCH($A$71,MARDI!L6:L29,0))</f>
        <v>#N/A</v>
      </c>
      <c r="EG71" s="559" t="e">
        <f>INDEX(MARDI!$B$6:$B$29,MATCH($A$71,MARDI!M6:M29,0))</f>
        <v>#N/A</v>
      </c>
      <c r="EH71" s="559" t="e">
        <f>INDEX(MARDI!$B$6:$B$29,MATCH($A$71,MARDI!N6:N29,0))</f>
        <v>#N/A</v>
      </c>
      <c r="EI71" s="559" t="e">
        <f>INDEX(MARDI!$B$6:$B$29,MATCH($A$71,MARDI!O6:O29,0))</f>
        <v>#N/A</v>
      </c>
      <c r="EJ71" s="559" t="e">
        <f>INDEX(MARDI!$B$6:$B$29,MATCH($A$71,MARDI!P6:P29,0))</f>
        <v>#N/A</v>
      </c>
      <c r="EK71" s="559" t="e">
        <f>INDEX(MARDI!$B$6:$B$29,MATCH($A$71,MARDI!Q6:Q29,0))</f>
        <v>#N/A</v>
      </c>
      <c r="EL71" s="559" t="e">
        <f>INDEX(MARDI!$B$6:$B$29,MATCH($A$71,MARDI!R6:R29,0))</f>
        <v>#N/A</v>
      </c>
      <c r="EM71" s="559" t="e">
        <f>INDEX(MARDI!$B$6:$B$29,MATCH($A$71,MARDI!S6:S29,0))</f>
        <v>#N/A</v>
      </c>
      <c r="EN71" s="559" t="e">
        <f>INDEX(MARDI!$B$6:$B$29,MATCH($A$71,MARDI!T6:T29,0))</f>
        <v>#N/A</v>
      </c>
      <c r="EO71" s="559" t="e">
        <f>INDEX(MARDI!$B$6:$B$29,MATCH($A$71,MARDI!U6:U29,0))</f>
        <v>#N/A</v>
      </c>
      <c r="EP71" s="559" t="e">
        <f>INDEX(MARDI!$B$6:$B$29,MATCH($A$71,MARDI!V6:V29,0))</f>
        <v>#N/A</v>
      </c>
      <c r="EQ71" s="559" t="e">
        <f>INDEX(MARDI!$B$6:$B$29,MATCH($A$71,MARDI!W6:W29,0))</f>
        <v>#N/A</v>
      </c>
      <c r="ER71" s="559" t="e">
        <f>INDEX(MARDI!$B$6:$B$29,MATCH($A$71,MARDI!X6:X29,0))</f>
        <v>#N/A</v>
      </c>
      <c r="ES71" s="559" t="e">
        <f>INDEX(MARDI!$B$6:$B$29,MATCH($A$71,MARDI!Y6:Y29,0))</f>
        <v>#N/A</v>
      </c>
      <c r="ET71" s="559" t="e">
        <f>INDEX(MARDI!$B$6:$B$29,MATCH($A$71,MARDI!Z6:Z29,0))</f>
        <v>#N/A</v>
      </c>
      <c r="EU71" s="559" t="e">
        <f>INDEX(MARDI!$B$6:$B$29,MATCH($A$71,MARDI!AA6:AA29,0))</f>
        <v>#N/A</v>
      </c>
      <c r="EV71" s="559" t="e">
        <f>INDEX(MARDI!$B$6:$B$29,MATCH($A$71,MARDI!AB6:AB29,0))</f>
        <v>#N/A</v>
      </c>
      <c r="EW71" s="572">
        <f t="shared" ref="EW71:EW102" si="68">SUMIF(DX71:EV71,"&lt;&gt;#N/A")</f>
        <v>0</v>
      </c>
      <c r="EX71" s="559"/>
      <c r="EY71" s="568" t="str">
        <f t="shared" si="27"/>
        <v>SANCHEZ</v>
      </c>
      <c r="EZ71" s="559" t="e">
        <f>INDEX(MERCREDI!$B$6:$B$29,MATCH($A$71,MERCREDI!D6:D29,0))</f>
        <v>#N/A</v>
      </c>
      <c r="FA71" s="559" t="e">
        <f>INDEX(MERCREDI!$B$6:$B$29,MATCH($A$71,MERCREDI!E6:E29,0))</f>
        <v>#N/A</v>
      </c>
      <c r="FB71" s="559" t="e">
        <f>INDEX(MERCREDI!$B$6:$B$29,MATCH($A$71,MERCREDI!F6:F29,0))</f>
        <v>#N/A</v>
      </c>
      <c r="FC71" s="559" t="e">
        <f>INDEX(MERCREDI!$B$6:$B$29,MATCH($A$71,MERCREDI!G6:G29,0))</f>
        <v>#N/A</v>
      </c>
      <c r="FD71" s="559" t="e">
        <f>INDEX(MERCREDI!$B$6:$B$29,MATCH($A$71,MERCREDI!H6:H29,0))</f>
        <v>#N/A</v>
      </c>
      <c r="FE71" s="559" t="e">
        <f>INDEX(MERCREDI!$B$6:$B$29,MATCH($A$71,MERCREDI!I6:I29,0))</f>
        <v>#N/A</v>
      </c>
      <c r="FF71" s="559" t="e">
        <f>INDEX(MERCREDI!$B$6:$B$29,MATCH($A$71,MERCREDI!J6:J29,0))</f>
        <v>#N/A</v>
      </c>
      <c r="FG71" s="559" t="e">
        <f>INDEX(MERCREDI!$B$6:$B$29,MATCH($A$71,MERCREDI!K6:K29,0))</f>
        <v>#N/A</v>
      </c>
      <c r="FH71" s="559" t="e">
        <f>INDEX(MERCREDI!$B$6:$B$29,MATCH($A$71,MERCREDI!L6:L29,0))</f>
        <v>#N/A</v>
      </c>
      <c r="FI71" s="559" t="e">
        <f>INDEX(MERCREDI!$B$6:$B$29,MATCH($A$71,MERCREDI!M6:M29,0))</f>
        <v>#N/A</v>
      </c>
      <c r="FJ71" s="559" t="e">
        <f>INDEX(MERCREDI!$B$6:$B$29,MATCH($A$71,MERCREDI!N6:N29,0))</f>
        <v>#N/A</v>
      </c>
      <c r="FK71" s="559" t="e">
        <f>INDEX(MERCREDI!$B$6:$B$29,MATCH($A$71,MERCREDI!O6:O29,0))</f>
        <v>#N/A</v>
      </c>
      <c r="FL71" s="559" t="e">
        <f>INDEX(MERCREDI!$B$6:$B$29,MATCH($A$71,MERCREDI!P6:P29,0))</f>
        <v>#N/A</v>
      </c>
      <c r="FM71" s="559" t="e">
        <f>INDEX(MERCREDI!$B$6:$B$29,MATCH($A$71,MERCREDI!Q6:Q29,0))</f>
        <v>#N/A</v>
      </c>
      <c r="FN71" s="559" t="e">
        <f>INDEX(MERCREDI!$B$6:$B$29,MATCH($A$71,MERCREDI!R6:R29,0))</f>
        <v>#N/A</v>
      </c>
      <c r="FO71" s="559" t="e">
        <f>INDEX(MERCREDI!$B$6:$B$29,MATCH($A$71,MERCREDI!S6:S29,0))</f>
        <v>#N/A</v>
      </c>
      <c r="FP71" s="559" t="e">
        <f>INDEX(MERCREDI!$B$6:$B$29,MATCH($A$71,MERCREDI!T6:T29,0))</f>
        <v>#N/A</v>
      </c>
      <c r="FQ71" s="559" t="e">
        <f>INDEX(MERCREDI!$B$6:$B$29,MATCH($A$71,MERCREDI!U6:U29,0))</f>
        <v>#N/A</v>
      </c>
      <c r="FR71" s="559" t="e">
        <f>INDEX(MERCREDI!$B$6:$B$29,MATCH($A$71,MERCREDI!V6:V29,0))</f>
        <v>#N/A</v>
      </c>
      <c r="FS71" s="559" t="e">
        <f>INDEX(MERCREDI!$B$6:$B$29,MATCH($A$71,MERCREDI!W6:W29,0))</f>
        <v>#N/A</v>
      </c>
      <c r="FT71" s="559" t="e">
        <f>INDEX(MERCREDI!$B$6:$B$29,MATCH($A$71,MERCREDI!X6:X29,0))</f>
        <v>#N/A</v>
      </c>
      <c r="FU71" s="559" t="e">
        <f>INDEX(MERCREDI!$B$6:$B$29,MATCH($A$71,MERCREDI!Y6:Y29,0))</f>
        <v>#N/A</v>
      </c>
      <c r="FV71" s="559" t="e">
        <f>INDEX(MERCREDI!$B$6:$B$29,MATCH($A$71,MERCREDI!Z6:Z29,0))</f>
        <v>#N/A</v>
      </c>
      <c r="FW71" s="559" t="e">
        <f>INDEX(MERCREDI!$B$6:$B$29,MATCH($A$71,MERCREDI!AA6:AA29,0))</f>
        <v>#N/A</v>
      </c>
      <c r="FX71" s="559" t="e">
        <f>INDEX(MERCREDI!$B$6:$B$29,MATCH($A$71,MERCREDI!AB6:AB29,0))</f>
        <v>#N/A</v>
      </c>
      <c r="FY71" s="572">
        <f t="shared" si="28"/>
        <v>0</v>
      </c>
      <c r="GA71" s="570" t="str">
        <f t="shared" si="29"/>
        <v>SANCHEZ</v>
      </c>
      <c r="GB71" s="565" t="e">
        <f>INDEX(JEUDI!$B$6:$B$29,MATCH($A$71,JEUDI!D6:D29,0))</f>
        <v>#N/A</v>
      </c>
      <c r="GC71" s="565" t="e">
        <f>INDEX(JEUDI!$B$6:$B$29,MATCH($A$71,JEUDI!E6:E29,0))</f>
        <v>#N/A</v>
      </c>
      <c r="GD71" s="565" t="e">
        <f>INDEX(JEUDI!$B$6:$B$29,MATCH($A$71,JEUDI!F6:F29,0))</f>
        <v>#N/A</v>
      </c>
      <c r="GE71" s="565" t="e">
        <f>INDEX(JEUDI!$B$6:$B$29,MATCH($A$71,JEUDI!G6:G29,0))</f>
        <v>#N/A</v>
      </c>
      <c r="GF71" s="565" t="e">
        <f>INDEX(JEUDI!$B$6:$B$29,MATCH($A$71,JEUDI!H6:H29,0))</f>
        <v>#N/A</v>
      </c>
      <c r="GG71" s="565" t="e">
        <f>INDEX(JEUDI!$B$6:$B$29,MATCH($A$71,JEUDI!I6:I29,0))</f>
        <v>#N/A</v>
      </c>
      <c r="GH71" s="565" t="e">
        <f>INDEX(JEUDI!$B$6:$B$29,MATCH($A$71,JEUDI!J6:J29,0))</f>
        <v>#N/A</v>
      </c>
      <c r="GI71" s="565" t="e">
        <f>INDEX(JEUDI!$B$6:$B$29,MATCH($A$71,JEUDI!K6:K29,0))</f>
        <v>#N/A</v>
      </c>
      <c r="GJ71" s="565" t="e">
        <f>INDEX(JEUDI!$B$6:$B$29,MATCH($A$71,JEUDI!L6:L29,0))</f>
        <v>#N/A</v>
      </c>
      <c r="GK71" s="565" t="e">
        <f>INDEX(JEUDI!$B$6:$B$29,MATCH($A$71,JEUDI!M6:M29,0))</f>
        <v>#N/A</v>
      </c>
      <c r="GL71" s="565" t="e">
        <f>INDEX(JEUDI!$B$6:$B$29,MATCH($A$71,JEUDI!N6:N29,0))</f>
        <v>#N/A</v>
      </c>
      <c r="GM71" s="565" t="e">
        <f>INDEX(JEUDI!$B$6:$B$29,MATCH($A$71,JEUDI!O6:O29,0))</f>
        <v>#N/A</v>
      </c>
      <c r="GN71" s="565" t="e">
        <f>INDEX(JEUDI!$B$6:$B$29,MATCH($A$71,JEUDI!P6:P29,0))</f>
        <v>#N/A</v>
      </c>
      <c r="GO71" s="565" t="e">
        <f>INDEX(JEUDI!$B$6:$B$29,MATCH($A$71,JEUDI!Q6:Q29,0))</f>
        <v>#N/A</v>
      </c>
      <c r="GP71" s="565" t="e">
        <f>INDEX(JEUDI!$B$6:$B$29,MATCH($A$71,JEUDI!R6:R29,0))</f>
        <v>#N/A</v>
      </c>
      <c r="GQ71" s="565" t="e">
        <f>INDEX(JEUDI!$B$6:$B$29,MATCH($A$71,JEUDI!S6:S29,0))</f>
        <v>#N/A</v>
      </c>
      <c r="GR71" s="565" t="e">
        <f>INDEX(JEUDI!$B$6:$B$29,MATCH($A$71,JEUDI!T6:T29,0))</f>
        <v>#N/A</v>
      </c>
      <c r="GS71" s="565" t="e">
        <f>INDEX(JEUDI!$B$6:$B$29,MATCH($A$71,JEUDI!U6:U29,0))</f>
        <v>#N/A</v>
      </c>
      <c r="GT71" s="565" t="e">
        <f>INDEX(JEUDI!$B$6:$B$29,MATCH($A$71,JEUDI!V6:V29,0))</f>
        <v>#N/A</v>
      </c>
      <c r="GU71" s="565" t="e">
        <f>INDEX(JEUDI!$B$6:$B$29,MATCH($A$71,JEUDI!W6:W29,0))</f>
        <v>#N/A</v>
      </c>
      <c r="GV71" s="565" t="e">
        <f>INDEX(JEUDI!$B$6:$B$29,MATCH($A$71,JEUDI!X6:X29,0))</f>
        <v>#N/A</v>
      </c>
      <c r="GW71" s="565" t="e">
        <f>INDEX(JEUDI!$B$6:$B$29,MATCH($A$71,JEUDI!Y6:Y29,0))</f>
        <v>#N/A</v>
      </c>
      <c r="GX71" s="565" t="e">
        <f>INDEX(JEUDI!$B$6:$B$29,MATCH($A$71,JEUDI!Z6:Z29,0))</f>
        <v>#N/A</v>
      </c>
      <c r="GY71" s="565" t="e">
        <f>INDEX(JEUDI!$B$6:$B$29,MATCH($A$71,JEUDI!AA6:AA29,0))</f>
        <v>#N/A</v>
      </c>
      <c r="GZ71" s="565" t="e">
        <f>INDEX(JEUDI!$B$6:$B$29,MATCH($A$71,JEUDI!AB6:AB29,0))</f>
        <v>#N/A</v>
      </c>
      <c r="HA71" s="572">
        <f t="shared" si="30"/>
        <v>0</v>
      </c>
      <c r="HC71" s="772" t="str">
        <f t="shared" si="31"/>
        <v>SANCHEZ</v>
      </c>
      <c r="HD71" s="565" t="e">
        <f>INDEX(VENDREDI!$B$6:$B$29,MATCH($A$71,VENDREDI!D6:D29,0))</f>
        <v>#N/A</v>
      </c>
      <c r="HE71" s="565" t="e">
        <f>INDEX(VENDREDI!$B$6:$B$29,MATCH($A$71,VENDREDI!E6:E29,0))</f>
        <v>#N/A</v>
      </c>
      <c r="HF71" s="565" t="e">
        <f>INDEX(VENDREDI!$B$6:$B$29,MATCH($A$71,VENDREDI!F6:F29,0))</f>
        <v>#N/A</v>
      </c>
      <c r="HG71" s="565" t="e">
        <f>INDEX(VENDREDI!$B$6:$B$29,MATCH($A$71,VENDREDI!G6:G29,0))</f>
        <v>#N/A</v>
      </c>
      <c r="HH71" s="565" t="e">
        <f>INDEX(VENDREDI!$B$6:$B$29,MATCH($A$71,VENDREDI!H6:H29,0))</f>
        <v>#N/A</v>
      </c>
      <c r="HI71" s="565" t="e">
        <f>INDEX(VENDREDI!$B$6:$B$29,MATCH($A$71,VENDREDI!I6:I29,0))</f>
        <v>#N/A</v>
      </c>
      <c r="HJ71" s="565" t="e">
        <f>INDEX(VENDREDI!$B$6:$B$29,MATCH($A$71,VENDREDI!J6:J29,0))</f>
        <v>#N/A</v>
      </c>
      <c r="HK71" s="565" t="e">
        <f>INDEX(VENDREDI!$B$6:$B$29,MATCH($A$71,VENDREDI!K6:K29,0))</f>
        <v>#N/A</v>
      </c>
      <c r="HL71" s="565" t="e">
        <f>INDEX(VENDREDI!$B$6:$B$29,MATCH($A$71,VENDREDI!L6:L29,0))</f>
        <v>#N/A</v>
      </c>
      <c r="HM71" s="565" t="e">
        <f>INDEX(VENDREDI!$B$6:$B$29,MATCH($A$71,VENDREDI!M6:M29,0))</f>
        <v>#N/A</v>
      </c>
      <c r="HN71" s="565" t="e">
        <f>INDEX(VENDREDI!$B$6:$B$29,MATCH($A$71,VENDREDI!N6:N29,0))</f>
        <v>#N/A</v>
      </c>
      <c r="HO71" s="565" t="e">
        <f>INDEX(VENDREDI!$B$6:$B$29,MATCH($A$71,VENDREDI!O6:O29,0))</f>
        <v>#N/A</v>
      </c>
      <c r="HP71" s="565" t="e">
        <f>INDEX(VENDREDI!$B$6:$B$29,MATCH($A$71,VENDREDI!P6:P29,0))</f>
        <v>#N/A</v>
      </c>
      <c r="HQ71" s="565" t="e">
        <f>INDEX(VENDREDI!$B$6:$B$29,MATCH($A$71,VENDREDI!Q6:Q29,0))</f>
        <v>#N/A</v>
      </c>
      <c r="HR71" s="565" t="e">
        <f>INDEX(VENDREDI!$B$6:$B$29,MATCH($A$71,VENDREDI!R6:R29,0))</f>
        <v>#N/A</v>
      </c>
      <c r="HS71" s="565" t="e">
        <f>INDEX(VENDREDI!$B$6:$B$29,MATCH($A$71,VENDREDI!S6:S29,0))</f>
        <v>#N/A</v>
      </c>
      <c r="HT71" s="565" t="e">
        <f>INDEX(VENDREDI!$B$6:$B$29,MATCH($A$71,VENDREDI!T6:T29,0))</f>
        <v>#N/A</v>
      </c>
      <c r="HU71" s="565" t="e">
        <f>INDEX(VENDREDI!$B$6:$B$29,MATCH($A$71,VENDREDI!U6:U29,0))</f>
        <v>#N/A</v>
      </c>
      <c r="HV71" s="565" t="e">
        <f>INDEX(VENDREDI!$B$6:$B$29,MATCH($A$71,VENDREDI!V6:V29,0))</f>
        <v>#N/A</v>
      </c>
      <c r="HW71" s="565" t="e">
        <f>INDEX(VENDREDI!$B$6:$B$29,MATCH($A$71,VENDREDI!W6:W29,0))</f>
        <v>#N/A</v>
      </c>
      <c r="HX71" s="565" t="e">
        <f>INDEX(VENDREDI!$B$6:$B$29,MATCH($A$71,VENDREDI!X6:X29,0))</f>
        <v>#N/A</v>
      </c>
      <c r="HY71" s="565" t="e">
        <f>INDEX(VENDREDI!$B$6:$B$29,MATCH($A$71,VENDREDI!Y6:Y29,0))</f>
        <v>#N/A</v>
      </c>
      <c r="HZ71" s="565" t="e">
        <f>INDEX(VENDREDI!$B$6:$B$29,MATCH($A$71,VENDREDI!Z6:Z29,0))</f>
        <v>#N/A</v>
      </c>
      <c r="IA71" s="565" t="e">
        <f>INDEX(VENDREDI!$B$6:$B$29,MATCH($A$71,VENDREDI!AA6:AA29,0))</f>
        <v>#N/A</v>
      </c>
      <c r="IB71" s="565" t="e">
        <f>INDEX(VENDREDI!$B$6:$B$29,MATCH($A$71,VENDREDI!AB6:AB29,0))</f>
        <v>#N/A</v>
      </c>
      <c r="IC71" s="572">
        <f t="shared" si="32"/>
        <v>0</v>
      </c>
      <c r="IG71" s="772" t="str">
        <f t="shared" si="33"/>
        <v>SANCHEZ</v>
      </c>
      <c r="IH71" s="565" t="e">
        <f>INDEX(LUNDI!$B$35:$B$58,MATCH($A$71,LUNDI!D35:D58,0))</f>
        <v>#N/A</v>
      </c>
      <c r="II71" s="565" t="e">
        <f>INDEX(LUNDI!$B$35:$B$58,MATCH($A$71,LUNDI!E35:E58,0))</f>
        <v>#N/A</v>
      </c>
      <c r="IJ71" s="565" t="e">
        <f>INDEX(LUNDI!$B$35:$B$58,MATCH($A$71,LUNDI!F35:F58,0))</f>
        <v>#N/A</v>
      </c>
      <c r="IK71" s="565" t="e">
        <f>INDEX(LUNDI!$B$35:$B$58,MATCH($A$71,LUNDI!G35:G58,0))</f>
        <v>#N/A</v>
      </c>
      <c r="IL71" s="565" t="e">
        <f>INDEX(LUNDI!$B$35:$B$58,MATCH($A$71,LUNDI!H35:H58,0))</f>
        <v>#N/A</v>
      </c>
      <c r="IM71" s="565" t="e">
        <f>INDEX(LUNDI!$B$35:$B$58,MATCH($A$71,LUNDI!I35:I58,0))</f>
        <v>#N/A</v>
      </c>
      <c r="IN71" s="565" t="e">
        <f>INDEX(LUNDI!$B$35:$B$58,MATCH($A$71,LUNDI!J35:J58,0))</f>
        <v>#N/A</v>
      </c>
      <c r="IO71" s="565" t="e">
        <f>INDEX(LUNDI!$B$35:$B$58,MATCH($A$71,LUNDI!K35:K58,0))</f>
        <v>#N/A</v>
      </c>
      <c r="IP71" s="565" t="e">
        <f>INDEX(LUNDI!$B$35:$B$58,MATCH($A$71,LUNDI!L35:L58,0))</f>
        <v>#N/A</v>
      </c>
      <c r="IQ71" s="565" t="e">
        <f>INDEX(LUNDI!$B$35:$B$58,MATCH($A$71,LUNDI!M35:M58,0))</f>
        <v>#N/A</v>
      </c>
      <c r="IR71" s="565" t="e">
        <f>INDEX(LUNDI!$B$35:$B$58,MATCH($A$71,LUNDI!N35:N58,0))</f>
        <v>#N/A</v>
      </c>
      <c r="IS71" s="565" t="e">
        <f>INDEX(LUNDI!$B$35:$B$58,MATCH($A$71,LUNDI!O35:O58,0))</f>
        <v>#N/A</v>
      </c>
      <c r="IT71" s="565" t="e">
        <f>INDEX(LUNDI!$B$35:$B$58,MATCH($A$71,LUNDI!P35:P58,0))</f>
        <v>#N/A</v>
      </c>
      <c r="IU71" s="565" t="e">
        <f>INDEX(LUNDI!$B$35:$B$58,MATCH($A$71,LUNDI!Q35:Q58,0))</f>
        <v>#N/A</v>
      </c>
      <c r="IV71" s="565" t="e">
        <f>INDEX(LUNDI!$B$35:$B$58,MATCH($A$71,LUNDI!R35:R58,0))</f>
        <v>#N/A</v>
      </c>
      <c r="IW71" s="565" t="e">
        <f>INDEX(LUNDI!$B$35:$B$58,MATCH($A$71,LUNDI!S35:S58,0))</f>
        <v>#N/A</v>
      </c>
      <c r="IX71" s="565" t="e">
        <f>INDEX(LUNDI!$B$35:$B$58,MATCH($A$71,LUNDI!T35:T58,0))</f>
        <v>#N/A</v>
      </c>
      <c r="IY71" s="565" t="e">
        <f>INDEX(LUNDI!$B$35:$B$58,MATCH($A$71,LUNDI!U35:U58,0))</f>
        <v>#N/A</v>
      </c>
      <c r="IZ71" s="565" t="e">
        <f>INDEX(LUNDI!$B$35:$B$58,MATCH($A$71,LUNDI!V35:V58,0))</f>
        <v>#N/A</v>
      </c>
      <c r="JA71" s="565" t="e">
        <f>INDEX(LUNDI!$B$35:$B$58,MATCH($A$71,LUNDI!W35:W58,0))</f>
        <v>#N/A</v>
      </c>
      <c r="JB71" s="565" t="e">
        <f>INDEX(LUNDI!$B$35:$B$58,MATCH($A$71,LUNDI!X35:X58,0))</f>
        <v>#N/A</v>
      </c>
      <c r="JC71" s="565" t="e">
        <f>INDEX(LUNDI!$B$35:$B$58,MATCH($A$71,LUNDI!Y35:Y58,0))</f>
        <v>#N/A</v>
      </c>
      <c r="JD71" s="565" t="e">
        <f>INDEX(LUNDI!$B$35:$B$58,MATCH($A$71,LUNDI!Z35:Z58,0))</f>
        <v>#N/A</v>
      </c>
      <c r="JE71" s="565" t="e">
        <f>INDEX(LUNDI!$B$35:$B$58,MATCH($A$71,LUNDI!AA35:AA58,0))</f>
        <v>#N/A</v>
      </c>
      <c r="JF71" s="565" t="e">
        <f>INDEX(LUNDI!$B$35:$B$58,MATCH($A$71,LUNDI!AB35:AB58,0))</f>
        <v>#N/A</v>
      </c>
      <c r="JG71" s="572">
        <f t="shared" si="34"/>
        <v>0</v>
      </c>
      <c r="JI71" s="772" t="str">
        <f t="shared" si="35"/>
        <v>SANCHEZ</v>
      </c>
      <c r="JJ71" s="565" t="e">
        <f>INDEX(MARDI!$B$35:$B$58,MATCH($A$71,MARDI!D35:D58,0))</f>
        <v>#N/A</v>
      </c>
      <c r="JK71" s="565" t="e">
        <f>INDEX(MARDI!$B$35:$B$58,MATCH($A$71,MARDI!E35:E58,0))</f>
        <v>#N/A</v>
      </c>
      <c r="JL71" s="565" t="e">
        <f>INDEX(MARDI!$B$35:$B$58,MATCH($A$71,MARDI!F35:F58,0))</f>
        <v>#N/A</v>
      </c>
      <c r="JM71" s="565" t="e">
        <f>INDEX(MARDI!$B$35:$B$58,MATCH($A$71,MARDI!G35:G58,0))</f>
        <v>#N/A</v>
      </c>
      <c r="JN71" s="565" t="e">
        <f>INDEX(MARDI!$B$35:$B$58,MATCH($A$71,MARDI!H35:H58,0))</f>
        <v>#N/A</v>
      </c>
      <c r="JO71" s="565" t="e">
        <f>INDEX(MARDI!$B$35:$B$58,MATCH($A$71,MARDI!I35:I58,0))</f>
        <v>#N/A</v>
      </c>
      <c r="JP71" s="565" t="e">
        <f>INDEX(MARDI!$B$35:$B$58,MATCH($A$71,MARDI!J35:J58,0))</f>
        <v>#N/A</v>
      </c>
      <c r="JQ71" s="565" t="e">
        <f>INDEX(MARDI!$B$35:$B$58,MATCH($A$71,MARDI!K35:K58,0))</f>
        <v>#N/A</v>
      </c>
      <c r="JR71" s="565" t="e">
        <f>INDEX(MARDI!$B$35:$B$58,MATCH($A$71,MARDI!L35:L58,0))</f>
        <v>#N/A</v>
      </c>
      <c r="JS71" s="565" t="e">
        <f>INDEX(MARDI!$B$35:$B$58,MATCH($A$71,MARDI!M35:M58,0))</f>
        <v>#N/A</v>
      </c>
      <c r="JT71" s="565" t="e">
        <f>INDEX(MARDI!$B$35:$B$58,MATCH($A$71,MARDI!N35:N58,0))</f>
        <v>#N/A</v>
      </c>
      <c r="JU71" s="565" t="e">
        <f>INDEX(MARDI!$B$35:$B$58,MATCH($A$71,MARDI!O35:O58,0))</f>
        <v>#N/A</v>
      </c>
      <c r="JV71" s="565" t="e">
        <f>INDEX(MARDI!$B$35:$B$58,MATCH($A$71,MARDI!P35:P58,0))</f>
        <v>#N/A</v>
      </c>
      <c r="JW71" s="565" t="e">
        <f>INDEX(MARDI!$B$35:$B$58,MATCH($A$71,MARDI!Q35:Q58,0))</f>
        <v>#N/A</v>
      </c>
      <c r="JX71" s="565" t="e">
        <f>INDEX(MARDI!$B$35:$B$58,MATCH($A$71,MARDI!R35:R58,0))</f>
        <v>#N/A</v>
      </c>
      <c r="JY71" s="565" t="e">
        <f>INDEX(MARDI!$B$35:$B$58,MATCH($A$71,MARDI!S35:S58,0))</f>
        <v>#N/A</v>
      </c>
      <c r="JZ71" s="565" t="e">
        <f>INDEX(MARDI!$B$35:$B$58,MATCH($A$71,MARDI!T35:T58,0))</f>
        <v>#N/A</v>
      </c>
      <c r="KA71" s="565" t="e">
        <f>INDEX(MARDI!$B$35:$B$58,MATCH($A$71,MARDI!U35:U58,0))</f>
        <v>#N/A</v>
      </c>
      <c r="KB71" s="565" t="e">
        <f>INDEX(MARDI!$B$35:$B$58,MATCH($A$71,MARDI!V35:V58,0))</f>
        <v>#N/A</v>
      </c>
      <c r="KC71" s="565" t="e">
        <f>INDEX(MARDI!$B$35:$B$58,MATCH($A$71,MARDI!W35:W58,0))</f>
        <v>#N/A</v>
      </c>
      <c r="KD71" s="565" t="e">
        <f>INDEX(MARDI!$B$35:$B$58,MATCH($A$71,MARDI!X35:X58,0))</f>
        <v>#N/A</v>
      </c>
      <c r="KE71" s="565" t="e">
        <f>INDEX(MARDI!$B$35:$B$58,MATCH($A$71,MARDI!Y35:Y58,0))</f>
        <v>#N/A</v>
      </c>
      <c r="KF71" s="565" t="e">
        <f>INDEX(MARDI!$B$35:$B$58,MATCH($A$71,MARDI!Z35:Z58,0))</f>
        <v>#N/A</v>
      </c>
      <c r="KG71" s="565" t="e">
        <f>INDEX(MARDI!$B$35:$B$58,MATCH($A$71,MARDI!AA35:AA58,0))</f>
        <v>#N/A</v>
      </c>
      <c r="KH71" s="565" t="e">
        <f>INDEX(MARDI!$B$35:$B$58,MATCH($A$71,MARDI!AB35:AB58,0))</f>
        <v>#N/A</v>
      </c>
      <c r="KI71" s="572">
        <f t="shared" si="36"/>
        <v>0</v>
      </c>
      <c r="KK71" s="565" t="str">
        <f t="shared" si="37"/>
        <v>SANCHEZ</v>
      </c>
      <c r="KL71" s="565" t="e">
        <f>INDEX(MERCREDI!$B$35:$B$58,MATCH($A$71,MERCREDI!D35:D58,0))</f>
        <v>#N/A</v>
      </c>
      <c r="KM71" s="565" t="e">
        <f>INDEX(MERCREDI!$B$35:$B$58,MATCH($A$71,MERCREDI!E35:E58,0))</f>
        <v>#N/A</v>
      </c>
      <c r="KN71" s="565" t="e">
        <f>INDEX(MERCREDI!$B$35:$B$58,MATCH($A$71,MERCREDI!F35:F58,0))</f>
        <v>#N/A</v>
      </c>
      <c r="KO71" s="565" t="e">
        <f>INDEX(MERCREDI!$B$35:$B$58,MATCH($A$71,MERCREDI!G35:G58,0))</f>
        <v>#N/A</v>
      </c>
      <c r="KP71" s="565" t="e">
        <f>INDEX(MERCREDI!$B$35:$B$58,MATCH($A$71,MERCREDI!H35:H58,0))</f>
        <v>#N/A</v>
      </c>
      <c r="KQ71" s="565" t="e">
        <f>INDEX(MERCREDI!$B$35:$B$58,MATCH($A$71,MERCREDI!I35:I58,0))</f>
        <v>#N/A</v>
      </c>
      <c r="KR71" s="565" t="e">
        <f>INDEX(MERCREDI!$B$35:$B$58,MATCH($A$71,MERCREDI!J35:J58,0))</f>
        <v>#N/A</v>
      </c>
      <c r="KS71" s="565" t="e">
        <f>INDEX(MERCREDI!$B$35:$B$58,MATCH($A$71,MERCREDI!K35:K58,0))</f>
        <v>#N/A</v>
      </c>
      <c r="KT71" s="565" t="e">
        <f>INDEX(MERCREDI!$B$35:$B$58,MATCH($A$71,MERCREDI!L35:L58,0))</f>
        <v>#N/A</v>
      </c>
      <c r="KU71" s="565" t="e">
        <f>INDEX(MERCREDI!$B$35:$B$58,MATCH($A$71,MERCREDI!M35:M58,0))</f>
        <v>#N/A</v>
      </c>
      <c r="KV71" s="565" t="e">
        <f>INDEX(MERCREDI!$B$35:$B$58,MATCH($A$71,MERCREDI!N35:N58,0))</f>
        <v>#N/A</v>
      </c>
      <c r="KW71" s="565" t="e">
        <f>INDEX(MERCREDI!$B$35:$B$58,MATCH($A$71,MERCREDI!O35:O58,0))</f>
        <v>#N/A</v>
      </c>
      <c r="KX71" s="565" t="e">
        <f>INDEX(MERCREDI!$B$35:$B$58,MATCH($A$71,MERCREDI!P35:P58,0))</f>
        <v>#N/A</v>
      </c>
      <c r="KY71" s="565" t="e">
        <f>INDEX(MERCREDI!$B$35:$B$58,MATCH($A$71,MERCREDI!Q35:Q58,0))</f>
        <v>#N/A</v>
      </c>
      <c r="KZ71" s="565" t="e">
        <f>INDEX(MERCREDI!$B$35:$B$58,MATCH($A$71,MERCREDI!R35:R58,0))</f>
        <v>#N/A</v>
      </c>
      <c r="LA71" s="565" t="e">
        <f>INDEX(MERCREDI!$B$35:$B$58,MATCH($A$71,MERCREDI!S35:S58,0))</f>
        <v>#N/A</v>
      </c>
      <c r="LB71" s="565" t="e">
        <f>INDEX(MERCREDI!$B$35:$B$58,MATCH($A$71,MERCREDI!T35:T58,0))</f>
        <v>#N/A</v>
      </c>
      <c r="LC71" s="565" t="e">
        <f>INDEX(MERCREDI!$B$35:$B$58,MATCH($A$71,MERCREDI!U35:U58,0))</f>
        <v>#N/A</v>
      </c>
      <c r="LD71" s="565" t="e">
        <f>INDEX(MERCREDI!$B$35:$B$58,MATCH($A$71,MERCREDI!V35:V58,0))</f>
        <v>#N/A</v>
      </c>
      <c r="LE71" s="565" t="e">
        <f>INDEX(MERCREDI!$B$35:$B$58,MATCH($A$71,MERCREDI!W35:W58,0))</f>
        <v>#N/A</v>
      </c>
      <c r="LF71" s="565" t="e">
        <f>INDEX(MERCREDI!$B$35:$B$58,MATCH($A$71,MERCREDI!X35:X58,0))</f>
        <v>#N/A</v>
      </c>
      <c r="LG71" s="565" t="e">
        <f>INDEX(MERCREDI!$B$35:$B$58,MATCH($A$71,MERCREDI!Y35:Y58,0))</f>
        <v>#N/A</v>
      </c>
      <c r="LH71" s="565" t="e">
        <f>INDEX(MERCREDI!$B$35:$B$58,MATCH($A$71,MERCREDI!Z35:Z58,0))</f>
        <v>#N/A</v>
      </c>
      <c r="LI71" s="565" t="e">
        <f>INDEX(MERCREDI!$B$35:$B$58,MATCH($A$71,MERCREDI!AA35:AA58,0))</f>
        <v>#N/A</v>
      </c>
      <c r="LJ71" s="565" t="e">
        <f>INDEX(MERCREDI!$B$35:$B$58,MATCH($A$71,MERCREDI!AB35:AB58,0))</f>
        <v>#N/A</v>
      </c>
      <c r="LK71" s="572">
        <f t="shared" si="38"/>
        <v>0</v>
      </c>
      <c r="LM71" s="565" t="str">
        <f t="shared" si="39"/>
        <v>SANCHEZ</v>
      </c>
      <c r="LN71" s="565" t="e">
        <f>INDEX(JEUDI!$B$35:$B$58,MATCH($A$71,JEUDI!D35:D58,0))</f>
        <v>#N/A</v>
      </c>
      <c r="LO71" s="565" t="e">
        <f>INDEX(JEUDI!$B$35:$B$58,MATCH($A$71,JEUDI!E35:E58,0))</f>
        <v>#N/A</v>
      </c>
      <c r="LP71" s="565" t="e">
        <f>INDEX(JEUDI!$B$35:$B$58,MATCH($A$71,JEUDI!F35:F58,0))</f>
        <v>#N/A</v>
      </c>
      <c r="LQ71" s="565" t="e">
        <f>INDEX(JEUDI!$B$35:$B$58,MATCH($A$71,JEUDI!G35:G58,0))</f>
        <v>#N/A</v>
      </c>
      <c r="LR71" s="565" t="e">
        <f>INDEX(JEUDI!$B$35:$B$58,MATCH($A$71,JEUDI!H35:H58,0))</f>
        <v>#N/A</v>
      </c>
      <c r="LS71" s="565" t="e">
        <f>INDEX(JEUDI!$B$35:$B$58,MATCH($A$71,JEUDI!I35:I58,0))</f>
        <v>#N/A</v>
      </c>
      <c r="LT71" s="565" t="e">
        <f>INDEX(JEUDI!$B$35:$B$58,MATCH($A$71,JEUDI!J35:J58,0))</f>
        <v>#N/A</v>
      </c>
      <c r="LU71" s="565" t="e">
        <f>INDEX(JEUDI!$B$35:$B$58,MATCH($A$71,JEUDI!K35:K58,0))</f>
        <v>#N/A</v>
      </c>
      <c r="LV71" s="565" t="e">
        <f>INDEX(JEUDI!$B$35:$B$58,MATCH($A$71,JEUDI!L35:L58,0))</f>
        <v>#N/A</v>
      </c>
      <c r="LW71" s="565" t="e">
        <f>INDEX(JEUDI!$B$35:$B$58,MATCH($A$71,JEUDI!M35:M58,0))</f>
        <v>#N/A</v>
      </c>
      <c r="LX71" s="565" t="e">
        <f>INDEX(JEUDI!$B$35:$B$58,MATCH($A$71,JEUDI!N35:N58,0))</f>
        <v>#N/A</v>
      </c>
      <c r="LY71" s="565" t="e">
        <f>INDEX(JEUDI!$B$35:$B$58,MATCH($A$71,JEUDI!O35:O58,0))</f>
        <v>#N/A</v>
      </c>
      <c r="LZ71" s="565" t="e">
        <f>INDEX(JEUDI!$B$35:$B$58,MATCH($A$71,JEUDI!P35:P58,0))</f>
        <v>#N/A</v>
      </c>
      <c r="MA71" s="565" t="e">
        <f>INDEX(JEUDI!$B$35:$B$58,MATCH($A$71,JEUDI!Q35:Q58,0))</f>
        <v>#N/A</v>
      </c>
      <c r="MB71" s="565" t="e">
        <f>INDEX(JEUDI!$B$35:$B$58,MATCH($A$71,JEUDI!R35:R58,0))</f>
        <v>#N/A</v>
      </c>
      <c r="MC71" s="565" t="e">
        <f>INDEX(JEUDI!$B$35:$B$58,MATCH($A$71,JEUDI!S35:S58,0))</f>
        <v>#N/A</v>
      </c>
      <c r="MD71" s="565" t="e">
        <f>INDEX(JEUDI!$B$35:$B$58,MATCH($A$71,JEUDI!T35:T58,0))</f>
        <v>#N/A</v>
      </c>
      <c r="ME71" s="565" t="e">
        <f>INDEX(JEUDI!$B$35:$B$58,MATCH($A$71,JEUDI!U35:U58,0))</f>
        <v>#N/A</v>
      </c>
      <c r="MF71" s="565" t="e">
        <f>INDEX(JEUDI!$B$35:$B$58,MATCH($A$71,JEUDI!V35:V58,0))</f>
        <v>#N/A</v>
      </c>
      <c r="MG71" s="565" t="e">
        <f>INDEX(JEUDI!$B$35:$B$58,MATCH($A$71,JEUDI!W35:W58,0))</f>
        <v>#N/A</v>
      </c>
      <c r="MH71" s="565" t="e">
        <f>INDEX(JEUDI!$B$35:$B$58,MATCH($A$71,JEUDI!X35:X58,0))</f>
        <v>#N/A</v>
      </c>
      <c r="MI71" s="565" t="e">
        <f>INDEX(JEUDI!$B$35:$B$58,MATCH($A$71,JEUDI!Y35:Y58,0))</f>
        <v>#N/A</v>
      </c>
      <c r="MJ71" s="565" t="e">
        <f>INDEX(JEUDI!$B$35:$B$58,MATCH($A$71,JEUDI!Z35:Z58,0))</f>
        <v>#N/A</v>
      </c>
      <c r="MK71" s="565" t="e">
        <f>INDEX(JEUDI!$B$35:$B$58,MATCH($A$71,JEUDI!AA35:AA58,0))</f>
        <v>#N/A</v>
      </c>
      <c r="ML71" s="565" t="e">
        <f>INDEX(JEUDI!$B$35:$B$58,MATCH($A$71,JEUDI!AB35:AB58,0))</f>
        <v>#N/A</v>
      </c>
      <c r="MM71" s="572">
        <f t="shared" si="40"/>
        <v>0</v>
      </c>
      <c r="MP71" s="565" t="str">
        <f t="shared" si="41"/>
        <v>SANCHEZ</v>
      </c>
      <c r="MQ71" s="565" t="e">
        <f>INDEX(VENDREDI!$B$35:$B$58,MATCH($A$71,VENDREDI!D35:D58,0))</f>
        <v>#N/A</v>
      </c>
      <c r="MR71" s="565" t="e">
        <f>INDEX(VENDREDI!$B$35:$B$58,MATCH($A$71,VENDREDI!E35:E58,0))</f>
        <v>#N/A</v>
      </c>
      <c r="MS71" s="565" t="e">
        <f>INDEX(VENDREDI!$B$35:$B$58,MATCH($A$71,VENDREDI!F35:F58,0))</f>
        <v>#N/A</v>
      </c>
      <c r="MT71" s="565" t="e">
        <f>INDEX(VENDREDI!$B$35:$B$58,MATCH($A$71,VENDREDI!G35:G58,0))</f>
        <v>#N/A</v>
      </c>
      <c r="MU71" s="565" t="e">
        <f>INDEX(VENDREDI!$B$35:$B$58,MATCH($A$71,VENDREDI!H35:H58,0))</f>
        <v>#N/A</v>
      </c>
      <c r="MV71" s="565" t="e">
        <f>INDEX(VENDREDI!$B$35:$B$58,MATCH($A$71,VENDREDI!I35:I58,0))</f>
        <v>#N/A</v>
      </c>
      <c r="MW71" s="565" t="e">
        <f>INDEX(VENDREDI!$B$35:$B$58,MATCH($A$71,VENDREDI!J35:J58,0))</f>
        <v>#N/A</v>
      </c>
      <c r="MX71" s="565" t="e">
        <f>INDEX(VENDREDI!$B$35:$B$58,MATCH($A$71,VENDREDI!K35:K58,0))</f>
        <v>#N/A</v>
      </c>
      <c r="MY71" s="565" t="e">
        <f>INDEX(VENDREDI!$B$35:$B$58,MATCH($A$71,VENDREDI!L35:L58,0))</f>
        <v>#N/A</v>
      </c>
      <c r="MZ71" s="565" t="e">
        <f>INDEX(VENDREDI!$B$35:$B$58,MATCH($A$71,VENDREDI!M35:M58,0))</f>
        <v>#N/A</v>
      </c>
      <c r="NA71" s="565" t="e">
        <f>INDEX(VENDREDI!$B$35:$B$58,MATCH($A$71,VENDREDI!N35:N58,0))</f>
        <v>#N/A</v>
      </c>
      <c r="NB71" s="565" t="e">
        <f>INDEX(VENDREDI!$B$35:$B$58,MATCH($A$71,VENDREDI!O35:O58,0))</f>
        <v>#N/A</v>
      </c>
      <c r="NC71" s="565" t="e">
        <f>INDEX(VENDREDI!$B$35:$B$58,MATCH($A$71,VENDREDI!P35:P58,0))</f>
        <v>#N/A</v>
      </c>
      <c r="ND71" s="565" t="e">
        <f>INDEX(VENDREDI!$B$35:$B$58,MATCH($A$71,VENDREDI!Q35:Q58,0))</f>
        <v>#N/A</v>
      </c>
      <c r="NE71" s="565" t="e">
        <f>INDEX(VENDREDI!$B$35:$B$58,MATCH($A$71,VENDREDI!R35:R58,0))</f>
        <v>#N/A</v>
      </c>
      <c r="NF71" s="565" t="e">
        <f>INDEX(VENDREDI!$B$35:$B$58,MATCH($A$71,VENDREDI!S35:S58,0))</f>
        <v>#N/A</v>
      </c>
      <c r="NG71" s="565" t="e">
        <f>INDEX(VENDREDI!$B$35:$B$58,MATCH($A$71,VENDREDI!T35:T58,0))</f>
        <v>#N/A</v>
      </c>
      <c r="NH71" s="565" t="e">
        <f>INDEX(VENDREDI!$B$35:$B$58,MATCH($A$71,VENDREDI!U35:U58,0))</f>
        <v>#N/A</v>
      </c>
      <c r="NI71" s="565" t="e">
        <f>INDEX(VENDREDI!$B$35:$B$58,MATCH($A$71,VENDREDI!V35:V58,0))</f>
        <v>#N/A</v>
      </c>
      <c r="NJ71" s="565" t="e">
        <f>INDEX(VENDREDI!$B$35:$B$58,MATCH($A$71,VENDREDI!W35:W58,0))</f>
        <v>#N/A</v>
      </c>
      <c r="NK71" s="565" t="e">
        <f>INDEX(VENDREDI!$B$35:$B$58,MATCH($A$71,VENDREDI!X35:X58,0))</f>
        <v>#N/A</v>
      </c>
      <c r="NL71" s="565" t="e">
        <f>INDEX(VENDREDI!$B$35:$B$58,MATCH($A$71,VENDREDI!Y35:Y58,0))</f>
        <v>#N/A</v>
      </c>
      <c r="NM71" s="565" t="e">
        <f>INDEX(VENDREDI!$B$35:$B$58,MATCH($A$71,VENDREDI!Z35:Z58,0))</f>
        <v>#N/A</v>
      </c>
      <c r="NN71" s="565" t="e">
        <f>INDEX(VENDREDI!$B$35:$B$58,MATCH($A$71,VENDREDI!AA35:AA58,0))</f>
        <v>#N/A</v>
      </c>
      <c r="NO71" s="565" t="e">
        <f>INDEX(VENDREDI!$B$35:$B$58,MATCH($A$71,VENDREDI!AB35:AB58,0))</f>
        <v>#N/A</v>
      </c>
      <c r="NP71" s="572">
        <f t="shared" si="42"/>
        <v>0</v>
      </c>
      <c r="NS71" s="564" t="str">
        <f t="shared" si="43"/>
        <v>SANCHEZ</v>
      </c>
      <c r="NT71" s="617" t="e">
        <f>INDEX(LUNDI!$B$63:$B$66,MATCH(A71,LUNDI!$D$63:$D$66,0))</f>
        <v>#N/A</v>
      </c>
      <c r="NU71" s="618" t="e">
        <f>INDEX(LUNDI!$B$63:$B$66,MATCH(A71,LUNDI!$E$63:$E$66,0))</f>
        <v>#N/A</v>
      </c>
      <c r="NV71" s="625" t="e">
        <f>INDEX(LUNDI!$H$63:$H$66,MATCH(A71,LUNDI!$J$63:$J$66,0))</f>
        <v>#N/A</v>
      </c>
      <c r="NW71" s="626" t="e">
        <f>INDEX(LUNDI!$H$63:$H$66,MATCH($A$71,LUNDI!K63:K66,0))</f>
        <v>#N/A</v>
      </c>
      <c r="NX71" s="617" t="e">
        <f>INDEX(MARDI!$B$63:$B$66,MATCH(A71,MARDI!$D$63:$D$66,0))</f>
        <v>#N/A</v>
      </c>
      <c r="NY71" s="618" t="e">
        <f>INDEX(MARDI!$B$63:$B$66,MATCH(A71,MARDI!$E$63:$E$66,0))</f>
        <v>#N/A</v>
      </c>
      <c r="NZ71" s="625" t="e">
        <f>INDEX(MARDI!$H$63:$H$66,MATCH(A71,MARDI!$J$63:$J$66,0))</f>
        <v>#N/A</v>
      </c>
      <c r="OA71" s="626" t="e">
        <f>INDEX(MARDI!$H$63:$H$66,MATCH(A71,MARDI!$K$63:$K$66,0))</f>
        <v>#N/A</v>
      </c>
      <c r="OB71" s="617" t="e">
        <f>INDEX(MERCREDI!$B$63:$B$66,MATCH(A71,MERCREDI!$D$63:$D$66,0))</f>
        <v>#N/A</v>
      </c>
      <c r="OC71" s="618" t="e">
        <f>INDEX(MERCREDI!$B$63:$B$66,MATCH(A71,MERCREDI!$E$63:$E$66,0))</f>
        <v>#N/A</v>
      </c>
      <c r="OD71" s="625" t="e">
        <f>INDEX(MERCREDI!$H$63:$H$66,MATCH(A71,MERCREDI!$J$63:$J$66,0))</f>
        <v>#N/A</v>
      </c>
      <c r="OE71" s="626" t="e">
        <f>INDEX(MERCREDI!$H$63:$H$66,MATCH(A71,MERCREDI!$K$63:$K$66,0))</f>
        <v>#N/A</v>
      </c>
      <c r="OF71" s="617" t="e">
        <f>INDEX(JEUDI!$B$63:$B$66,MATCH(A71,JEUDI!$D$63:$D$66,0))</f>
        <v>#N/A</v>
      </c>
      <c r="OG71" s="618" t="e">
        <f>INDEX(JEUDI!$B$63:$B$66,MATCH(A71,JEUDI!$E$63:$E$66,0))</f>
        <v>#N/A</v>
      </c>
      <c r="OH71" s="625" t="e">
        <f>INDEX(JEUDI!$H$63:$H$66,MATCH(A71,JEUDI!$J$63:$J$66,0))</f>
        <v>#N/A</v>
      </c>
      <c r="OI71" s="626" t="e">
        <f>INDEX(JEUDI!$H$63:$H$66,MATCH(A71,JEUDI!$K$63:$K$66,0))</f>
        <v>#N/A</v>
      </c>
      <c r="OJ71" s="617" t="e">
        <f>INDEX(VENDREDI!$B$63:$B$66,MATCH(A71,VENDREDI!$D$63:$D$66,0))</f>
        <v>#N/A</v>
      </c>
      <c r="OK71" s="618" t="e">
        <f>INDEX(VENDREDI!$B$63:$B$66,MATCH(A71,VENDREDI!$E$63:$E$66,0))</f>
        <v>#N/A</v>
      </c>
      <c r="OL71" s="625" t="e">
        <f>INDEX(VENDREDI!$H$63:$H$66,MATCH(A71,VENDREDI!$J$63:$J$66,0))</f>
        <v>#N/A</v>
      </c>
      <c r="OM71" s="626" t="e">
        <f>INDEX(VENDREDI!$H$63:$H$66,MATCH(A71,VENDREDI!$K$63:$K$66,0))</f>
        <v>#N/A</v>
      </c>
      <c r="ON71" s="669" t="str">
        <f t="shared" si="44"/>
        <v>SANCHEZ</v>
      </c>
      <c r="OO71" s="641" t="e">
        <f>INDEX(LUNDI!$C$63:$C$66,MATCH(A71,LUNDI!$D$63:$D$66,0))</f>
        <v>#N/A</v>
      </c>
      <c r="OP71" s="642" t="e">
        <f>INDEX(LUNDI!$C$63:$C$66,MATCH(A71,LUNDI!$E$63:$E$66,0))</f>
        <v>#N/A</v>
      </c>
      <c r="OQ71" s="645" t="e">
        <f>INDEX(LUNDI!$I$63:$I$66,MATCH(A71,LUNDI!$J$63:$J$66,0))</f>
        <v>#N/A</v>
      </c>
      <c r="OR71" s="646" t="e">
        <f>INDEX(LUNDI!$I$63:$I$66,MATCH(A71,LUNDI!$K$63:$K$66,0))</f>
        <v>#N/A</v>
      </c>
      <c r="OS71" s="649" t="e">
        <f>INDEX(MARDI!$C$63:$C$66,MATCH(A71,MARDI!$D$63:$D$66,0))</f>
        <v>#N/A</v>
      </c>
      <c r="OT71" s="650" t="e">
        <f>INDEX(MARDI!$C$63:$C$66,MATCH(A71,MARDI!$E$63:$E$66,0))</f>
        <v>#N/A</v>
      </c>
      <c r="OU71" s="651" t="e">
        <f>INDEX(MARDI!$I$63:$I$66,MATCH(A71,MARDI!$J$63:$J$66,0))</f>
        <v>#N/A</v>
      </c>
      <c r="OV71" s="652" t="e">
        <f>INDEX(MARDI!$I$63:$I$66,MATCH(A71,MARDI!$K$63:$K$66,0))</f>
        <v>#N/A</v>
      </c>
      <c r="OW71" s="657" t="e">
        <f>INDEX(MERCREDI!$C$63:$C$66,MATCH(A71,MERCREDI!$D$63:$D$66,0))</f>
        <v>#N/A</v>
      </c>
      <c r="OX71" s="658" t="e">
        <f>INDEX(MERCREDI!$C$63:$C$66,MATCH(A71,MERCREDI!$E$63:$E$66,0))</f>
        <v>#N/A</v>
      </c>
      <c r="OY71" s="659" t="e">
        <f>INDEX(MERCREDI!$I$63:$I$66,MATCH(A71,MERCREDI!$J$63:$J$66,0))</f>
        <v>#N/A</v>
      </c>
      <c r="OZ71" s="660" t="e">
        <f>INDEX(MERCREDI!$I$63:$I$66,MATCH(A71,MERCREDI!$K$63:$K$66,0))</f>
        <v>#N/A</v>
      </c>
      <c r="PA71" s="657" t="e">
        <f>INDEX(JEUDI!$C$63:$C$66,MATCH(A71,JEUDI!$D$63:$D$66,0))</f>
        <v>#N/A</v>
      </c>
      <c r="PB71" s="658" t="e">
        <f>INDEX(JEUDI!$C$63:$C$66,MATCH(A71,JEUDI!$E$63:$E$66,0))</f>
        <v>#N/A</v>
      </c>
      <c r="PC71" s="659" t="e">
        <f>INDEX(JEUDI!$I$63:$I$66,MATCH(A71,JEUDI!$J$63:$J$66,0))</f>
        <v>#N/A</v>
      </c>
      <c r="PD71" s="660" t="e">
        <f>INDEX(JEUDI!$I$63:$I$66,MATCH(A71,JEUDI!$K$63:$K$66,0))</f>
        <v>#N/A</v>
      </c>
      <c r="PE71" s="657" t="e">
        <f>INDEX(VENDREDI!$C$63:$C$66,MATCH(A71,VENDREDI!$D$63:$D$66,0))</f>
        <v>#N/A</v>
      </c>
      <c r="PF71" s="658" t="e">
        <f>INDEX(VENDREDI!$C$63:$C$66,MATCH(A71,VENDREDI!$E$63:$E$66,0))</f>
        <v>#N/A</v>
      </c>
      <c r="PG71" s="659" t="e">
        <f>INDEX(VENDREDI!$I$63:$I$66,MATCH(A71,VENDREDI!$J$63:$J$66,0))</f>
        <v>#N/A</v>
      </c>
      <c r="PH71" s="660" t="e">
        <f>INDEX(VENDREDI!$I$63:$I$66,MATCH(A71,VENDREDI!$K$63:$K$66,0))</f>
        <v>#N/A</v>
      </c>
    </row>
    <row r="72" spans="1:424" x14ac:dyDescent="0.25">
      <c r="A72" s="187" t="str">
        <f>'LISTE DES PROFS'!A67</f>
        <v>SANZ</v>
      </c>
      <c r="B72" s="233">
        <f t="shared" ref="B72:B135" si="69">SUM(P72:Q72,S72:T72,V72:W72,Y72:Z72,AB72:AC72)</f>
        <v>0</v>
      </c>
      <c r="C72" s="234">
        <f t="shared" ref="C72:C135" si="70">SUM(AE72:AN72)</f>
        <v>0</v>
      </c>
      <c r="D72" s="234">
        <f t="shared" ref="D72:D135" si="71">SUM(AO72,AQ72,AS72,AU72,AW72)</f>
        <v>0</v>
      </c>
      <c r="E72" s="235">
        <f t="shared" ref="E72:E135" si="72">SUM(CK72:CO72)</f>
        <v>0</v>
      </c>
      <c r="F72" s="233">
        <f t="shared" ref="F72:F135" si="73">SUM(AZ72:BA72,BC72:BD72,BF72:BG72,BI72:BJ72,BL72:BM72)</f>
        <v>0</v>
      </c>
      <c r="G72" s="234">
        <f t="shared" ref="G72:G135" si="74">SUM(BO72:BX72)</f>
        <v>0</v>
      </c>
      <c r="H72" s="227">
        <f t="shared" ref="H72:H84" si="75">SUM(BY72:CG72)</f>
        <v>0</v>
      </c>
      <c r="I72" s="235">
        <f t="shared" ref="I72:I135" si="76">SUM(CQ72:CU72)</f>
        <v>0</v>
      </c>
      <c r="J72" s="489">
        <f t="shared" si="52"/>
        <v>0</v>
      </c>
      <c r="K72" s="227">
        <f t="shared" si="53"/>
        <v>0</v>
      </c>
      <c r="L72" s="227">
        <f t="shared" si="54"/>
        <v>0</v>
      </c>
      <c r="M72" s="235">
        <f t="shared" si="55"/>
        <v>0</v>
      </c>
      <c r="N72" s="491">
        <f t="shared" ref="N72:N135" si="77">SUM(J72:M72)</f>
        <v>0</v>
      </c>
      <c r="O72" s="480" t="s">
        <v>28</v>
      </c>
      <c r="P72" s="233">
        <f>COUNTIF(LUNDI!$D$6:$AB$15,A72)</f>
        <v>0</v>
      </c>
      <c r="Q72" s="234">
        <f>COUNTIF(LUNDI!$D$20:$Y$29,A72)</f>
        <v>0</v>
      </c>
      <c r="R72" s="444">
        <f t="shared" si="56"/>
        <v>0</v>
      </c>
      <c r="S72" s="234">
        <f>COUNTIF(MARDI!$D$6:$AB$15,A72)</f>
        <v>0</v>
      </c>
      <c r="T72" s="234">
        <f>COUNTIF(MARDI!$D$20:$Y$29,A72)</f>
        <v>0</v>
      </c>
      <c r="U72" s="444">
        <f t="shared" si="57"/>
        <v>0</v>
      </c>
      <c r="V72" s="234">
        <f>COUNTIF(MERCREDI!$D$6:$AB$15,A72)</f>
        <v>0</v>
      </c>
      <c r="W72" s="234">
        <f>COUNTIF(MERCREDI!$D$20:$Y$29,A72)</f>
        <v>0</v>
      </c>
      <c r="X72" s="444">
        <f t="shared" si="58"/>
        <v>0</v>
      </c>
      <c r="Y72" s="234">
        <f>COUNTIF(JEUDI!$D$6:$AB$15,A72)</f>
        <v>0</v>
      </c>
      <c r="Z72" s="234">
        <f>COUNTIF(JEUDI!$D$20:$Y$29,A72)</f>
        <v>0</v>
      </c>
      <c r="AA72" s="444">
        <f t="shared" si="59"/>
        <v>0</v>
      </c>
      <c r="AB72" s="234">
        <f>COUNTIF(VENDREDI!$D$6:$AB$15,A72)</f>
        <v>0</v>
      </c>
      <c r="AC72" s="235">
        <f>COUNTIF(VENDREDI!$D$20:$Y$29,A72)</f>
        <v>0</v>
      </c>
      <c r="AD72" s="451">
        <f t="shared" si="60"/>
        <v>0</v>
      </c>
      <c r="AE72" s="226">
        <f>COUNTIF(LUNDI!$D$63:$D$66,A72)</f>
        <v>0</v>
      </c>
      <c r="AF72" s="227">
        <f>COUNTIF(LUNDI!$E$63:$E$66,A72)</f>
        <v>0</v>
      </c>
      <c r="AG72" s="228">
        <f>COUNTIF(MARDI!$D$63:$D$66,A72)</f>
        <v>0</v>
      </c>
      <c r="AH72" s="234">
        <f>COUNTIF(MARDI!$E$63:$E$66,A72)</f>
        <v>0</v>
      </c>
      <c r="AI72" s="228">
        <f>COUNTIF(MERCREDI!$D$63:$D$66,A72)</f>
        <v>0</v>
      </c>
      <c r="AJ72" s="234">
        <f>COUNTIF(MERCREDI!$E$63:$E$66,A72)</f>
        <v>0</v>
      </c>
      <c r="AK72" s="228">
        <f>COUNTIF(JEUDI!$D$63:$D$66,A72)</f>
        <v>0</v>
      </c>
      <c r="AL72" s="227">
        <f>COUNTIF(JEUDI!$E$63:$E$66,A72)</f>
        <v>0</v>
      </c>
      <c r="AM72" s="228">
        <f>COUNTIF(VENDREDI!$D$63:$D$66,A72)</f>
        <v>0</v>
      </c>
      <c r="AN72" s="525">
        <f>COUNTIF(VENDREDI!$E$63:$E$66,A72)</f>
        <v>0</v>
      </c>
      <c r="AO72" s="233">
        <f>COUNTIF(LUNDI!$F$63:$F$66,A72)</f>
        <v>0</v>
      </c>
      <c r="AP72" s="234"/>
      <c r="AQ72" s="234">
        <f>COUNTIF(MARDI!$F$63:$F$66,A72)</f>
        <v>0</v>
      </c>
      <c r="AR72" s="234"/>
      <c r="AS72" s="234">
        <f>COUNTIF(MERCREDI!$F$63:$F$66,A72)</f>
        <v>0</v>
      </c>
      <c r="AT72" s="234"/>
      <c r="AU72" s="234">
        <f>COUNTIF(JEUDI!$F$63:$F$66,A72)</f>
        <v>0</v>
      </c>
      <c r="AV72" s="234"/>
      <c r="AW72" s="235">
        <f>COUNTIF(VENDREDI!$F$63:$F$66,A72)</f>
        <v>0</v>
      </c>
      <c r="AZ72" s="233">
        <f>COUNTIF(LUNDI!$D$35:$AB$44,A72)</f>
        <v>0</v>
      </c>
      <c r="BA72" s="234">
        <f>COUNTIF(LUNDI!$D$49:$Y$58,A72)</f>
        <v>0</v>
      </c>
      <c r="BB72" s="444">
        <f t="shared" si="61"/>
        <v>0</v>
      </c>
      <c r="BC72" s="234">
        <f>COUNTIF(MARDI!$D$35:$AB$44,A72)</f>
        <v>0</v>
      </c>
      <c r="BD72" s="234">
        <f>COUNTIF(MARDI!$D$49:$Y$58,A72)</f>
        <v>0</v>
      </c>
      <c r="BE72" s="444">
        <f t="shared" si="62"/>
        <v>0</v>
      </c>
      <c r="BF72" s="234">
        <f>COUNTIF(MERCREDI!$D$35:$AB$44,A72)</f>
        <v>0</v>
      </c>
      <c r="BG72" s="234">
        <f>COUNTIF(MERCREDI!$D$49:$Y$58,A72)</f>
        <v>0</v>
      </c>
      <c r="BH72" s="444">
        <f t="shared" si="63"/>
        <v>0</v>
      </c>
      <c r="BI72" s="234">
        <f>COUNTIF(JEUDI!$D$35:$AB$44,A72)</f>
        <v>0</v>
      </c>
      <c r="BJ72" s="234">
        <f>COUNTIF(JEUDI!$D$49:$Y$58,A72)</f>
        <v>0</v>
      </c>
      <c r="BK72" s="444">
        <f t="shared" si="64"/>
        <v>0</v>
      </c>
      <c r="BL72" s="234">
        <f>COUNTIF(VENDREDI!$D$35:$AB$44,A72)</f>
        <v>0</v>
      </c>
      <c r="BM72" s="235">
        <f>COUNTIF(VENDREDI!$D$49:$Y$58,A72)</f>
        <v>0</v>
      </c>
      <c r="BN72" s="451">
        <f t="shared" si="65"/>
        <v>0</v>
      </c>
      <c r="BO72" s="207">
        <f>COUNTIF(LUNDI!$J$63:$J$66,A72)</f>
        <v>0</v>
      </c>
      <c r="BP72" s="41">
        <f>COUNTIF(LUNDI!$K$63:$K$66,A72)</f>
        <v>0</v>
      </c>
      <c r="BQ72" s="207">
        <f>COUNTIF(MARDI!$J$63:$J$66,A72)</f>
        <v>0</v>
      </c>
      <c r="BR72" s="41">
        <f>COUNTIF(MARDI!$K$63:$K$66,A72)</f>
        <v>0</v>
      </c>
      <c r="BS72" s="207">
        <f>COUNTIF(MERCREDI!$J$63:$J$66,A72)</f>
        <v>0</v>
      </c>
      <c r="BT72" s="41">
        <f>COUNTIF(MERCREDI!$K$63:$K$66,A72)</f>
        <v>0</v>
      </c>
      <c r="BU72" s="207">
        <f>COUNTIF(JEUDI!$J$63:$J$66,A72)</f>
        <v>0</v>
      </c>
      <c r="BV72" s="41">
        <f>COUNTIF(JEUDI!$K$63:$K$66,A72)</f>
        <v>0</v>
      </c>
      <c r="BW72" s="207">
        <f>COUNTIF(VENDREDI!$J$63:$J$66,A72)</f>
        <v>0</v>
      </c>
      <c r="BX72" s="42">
        <f>COUNTIF(VENDREDI!$K$63:$K$66,A72)</f>
        <v>0</v>
      </c>
      <c r="BY72" s="207">
        <f>COUNTIF(LUNDI!$L$66:$L128,A72)</f>
        <v>0</v>
      </c>
      <c r="BZ72" s="208"/>
      <c r="CA72" s="41">
        <f>COUNTIF(MARDI!$L$63:$L$66,A72)</f>
        <v>0</v>
      </c>
      <c r="CB72" s="208"/>
      <c r="CC72" s="208">
        <f>COUNTIF(MERCREDI!$L$63:$L$66,A72)</f>
        <v>0</v>
      </c>
      <c r="CD72" s="208"/>
      <c r="CE72" s="41">
        <f>COUNTIF(JEUDI!$L$63:$L$66,A72)</f>
        <v>0</v>
      </c>
      <c r="CF72" s="208"/>
      <c r="CG72" s="209">
        <f>COUNTIF(VENDREDI!$L$63:$L$66,A72)</f>
        <v>0</v>
      </c>
      <c r="CH72" s="466"/>
      <c r="CI72" s="466"/>
      <c r="CJ72" s="466"/>
      <c r="CK72" s="43">
        <f>COUNTIF(LUNDI!$O$64:$O$66,A72)</f>
        <v>0</v>
      </c>
      <c r="CL72" s="41">
        <f>COUNTIF(MARDI!$O$64:$O$66,A72)</f>
        <v>0</v>
      </c>
      <c r="CM72" s="41">
        <f>COUNTIF(MERCREDI!$O$64:$O$66,A72)</f>
        <v>0</v>
      </c>
      <c r="CN72" s="41">
        <f>COUNTIF(JEUDI!$O$64:$O$66,A72)</f>
        <v>0</v>
      </c>
      <c r="CO72" s="42">
        <f>COUNTIF(VENDREDI!$O$64:$O$66,A72)</f>
        <v>0</v>
      </c>
      <c r="CQ72" s="43">
        <f>COUNTIF(LUNDI!$P$64:$P$66,A72)</f>
        <v>0</v>
      </c>
      <c r="CR72" s="41">
        <f>COUNTIF(MARDI!$P$64:$P$66,A72)</f>
        <v>0</v>
      </c>
      <c r="CS72" s="41">
        <f>COUNTIF(MERCREDI!$P$64:$P$66,A72)</f>
        <v>0</v>
      </c>
      <c r="CT72" s="41">
        <f>COUNTIF(JEUDI!$P$64:$P$66,A72)</f>
        <v>0</v>
      </c>
      <c r="CU72" s="42">
        <f>COUNTIF(VENDREDI!$P$64:$P$66,A72)</f>
        <v>0</v>
      </c>
      <c r="CV72" s="543" t="str">
        <f t="shared" ref="CV72:CV135" si="78">A72</f>
        <v>SANZ</v>
      </c>
      <c r="CW72" s="559" t="e">
        <f>INDEX(LUNDI!$B$6:$B$29,MATCH($A$72,LUNDI!D6:D29,0))</f>
        <v>#N/A</v>
      </c>
      <c r="CX72" s="559" t="e">
        <f>INDEX(LUNDI!$B$6:$B$29,MATCH($A$72,LUNDI!E6:E29,0))</f>
        <v>#N/A</v>
      </c>
      <c r="CY72" s="559" t="e">
        <f>INDEX(LUNDI!$B$6:$B$29,MATCH($A$72,LUNDI!F6:F29,0))</f>
        <v>#N/A</v>
      </c>
      <c r="CZ72" s="559" t="e">
        <f>INDEX(LUNDI!$B$6:$B$29,MATCH($A$72,LUNDI!G6:G29,0))</f>
        <v>#N/A</v>
      </c>
      <c r="DA72" s="559" t="e">
        <f>INDEX(LUNDI!$B$6:$B$29,MATCH($A$72,LUNDI!H6:H29,0))</f>
        <v>#N/A</v>
      </c>
      <c r="DB72" s="559" t="e">
        <f>INDEX(LUNDI!$B$6:$B$29,MATCH($A$72,LUNDI!I6:I29,0))</f>
        <v>#N/A</v>
      </c>
      <c r="DC72" s="559" t="e">
        <f>INDEX(LUNDI!$B$6:$B$29,MATCH($A$72,LUNDI!J6:J29,0))</f>
        <v>#N/A</v>
      </c>
      <c r="DD72" s="559" t="e">
        <f>INDEX(LUNDI!$B$6:$B$29,MATCH($A$72,LUNDI!K6:K29,0))</f>
        <v>#N/A</v>
      </c>
      <c r="DE72" s="559" t="e">
        <f>INDEX(LUNDI!$B$6:$B$29,MATCH($A$72,LUNDI!L6:L29,0))</f>
        <v>#N/A</v>
      </c>
      <c r="DF72" s="559" t="e">
        <f>INDEX(LUNDI!$B$6:$B$29,MATCH($A$72,LUNDI!M6:M29,0))</f>
        <v>#N/A</v>
      </c>
      <c r="DG72" s="559" t="e">
        <f>INDEX(LUNDI!$B$6:$B$29,MATCH($A$72,LUNDI!N6:N29,0))</f>
        <v>#N/A</v>
      </c>
      <c r="DH72" s="559" t="e">
        <f>INDEX(LUNDI!$B$6:$B$29,MATCH($A$72,LUNDI!O6:O29,0))</f>
        <v>#N/A</v>
      </c>
      <c r="DI72" s="559" t="e">
        <f>INDEX(LUNDI!$B$6:$B$29,MATCH($A$72,LUNDI!P6:P29,0))</f>
        <v>#N/A</v>
      </c>
      <c r="DJ72" s="559" t="e">
        <f>INDEX(LUNDI!$B$6:$B$29,MATCH($A$72,LUNDI!Q6:Q29,0))</f>
        <v>#N/A</v>
      </c>
      <c r="DK72" s="559" t="e">
        <f>INDEX(LUNDI!$B$6:$B$29,MATCH($A$72,LUNDI!R6:R29,0))</f>
        <v>#N/A</v>
      </c>
      <c r="DL72" s="559" t="e">
        <f>INDEX(LUNDI!$B$6:$B$29,MATCH($A$72,LUNDI!S6:S29,0))</f>
        <v>#N/A</v>
      </c>
      <c r="DM72" s="559" t="e">
        <f>INDEX(LUNDI!$B$6:$B$29,MATCH($A$72,LUNDI!T6:T29,0))</f>
        <v>#N/A</v>
      </c>
      <c r="DN72" s="559" t="e">
        <f>INDEX(LUNDI!$B$6:$B$29,MATCH($A$72,LUNDI!U6:U29,0))</f>
        <v>#N/A</v>
      </c>
      <c r="DO72" s="559" t="e">
        <f>INDEX(LUNDI!$B$6:$B$29,MATCH($A$72,LUNDI!V6:V29,0))</f>
        <v>#N/A</v>
      </c>
      <c r="DP72" s="559" t="e">
        <f>INDEX(LUNDI!$B$6:$B$29,MATCH($A$72,LUNDI!W6:W29,0))</f>
        <v>#N/A</v>
      </c>
      <c r="DQ72" s="559" t="e">
        <f>INDEX(LUNDI!$B$6:$B$29,MATCH($A$72,LUNDI!X6:X29,0))</f>
        <v>#N/A</v>
      </c>
      <c r="DR72" s="559" t="e">
        <f>INDEX(LUNDI!$B$6:$B$29,MATCH($A$72,LUNDI!Y6:Y29,0))</f>
        <v>#N/A</v>
      </c>
      <c r="DS72" s="559" t="e">
        <f>INDEX(LUNDI!$B$6:$B$29,MATCH($A$72,LUNDI!Z6:Z29,0))</f>
        <v>#N/A</v>
      </c>
      <c r="DT72" s="559" t="e">
        <f>INDEX(LUNDI!$B$6:$B$29,MATCH($A$72,LUNDI!AA6:AA29,0))</f>
        <v>#N/A</v>
      </c>
      <c r="DU72" s="559" t="e">
        <f>INDEX(LUNDI!$B$6:$B$29,MATCH($A$72,LUNDI!AB6:AB29,0))</f>
        <v>#N/A</v>
      </c>
      <c r="DV72" s="572">
        <f t="shared" si="66"/>
        <v>0</v>
      </c>
      <c r="DW72" s="543" t="str">
        <f t="shared" si="67"/>
        <v>SANZ</v>
      </c>
      <c r="DX72" s="559" t="e">
        <f>INDEX(MARDI!$B$6:$B$29,MATCH($A$72,MARDI!D6:D29,0))</f>
        <v>#N/A</v>
      </c>
      <c r="DY72" s="559" t="e">
        <f>INDEX(MARDI!$B$6:$B$29,MATCH($A$72,MARDI!E6:E29,0))</f>
        <v>#N/A</v>
      </c>
      <c r="DZ72" s="559" t="e">
        <f>INDEX(MARDI!$B$6:$B$29,MATCH($A$72,MARDI!F6:F29,0))</f>
        <v>#N/A</v>
      </c>
      <c r="EA72" s="559" t="e">
        <f>INDEX(MARDI!$B$6:$B$29,MATCH($A$72,MARDI!G6:G29,0))</f>
        <v>#N/A</v>
      </c>
      <c r="EB72" s="559" t="e">
        <f>INDEX(MARDI!$B$6:$B$29,MATCH($A$72,MARDI!H6:H29,0))</f>
        <v>#N/A</v>
      </c>
      <c r="EC72" s="559" t="e">
        <f>INDEX(MARDI!$B$6:$B$29,MATCH($A$72,MARDI!I6:I29,0))</f>
        <v>#N/A</v>
      </c>
      <c r="ED72" s="559" t="e">
        <f>INDEX(MARDI!$B$6:$B$29,MATCH($A$72,MARDI!J6:J29,0))</f>
        <v>#N/A</v>
      </c>
      <c r="EE72" s="559" t="e">
        <f>INDEX(MARDI!$B$6:$B$29,MATCH($A$72,MARDI!K6:K29,0))</f>
        <v>#N/A</v>
      </c>
      <c r="EF72" s="559" t="e">
        <f>INDEX(MARDI!$B$6:$B$29,MATCH($A$72,MARDI!L6:L29,0))</f>
        <v>#N/A</v>
      </c>
      <c r="EG72" s="559" t="e">
        <f>INDEX(MARDI!$B$6:$B$29,MATCH($A$72,MARDI!M6:M29,0))</f>
        <v>#N/A</v>
      </c>
      <c r="EH72" s="559" t="e">
        <f>INDEX(MARDI!$B$6:$B$29,MATCH($A$72,MARDI!N6:N29,0))</f>
        <v>#N/A</v>
      </c>
      <c r="EI72" s="559" t="e">
        <f>INDEX(MARDI!$B$6:$B$29,MATCH($A$72,MARDI!O6:O29,0))</f>
        <v>#N/A</v>
      </c>
      <c r="EJ72" s="559" t="e">
        <f>INDEX(MARDI!$B$6:$B$29,MATCH($A$72,MARDI!P6:P29,0))</f>
        <v>#N/A</v>
      </c>
      <c r="EK72" s="559" t="e">
        <f>INDEX(MARDI!$B$6:$B$29,MATCH($A$72,MARDI!Q6:Q29,0))</f>
        <v>#N/A</v>
      </c>
      <c r="EL72" s="559" t="e">
        <f>INDEX(MARDI!$B$6:$B$29,MATCH($A$72,MARDI!R6:R29,0))</f>
        <v>#N/A</v>
      </c>
      <c r="EM72" s="559" t="e">
        <f>INDEX(MARDI!$B$6:$B$29,MATCH($A$72,MARDI!S6:S29,0))</f>
        <v>#N/A</v>
      </c>
      <c r="EN72" s="559" t="e">
        <f>INDEX(MARDI!$B$6:$B$29,MATCH($A$72,MARDI!T6:T29,0))</f>
        <v>#N/A</v>
      </c>
      <c r="EO72" s="559" t="e">
        <f>INDEX(MARDI!$B$6:$B$29,MATCH($A$72,MARDI!U6:U29,0))</f>
        <v>#N/A</v>
      </c>
      <c r="EP72" s="559" t="e">
        <f>INDEX(MARDI!$B$6:$B$29,MATCH($A$72,MARDI!V6:V29,0))</f>
        <v>#N/A</v>
      </c>
      <c r="EQ72" s="559" t="e">
        <f>INDEX(MARDI!$B$6:$B$29,MATCH($A$72,MARDI!W6:W29,0))</f>
        <v>#N/A</v>
      </c>
      <c r="ER72" s="559" t="e">
        <f>INDEX(MARDI!$B$6:$B$29,MATCH($A$72,MARDI!X6:X29,0))</f>
        <v>#N/A</v>
      </c>
      <c r="ES72" s="559" t="e">
        <f>INDEX(MARDI!$B$6:$B$29,MATCH($A$72,MARDI!Y6:Y29,0))</f>
        <v>#N/A</v>
      </c>
      <c r="ET72" s="559" t="e">
        <f>INDEX(MARDI!$B$6:$B$29,MATCH($A$72,MARDI!Z6:Z29,0))</f>
        <v>#N/A</v>
      </c>
      <c r="EU72" s="559" t="e">
        <f>INDEX(MARDI!$B$6:$B$29,MATCH($A$72,MARDI!AA6:AA29,0))</f>
        <v>#N/A</v>
      </c>
      <c r="EV72" s="559" t="e">
        <f>INDEX(MARDI!$B$6:$B$29,MATCH($A$72,MARDI!AB6:AB29,0))</f>
        <v>#N/A</v>
      </c>
      <c r="EW72" s="572">
        <f t="shared" si="68"/>
        <v>0</v>
      </c>
      <c r="EX72" s="559"/>
      <c r="EY72" s="568" t="str">
        <f t="shared" ref="EY72:EY135" si="79">A72</f>
        <v>SANZ</v>
      </c>
      <c r="EZ72" s="559" t="e">
        <f>INDEX(MERCREDI!$B$6:$B$29,MATCH($A$72,MERCREDI!D6:D29,0))</f>
        <v>#N/A</v>
      </c>
      <c r="FA72" s="559" t="e">
        <f>INDEX(MERCREDI!$B$6:$B$29,MATCH($A$72,MERCREDI!E6:E29,0))</f>
        <v>#N/A</v>
      </c>
      <c r="FB72" s="559" t="e">
        <f>INDEX(MERCREDI!$B$6:$B$29,MATCH($A$72,MERCREDI!F6:F29,0))</f>
        <v>#N/A</v>
      </c>
      <c r="FC72" s="559" t="e">
        <f>INDEX(MERCREDI!$B$6:$B$29,MATCH($A$72,MERCREDI!G6:G29,0))</f>
        <v>#N/A</v>
      </c>
      <c r="FD72" s="559" t="e">
        <f>INDEX(MERCREDI!$B$6:$B$29,MATCH($A$72,MERCREDI!H6:H29,0))</f>
        <v>#N/A</v>
      </c>
      <c r="FE72" s="559" t="e">
        <f>INDEX(MERCREDI!$B$6:$B$29,MATCH($A$72,MERCREDI!I6:I29,0))</f>
        <v>#N/A</v>
      </c>
      <c r="FF72" s="559" t="e">
        <f>INDEX(MERCREDI!$B$6:$B$29,MATCH($A$72,MERCREDI!J6:J29,0))</f>
        <v>#N/A</v>
      </c>
      <c r="FG72" s="559" t="e">
        <f>INDEX(MERCREDI!$B$6:$B$29,MATCH($A$72,MERCREDI!K6:K29,0))</f>
        <v>#N/A</v>
      </c>
      <c r="FH72" s="559" t="e">
        <f>INDEX(MERCREDI!$B$6:$B$29,MATCH($A$72,MERCREDI!L6:L29,0))</f>
        <v>#N/A</v>
      </c>
      <c r="FI72" s="559" t="e">
        <f>INDEX(MERCREDI!$B$6:$B$29,MATCH($A$72,MERCREDI!M6:M29,0))</f>
        <v>#N/A</v>
      </c>
      <c r="FJ72" s="559" t="e">
        <f>INDEX(MERCREDI!$B$6:$B$29,MATCH($A$72,MERCREDI!N6:N29,0))</f>
        <v>#N/A</v>
      </c>
      <c r="FK72" s="559" t="e">
        <f>INDEX(MERCREDI!$B$6:$B$29,MATCH($A$72,MERCREDI!O6:O29,0))</f>
        <v>#N/A</v>
      </c>
      <c r="FL72" s="559" t="e">
        <f>INDEX(MERCREDI!$B$6:$B$29,MATCH($A$72,MERCREDI!P6:P29,0))</f>
        <v>#N/A</v>
      </c>
      <c r="FM72" s="559" t="e">
        <f>INDEX(MERCREDI!$B$6:$B$29,MATCH($A$72,MERCREDI!Q6:Q29,0))</f>
        <v>#N/A</v>
      </c>
      <c r="FN72" s="559" t="e">
        <f>INDEX(MERCREDI!$B$6:$B$29,MATCH($A$72,MERCREDI!R6:R29,0))</f>
        <v>#N/A</v>
      </c>
      <c r="FO72" s="559" t="e">
        <f>INDEX(MERCREDI!$B$6:$B$29,MATCH($A$72,MERCREDI!S6:S29,0))</f>
        <v>#N/A</v>
      </c>
      <c r="FP72" s="559" t="e">
        <f>INDEX(MERCREDI!$B$6:$B$29,MATCH($A$72,MERCREDI!T6:T29,0))</f>
        <v>#N/A</v>
      </c>
      <c r="FQ72" s="559" t="e">
        <f>INDEX(MERCREDI!$B$6:$B$29,MATCH($A$72,MERCREDI!U6:U29,0))</f>
        <v>#N/A</v>
      </c>
      <c r="FR72" s="559" t="e">
        <f>INDEX(MERCREDI!$B$6:$B$29,MATCH($A$72,MERCREDI!V6:V29,0))</f>
        <v>#N/A</v>
      </c>
      <c r="FS72" s="559" t="e">
        <f>INDEX(MERCREDI!$B$6:$B$29,MATCH($A$72,MERCREDI!W6:W29,0))</f>
        <v>#N/A</v>
      </c>
      <c r="FT72" s="559" t="e">
        <f>INDEX(MERCREDI!$B$6:$B$29,MATCH($A$72,MERCREDI!X6:X29,0))</f>
        <v>#N/A</v>
      </c>
      <c r="FU72" s="559" t="e">
        <f>INDEX(MERCREDI!$B$6:$B$29,MATCH($A$72,MERCREDI!Y6:Y29,0))</f>
        <v>#N/A</v>
      </c>
      <c r="FV72" s="559" t="e">
        <f>INDEX(MERCREDI!$B$6:$B$29,MATCH($A$72,MERCREDI!Z6:Z29,0))</f>
        <v>#N/A</v>
      </c>
      <c r="FW72" s="559" t="e">
        <f>INDEX(MERCREDI!$B$6:$B$29,MATCH($A$72,MERCREDI!AA6:AA29,0))</f>
        <v>#N/A</v>
      </c>
      <c r="FX72" s="559" t="e">
        <f>INDEX(MERCREDI!$B$6:$B$29,MATCH($A$72,MERCREDI!AB6:AB29,0))</f>
        <v>#N/A</v>
      </c>
      <c r="FY72" s="572">
        <f t="shared" ref="FY72:FY135" si="80">SUMIF(EZ72:FX72,"&lt;&gt;#N/A")</f>
        <v>0</v>
      </c>
      <c r="GA72" s="570" t="str">
        <f t="shared" ref="GA72:GA135" si="81">A72</f>
        <v>SANZ</v>
      </c>
      <c r="GB72" s="565" t="e">
        <f>INDEX(JEUDI!$B$6:$B$29,MATCH($A$72,JEUDI!D6:D29,0))</f>
        <v>#N/A</v>
      </c>
      <c r="GC72" s="565" t="e">
        <f>INDEX(JEUDI!$B$6:$B$29,MATCH($A$72,JEUDI!E6:E29,0))</f>
        <v>#N/A</v>
      </c>
      <c r="GD72" s="565" t="e">
        <f>INDEX(JEUDI!$B$6:$B$29,MATCH($A$72,JEUDI!F6:F29,0))</f>
        <v>#N/A</v>
      </c>
      <c r="GE72" s="565" t="e">
        <f>INDEX(JEUDI!$B$6:$B$29,MATCH($A$72,JEUDI!G6:G29,0))</f>
        <v>#N/A</v>
      </c>
      <c r="GF72" s="565" t="e">
        <f>INDEX(JEUDI!$B$6:$B$29,MATCH($A$72,JEUDI!H6:H29,0))</f>
        <v>#N/A</v>
      </c>
      <c r="GG72" s="565" t="e">
        <f>INDEX(JEUDI!$B$6:$B$29,MATCH($A$72,JEUDI!I6:I29,0))</f>
        <v>#N/A</v>
      </c>
      <c r="GH72" s="565" t="e">
        <f>INDEX(JEUDI!$B$6:$B$29,MATCH($A$72,JEUDI!J6:J29,0))</f>
        <v>#N/A</v>
      </c>
      <c r="GI72" s="565" t="e">
        <f>INDEX(JEUDI!$B$6:$B$29,MATCH($A$72,JEUDI!K6:K29,0))</f>
        <v>#N/A</v>
      </c>
      <c r="GJ72" s="565" t="e">
        <f>INDEX(JEUDI!$B$6:$B$29,MATCH($A$72,JEUDI!L6:L29,0))</f>
        <v>#N/A</v>
      </c>
      <c r="GK72" s="565" t="e">
        <f>INDEX(JEUDI!$B$6:$B$29,MATCH($A$72,JEUDI!M6:M29,0))</f>
        <v>#N/A</v>
      </c>
      <c r="GL72" s="565" t="e">
        <f>INDEX(JEUDI!$B$6:$B$29,MATCH($A$72,JEUDI!N6:N29,0))</f>
        <v>#N/A</v>
      </c>
      <c r="GM72" s="565" t="e">
        <f>INDEX(JEUDI!$B$6:$B$29,MATCH($A$72,JEUDI!O6:O29,0))</f>
        <v>#N/A</v>
      </c>
      <c r="GN72" s="565" t="e">
        <f>INDEX(JEUDI!$B$6:$B$29,MATCH($A$72,JEUDI!P6:P29,0))</f>
        <v>#N/A</v>
      </c>
      <c r="GO72" s="565" t="e">
        <f>INDEX(JEUDI!$B$6:$B$29,MATCH($A$72,JEUDI!Q6:Q29,0))</f>
        <v>#N/A</v>
      </c>
      <c r="GP72" s="565" t="e">
        <f>INDEX(JEUDI!$B$6:$B$29,MATCH($A$72,JEUDI!R6:R29,0))</f>
        <v>#N/A</v>
      </c>
      <c r="GQ72" s="565" t="e">
        <f>INDEX(JEUDI!$B$6:$B$29,MATCH($A$72,JEUDI!S6:S29,0))</f>
        <v>#N/A</v>
      </c>
      <c r="GR72" s="565" t="e">
        <f>INDEX(JEUDI!$B$6:$B$29,MATCH($A$72,JEUDI!T6:T29,0))</f>
        <v>#N/A</v>
      </c>
      <c r="GS72" s="565" t="e">
        <f>INDEX(JEUDI!$B$6:$B$29,MATCH($A$72,JEUDI!U6:U29,0))</f>
        <v>#N/A</v>
      </c>
      <c r="GT72" s="565" t="e">
        <f>INDEX(JEUDI!$B$6:$B$29,MATCH($A$72,JEUDI!V6:V29,0))</f>
        <v>#N/A</v>
      </c>
      <c r="GU72" s="565" t="e">
        <f>INDEX(JEUDI!$B$6:$B$29,MATCH($A$72,JEUDI!W6:W29,0))</f>
        <v>#N/A</v>
      </c>
      <c r="GV72" s="565" t="e">
        <f>INDEX(JEUDI!$B$6:$B$29,MATCH($A$72,JEUDI!X6:X29,0))</f>
        <v>#N/A</v>
      </c>
      <c r="GW72" s="565" t="e">
        <f>INDEX(JEUDI!$B$6:$B$29,MATCH($A$72,JEUDI!Y6:Y29,0))</f>
        <v>#N/A</v>
      </c>
      <c r="GX72" s="565" t="e">
        <f>INDEX(JEUDI!$B$6:$B$29,MATCH($A$72,JEUDI!Z6:Z29,0))</f>
        <v>#N/A</v>
      </c>
      <c r="GY72" s="565" t="e">
        <f>INDEX(JEUDI!$B$6:$B$29,MATCH($A$72,JEUDI!AA6:AA29,0))</f>
        <v>#N/A</v>
      </c>
      <c r="GZ72" s="565" t="e">
        <f>INDEX(JEUDI!$B$6:$B$29,MATCH($A$72,JEUDI!AB6:AB29,0))</f>
        <v>#N/A</v>
      </c>
      <c r="HA72" s="572">
        <f t="shared" ref="HA72:HA135" si="82">SUMIF(GB72:GZ72,"&lt;&gt;#N/A")</f>
        <v>0</v>
      </c>
      <c r="HC72" s="772" t="str">
        <f t="shared" ref="HC72:HC135" si="83">A72</f>
        <v>SANZ</v>
      </c>
      <c r="HD72" s="565" t="e">
        <f>INDEX(VENDREDI!$B$6:$B$29,MATCH($A$72,VENDREDI!D6:D29,0))</f>
        <v>#N/A</v>
      </c>
      <c r="HE72" s="565" t="e">
        <f>INDEX(VENDREDI!$B$6:$B$29,MATCH($A$72,VENDREDI!E6:E29,0))</f>
        <v>#N/A</v>
      </c>
      <c r="HF72" s="565" t="e">
        <f>INDEX(VENDREDI!$B$6:$B$29,MATCH($A$72,VENDREDI!F6:F29,0))</f>
        <v>#N/A</v>
      </c>
      <c r="HG72" s="565" t="e">
        <f>INDEX(VENDREDI!$B$6:$B$29,MATCH($A$72,VENDREDI!G6:G29,0))</f>
        <v>#N/A</v>
      </c>
      <c r="HH72" s="565" t="e">
        <f>INDEX(VENDREDI!$B$6:$B$29,MATCH($A$72,VENDREDI!H6:H29,0))</f>
        <v>#N/A</v>
      </c>
      <c r="HI72" s="565" t="e">
        <f>INDEX(VENDREDI!$B$6:$B$29,MATCH($A$72,VENDREDI!I6:I29,0))</f>
        <v>#N/A</v>
      </c>
      <c r="HJ72" s="565" t="e">
        <f>INDEX(VENDREDI!$B$6:$B$29,MATCH($A$72,VENDREDI!J6:J29,0))</f>
        <v>#N/A</v>
      </c>
      <c r="HK72" s="565" t="e">
        <f>INDEX(VENDREDI!$B$6:$B$29,MATCH($A$72,VENDREDI!K6:K29,0))</f>
        <v>#N/A</v>
      </c>
      <c r="HL72" s="565" t="e">
        <f>INDEX(VENDREDI!$B$6:$B$29,MATCH($A$72,VENDREDI!L6:L29,0))</f>
        <v>#N/A</v>
      </c>
      <c r="HM72" s="565" t="e">
        <f>INDEX(VENDREDI!$B$6:$B$29,MATCH($A$72,VENDREDI!M6:M29,0))</f>
        <v>#N/A</v>
      </c>
      <c r="HN72" s="565" t="e">
        <f>INDEX(VENDREDI!$B$6:$B$29,MATCH($A$72,VENDREDI!N6:N29,0))</f>
        <v>#N/A</v>
      </c>
      <c r="HO72" s="565" t="e">
        <f>INDEX(VENDREDI!$B$6:$B$29,MATCH($A$72,VENDREDI!O6:O29,0))</f>
        <v>#N/A</v>
      </c>
      <c r="HP72" s="565" t="e">
        <f>INDEX(VENDREDI!$B$6:$B$29,MATCH($A$72,VENDREDI!P6:P29,0))</f>
        <v>#N/A</v>
      </c>
      <c r="HQ72" s="565" t="e">
        <f>INDEX(VENDREDI!$B$6:$B$29,MATCH($A$72,VENDREDI!Q6:Q29,0))</f>
        <v>#N/A</v>
      </c>
      <c r="HR72" s="565" t="e">
        <f>INDEX(VENDREDI!$B$6:$B$29,MATCH($A$72,VENDREDI!R6:R29,0))</f>
        <v>#N/A</v>
      </c>
      <c r="HS72" s="565" t="e">
        <f>INDEX(VENDREDI!$B$6:$B$29,MATCH($A$72,VENDREDI!S6:S29,0))</f>
        <v>#N/A</v>
      </c>
      <c r="HT72" s="565" t="e">
        <f>INDEX(VENDREDI!$B$6:$B$29,MATCH($A$72,VENDREDI!T6:T29,0))</f>
        <v>#N/A</v>
      </c>
      <c r="HU72" s="565" t="e">
        <f>INDEX(VENDREDI!$B$6:$B$29,MATCH($A$72,VENDREDI!U6:U29,0))</f>
        <v>#N/A</v>
      </c>
      <c r="HV72" s="565" t="e">
        <f>INDEX(VENDREDI!$B$6:$B$29,MATCH($A$72,VENDREDI!V6:V29,0))</f>
        <v>#N/A</v>
      </c>
      <c r="HW72" s="565" t="e">
        <f>INDEX(VENDREDI!$B$6:$B$29,MATCH($A$72,VENDREDI!W6:W29,0))</f>
        <v>#N/A</v>
      </c>
      <c r="HX72" s="565" t="e">
        <f>INDEX(VENDREDI!$B$6:$B$29,MATCH($A$72,VENDREDI!X6:X29,0))</f>
        <v>#N/A</v>
      </c>
      <c r="HY72" s="565" t="e">
        <f>INDEX(VENDREDI!$B$6:$B$29,MATCH($A$72,VENDREDI!Y6:Y29,0))</f>
        <v>#N/A</v>
      </c>
      <c r="HZ72" s="565" t="e">
        <f>INDEX(VENDREDI!$B$6:$B$29,MATCH($A$72,VENDREDI!Z6:Z29,0))</f>
        <v>#N/A</v>
      </c>
      <c r="IA72" s="565" t="e">
        <f>INDEX(VENDREDI!$B$6:$B$29,MATCH($A$72,VENDREDI!AA6:AA29,0))</f>
        <v>#N/A</v>
      </c>
      <c r="IB72" s="565" t="e">
        <f>INDEX(VENDREDI!$B$6:$B$29,MATCH($A$72,VENDREDI!AB6:AB29,0))</f>
        <v>#N/A</v>
      </c>
      <c r="IC72" s="572">
        <f t="shared" ref="IC72:IC135" si="84">SUMIF(HD72:IB72,"&lt;&gt;#N/A")</f>
        <v>0</v>
      </c>
      <c r="IG72" s="772" t="str">
        <f t="shared" ref="IG72:IG135" si="85">A72</f>
        <v>SANZ</v>
      </c>
      <c r="IH72" s="565" t="e">
        <f>INDEX(LUNDI!$B$35:$B$58,MATCH($A$72,LUNDI!D35:D58,0))</f>
        <v>#N/A</v>
      </c>
      <c r="II72" s="565" t="e">
        <f>INDEX(LUNDI!$B$35:$B$58,MATCH($A$72,LUNDI!E35:E58,0))</f>
        <v>#N/A</v>
      </c>
      <c r="IJ72" s="565" t="e">
        <f>INDEX(LUNDI!$B$35:$B$58,MATCH($A$72,LUNDI!F35:F58,0))</f>
        <v>#N/A</v>
      </c>
      <c r="IK72" s="565" t="e">
        <f>INDEX(LUNDI!$B$35:$B$58,MATCH($A$72,LUNDI!G35:G58,0))</f>
        <v>#N/A</v>
      </c>
      <c r="IL72" s="565" t="e">
        <f>INDEX(LUNDI!$B$35:$B$58,MATCH($A$72,LUNDI!H35:H58,0))</f>
        <v>#N/A</v>
      </c>
      <c r="IM72" s="565" t="e">
        <f>INDEX(LUNDI!$B$35:$B$58,MATCH($A$72,LUNDI!I35:I58,0))</f>
        <v>#N/A</v>
      </c>
      <c r="IN72" s="565" t="e">
        <f>INDEX(LUNDI!$B$35:$B$58,MATCH($A$72,LUNDI!J35:J58,0))</f>
        <v>#N/A</v>
      </c>
      <c r="IO72" s="565" t="e">
        <f>INDEX(LUNDI!$B$35:$B$58,MATCH($A$72,LUNDI!K35:K58,0))</f>
        <v>#N/A</v>
      </c>
      <c r="IP72" s="565" t="e">
        <f>INDEX(LUNDI!$B$35:$B$58,MATCH($A$72,LUNDI!L35:L58,0))</f>
        <v>#N/A</v>
      </c>
      <c r="IQ72" s="565" t="e">
        <f>INDEX(LUNDI!$B$35:$B$58,MATCH($A$72,LUNDI!M35:M58,0))</f>
        <v>#N/A</v>
      </c>
      <c r="IR72" s="565" t="e">
        <f>INDEX(LUNDI!$B$35:$B$58,MATCH($A$72,LUNDI!N35:N58,0))</f>
        <v>#N/A</v>
      </c>
      <c r="IS72" s="565" t="e">
        <f>INDEX(LUNDI!$B$35:$B$58,MATCH($A$72,LUNDI!O35:O58,0))</f>
        <v>#N/A</v>
      </c>
      <c r="IT72" s="565" t="e">
        <f>INDEX(LUNDI!$B$35:$B$58,MATCH($A$72,LUNDI!P35:P58,0))</f>
        <v>#N/A</v>
      </c>
      <c r="IU72" s="565" t="e">
        <f>INDEX(LUNDI!$B$35:$B$58,MATCH($A$72,LUNDI!Q35:Q58,0))</f>
        <v>#N/A</v>
      </c>
      <c r="IV72" s="565" t="e">
        <f>INDEX(LUNDI!$B$35:$B$58,MATCH($A$72,LUNDI!R35:R58,0))</f>
        <v>#N/A</v>
      </c>
      <c r="IW72" s="565" t="e">
        <f>INDEX(LUNDI!$B$35:$B$58,MATCH($A$72,LUNDI!S35:S58,0))</f>
        <v>#N/A</v>
      </c>
      <c r="IX72" s="565" t="e">
        <f>INDEX(LUNDI!$B$35:$B$58,MATCH($A$72,LUNDI!T35:T58,0))</f>
        <v>#N/A</v>
      </c>
      <c r="IY72" s="565" t="e">
        <f>INDEX(LUNDI!$B$35:$B$58,MATCH($A$72,LUNDI!U35:U58,0))</f>
        <v>#N/A</v>
      </c>
      <c r="IZ72" s="565" t="e">
        <f>INDEX(LUNDI!$B$35:$B$58,MATCH($A$72,LUNDI!V35:V58,0))</f>
        <v>#N/A</v>
      </c>
      <c r="JA72" s="565" t="e">
        <f>INDEX(LUNDI!$B$35:$B$58,MATCH($A$72,LUNDI!W35:W58,0))</f>
        <v>#N/A</v>
      </c>
      <c r="JB72" s="565" t="e">
        <f>INDEX(LUNDI!$B$35:$B$58,MATCH($A$72,LUNDI!X35:X58,0))</f>
        <v>#N/A</v>
      </c>
      <c r="JC72" s="565" t="e">
        <f>INDEX(LUNDI!$B$35:$B$58,MATCH($A$72,LUNDI!Y35:Y58,0))</f>
        <v>#N/A</v>
      </c>
      <c r="JD72" s="565" t="e">
        <f>INDEX(LUNDI!$B$35:$B$58,MATCH($A$72,LUNDI!Z35:Z58,0))</f>
        <v>#N/A</v>
      </c>
      <c r="JE72" s="565" t="e">
        <f>INDEX(LUNDI!$B$35:$B$58,MATCH($A$72,LUNDI!AA35:AA58,0))</f>
        <v>#N/A</v>
      </c>
      <c r="JF72" s="565" t="e">
        <f>INDEX(LUNDI!$B$35:$B$58,MATCH($A$72,LUNDI!AB35:AB58,0))</f>
        <v>#N/A</v>
      </c>
      <c r="JG72" s="572">
        <f t="shared" ref="JG72:JG135" si="86">SUMIF(IH72:JF72,"&lt;&gt;#N/A")</f>
        <v>0</v>
      </c>
      <c r="JI72" s="772" t="str">
        <f t="shared" ref="JI72:JI135" si="87">A72</f>
        <v>SANZ</v>
      </c>
      <c r="JJ72" s="565" t="e">
        <f>INDEX(MARDI!$B$35:$B$58,MATCH($A$72,MARDI!D35:D58,0))</f>
        <v>#N/A</v>
      </c>
      <c r="JK72" s="565" t="e">
        <f>INDEX(MARDI!$B$35:$B$58,MATCH($A$72,MARDI!E35:E58,0))</f>
        <v>#N/A</v>
      </c>
      <c r="JL72" s="565" t="e">
        <f>INDEX(MARDI!$B$35:$B$58,MATCH($A$72,MARDI!F35:F58,0))</f>
        <v>#N/A</v>
      </c>
      <c r="JM72" s="565" t="e">
        <f>INDEX(MARDI!$B$35:$B$58,MATCH($A$72,MARDI!G35:G58,0))</f>
        <v>#N/A</v>
      </c>
      <c r="JN72" s="565" t="e">
        <f>INDEX(MARDI!$B$35:$B$58,MATCH($A$72,MARDI!H35:H58,0))</f>
        <v>#N/A</v>
      </c>
      <c r="JO72" s="565" t="e">
        <f>INDEX(MARDI!$B$35:$B$58,MATCH($A$72,MARDI!I35:I58,0))</f>
        <v>#N/A</v>
      </c>
      <c r="JP72" s="565" t="e">
        <f>INDEX(MARDI!$B$35:$B$58,MATCH($A$72,MARDI!J35:J58,0))</f>
        <v>#N/A</v>
      </c>
      <c r="JQ72" s="565" t="e">
        <f>INDEX(MARDI!$B$35:$B$58,MATCH($A$72,MARDI!K35:K58,0))</f>
        <v>#N/A</v>
      </c>
      <c r="JR72" s="565" t="e">
        <f>INDEX(MARDI!$B$35:$B$58,MATCH($A$72,MARDI!L35:L58,0))</f>
        <v>#N/A</v>
      </c>
      <c r="JS72" s="565" t="e">
        <f>INDEX(MARDI!$B$35:$B$58,MATCH($A$72,MARDI!M35:M58,0))</f>
        <v>#N/A</v>
      </c>
      <c r="JT72" s="565" t="e">
        <f>INDEX(MARDI!$B$35:$B$58,MATCH($A$72,MARDI!N35:N58,0))</f>
        <v>#N/A</v>
      </c>
      <c r="JU72" s="565" t="e">
        <f>INDEX(MARDI!$B$35:$B$58,MATCH($A$72,MARDI!O35:O58,0))</f>
        <v>#N/A</v>
      </c>
      <c r="JV72" s="565" t="e">
        <f>INDEX(MARDI!$B$35:$B$58,MATCH($A$72,MARDI!P35:P58,0))</f>
        <v>#N/A</v>
      </c>
      <c r="JW72" s="565" t="e">
        <f>INDEX(MARDI!$B$35:$B$58,MATCH($A$72,MARDI!Q35:Q58,0))</f>
        <v>#N/A</v>
      </c>
      <c r="JX72" s="565" t="e">
        <f>INDEX(MARDI!$B$35:$B$58,MATCH($A$72,MARDI!R35:R58,0))</f>
        <v>#N/A</v>
      </c>
      <c r="JY72" s="565" t="e">
        <f>INDEX(MARDI!$B$35:$B$58,MATCH($A$72,MARDI!S35:S58,0))</f>
        <v>#N/A</v>
      </c>
      <c r="JZ72" s="565" t="e">
        <f>INDEX(MARDI!$B$35:$B$58,MATCH($A$72,MARDI!T35:T58,0))</f>
        <v>#N/A</v>
      </c>
      <c r="KA72" s="565" t="e">
        <f>INDEX(MARDI!$B$35:$B$58,MATCH($A$72,MARDI!U35:U58,0))</f>
        <v>#N/A</v>
      </c>
      <c r="KB72" s="565" t="e">
        <f>INDEX(MARDI!$B$35:$B$58,MATCH($A$72,MARDI!V35:V58,0))</f>
        <v>#N/A</v>
      </c>
      <c r="KC72" s="565" t="e">
        <f>INDEX(MARDI!$B$35:$B$58,MATCH($A$72,MARDI!W35:W58,0))</f>
        <v>#N/A</v>
      </c>
      <c r="KD72" s="565" t="e">
        <f>INDEX(MARDI!$B$35:$B$58,MATCH($A$72,MARDI!X35:X58,0))</f>
        <v>#N/A</v>
      </c>
      <c r="KE72" s="565" t="e">
        <f>INDEX(MARDI!$B$35:$B$58,MATCH($A$72,MARDI!Y35:Y58,0))</f>
        <v>#N/A</v>
      </c>
      <c r="KF72" s="565" t="e">
        <f>INDEX(MARDI!$B$35:$B$58,MATCH($A$72,MARDI!Z35:Z58,0))</f>
        <v>#N/A</v>
      </c>
      <c r="KG72" s="565" t="e">
        <f>INDEX(MARDI!$B$35:$B$58,MATCH($A$72,MARDI!AA35:AA58,0))</f>
        <v>#N/A</v>
      </c>
      <c r="KH72" s="565" t="e">
        <f>INDEX(MARDI!$B$35:$B$58,MATCH($A$72,MARDI!AB35:AB58,0))</f>
        <v>#N/A</v>
      </c>
      <c r="KI72" s="572">
        <f t="shared" ref="KI72:KI135" si="88">SUMIF(JJ72:KH72,"&lt;&gt;#N/A")</f>
        <v>0</v>
      </c>
      <c r="KK72" s="565" t="str">
        <f t="shared" ref="KK72:KK135" si="89">A72</f>
        <v>SANZ</v>
      </c>
      <c r="KL72" s="565" t="e">
        <f>INDEX(MERCREDI!$B$35:$B$58,MATCH($A$72,MERCREDI!D35:D58,0))</f>
        <v>#N/A</v>
      </c>
      <c r="KM72" s="565" t="e">
        <f>INDEX(MERCREDI!$B$35:$B$58,MATCH($A$72,MERCREDI!E35:E58,0))</f>
        <v>#N/A</v>
      </c>
      <c r="KN72" s="565" t="e">
        <f>INDEX(MERCREDI!$B$35:$B$58,MATCH($A$72,MERCREDI!F35:F58,0))</f>
        <v>#N/A</v>
      </c>
      <c r="KO72" s="565" t="e">
        <f>INDEX(MERCREDI!$B$35:$B$58,MATCH($A$72,MERCREDI!G35:G58,0))</f>
        <v>#N/A</v>
      </c>
      <c r="KP72" s="565" t="e">
        <f>INDEX(MERCREDI!$B$35:$B$58,MATCH($A$72,MERCREDI!H35:H58,0))</f>
        <v>#N/A</v>
      </c>
      <c r="KQ72" s="565" t="e">
        <f>INDEX(MERCREDI!$B$35:$B$58,MATCH($A$72,MERCREDI!I35:I58,0))</f>
        <v>#N/A</v>
      </c>
      <c r="KR72" s="565" t="e">
        <f>INDEX(MERCREDI!$B$35:$B$58,MATCH($A$72,MERCREDI!J35:J58,0))</f>
        <v>#N/A</v>
      </c>
      <c r="KS72" s="565" t="e">
        <f>INDEX(MERCREDI!$B$35:$B$58,MATCH($A$72,MERCREDI!K35:K58,0))</f>
        <v>#N/A</v>
      </c>
      <c r="KT72" s="565" t="e">
        <f>INDEX(MERCREDI!$B$35:$B$58,MATCH($A$72,MERCREDI!L35:L58,0))</f>
        <v>#N/A</v>
      </c>
      <c r="KU72" s="565" t="e">
        <f>INDEX(MERCREDI!$B$35:$B$58,MATCH($A$72,MERCREDI!M35:M58,0))</f>
        <v>#N/A</v>
      </c>
      <c r="KV72" s="565" t="e">
        <f>INDEX(MERCREDI!$B$35:$B$58,MATCH($A$72,MERCREDI!N35:N58,0))</f>
        <v>#N/A</v>
      </c>
      <c r="KW72" s="565" t="e">
        <f>INDEX(MERCREDI!$B$35:$B$58,MATCH($A$72,MERCREDI!O35:O58,0))</f>
        <v>#N/A</v>
      </c>
      <c r="KX72" s="565" t="e">
        <f>INDEX(MERCREDI!$B$35:$B$58,MATCH($A$72,MERCREDI!P35:P58,0))</f>
        <v>#N/A</v>
      </c>
      <c r="KY72" s="565" t="e">
        <f>INDEX(MERCREDI!$B$35:$B$58,MATCH($A$72,MERCREDI!Q35:Q58,0))</f>
        <v>#N/A</v>
      </c>
      <c r="KZ72" s="565" t="e">
        <f>INDEX(MERCREDI!$B$35:$B$58,MATCH($A$72,MERCREDI!R35:R58,0))</f>
        <v>#N/A</v>
      </c>
      <c r="LA72" s="565" t="e">
        <f>INDEX(MERCREDI!$B$35:$B$58,MATCH($A$72,MERCREDI!S35:S58,0))</f>
        <v>#N/A</v>
      </c>
      <c r="LB72" s="565" t="e">
        <f>INDEX(MERCREDI!$B$35:$B$58,MATCH($A$72,MERCREDI!T35:T58,0))</f>
        <v>#N/A</v>
      </c>
      <c r="LC72" s="565" t="e">
        <f>INDEX(MERCREDI!$B$35:$B$58,MATCH($A$72,MERCREDI!U35:U58,0))</f>
        <v>#N/A</v>
      </c>
      <c r="LD72" s="565" t="e">
        <f>INDEX(MERCREDI!$B$35:$B$58,MATCH($A$72,MERCREDI!V35:V58,0))</f>
        <v>#N/A</v>
      </c>
      <c r="LE72" s="565" t="e">
        <f>INDEX(MERCREDI!$B$35:$B$58,MATCH($A$72,MERCREDI!W35:W58,0))</f>
        <v>#N/A</v>
      </c>
      <c r="LF72" s="565" t="e">
        <f>INDEX(MERCREDI!$B$35:$B$58,MATCH($A$72,MERCREDI!X35:X58,0))</f>
        <v>#N/A</v>
      </c>
      <c r="LG72" s="565" t="e">
        <f>INDEX(MERCREDI!$B$35:$B$58,MATCH($A$72,MERCREDI!Y35:Y58,0))</f>
        <v>#N/A</v>
      </c>
      <c r="LH72" s="565" t="e">
        <f>INDEX(MERCREDI!$B$35:$B$58,MATCH($A$72,MERCREDI!Z35:Z58,0))</f>
        <v>#N/A</v>
      </c>
      <c r="LI72" s="565" t="e">
        <f>INDEX(MERCREDI!$B$35:$B$58,MATCH($A$72,MERCREDI!AA35:AA58,0))</f>
        <v>#N/A</v>
      </c>
      <c r="LJ72" s="565" t="e">
        <f>INDEX(MERCREDI!$B$35:$B$58,MATCH($A$72,MERCREDI!AB35:AB58,0))</f>
        <v>#N/A</v>
      </c>
      <c r="LK72" s="572">
        <f t="shared" ref="LK72:LK135" si="90">SUMIF(KL72:LJ72,"&lt;&gt;#N/A")</f>
        <v>0</v>
      </c>
      <c r="LM72" s="565" t="str">
        <f t="shared" ref="LM72:LM135" si="91">A72</f>
        <v>SANZ</v>
      </c>
      <c r="LN72" s="565" t="e">
        <f>INDEX(JEUDI!$B$35:$B$58,MATCH($A$72,JEUDI!D35:D58,0))</f>
        <v>#N/A</v>
      </c>
      <c r="LO72" s="565" t="e">
        <f>INDEX(JEUDI!$B$35:$B$58,MATCH($A$72,JEUDI!E35:E58,0))</f>
        <v>#N/A</v>
      </c>
      <c r="LP72" s="565" t="e">
        <f>INDEX(JEUDI!$B$35:$B$58,MATCH($A$72,JEUDI!F35:F58,0))</f>
        <v>#N/A</v>
      </c>
      <c r="LQ72" s="565" t="e">
        <f>INDEX(JEUDI!$B$35:$B$58,MATCH($A$72,JEUDI!G35:G58,0))</f>
        <v>#N/A</v>
      </c>
      <c r="LR72" s="565" t="e">
        <f>INDEX(JEUDI!$B$35:$B$58,MATCH($A$72,JEUDI!H35:H58,0))</f>
        <v>#N/A</v>
      </c>
      <c r="LS72" s="565" t="e">
        <f>INDEX(JEUDI!$B$35:$B$58,MATCH($A$72,JEUDI!I35:I58,0))</f>
        <v>#N/A</v>
      </c>
      <c r="LT72" s="565" t="e">
        <f>INDEX(JEUDI!$B$35:$B$58,MATCH($A$72,JEUDI!J35:J58,0))</f>
        <v>#N/A</v>
      </c>
      <c r="LU72" s="565" t="e">
        <f>INDEX(JEUDI!$B$35:$B$58,MATCH($A$72,JEUDI!K35:K58,0))</f>
        <v>#N/A</v>
      </c>
      <c r="LV72" s="565" t="e">
        <f>INDEX(JEUDI!$B$35:$B$58,MATCH($A$72,JEUDI!L35:L58,0))</f>
        <v>#N/A</v>
      </c>
      <c r="LW72" s="565" t="e">
        <f>INDEX(JEUDI!$B$35:$B$58,MATCH($A$72,JEUDI!M35:M58,0))</f>
        <v>#N/A</v>
      </c>
      <c r="LX72" s="565" t="e">
        <f>INDEX(JEUDI!$B$35:$B$58,MATCH($A$72,JEUDI!N35:N58,0))</f>
        <v>#N/A</v>
      </c>
      <c r="LY72" s="565" t="e">
        <f>INDEX(JEUDI!$B$35:$B$58,MATCH($A$72,JEUDI!O35:O58,0))</f>
        <v>#N/A</v>
      </c>
      <c r="LZ72" s="565" t="e">
        <f>INDEX(JEUDI!$B$35:$B$58,MATCH($A$72,JEUDI!P35:P58,0))</f>
        <v>#N/A</v>
      </c>
      <c r="MA72" s="565" t="e">
        <f>INDEX(JEUDI!$B$35:$B$58,MATCH($A$72,JEUDI!Q35:Q58,0))</f>
        <v>#N/A</v>
      </c>
      <c r="MB72" s="565" t="e">
        <f>INDEX(JEUDI!$B$35:$B$58,MATCH($A$72,JEUDI!R35:R58,0))</f>
        <v>#N/A</v>
      </c>
      <c r="MC72" s="565" t="e">
        <f>INDEX(JEUDI!$B$35:$B$58,MATCH($A$72,JEUDI!S35:S58,0))</f>
        <v>#N/A</v>
      </c>
      <c r="MD72" s="565" t="e">
        <f>INDEX(JEUDI!$B$35:$B$58,MATCH($A$72,JEUDI!T35:T58,0))</f>
        <v>#N/A</v>
      </c>
      <c r="ME72" s="565" t="e">
        <f>INDEX(JEUDI!$B$35:$B$58,MATCH($A$72,JEUDI!U35:U58,0))</f>
        <v>#N/A</v>
      </c>
      <c r="MF72" s="565" t="e">
        <f>INDEX(JEUDI!$B$35:$B$58,MATCH($A$72,JEUDI!V35:V58,0))</f>
        <v>#N/A</v>
      </c>
      <c r="MG72" s="565" t="e">
        <f>INDEX(JEUDI!$B$35:$B$58,MATCH($A$72,JEUDI!W35:W58,0))</f>
        <v>#N/A</v>
      </c>
      <c r="MH72" s="565" t="e">
        <f>INDEX(JEUDI!$B$35:$B$58,MATCH($A$72,JEUDI!X35:X58,0))</f>
        <v>#N/A</v>
      </c>
      <c r="MI72" s="565" t="e">
        <f>INDEX(JEUDI!$B$35:$B$58,MATCH($A$72,JEUDI!Y35:Y58,0))</f>
        <v>#N/A</v>
      </c>
      <c r="MJ72" s="565" t="e">
        <f>INDEX(JEUDI!$B$35:$B$58,MATCH($A$72,JEUDI!Z35:Z58,0))</f>
        <v>#N/A</v>
      </c>
      <c r="MK72" s="565" t="e">
        <f>INDEX(JEUDI!$B$35:$B$58,MATCH($A$72,JEUDI!AA35:AA58,0))</f>
        <v>#N/A</v>
      </c>
      <c r="ML72" s="565" t="e">
        <f>INDEX(JEUDI!$B$35:$B$58,MATCH($A$72,JEUDI!AB35:AB58,0))</f>
        <v>#N/A</v>
      </c>
      <c r="MM72" s="572">
        <f t="shared" ref="MM72:MM135" si="92">SUMIF(LN72:ML72,"&lt;&gt;#N/A")</f>
        <v>0</v>
      </c>
      <c r="MP72" s="565" t="str">
        <f t="shared" ref="MP72:MP135" si="93">A72</f>
        <v>SANZ</v>
      </c>
      <c r="MQ72" s="565" t="e">
        <f>INDEX(VENDREDI!$B$35:$B$58,MATCH($A$72,VENDREDI!D35:D58,0))</f>
        <v>#N/A</v>
      </c>
      <c r="MR72" s="565" t="e">
        <f>INDEX(VENDREDI!$B$35:$B$58,MATCH($A$72,VENDREDI!E35:E58,0))</f>
        <v>#N/A</v>
      </c>
      <c r="MS72" s="565" t="e">
        <f>INDEX(VENDREDI!$B$35:$B$58,MATCH($A$72,VENDREDI!F35:F58,0))</f>
        <v>#N/A</v>
      </c>
      <c r="MT72" s="565" t="e">
        <f>INDEX(VENDREDI!$B$35:$B$58,MATCH($A$72,VENDREDI!G35:G58,0))</f>
        <v>#N/A</v>
      </c>
      <c r="MU72" s="565" t="e">
        <f>INDEX(VENDREDI!$B$35:$B$58,MATCH($A$72,VENDREDI!H35:H58,0))</f>
        <v>#N/A</v>
      </c>
      <c r="MV72" s="565" t="e">
        <f>INDEX(VENDREDI!$B$35:$B$58,MATCH($A$72,VENDREDI!I35:I58,0))</f>
        <v>#N/A</v>
      </c>
      <c r="MW72" s="565" t="e">
        <f>INDEX(VENDREDI!$B$35:$B$58,MATCH($A$72,VENDREDI!J35:J58,0))</f>
        <v>#N/A</v>
      </c>
      <c r="MX72" s="565" t="e">
        <f>INDEX(VENDREDI!$B$35:$B$58,MATCH($A$72,VENDREDI!K35:K58,0))</f>
        <v>#N/A</v>
      </c>
      <c r="MY72" s="565" t="e">
        <f>INDEX(VENDREDI!$B$35:$B$58,MATCH($A$72,VENDREDI!L35:L58,0))</f>
        <v>#N/A</v>
      </c>
      <c r="MZ72" s="565" t="e">
        <f>INDEX(VENDREDI!$B$35:$B$58,MATCH($A$72,VENDREDI!M35:M58,0))</f>
        <v>#N/A</v>
      </c>
      <c r="NA72" s="565" t="e">
        <f>INDEX(VENDREDI!$B$35:$B$58,MATCH($A$72,VENDREDI!N35:N58,0))</f>
        <v>#N/A</v>
      </c>
      <c r="NB72" s="565" t="e">
        <f>INDEX(VENDREDI!$B$35:$B$58,MATCH($A$72,VENDREDI!O35:O58,0))</f>
        <v>#N/A</v>
      </c>
      <c r="NC72" s="565" t="e">
        <f>INDEX(VENDREDI!$B$35:$B$58,MATCH($A$72,VENDREDI!P35:P58,0))</f>
        <v>#N/A</v>
      </c>
      <c r="ND72" s="565" t="e">
        <f>INDEX(VENDREDI!$B$35:$B$58,MATCH($A$72,VENDREDI!Q35:Q58,0))</f>
        <v>#N/A</v>
      </c>
      <c r="NE72" s="565" t="e">
        <f>INDEX(VENDREDI!$B$35:$B$58,MATCH($A$72,VENDREDI!R35:R58,0))</f>
        <v>#N/A</v>
      </c>
      <c r="NF72" s="565" t="e">
        <f>INDEX(VENDREDI!$B$35:$B$58,MATCH($A$72,VENDREDI!S35:S58,0))</f>
        <v>#N/A</v>
      </c>
      <c r="NG72" s="565" t="e">
        <f>INDEX(VENDREDI!$B$35:$B$58,MATCH($A$72,VENDREDI!T35:T58,0))</f>
        <v>#N/A</v>
      </c>
      <c r="NH72" s="565" t="e">
        <f>INDEX(VENDREDI!$B$35:$B$58,MATCH($A$72,VENDREDI!U35:U58,0))</f>
        <v>#N/A</v>
      </c>
      <c r="NI72" s="565" t="e">
        <f>INDEX(VENDREDI!$B$35:$B$58,MATCH($A$72,VENDREDI!V35:V58,0))</f>
        <v>#N/A</v>
      </c>
      <c r="NJ72" s="565" t="e">
        <f>INDEX(VENDREDI!$B$35:$B$58,MATCH($A$72,VENDREDI!W35:W58,0))</f>
        <v>#N/A</v>
      </c>
      <c r="NK72" s="565" t="e">
        <f>INDEX(VENDREDI!$B$35:$B$58,MATCH($A$72,VENDREDI!X35:X58,0))</f>
        <v>#N/A</v>
      </c>
      <c r="NL72" s="565" t="e">
        <f>INDEX(VENDREDI!$B$35:$B$58,MATCH($A$72,VENDREDI!Y35:Y58,0))</f>
        <v>#N/A</v>
      </c>
      <c r="NM72" s="565" t="e">
        <f>INDEX(VENDREDI!$B$35:$B$58,MATCH($A$72,VENDREDI!Z35:Z58,0))</f>
        <v>#N/A</v>
      </c>
      <c r="NN72" s="565" t="e">
        <f>INDEX(VENDREDI!$B$35:$B$58,MATCH($A$72,VENDREDI!AA35:AA58,0))</f>
        <v>#N/A</v>
      </c>
      <c r="NO72" s="565" t="e">
        <f>INDEX(VENDREDI!$B$35:$B$58,MATCH($A$72,VENDREDI!AB35:AB58,0))</f>
        <v>#N/A</v>
      </c>
      <c r="NP72" s="572">
        <f t="shared" ref="NP72:NP135" si="94">SUMIF(MQ72:NO72,"&lt;&gt;#N/A")</f>
        <v>0</v>
      </c>
      <c r="NS72" s="564" t="str">
        <f t="shared" ref="NS72:NS135" si="95">A72</f>
        <v>SANZ</v>
      </c>
      <c r="NT72" s="617" t="e">
        <f>INDEX(LUNDI!$B$63:$B$66,MATCH(A72,LUNDI!$D$63:$D$66,0))</f>
        <v>#N/A</v>
      </c>
      <c r="NU72" s="618" t="e">
        <f>INDEX(LUNDI!$B$63:$B$66,MATCH(A72,LUNDI!$E$63:$E$66,0))</f>
        <v>#N/A</v>
      </c>
      <c r="NV72" s="625" t="e">
        <f>INDEX(LUNDI!$H$63:$H$66,MATCH(A72,LUNDI!$J$63:$J$66,0))</f>
        <v>#N/A</v>
      </c>
      <c r="NW72" s="626" t="e">
        <f>INDEX(LUNDI!$H$63:$H$66,MATCH($A$72,LUNDI!K63:K66,0))</f>
        <v>#N/A</v>
      </c>
      <c r="NX72" s="617" t="e">
        <f>INDEX(MARDI!$B$63:$B$66,MATCH(A72,MARDI!$D$63:$D$66,0))</f>
        <v>#N/A</v>
      </c>
      <c r="NY72" s="618" t="e">
        <f>INDEX(MARDI!$B$63:$B$66,MATCH(A72,MARDI!$E$63:$E$66,0))</f>
        <v>#N/A</v>
      </c>
      <c r="NZ72" s="625" t="e">
        <f>INDEX(MARDI!$H$63:$H$66,MATCH(A72,MARDI!$J$63:$J$66,0))</f>
        <v>#N/A</v>
      </c>
      <c r="OA72" s="626" t="e">
        <f>INDEX(MARDI!$H$63:$H$66,MATCH(A72,MARDI!$K$63:$K$66,0))</f>
        <v>#N/A</v>
      </c>
      <c r="OB72" s="617" t="e">
        <f>INDEX(MERCREDI!$B$63:$B$66,MATCH(A72,MERCREDI!$D$63:$D$66,0))</f>
        <v>#N/A</v>
      </c>
      <c r="OC72" s="618" t="e">
        <f>INDEX(MERCREDI!$B$63:$B$66,MATCH(A72,MERCREDI!$E$63:$E$66,0))</f>
        <v>#N/A</v>
      </c>
      <c r="OD72" s="625" t="e">
        <f>INDEX(MERCREDI!$H$63:$H$66,MATCH(A72,MERCREDI!$J$63:$J$66,0))</f>
        <v>#N/A</v>
      </c>
      <c r="OE72" s="626" t="e">
        <f>INDEX(MERCREDI!$H$63:$H$66,MATCH(A72,MERCREDI!$K$63:$K$66,0))</f>
        <v>#N/A</v>
      </c>
      <c r="OF72" s="617" t="e">
        <f>INDEX(JEUDI!$B$63:$B$66,MATCH(A72,JEUDI!$D$63:$D$66,0))</f>
        <v>#N/A</v>
      </c>
      <c r="OG72" s="618" t="e">
        <f>INDEX(JEUDI!$B$63:$B$66,MATCH(A72,JEUDI!$E$63:$E$66,0))</f>
        <v>#N/A</v>
      </c>
      <c r="OH72" s="625" t="e">
        <f>INDEX(JEUDI!$H$63:$H$66,MATCH(A72,JEUDI!$J$63:$J$66,0))</f>
        <v>#N/A</v>
      </c>
      <c r="OI72" s="626" t="e">
        <f>INDEX(JEUDI!$H$63:$H$66,MATCH(A72,JEUDI!$K$63:$K$66,0))</f>
        <v>#N/A</v>
      </c>
      <c r="OJ72" s="617" t="e">
        <f>INDEX(VENDREDI!$B$63:$B$66,MATCH(A72,VENDREDI!$D$63:$D$66,0))</f>
        <v>#N/A</v>
      </c>
      <c r="OK72" s="618" t="e">
        <f>INDEX(VENDREDI!$B$63:$B$66,MATCH(A72,VENDREDI!$E$63:$E$66,0))</f>
        <v>#N/A</v>
      </c>
      <c r="OL72" s="625" t="e">
        <f>INDEX(VENDREDI!$H$63:$H$66,MATCH(A72,VENDREDI!$J$63:$J$66,0))</f>
        <v>#N/A</v>
      </c>
      <c r="OM72" s="626" t="e">
        <f>INDEX(VENDREDI!$H$63:$H$66,MATCH(A72,VENDREDI!$K$63:$K$66,0))</f>
        <v>#N/A</v>
      </c>
      <c r="ON72" s="669" t="str">
        <f t="shared" ref="ON72:ON135" si="96">A72</f>
        <v>SANZ</v>
      </c>
      <c r="OO72" s="641" t="e">
        <f>INDEX(LUNDI!$C$63:$C$66,MATCH(A72,LUNDI!$D$63:$D$66,0))</f>
        <v>#N/A</v>
      </c>
      <c r="OP72" s="642" t="e">
        <f>INDEX(LUNDI!$C$63:$C$66,MATCH(A72,LUNDI!$E$63:$E$66,0))</f>
        <v>#N/A</v>
      </c>
      <c r="OQ72" s="645" t="e">
        <f>INDEX(LUNDI!$I$63:$I$66,MATCH(A72,LUNDI!$J$63:$J$66,0))</f>
        <v>#N/A</v>
      </c>
      <c r="OR72" s="646" t="e">
        <f>INDEX(LUNDI!$I$63:$I$66,MATCH(A72,LUNDI!$K$63:$K$66,0))</f>
        <v>#N/A</v>
      </c>
      <c r="OS72" s="649" t="e">
        <f>INDEX(MARDI!$C$63:$C$66,MATCH(A72,MARDI!$D$63:$D$66,0))</f>
        <v>#N/A</v>
      </c>
      <c r="OT72" s="650" t="e">
        <f>INDEX(MARDI!$C$63:$C$66,MATCH(A72,MARDI!$E$63:$E$66,0))</f>
        <v>#N/A</v>
      </c>
      <c r="OU72" s="651" t="e">
        <f>INDEX(MARDI!$I$63:$I$66,MATCH(A72,MARDI!$J$63:$J$66,0))</f>
        <v>#N/A</v>
      </c>
      <c r="OV72" s="652" t="e">
        <f>INDEX(MARDI!$I$63:$I$66,MATCH(A72,MARDI!$K$63:$K$66,0))</f>
        <v>#N/A</v>
      </c>
      <c r="OW72" s="657" t="e">
        <f>INDEX(MERCREDI!$C$63:$C$66,MATCH(A72,MERCREDI!$D$63:$D$66,0))</f>
        <v>#N/A</v>
      </c>
      <c r="OX72" s="658" t="e">
        <f>INDEX(MERCREDI!$C$63:$C$66,MATCH(A72,MERCREDI!$E$63:$E$66,0))</f>
        <v>#N/A</v>
      </c>
      <c r="OY72" s="659" t="e">
        <f>INDEX(MERCREDI!$I$63:$I$66,MATCH(A72,MERCREDI!$J$63:$J$66,0))</f>
        <v>#N/A</v>
      </c>
      <c r="OZ72" s="660" t="e">
        <f>INDEX(MERCREDI!$I$63:$I$66,MATCH(A72,MERCREDI!$K$63:$K$66,0))</f>
        <v>#N/A</v>
      </c>
      <c r="PA72" s="657" t="e">
        <f>INDEX(JEUDI!$C$63:$C$66,MATCH(A72,JEUDI!$D$63:$D$66,0))</f>
        <v>#N/A</v>
      </c>
      <c r="PB72" s="658" t="e">
        <f>INDEX(JEUDI!$C$63:$C$66,MATCH(A72,JEUDI!$E$63:$E$66,0))</f>
        <v>#N/A</v>
      </c>
      <c r="PC72" s="659" t="e">
        <f>INDEX(JEUDI!$I$63:$I$66,MATCH(A72,JEUDI!$J$63:$J$66,0))</f>
        <v>#N/A</v>
      </c>
      <c r="PD72" s="660" t="e">
        <f>INDEX(JEUDI!$I$63:$I$66,MATCH(A72,JEUDI!$K$63:$K$66,0))</f>
        <v>#N/A</v>
      </c>
      <c r="PE72" s="657" t="e">
        <f>INDEX(VENDREDI!$C$63:$C$66,MATCH(A72,VENDREDI!$D$63:$D$66,0))</f>
        <v>#N/A</v>
      </c>
      <c r="PF72" s="658" t="e">
        <f>INDEX(VENDREDI!$C$63:$C$66,MATCH(A72,VENDREDI!$E$63:$E$66,0))</f>
        <v>#N/A</v>
      </c>
      <c r="PG72" s="659" t="e">
        <f>INDEX(VENDREDI!$I$63:$I$66,MATCH(A72,VENDREDI!$J$63:$J$66,0))</f>
        <v>#N/A</v>
      </c>
      <c r="PH72" s="660" t="e">
        <f>INDEX(VENDREDI!$I$63:$I$66,MATCH(A72,VENDREDI!$K$63:$K$66,0))</f>
        <v>#N/A</v>
      </c>
    </row>
    <row r="73" spans="1:424" x14ac:dyDescent="0.25">
      <c r="A73" s="90" t="str">
        <f>'LISTE DES PROFS'!A68</f>
        <v>SELLOUM</v>
      </c>
      <c r="B73" s="226">
        <f t="shared" si="69"/>
        <v>0</v>
      </c>
      <c r="C73" s="487">
        <f t="shared" si="70"/>
        <v>0</v>
      </c>
      <c r="D73" s="481">
        <f t="shared" si="71"/>
        <v>0</v>
      </c>
      <c r="E73" s="482">
        <f t="shared" si="72"/>
        <v>0</v>
      </c>
      <c r="F73" s="226">
        <f t="shared" si="73"/>
        <v>0</v>
      </c>
      <c r="G73" s="487">
        <f t="shared" si="74"/>
        <v>0</v>
      </c>
      <c r="H73" s="481">
        <f t="shared" si="75"/>
        <v>0</v>
      </c>
      <c r="I73" s="482">
        <f t="shared" si="76"/>
        <v>0</v>
      </c>
      <c r="J73" s="226">
        <f t="shared" si="52"/>
        <v>0</v>
      </c>
      <c r="K73" s="487">
        <f t="shared" si="53"/>
        <v>0</v>
      </c>
      <c r="L73" s="481">
        <f t="shared" si="54"/>
        <v>0</v>
      </c>
      <c r="M73" s="482">
        <f t="shared" si="55"/>
        <v>0</v>
      </c>
      <c r="N73" s="492">
        <f t="shared" si="77"/>
        <v>0</v>
      </c>
      <c r="O73" s="480" t="s">
        <v>14</v>
      </c>
      <c r="P73" s="226">
        <f>COUNTIF(LUNDI!$D$6:$AB$15,A73)</f>
        <v>0</v>
      </c>
      <c r="Q73" s="228">
        <f>COUNTIF(LUNDI!$D$20:$Y$29,A73)</f>
        <v>0</v>
      </c>
      <c r="R73" s="444">
        <f t="shared" si="56"/>
        <v>0</v>
      </c>
      <c r="S73" s="228">
        <f>COUNTIF(MARDI!$D$6:$AB$15,A73)</f>
        <v>0</v>
      </c>
      <c r="T73" s="228">
        <f>COUNTIF(MARDI!$D$20:$Y$29,A73)</f>
        <v>0</v>
      </c>
      <c r="U73" s="444">
        <f t="shared" si="57"/>
        <v>0</v>
      </c>
      <c r="V73" s="228">
        <f>COUNTIF(MERCREDI!$D$6:$AB$15,A73)</f>
        <v>0</v>
      </c>
      <c r="W73" s="228">
        <f>COUNTIF(MERCREDI!$D$20:$Y$29,A73)</f>
        <v>0</v>
      </c>
      <c r="X73" s="444">
        <f t="shared" si="58"/>
        <v>0</v>
      </c>
      <c r="Y73" s="228">
        <f>COUNTIF(JEUDI!$D$6:$AB$15,A73)</f>
        <v>0</v>
      </c>
      <c r="Z73" s="228">
        <f>COUNTIF(JEUDI!$D$20:$Y$29,A73)</f>
        <v>0</v>
      </c>
      <c r="AA73" s="444">
        <f t="shared" si="59"/>
        <v>0</v>
      </c>
      <c r="AB73" s="228">
        <f>COUNTIF(VENDREDI!$D$6:$AB$15,A73)</f>
        <v>0</v>
      </c>
      <c r="AC73" s="229">
        <f>COUNTIF(VENDREDI!$D$20:$Y$29,A73)</f>
        <v>0</v>
      </c>
      <c r="AD73" s="451">
        <f t="shared" si="60"/>
        <v>0</v>
      </c>
      <c r="AE73" s="226">
        <f>COUNTIF(LUNDI!$D$63:$D$66,A73)</f>
        <v>0</v>
      </c>
      <c r="AF73" s="227">
        <f>COUNTIF(LUNDI!$E$63:$E$66,A73)</f>
        <v>0</v>
      </c>
      <c r="AG73" s="228">
        <f>COUNTIF(MARDI!$D$63:$D$66,A73)</f>
        <v>0</v>
      </c>
      <c r="AH73" s="234">
        <f>COUNTIF(MARDI!$E$63:$E$66,A73)</f>
        <v>0</v>
      </c>
      <c r="AI73" s="228">
        <f>COUNTIF(MERCREDI!$D$63:$D$66,A73)</f>
        <v>0</v>
      </c>
      <c r="AJ73" s="234">
        <f>COUNTIF(MERCREDI!$E$63:$E$66,A73)</f>
        <v>0</v>
      </c>
      <c r="AK73" s="228">
        <f>COUNTIF(JEUDI!$D$63:$D$66,A73)</f>
        <v>0</v>
      </c>
      <c r="AL73" s="227">
        <f>COUNTIF(JEUDI!$E$63:$E$66,A73)</f>
        <v>0</v>
      </c>
      <c r="AM73" s="228">
        <f>COUNTIF(VENDREDI!$D$63:$D$66,A73)</f>
        <v>0</v>
      </c>
      <c r="AN73" s="525">
        <f>COUNTIF(VENDREDI!$E$63:$E$66,A73)</f>
        <v>0</v>
      </c>
      <c r="AO73" s="226">
        <f>COUNTIF(LUNDI!$F$63:$F$66,A73)</f>
        <v>0</v>
      </c>
      <c r="AP73" s="227"/>
      <c r="AQ73" s="228">
        <f>COUNTIF(MARDI!$F$63:$F$66,A73)</f>
        <v>0</v>
      </c>
      <c r="AR73" s="227"/>
      <c r="AS73" s="228">
        <f>COUNTIF(MERCREDI!$F$63:$F$66,A73)</f>
        <v>0</v>
      </c>
      <c r="AT73" s="227"/>
      <c r="AU73" s="228">
        <f>COUNTIF(JEUDI!$F$63:$F$66,A73)</f>
        <v>0</v>
      </c>
      <c r="AV73" s="227"/>
      <c r="AW73" s="229">
        <f>COUNTIF(VENDREDI!$F$63:$F$66,A73)</f>
        <v>0</v>
      </c>
      <c r="AZ73" s="236">
        <f>COUNTIF(LUNDI!$D$35:$AB$44,A73)</f>
        <v>0</v>
      </c>
      <c r="BA73" s="237">
        <f>COUNTIF(LUNDI!$D$49:$Y$58,A73)</f>
        <v>0</v>
      </c>
      <c r="BB73" s="444">
        <f t="shared" si="61"/>
        <v>0</v>
      </c>
      <c r="BC73" s="237">
        <f>COUNTIF(MARDI!$D$35:$AB$44,A73)</f>
        <v>0</v>
      </c>
      <c r="BD73" s="237">
        <f>COUNTIF(MARDI!$D$49:$Y$58,A73)</f>
        <v>0</v>
      </c>
      <c r="BE73" s="444">
        <f t="shared" si="62"/>
        <v>0</v>
      </c>
      <c r="BF73" s="237">
        <f>COUNTIF(MERCREDI!$D$35:$AB$44,A73)</f>
        <v>0</v>
      </c>
      <c r="BG73" s="237">
        <f>COUNTIF(MERCREDI!$D$49:$Y$58,A73)</f>
        <v>0</v>
      </c>
      <c r="BH73" s="444">
        <f t="shared" si="63"/>
        <v>0</v>
      </c>
      <c r="BI73" s="237">
        <f>COUNTIF(JEUDI!$D$35:$AB$44,A73)</f>
        <v>0</v>
      </c>
      <c r="BJ73" s="237">
        <f>COUNTIF(JEUDI!$D$49:$Y$58,A73)</f>
        <v>0</v>
      </c>
      <c r="BK73" s="444">
        <f t="shared" si="64"/>
        <v>0</v>
      </c>
      <c r="BL73" s="237">
        <f>COUNTIF(VENDREDI!$D$35:$AB$44,A73)</f>
        <v>0</v>
      </c>
      <c r="BM73" s="238">
        <f>COUNTIF(VENDREDI!$D$49:$Y$58,A73)</f>
        <v>0</v>
      </c>
      <c r="BN73" s="451">
        <f t="shared" si="65"/>
        <v>0</v>
      </c>
      <c r="BO73" s="207">
        <f>COUNTIF(LUNDI!$J$63:$J$66,A73)</f>
        <v>0</v>
      </c>
      <c r="BP73" s="41">
        <f>COUNTIF(LUNDI!$K$63:$K$66,A73)</f>
        <v>0</v>
      </c>
      <c r="BQ73" s="207">
        <f>COUNTIF(MARDI!$J$63:$J$66,A73)</f>
        <v>0</v>
      </c>
      <c r="BR73" s="41">
        <f>COUNTIF(MARDI!$K$63:$K$66,A73)</f>
        <v>0</v>
      </c>
      <c r="BS73" s="207">
        <f>COUNTIF(MERCREDI!$J$63:$J$66,A73)</f>
        <v>0</v>
      </c>
      <c r="BT73" s="41">
        <f>COUNTIF(MERCREDI!$K$63:$K$66,A73)</f>
        <v>0</v>
      </c>
      <c r="BU73" s="207">
        <f>COUNTIF(JEUDI!$J$63:$J$66,A73)</f>
        <v>0</v>
      </c>
      <c r="BV73" s="41">
        <f>COUNTIF(JEUDI!$K$63:$K$66,A73)</f>
        <v>0</v>
      </c>
      <c r="BW73" s="207">
        <f>COUNTIF(VENDREDI!$J$63:$J$66,A73)</f>
        <v>0</v>
      </c>
      <c r="BX73" s="42">
        <f>COUNTIF(VENDREDI!$K$63:$K$66,A73)</f>
        <v>0</v>
      </c>
      <c r="BY73" s="207">
        <f>COUNTIF(LUNDI!$L$66:$L129,A73)</f>
        <v>0</v>
      </c>
      <c r="BZ73" s="208"/>
      <c r="CA73" s="41">
        <f>COUNTIF(MARDI!$L$63:$L$66,A73)</f>
        <v>0</v>
      </c>
      <c r="CB73" s="208"/>
      <c r="CC73" s="208">
        <f>COUNTIF(MERCREDI!$L$63:$L$66,A73)</f>
        <v>0</v>
      </c>
      <c r="CD73" s="208"/>
      <c r="CE73" s="41">
        <f>COUNTIF(JEUDI!$L$63:$L$66,A73)</f>
        <v>0</v>
      </c>
      <c r="CF73" s="208"/>
      <c r="CG73" s="209">
        <f>COUNTIF(VENDREDI!$L$63:$L$66,A73)</f>
        <v>0</v>
      </c>
      <c r="CK73" s="43">
        <f>COUNTIF(LUNDI!$O$64:$O$66,A73)</f>
        <v>0</v>
      </c>
      <c r="CL73" s="41">
        <f>COUNTIF(MARDI!$O$64:$O$66,A73)</f>
        <v>0</v>
      </c>
      <c r="CM73" s="41">
        <f>COUNTIF(MERCREDI!$O$64:$O$66,A73)</f>
        <v>0</v>
      </c>
      <c r="CN73" s="41">
        <f>COUNTIF(JEUDI!$O$64:$O$66,A73)</f>
        <v>0</v>
      </c>
      <c r="CO73" s="42">
        <f>COUNTIF(VENDREDI!$O$64:$O$66,A73)</f>
        <v>0</v>
      </c>
      <c r="CQ73" s="43">
        <f>COUNTIF(LUNDI!$P$64:$P$66,A73)</f>
        <v>0</v>
      </c>
      <c r="CR73" s="41">
        <f>COUNTIF(MARDI!$P$64:$P$66,A73)</f>
        <v>0</v>
      </c>
      <c r="CS73" s="41">
        <f>COUNTIF(MERCREDI!$P$64:$P$66,A73)</f>
        <v>0</v>
      </c>
      <c r="CT73" s="41">
        <f>COUNTIF(JEUDI!$P$64:$P$66,A73)</f>
        <v>0</v>
      </c>
      <c r="CU73" s="42">
        <f>COUNTIF(VENDREDI!$P$64:$P$66,A73)</f>
        <v>0</v>
      </c>
      <c r="CV73" s="543" t="str">
        <f t="shared" si="78"/>
        <v>SELLOUM</v>
      </c>
      <c r="CW73" s="559" t="e">
        <f>INDEX(LUNDI!$B$6:$B$29,MATCH($A$73,LUNDI!D6:D29,0))</f>
        <v>#N/A</v>
      </c>
      <c r="CX73" s="559" t="e">
        <f>INDEX(LUNDI!$B$6:$B$29,MATCH($A$73,LUNDI!E6:E29,0))</f>
        <v>#N/A</v>
      </c>
      <c r="CY73" s="559" t="e">
        <f>INDEX(LUNDI!$B$6:$B$29,MATCH($A$73,LUNDI!F6:F29,0))</f>
        <v>#N/A</v>
      </c>
      <c r="CZ73" s="559" t="e">
        <f>INDEX(LUNDI!$B$6:$B$29,MATCH($A$73,LUNDI!G6:G29,0))</f>
        <v>#N/A</v>
      </c>
      <c r="DA73" s="559" t="e">
        <f>INDEX(LUNDI!$B$6:$B$29,MATCH($A$73,LUNDI!H6:H29,0))</f>
        <v>#N/A</v>
      </c>
      <c r="DB73" s="559" t="e">
        <f>INDEX(LUNDI!$B$6:$B$29,MATCH($A$73,LUNDI!I6:I29,0))</f>
        <v>#N/A</v>
      </c>
      <c r="DC73" s="559" t="e">
        <f>INDEX(LUNDI!$B$6:$B$29,MATCH($A$73,LUNDI!J6:J29,0))</f>
        <v>#N/A</v>
      </c>
      <c r="DD73" s="559" t="e">
        <f>INDEX(LUNDI!$B$6:$B$29,MATCH($A$73,LUNDI!K6:K29,0))</f>
        <v>#N/A</v>
      </c>
      <c r="DE73" s="559" t="e">
        <f>INDEX(LUNDI!$B$6:$B$29,MATCH($A$73,LUNDI!L6:L29,0))</f>
        <v>#N/A</v>
      </c>
      <c r="DF73" s="559" t="e">
        <f>INDEX(LUNDI!$B$6:$B$29,MATCH($A$73,LUNDI!M6:M29,0))</f>
        <v>#N/A</v>
      </c>
      <c r="DG73" s="559" t="e">
        <f>INDEX(LUNDI!$B$6:$B$29,MATCH($A$73,LUNDI!N6:N29,0))</f>
        <v>#N/A</v>
      </c>
      <c r="DH73" s="559" t="e">
        <f>INDEX(LUNDI!$B$6:$B$29,MATCH($A$73,LUNDI!O6:O29,0))</f>
        <v>#N/A</v>
      </c>
      <c r="DI73" s="559" t="e">
        <f>INDEX(LUNDI!$B$6:$B$29,MATCH($A$73,LUNDI!P6:P29,0))</f>
        <v>#N/A</v>
      </c>
      <c r="DJ73" s="559" t="e">
        <f>INDEX(LUNDI!$B$6:$B$29,MATCH($A$73,LUNDI!Q6:Q29,0))</f>
        <v>#N/A</v>
      </c>
      <c r="DK73" s="559" t="e">
        <f>INDEX(LUNDI!$B$6:$B$29,MATCH($A$73,LUNDI!R6:R29,0))</f>
        <v>#N/A</v>
      </c>
      <c r="DL73" s="559" t="e">
        <f>INDEX(LUNDI!$B$6:$B$29,MATCH($A$73,LUNDI!S6:S29,0))</f>
        <v>#N/A</v>
      </c>
      <c r="DM73" s="559" t="e">
        <f>INDEX(LUNDI!$B$6:$B$29,MATCH($A$73,LUNDI!T6:T29,0))</f>
        <v>#N/A</v>
      </c>
      <c r="DN73" s="559" t="e">
        <f>INDEX(LUNDI!$B$6:$B$29,MATCH($A$73,LUNDI!U6:U29,0))</f>
        <v>#N/A</v>
      </c>
      <c r="DO73" s="559" t="e">
        <f>INDEX(LUNDI!$B$6:$B$29,MATCH($A$73,LUNDI!V6:V29,0))</f>
        <v>#N/A</v>
      </c>
      <c r="DP73" s="559" t="e">
        <f>INDEX(LUNDI!$B$6:$B$29,MATCH($A$73,LUNDI!W6:W29,0))</f>
        <v>#N/A</v>
      </c>
      <c r="DQ73" s="559" t="e">
        <f>INDEX(LUNDI!$B$6:$B$29,MATCH($A$73,LUNDI!X6:X29,0))</f>
        <v>#N/A</v>
      </c>
      <c r="DR73" s="559" t="e">
        <f>INDEX(LUNDI!$B$6:$B$29,MATCH($A$73,LUNDI!Y6:Y29,0))</f>
        <v>#N/A</v>
      </c>
      <c r="DS73" s="559" t="e">
        <f>INDEX(LUNDI!$B$6:$B$29,MATCH($A$73,LUNDI!Z6:Z29,0))</f>
        <v>#N/A</v>
      </c>
      <c r="DT73" s="559" t="e">
        <f>INDEX(LUNDI!$B$6:$B$29,MATCH($A$73,LUNDI!AA6:AA29,0))</f>
        <v>#N/A</v>
      </c>
      <c r="DU73" s="559" t="e">
        <f>INDEX(LUNDI!$B$6:$B$29,MATCH($A$73,LUNDI!AB6:AB29,0))</f>
        <v>#N/A</v>
      </c>
      <c r="DV73" s="572">
        <f t="shared" si="66"/>
        <v>0</v>
      </c>
      <c r="DW73" s="543" t="str">
        <f t="shared" si="67"/>
        <v>SELLOUM</v>
      </c>
      <c r="DX73" s="559" t="e">
        <f>INDEX(MARDI!$B$6:$B$29,MATCH($A$73,MARDI!D6:D29,0))</f>
        <v>#N/A</v>
      </c>
      <c r="DY73" s="559" t="e">
        <f>INDEX(MARDI!$B$6:$B$29,MATCH($A$73,MARDI!E6:E29,0))</f>
        <v>#N/A</v>
      </c>
      <c r="DZ73" s="559" t="e">
        <f>INDEX(MARDI!$B$6:$B$29,MATCH($A$73,MARDI!F6:F29,0))</f>
        <v>#N/A</v>
      </c>
      <c r="EA73" s="559" t="e">
        <f>INDEX(MARDI!$B$6:$B$29,MATCH($A$73,MARDI!G6:G29,0))</f>
        <v>#N/A</v>
      </c>
      <c r="EB73" s="559" t="e">
        <f>INDEX(MARDI!$B$6:$B$29,MATCH($A$73,MARDI!H6:H29,0))</f>
        <v>#N/A</v>
      </c>
      <c r="EC73" s="559" t="e">
        <f>INDEX(MARDI!$B$6:$B$29,MATCH($A$73,MARDI!I6:I29,0))</f>
        <v>#N/A</v>
      </c>
      <c r="ED73" s="559" t="e">
        <f>INDEX(MARDI!$B$6:$B$29,MATCH($A$73,MARDI!J6:J29,0))</f>
        <v>#N/A</v>
      </c>
      <c r="EE73" s="559" t="e">
        <f>INDEX(MARDI!$B$6:$B$29,MATCH($A$73,MARDI!K6:K29,0))</f>
        <v>#N/A</v>
      </c>
      <c r="EF73" s="559" t="e">
        <f>INDEX(MARDI!$B$6:$B$29,MATCH($A$73,MARDI!L6:L29,0))</f>
        <v>#N/A</v>
      </c>
      <c r="EG73" s="559" t="e">
        <f>INDEX(MARDI!$B$6:$B$29,MATCH($A$73,MARDI!M6:M29,0))</f>
        <v>#N/A</v>
      </c>
      <c r="EH73" s="559" t="e">
        <f>INDEX(MARDI!$B$6:$B$29,MATCH($A$73,MARDI!N6:N29,0))</f>
        <v>#N/A</v>
      </c>
      <c r="EI73" s="559" t="e">
        <f>INDEX(MARDI!$B$6:$B$29,MATCH($A$73,MARDI!O6:O29,0))</f>
        <v>#N/A</v>
      </c>
      <c r="EJ73" s="559" t="e">
        <f>INDEX(MARDI!$B$6:$B$29,MATCH($A$73,MARDI!P6:P29,0))</f>
        <v>#N/A</v>
      </c>
      <c r="EK73" s="559" t="e">
        <f>INDEX(MARDI!$B$6:$B$29,MATCH($A$73,MARDI!Q6:Q29,0))</f>
        <v>#N/A</v>
      </c>
      <c r="EL73" s="559" t="e">
        <f>INDEX(MARDI!$B$6:$B$29,MATCH($A$73,MARDI!R6:R29,0))</f>
        <v>#N/A</v>
      </c>
      <c r="EM73" s="559" t="e">
        <f>INDEX(MARDI!$B$6:$B$29,MATCH($A$73,MARDI!S6:S29,0))</f>
        <v>#N/A</v>
      </c>
      <c r="EN73" s="559" t="e">
        <f>INDEX(MARDI!$B$6:$B$29,MATCH($A$73,MARDI!T6:T29,0))</f>
        <v>#N/A</v>
      </c>
      <c r="EO73" s="559" t="e">
        <f>INDEX(MARDI!$B$6:$B$29,MATCH($A$73,MARDI!U6:U29,0))</f>
        <v>#N/A</v>
      </c>
      <c r="EP73" s="559" t="e">
        <f>INDEX(MARDI!$B$6:$B$29,MATCH($A$73,MARDI!V6:V29,0))</f>
        <v>#N/A</v>
      </c>
      <c r="EQ73" s="559" t="e">
        <f>INDEX(MARDI!$B$6:$B$29,MATCH($A$73,MARDI!W6:W29,0))</f>
        <v>#N/A</v>
      </c>
      <c r="ER73" s="559" t="e">
        <f>INDEX(MARDI!$B$6:$B$29,MATCH($A$73,MARDI!X6:X29,0))</f>
        <v>#N/A</v>
      </c>
      <c r="ES73" s="559" t="e">
        <f>INDEX(MARDI!$B$6:$B$29,MATCH($A$73,MARDI!Y6:Y29,0))</f>
        <v>#N/A</v>
      </c>
      <c r="ET73" s="559" t="e">
        <f>INDEX(MARDI!$B$6:$B$29,MATCH($A$73,MARDI!Z6:Z29,0))</f>
        <v>#N/A</v>
      </c>
      <c r="EU73" s="559" t="e">
        <f>INDEX(MARDI!$B$6:$B$29,MATCH($A$73,MARDI!AA6:AA29,0))</f>
        <v>#N/A</v>
      </c>
      <c r="EV73" s="559" t="e">
        <f>INDEX(MARDI!$B$6:$B$29,MATCH($A$73,MARDI!AB6:AB29,0))</f>
        <v>#N/A</v>
      </c>
      <c r="EW73" s="572">
        <f t="shared" si="68"/>
        <v>0</v>
      </c>
      <c r="EX73" s="559"/>
      <c r="EY73" s="568" t="str">
        <f t="shared" si="79"/>
        <v>SELLOUM</v>
      </c>
      <c r="EZ73" s="559" t="e">
        <f>INDEX(MERCREDI!$B$6:$B$29,MATCH($A$73,MERCREDI!D6:D29,0))</f>
        <v>#N/A</v>
      </c>
      <c r="FA73" s="559" t="e">
        <f>INDEX(MERCREDI!$B$6:$B$29,MATCH($A$73,MERCREDI!E6:E29,0))</f>
        <v>#N/A</v>
      </c>
      <c r="FB73" s="559" t="e">
        <f>INDEX(MERCREDI!$B$6:$B$29,MATCH($A$73,MERCREDI!F6:F29,0))</f>
        <v>#N/A</v>
      </c>
      <c r="FC73" s="559" t="e">
        <f>INDEX(MERCREDI!$B$6:$B$29,MATCH($A$73,MERCREDI!G6:G29,0))</f>
        <v>#N/A</v>
      </c>
      <c r="FD73" s="559" t="e">
        <f>INDEX(MERCREDI!$B$6:$B$29,MATCH($A$73,MERCREDI!H6:H29,0))</f>
        <v>#N/A</v>
      </c>
      <c r="FE73" s="559" t="e">
        <f>INDEX(MERCREDI!$B$6:$B$29,MATCH($A$73,MERCREDI!I6:I29,0))</f>
        <v>#N/A</v>
      </c>
      <c r="FF73" s="559" t="e">
        <f>INDEX(MERCREDI!$B$6:$B$29,MATCH($A$73,MERCREDI!J6:J29,0))</f>
        <v>#N/A</v>
      </c>
      <c r="FG73" s="559" t="e">
        <f>INDEX(MERCREDI!$B$6:$B$29,MATCH($A$73,MERCREDI!K6:K29,0))</f>
        <v>#N/A</v>
      </c>
      <c r="FH73" s="559" t="e">
        <f>INDEX(MERCREDI!$B$6:$B$29,MATCH($A$73,MERCREDI!L6:L29,0))</f>
        <v>#N/A</v>
      </c>
      <c r="FI73" s="559" t="e">
        <f>INDEX(MERCREDI!$B$6:$B$29,MATCH($A$73,MERCREDI!M6:M29,0))</f>
        <v>#N/A</v>
      </c>
      <c r="FJ73" s="559" t="e">
        <f>INDEX(MERCREDI!$B$6:$B$29,MATCH($A$73,MERCREDI!N6:N29,0))</f>
        <v>#N/A</v>
      </c>
      <c r="FK73" s="559" t="e">
        <f>INDEX(MERCREDI!$B$6:$B$29,MATCH($A$73,MERCREDI!O6:O29,0))</f>
        <v>#N/A</v>
      </c>
      <c r="FL73" s="559" t="e">
        <f>INDEX(MERCREDI!$B$6:$B$29,MATCH($A$73,MERCREDI!P6:P29,0))</f>
        <v>#N/A</v>
      </c>
      <c r="FM73" s="559" t="e">
        <f>INDEX(MERCREDI!$B$6:$B$29,MATCH($A$73,MERCREDI!Q6:Q29,0))</f>
        <v>#N/A</v>
      </c>
      <c r="FN73" s="559" t="e">
        <f>INDEX(MERCREDI!$B$6:$B$29,MATCH($A$73,MERCREDI!R6:R29,0))</f>
        <v>#N/A</v>
      </c>
      <c r="FO73" s="559" t="e">
        <f>INDEX(MERCREDI!$B$6:$B$29,MATCH($A$73,MERCREDI!S6:S29,0))</f>
        <v>#N/A</v>
      </c>
      <c r="FP73" s="559" t="e">
        <f>INDEX(MERCREDI!$B$6:$B$29,MATCH($A$73,MERCREDI!T6:T29,0))</f>
        <v>#N/A</v>
      </c>
      <c r="FQ73" s="559" t="e">
        <f>INDEX(MERCREDI!$B$6:$B$29,MATCH($A$73,MERCREDI!U6:U29,0))</f>
        <v>#N/A</v>
      </c>
      <c r="FR73" s="559" t="e">
        <f>INDEX(MERCREDI!$B$6:$B$29,MATCH($A$73,MERCREDI!V6:V29,0))</f>
        <v>#N/A</v>
      </c>
      <c r="FS73" s="559" t="e">
        <f>INDEX(MERCREDI!$B$6:$B$29,MATCH($A$73,MERCREDI!W6:W29,0))</f>
        <v>#N/A</v>
      </c>
      <c r="FT73" s="559" t="e">
        <f>INDEX(MERCREDI!$B$6:$B$29,MATCH($A$73,MERCREDI!X6:X29,0))</f>
        <v>#N/A</v>
      </c>
      <c r="FU73" s="559" t="e">
        <f>INDEX(MERCREDI!$B$6:$B$29,MATCH($A$73,MERCREDI!Y6:Y29,0))</f>
        <v>#N/A</v>
      </c>
      <c r="FV73" s="559" t="e">
        <f>INDEX(MERCREDI!$B$6:$B$29,MATCH($A$73,MERCREDI!Z6:Z29,0))</f>
        <v>#N/A</v>
      </c>
      <c r="FW73" s="559" t="e">
        <f>INDEX(MERCREDI!$B$6:$B$29,MATCH($A$73,MERCREDI!AA6:AA29,0))</f>
        <v>#N/A</v>
      </c>
      <c r="FX73" s="559" t="e">
        <f>INDEX(MERCREDI!$B$6:$B$29,MATCH($A$73,MERCREDI!AB6:AB29,0))</f>
        <v>#N/A</v>
      </c>
      <c r="FY73" s="572">
        <f t="shared" si="80"/>
        <v>0</v>
      </c>
      <c r="GA73" s="570" t="str">
        <f t="shared" si="81"/>
        <v>SELLOUM</v>
      </c>
      <c r="GB73" s="565" t="e">
        <f>INDEX(JEUDI!$B$6:$B$29,MATCH($A$73,JEUDI!D6:D29,0))</f>
        <v>#N/A</v>
      </c>
      <c r="GC73" s="565" t="e">
        <f>INDEX(JEUDI!$B$6:$B$29,MATCH($A$73,JEUDI!E6:E29,0))</f>
        <v>#N/A</v>
      </c>
      <c r="GD73" s="565" t="e">
        <f>INDEX(JEUDI!$B$6:$B$29,MATCH($A$73,JEUDI!F6:F29,0))</f>
        <v>#N/A</v>
      </c>
      <c r="GE73" s="565" t="e">
        <f>INDEX(JEUDI!$B$6:$B$29,MATCH($A$73,JEUDI!G6:G29,0))</f>
        <v>#N/A</v>
      </c>
      <c r="GF73" s="565" t="e">
        <f>INDEX(JEUDI!$B$6:$B$29,MATCH($A$73,JEUDI!H6:H29,0))</f>
        <v>#N/A</v>
      </c>
      <c r="GG73" s="565" t="e">
        <f>INDEX(JEUDI!$B$6:$B$29,MATCH($A$73,JEUDI!I6:I29,0))</f>
        <v>#N/A</v>
      </c>
      <c r="GH73" s="565" t="e">
        <f>INDEX(JEUDI!$B$6:$B$29,MATCH($A$73,JEUDI!J6:J29,0))</f>
        <v>#N/A</v>
      </c>
      <c r="GI73" s="565" t="e">
        <f>INDEX(JEUDI!$B$6:$B$29,MATCH($A$73,JEUDI!K6:K29,0))</f>
        <v>#N/A</v>
      </c>
      <c r="GJ73" s="565" t="e">
        <f>INDEX(JEUDI!$B$6:$B$29,MATCH($A$73,JEUDI!L6:L29,0))</f>
        <v>#N/A</v>
      </c>
      <c r="GK73" s="565" t="e">
        <f>INDEX(JEUDI!$B$6:$B$29,MATCH($A$73,JEUDI!M6:M29,0))</f>
        <v>#N/A</v>
      </c>
      <c r="GL73" s="565" t="e">
        <f>INDEX(JEUDI!$B$6:$B$29,MATCH($A$73,JEUDI!N6:N29,0))</f>
        <v>#N/A</v>
      </c>
      <c r="GM73" s="565" t="e">
        <f>INDEX(JEUDI!$B$6:$B$29,MATCH($A$73,JEUDI!O6:O29,0))</f>
        <v>#N/A</v>
      </c>
      <c r="GN73" s="565" t="e">
        <f>INDEX(JEUDI!$B$6:$B$29,MATCH($A$73,JEUDI!P6:P29,0))</f>
        <v>#N/A</v>
      </c>
      <c r="GO73" s="565" t="e">
        <f>INDEX(JEUDI!$B$6:$B$29,MATCH($A$73,JEUDI!Q6:Q29,0))</f>
        <v>#N/A</v>
      </c>
      <c r="GP73" s="565" t="e">
        <f>INDEX(JEUDI!$B$6:$B$29,MATCH($A$73,JEUDI!R6:R29,0))</f>
        <v>#N/A</v>
      </c>
      <c r="GQ73" s="565" t="e">
        <f>INDEX(JEUDI!$B$6:$B$29,MATCH($A$73,JEUDI!S6:S29,0))</f>
        <v>#N/A</v>
      </c>
      <c r="GR73" s="565" t="e">
        <f>INDEX(JEUDI!$B$6:$B$29,MATCH($A$73,JEUDI!T6:T29,0))</f>
        <v>#N/A</v>
      </c>
      <c r="GS73" s="565" t="e">
        <f>INDEX(JEUDI!$B$6:$B$29,MATCH($A$73,JEUDI!U6:U29,0))</f>
        <v>#N/A</v>
      </c>
      <c r="GT73" s="565" t="e">
        <f>INDEX(JEUDI!$B$6:$B$29,MATCH($A$73,JEUDI!V6:V29,0))</f>
        <v>#N/A</v>
      </c>
      <c r="GU73" s="565" t="e">
        <f>INDEX(JEUDI!$B$6:$B$29,MATCH($A$73,JEUDI!W6:W29,0))</f>
        <v>#N/A</v>
      </c>
      <c r="GV73" s="565" t="e">
        <f>INDEX(JEUDI!$B$6:$B$29,MATCH($A$73,JEUDI!X6:X29,0))</f>
        <v>#N/A</v>
      </c>
      <c r="GW73" s="565" t="e">
        <f>INDEX(JEUDI!$B$6:$B$29,MATCH($A$73,JEUDI!Y6:Y29,0))</f>
        <v>#N/A</v>
      </c>
      <c r="GX73" s="565" t="e">
        <f>INDEX(JEUDI!$B$6:$B$29,MATCH($A$73,JEUDI!Z6:Z29,0))</f>
        <v>#N/A</v>
      </c>
      <c r="GY73" s="565" t="e">
        <f>INDEX(JEUDI!$B$6:$B$29,MATCH($A$73,JEUDI!AA6:AA29,0))</f>
        <v>#N/A</v>
      </c>
      <c r="GZ73" s="565" t="e">
        <f>INDEX(JEUDI!$B$6:$B$29,MATCH($A$73,JEUDI!AB6:AB29,0))</f>
        <v>#N/A</v>
      </c>
      <c r="HA73" s="572">
        <f t="shared" si="82"/>
        <v>0</v>
      </c>
      <c r="HC73" s="772" t="str">
        <f t="shared" si="83"/>
        <v>SELLOUM</v>
      </c>
      <c r="HD73" s="565" t="e">
        <f>INDEX(VENDREDI!$B$6:$B$29,MATCH($A$73,VENDREDI!D6:D29,0))</f>
        <v>#N/A</v>
      </c>
      <c r="HE73" s="565" t="e">
        <f>INDEX(VENDREDI!$B$6:$B$29,MATCH($A$73,VENDREDI!E6:E29,0))</f>
        <v>#N/A</v>
      </c>
      <c r="HF73" s="565" t="e">
        <f>INDEX(VENDREDI!$B$6:$B$29,MATCH($A$73,VENDREDI!F6:F29,0))</f>
        <v>#N/A</v>
      </c>
      <c r="HG73" s="565" t="e">
        <f>INDEX(VENDREDI!$B$6:$B$29,MATCH($A$73,VENDREDI!G6:G29,0))</f>
        <v>#N/A</v>
      </c>
      <c r="HH73" s="565" t="e">
        <f>INDEX(VENDREDI!$B$6:$B$29,MATCH($A$73,VENDREDI!H6:H29,0))</f>
        <v>#N/A</v>
      </c>
      <c r="HI73" s="565" t="e">
        <f>INDEX(VENDREDI!$B$6:$B$29,MATCH($A$73,VENDREDI!I6:I29,0))</f>
        <v>#N/A</v>
      </c>
      <c r="HJ73" s="565" t="e">
        <f>INDEX(VENDREDI!$B$6:$B$29,MATCH($A$73,VENDREDI!J6:J29,0))</f>
        <v>#N/A</v>
      </c>
      <c r="HK73" s="565" t="e">
        <f>INDEX(VENDREDI!$B$6:$B$29,MATCH($A$73,VENDREDI!K6:K29,0))</f>
        <v>#N/A</v>
      </c>
      <c r="HL73" s="565" t="e">
        <f>INDEX(VENDREDI!$B$6:$B$29,MATCH($A$73,VENDREDI!L6:L29,0))</f>
        <v>#N/A</v>
      </c>
      <c r="HM73" s="565" t="e">
        <f>INDEX(VENDREDI!$B$6:$B$29,MATCH($A$73,VENDREDI!M6:M29,0))</f>
        <v>#N/A</v>
      </c>
      <c r="HN73" s="565" t="e">
        <f>INDEX(VENDREDI!$B$6:$B$29,MATCH($A$73,VENDREDI!N6:N29,0))</f>
        <v>#N/A</v>
      </c>
      <c r="HO73" s="565" t="e">
        <f>INDEX(VENDREDI!$B$6:$B$29,MATCH($A$73,VENDREDI!O6:O29,0))</f>
        <v>#N/A</v>
      </c>
      <c r="HP73" s="565" t="e">
        <f>INDEX(VENDREDI!$B$6:$B$29,MATCH($A$73,VENDREDI!P6:P29,0))</f>
        <v>#N/A</v>
      </c>
      <c r="HQ73" s="565" t="e">
        <f>INDEX(VENDREDI!$B$6:$B$29,MATCH($A$73,VENDREDI!Q6:Q29,0))</f>
        <v>#N/A</v>
      </c>
      <c r="HR73" s="565" t="e">
        <f>INDEX(VENDREDI!$B$6:$B$29,MATCH($A$73,VENDREDI!R6:R29,0))</f>
        <v>#N/A</v>
      </c>
      <c r="HS73" s="565" t="e">
        <f>INDEX(VENDREDI!$B$6:$B$29,MATCH($A$73,VENDREDI!S6:S29,0))</f>
        <v>#N/A</v>
      </c>
      <c r="HT73" s="565" t="e">
        <f>INDEX(VENDREDI!$B$6:$B$29,MATCH($A$73,VENDREDI!T6:T29,0))</f>
        <v>#N/A</v>
      </c>
      <c r="HU73" s="565" t="e">
        <f>INDEX(VENDREDI!$B$6:$B$29,MATCH($A$73,VENDREDI!U6:U29,0))</f>
        <v>#N/A</v>
      </c>
      <c r="HV73" s="565" t="e">
        <f>INDEX(VENDREDI!$B$6:$B$29,MATCH($A$73,VENDREDI!V6:V29,0))</f>
        <v>#N/A</v>
      </c>
      <c r="HW73" s="565" t="e">
        <f>INDEX(VENDREDI!$B$6:$B$29,MATCH($A$73,VENDREDI!W6:W29,0))</f>
        <v>#N/A</v>
      </c>
      <c r="HX73" s="565" t="e">
        <f>INDEX(VENDREDI!$B$6:$B$29,MATCH($A$73,VENDREDI!X6:X29,0))</f>
        <v>#N/A</v>
      </c>
      <c r="HY73" s="565" t="e">
        <f>INDEX(VENDREDI!$B$6:$B$29,MATCH($A$73,VENDREDI!Y6:Y29,0))</f>
        <v>#N/A</v>
      </c>
      <c r="HZ73" s="565" t="e">
        <f>INDEX(VENDREDI!$B$6:$B$29,MATCH($A$73,VENDREDI!Z6:Z29,0))</f>
        <v>#N/A</v>
      </c>
      <c r="IA73" s="565" t="e">
        <f>INDEX(VENDREDI!$B$6:$B$29,MATCH($A$73,VENDREDI!AA6:AA29,0))</f>
        <v>#N/A</v>
      </c>
      <c r="IB73" s="565" t="e">
        <f>INDEX(VENDREDI!$B$6:$B$29,MATCH($A$73,VENDREDI!AB6:AB29,0))</f>
        <v>#N/A</v>
      </c>
      <c r="IC73" s="572">
        <f t="shared" si="84"/>
        <v>0</v>
      </c>
      <c r="IG73" s="772" t="str">
        <f t="shared" si="85"/>
        <v>SELLOUM</v>
      </c>
      <c r="IH73" s="565" t="e">
        <f>INDEX(LUNDI!$B$35:$B$58,MATCH($A$73,LUNDI!D35:D58,0))</f>
        <v>#N/A</v>
      </c>
      <c r="II73" s="565" t="e">
        <f>INDEX(LUNDI!$B$35:$B$58,MATCH($A$73,LUNDI!E35:E58,0))</f>
        <v>#N/A</v>
      </c>
      <c r="IJ73" s="565" t="e">
        <f>INDEX(LUNDI!$B$35:$B$58,MATCH($A$73,LUNDI!F35:F58,0))</f>
        <v>#N/A</v>
      </c>
      <c r="IK73" s="565" t="e">
        <f>INDEX(LUNDI!$B$35:$B$58,MATCH($A$73,LUNDI!G35:G58,0))</f>
        <v>#N/A</v>
      </c>
      <c r="IL73" s="565" t="e">
        <f>INDEX(LUNDI!$B$35:$B$58,MATCH($A$73,LUNDI!H35:H58,0))</f>
        <v>#N/A</v>
      </c>
      <c r="IM73" s="565" t="e">
        <f>INDEX(LUNDI!$B$35:$B$58,MATCH($A$73,LUNDI!I35:I58,0))</f>
        <v>#N/A</v>
      </c>
      <c r="IN73" s="565" t="e">
        <f>INDEX(LUNDI!$B$35:$B$58,MATCH($A$73,LUNDI!J35:J58,0))</f>
        <v>#N/A</v>
      </c>
      <c r="IO73" s="565" t="e">
        <f>INDEX(LUNDI!$B$35:$B$58,MATCH($A$73,LUNDI!K35:K58,0))</f>
        <v>#N/A</v>
      </c>
      <c r="IP73" s="565" t="e">
        <f>INDEX(LUNDI!$B$35:$B$58,MATCH($A$73,LUNDI!L35:L58,0))</f>
        <v>#N/A</v>
      </c>
      <c r="IQ73" s="565" t="e">
        <f>INDEX(LUNDI!$B$35:$B$58,MATCH($A$73,LUNDI!M35:M58,0))</f>
        <v>#N/A</v>
      </c>
      <c r="IR73" s="565" t="e">
        <f>INDEX(LUNDI!$B$35:$B$58,MATCH($A$73,LUNDI!N35:N58,0))</f>
        <v>#N/A</v>
      </c>
      <c r="IS73" s="565" t="e">
        <f>INDEX(LUNDI!$B$35:$B$58,MATCH($A$73,LUNDI!O35:O58,0))</f>
        <v>#N/A</v>
      </c>
      <c r="IT73" s="565" t="e">
        <f>INDEX(LUNDI!$B$35:$B$58,MATCH($A$73,LUNDI!P35:P58,0))</f>
        <v>#N/A</v>
      </c>
      <c r="IU73" s="565" t="e">
        <f>INDEX(LUNDI!$B$35:$B$58,MATCH($A$73,LUNDI!Q35:Q58,0))</f>
        <v>#N/A</v>
      </c>
      <c r="IV73" s="565" t="e">
        <f>INDEX(LUNDI!$B$35:$B$58,MATCH($A$73,LUNDI!R35:R58,0))</f>
        <v>#N/A</v>
      </c>
      <c r="IW73" s="565" t="e">
        <f>INDEX(LUNDI!$B$35:$B$58,MATCH($A$73,LUNDI!S35:S58,0))</f>
        <v>#N/A</v>
      </c>
      <c r="IX73" s="565" t="e">
        <f>INDEX(LUNDI!$B$35:$B$58,MATCH($A$73,LUNDI!T35:T58,0))</f>
        <v>#N/A</v>
      </c>
      <c r="IY73" s="565" t="e">
        <f>INDEX(LUNDI!$B$35:$B$58,MATCH($A$73,LUNDI!U35:U58,0))</f>
        <v>#N/A</v>
      </c>
      <c r="IZ73" s="565" t="e">
        <f>INDEX(LUNDI!$B$35:$B$58,MATCH($A$73,LUNDI!V35:V58,0))</f>
        <v>#N/A</v>
      </c>
      <c r="JA73" s="565" t="e">
        <f>INDEX(LUNDI!$B$35:$B$58,MATCH($A$73,LUNDI!W35:W58,0))</f>
        <v>#N/A</v>
      </c>
      <c r="JB73" s="565" t="e">
        <f>INDEX(LUNDI!$B$35:$B$58,MATCH($A$73,LUNDI!X35:X58,0))</f>
        <v>#N/A</v>
      </c>
      <c r="JC73" s="565" t="e">
        <f>INDEX(LUNDI!$B$35:$B$58,MATCH($A$73,LUNDI!Y35:Y58,0))</f>
        <v>#N/A</v>
      </c>
      <c r="JD73" s="565" t="e">
        <f>INDEX(LUNDI!$B$35:$B$58,MATCH($A$73,LUNDI!Z35:Z58,0))</f>
        <v>#N/A</v>
      </c>
      <c r="JE73" s="565" t="e">
        <f>INDEX(LUNDI!$B$35:$B$58,MATCH($A$73,LUNDI!AA35:AA58,0))</f>
        <v>#N/A</v>
      </c>
      <c r="JF73" s="565" t="e">
        <f>INDEX(LUNDI!$B$35:$B$58,MATCH($A$73,LUNDI!AB35:AB58,0))</f>
        <v>#N/A</v>
      </c>
      <c r="JG73" s="572">
        <f t="shared" si="86"/>
        <v>0</v>
      </c>
      <c r="JI73" s="772" t="str">
        <f t="shared" si="87"/>
        <v>SELLOUM</v>
      </c>
      <c r="JJ73" s="565" t="e">
        <f>INDEX(MARDI!$B$35:$B$58,MATCH($A$73,MARDI!D35:D58,0))</f>
        <v>#N/A</v>
      </c>
      <c r="JK73" s="565" t="e">
        <f>INDEX(MARDI!$B$35:$B$58,MATCH($A$73,MARDI!E35:E58,0))</f>
        <v>#N/A</v>
      </c>
      <c r="JL73" s="565" t="e">
        <f>INDEX(MARDI!$B$35:$B$58,MATCH($A$73,MARDI!F35:F58,0))</f>
        <v>#N/A</v>
      </c>
      <c r="JM73" s="565" t="e">
        <f>INDEX(MARDI!$B$35:$B$58,MATCH($A$73,MARDI!G35:G58,0))</f>
        <v>#N/A</v>
      </c>
      <c r="JN73" s="565" t="e">
        <f>INDEX(MARDI!$B$35:$B$58,MATCH($A$73,MARDI!H35:H58,0))</f>
        <v>#N/A</v>
      </c>
      <c r="JO73" s="565" t="e">
        <f>INDEX(MARDI!$B$35:$B$58,MATCH($A$73,MARDI!I35:I58,0))</f>
        <v>#N/A</v>
      </c>
      <c r="JP73" s="565" t="e">
        <f>INDEX(MARDI!$B$35:$B$58,MATCH($A$73,MARDI!J35:J58,0))</f>
        <v>#N/A</v>
      </c>
      <c r="JQ73" s="565" t="e">
        <f>INDEX(MARDI!$B$35:$B$58,MATCH($A$73,MARDI!K35:K58,0))</f>
        <v>#N/A</v>
      </c>
      <c r="JR73" s="565" t="e">
        <f>INDEX(MARDI!$B$35:$B$58,MATCH($A$73,MARDI!L35:L58,0))</f>
        <v>#N/A</v>
      </c>
      <c r="JS73" s="565" t="e">
        <f>INDEX(MARDI!$B$35:$B$58,MATCH($A$73,MARDI!M35:M58,0))</f>
        <v>#N/A</v>
      </c>
      <c r="JT73" s="565" t="e">
        <f>INDEX(MARDI!$B$35:$B$58,MATCH($A$73,MARDI!N35:N58,0))</f>
        <v>#N/A</v>
      </c>
      <c r="JU73" s="565" t="e">
        <f>INDEX(MARDI!$B$35:$B$58,MATCH($A$73,MARDI!O35:O58,0))</f>
        <v>#N/A</v>
      </c>
      <c r="JV73" s="565" t="e">
        <f>INDEX(MARDI!$B$35:$B$58,MATCH($A$73,MARDI!P35:P58,0))</f>
        <v>#N/A</v>
      </c>
      <c r="JW73" s="565" t="e">
        <f>INDEX(MARDI!$B$35:$B$58,MATCH($A$73,MARDI!Q35:Q58,0))</f>
        <v>#N/A</v>
      </c>
      <c r="JX73" s="565" t="e">
        <f>INDEX(MARDI!$B$35:$B$58,MATCH($A$73,MARDI!R35:R58,0))</f>
        <v>#N/A</v>
      </c>
      <c r="JY73" s="565" t="e">
        <f>INDEX(MARDI!$B$35:$B$58,MATCH($A$73,MARDI!S35:S58,0))</f>
        <v>#N/A</v>
      </c>
      <c r="JZ73" s="565" t="e">
        <f>INDEX(MARDI!$B$35:$B$58,MATCH($A$73,MARDI!T35:T58,0))</f>
        <v>#N/A</v>
      </c>
      <c r="KA73" s="565" t="e">
        <f>INDEX(MARDI!$B$35:$B$58,MATCH($A$73,MARDI!U35:U58,0))</f>
        <v>#N/A</v>
      </c>
      <c r="KB73" s="565" t="e">
        <f>INDEX(MARDI!$B$35:$B$58,MATCH($A$73,MARDI!V35:V58,0))</f>
        <v>#N/A</v>
      </c>
      <c r="KC73" s="565" t="e">
        <f>INDEX(MARDI!$B$35:$B$58,MATCH($A$73,MARDI!W35:W58,0))</f>
        <v>#N/A</v>
      </c>
      <c r="KD73" s="565" t="e">
        <f>INDEX(MARDI!$B$35:$B$58,MATCH($A$73,MARDI!X35:X58,0))</f>
        <v>#N/A</v>
      </c>
      <c r="KE73" s="565" t="e">
        <f>INDEX(MARDI!$B$35:$B$58,MATCH($A$73,MARDI!Y35:Y58,0))</f>
        <v>#N/A</v>
      </c>
      <c r="KF73" s="565" t="e">
        <f>INDEX(MARDI!$B$35:$B$58,MATCH($A$73,MARDI!Z35:Z58,0))</f>
        <v>#N/A</v>
      </c>
      <c r="KG73" s="565" t="e">
        <f>INDEX(MARDI!$B$35:$B$58,MATCH($A$73,MARDI!AA35:AA58,0))</f>
        <v>#N/A</v>
      </c>
      <c r="KH73" s="565" t="e">
        <f>INDEX(MARDI!$B$35:$B$58,MATCH($A$73,MARDI!AB35:AB58,0))</f>
        <v>#N/A</v>
      </c>
      <c r="KI73" s="572">
        <f t="shared" si="88"/>
        <v>0</v>
      </c>
      <c r="KK73" s="565" t="str">
        <f t="shared" si="89"/>
        <v>SELLOUM</v>
      </c>
      <c r="KL73" s="565" t="e">
        <f>INDEX(MERCREDI!$B$35:$B$58,MATCH($A$73,MERCREDI!D35:D58,0))</f>
        <v>#N/A</v>
      </c>
      <c r="KM73" s="565" t="e">
        <f>INDEX(MERCREDI!$B$35:$B$58,MATCH($A$73,MERCREDI!E35:E58,0))</f>
        <v>#N/A</v>
      </c>
      <c r="KN73" s="565" t="e">
        <f>INDEX(MERCREDI!$B$35:$B$58,MATCH($A$73,MERCREDI!F35:F58,0))</f>
        <v>#N/A</v>
      </c>
      <c r="KO73" s="565" t="e">
        <f>INDEX(MERCREDI!$B$35:$B$58,MATCH($A$73,MERCREDI!G35:G58,0))</f>
        <v>#N/A</v>
      </c>
      <c r="KP73" s="565" t="e">
        <f>INDEX(MERCREDI!$B$35:$B$58,MATCH($A$73,MERCREDI!H35:H58,0))</f>
        <v>#N/A</v>
      </c>
      <c r="KQ73" s="565" t="e">
        <f>INDEX(MERCREDI!$B$35:$B$58,MATCH($A$73,MERCREDI!I35:I58,0))</f>
        <v>#N/A</v>
      </c>
      <c r="KR73" s="565" t="e">
        <f>INDEX(MERCREDI!$B$35:$B$58,MATCH($A$73,MERCREDI!J35:J58,0))</f>
        <v>#N/A</v>
      </c>
      <c r="KS73" s="565" t="e">
        <f>INDEX(MERCREDI!$B$35:$B$58,MATCH($A$73,MERCREDI!K35:K58,0))</f>
        <v>#N/A</v>
      </c>
      <c r="KT73" s="565" t="e">
        <f>INDEX(MERCREDI!$B$35:$B$58,MATCH($A$73,MERCREDI!L35:L58,0))</f>
        <v>#N/A</v>
      </c>
      <c r="KU73" s="565" t="e">
        <f>INDEX(MERCREDI!$B$35:$B$58,MATCH($A$73,MERCREDI!M35:M58,0))</f>
        <v>#N/A</v>
      </c>
      <c r="KV73" s="565" t="e">
        <f>INDEX(MERCREDI!$B$35:$B$58,MATCH($A$73,MERCREDI!N35:N58,0))</f>
        <v>#N/A</v>
      </c>
      <c r="KW73" s="565" t="e">
        <f>INDEX(MERCREDI!$B$35:$B$58,MATCH($A$73,MERCREDI!O35:O58,0))</f>
        <v>#N/A</v>
      </c>
      <c r="KX73" s="565" t="e">
        <f>INDEX(MERCREDI!$B$35:$B$58,MATCH($A$73,MERCREDI!P35:P58,0))</f>
        <v>#N/A</v>
      </c>
      <c r="KY73" s="565" t="e">
        <f>INDEX(MERCREDI!$B$35:$B$58,MATCH($A$73,MERCREDI!Q35:Q58,0))</f>
        <v>#N/A</v>
      </c>
      <c r="KZ73" s="565" t="e">
        <f>INDEX(MERCREDI!$B$35:$B$58,MATCH($A$73,MERCREDI!R35:R58,0))</f>
        <v>#N/A</v>
      </c>
      <c r="LA73" s="565" t="e">
        <f>INDEX(MERCREDI!$B$35:$B$58,MATCH($A$73,MERCREDI!S35:S58,0))</f>
        <v>#N/A</v>
      </c>
      <c r="LB73" s="565" t="e">
        <f>INDEX(MERCREDI!$B$35:$B$58,MATCH($A$73,MERCREDI!T35:T58,0))</f>
        <v>#N/A</v>
      </c>
      <c r="LC73" s="565" t="e">
        <f>INDEX(MERCREDI!$B$35:$B$58,MATCH($A$73,MERCREDI!U35:U58,0))</f>
        <v>#N/A</v>
      </c>
      <c r="LD73" s="565" t="e">
        <f>INDEX(MERCREDI!$B$35:$B$58,MATCH($A$73,MERCREDI!V35:V58,0))</f>
        <v>#N/A</v>
      </c>
      <c r="LE73" s="565" t="e">
        <f>INDEX(MERCREDI!$B$35:$B$58,MATCH($A$73,MERCREDI!W35:W58,0))</f>
        <v>#N/A</v>
      </c>
      <c r="LF73" s="565" t="e">
        <f>INDEX(MERCREDI!$B$35:$B$58,MATCH($A$73,MERCREDI!X35:X58,0))</f>
        <v>#N/A</v>
      </c>
      <c r="LG73" s="565" t="e">
        <f>INDEX(MERCREDI!$B$35:$B$58,MATCH($A$73,MERCREDI!Y35:Y58,0))</f>
        <v>#N/A</v>
      </c>
      <c r="LH73" s="565" t="e">
        <f>INDEX(MERCREDI!$B$35:$B$58,MATCH($A$73,MERCREDI!Z35:Z58,0))</f>
        <v>#N/A</v>
      </c>
      <c r="LI73" s="565" t="e">
        <f>INDEX(MERCREDI!$B$35:$B$58,MATCH($A$73,MERCREDI!AA35:AA58,0))</f>
        <v>#N/A</v>
      </c>
      <c r="LJ73" s="565" t="e">
        <f>INDEX(MERCREDI!$B$35:$B$58,MATCH($A$73,MERCREDI!AB35:AB58,0))</f>
        <v>#N/A</v>
      </c>
      <c r="LK73" s="572">
        <f t="shared" si="90"/>
        <v>0</v>
      </c>
      <c r="LM73" s="565" t="str">
        <f t="shared" si="91"/>
        <v>SELLOUM</v>
      </c>
      <c r="LN73" s="565" t="e">
        <f>INDEX(JEUDI!$B$35:$B$58,MATCH($A$73,JEUDI!D35:D58,0))</f>
        <v>#N/A</v>
      </c>
      <c r="LO73" s="565" t="e">
        <f>INDEX(JEUDI!$B$35:$B$58,MATCH($A$73,JEUDI!E35:E58,0))</f>
        <v>#N/A</v>
      </c>
      <c r="LP73" s="565" t="e">
        <f>INDEX(JEUDI!$B$35:$B$58,MATCH($A$73,JEUDI!F35:F58,0))</f>
        <v>#N/A</v>
      </c>
      <c r="LQ73" s="565" t="e">
        <f>INDEX(JEUDI!$B$35:$B$58,MATCH($A$73,JEUDI!G35:G58,0))</f>
        <v>#N/A</v>
      </c>
      <c r="LR73" s="565" t="e">
        <f>INDEX(JEUDI!$B$35:$B$58,MATCH($A$73,JEUDI!H35:H58,0))</f>
        <v>#N/A</v>
      </c>
      <c r="LS73" s="565" t="e">
        <f>INDEX(JEUDI!$B$35:$B$58,MATCH($A$73,JEUDI!I35:I58,0))</f>
        <v>#N/A</v>
      </c>
      <c r="LT73" s="565" t="e">
        <f>INDEX(JEUDI!$B$35:$B$58,MATCH($A$73,JEUDI!J35:J58,0))</f>
        <v>#N/A</v>
      </c>
      <c r="LU73" s="565" t="e">
        <f>INDEX(JEUDI!$B$35:$B$58,MATCH($A$73,JEUDI!K35:K58,0))</f>
        <v>#N/A</v>
      </c>
      <c r="LV73" s="565" t="e">
        <f>INDEX(JEUDI!$B$35:$B$58,MATCH($A$73,JEUDI!L35:L58,0))</f>
        <v>#N/A</v>
      </c>
      <c r="LW73" s="565" t="e">
        <f>INDEX(JEUDI!$B$35:$B$58,MATCH($A$73,JEUDI!M35:M58,0))</f>
        <v>#N/A</v>
      </c>
      <c r="LX73" s="565" t="e">
        <f>INDEX(JEUDI!$B$35:$B$58,MATCH($A$73,JEUDI!N35:N58,0))</f>
        <v>#N/A</v>
      </c>
      <c r="LY73" s="565" t="e">
        <f>INDEX(JEUDI!$B$35:$B$58,MATCH($A$73,JEUDI!O35:O58,0))</f>
        <v>#N/A</v>
      </c>
      <c r="LZ73" s="565" t="e">
        <f>INDEX(JEUDI!$B$35:$B$58,MATCH($A$73,JEUDI!P35:P58,0))</f>
        <v>#N/A</v>
      </c>
      <c r="MA73" s="565" t="e">
        <f>INDEX(JEUDI!$B$35:$B$58,MATCH($A$73,JEUDI!Q35:Q58,0))</f>
        <v>#N/A</v>
      </c>
      <c r="MB73" s="565" t="e">
        <f>INDEX(JEUDI!$B$35:$B$58,MATCH($A$73,JEUDI!R35:R58,0))</f>
        <v>#N/A</v>
      </c>
      <c r="MC73" s="565" t="e">
        <f>INDEX(JEUDI!$B$35:$B$58,MATCH($A$73,JEUDI!S35:S58,0))</f>
        <v>#N/A</v>
      </c>
      <c r="MD73" s="565" t="e">
        <f>INDEX(JEUDI!$B$35:$B$58,MATCH($A$73,JEUDI!T35:T58,0))</f>
        <v>#N/A</v>
      </c>
      <c r="ME73" s="565" t="e">
        <f>INDEX(JEUDI!$B$35:$B$58,MATCH($A$73,JEUDI!U35:U58,0))</f>
        <v>#N/A</v>
      </c>
      <c r="MF73" s="565" t="e">
        <f>INDEX(JEUDI!$B$35:$B$58,MATCH($A$73,JEUDI!V35:V58,0))</f>
        <v>#N/A</v>
      </c>
      <c r="MG73" s="565" t="e">
        <f>INDEX(JEUDI!$B$35:$B$58,MATCH($A$73,JEUDI!W35:W58,0))</f>
        <v>#N/A</v>
      </c>
      <c r="MH73" s="565" t="e">
        <f>INDEX(JEUDI!$B$35:$B$58,MATCH($A$73,JEUDI!X35:X58,0))</f>
        <v>#N/A</v>
      </c>
      <c r="MI73" s="565" t="e">
        <f>INDEX(JEUDI!$B$35:$B$58,MATCH($A$73,JEUDI!Y35:Y58,0))</f>
        <v>#N/A</v>
      </c>
      <c r="MJ73" s="565" t="e">
        <f>INDEX(JEUDI!$B$35:$B$58,MATCH($A$73,JEUDI!Z35:Z58,0))</f>
        <v>#N/A</v>
      </c>
      <c r="MK73" s="565" t="e">
        <f>INDEX(JEUDI!$B$35:$B$58,MATCH($A$73,JEUDI!AA35:AA58,0))</f>
        <v>#N/A</v>
      </c>
      <c r="ML73" s="565" t="e">
        <f>INDEX(JEUDI!$B$35:$B$58,MATCH($A$73,JEUDI!AB35:AB58,0))</f>
        <v>#N/A</v>
      </c>
      <c r="MM73" s="572">
        <f t="shared" si="92"/>
        <v>0</v>
      </c>
      <c r="MP73" s="565" t="str">
        <f t="shared" si="93"/>
        <v>SELLOUM</v>
      </c>
      <c r="MQ73" s="565" t="e">
        <f>INDEX(VENDREDI!$B$35:$B$58,MATCH($A$73,VENDREDI!D35:D58,0))</f>
        <v>#N/A</v>
      </c>
      <c r="MR73" s="565" t="e">
        <f>INDEX(VENDREDI!$B$35:$B$58,MATCH($A$73,VENDREDI!E35:E58,0))</f>
        <v>#N/A</v>
      </c>
      <c r="MS73" s="565" t="e">
        <f>INDEX(VENDREDI!$B$35:$B$58,MATCH($A$73,VENDREDI!F35:F58,0))</f>
        <v>#N/A</v>
      </c>
      <c r="MT73" s="565" t="e">
        <f>INDEX(VENDREDI!$B$35:$B$58,MATCH($A$73,VENDREDI!G35:G58,0))</f>
        <v>#N/A</v>
      </c>
      <c r="MU73" s="565" t="e">
        <f>INDEX(VENDREDI!$B$35:$B$58,MATCH($A$73,VENDREDI!H35:H58,0))</f>
        <v>#N/A</v>
      </c>
      <c r="MV73" s="565" t="e">
        <f>INDEX(VENDREDI!$B$35:$B$58,MATCH($A$73,VENDREDI!I35:I58,0))</f>
        <v>#N/A</v>
      </c>
      <c r="MW73" s="565" t="e">
        <f>INDEX(VENDREDI!$B$35:$B$58,MATCH($A$73,VENDREDI!J35:J58,0))</f>
        <v>#N/A</v>
      </c>
      <c r="MX73" s="565" t="e">
        <f>INDEX(VENDREDI!$B$35:$B$58,MATCH($A$73,VENDREDI!K35:K58,0))</f>
        <v>#N/A</v>
      </c>
      <c r="MY73" s="565" t="e">
        <f>INDEX(VENDREDI!$B$35:$B$58,MATCH($A$73,VENDREDI!L35:L58,0))</f>
        <v>#N/A</v>
      </c>
      <c r="MZ73" s="565" t="e">
        <f>INDEX(VENDREDI!$B$35:$B$58,MATCH($A$73,VENDREDI!M35:M58,0))</f>
        <v>#N/A</v>
      </c>
      <c r="NA73" s="565" t="e">
        <f>INDEX(VENDREDI!$B$35:$B$58,MATCH($A$73,VENDREDI!N35:N58,0))</f>
        <v>#N/A</v>
      </c>
      <c r="NB73" s="565" t="e">
        <f>INDEX(VENDREDI!$B$35:$B$58,MATCH($A$73,VENDREDI!O35:O58,0))</f>
        <v>#N/A</v>
      </c>
      <c r="NC73" s="565" t="e">
        <f>INDEX(VENDREDI!$B$35:$B$58,MATCH($A$73,VENDREDI!P35:P58,0))</f>
        <v>#N/A</v>
      </c>
      <c r="ND73" s="565" t="e">
        <f>INDEX(VENDREDI!$B$35:$B$58,MATCH($A$73,VENDREDI!Q35:Q58,0))</f>
        <v>#N/A</v>
      </c>
      <c r="NE73" s="565" t="e">
        <f>INDEX(VENDREDI!$B$35:$B$58,MATCH($A$73,VENDREDI!R35:R58,0))</f>
        <v>#N/A</v>
      </c>
      <c r="NF73" s="565" t="e">
        <f>INDEX(VENDREDI!$B$35:$B$58,MATCH($A$73,VENDREDI!S35:S58,0))</f>
        <v>#N/A</v>
      </c>
      <c r="NG73" s="565" t="e">
        <f>INDEX(VENDREDI!$B$35:$B$58,MATCH($A$73,VENDREDI!T35:T58,0))</f>
        <v>#N/A</v>
      </c>
      <c r="NH73" s="565" t="e">
        <f>INDEX(VENDREDI!$B$35:$B$58,MATCH($A$73,VENDREDI!U35:U58,0))</f>
        <v>#N/A</v>
      </c>
      <c r="NI73" s="565" t="e">
        <f>INDEX(VENDREDI!$B$35:$B$58,MATCH($A$73,VENDREDI!V35:V58,0))</f>
        <v>#N/A</v>
      </c>
      <c r="NJ73" s="565" t="e">
        <f>INDEX(VENDREDI!$B$35:$B$58,MATCH($A$73,VENDREDI!W35:W58,0))</f>
        <v>#N/A</v>
      </c>
      <c r="NK73" s="565" t="e">
        <f>INDEX(VENDREDI!$B$35:$B$58,MATCH($A$73,VENDREDI!X35:X58,0))</f>
        <v>#N/A</v>
      </c>
      <c r="NL73" s="565" t="e">
        <f>INDEX(VENDREDI!$B$35:$B$58,MATCH($A$73,VENDREDI!Y35:Y58,0))</f>
        <v>#N/A</v>
      </c>
      <c r="NM73" s="565" t="e">
        <f>INDEX(VENDREDI!$B$35:$B$58,MATCH($A$73,VENDREDI!Z35:Z58,0))</f>
        <v>#N/A</v>
      </c>
      <c r="NN73" s="565" t="e">
        <f>INDEX(VENDREDI!$B$35:$B$58,MATCH($A$73,VENDREDI!AA35:AA58,0))</f>
        <v>#N/A</v>
      </c>
      <c r="NO73" s="565" t="e">
        <f>INDEX(VENDREDI!$B$35:$B$58,MATCH($A$73,VENDREDI!AB35:AB58,0))</f>
        <v>#N/A</v>
      </c>
      <c r="NP73" s="572">
        <f t="shared" si="94"/>
        <v>0</v>
      </c>
      <c r="NS73" s="564" t="str">
        <f t="shared" si="95"/>
        <v>SELLOUM</v>
      </c>
      <c r="NT73" s="617" t="e">
        <f>INDEX(LUNDI!$B$63:$B$66,MATCH(A73,LUNDI!$D$63:$D$66,0))</f>
        <v>#N/A</v>
      </c>
      <c r="NU73" s="618" t="e">
        <f>INDEX(LUNDI!$B$63:$B$66,MATCH(A73,LUNDI!$E$63:$E$66,0))</f>
        <v>#N/A</v>
      </c>
      <c r="NV73" s="625" t="e">
        <f>INDEX(LUNDI!$H$63:$H$66,MATCH(A73,LUNDI!$J$63:$J$66,0))</f>
        <v>#N/A</v>
      </c>
      <c r="NW73" s="626" t="e">
        <f>INDEX(LUNDI!$H$63:$H$66,MATCH($A$73,LUNDI!K63:K66,0))</f>
        <v>#N/A</v>
      </c>
      <c r="NX73" s="617" t="e">
        <f>INDEX(MARDI!$B$63:$B$66,MATCH(A73,MARDI!$D$63:$D$66,0))</f>
        <v>#N/A</v>
      </c>
      <c r="NY73" s="618" t="e">
        <f>INDEX(MARDI!$B$63:$B$66,MATCH(A73,MARDI!$E$63:$E$66,0))</f>
        <v>#N/A</v>
      </c>
      <c r="NZ73" s="625" t="e">
        <f>INDEX(MARDI!$H$63:$H$66,MATCH(A73,MARDI!$J$63:$J$66,0))</f>
        <v>#N/A</v>
      </c>
      <c r="OA73" s="626" t="e">
        <f>INDEX(MARDI!$H$63:$H$66,MATCH(A73,MARDI!$K$63:$K$66,0))</f>
        <v>#N/A</v>
      </c>
      <c r="OB73" s="617" t="e">
        <f>INDEX(MERCREDI!$B$63:$B$66,MATCH(A73,MERCREDI!$D$63:$D$66,0))</f>
        <v>#N/A</v>
      </c>
      <c r="OC73" s="618" t="e">
        <f>INDEX(MERCREDI!$B$63:$B$66,MATCH(A73,MERCREDI!$E$63:$E$66,0))</f>
        <v>#N/A</v>
      </c>
      <c r="OD73" s="625" t="e">
        <f>INDEX(MERCREDI!$H$63:$H$66,MATCH(A73,MERCREDI!$J$63:$J$66,0))</f>
        <v>#N/A</v>
      </c>
      <c r="OE73" s="626" t="e">
        <f>INDEX(MERCREDI!$H$63:$H$66,MATCH(A73,MERCREDI!$K$63:$K$66,0))</f>
        <v>#N/A</v>
      </c>
      <c r="OF73" s="617" t="e">
        <f>INDEX(JEUDI!$B$63:$B$66,MATCH(A73,JEUDI!$D$63:$D$66,0))</f>
        <v>#N/A</v>
      </c>
      <c r="OG73" s="618" t="e">
        <f>INDEX(JEUDI!$B$63:$B$66,MATCH(A73,JEUDI!$E$63:$E$66,0))</f>
        <v>#N/A</v>
      </c>
      <c r="OH73" s="625" t="e">
        <f>INDEX(JEUDI!$H$63:$H$66,MATCH(A73,JEUDI!$J$63:$J$66,0))</f>
        <v>#N/A</v>
      </c>
      <c r="OI73" s="626" t="e">
        <f>INDEX(JEUDI!$H$63:$H$66,MATCH(A73,JEUDI!$K$63:$K$66,0))</f>
        <v>#N/A</v>
      </c>
      <c r="OJ73" s="617" t="e">
        <f>INDEX(VENDREDI!$B$63:$B$66,MATCH(A73,VENDREDI!$D$63:$D$66,0))</f>
        <v>#N/A</v>
      </c>
      <c r="OK73" s="618" t="e">
        <f>INDEX(VENDREDI!$B$63:$B$66,MATCH(A73,VENDREDI!$E$63:$E$66,0))</f>
        <v>#N/A</v>
      </c>
      <c r="OL73" s="625" t="e">
        <f>INDEX(VENDREDI!$H$63:$H$66,MATCH(A73,VENDREDI!$J$63:$J$66,0))</f>
        <v>#N/A</v>
      </c>
      <c r="OM73" s="626" t="e">
        <f>INDEX(VENDREDI!$H$63:$H$66,MATCH(A73,VENDREDI!$K$63:$K$66,0))</f>
        <v>#N/A</v>
      </c>
      <c r="ON73" s="669" t="str">
        <f t="shared" si="96"/>
        <v>SELLOUM</v>
      </c>
      <c r="OO73" s="641" t="e">
        <f>INDEX(LUNDI!$C$63:$C$66,MATCH(A73,LUNDI!$D$63:$D$66,0))</f>
        <v>#N/A</v>
      </c>
      <c r="OP73" s="642" t="e">
        <f>INDEX(LUNDI!$C$63:$C$66,MATCH(A73,LUNDI!$E$63:$E$66,0))</f>
        <v>#N/A</v>
      </c>
      <c r="OQ73" s="645" t="e">
        <f>INDEX(LUNDI!$I$63:$I$66,MATCH(A73,LUNDI!$J$63:$J$66,0))</f>
        <v>#N/A</v>
      </c>
      <c r="OR73" s="646" t="e">
        <f>INDEX(LUNDI!$I$63:$I$66,MATCH(A73,LUNDI!$K$63:$K$66,0))</f>
        <v>#N/A</v>
      </c>
      <c r="OS73" s="649" t="e">
        <f>INDEX(MARDI!$C$63:$C$66,MATCH(A73,MARDI!$D$63:$D$66,0))</f>
        <v>#N/A</v>
      </c>
      <c r="OT73" s="650" t="e">
        <f>INDEX(MARDI!$C$63:$C$66,MATCH(A73,MARDI!$E$63:$E$66,0))</f>
        <v>#N/A</v>
      </c>
      <c r="OU73" s="651" t="e">
        <f>INDEX(MARDI!$I$63:$I$66,MATCH(A73,MARDI!$J$63:$J$66,0))</f>
        <v>#N/A</v>
      </c>
      <c r="OV73" s="652" t="e">
        <f>INDEX(MARDI!$I$63:$I$66,MATCH(A73,MARDI!$K$63:$K$66,0))</f>
        <v>#N/A</v>
      </c>
      <c r="OW73" s="657" t="e">
        <f>INDEX(MERCREDI!$C$63:$C$66,MATCH(A73,MERCREDI!$D$63:$D$66,0))</f>
        <v>#N/A</v>
      </c>
      <c r="OX73" s="658" t="e">
        <f>INDEX(MERCREDI!$C$63:$C$66,MATCH(A73,MERCREDI!$E$63:$E$66,0))</f>
        <v>#N/A</v>
      </c>
      <c r="OY73" s="659" t="e">
        <f>INDEX(MERCREDI!$I$63:$I$66,MATCH(A73,MERCREDI!$J$63:$J$66,0))</f>
        <v>#N/A</v>
      </c>
      <c r="OZ73" s="660" t="e">
        <f>INDEX(MERCREDI!$I$63:$I$66,MATCH(A73,MERCREDI!$K$63:$K$66,0))</f>
        <v>#N/A</v>
      </c>
      <c r="PA73" s="657" t="e">
        <f>INDEX(JEUDI!$C$63:$C$66,MATCH(A73,JEUDI!$D$63:$D$66,0))</f>
        <v>#N/A</v>
      </c>
      <c r="PB73" s="658" t="e">
        <f>INDEX(JEUDI!$C$63:$C$66,MATCH(A73,JEUDI!$E$63:$E$66,0))</f>
        <v>#N/A</v>
      </c>
      <c r="PC73" s="659" t="e">
        <f>INDEX(JEUDI!$I$63:$I$66,MATCH(A73,JEUDI!$J$63:$J$66,0))</f>
        <v>#N/A</v>
      </c>
      <c r="PD73" s="660" t="e">
        <f>INDEX(JEUDI!$I$63:$I$66,MATCH(A73,JEUDI!$K$63:$K$66,0))</f>
        <v>#N/A</v>
      </c>
      <c r="PE73" s="657" t="e">
        <f>INDEX(VENDREDI!$C$63:$C$66,MATCH(A73,VENDREDI!$D$63:$D$66,0))</f>
        <v>#N/A</v>
      </c>
      <c r="PF73" s="658" t="e">
        <f>INDEX(VENDREDI!$C$63:$C$66,MATCH(A73,VENDREDI!$E$63:$E$66,0))</f>
        <v>#N/A</v>
      </c>
      <c r="PG73" s="659" t="e">
        <f>INDEX(VENDREDI!$I$63:$I$66,MATCH(A73,VENDREDI!$J$63:$J$66,0))</f>
        <v>#N/A</v>
      </c>
      <c r="PH73" s="660" t="e">
        <f>INDEX(VENDREDI!$I$63:$I$66,MATCH(A73,VENDREDI!$K$63:$K$66,0))</f>
        <v>#N/A</v>
      </c>
    </row>
    <row r="74" spans="1:424" x14ac:dyDescent="0.25">
      <c r="A74" s="187" t="str">
        <f>'LISTE DES PROFS'!A69</f>
        <v>SILVARES</v>
      </c>
      <c r="B74" s="233">
        <f t="shared" si="69"/>
        <v>0</v>
      </c>
      <c r="C74" s="234">
        <f t="shared" si="70"/>
        <v>0</v>
      </c>
      <c r="D74" s="234">
        <f t="shared" si="71"/>
        <v>0</v>
      </c>
      <c r="E74" s="235">
        <f t="shared" si="72"/>
        <v>0</v>
      </c>
      <c r="F74" s="233">
        <f t="shared" si="73"/>
        <v>0</v>
      </c>
      <c r="G74" s="234">
        <f t="shared" si="74"/>
        <v>0</v>
      </c>
      <c r="H74" s="227">
        <f t="shared" si="75"/>
        <v>0</v>
      </c>
      <c r="I74" s="235">
        <f t="shared" si="76"/>
        <v>0</v>
      </c>
      <c r="J74" s="489">
        <f t="shared" si="52"/>
        <v>0</v>
      </c>
      <c r="K74" s="227">
        <f t="shared" si="53"/>
        <v>0</v>
      </c>
      <c r="L74" s="227">
        <f t="shared" si="54"/>
        <v>0</v>
      </c>
      <c r="M74" s="235">
        <f t="shared" si="55"/>
        <v>0</v>
      </c>
      <c r="N74" s="491">
        <f t="shared" si="77"/>
        <v>0</v>
      </c>
      <c r="O74" s="480" t="s">
        <v>64</v>
      </c>
      <c r="P74" s="233">
        <f>COUNTIF(LUNDI!$D$6:$AB$15,A74)</f>
        <v>0</v>
      </c>
      <c r="Q74" s="234">
        <f>COUNTIF(LUNDI!$D$20:$Y$29,A74)</f>
        <v>0</v>
      </c>
      <c r="R74" s="444">
        <f t="shared" si="56"/>
        <v>0</v>
      </c>
      <c r="S74" s="234">
        <f>COUNTIF(MARDI!$D$6:$AB$15,A74)</f>
        <v>0</v>
      </c>
      <c r="T74" s="234">
        <f>COUNTIF(MARDI!$D$20:$Y$29,A74)</f>
        <v>0</v>
      </c>
      <c r="U74" s="444">
        <f t="shared" si="57"/>
        <v>0</v>
      </c>
      <c r="V74" s="234">
        <f>COUNTIF(MERCREDI!$D$6:$AB$15,A74)</f>
        <v>0</v>
      </c>
      <c r="W74" s="234">
        <f>COUNTIF(MERCREDI!$D$20:$Y$29,A74)</f>
        <v>0</v>
      </c>
      <c r="X74" s="444">
        <f t="shared" si="58"/>
        <v>0</v>
      </c>
      <c r="Y74" s="234">
        <f>COUNTIF(JEUDI!$D$6:$AB$15,A74)</f>
        <v>0</v>
      </c>
      <c r="Z74" s="234">
        <f>COUNTIF(JEUDI!$D$20:$Y$29,A74)</f>
        <v>0</v>
      </c>
      <c r="AA74" s="444">
        <f t="shared" si="59"/>
        <v>0</v>
      </c>
      <c r="AB74" s="234">
        <f>COUNTIF(VENDREDI!$D$6:$AB$15,A74)</f>
        <v>0</v>
      </c>
      <c r="AC74" s="235">
        <f>COUNTIF(VENDREDI!$D$20:$Y$29,A74)</f>
        <v>0</v>
      </c>
      <c r="AD74" s="451">
        <f t="shared" si="60"/>
        <v>0</v>
      </c>
      <c r="AE74" s="226">
        <f>COUNTIF(LUNDI!$D$63:$D$66,A74)</f>
        <v>0</v>
      </c>
      <c r="AF74" s="227">
        <f>COUNTIF(LUNDI!$E$63:$E$66,A74)</f>
        <v>0</v>
      </c>
      <c r="AG74" s="228">
        <f>COUNTIF(MARDI!$D$63:$D$66,A74)</f>
        <v>0</v>
      </c>
      <c r="AH74" s="234">
        <f>COUNTIF(MARDI!$E$63:$E$66,A74)</f>
        <v>0</v>
      </c>
      <c r="AI74" s="228">
        <f>COUNTIF(MERCREDI!$D$63:$D$66,A74)</f>
        <v>0</v>
      </c>
      <c r="AJ74" s="234">
        <f>COUNTIF(MERCREDI!$E$63:$E$66,A74)</f>
        <v>0</v>
      </c>
      <c r="AK74" s="228">
        <f>COUNTIF(JEUDI!$D$63:$D$66,A74)</f>
        <v>0</v>
      </c>
      <c r="AL74" s="227">
        <f>COUNTIF(JEUDI!$E$63:$E$66,A74)</f>
        <v>0</v>
      </c>
      <c r="AM74" s="228">
        <f>COUNTIF(VENDREDI!$D$63:$D$66,A74)</f>
        <v>0</v>
      </c>
      <c r="AN74" s="525">
        <f>COUNTIF(VENDREDI!$E$63:$E$66,A74)</f>
        <v>0</v>
      </c>
      <c r="AO74" s="233">
        <f>COUNTIF(LUNDI!$F$63:$F$66,A74)</f>
        <v>0</v>
      </c>
      <c r="AP74" s="234"/>
      <c r="AQ74" s="234">
        <f>COUNTIF(MARDI!$F$63:$F$66,A74)</f>
        <v>0</v>
      </c>
      <c r="AR74" s="234"/>
      <c r="AS74" s="234">
        <f>COUNTIF(MERCREDI!$F$63:$F$66,A74)</f>
        <v>0</v>
      </c>
      <c r="AT74" s="234"/>
      <c r="AU74" s="234">
        <f>COUNTIF(JEUDI!$F$63:$F$66,A74)</f>
        <v>0</v>
      </c>
      <c r="AV74" s="234"/>
      <c r="AW74" s="235">
        <f>COUNTIF(VENDREDI!$F$63:$F$66,A74)</f>
        <v>0</v>
      </c>
      <c r="AZ74" s="233">
        <f>COUNTIF(LUNDI!$D$35:$AB$44,A74)</f>
        <v>0</v>
      </c>
      <c r="BA74" s="234">
        <f>COUNTIF(LUNDI!$D$49:$Y$58,A74)</f>
        <v>0</v>
      </c>
      <c r="BB74" s="444">
        <f t="shared" si="61"/>
        <v>0</v>
      </c>
      <c r="BC74" s="234">
        <f>COUNTIF(MARDI!$D$35:$AB$44,A74)</f>
        <v>0</v>
      </c>
      <c r="BD74" s="234">
        <f>COUNTIF(MARDI!$D$49:$Y$58,A74)</f>
        <v>0</v>
      </c>
      <c r="BE74" s="444">
        <f t="shared" si="62"/>
        <v>0</v>
      </c>
      <c r="BF74" s="234">
        <f>COUNTIF(MERCREDI!$D$35:$AB$44,A74)</f>
        <v>0</v>
      </c>
      <c r="BG74" s="234">
        <f>COUNTIF(MERCREDI!$D$49:$Y$58,A74)</f>
        <v>0</v>
      </c>
      <c r="BH74" s="444">
        <f t="shared" si="63"/>
        <v>0</v>
      </c>
      <c r="BI74" s="234">
        <f>COUNTIF(JEUDI!$D$35:$AB$44,A74)</f>
        <v>0</v>
      </c>
      <c r="BJ74" s="234">
        <f>COUNTIF(JEUDI!$D$49:$Y$58,A74)</f>
        <v>0</v>
      </c>
      <c r="BK74" s="444">
        <f t="shared" si="64"/>
        <v>0</v>
      </c>
      <c r="BL74" s="234">
        <f>COUNTIF(VENDREDI!$D$35:$AB$44,A74)</f>
        <v>0</v>
      </c>
      <c r="BM74" s="235">
        <f>COUNTIF(VENDREDI!$D$49:$Y$58,A74)</f>
        <v>0</v>
      </c>
      <c r="BN74" s="451">
        <f t="shared" si="65"/>
        <v>0</v>
      </c>
      <c r="BO74" s="207">
        <f>COUNTIF(LUNDI!$J$63:$J$66,A74)</f>
        <v>0</v>
      </c>
      <c r="BP74" s="41">
        <f>COUNTIF(LUNDI!$K$63:$K$66,A74)</f>
        <v>0</v>
      </c>
      <c r="BQ74" s="207">
        <f>COUNTIF(MARDI!$J$63:$J$66,A74)</f>
        <v>0</v>
      </c>
      <c r="BR74" s="41">
        <f>COUNTIF(MARDI!$K$63:$K$66,A74)</f>
        <v>0</v>
      </c>
      <c r="BS74" s="207">
        <f>COUNTIF(MERCREDI!$J$63:$J$66,A74)</f>
        <v>0</v>
      </c>
      <c r="BT74" s="41">
        <f>COUNTIF(MERCREDI!$K$63:$K$66,A74)</f>
        <v>0</v>
      </c>
      <c r="BU74" s="207">
        <f>COUNTIF(JEUDI!$J$63:$J$66,A74)</f>
        <v>0</v>
      </c>
      <c r="BV74" s="41">
        <f>COUNTIF(JEUDI!$K$63:$K$66,A74)</f>
        <v>0</v>
      </c>
      <c r="BW74" s="207">
        <f>COUNTIF(VENDREDI!$J$63:$J$66,A74)</f>
        <v>0</v>
      </c>
      <c r="BX74" s="42">
        <f>COUNTIF(VENDREDI!$K$63:$K$66,A74)</f>
        <v>0</v>
      </c>
      <c r="BY74" s="207">
        <f>COUNTIF(LUNDI!$L$66:$L130,A74)</f>
        <v>0</v>
      </c>
      <c r="BZ74" s="208"/>
      <c r="CA74" s="41">
        <f>COUNTIF(MARDI!$L$63:$L$66,A74)</f>
        <v>0</v>
      </c>
      <c r="CB74" s="208"/>
      <c r="CC74" s="208">
        <f>COUNTIF(MERCREDI!$L$63:$L$66,A74)</f>
        <v>0</v>
      </c>
      <c r="CD74" s="208"/>
      <c r="CE74" s="41">
        <f>COUNTIF(JEUDI!$L$63:$L$66,A74)</f>
        <v>0</v>
      </c>
      <c r="CF74" s="208"/>
      <c r="CG74" s="209">
        <f>COUNTIF(VENDREDI!$L$63:$L$66,A74)</f>
        <v>0</v>
      </c>
      <c r="CH74" s="466"/>
      <c r="CI74" s="466"/>
      <c r="CJ74" s="466"/>
      <c r="CK74" s="43">
        <f>COUNTIF(LUNDI!$O$64:$O$66,A74)</f>
        <v>0</v>
      </c>
      <c r="CL74" s="41">
        <f>COUNTIF(MARDI!$O$64:$O$66,A74)</f>
        <v>0</v>
      </c>
      <c r="CM74" s="41">
        <f>COUNTIF(MERCREDI!$O$64:$O$66,A74)</f>
        <v>0</v>
      </c>
      <c r="CN74" s="41">
        <f>COUNTIF(JEUDI!$O$64:$O$66,A74)</f>
        <v>0</v>
      </c>
      <c r="CO74" s="42">
        <f>COUNTIF(VENDREDI!$O$64:$O$66,A74)</f>
        <v>0</v>
      </c>
      <c r="CQ74" s="43">
        <f>COUNTIF(LUNDI!$P$64:$P$66,A74)</f>
        <v>0</v>
      </c>
      <c r="CR74" s="41">
        <f>COUNTIF(MARDI!$P$64:$P$66,A74)</f>
        <v>0</v>
      </c>
      <c r="CS74" s="41">
        <f>COUNTIF(MERCREDI!$P$64:$P$66,A74)</f>
        <v>0</v>
      </c>
      <c r="CT74" s="41">
        <f>COUNTIF(JEUDI!$P$64:$P$66,A74)</f>
        <v>0</v>
      </c>
      <c r="CU74" s="42">
        <f>COUNTIF(VENDREDI!$P$64:$P$66,A74)</f>
        <v>0</v>
      </c>
      <c r="CV74" s="543" t="str">
        <f t="shared" si="78"/>
        <v>SILVARES</v>
      </c>
      <c r="CW74" s="559" t="e">
        <f>INDEX(LUNDI!$B$6:$B$29,MATCH($A$74,LUNDI!D6:D29,0))</f>
        <v>#N/A</v>
      </c>
      <c r="CX74" s="559" t="e">
        <f>INDEX(LUNDI!$B$6:$B$29,MATCH($A$74,LUNDI!E6:E29,0))</f>
        <v>#N/A</v>
      </c>
      <c r="CY74" s="559" t="e">
        <f>INDEX(LUNDI!$B$6:$B$29,MATCH($A$74,LUNDI!F6:F29,0))</f>
        <v>#N/A</v>
      </c>
      <c r="CZ74" s="559" t="e">
        <f>INDEX(LUNDI!$B$6:$B$29,MATCH($A$74,LUNDI!G6:G29,0))</f>
        <v>#N/A</v>
      </c>
      <c r="DA74" s="559" t="e">
        <f>INDEX(LUNDI!$B$6:$B$29,MATCH($A$74,LUNDI!H6:H29,0))</f>
        <v>#N/A</v>
      </c>
      <c r="DB74" s="559" t="e">
        <f>INDEX(LUNDI!$B$6:$B$29,MATCH($A$74,LUNDI!I6:I29,0))</f>
        <v>#N/A</v>
      </c>
      <c r="DC74" s="559" t="e">
        <f>INDEX(LUNDI!$B$6:$B$29,MATCH($A$74,LUNDI!J6:J29,0))</f>
        <v>#N/A</v>
      </c>
      <c r="DD74" s="559" t="e">
        <f>INDEX(LUNDI!$B$6:$B$29,MATCH($A$74,LUNDI!K6:K29,0))</f>
        <v>#N/A</v>
      </c>
      <c r="DE74" s="559" t="e">
        <f>INDEX(LUNDI!$B$6:$B$29,MATCH($A$74,LUNDI!L6:L29,0))</f>
        <v>#N/A</v>
      </c>
      <c r="DF74" s="559" t="e">
        <f>INDEX(LUNDI!$B$6:$B$29,MATCH($A$74,LUNDI!M6:M29,0))</f>
        <v>#N/A</v>
      </c>
      <c r="DG74" s="559" t="e">
        <f>INDEX(LUNDI!$B$6:$B$29,MATCH($A$74,LUNDI!N6:N29,0))</f>
        <v>#N/A</v>
      </c>
      <c r="DH74" s="559" t="e">
        <f>INDEX(LUNDI!$B$6:$B$29,MATCH($A$74,LUNDI!O6:O29,0))</f>
        <v>#N/A</v>
      </c>
      <c r="DI74" s="559" t="e">
        <f>INDEX(LUNDI!$B$6:$B$29,MATCH($A$74,LUNDI!P6:P29,0))</f>
        <v>#N/A</v>
      </c>
      <c r="DJ74" s="559" t="e">
        <f>INDEX(LUNDI!$B$6:$B$29,MATCH($A$74,LUNDI!Q6:Q29,0))</f>
        <v>#N/A</v>
      </c>
      <c r="DK74" s="559" t="e">
        <f>INDEX(LUNDI!$B$6:$B$29,MATCH($A$74,LUNDI!R6:R29,0))</f>
        <v>#N/A</v>
      </c>
      <c r="DL74" s="559" t="e">
        <f>INDEX(LUNDI!$B$6:$B$29,MATCH($A$74,LUNDI!S6:S29,0))</f>
        <v>#N/A</v>
      </c>
      <c r="DM74" s="559" t="e">
        <f>INDEX(LUNDI!$B$6:$B$29,MATCH($A$74,LUNDI!T6:T29,0))</f>
        <v>#N/A</v>
      </c>
      <c r="DN74" s="559" t="e">
        <f>INDEX(LUNDI!$B$6:$B$29,MATCH($A$74,LUNDI!U6:U29,0))</f>
        <v>#N/A</v>
      </c>
      <c r="DO74" s="559" t="e">
        <f>INDEX(LUNDI!$B$6:$B$29,MATCH($A$74,LUNDI!V6:V29,0))</f>
        <v>#N/A</v>
      </c>
      <c r="DP74" s="559" t="e">
        <f>INDEX(LUNDI!$B$6:$B$29,MATCH($A$74,LUNDI!W6:W29,0))</f>
        <v>#N/A</v>
      </c>
      <c r="DQ74" s="559" t="e">
        <f>INDEX(LUNDI!$B$6:$B$29,MATCH($A$74,LUNDI!X6:X29,0))</f>
        <v>#N/A</v>
      </c>
      <c r="DR74" s="559" t="e">
        <f>INDEX(LUNDI!$B$6:$B$29,MATCH($A$74,LUNDI!Y6:Y29,0))</f>
        <v>#N/A</v>
      </c>
      <c r="DS74" s="559" t="e">
        <f>INDEX(LUNDI!$B$6:$B$29,MATCH($A$74,LUNDI!Z6:Z29,0))</f>
        <v>#N/A</v>
      </c>
      <c r="DT74" s="559" t="e">
        <f>INDEX(LUNDI!$B$6:$B$29,MATCH($A$74,LUNDI!AA6:AA29,0))</f>
        <v>#N/A</v>
      </c>
      <c r="DU74" s="559" t="e">
        <f>INDEX(LUNDI!$B$6:$B$29,MATCH($A$74,LUNDI!AB6:AB29,0))</f>
        <v>#N/A</v>
      </c>
      <c r="DV74" s="572">
        <f t="shared" si="66"/>
        <v>0</v>
      </c>
      <c r="DW74" s="543" t="str">
        <f t="shared" si="67"/>
        <v>SILVARES</v>
      </c>
      <c r="DX74" s="559" t="e">
        <f>INDEX(MARDI!$B$6:$B$29,MATCH($A$74,MARDI!D6:D29,0))</f>
        <v>#N/A</v>
      </c>
      <c r="DY74" s="559" t="e">
        <f>INDEX(MARDI!$B$6:$B$29,MATCH($A$74,MARDI!E6:E29,0))</f>
        <v>#N/A</v>
      </c>
      <c r="DZ74" s="559" t="e">
        <f>INDEX(MARDI!$B$6:$B$29,MATCH($A$74,MARDI!F6:F29,0))</f>
        <v>#N/A</v>
      </c>
      <c r="EA74" s="559" t="e">
        <f>INDEX(MARDI!$B$6:$B$29,MATCH($A$74,MARDI!G6:G29,0))</f>
        <v>#N/A</v>
      </c>
      <c r="EB74" s="559" t="e">
        <f>INDEX(MARDI!$B$6:$B$29,MATCH($A$74,MARDI!H6:H29,0))</f>
        <v>#N/A</v>
      </c>
      <c r="EC74" s="559" t="e">
        <f>INDEX(MARDI!$B$6:$B$29,MATCH($A$74,MARDI!I6:I29,0))</f>
        <v>#N/A</v>
      </c>
      <c r="ED74" s="559" t="e">
        <f>INDEX(MARDI!$B$6:$B$29,MATCH($A$74,MARDI!J6:J29,0))</f>
        <v>#N/A</v>
      </c>
      <c r="EE74" s="559" t="e">
        <f>INDEX(MARDI!$B$6:$B$29,MATCH($A$74,MARDI!K6:K29,0))</f>
        <v>#N/A</v>
      </c>
      <c r="EF74" s="559" t="e">
        <f>INDEX(MARDI!$B$6:$B$29,MATCH($A$74,MARDI!L6:L29,0))</f>
        <v>#N/A</v>
      </c>
      <c r="EG74" s="559" t="e">
        <f>INDEX(MARDI!$B$6:$B$29,MATCH($A$74,MARDI!M6:M29,0))</f>
        <v>#N/A</v>
      </c>
      <c r="EH74" s="559" t="e">
        <f>INDEX(MARDI!$B$6:$B$29,MATCH($A$74,MARDI!N6:N29,0))</f>
        <v>#N/A</v>
      </c>
      <c r="EI74" s="559" t="e">
        <f>INDEX(MARDI!$B$6:$B$29,MATCH($A$74,MARDI!O6:O29,0))</f>
        <v>#N/A</v>
      </c>
      <c r="EJ74" s="559" t="e">
        <f>INDEX(MARDI!$B$6:$B$29,MATCH($A$74,MARDI!P6:P29,0))</f>
        <v>#N/A</v>
      </c>
      <c r="EK74" s="559" t="e">
        <f>INDEX(MARDI!$B$6:$B$29,MATCH($A$74,MARDI!Q6:Q29,0))</f>
        <v>#N/A</v>
      </c>
      <c r="EL74" s="559" t="e">
        <f>INDEX(MARDI!$B$6:$B$29,MATCH($A$74,MARDI!R6:R29,0))</f>
        <v>#N/A</v>
      </c>
      <c r="EM74" s="559" t="e">
        <f>INDEX(MARDI!$B$6:$B$29,MATCH($A$74,MARDI!S6:S29,0))</f>
        <v>#N/A</v>
      </c>
      <c r="EN74" s="559" t="e">
        <f>INDEX(MARDI!$B$6:$B$29,MATCH($A$74,MARDI!T6:T29,0))</f>
        <v>#N/A</v>
      </c>
      <c r="EO74" s="559" t="e">
        <f>INDEX(MARDI!$B$6:$B$29,MATCH($A$74,MARDI!U6:U29,0))</f>
        <v>#N/A</v>
      </c>
      <c r="EP74" s="559" t="e">
        <f>INDEX(MARDI!$B$6:$B$29,MATCH($A$74,MARDI!V6:V29,0))</f>
        <v>#N/A</v>
      </c>
      <c r="EQ74" s="559" t="e">
        <f>INDEX(MARDI!$B$6:$B$29,MATCH($A$74,MARDI!W6:W29,0))</f>
        <v>#N/A</v>
      </c>
      <c r="ER74" s="559" t="e">
        <f>INDEX(MARDI!$B$6:$B$29,MATCH($A$74,MARDI!X6:X29,0))</f>
        <v>#N/A</v>
      </c>
      <c r="ES74" s="559" t="e">
        <f>INDEX(MARDI!$B$6:$B$29,MATCH($A$74,MARDI!Y6:Y29,0))</f>
        <v>#N/A</v>
      </c>
      <c r="ET74" s="559" t="e">
        <f>INDEX(MARDI!$B$6:$B$29,MATCH($A$74,MARDI!Z6:Z29,0))</f>
        <v>#N/A</v>
      </c>
      <c r="EU74" s="559" t="e">
        <f>INDEX(MARDI!$B$6:$B$29,MATCH($A$74,MARDI!AA6:AA29,0))</f>
        <v>#N/A</v>
      </c>
      <c r="EV74" s="559" t="e">
        <f>INDEX(MARDI!$B$6:$B$29,MATCH($A$74,MARDI!AB6:AB29,0))</f>
        <v>#N/A</v>
      </c>
      <c r="EW74" s="572">
        <f t="shared" si="68"/>
        <v>0</v>
      </c>
      <c r="EX74" s="559"/>
      <c r="EY74" s="568" t="str">
        <f t="shared" si="79"/>
        <v>SILVARES</v>
      </c>
      <c r="EZ74" s="559" t="e">
        <f>INDEX(MERCREDI!$B$6:$B$29,MATCH($A$74,MERCREDI!D6:D29,0))</f>
        <v>#N/A</v>
      </c>
      <c r="FA74" s="559" t="e">
        <f>INDEX(MERCREDI!$B$6:$B$29,MATCH($A$74,MERCREDI!E6:E29,0))</f>
        <v>#N/A</v>
      </c>
      <c r="FB74" s="559" t="e">
        <f>INDEX(MERCREDI!$B$6:$B$29,MATCH($A$74,MERCREDI!F6:F29,0))</f>
        <v>#N/A</v>
      </c>
      <c r="FC74" s="559" t="e">
        <f>INDEX(MERCREDI!$B$6:$B$29,MATCH($A$74,MERCREDI!G6:G29,0))</f>
        <v>#N/A</v>
      </c>
      <c r="FD74" s="559" t="e">
        <f>INDEX(MERCREDI!$B$6:$B$29,MATCH($A$74,MERCREDI!H6:H29,0))</f>
        <v>#N/A</v>
      </c>
      <c r="FE74" s="559" t="e">
        <f>INDEX(MERCREDI!$B$6:$B$29,MATCH($A$74,MERCREDI!I6:I29,0))</f>
        <v>#N/A</v>
      </c>
      <c r="FF74" s="559" t="e">
        <f>INDEX(MERCREDI!$B$6:$B$29,MATCH($A$74,MERCREDI!J6:J29,0))</f>
        <v>#N/A</v>
      </c>
      <c r="FG74" s="559" t="e">
        <f>INDEX(MERCREDI!$B$6:$B$29,MATCH($A$74,MERCREDI!K6:K29,0))</f>
        <v>#N/A</v>
      </c>
      <c r="FH74" s="559" t="e">
        <f>INDEX(MERCREDI!$B$6:$B$29,MATCH($A$74,MERCREDI!L6:L29,0))</f>
        <v>#N/A</v>
      </c>
      <c r="FI74" s="559" t="e">
        <f>INDEX(MERCREDI!$B$6:$B$29,MATCH($A$74,MERCREDI!M6:M29,0))</f>
        <v>#N/A</v>
      </c>
      <c r="FJ74" s="559" t="e">
        <f>INDEX(MERCREDI!$B$6:$B$29,MATCH($A$74,MERCREDI!N6:N29,0))</f>
        <v>#N/A</v>
      </c>
      <c r="FK74" s="559" t="e">
        <f>INDEX(MERCREDI!$B$6:$B$29,MATCH($A$74,MERCREDI!O6:O29,0))</f>
        <v>#N/A</v>
      </c>
      <c r="FL74" s="559" t="e">
        <f>INDEX(MERCREDI!$B$6:$B$29,MATCH($A$74,MERCREDI!P6:P29,0))</f>
        <v>#N/A</v>
      </c>
      <c r="FM74" s="559" t="e">
        <f>INDEX(MERCREDI!$B$6:$B$29,MATCH($A$74,MERCREDI!Q6:Q29,0))</f>
        <v>#N/A</v>
      </c>
      <c r="FN74" s="559" t="e">
        <f>INDEX(MERCREDI!$B$6:$B$29,MATCH($A$74,MERCREDI!R6:R29,0))</f>
        <v>#N/A</v>
      </c>
      <c r="FO74" s="559" t="e">
        <f>INDEX(MERCREDI!$B$6:$B$29,MATCH($A$74,MERCREDI!S6:S29,0))</f>
        <v>#N/A</v>
      </c>
      <c r="FP74" s="559" t="e">
        <f>INDEX(MERCREDI!$B$6:$B$29,MATCH($A$74,MERCREDI!T6:T29,0))</f>
        <v>#N/A</v>
      </c>
      <c r="FQ74" s="559" t="e">
        <f>INDEX(MERCREDI!$B$6:$B$29,MATCH($A$74,MERCREDI!U6:U29,0))</f>
        <v>#N/A</v>
      </c>
      <c r="FR74" s="559" t="e">
        <f>INDEX(MERCREDI!$B$6:$B$29,MATCH($A$74,MERCREDI!V6:V29,0))</f>
        <v>#N/A</v>
      </c>
      <c r="FS74" s="559" t="e">
        <f>INDEX(MERCREDI!$B$6:$B$29,MATCH($A$74,MERCREDI!W6:W29,0))</f>
        <v>#N/A</v>
      </c>
      <c r="FT74" s="559" t="e">
        <f>INDEX(MERCREDI!$B$6:$B$29,MATCH($A$74,MERCREDI!X6:X29,0))</f>
        <v>#N/A</v>
      </c>
      <c r="FU74" s="559" t="e">
        <f>INDEX(MERCREDI!$B$6:$B$29,MATCH($A$74,MERCREDI!Y6:Y29,0))</f>
        <v>#N/A</v>
      </c>
      <c r="FV74" s="559" t="e">
        <f>INDEX(MERCREDI!$B$6:$B$29,MATCH($A$74,MERCREDI!Z6:Z29,0))</f>
        <v>#N/A</v>
      </c>
      <c r="FW74" s="559" t="e">
        <f>INDEX(MERCREDI!$B$6:$B$29,MATCH($A$74,MERCREDI!AA6:AA29,0))</f>
        <v>#N/A</v>
      </c>
      <c r="FX74" s="559" t="e">
        <f>INDEX(MERCREDI!$B$6:$B$29,MATCH($A$74,MERCREDI!AB6:AB29,0))</f>
        <v>#N/A</v>
      </c>
      <c r="FY74" s="572">
        <f t="shared" si="80"/>
        <v>0</v>
      </c>
      <c r="GA74" s="570" t="str">
        <f t="shared" si="81"/>
        <v>SILVARES</v>
      </c>
      <c r="GB74" s="565" t="e">
        <f>INDEX(JEUDI!$B$6:$B$29,MATCH($A$74,JEUDI!D6:D29,0))</f>
        <v>#N/A</v>
      </c>
      <c r="GC74" s="565" t="e">
        <f>INDEX(JEUDI!$B$6:$B$29,MATCH($A$74,JEUDI!E6:E29,0))</f>
        <v>#N/A</v>
      </c>
      <c r="GD74" s="565" t="e">
        <f>INDEX(JEUDI!$B$6:$B$29,MATCH($A$74,JEUDI!F6:F29,0))</f>
        <v>#N/A</v>
      </c>
      <c r="GE74" s="565" t="e">
        <f>INDEX(JEUDI!$B$6:$B$29,MATCH($A$74,JEUDI!G6:G29,0))</f>
        <v>#N/A</v>
      </c>
      <c r="GF74" s="565" t="e">
        <f>INDEX(JEUDI!$B$6:$B$29,MATCH($A$74,JEUDI!H6:H29,0))</f>
        <v>#N/A</v>
      </c>
      <c r="GG74" s="565" t="e">
        <f>INDEX(JEUDI!$B$6:$B$29,MATCH($A$74,JEUDI!I6:I29,0))</f>
        <v>#N/A</v>
      </c>
      <c r="GH74" s="565" t="e">
        <f>INDEX(JEUDI!$B$6:$B$29,MATCH($A$74,JEUDI!J6:J29,0))</f>
        <v>#N/A</v>
      </c>
      <c r="GI74" s="565" t="e">
        <f>INDEX(JEUDI!$B$6:$B$29,MATCH($A$74,JEUDI!K6:K29,0))</f>
        <v>#N/A</v>
      </c>
      <c r="GJ74" s="565" t="e">
        <f>INDEX(JEUDI!$B$6:$B$29,MATCH($A$74,JEUDI!L6:L29,0))</f>
        <v>#N/A</v>
      </c>
      <c r="GK74" s="565" t="e">
        <f>INDEX(JEUDI!$B$6:$B$29,MATCH($A$74,JEUDI!M6:M29,0))</f>
        <v>#N/A</v>
      </c>
      <c r="GL74" s="565" t="e">
        <f>INDEX(JEUDI!$B$6:$B$29,MATCH($A$74,JEUDI!N6:N29,0))</f>
        <v>#N/A</v>
      </c>
      <c r="GM74" s="565" t="e">
        <f>INDEX(JEUDI!$B$6:$B$29,MATCH($A$74,JEUDI!O6:O29,0))</f>
        <v>#N/A</v>
      </c>
      <c r="GN74" s="565" t="e">
        <f>INDEX(JEUDI!$B$6:$B$29,MATCH($A$74,JEUDI!P6:P29,0))</f>
        <v>#N/A</v>
      </c>
      <c r="GO74" s="565" t="e">
        <f>INDEX(JEUDI!$B$6:$B$29,MATCH($A$74,JEUDI!Q6:Q29,0))</f>
        <v>#N/A</v>
      </c>
      <c r="GP74" s="565" t="e">
        <f>INDEX(JEUDI!$B$6:$B$29,MATCH($A$74,JEUDI!R6:R29,0))</f>
        <v>#N/A</v>
      </c>
      <c r="GQ74" s="565" t="e">
        <f>INDEX(JEUDI!$B$6:$B$29,MATCH($A$74,JEUDI!S6:S29,0))</f>
        <v>#N/A</v>
      </c>
      <c r="GR74" s="565" t="e">
        <f>INDEX(JEUDI!$B$6:$B$29,MATCH($A$74,JEUDI!T6:T29,0))</f>
        <v>#N/A</v>
      </c>
      <c r="GS74" s="565" t="e">
        <f>INDEX(JEUDI!$B$6:$B$29,MATCH($A$74,JEUDI!U6:U29,0))</f>
        <v>#N/A</v>
      </c>
      <c r="GT74" s="565" t="e">
        <f>INDEX(JEUDI!$B$6:$B$29,MATCH($A$74,JEUDI!V6:V29,0))</f>
        <v>#N/A</v>
      </c>
      <c r="GU74" s="565" t="e">
        <f>INDEX(JEUDI!$B$6:$B$29,MATCH($A$74,JEUDI!W6:W29,0))</f>
        <v>#N/A</v>
      </c>
      <c r="GV74" s="565" t="e">
        <f>INDEX(JEUDI!$B$6:$B$29,MATCH($A$74,JEUDI!X6:X29,0))</f>
        <v>#N/A</v>
      </c>
      <c r="GW74" s="565" t="e">
        <f>INDEX(JEUDI!$B$6:$B$29,MATCH($A$74,JEUDI!Y6:Y29,0))</f>
        <v>#N/A</v>
      </c>
      <c r="GX74" s="565" t="e">
        <f>INDEX(JEUDI!$B$6:$B$29,MATCH($A$74,JEUDI!Z6:Z29,0))</f>
        <v>#N/A</v>
      </c>
      <c r="GY74" s="565" t="e">
        <f>INDEX(JEUDI!$B$6:$B$29,MATCH($A$74,JEUDI!AA6:AA29,0))</f>
        <v>#N/A</v>
      </c>
      <c r="GZ74" s="565" t="e">
        <f>INDEX(JEUDI!$B$6:$B$29,MATCH($A$74,JEUDI!AB6:AB29,0))</f>
        <v>#N/A</v>
      </c>
      <c r="HA74" s="572">
        <f t="shared" si="82"/>
        <v>0</v>
      </c>
      <c r="HC74" s="772" t="str">
        <f t="shared" si="83"/>
        <v>SILVARES</v>
      </c>
      <c r="HD74" s="565" t="e">
        <f>INDEX(VENDREDI!$B$6:$B$29,MATCH($A$74,VENDREDI!D6:D29,0))</f>
        <v>#N/A</v>
      </c>
      <c r="HE74" s="565" t="e">
        <f>INDEX(VENDREDI!$B$6:$B$29,MATCH($A$74,VENDREDI!E6:E29,0))</f>
        <v>#N/A</v>
      </c>
      <c r="HF74" s="565" t="e">
        <f>INDEX(VENDREDI!$B$6:$B$29,MATCH($A$74,VENDREDI!F6:F29,0))</f>
        <v>#N/A</v>
      </c>
      <c r="HG74" s="565" t="e">
        <f>INDEX(VENDREDI!$B$6:$B$29,MATCH($A$74,VENDREDI!G6:G29,0))</f>
        <v>#N/A</v>
      </c>
      <c r="HH74" s="565" t="e">
        <f>INDEX(VENDREDI!$B$6:$B$29,MATCH($A$74,VENDREDI!H6:H29,0))</f>
        <v>#N/A</v>
      </c>
      <c r="HI74" s="565" t="e">
        <f>INDEX(VENDREDI!$B$6:$B$29,MATCH($A$74,VENDREDI!I6:I29,0))</f>
        <v>#N/A</v>
      </c>
      <c r="HJ74" s="565" t="e">
        <f>INDEX(VENDREDI!$B$6:$B$29,MATCH($A$74,VENDREDI!J6:J29,0))</f>
        <v>#N/A</v>
      </c>
      <c r="HK74" s="565" t="e">
        <f>INDEX(VENDREDI!$B$6:$B$29,MATCH($A$74,VENDREDI!K6:K29,0))</f>
        <v>#N/A</v>
      </c>
      <c r="HL74" s="565" t="e">
        <f>INDEX(VENDREDI!$B$6:$B$29,MATCH($A$74,VENDREDI!L6:L29,0))</f>
        <v>#N/A</v>
      </c>
      <c r="HM74" s="565" t="e">
        <f>INDEX(VENDREDI!$B$6:$B$29,MATCH($A$74,VENDREDI!M6:M29,0))</f>
        <v>#N/A</v>
      </c>
      <c r="HN74" s="565" t="e">
        <f>INDEX(VENDREDI!$B$6:$B$29,MATCH($A$74,VENDREDI!N6:N29,0))</f>
        <v>#N/A</v>
      </c>
      <c r="HO74" s="565" t="e">
        <f>INDEX(VENDREDI!$B$6:$B$29,MATCH($A$74,VENDREDI!O6:O29,0))</f>
        <v>#N/A</v>
      </c>
      <c r="HP74" s="565" t="e">
        <f>INDEX(VENDREDI!$B$6:$B$29,MATCH($A$74,VENDREDI!P6:P29,0))</f>
        <v>#N/A</v>
      </c>
      <c r="HQ74" s="565" t="e">
        <f>INDEX(VENDREDI!$B$6:$B$29,MATCH($A$74,VENDREDI!Q6:Q29,0))</f>
        <v>#N/A</v>
      </c>
      <c r="HR74" s="565" t="e">
        <f>INDEX(VENDREDI!$B$6:$B$29,MATCH($A$74,VENDREDI!R6:R29,0))</f>
        <v>#N/A</v>
      </c>
      <c r="HS74" s="565" t="e">
        <f>INDEX(VENDREDI!$B$6:$B$29,MATCH($A$74,VENDREDI!S6:S29,0))</f>
        <v>#N/A</v>
      </c>
      <c r="HT74" s="565" t="e">
        <f>INDEX(VENDREDI!$B$6:$B$29,MATCH($A$74,VENDREDI!T6:T29,0))</f>
        <v>#N/A</v>
      </c>
      <c r="HU74" s="565" t="e">
        <f>INDEX(VENDREDI!$B$6:$B$29,MATCH($A$74,VENDREDI!U6:U29,0))</f>
        <v>#N/A</v>
      </c>
      <c r="HV74" s="565" t="e">
        <f>INDEX(VENDREDI!$B$6:$B$29,MATCH($A$74,VENDREDI!V6:V29,0))</f>
        <v>#N/A</v>
      </c>
      <c r="HW74" s="565" t="e">
        <f>INDEX(VENDREDI!$B$6:$B$29,MATCH($A$74,VENDREDI!W6:W29,0))</f>
        <v>#N/A</v>
      </c>
      <c r="HX74" s="565" t="e">
        <f>INDEX(VENDREDI!$B$6:$B$29,MATCH($A$74,VENDREDI!X6:X29,0))</f>
        <v>#N/A</v>
      </c>
      <c r="HY74" s="565" t="e">
        <f>INDEX(VENDREDI!$B$6:$B$29,MATCH($A$74,VENDREDI!Y6:Y29,0))</f>
        <v>#N/A</v>
      </c>
      <c r="HZ74" s="565" t="e">
        <f>INDEX(VENDREDI!$B$6:$B$29,MATCH($A$74,VENDREDI!Z6:Z29,0))</f>
        <v>#N/A</v>
      </c>
      <c r="IA74" s="565" t="e">
        <f>INDEX(VENDREDI!$B$6:$B$29,MATCH($A$74,VENDREDI!AA6:AA29,0))</f>
        <v>#N/A</v>
      </c>
      <c r="IB74" s="565" t="e">
        <f>INDEX(VENDREDI!$B$6:$B$29,MATCH($A$74,VENDREDI!AB6:AB29,0))</f>
        <v>#N/A</v>
      </c>
      <c r="IC74" s="572">
        <f t="shared" si="84"/>
        <v>0</v>
      </c>
      <c r="IG74" s="772" t="str">
        <f t="shared" si="85"/>
        <v>SILVARES</v>
      </c>
      <c r="IH74" s="565" t="e">
        <f>INDEX(LUNDI!$B$35:$B$58,MATCH($A$74,LUNDI!D35:D58,0))</f>
        <v>#N/A</v>
      </c>
      <c r="II74" s="565" t="e">
        <f>INDEX(LUNDI!$B$35:$B$58,MATCH($A$74,LUNDI!E35:E58,0))</f>
        <v>#N/A</v>
      </c>
      <c r="IJ74" s="565" t="e">
        <f>INDEX(LUNDI!$B$35:$B$58,MATCH($A$74,LUNDI!F35:F58,0))</f>
        <v>#N/A</v>
      </c>
      <c r="IK74" s="565" t="e">
        <f>INDEX(LUNDI!$B$35:$B$58,MATCH($A$74,LUNDI!G35:G58,0))</f>
        <v>#N/A</v>
      </c>
      <c r="IL74" s="565" t="e">
        <f>INDEX(LUNDI!$B$35:$B$58,MATCH($A$74,LUNDI!H35:H58,0))</f>
        <v>#N/A</v>
      </c>
      <c r="IM74" s="565" t="e">
        <f>INDEX(LUNDI!$B$35:$B$58,MATCH($A$74,LUNDI!I35:I58,0))</f>
        <v>#N/A</v>
      </c>
      <c r="IN74" s="565" t="e">
        <f>INDEX(LUNDI!$B$35:$B$58,MATCH($A$74,LUNDI!J35:J58,0))</f>
        <v>#N/A</v>
      </c>
      <c r="IO74" s="565" t="e">
        <f>INDEX(LUNDI!$B$35:$B$58,MATCH($A$74,LUNDI!K35:K58,0))</f>
        <v>#N/A</v>
      </c>
      <c r="IP74" s="565" t="e">
        <f>INDEX(LUNDI!$B$35:$B$58,MATCH($A$74,LUNDI!L35:L58,0))</f>
        <v>#N/A</v>
      </c>
      <c r="IQ74" s="565" t="e">
        <f>INDEX(LUNDI!$B$35:$B$58,MATCH($A$74,LUNDI!M35:M58,0))</f>
        <v>#N/A</v>
      </c>
      <c r="IR74" s="565" t="e">
        <f>INDEX(LUNDI!$B$35:$B$58,MATCH($A$74,LUNDI!N35:N58,0))</f>
        <v>#N/A</v>
      </c>
      <c r="IS74" s="565" t="e">
        <f>INDEX(LUNDI!$B$35:$B$58,MATCH($A$74,LUNDI!O35:O58,0))</f>
        <v>#N/A</v>
      </c>
      <c r="IT74" s="565" t="e">
        <f>INDEX(LUNDI!$B$35:$B$58,MATCH($A$74,LUNDI!P35:P58,0))</f>
        <v>#N/A</v>
      </c>
      <c r="IU74" s="565" t="e">
        <f>INDEX(LUNDI!$B$35:$B$58,MATCH($A$74,LUNDI!Q35:Q58,0))</f>
        <v>#N/A</v>
      </c>
      <c r="IV74" s="565" t="e">
        <f>INDEX(LUNDI!$B$35:$B$58,MATCH($A$74,LUNDI!R35:R58,0))</f>
        <v>#N/A</v>
      </c>
      <c r="IW74" s="565" t="e">
        <f>INDEX(LUNDI!$B$35:$B$58,MATCH($A$74,LUNDI!S35:S58,0))</f>
        <v>#N/A</v>
      </c>
      <c r="IX74" s="565" t="e">
        <f>INDEX(LUNDI!$B$35:$B$58,MATCH($A$74,LUNDI!T35:T58,0))</f>
        <v>#N/A</v>
      </c>
      <c r="IY74" s="565" t="e">
        <f>INDEX(LUNDI!$B$35:$B$58,MATCH($A$74,LUNDI!U35:U58,0))</f>
        <v>#N/A</v>
      </c>
      <c r="IZ74" s="565" t="e">
        <f>INDEX(LUNDI!$B$35:$B$58,MATCH($A$74,LUNDI!V35:V58,0))</f>
        <v>#N/A</v>
      </c>
      <c r="JA74" s="565" t="e">
        <f>INDEX(LUNDI!$B$35:$B$58,MATCH($A$74,LUNDI!W35:W58,0))</f>
        <v>#N/A</v>
      </c>
      <c r="JB74" s="565" t="e">
        <f>INDEX(LUNDI!$B$35:$B$58,MATCH($A$74,LUNDI!X35:X58,0))</f>
        <v>#N/A</v>
      </c>
      <c r="JC74" s="565" t="e">
        <f>INDEX(LUNDI!$B$35:$B$58,MATCH($A$74,LUNDI!Y35:Y58,0))</f>
        <v>#N/A</v>
      </c>
      <c r="JD74" s="565" t="e">
        <f>INDEX(LUNDI!$B$35:$B$58,MATCH($A$74,LUNDI!Z35:Z58,0))</f>
        <v>#N/A</v>
      </c>
      <c r="JE74" s="565" t="e">
        <f>INDEX(LUNDI!$B$35:$B$58,MATCH($A$74,LUNDI!AA35:AA58,0))</f>
        <v>#N/A</v>
      </c>
      <c r="JF74" s="565" t="e">
        <f>INDEX(LUNDI!$B$35:$B$58,MATCH($A$74,LUNDI!AB35:AB58,0))</f>
        <v>#N/A</v>
      </c>
      <c r="JG74" s="572">
        <f t="shared" si="86"/>
        <v>0</v>
      </c>
      <c r="JI74" s="772" t="str">
        <f t="shared" si="87"/>
        <v>SILVARES</v>
      </c>
      <c r="JJ74" s="565" t="e">
        <f>INDEX(MARDI!$B$35:$B$58,MATCH($A$74,MARDI!D35:D58,0))</f>
        <v>#N/A</v>
      </c>
      <c r="JK74" s="565" t="e">
        <f>INDEX(MARDI!$B$35:$B$58,MATCH($A$74,MARDI!E35:E58,0))</f>
        <v>#N/A</v>
      </c>
      <c r="JL74" s="565" t="e">
        <f>INDEX(MARDI!$B$35:$B$58,MATCH($A$74,MARDI!F35:F58,0))</f>
        <v>#N/A</v>
      </c>
      <c r="JM74" s="565" t="e">
        <f>INDEX(MARDI!$B$35:$B$58,MATCH($A$74,MARDI!G35:G58,0))</f>
        <v>#N/A</v>
      </c>
      <c r="JN74" s="565" t="e">
        <f>INDEX(MARDI!$B$35:$B$58,MATCH($A$74,MARDI!H35:H58,0))</f>
        <v>#N/A</v>
      </c>
      <c r="JO74" s="565" t="e">
        <f>INDEX(MARDI!$B$35:$B$58,MATCH($A$74,MARDI!I35:I58,0))</f>
        <v>#N/A</v>
      </c>
      <c r="JP74" s="565" t="e">
        <f>INDEX(MARDI!$B$35:$B$58,MATCH($A$74,MARDI!J35:J58,0))</f>
        <v>#N/A</v>
      </c>
      <c r="JQ74" s="565" t="e">
        <f>INDEX(MARDI!$B$35:$B$58,MATCH($A$74,MARDI!K35:K58,0))</f>
        <v>#N/A</v>
      </c>
      <c r="JR74" s="565" t="e">
        <f>INDEX(MARDI!$B$35:$B$58,MATCH($A$74,MARDI!L35:L58,0))</f>
        <v>#N/A</v>
      </c>
      <c r="JS74" s="565" t="e">
        <f>INDEX(MARDI!$B$35:$B$58,MATCH($A$74,MARDI!M35:M58,0))</f>
        <v>#N/A</v>
      </c>
      <c r="JT74" s="565" t="e">
        <f>INDEX(MARDI!$B$35:$B$58,MATCH($A$74,MARDI!N35:N58,0))</f>
        <v>#N/A</v>
      </c>
      <c r="JU74" s="565" t="e">
        <f>INDEX(MARDI!$B$35:$B$58,MATCH($A$74,MARDI!O35:O58,0))</f>
        <v>#N/A</v>
      </c>
      <c r="JV74" s="565" t="e">
        <f>INDEX(MARDI!$B$35:$B$58,MATCH($A$74,MARDI!P35:P58,0))</f>
        <v>#N/A</v>
      </c>
      <c r="JW74" s="565" t="e">
        <f>INDEX(MARDI!$B$35:$B$58,MATCH($A$74,MARDI!Q35:Q58,0))</f>
        <v>#N/A</v>
      </c>
      <c r="JX74" s="565" t="e">
        <f>INDEX(MARDI!$B$35:$B$58,MATCH($A$74,MARDI!R35:R58,0))</f>
        <v>#N/A</v>
      </c>
      <c r="JY74" s="565" t="e">
        <f>INDEX(MARDI!$B$35:$B$58,MATCH($A$74,MARDI!S35:S58,0))</f>
        <v>#N/A</v>
      </c>
      <c r="JZ74" s="565" t="e">
        <f>INDEX(MARDI!$B$35:$B$58,MATCH($A$74,MARDI!T35:T58,0))</f>
        <v>#N/A</v>
      </c>
      <c r="KA74" s="565" t="e">
        <f>INDEX(MARDI!$B$35:$B$58,MATCH($A$74,MARDI!U35:U58,0))</f>
        <v>#N/A</v>
      </c>
      <c r="KB74" s="565" t="e">
        <f>INDEX(MARDI!$B$35:$B$58,MATCH($A$74,MARDI!V35:V58,0))</f>
        <v>#N/A</v>
      </c>
      <c r="KC74" s="565" t="e">
        <f>INDEX(MARDI!$B$35:$B$58,MATCH($A$74,MARDI!W35:W58,0))</f>
        <v>#N/A</v>
      </c>
      <c r="KD74" s="565" t="e">
        <f>INDEX(MARDI!$B$35:$B$58,MATCH($A$74,MARDI!X35:X58,0))</f>
        <v>#N/A</v>
      </c>
      <c r="KE74" s="565" t="e">
        <f>INDEX(MARDI!$B$35:$B$58,MATCH($A$74,MARDI!Y35:Y58,0))</f>
        <v>#N/A</v>
      </c>
      <c r="KF74" s="565" t="e">
        <f>INDEX(MARDI!$B$35:$B$58,MATCH($A$74,MARDI!Z35:Z58,0))</f>
        <v>#N/A</v>
      </c>
      <c r="KG74" s="565" t="e">
        <f>INDEX(MARDI!$B$35:$B$58,MATCH($A$74,MARDI!AA35:AA58,0))</f>
        <v>#N/A</v>
      </c>
      <c r="KH74" s="565" t="e">
        <f>INDEX(MARDI!$B$35:$B$58,MATCH($A$74,MARDI!AB35:AB58,0))</f>
        <v>#N/A</v>
      </c>
      <c r="KI74" s="572">
        <f t="shared" si="88"/>
        <v>0</v>
      </c>
      <c r="KK74" s="565" t="str">
        <f t="shared" si="89"/>
        <v>SILVARES</v>
      </c>
      <c r="KL74" s="565" t="e">
        <f>INDEX(MERCREDI!$B$35:$B$58,MATCH($A$74,MERCREDI!D35:D58,0))</f>
        <v>#N/A</v>
      </c>
      <c r="KM74" s="565" t="e">
        <f>INDEX(MERCREDI!$B$35:$B$58,MATCH($A$74,MERCREDI!E35:E58,0))</f>
        <v>#N/A</v>
      </c>
      <c r="KN74" s="565" t="e">
        <f>INDEX(MERCREDI!$B$35:$B$58,MATCH($A$74,MERCREDI!F35:F58,0))</f>
        <v>#N/A</v>
      </c>
      <c r="KO74" s="565" t="e">
        <f>INDEX(MERCREDI!$B$35:$B$58,MATCH($A$74,MERCREDI!G35:G58,0))</f>
        <v>#N/A</v>
      </c>
      <c r="KP74" s="565" t="e">
        <f>INDEX(MERCREDI!$B$35:$B$58,MATCH($A$74,MERCREDI!H35:H58,0))</f>
        <v>#N/A</v>
      </c>
      <c r="KQ74" s="565" t="e">
        <f>INDEX(MERCREDI!$B$35:$B$58,MATCH($A$74,MERCREDI!I35:I58,0))</f>
        <v>#N/A</v>
      </c>
      <c r="KR74" s="565" t="e">
        <f>INDEX(MERCREDI!$B$35:$B$58,MATCH($A$74,MERCREDI!J35:J58,0))</f>
        <v>#N/A</v>
      </c>
      <c r="KS74" s="565" t="e">
        <f>INDEX(MERCREDI!$B$35:$B$58,MATCH($A$74,MERCREDI!K35:K58,0))</f>
        <v>#N/A</v>
      </c>
      <c r="KT74" s="565" t="e">
        <f>INDEX(MERCREDI!$B$35:$B$58,MATCH($A$74,MERCREDI!L35:L58,0))</f>
        <v>#N/A</v>
      </c>
      <c r="KU74" s="565" t="e">
        <f>INDEX(MERCREDI!$B$35:$B$58,MATCH($A$74,MERCREDI!M35:M58,0))</f>
        <v>#N/A</v>
      </c>
      <c r="KV74" s="565" t="e">
        <f>INDEX(MERCREDI!$B$35:$B$58,MATCH($A$74,MERCREDI!N35:N58,0))</f>
        <v>#N/A</v>
      </c>
      <c r="KW74" s="565" t="e">
        <f>INDEX(MERCREDI!$B$35:$B$58,MATCH($A$74,MERCREDI!O35:O58,0))</f>
        <v>#N/A</v>
      </c>
      <c r="KX74" s="565" t="e">
        <f>INDEX(MERCREDI!$B$35:$B$58,MATCH($A$74,MERCREDI!P35:P58,0))</f>
        <v>#N/A</v>
      </c>
      <c r="KY74" s="565" t="e">
        <f>INDEX(MERCREDI!$B$35:$B$58,MATCH($A$74,MERCREDI!Q35:Q58,0))</f>
        <v>#N/A</v>
      </c>
      <c r="KZ74" s="565" t="e">
        <f>INDEX(MERCREDI!$B$35:$B$58,MATCH($A$74,MERCREDI!R35:R58,0))</f>
        <v>#N/A</v>
      </c>
      <c r="LA74" s="565" t="e">
        <f>INDEX(MERCREDI!$B$35:$B$58,MATCH($A$74,MERCREDI!S35:S58,0))</f>
        <v>#N/A</v>
      </c>
      <c r="LB74" s="565" t="e">
        <f>INDEX(MERCREDI!$B$35:$B$58,MATCH($A$74,MERCREDI!T35:T58,0))</f>
        <v>#N/A</v>
      </c>
      <c r="LC74" s="565" t="e">
        <f>INDEX(MERCREDI!$B$35:$B$58,MATCH($A$74,MERCREDI!U35:U58,0))</f>
        <v>#N/A</v>
      </c>
      <c r="LD74" s="565" t="e">
        <f>INDEX(MERCREDI!$B$35:$B$58,MATCH($A$74,MERCREDI!V35:V58,0))</f>
        <v>#N/A</v>
      </c>
      <c r="LE74" s="565" t="e">
        <f>INDEX(MERCREDI!$B$35:$B$58,MATCH($A$74,MERCREDI!W35:W58,0))</f>
        <v>#N/A</v>
      </c>
      <c r="LF74" s="565" t="e">
        <f>INDEX(MERCREDI!$B$35:$B$58,MATCH($A$74,MERCREDI!X35:X58,0))</f>
        <v>#N/A</v>
      </c>
      <c r="LG74" s="565" t="e">
        <f>INDEX(MERCREDI!$B$35:$B$58,MATCH($A$74,MERCREDI!Y35:Y58,0))</f>
        <v>#N/A</v>
      </c>
      <c r="LH74" s="565" t="e">
        <f>INDEX(MERCREDI!$B$35:$B$58,MATCH($A$74,MERCREDI!Z35:Z58,0))</f>
        <v>#N/A</v>
      </c>
      <c r="LI74" s="565" t="e">
        <f>INDEX(MERCREDI!$B$35:$B$58,MATCH($A$74,MERCREDI!AA35:AA58,0))</f>
        <v>#N/A</v>
      </c>
      <c r="LJ74" s="565" t="e">
        <f>INDEX(MERCREDI!$B$35:$B$58,MATCH($A$74,MERCREDI!AB35:AB58,0))</f>
        <v>#N/A</v>
      </c>
      <c r="LK74" s="572">
        <f t="shared" si="90"/>
        <v>0</v>
      </c>
      <c r="LM74" s="565" t="str">
        <f t="shared" si="91"/>
        <v>SILVARES</v>
      </c>
      <c r="LN74" s="565" t="e">
        <f>INDEX(JEUDI!$B$35:$B$58,MATCH($A$74,JEUDI!D35:D58,0))</f>
        <v>#N/A</v>
      </c>
      <c r="LO74" s="565" t="e">
        <f>INDEX(JEUDI!$B$35:$B$58,MATCH($A$74,JEUDI!E35:E58,0))</f>
        <v>#N/A</v>
      </c>
      <c r="LP74" s="565" t="e">
        <f>INDEX(JEUDI!$B$35:$B$58,MATCH($A$74,JEUDI!F35:F58,0))</f>
        <v>#N/A</v>
      </c>
      <c r="LQ74" s="565" t="e">
        <f>INDEX(JEUDI!$B$35:$B$58,MATCH($A$74,JEUDI!G35:G58,0))</f>
        <v>#N/A</v>
      </c>
      <c r="LR74" s="565" t="e">
        <f>INDEX(JEUDI!$B$35:$B$58,MATCH($A$74,JEUDI!H35:H58,0))</f>
        <v>#N/A</v>
      </c>
      <c r="LS74" s="565" t="e">
        <f>INDEX(JEUDI!$B$35:$B$58,MATCH($A$74,JEUDI!I35:I58,0))</f>
        <v>#N/A</v>
      </c>
      <c r="LT74" s="565" t="e">
        <f>INDEX(JEUDI!$B$35:$B$58,MATCH($A$74,JEUDI!J35:J58,0))</f>
        <v>#N/A</v>
      </c>
      <c r="LU74" s="565" t="e">
        <f>INDEX(JEUDI!$B$35:$B$58,MATCH($A$74,JEUDI!K35:K58,0))</f>
        <v>#N/A</v>
      </c>
      <c r="LV74" s="565" t="e">
        <f>INDEX(JEUDI!$B$35:$B$58,MATCH($A$74,JEUDI!L35:L58,0))</f>
        <v>#N/A</v>
      </c>
      <c r="LW74" s="565" t="e">
        <f>INDEX(JEUDI!$B$35:$B$58,MATCH($A$74,JEUDI!M35:M58,0))</f>
        <v>#N/A</v>
      </c>
      <c r="LX74" s="565" t="e">
        <f>INDEX(JEUDI!$B$35:$B$58,MATCH($A$74,JEUDI!N35:N58,0))</f>
        <v>#N/A</v>
      </c>
      <c r="LY74" s="565" t="e">
        <f>INDEX(JEUDI!$B$35:$B$58,MATCH($A$74,JEUDI!O35:O58,0))</f>
        <v>#N/A</v>
      </c>
      <c r="LZ74" s="565" t="e">
        <f>INDEX(JEUDI!$B$35:$B$58,MATCH($A$74,JEUDI!P35:P58,0))</f>
        <v>#N/A</v>
      </c>
      <c r="MA74" s="565" t="e">
        <f>INDEX(JEUDI!$B$35:$B$58,MATCH($A$74,JEUDI!Q35:Q58,0))</f>
        <v>#N/A</v>
      </c>
      <c r="MB74" s="565" t="e">
        <f>INDEX(JEUDI!$B$35:$B$58,MATCH($A$74,JEUDI!R35:R58,0))</f>
        <v>#N/A</v>
      </c>
      <c r="MC74" s="565" t="e">
        <f>INDEX(JEUDI!$B$35:$B$58,MATCH($A$74,JEUDI!S35:S58,0))</f>
        <v>#N/A</v>
      </c>
      <c r="MD74" s="565" t="e">
        <f>INDEX(JEUDI!$B$35:$B$58,MATCH($A$74,JEUDI!T35:T58,0))</f>
        <v>#N/A</v>
      </c>
      <c r="ME74" s="565" t="e">
        <f>INDEX(JEUDI!$B$35:$B$58,MATCH($A$74,JEUDI!U35:U58,0))</f>
        <v>#N/A</v>
      </c>
      <c r="MF74" s="565" t="e">
        <f>INDEX(JEUDI!$B$35:$B$58,MATCH($A$74,JEUDI!V35:V58,0))</f>
        <v>#N/A</v>
      </c>
      <c r="MG74" s="565" t="e">
        <f>INDEX(JEUDI!$B$35:$B$58,MATCH($A$74,JEUDI!W35:W58,0))</f>
        <v>#N/A</v>
      </c>
      <c r="MH74" s="565" t="e">
        <f>INDEX(JEUDI!$B$35:$B$58,MATCH($A$74,JEUDI!X35:X58,0))</f>
        <v>#N/A</v>
      </c>
      <c r="MI74" s="565" t="e">
        <f>INDEX(JEUDI!$B$35:$B$58,MATCH($A$74,JEUDI!Y35:Y58,0))</f>
        <v>#N/A</v>
      </c>
      <c r="MJ74" s="565" t="e">
        <f>INDEX(JEUDI!$B$35:$B$58,MATCH($A$74,JEUDI!Z35:Z58,0))</f>
        <v>#N/A</v>
      </c>
      <c r="MK74" s="565" t="e">
        <f>INDEX(JEUDI!$B$35:$B$58,MATCH($A$74,JEUDI!AA35:AA58,0))</f>
        <v>#N/A</v>
      </c>
      <c r="ML74" s="565" t="e">
        <f>INDEX(JEUDI!$B$35:$B$58,MATCH($A$74,JEUDI!AB35:AB58,0))</f>
        <v>#N/A</v>
      </c>
      <c r="MM74" s="572">
        <f t="shared" si="92"/>
        <v>0</v>
      </c>
      <c r="MP74" s="565" t="str">
        <f t="shared" si="93"/>
        <v>SILVARES</v>
      </c>
      <c r="MQ74" s="565" t="e">
        <f>INDEX(VENDREDI!$B$35:$B$58,MATCH($A$74,VENDREDI!D35:D58,0))</f>
        <v>#N/A</v>
      </c>
      <c r="MR74" s="565" t="e">
        <f>INDEX(VENDREDI!$B$35:$B$58,MATCH($A$74,VENDREDI!E35:E58,0))</f>
        <v>#N/A</v>
      </c>
      <c r="MS74" s="565" t="e">
        <f>INDEX(VENDREDI!$B$35:$B$58,MATCH($A$74,VENDREDI!F35:F58,0))</f>
        <v>#N/A</v>
      </c>
      <c r="MT74" s="565" t="e">
        <f>INDEX(VENDREDI!$B$35:$B$58,MATCH($A$74,VENDREDI!G35:G58,0))</f>
        <v>#N/A</v>
      </c>
      <c r="MU74" s="565" t="e">
        <f>INDEX(VENDREDI!$B$35:$B$58,MATCH($A$74,VENDREDI!H35:H58,0))</f>
        <v>#N/A</v>
      </c>
      <c r="MV74" s="565" t="e">
        <f>INDEX(VENDREDI!$B$35:$B$58,MATCH($A$74,VENDREDI!I35:I58,0))</f>
        <v>#N/A</v>
      </c>
      <c r="MW74" s="565" t="e">
        <f>INDEX(VENDREDI!$B$35:$B$58,MATCH($A$74,VENDREDI!J35:J58,0))</f>
        <v>#N/A</v>
      </c>
      <c r="MX74" s="565" t="e">
        <f>INDEX(VENDREDI!$B$35:$B$58,MATCH($A$74,VENDREDI!K35:K58,0))</f>
        <v>#N/A</v>
      </c>
      <c r="MY74" s="565" t="e">
        <f>INDEX(VENDREDI!$B$35:$B$58,MATCH($A$74,VENDREDI!L35:L58,0))</f>
        <v>#N/A</v>
      </c>
      <c r="MZ74" s="565" t="e">
        <f>INDEX(VENDREDI!$B$35:$B$58,MATCH($A$74,VENDREDI!M35:M58,0))</f>
        <v>#N/A</v>
      </c>
      <c r="NA74" s="565" t="e">
        <f>INDEX(VENDREDI!$B$35:$B$58,MATCH($A$74,VENDREDI!N35:N58,0))</f>
        <v>#N/A</v>
      </c>
      <c r="NB74" s="565" t="e">
        <f>INDEX(VENDREDI!$B$35:$B$58,MATCH($A$74,VENDREDI!O35:O58,0))</f>
        <v>#N/A</v>
      </c>
      <c r="NC74" s="565" t="e">
        <f>INDEX(VENDREDI!$B$35:$B$58,MATCH($A$74,VENDREDI!P35:P58,0))</f>
        <v>#N/A</v>
      </c>
      <c r="ND74" s="565" t="e">
        <f>INDEX(VENDREDI!$B$35:$B$58,MATCH($A$74,VENDREDI!Q35:Q58,0))</f>
        <v>#N/A</v>
      </c>
      <c r="NE74" s="565" t="e">
        <f>INDEX(VENDREDI!$B$35:$B$58,MATCH($A$74,VENDREDI!R35:R58,0))</f>
        <v>#N/A</v>
      </c>
      <c r="NF74" s="565" t="e">
        <f>INDEX(VENDREDI!$B$35:$B$58,MATCH($A$74,VENDREDI!S35:S58,0))</f>
        <v>#N/A</v>
      </c>
      <c r="NG74" s="565" t="e">
        <f>INDEX(VENDREDI!$B$35:$B$58,MATCH($A$74,VENDREDI!T35:T58,0))</f>
        <v>#N/A</v>
      </c>
      <c r="NH74" s="565" t="e">
        <f>INDEX(VENDREDI!$B$35:$B$58,MATCH($A$74,VENDREDI!U35:U58,0))</f>
        <v>#N/A</v>
      </c>
      <c r="NI74" s="565" t="e">
        <f>INDEX(VENDREDI!$B$35:$B$58,MATCH($A$74,VENDREDI!V35:V58,0))</f>
        <v>#N/A</v>
      </c>
      <c r="NJ74" s="565" t="e">
        <f>INDEX(VENDREDI!$B$35:$B$58,MATCH($A$74,VENDREDI!W35:W58,0))</f>
        <v>#N/A</v>
      </c>
      <c r="NK74" s="565" t="e">
        <f>INDEX(VENDREDI!$B$35:$B$58,MATCH($A$74,VENDREDI!X35:X58,0))</f>
        <v>#N/A</v>
      </c>
      <c r="NL74" s="565" t="e">
        <f>INDEX(VENDREDI!$B$35:$B$58,MATCH($A$74,VENDREDI!Y35:Y58,0))</f>
        <v>#N/A</v>
      </c>
      <c r="NM74" s="565" t="e">
        <f>INDEX(VENDREDI!$B$35:$B$58,MATCH($A$74,VENDREDI!Z35:Z58,0))</f>
        <v>#N/A</v>
      </c>
      <c r="NN74" s="565" t="e">
        <f>INDEX(VENDREDI!$B$35:$B$58,MATCH($A$74,VENDREDI!AA35:AA58,0))</f>
        <v>#N/A</v>
      </c>
      <c r="NO74" s="565" t="e">
        <f>INDEX(VENDREDI!$B$35:$B$58,MATCH($A$74,VENDREDI!AB35:AB58,0))</f>
        <v>#N/A</v>
      </c>
      <c r="NP74" s="572">
        <f t="shared" si="94"/>
        <v>0</v>
      </c>
      <c r="NS74" s="564" t="str">
        <f t="shared" si="95"/>
        <v>SILVARES</v>
      </c>
      <c r="NT74" s="617" t="e">
        <f>INDEX(LUNDI!$B$63:$B$66,MATCH(A74,LUNDI!$D$63:$D$66,0))</f>
        <v>#N/A</v>
      </c>
      <c r="NU74" s="618" t="e">
        <f>INDEX(LUNDI!$B$63:$B$66,MATCH(A74,LUNDI!$E$63:$E$66,0))</f>
        <v>#N/A</v>
      </c>
      <c r="NV74" s="625" t="e">
        <f>INDEX(LUNDI!$H$63:$H$66,MATCH(A74,LUNDI!$J$63:$J$66,0))</f>
        <v>#N/A</v>
      </c>
      <c r="NW74" s="626" t="e">
        <f>INDEX(LUNDI!$H$63:$H$66,MATCH($A$74,LUNDI!K63:K66,0))</f>
        <v>#N/A</v>
      </c>
      <c r="NX74" s="617" t="e">
        <f>INDEX(MARDI!$B$63:$B$66,MATCH(A74,MARDI!$D$63:$D$66,0))</f>
        <v>#N/A</v>
      </c>
      <c r="NY74" s="618" t="e">
        <f>INDEX(MARDI!$B$63:$B$66,MATCH(A74,MARDI!$E$63:$E$66,0))</f>
        <v>#N/A</v>
      </c>
      <c r="NZ74" s="625" t="e">
        <f>INDEX(MARDI!$H$63:$H$66,MATCH(A74,MARDI!$J$63:$J$66,0))</f>
        <v>#N/A</v>
      </c>
      <c r="OA74" s="626" t="e">
        <f>INDEX(MARDI!$H$63:$H$66,MATCH(A74,MARDI!$K$63:$K$66,0))</f>
        <v>#N/A</v>
      </c>
      <c r="OB74" s="617" t="e">
        <f>INDEX(MERCREDI!$B$63:$B$66,MATCH(A74,MERCREDI!$D$63:$D$66,0))</f>
        <v>#N/A</v>
      </c>
      <c r="OC74" s="618" t="e">
        <f>INDEX(MERCREDI!$B$63:$B$66,MATCH(A74,MERCREDI!$E$63:$E$66,0))</f>
        <v>#N/A</v>
      </c>
      <c r="OD74" s="625" t="e">
        <f>INDEX(MERCREDI!$H$63:$H$66,MATCH(A74,MERCREDI!$J$63:$J$66,0))</f>
        <v>#N/A</v>
      </c>
      <c r="OE74" s="626" t="e">
        <f>INDEX(MERCREDI!$H$63:$H$66,MATCH(A74,MERCREDI!$K$63:$K$66,0))</f>
        <v>#N/A</v>
      </c>
      <c r="OF74" s="617" t="e">
        <f>INDEX(JEUDI!$B$63:$B$66,MATCH(A74,JEUDI!$D$63:$D$66,0))</f>
        <v>#N/A</v>
      </c>
      <c r="OG74" s="618" t="e">
        <f>INDEX(JEUDI!$B$63:$B$66,MATCH(A74,JEUDI!$E$63:$E$66,0))</f>
        <v>#N/A</v>
      </c>
      <c r="OH74" s="625" t="e">
        <f>INDEX(JEUDI!$H$63:$H$66,MATCH(A74,JEUDI!$J$63:$J$66,0))</f>
        <v>#N/A</v>
      </c>
      <c r="OI74" s="626" t="e">
        <f>INDEX(JEUDI!$H$63:$H$66,MATCH(A74,JEUDI!$K$63:$K$66,0))</f>
        <v>#N/A</v>
      </c>
      <c r="OJ74" s="617" t="e">
        <f>INDEX(VENDREDI!$B$63:$B$66,MATCH(A74,VENDREDI!$D$63:$D$66,0))</f>
        <v>#N/A</v>
      </c>
      <c r="OK74" s="618" t="e">
        <f>INDEX(VENDREDI!$B$63:$B$66,MATCH(A74,VENDREDI!$E$63:$E$66,0))</f>
        <v>#N/A</v>
      </c>
      <c r="OL74" s="625" t="e">
        <f>INDEX(VENDREDI!$H$63:$H$66,MATCH(A74,VENDREDI!$J$63:$J$66,0))</f>
        <v>#N/A</v>
      </c>
      <c r="OM74" s="626" t="e">
        <f>INDEX(VENDREDI!$H$63:$H$66,MATCH(A74,VENDREDI!$K$63:$K$66,0))</f>
        <v>#N/A</v>
      </c>
      <c r="ON74" s="669" t="str">
        <f t="shared" si="96"/>
        <v>SILVARES</v>
      </c>
      <c r="OO74" s="641" t="e">
        <f>INDEX(LUNDI!$C$63:$C$66,MATCH(A74,LUNDI!$D$63:$D$66,0))</f>
        <v>#N/A</v>
      </c>
      <c r="OP74" s="642" t="e">
        <f>INDEX(LUNDI!$C$63:$C$66,MATCH(A74,LUNDI!$E$63:$E$66,0))</f>
        <v>#N/A</v>
      </c>
      <c r="OQ74" s="645" t="e">
        <f>INDEX(LUNDI!$I$63:$I$66,MATCH(A74,LUNDI!$J$63:$J$66,0))</f>
        <v>#N/A</v>
      </c>
      <c r="OR74" s="646" t="e">
        <f>INDEX(LUNDI!$I$63:$I$66,MATCH(A74,LUNDI!$K$63:$K$66,0))</f>
        <v>#N/A</v>
      </c>
      <c r="OS74" s="649" t="e">
        <f>INDEX(MARDI!$C$63:$C$66,MATCH(A74,MARDI!$D$63:$D$66,0))</f>
        <v>#N/A</v>
      </c>
      <c r="OT74" s="650" t="e">
        <f>INDEX(MARDI!$C$63:$C$66,MATCH(A74,MARDI!$E$63:$E$66,0))</f>
        <v>#N/A</v>
      </c>
      <c r="OU74" s="651" t="e">
        <f>INDEX(MARDI!$I$63:$I$66,MATCH(A74,MARDI!$J$63:$J$66,0))</f>
        <v>#N/A</v>
      </c>
      <c r="OV74" s="652" t="e">
        <f>INDEX(MARDI!$I$63:$I$66,MATCH(A74,MARDI!$K$63:$K$66,0))</f>
        <v>#N/A</v>
      </c>
      <c r="OW74" s="657" t="e">
        <f>INDEX(MERCREDI!$C$63:$C$66,MATCH(A74,MERCREDI!$D$63:$D$66,0))</f>
        <v>#N/A</v>
      </c>
      <c r="OX74" s="658" t="e">
        <f>INDEX(MERCREDI!$C$63:$C$66,MATCH(A74,MERCREDI!$E$63:$E$66,0))</f>
        <v>#N/A</v>
      </c>
      <c r="OY74" s="659" t="e">
        <f>INDEX(MERCREDI!$I$63:$I$66,MATCH(A74,MERCREDI!$J$63:$J$66,0))</f>
        <v>#N/A</v>
      </c>
      <c r="OZ74" s="660" t="e">
        <f>INDEX(MERCREDI!$I$63:$I$66,MATCH(A74,MERCREDI!$K$63:$K$66,0))</f>
        <v>#N/A</v>
      </c>
      <c r="PA74" s="657" t="e">
        <f>INDEX(JEUDI!$C$63:$C$66,MATCH(A74,JEUDI!$D$63:$D$66,0))</f>
        <v>#N/A</v>
      </c>
      <c r="PB74" s="658" t="e">
        <f>INDEX(JEUDI!$C$63:$C$66,MATCH(A74,JEUDI!$E$63:$E$66,0))</f>
        <v>#N/A</v>
      </c>
      <c r="PC74" s="659" t="e">
        <f>INDEX(JEUDI!$I$63:$I$66,MATCH(A74,JEUDI!$J$63:$J$66,0))</f>
        <v>#N/A</v>
      </c>
      <c r="PD74" s="660" t="e">
        <f>INDEX(JEUDI!$I$63:$I$66,MATCH(A74,JEUDI!$K$63:$K$66,0))</f>
        <v>#N/A</v>
      </c>
      <c r="PE74" s="657" t="e">
        <f>INDEX(VENDREDI!$C$63:$C$66,MATCH(A74,VENDREDI!$D$63:$D$66,0))</f>
        <v>#N/A</v>
      </c>
      <c r="PF74" s="658" t="e">
        <f>INDEX(VENDREDI!$C$63:$C$66,MATCH(A74,VENDREDI!$E$63:$E$66,0))</f>
        <v>#N/A</v>
      </c>
      <c r="PG74" s="659" t="e">
        <f>INDEX(VENDREDI!$I$63:$I$66,MATCH(A74,VENDREDI!$J$63:$J$66,0))</f>
        <v>#N/A</v>
      </c>
      <c r="PH74" s="660" t="e">
        <f>INDEX(VENDREDI!$I$63:$I$66,MATCH(A74,VENDREDI!$K$63:$K$66,0))</f>
        <v>#N/A</v>
      </c>
    </row>
    <row r="75" spans="1:424" x14ac:dyDescent="0.25">
      <c r="A75" s="90" t="str">
        <f>'LISTE DES PROFS'!A70</f>
        <v>SNAUWAERT</v>
      </c>
      <c r="B75" s="226">
        <f t="shared" si="69"/>
        <v>0</v>
      </c>
      <c r="C75" s="487">
        <f t="shared" si="70"/>
        <v>0</v>
      </c>
      <c r="D75" s="481">
        <f t="shared" si="71"/>
        <v>0</v>
      </c>
      <c r="E75" s="482">
        <f t="shared" si="72"/>
        <v>0</v>
      </c>
      <c r="F75" s="226">
        <f t="shared" si="73"/>
        <v>0</v>
      </c>
      <c r="G75" s="487">
        <f t="shared" si="74"/>
        <v>0</v>
      </c>
      <c r="H75" s="481">
        <f t="shared" si="75"/>
        <v>0</v>
      </c>
      <c r="I75" s="482">
        <f t="shared" si="76"/>
        <v>0</v>
      </c>
      <c r="J75" s="226">
        <f t="shared" si="52"/>
        <v>0</v>
      </c>
      <c r="K75" s="487">
        <f t="shared" si="53"/>
        <v>0</v>
      </c>
      <c r="L75" s="481">
        <f t="shared" si="54"/>
        <v>0</v>
      </c>
      <c r="M75" s="482">
        <f t="shared" si="55"/>
        <v>0</v>
      </c>
      <c r="N75" s="492">
        <f t="shared" si="77"/>
        <v>0</v>
      </c>
      <c r="O75" s="480" t="s">
        <v>4</v>
      </c>
      <c r="P75" s="226">
        <f>COUNTIF(LUNDI!$D$6:$AB$15,A75)</f>
        <v>0</v>
      </c>
      <c r="Q75" s="228">
        <f>COUNTIF(LUNDI!$D$20:$Y$29,A75)</f>
        <v>0</v>
      </c>
      <c r="R75" s="444">
        <f t="shared" si="56"/>
        <v>0</v>
      </c>
      <c r="S75" s="228">
        <f>COUNTIF(MARDI!$D$6:$AB$15,A75)</f>
        <v>0</v>
      </c>
      <c r="T75" s="228">
        <f>COUNTIF(MARDI!$D$20:$Y$29,A75)</f>
        <v>0</v>
      </c>
      <c r="U75" s="444">
        <f t="shared" si="57"/>
        <v>0</v>
      </c>
      <c r="V75" s="228">
        <f>COUNTIF(MERCREDI!$D$6:$AB$15,A75)</f>
        <v>0</v>
      </c>
      <c r="W75" s="228">
        <f>COUNTIF(MERCREDI!$D$20:$Y$29,A75)</f>
        <v>0</v>
      </c>
      <c r="X75" s="444">
        <f t="shared" si="58"/>
        <v>0</v>
      </c>
      <c r="Y75" s="228">
        <f>COUNTIF(JEUDI!$D$6:$AB$15,A75)</f>
        <v>0</v>
      </c>
      <c r="Z75" s="228">
        <f>COUNTIF(JEUDI!$D$20:$Y$29,A75)</f>
        <v>0</v>
      </c>
      <c r="AA75" s="444">
        <f t="shared" si="59"/>
        <v>0</v>
      </c>
      <c r="AB75" s="228">
        <f>COUNTIF(VENDREDI!$D$6:$AB$15,A75)</f>
        <v>0</v>
      </c>
      <c r="AC75" s="229">
        <f>COUNTIF(VENDREDI!$D$20:$Y$29,A75)</f>
        <v>0</v>
      </c>
      <c r="AD75" s="451">
        <f t="shared" si="60"/>
        <v>0</v>
      </c>
      <c r="AE75" s="226">
        <f>COUNTIF(LUNDI!$D$63:$D$66,A75)</f>
        <v>0</v>
      </c>
      <c r="AF75" s="227">
        <f>COUNTIF(LUNDI!$E$63:$E$66,A75)</f>
        <v>0</v>
      </c>
      <c r="AG75" s="228">
        <f>COUNTIF(MARDI!$D$63:$D$66,A75)</f>
        <v>0</v>
      </c>
      <c r="AH75" s="234">
        <f>COUNTIF(MARDI!$E$63:$E$66,A75)</f>
        <v>0</v>
      </c>
      <c r="AI75" s="228">
        <f>COUNTIF(MERCREDI!$D$63:$D$66,A75)</f>
        <v>0</v>
      </c>
      <c r="AJ75" s="234">
        <f>COUNTIF(MERCREDI!$E$63:$E$66,A75)</f>
        <v>0</v>
      </c>
      <c r="AK75" s="228">
        <f>COUNTIF(JEUDI!$D$63:$D$66,A75)</f>
        <v>0</v>
      </c>
      <c r="AL75" s="227">
        <f>COUNTIF(JEUDI!$E$63:$E$66,A75)</f>
        <v>0</v>
      </c>
      <c r="AM75" s="228">
        <f>COUNTIF(VENDREDI!$D$63:$D$66,A75)</f>
        <v>0</v>
      </c>
      <c r="AN75" s="525">
        <f>COUNTIF(VENDREDI!$E$63:$E$66,A75)</f>
        <v>0</v>
      </c>
      <c r="AO75" s="226">
        <f>COUNTIF(LUNDI!$F$63:$F$66,A75)</f>
        <v>0</v>
      </c>
      <c r="AP75" s="227"/>
      <c r="AQ75" s="228">
        <f>COUNTIF(MARDI!$F$63:$F$66,A75)</f>
        <v>0</v>
      </c>
      <c r="AR75" s="227"/>
      <c r="AS75" s="228">
        <f>COUNTIF(MERCREDI!$F$63:$F$66,A75)</f>
        <v>0</v>
      </c>
      <c r="AT75" s="227"/>
      <c r="AU75" s="228">
        <f>COUNTIF(JEUDI!$F$63:$F$66,A75)</f>
        <v>0</v>
      </c>
      <c r="AV75" s="227"/>
      <c r="AW75" s="229">
        <f>COUNTIF(VENDREDI!$F$63:$F$66,A75)</f>
        <v>0</v>
      </c>
      <c r="AZ75" s="236">
        <f>COUNTIF(LUNDI!$D$35:$AB$44,A75)</f>
        <v>0</v>
      </c>
      <c r="BA75" s="237">
        <f>COUNTIF(LUNDI!$D$49:$Y$58,A75)</f>
        <v>0</v>
      </c>
      <c r="BB75" s="444">
        <f t="shared" si="61"/>
        <v>0</v>
      </c>
      <c r="BC75" s="237">
        <f>COUNTIF(MARDI!$D$35:$AB$44,A75)</f>
        <v>0</v>
      </c>
      <c r="BD75" s="237">
        <f>COUNTIF(MARDI!$D$49:$Y$58,A75)</f>
        <v>0</v>
      </c>
      <c r="BE75" s="444">
        <f t="shared" si="62"/>
        <v>0</v>
      </c>
      <c r="BF75" s="237">
        <f>COUNTIF(MERCREDI!$D$35:$AB$44,A75)</f>
        <v>0</v>
      </c>
      <c r="BG75" s="237">
        <f>COUNTIF(MERCREDI!$D$49:$Y$58,A75)</f>
        <v>0</v>
      </c>
      <c r="BH75" s="444">
        <f t="shared" si="63"/>
        <v>0</v>
      </c>
      <c r="BI75" s="237">
        <f>COUNTIF(JEUDI!$D$35:$AB$44,A75)</f>
        <v>0</v>
      </c>
      <c r="BJ75" s="237">
        <f>COUNTIF(JEUDI!$D$49:$Y$58,A75)</f>
        <v>0</v>
      </c>
      <c r="BK75" s="444">
        <f t="shared" si="64"/>
        <v>0</v>
      </c>
      <c r="BL75" s="237">
        <f>COUNTIF(VENDREDI!$D$35:$AB$44,A75)</f>
        <v>0</v>
      </c>
      <c r="BM75" s="238">
        <f>COUNTIF(VENDREDI!$D$49:$Y$58,A75)</f>
        <v>0</v>
      </c>
      <c r="BN75" s="451">
        <f t="shared" si="65"/>
        <v>0</v>
      </c>
      <c r="BO75" s="207">
        <f>COUNTIF(LUNDI!$J$63:$J$66,A75)</f>
        <v>0</v>
      </c>
      <c r="BP75" s="41">
        <f>COUNTIF(LUNDI!$K$63:$K$66,A75)</f>
        <v>0</v>
      </c>
      <c r="BQ75" s="207">
        <f>COUNTIF(MARDI!$J$63:$J$66,A75)</f>
        <v>0</v>
      </c>
      <c r="BR75" s="41">
        <f>COUNTIF(MARDI!$K$63:$K$66,A75)</f>
        <v>0</v>
      </c>
      <c r="BS75" s="207">
        <f>COUNTIF(MERCREDI!$J$63:$J$66,A75)</f>
        <v>0</v>
      </c>
      <c r="BT75" s="41">
        <f>COUNTIF(MERCREDI!$K$63:$K$66,A75)</f>
        <v>0</v>
      </c>
      <c r="BU75" s="207">
        <f>COUNTIF(JEUDI!$J$63:$J$66,A75)</f>
        <v>0</v>
      </c>
      <c r="BV75" s="41">
        <f>COUNTIF(JEUDI!$K$63:$K$66,A75)</f>
        <v>0</v>
      </c>
      <c r="BW75" s="207">
        <f>COUNTIF(VENDREDI!$J$63:$J$66,A75)</f>
        <v>0</v>
      </c>
      <c r="BX75" s="42">
        <f>COUNTIF(VENDREDI!$K$63:$K$66,A75)</f>
        <v>0</v>
      </c>
      <c r="BY75" s="207">
        <f>COUNTIF(LUNDI!$L$66:$L131,A75)</f>
        <v>0</v>
      </c>
      <c r="BZ75" s="208"/>
      <c r="CA75" s="41">
        <f>COUNTIF(MARDI!$L$63:$L$66,A75)</f>
        <v>0</v>
      </c>
      <c r="CB75" s="208"/>
      <c r="CC75" s="208">
        <f>COUNTIF(MERCREDI!$L$63:$L$66,A75)</f>
        <v>0</v>
      </c>
      <c r="CD75" s="208"/>
      <c r="CE75" s="41">
        <f>COUNTIF(JEUDI!$L$63:$L$66,A75)</f>
        <v>0</v>
      </c>
      <c r="CF75" s="208"/>
      <c r="CG75" s="209">
        <f>COUNTIF(VENDREDI!$L$63:$L$66,A75)</f>
        <v>0</v>
      </c>
      <c r="CK75" s="43">
        <f>COUNTIF(LUNDI!$O$64:$O$66,A75)</f>
        <v>0</v>
      </c>
      <c r="CL75" s="41">
        <f>COUNTIF(MARDI!$O$64:$O$66,A75)</f>
        <v>0</v>
      </c>
      <c r="CM75" s="41">
        <f>COUNTIF(MERCREDI!$O$64:$O$66,A75)</f>
        <v>0</v>
      </c>
      <c r="CN75" s="41">
        <f>COUNTIF(JEUDI!$O$64:$O$66,A75)</f>
        <v>0</v>
      </c>
      <c r="CO75" s="42">
        <f>COUNTIF(VENDREDI!$O$64:$O$66,A75)</f>
        <v>0</v>
      </c>
      <c r="CQ75" s="43">
        <f>COUNTIF(LUNDI!$P$64:$P$66,A75)</f>
        <v>0</v>
      </c>
      <c r="CR75" s="41">
        <f>COUNTIF(MARDI!$P$64:$P$66,A75)</f>
        <v>0</v>
      </c>
      <c r="CS75" s="41">
        <f>COUNTIF(MERCREDI!$P$64:$P$66,A75)</f>
        <v>0</v>
      </c>
      <c r="CT75" s="41">
        <f>COUNTIF(JEUDI!$P$64:$P$66,A75)</f>
        <v>0</v>
      </c>
      <c r="CU75" s="42">
        <f>COUNTIF(VENDREDI!$P$64:$P$66,A75)</f>
        <v>0</v>
      </c>
      <c r="CV75" s="543" t="str">
        <f t="shared" si="78"/>
        <v>SNAUWAERT</v>
      </c>
      <c r="CW75" s="559" t="e">
        <f>INDEX(LUNDI!$B$6:$B$29,MATCH($A$75,LUNDI!D6:D29,0))</f>
        <v>#N/A</v>
      </c>
      <c r="CX75" s="559" t="e">
        <f>INDEX(LUNDI!$B$6:$B$29,MATCH($A$75,LUNDI!E6:E29,0))</f>
        <v>#N/A</v>
      </c>
      <c r="CY75" s="559" t="e">
        <f>INDEX(LUNDI!$B$6:$B$29,MATCH($A$75,LUNDI!F6:F29,0))</f>
        <v>#N/A</v>
      </c>
      <c r="CZ75" s="559" t="e">
        <f>INDEX(LUNDI!$B$6:$B$29,MATCH($A$75,LUNDI!G6:G29,0))</f>
        <v>#N/A</v>
      </c>
      <c r="DA75" s="559" t="e">
        <f>INDEX(LUNDI!$B$6:$B$29,MATCH($A$75,LUNDI!H6:H29,0))</f>
        <v>#N/A</v>
      </c>
      <c r="DB75" s="559" t="e">
        <f>INDEX(LUNDI!$B$6:$B$29,MATCH($A$75,LUNDI!I6:I29,0))</f>
        <v>#N/A</v>
      </c>
      <c r="DC75" s="559" t="e">
        <f>INDEX(LUNDI!$B$6:$B$29,MATCH($A$75,LUNDI!J6:J29,0))</f>
        <v>#N/A</v>
      </c>
      <c r="DD75" s="559" t="e">
        <f>INDEX(LUNDI!$B$6:$B$29,MATCH($A$75,LUNDI!K6:K29,0))</f>
        <v>#N/A</v>
      </c>
      <c r="DE75" s="559" t="e">
        <f>INDEX(LUNDI!$B$6:$B$29,MATCH($A$75,LUNDI!L6:L29,0))</f>
        <v>#N/A</v>
      </c>
      <c r="DF75" s="559" t="e">
        <f>INDEX(LUNDI!$B$6:$B$29,MATCH($A$75,LUNDI!M6:M29,0))</f>
        <v>#N/A</v>
      </c>
      <c r="DG75" s="559" t="e">
        <f>INDEX(LUNDI!$B$6:$B$29,MATCH($A$75,LUNDI!N6:N29,0))</f>
        <v>#N/A</v>
      </c>
      <c r="DH75" s="559" t="e">
        <f>INDEX(LUNDI!$B$6:$B$29,MATCH($A$75,LUNDI!O6:O29,0))</f>
        <v>#N/A</v>
      </c>
      <c r="DI75" s="559" t="e">
        <f>INDEX(LUNDI!$B$6:$B$29,MATCH($A$75,LUNDI!P6:P29,0))</f>
        <v>#N/A</v>
      </c>
      <c r="DJ75" s="559" t="e">
        <f>INDEX(LUNDI!$B$6:$B$29,MATCH($A$75,LUNDI!Q6:Q29,0))</f>
        <v>#N/A</v>
      </c>
      <c r="DK75" s="559" t="e">
        <f>INDEX(LUNDI!$B$6:$B$29,MATCH($A$75,LUNDI!R6:R29,0))</f>
        <v>#N/A</v>
      </c>
      <c r="DL75" s="559" t="e">
        <f>INDEX(LUNDI!$B$6:$B$29,MATCH($A$75,LUNDI!S6:S29,0))</f>
        <v>#N/A</v>
      </c>
      <c r="DM75" s="559" t="e">
        <f>INDEX(LUNDI!$B$6:$B$29,MATCH($A$75,LUNDI!T6:T29,0))</f>
        <v>#N/A</v>
      </c>
      <c r="DN75" s="559" t="e">
        <f>INDEX(LUNDI!$B$6:$B$29,MATCH($A$75,LUNDI!U6:U29,0))</f>
        <v>#N/A</v>
      </c>
      <c r="DO75" s="559" t="e">
        <f>INDEX(LUNDI!$B$6:$B$29,MATCH($A$75,LUNDI!V6:V29,0))</f>
        <v>#N/A</v>
      </c>
      <c r="DP75" s="559" t="e">
        <f>INDEX(LUNDI!$B$6:$B$29,MATCH($A$75,LUNDI!W6:W29,0))</f>
        <v>#N/A</v>
      </c>
      <c r="DQ75" s="559" t="e">
        <f>INDEX(LUNDI!$B$6:$B$29,MATCH($A$75,LUNDI!X6:X29,0))</f>
        <v>#N/A</v>
      </c>
      <c r="DR75" s="559" t="e">
        <f>INDEX(LUNDI!$B$6:$B$29,MATCH($A$75,LUNDI!Y6:Y29,0))</f>
        <v>#N/A</v>
      </c>
      <c r="DS75" s="559" t="e">
        <f>INDEX(LUNDI!$B$6:$B$29,MATCH($A$75,LUNDI!Z6:Z29,0))</f>
        <v>#N/A</v>
      </c>
      <c r="DT75" s="559" t="e">
        <f>INDEX(LUNDI!$B$6:$B$29,MATCH($A$75,LUNDI!AA6:AA29,0))</f>
        <v>#N/A</v>
      </c>
      <c r="DU75" s="559" t="e">
        <f>INDEX(LUNDI!$B$6:$B$29,MATCH($A$75,LUNDI!AB6:AB29,0))</f>
        <v>#N/A</v>
      </c>
      <c r="DV75" s="572">
        <f t="shared" si="66"/>
        <v>0</v>
      </c>
      <c r="DW75" s="543" t="str">
        <f t="shared" si="67"/>
        <v>SNAUWAERT</v>
      </c>
      <c r="DX75" s="559" t="e">
        <f>INDEX(MARDI!$B$6:$B$29,MATCH($A$75,MARDI!D6:D29,0))</f>
        <v>#N/A</v>
      </c>
      <c r="DY75" s="559" t="e">
        <f>INDEX(MARDI!$B$6:$B$29,MATCH($A$75,MARDI!E6:E29,0))</f>
        <v>#N/A</v>
      </c>
      <c r="DZ75" s="559" t="e">
        <f>INDEX(MARDI!$B$6:$B$29,MATCH($A$75,MARDI!F6:F29,0))</f>
        <v>#N/A</v>
      </c>
      <c r="EA75" s="559" t="e">
        <f>INDEX(MARDI!$B$6:$B$29,MATCH($A$75,MARDI!G6:G29,0))</f>
        <v>#N/A</v>
      </c>
      <c r="EB75" s="559" t="e">
        <f>INDEX(MARDI!$B$6:$B$29,MATCH($A$75,MARDI!H6:H29,0))</f>
        <v>#N/A</v>
      </c>
      <c r="EC75" s="559" t="e">
        <f>INDEX(MARDI!$B$6:$B$29,MATCH($A$75,MARDI!I6:I29,0))</f>
        <v>#N/A</v>
      </c>
      <c r="ED75" s="559" t="e">
        <f>INDEX(MARDI!$B$6:$B$29,MATCH($A$75,MARDI!J6:J29,0))</f>
        <v>#N/A</v>
      </c>
      <c r="EE75" s="559" t="e">
        <f>INDEX(MARDI!$B$6:$B$29,MATCH($A$75,MARDI!K6:K29,0))</f>
        <v>#N/A</v>
      </c>
      <c r="EF75" s="559" t="e">
        <f>INDEX(MARDI!$B$6:$B$29,MATCH($A$75,MARDI!L6:L29,0))</f>
        <v>#N/A</v>
      </c>
      <c r="EG75" s="559" t="e">
        <f>INDEX(MARDI!$B$6:$B$29,MATCH($A$75,MARDI!M6:M29,0))</f>
        <v>#N/A</v>
      </c>
      <c r="EH75" s="559" t="e">
        <f>INDEX(MARDI!$B$6:$B$29,MATCH($A$75,MARDI!N6:N29,0))</f>
        <v>#N/A</v>
      </c>
      <c r="EI75" s="559" t="e">
        <f>INDEX(MARDI!$B$6:$B$29,MATCH($A$75,MARDI!O6:O29,0))</f>
        <v>#N/A</v>
      </c>
      <c r="EJ75" s="559" t="e">
        <f>INDEX(MARDI!$B$6:$B$29,MATCH($A$75,MARDI!P6:P29,0))</f>
        <v>#N/A</v>
      </c>
      <c r="EK75" s="559" t="e">
        <f>INDEX(MARDI!$B$6:$B$29,MATCH($A$75,MARDI!Q6:Q29,0))</f>
        <v>#N/A</v>
      </c>
      <c r="EL75" s="559" t="e">
        <f>INDEX(MARDI!$B$6:$B$29,MATCH($A$75,MARDI!R6:R29,0))</f>
        <v>#N/A</v>
      </c>
      <c r="EM75" s="559" t="e">
        <f>INDEX(MARDI!$B$6:$B$29,MATCH($A$75,MARDI!S6:S29,0))</f>
        <v>#N/A</v>
      </c>
      <c r="EN75" s="559" t="e">
        <f>INDEX(MARDI!$B$6:$B$29,MATCH($A$75,MARDI!T6:T29,0))</f>
        <v>#N/A</v>
      </c>
      <c r="EO75" s="559" t="e">
        <f>INDEX(MARDI!$B$6:$B$29,MATCH($A$75,MARDI!U6:U29,0))</f>
        <v>#N/A</v>
      </c>
      <c r="EP75" s="559" t="e">
        <f>INDEX(MARDI!$B$6:$B$29,MATCH($A$75,MARDI!V6:V29,0))</f>
        <v>#N/A</v>
      </c>
      <c r="EQ75" s="559" t="e">
        <f>INDEX(MARDI!$B$6:$B$29,MATCH($A$75,MARDI!W6:W29,0))</f>
        <v>#N/A</v>
      </c>
      <c r="ER75" s="559" t="e">
        <f>INDEX(MARDI!$B$6:$B$29,MATCH($A$75,MARDI!X6:X29,0))</f>
        <v>#N/A</v>
      </c>
      <c r="ES75" s="559" t="e">
        <f>INDEX(MARDI!$B$6:$B$29,MATCH($A$75,MARDI!Y6:Y29,0))</f>
        <v>#N/A</v>
      </c>
      <c r="ET75" s="559" t="e">
        <f>INDEX(MARDI!$B$6:$B$29,MATCH($A$75,MARDI!Z6:Z29,0))</f>
        <v>#N/A</v>
      </c>
      <c r="EU75" s="559" t="e">
        <f>INDEX(MARDI!$B$6:$B$29,MATCH($A$75,MARDI!AA6:AA29,0))</f>
        <v>#N/A</v>
      </c>
      <c r="EV75" s="559" t="e">
        <f>INDEX(MARDI!$B$6:$B$29,MATCH($A$75,MARDI!AB6:AB29,0))</f>
        <v>#N/A</v>
      </c>
      <c r="EW75" s="572">
        <f t="shared" si="68"/>
        <v>0</v>
      </c>
      <c r="EX75" s="559"/>
      <c r="EY75" s="568" t="str">
        <f t="shared" si="79"/>
        <v>SNAUWAERT</v>
      </c>
      <c r="EZ75" s="559" t="e">
        <f>INDEX(MERCREDI!$B$6:$B$29,MATCH($A$75,MERCREDI!D6:D29,0))</f>
        <v>#N/A</v>
      </c>
      <c r="FA75" s="559" t="e">
        <f>INDEX(MERCREDI!$B$6:$B$29,MATCH($A$75,MERCREDI!E6:E29,0))</f>
        <v>#N/A</v>
      </c>
      <c r="FB75" s="559" t="e">
        <f>INDEX(MERCREDI!$B$6:$B$29,MATCH($A$75,MERCREDI!F6:F29,0))</f>
        <v>#N/A</v>
      </c>
      <c r="FC75" s="559" t="e">
        <f>INDEX(MERCREDI!$B$6:$B$29,MATCH($A$75,MERCREDI!G6:G29,0))</f>
        <v>#N/A</v>
      </c>
      <c r="FD75" s="559" t="e">
        <f>INDEX(MERCREDI!$B$6:$B$29,MATCH($A$75,MERCREDI!H6:H29,0))</f>
        <v>#N/A</v>
      </c>
      <c r="FE75" s="559" t="e">
        <f>INDEX(MERCREDI!$B$6:$B$29,MATCH($A$75,MERCREDI!I6:I29,0))</f>
        <v>#N/A</v>
      </c>
      <c r="FF75" s="559" t="e">
        <f>INDEX(MERCREDI!$B$6:$B$29,MATCH($A$75,MERCREDI!J6:J29,0))</f>
        <v>#N/A</v>
      </c>
      <c r="FG75" s="559" t="e">
        <f>INDEX(MERCREDI!$B$6:$B$29,MATCH($A$75,MERCREDI!K6:K29,0))</f>
        <v>#N/A</v>
      </c>
      <c r="FH75" s="559" t="e">
        <f>INDEX(MERCREDI!$B$6:$B$29,MATCH($A$75,MERCREDI!L6:L29,0))</f>
        <v>#N/A</v>
      </c>
      <c r="FI75" s="559" t="e">
        <f>INDEX(MERCREDI!$B$6:$B$29,MATCH($A$75,MERCREDI!M6:M29,0))</f>
        <v>#N/A</v>
      </c>
      <c r="FJ75" s="559" t="e">
        <f>INDEX(MERCREDI!$B$6:$B$29,MATCH($A$75,MERCREDI!N6:N29,0))</f>
        <v>#N/A</v>
      </c>
      <c r="FK75" s="559" t="e">
        <f>INDEX(MERCREDI!$B$6:$B$29,MATCH($A$75,MERCREDI!O6:O29,0))</f>
        <v>#N/A</v>
      </c>
      <c r="FL75" s="559" t="e">
        <f>INDEX(MERCREDI!$B$6:$B$29,MATCH($A$75,MERCREDI!P6:P29,0))</f>
        <v>#N/A</v>
      </c>
      <c r="FM75" s="559" t="e">
        <f>INDEX(MERCREDI!$B$6:$B$29,MATCH($A$75,MERCREDI!Q6:Q29,0))</f>
        <v>#N/A</v>
      </c>
      <c r="FN75" s="559" t="e">
        <f>INDEX(MERCREDI!$B$6:$B$29,MATCH($A$75,MERCREDI!R6:R29,0))</f>
        <v>#N/A</v>
      </c>
      <c r="FO75" s="559" t="e">
        <f>INDEX(MERCREDI!$B$6:$B$29,MATCH($A$75,MERCREDI!S6:S29,0))</f>
        <v>#N/A</v>
      </c>
      <c r="FP75" s="559" t="e">
        <f>INDEX(MERCREDI!$B$6:$B$29,MATCH($A$75,MERCREDI!T6:T29,0))</f>
        <v>#N/A</v>
      </c>
      <c r="FQ75" s="559" t="e">
        <f>INDEX(MERCREDI!$B$6:$B$29,MATCH($A$75,MERCREDI!U6:U29,0))</f>
        <v>#N/A</v>
      </c>
      <c r="FR75" s="559" t="e">
        <f>INDEX(MERCREDI!$B$6:$B$29,MATCH($A$75,MERCREDI!V6:V29,0))</f>
        <v>#N/A</v>
      </c>
      <c r="FS75" s="559" t="e">
        <f>INDEX(MERCREDI!$B$6:$B$29,MATCH($A$75,MERCREDI!W6:W29,0))</f>
        <v>#N/A</v>
      </c>
      <c r="FT75" s="559" t="e">
        <f>INDEX(MERCREDI!$B$6:$B$29,MATCH($A$75,MERCREDI!X6:X29,0))</f>
        <v>#N/A</v>
      </c>
      <c r="FU75" s="559" t="e">
        <f>INDEX(MERCREDI!$B$6:$B$29,MATCH($A$75,MERCREDI!Y6:Y29,0))</f>
        <v>#N/A</v>
      </c>
      <c r="FV75" s="559" t="e">
        <f>INDEX(MERCREDI!$B$6:$B$29,MATCH($A$75,MERCREDI!Z6:Z29,0))</f>
        <v>#N/A</v>
      </c>
      <c r="FW75" s="559" t="e">
        <f>INDEX(MERCREDI!$B$6:$B$29,MATCH($A$75,MERCREDI!AA6:AA29,0))</f>
        <v>#N/A</v>
      </c>
      <c r="FX75" s="559" t="e">
        <f>INDEX(MERCREDI!$B$6:$B$29,MATCH($A$75,MERCREDI!AB6:AB29,0))</f>
        <v>#N/A</v>
      </c>
      <c r="FY75" s="572">
        <f t="shared" si="80"/>
        <v>0</v>
      </c>
      <c r="GA75" s="570" t="str">
        <f t="shared" si="81"/>
        <v>SNAUWAERT</v>
      </c>
      <c r="GB75" s="565" t="e">
        <f>INDEX(JEUDI!$B$6:$B$29,MATCH($A$75,JEUDI!D6:D29,0))</f>
        <v>#N/A</v>
      </c>
      <c r="GC75" s="565" t="e">
        <f>INDEX(JEUDI!$B$6:$B$29,MATCH($A$75,JEUDI!E6:E29,0))</f>
        <v>#N/A</v>
      </c>
      <c r="GD75" s="565" t="e">
        <f>INDEX(JEUDI!$B$6:$B$29,MATCH($A$75,JEUDI!F6:F29,0))</f>
        <v>#N/A</v>
      </c>
      <c r="GE75" s="565" t="e">
        <f>INDEX(JEUDI!$B$6:$B$29,MATCH($A$75,JEUDI!G6:G29,0))</f>
        <v>#N/A</v>
      </c>
      <c r="GF75" s="565" t="e">
        <f>INDEX(JEUDI!$B$6:$B$29,MATCH($A$75,JEUDI!H6:H29,0))</f>
        <v>#N/A</v>
      </c>
      <c r="GG75" s="565" t="e">
        <f>INDEX(JEUDI!$B$6:$B$29,MATCH($A$75,JEUDI!I6:I29,0))</f>
        <v>#N/A</v>
      </c>
      <c r="GH75" s="565" t="e">
        <f>INDEX(JEUDI!$B$6:$B$29,MATCH($A$75,JEUDI!J6:J29,0))</f>
        <v>#N/A</v>
      </c>
      <c r="GI75" s="565" t="e">
        <f>INDEX(JEUDI!$B$6:$B$29,MATCH($A$75,JEUDI!K6:K29,0))</f>
        <v>#N/A</v>
      </c>
      <c r="GJ75" s="565" t="e">
        <f>INDEX(JEUDI!$B$6:$B$29,MATCH($A$75,JEUDI!L6:L29,0))</f>
        <v>#N/A</v>
      </c>
      <c r="GK75" s="565" t="e">
        <f>INDEX(JEUDI!$B$6:$B$29,MATCH($A$75,JEUDI!M6:M29,0))</f>
        <v>#N/A</v>
      </c>
      <c r="GL75" s="565" t="e">
        <f>INDEX(JEUDI!$B$6:$B$29,MATCH($A$75,JEUDI!N6:N29,0))</f>
        <v>#N/A</v>
      </c>
      <c r="GM75" s="565" t="e">
        <f>INDEX(JEUDI!$B$6:$B$29,MATCH($A$75,JEUDI!O6:O29,0))</f>
        <v>#N/A</v>
      </c>
      <c r="GN75" s="565" t="e">
        <f>INDEX(JEUDI!$B$6:$B$29,MATCH($A$75,JEUDI!P6:P29,0))</f>
        <v>#N/A</v>
      </c>
      <c r="GO75" s="565" t="e">
        <f>INDEX(JEUDI!$B$6:$B$29,MATCH($A$75,JEUDI!Q6:Q29,0))</f>
        <v>#N/A</v>
      </c>
      <c r="GP75" s="565" t="e">
        <f>INDEX(JEUDI!$B$6:$B$29,MATCH($A$75,JEUDI!R6:R29,0))</f>
        <v>#N/A</v>
      </c>
      <c r="GQ75" s="565" t="e">
        <f>INDEX(JEUDI!$B$6:$B$29,MATCH($A$75,JEUDI!S6:S29,0))</f>
        <v>#N/A</v>
      </c>
      <c r="GR75" s="565" t="e">
        <f>INDEX(JEUDI!$B$6:$B$29,MATCH($A$75,JEUDI!T6:T29,0))</f>
        <v>#N/A</v>
      </c>
      <c r="GS75" s="565" t="e">
        <f>INDEX(JEUDI!$B$6:$B$29,MATCH($A$75,JEUDI!U6:U29,0))</f>
        <v>#N/A</v>
      </c>
      <c r="GT75" s="565" t="e">
        <f>INDEX(JEUDI!$B$6:$B$29,MATCH($A$75,JEUDI!V6:V29,0))</f>
        <v>#N/A</v>
      </c>
      <c r="GU75" s="565" t="e">
        <f>INDEX(JEUDI!$B$6:$B$29,MATCH($A$75,JEUDI!W6:W29,0))</f>
        <v>#N/A</v>
      </c>
      <c r="GV75" s="565" t="e">
        <f>INDEX(JEUDI!$B$6:$B$29,MATCH($A$75,JEUDI!X6:X29,0))</f>
        <v>#N/A</v>
      </c>
      <c r="GW75" s="565" t="e">
        <f>INDEX(JEUDI!$B$6:$B$29,MATCH($A$75,JEUDI!Y6:Y29,0))</f>
        <v>#N/A</v>
      </c>
      <c r="GX75" s="565" t="e">
        <f>INDEX(JEUDI!$B$6:$B$29,MATCH($A$75,JEUDI!Z6:Z29,0))</f>
        <v>#N/A</v>
      </c>
      <c r="GY75" s="565" t="e">
        <f>INDEX(JEUDI!$B$6:$B$29,MATCH($A$75,JEUDI!AA6:AA29,0))</f>
        <v>#N/A</v>
      </c>
      <c r="GZ75" s="565" t="e">
        <f>INDEX(JEUDI!$B$6:$B$29,MATCH($A$75,JEUDI!AB6:AB29,0))</f>
        <v>#N/A</v>
      </c>
      <c r="HA75" s="572">
        <f t="shared" si="82"/>
        <v>0</v>
      </c>
      <c r="HC75" s="772" t="str">
        <f t="shared" si="83"/>
        <v>SNAUWAERT</v>
      </c>
      <c r="HD75" s="565" t="e">
        <f>INDEX(VENDREDI!$B$6:$B$29,MATCH($A$75,VENDREDI!D6:D29,0))</f>
        <v>#N/A</v>
      </c>
      <c r="HE75" s="565" t="e">
        <f>INDEX(VENDREDI!$B$6:$B$29,MATCH($A$75,VENDREDI!E6:E29,0))</f>
        <v>#N/A</v>
      </c>
      <c r="HF75" s="565" t="e">
        <f>INDEX(VENDREDI!$B$6:$B$29,MATCH($A$75,VENDREDI!F6:F29,0))</f>
        <v>#N/A</v>
      </c>
      <c r="HG75" s="565" t="e">
        <f>INDEX(VENDREDI!$B$6:$B$29,MATCH($A$75,VENDREDI!G6:G29,0))</f>
        <v>#N/A</v>
      </c>
      <c r="HH75" s="565" t="e">
        <f>INDEX(VENDREDI!$B$6:$B$29,MATCH($A$75,VENDREDI!H6:H29,0))</f>
        <v>#N/A</v>
      </c>
      <c r="HI75" s="565" t="e">
        <f>INDEX(VENDREDI!$B$6:$B$29,MATCH($A$75,VENDREDI!I6:I29,0))</f>
        <v>#N/A</v>
      </c>
      <c r="HJ75" s="565" t="e">
        <f>INDEX(VENDREDI!$B$6:$B$29,MATCH($A$75,VENDREDI!J6:J29,0))</f>
        <v>#N/A</v>
      </c>
      <c r="HK75" s="565" t="e">
        <f>INDEX(VENDREDI!$B$6:$B$29,MATCH($A$75,VENDREDI!K6:K29,0))</f>
        <v>#N/A</v>
      </c>
      <c r="HL75" s="565" t="e">
        <f>INDEX(VENDREDI!$B$6:$B$29,MATCH($A$75,VENDREDI!L6:L29,0))</f>
        <v>#N/A</v>
      </c>
      <c r="HM75" s="565" t="e">
        <f>INDEX(VENDREDI!$B$6:$B$29,MATCH($A$75,VENDREDI!M6:M29,0))</f>
        <v>#N/A</v>
      </c>
      <c r="HN75" s="565" t="e">
        <f>INDEX(VENDREDI!$B$6:$B$29,MATCH($A$75,VENDREDI!N6:N29,0))</f>
        <v>#N/A</v>
      </c>
      <c r="HO75" s="565" t="e">
        <f>INDEX(VENDREDI!$B$6:$B$29,MATCH($A$75,VENDREDI!O6:O29,0))</f>
        <v>#N/A</v>
      </c>
      <c r="HP75" s="565" t="e">
        <f>INDEX(VENDREDI!$B$6:$B$29,MATCH($A$75,VENDREDI!P6:P29,0))</f>
        <v>#N/A</v>
      </c>
      <c r="HQ75" s="565" t="e">
        <f>INDEX(VENDREDI!$B$6:$B$29,MATCH($A$75,VENDREDI!Q6:Q29,0))</f>
        <v>#N/A</v>
      </c>
      <c r="HR75" s="565" t="e">
        <f>INDEX(VENDREDI!$B$6:$B$29,MATCH($A$75,VENDREDI!R6:R29,0))</f>
        <v>#N/A</v>
      </c>
      <c r="HS75" s="565" t="e">
        <f>INDEX(VENDREDI!$B$6:$B$29,MATCH($A$75,VENDREDI!S6:S29,0))</f>
        <v>#N/A</v>
      </c>
      <c r="HT75" s="565" t="e">
        <f>INDEX(VENDREDI!$B$6:$B$29,MATCH($A$75,VENDREDI!T6:T29,0))</f>
        <v>#N/A</v>
      </c>
      <c r="HU75" s="565" t="e">
        <f>INDEX(VENDREDI!$B$6:$B$29,MATCH($A$75,VENDREDI!U6:U29,0))</f>
        <v>#N/A</v>
      </c>
      <c r="HV75" s="565" t="e">
        <f>INDEX(VENDREDI!$B$6:$B$29,MATCH($A$75,VENDREDI!V6:V29,0))</f>
        <v>#N/A</v>
      </c>
      <c r="HW75" s="565" t="e">
        <f>INDEX(VENDREDI!$B$6:$B$29,MATCH($A$75,VENDREDI!W6:W29,0))</f>
        <v>#N/A</v>
      </c>
      <c r="HX75" s="565" t="e">
        <f>INDEX(VENDREDI!$B$6:$B$29,MATCH($A$75,VENDREDI!X6:X29,0))</f>
        <v>#N/A</v>
      </c>
      <c r="HY75" s="565" t="e">
        <f>INDEX(VENDREDI!$B$6:$B$29,MATCH($A$75,VENDREDI!Y6:Y29,0))</f>
        <v>#N/A</v>
      </c>
      <c r="HZ75" s="565" t="e">
        <f>INDEX(VENDREDI!$B$6:$B$29,MATCH($A$75,VENDREDI!Z6:Z29,0))</f>
        <v>#N/A</v>
      </c>
      <c r="IA75" s="565" t="e">
        <f>INDEX(VENDREDI!$B$6:$B$29,MATCH($A$75,VENDREDI!AA6:AA29,0))</f>
        <v>#N/A</v>
      </c>
      <c r="IB75" s="565" t="e">
        <f>INDEX(VENDREDI!$B$6:$B$29,MATCH($A$75,VENDREDI!AB6:AB29,0))</f>
        <v>#N/A</v>
      </c>
      <c r="IC75" s="572">
        <f t="shared" si="84"/>
        <v>0</v>
      </c>
      <c r="IG75" s="772" t="str">
        <f t="shared" si="85"/>
        <v>SNAUWAERT</v>
      </c>
      <c r="IH75" s="565" t="e">
        <f>INDEX(LUNDI!$B$35:$B$58,MATCH($A$75,LUNDI!D35:D58,0))</f>
        <v>#N/A</v>
      </c>
      <c r="II75" s="565" t="e">
        <f>INDEX(LUNDI!$B$35:$B$58,MATCH($A$75,LUNDI!E35:E58,0))</f>
        <v>#N/A</v>
      </c>
      <c r="IJ75" s="565" t="e">
        <f>INDEX(LUNDI!$B$35:$B$58,MATCH($A$75,LUNDI!F35:F58,0))</f>
        <v>#N/A</v>
      </c>
      <c r="IK75" s="565" t="e">
        <f>INDEX(LUNDI!$B$35:$B$58,MATCH($A$75,LUNDI!G35:G58,0))</f>
        <v>#N/A</v>
      </c>
      <c r="IL75" s="565" t="e">
        <f>INDEX(LUNDI!$B$35:$B$58,MATCH($A$75,LUNDI!H35:H58,0))</f>
        <v>#N/A</v>
      </c>
      <c r="IM75" s="565" t="e">
        <f>INDEX(LUNDI!$B$35:$B$58,MATCH($A$75,LUNDI!I35:I58,0))</f>
        <v>#N/A</v>
      </c>
      <c r="IN75" s="565" t="e">
        <f>INDEX(LUNDI!$B$35:$B$58,MATCH($A$75,LUNDI!J35:J58,0))</f>
        <v>#N/A</v>
      </c>
      <c r="IO75" s="565" t="e">
        <f>INDEX(LUNDI!$B$35:$B$58,MATCH($A$75,LUNDI!K35:K58,0))</f>
        <v>#N/A</v>
      </c>
      <c r="IP75" s="565" t="e">
        <f>INDEX(LUNDI!$B$35:$B$58,MATCH($A$75,LUNDI!L35:L58,0))</f>
        <v>#N/A</v>
      </c>
      <c r="IQ75" s="565" t="e">
        <f>INDEX(LUNDI!$B$35:$B$58,MATCH($A$75,LUNDI!M35:M58,0))</f>
        <v>#N/A</v>
      </c>
      <c r="IR75" s="565" t="e">
        <f>INDEX(LUNDI!$B$35:$B$58,MATCH($A$75,LUNDI!N35:N58,0))</f>
        <v>#N/A</v>
      </c>
      <c r="IS75" s="565" t="e">
        <f>INDEX(LUNDI!$B$35:$B$58,MATCH($A$75,LUNDI!O35:O58,0))</f>
        <v>#N/A</v>
      </c>
      <c r="IT75" s="565" t="e">
        <f>INDEX(LUNDI!$B$35:$B$58,MATCH($A$75,LUNDI!P35:P58,0))</f>
        <v>#N/A</v>
      </c>
      <c r="IU75" s="565" t="e">
        <f>INDEX(LUNDI!$B$35:$B$58,MATCH($A$75,LUNDI!Q35:Q58,0))</f>
        <v>#N/A</v>
      </c>
      <c r="IV75" s="565" t="e">
        <f>INDEX(LUNDI!$B$35:$B$58,MATCH($A$75,LUNDI!R35:R58,0))</f>
        <v>#N/A</v>
      </c>
      <c r="IW75" s="565" t="e">
        <f>INDEX(LUNDI!$B$35:$B$58,MATCH($A$75,LUNDI!S35:S58,0))</f>
        <v>#N/A</v>
      </c>
      <c r="IX75" s="565" t="e">
        <f>INDEX(LUNDI!$B$35:$B$58,MATCH($A$75,LUNDI!T35:T58,0))</f>
        <v>#N/A</v>
      </c>
      <c r="IY75" s="565" t="e">
        <f>INDEX(LUNDI!$B$35:$B$58,MATCH($A$75,LUNDI!U35:U58,0))</f>
        <v>#N/A</v>
      </c>
      <c r="IZ75" s="565" t="e">
        <f>INDEX(LUNDI!$B$35:$B$58,MATCH($A$75,LUNDI!V35:V58,0))</f>
        <v>#N/A</v>
      </c>
      <c r="JA75" s="565" t="e">
        <f>INDEX(LUNDI!$B$35:$B$58,MATCH($A$75,LUNDI!W35:W58,0))</f>
        <v>#N/A</v>
      </c>
      <c r="JB75" s="565" t="e">
        <f>INDEX(LUNDI!$B$35:$B$58,MATCH($A$75,LUNDI!X35:X58,0))</f>
        <v>#N/A</v>
      </c>
      <c r="JC75" s="565" t="e">
        <f>INDEX(LUNDI!$B$35:$B$58,MATCH($A$75,LUNDI!Y35:Y58,0))</f>
        <v>#N/A</v>
      </c>
      <c r="JD75" s="565" t="e">
        <f>INDEX(LUNDI!$B$35:$B$58,MATCH($A$75,LUNDI!Z35:Z58,0))</f>
        <v>#N/A</v>
      </c>
      <c r="JE75" s="565" t="e">
        <f>INDEX(LUNDI!$B$35:$B$58,MATCH($A$75,LUNDI!AA35:AA58,0))</f>
        <v>#N/A</v>
      </c>
      <c r="JF75" s="565" t="e">
        <f>INDEX(LUNDI!$B$35:$B$58,MATCH($A$75,LUNDI!AB35:AB58,0))</f>
        <v>#N/A</v>
      </c>
      <c r="JG75" s="572">
        <f t="shared" si="86"/>
        <v>0</v>
      </c>
      <c r="JI75" s="772" t="str">
        <f t="shared" si="87"/>
        <v>SNAUWAERT</v>
      </c>
      <c r="JJ75" s="565" t="e">
        <f>INDEX(MARDI!$B$35:$B$58,MATCH($A$75,MARDI!D35:D58,0))</f>
        <v>#N/A</v>
      </c>
      <c r="JK75" s="565" t="e">
        <f>INDEX(MARDI!$B$35:$B$58,MATCH($A$75,MARDI!E35:E58,0))</f>
        <v>#N/A</v>
      </c>
      <c r="JL75" s="565" t="e">
        <f>INDEX(MARDI!$B$35:$B$58,MATCH($A$75,MARDI!F35:F58,0))</f>
        <v>#N/A</v>
      </c>
      <c r="JM75" s="565" t="e">
        <f>INDEX(MARDI!$B$35:$B$58,MATCH($A$75,MARDI!G35:G58,0))</f>
        <v>#N/A</v>
      </c>
      <c r="JN75" s="565" t="e">
        <f>INDEX(MARDI!$B$35:$B$58,MATCH($A$75,MARDI!H35:H58,0))</f>
        <v>#N/A</v>
      </c>
      <c r="JO75" s="565" t="e">
        <f>INDEX(MARDI!$B$35:$B$58,MATCH($A$75,MARDI!I35:I58,0))</f>
        <v>#N/A</v>
      </c>
      <c r="JP75" s="565" t="e">
        <f>INDEX(MARDI!$B$35:$B$58,MATCH($A$75,MARDI!J35:J58,0))</f>
        <v>#N/A</v>
      </c>
      <c r="JQ75" s="565" t="e">
        <f>INDEX(MARDI!$B$35:$B$58,MATCH($A$75,MARDI!K35:K58,0))</f>
        <v>#N/A</v>
      </c>
      <c r="JR75" s="565" t="e">
        <f>INDEX(MARDI!$B$35:$B$58,MATCH($A$75,MARDI!L35:L58,0))</f>
        <v>#N/A</v>
      </c>
      <c r="JS75" s="565" t="e">
        <f>INDEX(MARDI!$B$35:$B$58,MATCH($A$75,MARDI!M35:M58,0))</f>
        <v>#N/A</v>
      </c>
      <c r="JT75" s="565" t="e">
        <f>INDEX(MARDI!$B$35:$B$58,MATCH($A$75,MARDI!N35:N58,0))</f>
        <v>#N/A</v>
      </c>
      <c r="JU75" s="565" t="e">
        <f>INDEX(MARDI!$B$35:$B$58,MATCH($A$75,MARDI!O35:O58,0))</f>
        <v>#N/A</v>
      </c>
      <c r="JV75" s="565" t="e">
        <f>INDEX(MARDI!$B$35:$B$58,MATCH($A$75,MARDI!P35:P58,0))</f>
        <v>#N/A</v>
      </c>
      <c r="JW75" s="565" t="e">
        <f>INDEX(MARDI!$B$35:$B$58,MATCH($A$75,MARDI!Q35:Q58,0))</f>
        <v>#N/A</v>
      </c>
      <c r="JX75" s="565" t="e">
        <f>INDEX(MARDI!$B$35:$B$58,MATCH($A$75,MARDI!R35:R58,0))</f>
        <v>#N/A</v>
      </c>
      <c r="JY75" s="565" t="e">
        <f>INDEX(MARDI!$B$35:$B$58,MATCH($A$75,MARDI!S35:S58,0))</f>
        <v>#N/A</v>
      </c>
      <c r="JZ75" s="565" t="e">
        <f>INDEX(MARDI!$B$35:$B$58,MATCH($A$75,MARDI!T35:T58,0))</f>
        <v>#N/A</v>
      </c>
      <c r="KA75" s="565" t="e">
        <f>INDEX(MARDI!$B$35:$B$58,MATCH($A$75,MARDI!U35:U58,0))</f>
        <v>#N/A</v>
      </c>
      <c r="KB75" s="565" t="e">
        <f>INDEX(MARDI!$B$35:$B$58,MATCH($A$75,MARDI!V35:V58,0))</f>
        <v>#N/A</v>
      </c>
      <c r="KC75" s="565" t="e">
        <f>INDEX(MARDI!$B$35:$B$58,MATCH($A$75,MARDI!W35:W58,0))</f>
        <v>#N/A</v>
      </c>
      <c r="KD75" s="565" t="e">
        <f>INDEX(MARDI!$B$35:$B$58,MATCH($A$75,MARDI!X35:X58,0))</f>
        <v>#N/A</v>
      </c>
      <c r="KE75" s="565" t="e">
        <f>INDEX(MARDI!$B$35:$B$58,MATCH($A$75,MARDI!Y35:Y58,0))</f>
        <v>#N/A</v>
      </c>
      <c r="KF75" s="565" t="e">
        <f>INDEX(MARDI!$B$35:$B$58,MATCH($A$75,MARDI!Z35:Z58,0))</f>
        <v>#N/A</v>
      </c>
      <c r="KG75" s="565" t="e">
        <f>INDEX(MARDI!$B$35:$B$58,MATCH($A$75,MARDI!AA35:AA58,0))</f>
        <v>#N/A</v>
      </c>
      <c r="KH75" s="565" t="e">
        <f>INDEX(MARDI!$B$35:$B$58,MATCH($A$75,MARDI!AB35:AB58,0))</f>
        <v>#N/A</v>
      </c>
      <c r="KI75" s="572">
        <f t="shared" si="88"/>
        <v>0</v>
      </c>
      <c r="KK75" s="565" t="str">
        <f t="shared" si="89"/>
        <v>SNAUWAERT</v>
      </c>
      <c r="KL75" s="565" t="e">
        <f>INDEX(MERCREDI!$B$35:$B$58,MATCH($A$75,MERCREDI!D35:D58,0))</f>
        <v>#N/A</v>
      </c>
      <c r="KM75" s="565" t="e">
        <f>INDEX(MERCREDI!$B$35:$B$58,MATCH($A$75,MERCREDI!E35:E58,0))</f>
        <v>#N/A</v>
      </c>
      <c r="KN75" s="565" t="e">
        <f>INDEX(MERCREDI!$B$35:$B$58,MATCH($A$75,MERCREDI!F35:F58,0))</f>
        <v>#N/A</v>
      </c>
      <c r="KO75" s="565" t="e">
        <f>INDEX(MERCREDI!$B$35:$B$58,MATCH($A$75,MERCREDI!G35:G58,0))</f>
        <v>#N/A</v>
      </c>
      <c r="KP75" s="565" t="e">
        <f>INDEX(MERCREDI!$B$35:$B$58,MATCH($A$75,MERCREDI!H35:H58,0))</f>
        <v>#N/A</v>
      </c>
      <c r="KQ75" s="565" t="e">
        <f>INDEX(MERCREDI!$B$35:$B$58,MATCH($A$75,MERCREDI!I35:I58,0))</f>
        <v>#N/A</v>
      </c>
      <c r="KR75" s="565" t="e">
        <f>INDEX(MERCREDI!$B$35:$B$58,MATCH($A$75,MERCREDI!J35:J58,0))</f>
        <v>#N/A</v>
      </c>
      <c r="KS75" s="565" t="e">
        <f>INDEX(MERCREDI!$B$35:$B$58,MATCH($A$75,MERCREDI!K35:K58,0))</f>
        <v>#N/A</v>
      </c>
      <c r="KT75" s="565" t="e">
        <f>INDEX(MERCREDI!$B$35:$B$58,MATCH($A$75,MERCREDI!L35:L58,0))</f>
        <v>#N/A</v>
      </c>
      <c r="KU75" s="565" t="e">
        <f>INDEX(MERCREDI!$B$35:$B$58,MATCH($A$75,MERCREDI!M35:M58,0))</f>
        <v>#N/A</v>
      </c>
      <c r="KV75" s="565" t="e">
        <f>INDEX(MERCREDI!$B$35:$B$58,MATCH($A$75,MERCREDI!N35:N58,0))</f>
        <v>#N/A</v>
      </c>
      <c r="KW75" s="565" t="e">
        <f>INDEX(MERCREDI!$B$35:$B$58,MATCH($A$75,MERCREDI!O35:O58,0))</f>
        <v>#N/A</v>
      </c>
      <c r="KX75" s="565" t="e">
        <f>INDEX(MERCREDI!$B$35:$B$58,MATCH($A$75,MERCREDI!P35:P58,0))</f>
        <v>#N/A</v>
      </c>
      <c r="KY75" s="565" t="e">
        <f>INDEX(MERCREDI!$B$35:$B$58,MATCH($A$75,MERCREDI!Q35:Q58,0))</f>
        <v>#N/A</v>
      </c>
      <c r="KZ75" s="565" t="e">
        <f>INDEX(MERCREDI!$B$35:$B$58,MATCH($A$75,MERCREDI!R35:R58,0))</f>
        <v>#N/A</v>
      </c>
      <c r="LA75" s="565" t="e">
        <f>INDEX(MERCREDI!$B$35:$B$58,MATCH($A$75,MERCREDI!S35:S58,0))</f>
        <v>#N/A</v>
      </c>
      <c r="LB75" s="565" t="e">
        <f>INDEX(MERCREDI!$B$35:$B$58,MATCH($A$75,MERCREDI!T35:T58,0))</f>
        <v>#N/A</v>
      </c>
      <c r="LC75" s="565" t="e">
        <f>INDEX(MERCREDI!$B$35:$B$58,MATCH($A$75,MERCREDI!U35:U58,0))</f>
        <v>#N/A</v>
      </c>
      <c r="LD75" s="565" t="e">
        <f>INDEX(MERCREDI!$B$35:$B$58,MATCH($A$75,MERCREDI!V35:V58,0))</f>
        <v>#N/A</v>
      </c>
      <c r="LE75" s="565" t="e">
        <f>INDEX(MERCREDI!$B$35:$B$58,MATCH($A$75,MERCREDI!W35:W58,0))</f>
        <v>#N/A</v>
      </c>
      <c r="LF75" s="565" t="e">
        <f>INDEX(MERCREDI!$B$35:$B$58,MATCH($A$75,MERCREDI!X35:X58,0))</f>
        <v>#N/A</v>
      </c>
      <c r="LG75" s="565" t="e">
        <f>INDEX(MERCREDI!$B$35:$B$58,MATCH($A$75,MERCREDI!Y35:Y58,0))</f>
        <v>#N/A</v>
      </c>
      <c r="LH75" s="565" t="e">
        <f>INDEX(MERCREDI!$B$35:$B$58,MATCH($A$75,MERCREDI!Z35:Z58,0))</f>
        <v>#N/A</v>
      </c>
      <c r="LI75" s="565" t="e">
        <f>INDEX(MERCREDI!$B$35:$B$58,MATCH($A$75,MERCREDI!AA35:AA58,0))</f>
        <v>#N/A</v>
      </c>
      <c r="LJ75" s="565" t="e">
        <f>INDEX(MERCREDI!$B$35:$B$58,MATCH($A$75,MERCREDI!AB35:AB58,0))</f>
        <v>#N/A</v>
      </c>
      <c r="LK75" s="572">
        <f t="shared" si="90"/>
        <v>0</v>
      </c>
      <c r="LM75" s="565" t="str">
        <f t="shared" si="91"/>
        <v>SNAUWAERT</v>
      </c>
      <c r="LN75" s="565" t="e">
        <f>INDEX(JEUDI!$B$35:$B$58,MATCH($A$75,JEUDI!D35:D58,0))</f>
        <v>#N/A</v>
      </c>
      <c r="LO75" s="565" t="e">
        <f>INDEX(JEUDI!$B$35:$B$58,MATCH($A$75,JEUDI!E35:E58,0))</f>
        <v>#N/A</v>
      </c>
      <c r="LP75" s="565" t="e">
        <f>INDEX(JEUDI!$B$35:$B$58,MATCH($A$75,JEUDI!F35:F58,0))</f>
        <v>#N/A</v>
      </c>
      <c r="LQ75" s="565" t="e">
        <f>INDEX(JEUDI!$B$35:$B$58,MATCH($A$75,JEUDI!G35:G58,0))</f>
        <v>#N/A</v>
      </c>
      <c r="LR75" s="565" t="e">
        <f>INDEX(JEUDI!$B$35:$B$58,MATCH($A$75,JEUDI!H35:H58,0))</f>
        <v>#N/A</v>
      </c>
      <c r="LS75" s="565" t="e">
        <f>INDEX(JEUDI!$B$35:$B$58,MATCH($A$75,JEUDI!I35:I58,0))</f>
        <v>#N/A</v>
      </c>
      <c r="LT75" s="565" t="e">
        <f>INDEX(JEUDI!$B$35:$B$58,MATCH($A$75,JEUDI!J35:J58,0))</f>
        <v>#N/A</v>
      </c>
      <c r="LU75" s="565" t="e">
        <f>INDEX(JEUDI!$B$35:$B$58,MATCH($A$75,JEUDI!K35:K58,0))</f>
        <v>#N/A</v>
      </c>
      <c r="LV75" s="565" t="e">
        <f>INDEX(JEUDI!$B$35:$B$58,MATCH($A$75,JEUDI!L35:L58,0))</f>
        <v>#N/A</v>
      </c>
      <c r="LW75" s="565" t="e">
        <f>INDEX(JEUDI!$B$35:$B$58,MATCH($A$75,JEUDI!M35:M58,0))</f>
        <v>#N/A</v>
      </c>
      <c r="LX75" s="565" t="e">
        <f>INDEX(JEUDI!$B$35:$B$58,MATCH($A$75,JEUDI!N35:N58,0))</f>
        <v>#N/A</v>
      </c>
      <c r="LY75" s="565" t="e">
        <f>INDEX(JEUDI!$B$35:$B$58,MATCH($A$75,JEUDI!O35:O58,0))</f>
        <v>#N/A</v>
      </c>
      <c r="LZ75" s="565" t="e">
        <f>INDEX(JEUDI!$B$35:$B$58,MATCH($A$75,JEUDI!P35:P58,0))</f>
        <v>#N/A</v>
      </c>
      <c r="MA75" s="565" t="e">
        <f>INDEX(JEUDI!$B$35:$B$58,MATCH($A$75,JEUDI!Q35:Q58,0))</f>
        <v>#N/A</v>
      </c>
      <c r="MB75" s="565" t="e">
        <f>INDEX(JEUDI!$B$35:$B$58,MATCH($A$75,JEUDI!R35:R58,0))</f>
        <v>#N/A</v>
      </c>
      <c r="MC75" s="565" t="e">
        <f>INDEX(JEUDI!$B$35:$B$58,MATCH($A$75,JEUDI!S35:S58,0))</f>
        <v>#N/A</v>
      </c>
      <c r="MD75" s="565" t="e">
        <f>INDEX(JEUDI!$B$35:$B$58,MATCH($A$75,JEUDI!T35:T58,0))</f>
        <v>#N/A</v>
      </c>
      <c r="ME75" s="565" t="e">
        <f>INDEX(JEUDI!$B$35:$B$58,MATCH($A$75,JEUDI!U35:U58,0))</f>
        <v>#N/A</v>
      </c>
      <c r="MF75" s="565" t="e">
        <f>INDEX(JEUDI!$B$35:$B$58,MATCH($A$75,JEUDI!V35:V58,0))</f>
        <v>#N/A</v>
      </c>
      <c r="MG75" s="565" t="e">
        <f>INDEX(JEUDI!$B$35:$B$58,MATCH($A$75,JEUDI!W35:W58,0))</f>
        <v>#N/A</v>
      </c>
      <c r="MH75" s="565" t="e">
        <f>INDEX(JEUDI!$B$35:$B$58,MATCH($A$75,JEUDI!X35:X58,0))</f>
        <v>#N/A</v>
      </c>
      <c r="MI75" s="565" t="e">
        <f>INDEX(JEUDI!$B$35:$B$58,MATCH($A$75,JEUDI!Y35:Y58,0))</f>
        <v>#N/A</v>
      </c>
      <c r="MJ75" s="565" t="e">
        <f>INDEX(JEUDI!$B$35:$B$58,MATCH($A$75,JEUDI!Z35:Z58,0))</f>
        <v>#N/A</v>
      </c>
      <c r="MK75" s="565" t="e">
        <f>INDEX(JEUDI!$B$35:$B$58,MATCH($A$75,JEUDI!AA35:AA58,0))</f>
        <v>#N/A</v>
      </c>
      <c r="ML75" s="565" t="e">
        <f>INDEX(JEUDI!$B$35:$B$58,MATCH($A$75,JEUDI!AB35:AB58,0))</f>
        <v>#N/A</v>
      </c>
      <c r="MM75" s="572">
        <f t="shared" si="92"/>
        <v>0</v>
      </c>
      <c r="MP75" s="565" t="str">
        <f t="shared" si="93"/>
        <v>SNAUWAERT</v>
      </c>
      <c r="MQ75" s="565" t="e">
        <f>INDEX(VENDREDI!$B$35:$B$58,MATCH($A$75,VENDREDI!D35:D58,0))</f>
        <v>#N/A</v>
      </c>
      <c r="MR75" s="565" t="e">
        <f>INDEX(VENDREDI!$B$35:$B$58,MATCH($A$75,VENDREDI!E35:E58,0))</f>
        <v>#N/A</v>
      </c>
      <c r="MS75" s="565" t="e">
        <f>INDEX(VENDREDI!$B$35:$B$58,MATCH($A$75,VENDREDI!F35:F58,0))</f>
        <v>#N/A</v>
      </c>
      <c r="MT75" s="565" t="e">
        <f>INDEX(VENDREDI!$B$35:$B$58,MATCH($A$75,VENDREDI!G35:G58,0))</f>
        <v>#N/A</v>
      </c>
      <c r="MU75" s="565" t="e">
        <f>INDEX(VENDREDI!$B$35:$B$58,MATCH($A$75,VENDREDI!H35:H58,0))</f>
        <v>#N/A</v>
      </c>
      <c r="MV75" s="565" t="e">
        <f>INDEX(VENDREDI!$B$35:$B$58,MATCH($A$75,VENDREDI!I35:I58,0))</f>
        <v>#N/A</v>
      </c>
      <c r="MW75" s="565" t="e">
        <f>INDEX(VENDREDI!$B$35:$B$58,MATCH($A$75,VENDREDI!J35:J58,0))</f>
        <v>#N/A</v>
      </c>
      <c r="MX75" s="565" t="e">
        <f>INDEX(VENDREDI!$B$35:$B$58,MATCH($A$75,VENDREDI!K35:K58,0))</f>
        <v>#N/A</v>
      </c>
      <c r="MY75" s="565" t="e">
        <f>INDEX(VENDREDI!$B$35:$B$58,MATCH($A$75,VENDREDI!L35:L58,0))</f>
        <v>#N/A</v>
      </c>
      <c r="MZ75" s="565" t="e">
        <f>INDEX(VENDREDI!$B$35:$B$58,MATCH($A$75,VENDREDI!M35:M58,0))</f>
        <v>#N/A</v>
      </c>
      <c r="NA75" s="565" t="e">
        <f>INDEX(VENDREDI!$B$35:$B$58,MATCH($A$75,VENDREDI!N35:N58,0))</f>
        <v>#N/A</v>
      </c>
      <c r="NB75" s="565" t="e">
        <f>INDEX(VENDREDI!$B$35:$B$58,MATCH($A$75,VENDREDI!O35:O58,0))</f>
        <v>#N/A</v>
      </c>
      <c r="NC75" s="565" t="e">
        <f>INDEX(VENDREDI!$B$35:$B$58,MATCH($A$75,VENDREDI!P35:P58,0))</f>
        <v>#N/A</v>
      </c>
      <c r="ND75" s="565" t="e">
        <f>INDEX(VENDREDI!$B$35:$B$58,MATCH($A$75,VENDREDI!Q35:Q58,0))</f>
        <v>#N/A</v>
      </c>
      <c r="NE75" s="565" t="e">
        <f>INDEX(VENDREDI!$B$35:$B$58,MATCH($A$75,VENDREDI!R35:R58,0))</f>
        <v>#N/A</v>
      </c>
      <c r="NF75" s="565" t="e">
        <f>INDEX(VENDREDI!$B$35:$B$58,MATCH($A$75,VENDREDI!S35:S58,0))</f>
        <v>#N/A</v>
      </c>
      <c r="NG75" s="565" t="e">
        <f>INDEX(VENDREDI!$B$35:$B$58,MATCH($A$75,VENDREDI!T35:T58,0))</f>
        <v>#N/A</v>
      </c>
      <c r="NH75" s="565" t="e">
        <f>INDEX(VENDREDI!$B$35:$B$58,MATCH($A$75,VENDREDI!U35:U58,0))</f>
        <v>#N/A</v>
      </c>
      <c r="NI75" s="565" t="e">
        <f>INDEX(VENDREDI!$B$35:$B$58,MATCH($A$75,VENDREDI!V35:V58,0))</f>
        <v>#N/A</v>
      </c>
      <c r="NJ75" s="565" t="e">
        <f>INDEX(VENDREDI!$B$35:$B$58,MATCH($A$75,VENDREDI!W35:W58,0))</f>
        <v>#N/A</v>
      </c>
      <c r="NK75" s="565" t="e">
        <f>INDEX(VENDREDI!$B$35:$B$58,MATCH($A$75,VENDREDI!X35:X58,0))</f>
        <v>#N/A</v>
      </c>
      <c r="NL75" s="565" t="e">
        <f>INDEX(VENDREDI!$B$35:$B$58,MATCH($A$75,VENDREDI!Y35:Y58,0))</f>
        <v>#N/A</v>
      </c>
      <c r="NM75" s="565" t="e">
        <f>INDEX(VENDREDI!$B$35:$B$58,MATCH($A$75,VENDREDI!Z35:Z58,0))</f>
        <v>#N/A</v>
      </c>
      <c r="NN75" s="565" t="e">
        <f>INDEX(VENDREDI!$B$35:$B$58,MATCH($A$75,VENDREDI!AA35:AA58,0))</f>
        <v>#N/A</v>
      </c>
      <c r="NO75" s="565" t="e">
        <f>INDEX(VENDREDI!$B$35:$B$58,MATCH($A$75,VENDREDI!AB35:AB58,0))</f>
        <v>#N/A</v>
      </c>
      <c r="NP75" s="572">
        <f t="shared" si="94"/>
        <v>0</v>
      </c>
      <c r="NS75" s="564" t="str">
        <f t="shared" si="95"/>
        <v>SNAUWAERT</v>
      </c>
      <c r="NT75" s="617" t="e">
        <f>INDEX(LUNDI!$B$63:$B$66,MATCH(A75,LUNDI!$D$63:$D$66,0))</f>
        <v>#N/A</v>
      </c>
      <c r="NU75" s="618" t="e">
        <f>INDEX(LUNDI!$B$63:$B$66,MATCH(A75,LUNDI!$E$63:$E$66,0))</f>
        <v>#N/A</v>
      </c>
      <c r="NV75" s="625" t="e">
        <f>INDEX(LUNDI!$H$63:$H$66,MATCH(A75,LUNDI!$J$63:$J$66,0))</f>
        <v>#N/A</v>
      </c>
      <c r="NW75" s="626" t="e">
        <f>INDEX(LUNDI!$H$63:$H$66,MATCH($A$75,LUNDI!K63:K66,0))</f>
        <v>#N/A</v>
      </c>
      <c r="NX75" s="617" t="e">
        <f>INDEX(MARDI!$B$63:$B$66,MATCH(A75,MARDI!$D$63:$D$66,0))</f>
        <v>#N/A</v>
      </c>
      <c r="NY75" s="618" t="e">
        <f>INDEX(MARDI!$B$63:$B$66,MATCH(A75,MARDI!$E$63:$E$66,0))</f>
        <v>#N/A</v>
      </c>
      <c r="NZ75" s="625" t="e">
        <f>INDEX(MARDI!$H$63:$H$66,MATCH(A75,MARDI!$J$63:$J$66,0))</f>
        <v>#N/A</v>
      </c>
      <c r="OA75" s="626" t="e">
        <f>INDEX(MARDI!$H$63:$H$66,MATCH(A75,MARDI!$K$63:$K$66,0))</f>
        <v>#N/A</v>
      </c>
      <c r="OB75" s="617" t="e">
        <f>INDEX(MERCREDI!$B$63:$B$66,MATCH(A75,MERCREDI!$D$63:$D$66,0))</f>
        <v>#N/A</v>
      </c>
      <c r="OC75" s="618" t="e">
        <f>INDEX(MERCREDI!$B$63:$B$66,MATCH(A75,MERCREDI!$E$63:$E$66,0))</f>
        <v>#N/A</v>
      </c>
      <c r="OD75" s="625" t="e">
        <f>INDEX(MERCREDI!$H$63:$H$66,MATCH(A75,MERCREDI!$J$63:$J$66,0))</f>
        <v>#N/A</v>
      </c>
      <c r="OE75" s="626" t="e">
        <f>INDEX(MERCREDI!$H$63:$H$66,MATCH(A75,MERCREDI!$K$63:$K$66,0))</f>
        <v>#N/A</v>
      </c>
      <c r="OF75" s="617" t="e">
        <f>INDEX(JEUDI!$B$63:$B$66,MATCH(A75,JEUDI!$D$63:$D$66,0))</f>
        <v>#N/A</v>
      </c>
      <c r="OG75" s="618" t="e">
        <f>INDEX(JEUDI!$B$63:$B$66,MATCH(A75,JEUDI!$E$63:$E$66,0))</f>
        <v>#N/A</v>
      </c>
      <c r="OH75" s="625" t="e">
        <f>INDEX(JEUDI!$H$63:$H$66,MATCH(A75,JEUDI!$J$63:$J$66,0))</f>
        <v>#N/A</v>
      </c>
      <c r="OI75" s="626" t="e">
        <f>INDEX(JEUDI!$H$63:$H$66,MATCH(A75,JEUDI!$K$63:$K$66,0))</f>
        <v>#N/A</v>
      </c>
      <c r="OJ75" s="617" t="e">
        <f>INDEX(VENDREDI!$B$63:$B$66,MATCH(A75,VENDREDI!$D$63:$D$66,0))</f>
        <v>#N/A</v>
      </c>
      <c r="OK75" s="618" t="e">
        <f>INDEX(VENDREDI!$B$63:$B$66,MATCH(A75,VENDREDI!$E$63:$E$66,0))</f>
        <v>#N/A</v>
      </c>
      <c r="OL75" s="625" t="e">
        <f>INDEX(VENDREDI!$H$63:$H$66,MATCH(A75,VENDREDI!$J$63:$J$66,0))</f>
        <v>#N/A</v>
      </c>
      <c r="OM75" s="626" t="e">
        <f>INDEX(VENDREDI!$H$63:$H$66,MATCH(A75,VENDREDI!$K$63:$K$66,0))</f>
        <v>#N/A</v>
      </c>
      <c r="ON75" s="669" t="str">
        <f t="shared" si="96"/>
        <v>SNAUWAERT</v>
      </c>
      <c r="OO75" s="641" t="e">
        <f>INDEX(LUNDI!$C$63:$C$66,MATCH(A75,LUNDI!$D$63:$D$66,0))</f>
        <v>#N/A</v>
      </c>
      <c r="OP75" s="642" t="e">
        <f>INDEX(LUNDI!$C$63:$C$66,MATCH(A75,LUNDI!$E$63:$E$66,0))</f>
        <v>#N/A</v>
      </c>
      <c r="OQ75" s="645" t="e">
        <f>INDEX(LUNDI!$I$63:$I$66,MATCH(A75,LUNDI!$J$63:$J$66,0))</f>
        <v>#N/A</v>
      </c>
      <c r="OR75" s="646" t="e">
        <f>INDEX(LUNDI!$I$63:$I$66,MATCH(A75,LUNDI!$K$63:$K$66,0))</f>
        <v>#N/A</v>
      </c>
      <c r="OS75" s="649" t="e">
        <f>INDEX(MARDI!$C$63:$C$66,MATCH(A75,MARDI!$D$63:$D$66,0))</f>
        <v>#N/A</v>
      </c>
      <c r="OT75" s="650" t="e">
        <f>INDEX(MARDI!$C$63:$C$66,MATCH(A75,MARDI!$E$63:$E$66,0))</f>
        <v>#N/A</v>
      </c>
      <c r="OU75" s="651" t="e">
        <f>INDEX(MARDI!$I$63:$I$66,MATCH(A75,MARDI!$J$63:$J$66,0))</f>
        <v>#N/A</v>
      </c>
      <c r="OV75" s="652" t="e">
        <f>INDEX(MARDI!$I$63:$I$66,MATCH(A75,MARDI!$K$63:$K$66,0))</f>
        <v>#N/A</v>
      </c>
      <c r="OW75" s="657" t="e">
        <f>INDEX(MERCREDI!$C$63:$C$66,MATCH(A75,MERCREDI!$D$63:$D$66,0))</f>
        <v>#N/A</v>
      </c>
      <c r="OX75" s="658" t="e">
        <f>INDEX(MERCREDI!$C$63:$C$66,MATCH(A75,MERCREDI!$E$63:$E$66,0))</f>
        <v>#N/A</v>
      </c>
      <c r="OY75" s="659" t="e">
        <f>INDEX(MERCREDI!$I$63:$I$66,MATCH(A75,MERCREDI!$J$63:$J$66,0))</f>
        <v>#N/A</v>
      </c>
      <c r="OZ75" s="660" t="e">
        <f>INDEX(MERCREDI!$I$63:$I$66,MATCH(A75,MERCREDI!$K$63:$K$66,0))</f>
        <v>#N/A</v>
      </c>
      <c r="PA75" s="657" t="e">
        <f>INDEX(JEUDI!$C$63:$C$66,MATCH(A75,JEUDI!$D$63:$D$66,0))</f>
        <v>#N/A</v>
      </c>
      <c r="PB75" s="658" t="e">
        <f>INDEX(JEUDI!$C$63:$C$66,MATCH(A75,JEUDI!$E$63:$E$66,0))</f>
        <v>#N/A</v>
      </c>
      <c r="PC75" s="659" t="e">
        <f>INDEX(JEUDI!$I$63:$I$66,MATCH(A75,JEUDI!$J$63:$J$66,0))</f>
        <v>#N/A</v>
      </c>
      <c r="PD75" s="660" t="e">
        <f>INDEX(JEUDI!$I$63:$I$66,MATCH(A75,JEUDI!$K$63:$K$66,0))</f>
        <v>#N/A</v>
      </c>
      <c r="PE75" s="657" t="e">
        <f>INDEX(VENDREDI!$C$63:$C$66,MATCH(A75,VENDREDI!$D$63:$D$66,0))</f>
        <v>#N/A</v>
      </c>
      <c r="PF75" s="658" t="e">
        <f>INDEX(VENDREDI!$C$63:$C$66,MATCH(A75,VENDREDI!$E$63:$E$66,0))</f>
        <v>#N/A</v>
      </c>
      <c r="PG75" s="659" t="e">
        <f>INDEX(VENDREDI!$I$63:$I$66,MATCH(A75,VENDREDI!$J$63:$J$66,0))</f>
        <v>#N/A</v>
      </c>
      <c r="PH75" s="660" t="e">
        <f>INDEX(VENDREDI!$I$63:$I$66,MATCH(A75,VENDREDI!$K$63:$K$66,0))</f>
        <v>#N/A</v>
      </c>
    </row>
    <row r="76" spans="1:424" x14ac:dyDescent="0.25">
      <c r="A76" s="187" t="str">
        <f>'LISTE DES PROFS'!A71</f>
        <v>TAILLARD</v>
      </c>
      <c r="B76" s="233">
        <f t="shared" si="69"/>
        <v>0</v>
      </c>
      <c r="C76" s="234">
        <f t="shared" si="70"/>
        <v>0</v>
      </c>
      <c r="D76" s="234">
        <f t="shared" si="71"/>
        <v>0</v>
      </c>
      <c r="E76" s="235">
        <f t="shared" si="72"/>
        <v>0</v>
      </c>
      <c r="F76" s="233">
        <f t="shared" si="73"/>
        <v>0</v>
      </c>
      <c r="G76" s="234">
        <f t="shared" si="74"/>
        <v>0</v>
      </c>
      <c r="H76" s="227">
        <f t="shared" si="75"/>
        <v>0</v>
      </c>
      <c r="I76" s="235">
        <f t="shared" si="76"/>
        <v>0</v>
      </c>
      <c r="J76" s="489">
        <f t="shared" si="52"/>
        <v>0</v>
      </c>
      <c r="K76" s="227">
        <f t="shared" si="53"/>
        <v>0</v>
      </c>
      <c r="L76" s="227">
        <f t="shared" si="54"/>
        <v>0</v>
      </c>
      <c r="M76" s="235">
        <f t="shared" si="55"/>
        <v>0</v>
      </c>
      <c r="N76" s="491">
        <f t="shared" si="77"/>
        <v>0</v>
      </c>
      <c r="O76" s="480" t="s">
        <v>58</v>
      </c>
      <c r="P76" s="233">
        <f>COUNTIF(LUNDI!$D$6:$AB$15,A76)</f>
        <v>0</v>
      </c>
      <c r="Q76" s="234">
        <f>COUNTIF(LUNDI!$D$20:$Y$29,A76)</f>
        <v>0</v>
      </c>
      <c r="R76" s="444">
        <f t="shared" si="56"/>
        <v>0</v>
      </c>
      <c r="S76" s="234">
        <f>COUNTIF(MARDI!$D$6:$AB$15,A76)</f>
        <v>0</v>
      </c>
      <c r="T76" s="234">
        <f>COUNTIF(MARDI!$D$20:$Y$29,A76)</f>
        <v>0</v>
      </c>
      <c r="U76" s="444">
        <f t="shared" si="57"/>
        <v>0</v>
      </c>
      <c r="V76" s="234">
        <f>COUNTIF(MERCREDI!$D$6:$AB$15,A76)</f>
        <v>0</v>
      </c>
      <c r="W76" s="234">
        <f>COUNTIF(MERCREDI!$D$20:$Y$29,A76)</f>
        <v>0</v>
      </c>
      <c r="X76" s="444">
        <f t="shared" si="58"/>
        <v>0</v>
      </c>
      <c r="Y76" s="234">
        <f>COUNTIF(JEUDI!$D$6:$AB$15,A76)</f>
        <v>0</v>
      </c>
      <c r="Z76" s="234">
        <f>COUNTIF(JEUDI!$D$20:$Y$29,A76)</f>
        <v>0</v>
      </c>
      <c r="AA76" s="444">
        <f t="shared" si="59"/>
        <v>0</v>
      </c>
      <c r="AB76" s="234">
        <f>COUNTIF(VENDREDI!$D$6:$AB$15,A76)</f>
        <v>0</v>
      </c>
      <c r="AC76" s="235">
        <f>COUNTIF(VENDREDI!$D$20:$Y$29,A76)</f>
        <v>0</v>
      </c>
      <c r="AD76" s="451">
        <f t="shared" si="60"/>
        <v>0</v>
      </c>
      <c r="AE76" s="226">
        <f>COUNTIF(LUNDI!$D$63:$D$66,A76)</f>
        <v>0</v>
      </c>
      <c r="AF76" s="227">
        <f>COUNTIF(LUNDI!$E$63:$E$66,A76)</f>
        <v>0</v>
      </c>
      <c r="AG76" s="228">
        <f>COUNTIF(MARDI!$D$63:$D$66,A76)</f>
        <v>0</v>
      </c>
      <c r="AH76" s="234">
        <f>COUNTIF(MARDI!$E$63:$E$66,A76)</f>
        <v>0</v>
      </c>
      <c r="AI76" s="228">
        <f>COUNTIF(MERCREDI!$D$63:$D$66,A76)</f>
        <v>0</v>
      </c>
      <c r="AJ76" s="234">
        <f>COUNTIF(MERCREDI!$E$63:$E$66,A76)</f>
        <v>0</v>
      </c>
      <c r="AK76" s="228">
        <f>COUNTIF(JEUDI!$D$63:$D$66,A76)</f>
        <v>0</v>
      </c>
      <c r="AL76" s="227">
        <f>COUNTIF(JEUDI!$E$63:$E$66,A76)</f>
        <v>0</v>
      </c>
      <c r="AM76" s="228">
        <f>COUNTIF(VENDREDI!$D$63:$D$66,A76)</f>
        <v>0</v>
      </c>
      <c r="AN76" s="525">
        <f>COUNTIF(VENDREDI!$E$63:$E$66,A76)</f>
        <v>0</v>
      </c>
      <c r="AO76" s="233">
        <f>COUNTIF(LUNDI!$F$63:$F$66,A76)</f>
        <v>0</v>
      </c>
      <c r="AP76" s="234"/>
      <c r="AQ76" s="234">
        <f>COUNTIF(MARDI!$F$63:$F$66,A76)</f>
        <v>0</v>
      </c>
      <c r="AR76" s="234"/>
      <c r="AS76" s="234">
        <f>COUNTIF(MERCREDI!$F$63:$F$66,A76)</f>
        <v>0</v>
      </c>
      <c r="AT76" s="234"/>
      <c r="AU76" s="234">
        <f>COUNTIF(JEUDI!$F$63:$F$66,A76)</f>
        <v>0</v>
      </c>
      <c r="AV76" s="234"/>
      <c r="AW76" s="235">
        <f>COUNTIF(VENDREDI!$F$63:$F$66,A76)</f>
        <v>0</v>
      </c>
      <c r="AZ76" s="233">
        <f>COUNTIF(LUNDI!$D$35:$AB$44,A76)</f>
        <v>0</v>
      </c>
      <c r="BA76" s="234">
        <f>COUNTIF(LUNDI!$D$49:$Y$58,A76)</f>
        <v>0</v>
      </c>
      <c r="BB76" s="444">
        <f t="shared" si="61"/>
        <v>0</v>
      </c>
      <c r="BC76" s="234">
        <f>COUNTIF(MARDI!$D$35:$AB$44,A76)</f>
        <v>0</v>
      </c>
      <c r="BD76" s="234">
        <f>COUNTIF(MARDI!$D$49:$Y$58,A76)</f>
        <v>0</v>
      </c>
      <c r="BE76" s="444">
        <f t="shared" si="62"/>
        <v>0</v>
      </c>
      <c r="BF76" s="234">
        <f>COUNTIF(MERCREDI!$D$35:$AB$44,A76)</f>
        <v>0</v>
      </c>
      <c r="BG76" s="234">
        <f>COUNTIF(MERCREDI!$D$49:$Y$58,A76)</f>
        <v>0</v>
      </c>
      <c r="BH76" s="444">
        <f t="shared" si="63"/>
        <v>0</v>
      </c>
      <c r="BI76" s="234">
        <f>COUNTIF(JEUDI!$D$35:$AB$44,A76)</f>
        <v>0</v>
      </c>
      <c r="BJ76" s="234">
        <f>COUNTIF(JEUDI!$D$49:$Y$58,A76)</f>
        <v>0</v>
      </c>
      <c r="BK76" s="444">
        <f t="shared" si="64"/>
        <v>0</v>
      </c>
      <c r="BL76" s="234">
        <f>COUNTIF(VENDREDI!$D$35:$AB$44,A76)</f>
        <v>0</v>
      </c>
      <c r="BM76" s="235">
        <f>COUNTIF(VENDREDI!$D$49:$Y$58,A76)</f>
        <v>0</v>
      </c>
      <c r="BN76" s="451">
        <f t="shared" si="65"/>
        <v>0</v>
      </c>
      <c r="BO76" s="207">
        <f>COUNTIF(LUNDI!$J$63:$J$66,A76)</f>
        <v>0</v>
      </c>
      <c r="BP76" s="41">
        <f>COUNTIF(LUNDI!$K$63:$K$66,A76)</f>
        <v>0</v>
      </c>
      <c r="BQ76" s="207">
        <f>COUNTIF(MARDI!$J$63:$J$66,A76)</f>
        <v>0</v>
      </c>
      <c r="BR76" s="41">
        <f>COUNTIF(MARDI!$K$63:$K$66,A76)</f>
        <v>0</v>
      </c>
      <c r="BS76" s="207">
        <f>COUNTIF(MERCREDI!$J$63:$J$66,A76)</f>
        <v>0</v>
      </c>
      <c r="BT76" s="41">
        <f>COUNTIF(MERCREDI!$K$63:$K$66,A76)</f>
        <v>0</v>
      </c>
      <c r="BU76" s="207">
        <f>COUNTIF(JEUDI!$J$63:$J$66,A76)</f>
        <v>0</v>
      </c>
      <c r="BV76" s="41">
        <f>COUNTIF(JEUDI!$K$63:$K$66,A76)</f>
        <v>0</v>
      </c>
      <c r="BW76" s="207">
        <f>COUNTIF(VENDREDI!$J$63:$J$66,A76)</f>
        <v>0</v>
      </c>
      <c r="BX76" s="42">
        <f>COUNTIF(VENDREDI!$K$63:$K$66,A76)</f>
        <v>0</v>
      </c>
      <c r="BY76" s="207">
        <f>COUNTIF(LUNDI!$L$66:$L132,A76)</f>
        <v>0</v>
      </c>
      <c r="BZ76" s="208"/>
      <c r="CA76" s="41">
        <f>COUNTIF(MARDI!$L$63:$L$66,A76)</f>
        <v>0</v>
      </c>
      <c r="CB76" s="208"/>
      <c r="CC76" s="208">
        <f>COUNTIF(MERCREDI!$L$63:$L$66,A76)</f>
        <v>0</v>
      </c>
      <c r="CD76" s="208"/>
      <c r="CE76" s="41">
        <f>COUNTIF(JEUDI!$L$63:$L$66,A76)</f>
        <v>0</v>
      </c>
      <c r="CF76" s="208"/>
      <c r="CG76" s="209">
        <f>COUNTIF(VENDREDI!$L$63:$L$66,A76)</f>
        <v>0</v>
      </c>
      <c r="CH76" s="466"/>
      <c r="CK76" s="43">
        <f>COUNTIF(LUNDI!$O$64:$O$66,A76)</f>
        <v>0</v>
      </c>
      <c r="CL76" s="41">
        <f>COUNTIF(MARDI!$O$64:$O$66,A76)</f>
        <v>0</v>
      </c>
      <c r="CM76" s="41">
        <f>COUNTIF(MERCREDI!$O$64:$O$66,A76)</f>
        <v>0</v>
      </c>
      <c r="CN76" s="41">
        <f>COUNTIF(JEUDI!$O$64:$O$66,A76)</f>
        <v>0</v>
      </c>
      <c r="CO76" s="42">
        <f>COUNTIF(VENDREDI!$O$64:$O$66,A76)</f>
        <v>0</v>
      </c>
      <c r="CQ76" s="43">
        <f>COUNTIF(LUNDI!$P$64:$P$66,A76)</f>
        <v>0</v>
      </c>
      <c r="CR76" s="41">
        <f>COUNTIF(MARDI!$P$64:$P$66,A76)</f>
        <v>0</v>
      </c>
      <c r="CS76" s="41">
        <f>COUNTIF(MERCREDI!$P$64:$P$66,A76)</f>
        <v>0</v>
      </c>
      <c r="CT76" s="41">
        <f>COUNTIF(JEUDI!$P$64:$P$66,A76)</f>
        <v>0</v>
      </c>
      <c r="CU76" s="42">
        <f>COUNTIF(VENDREDI!$P$64:$P$66,A76)</f>
        <v>0</v>
      </c>
      <c r="CV76" s="543" t="str">
        <f t="shared" si="78"/>
        <v>TAILLARD</v>
      </c>
      <c r="CW76" s="559" t="e">
        <f>INDEX(LUNDI!$B$6:$B$29,MATCH($A$76,LUNDI!D6:D29,0))</f>
        <v>#N/A</v>
      </c>
      <c r="CX76" s="559" t="e">
        <f>INDEX(LUNDI!$B$6:$B$29,MATCH($A$76,LUNDI!E6:E29,0))</f>
        <v>#N/A</v>
      </c>
      <c r="CY76" s="559" t="e">
        <f>INDEX(LUNDI!$B$6:$B$29,MATCH($A$76,LUNDI!F6:F29,0))</f>
        <v>#N/A</v>
      </c>
      <c r="CZ76" s="559" t="e">
        <f>INDEX(LUNDI!$B$6:$B$29,MATCH($A$76,LUNDI!G6:G29,0))</f>
        <v>#N/A</v>
      </c>
      <c r="DA76" s="559" t="e">
        <f>INDEX(LUNDI!$B$6:$B$29,MATCH($A$76,LUNDI!H6:H29,0))</f>
        <v>#N/A</v>
      </c>
      <c r="DB76" s="559" t="e">
        <f>INDEX(LUNDI!$B$6:$B$29,MATCH($A$76,LUNDI!I6:I29,0))</f>
        <v>#N/A</v>
      </c>
      <c r="DC76" s="559" t="e">
        <f>INDEX(LUNDI!$B$6:$B$29,MATCH($A$76,LUNDI!J6:J29,0))</f>
        <v>#N/A</v>
      </c>
      <c r="DD76" s="559" t="e">
        <f>INDEX(LUNDI!$B$6:$B$29,MATCH($A$76,LUNDI!K6:K29,0))</f>
        <v>#N/A</v>
      </c>
      <c r="DE76" s="559" t="e">
        <f>INDEX(LUNDI!$B$6:$B$29,MATCH($A$76,LUNDI!L6:L29,0))</f>
        <v>#N/A</v>
      </c>
      <c r="DF76" s="559" t="e">
        <f>INDEX(LUNDI!$B$6:$B$29,MATCH($A$76,LUNDI!M6:M29,0))</f>
        <v>#N/A</v>
      </c>
      <c r="DG76" s="559" t="e">
        <f>INDEX(LUNDI!$B$6:$B$29,MATCH($A$76,LUNDI!N6:N29,0))</f>
        <v>#N/A</v>
      </c>
      <c r="DH76" s="559" t="e">
        <f>INDEX(LUNDI!$B$6:$B$29,MATCH($A$76,LUNDI!O6:O29,0))</f>
        <v>#N/A</v>
      </c>
      <c r="DI76" s="559" t="e">
        <f>INDEX(LUNDI!$B$6:$B$29,MATCH($A$76,LUNDI!P6:P29,0))</f>
        <v>#N/A</v>
      </c>
      <c r="DJ76" s="559" t="e">
        <f>INDEX(LUNDI!$B$6:$B$29,MATCH($A$76,LUNDI!Q6:Q29,0))</f>
        <v>#N/A</v>
      </c>
      <c r="DK76" s="559" t="e">
        <f>INDEX(LUNDI!$B$6:$B$29,MATCH($A$76,LUNDI!R6:R29,0))</f>
        <v>#N/A</v>
      </c>
      <c r="DL76" s="559" t="e">
        <f>INDEX(LUNDI!$B$6:$B$29,MATCH($A$76,LUNDI!S6:S29,0))</f>
        <v>#N/A</v>
      </c>
      <c r="DM76" s="559" t="e">
        <f>INDEX(LUNDI!$B$6:$B$29,MATCH($A$76,LUNDI!T6:T29,0))</f>
        <v>#N/A</v>
      </c>
      <c r="DN76" s="559" t="e">
        <f>INDEX(LUNDI!$B$6:$B$29,MATCH($A$76,LUNDI!U6:U29,0))</f>
        <v>#N/A</v>
      </c>
      <c r="DO76" s="559" t="e">
        <f>INDEX(LUNDI!$B$6:$B$29,MATCH($A$76,LUNDI!V6:V29,0))</f>
        <v>#N/A</v>
      </c>
      <c r="DP76" s="559" t="e">
        <f>INDEX(LUNDI!$B$6:$B$29,MATCH($A$76,LUNDI!W6:W29,0))</f>
        <v>#N/A</v>
      </c>
      <c r="DQ76" s="559" t="e">
        <f>INDEX(LUNDI!$B$6:$B$29,MATCH($A$76,LUNDI!X6:X29,0))</f>
        <v>#N/A</v>
      </c>
      <c r="DR76" s="559" t="e">
        <f>INDEX(LUNDI!$B$6:$B$29,MATCH($A$76,LUNDI!Y6:Y29,0))</f>
        <v>#N/A</v>
      </c>
      <c r="DS76" s="559" t="e">
        <f>INDEX(LUNDI!$B$6:$B$29,MATCH($A$76,LUNDI!Z6:Z29,0))</f>
        <v>#N/A</v>
      </c>
      <c r="DT76" s="559" t="e">
        <f>INDEX(LUNDI!$B$6:$B$29,MATCH($A$76,LUNDI!AA6:AA29,0))</f>
        <v>#N/A</v>
      </c>
      <c r="DU76" s="559" t="e">
        <f>INDEX(LUNDI!$B$6:$B$29,MATCH($A$76,LUNDI!AB6:AB29,0))</f>
        <v>#N/A</v>
      </c>
      <c r="DV76" s="572">
        <f t="shared" si="66"/>
        <v>0</v>
      </c>
      <c r="DW76" s="543" t="str">
        <f t="shared" si="67"/>
        <v>TAILLARD</v>
      </c>
      <c r="DX76" s="559" t="e">
        <f>INDEX(MARDI!$B$6:$B$29,MATCH($A$76,MARDI!D6:D29,0))</f>
        <v>#N/A</v>
      </c>
      <c r="DY76" s="559" t="e">
        <f>INDEX(MARDI!$B$6:$B$29,MATCH($A$76,MARDI!E6:E29,0))</f>
        <v>#N/A</v>
      </c>
      <c r="DZ76" s="559" t="e">
        <f>INDEX(MARDI!$B$6:$B$29,MATCH($A$76,MARDI!F6:F29,0))</f>
        <v>#N/A</v>
      </c>
      <c r="EA76" s="559" t="e">
        <f>INDEX(MARDI!$B$6:$B$29,MATCH($A$76,MARDI!G6:G29,0))</f>
        <v>#N/A</v>
      </c>
      <c r="EB76" s="559" t="e">
        <f>INDEX(MARDI!$B$6:$B$29,MATCH($A$76,MARDI!H6:H29,0))</f>
        <v>#N/A</v>
      </c>
      <c r="EC76" s="559" t="e">
        <f>INDEX(MARDI!$B$6:$B$29,MATCH($A$76,MARDI!I6:I29,0))</f>
        <v>#N/A</v>
      </c>
      <c r="ED76" s="559" t="e">
        <f>INDEX(MARDI!$B$6:$B$29,MATCH($A$76,MARDI!J6:J29,0))</f>
        <v>#N/A</v>
      </c>
      <c r="EE76" s="559" t="e">
        <f>INDEX(MARDI!$B$6:$B$29,MATCH($A$76,MARDI!K6:K29,0))</f>
        <v>#N/A</v>
      </c>
      <c r="EF76" s="559" t="e">
        <f>INDEX(MARDI!$B$6:$B$29,MATCH($A$76,MARDI!L6:L29,0))</f>
        <v>#N/A</v>
      </c>
      <c r="EG76" s="559" t="e">
        <f>INDEX(MARDI!$B$6:$B$29,MATCH($A$76,MARDI!M6:M29,0))</f>
        <v>#N/A</v>
      </c>
      <c r="EH76" s="559" t="e">
        <f>INDEX(MARDI!$B$6:$B$29,MATCH($A$76,MARDI!N6:N29,0))</f>
        <v>#N/A</v>
      </c>
      <c r="EI76" s="559" t="e">
        <f>INDEX(MARDI!$B$6:$B$29,MATCH($A$76,MARDI!O6:O29,0))</f>
        <v>#N/A</v>
      </c>
      <c r="EJ76" s="559" t="e">
        <f>INDEX(MARDI!$B$6:$B$29,MATCH($A$76,MARDI!P6:P29,0))</f>
        <v>#N/A</v>
      </c>
      <c r="EK76" s="559" t="e">
        <f>INDEX(MARDI!$B$6:$B$29,MATCH($A$76,MARDI!Q6:Q29,0))</f>
        <v>#N/A</v>
      </c>
      <c r="EL76" s="559" t="e">
        <f>INDEX(MARDI!$B$6:$B$29,MATCH($A$76,MARDI!R6:R29,0))</f>
        <v>#N/A</v>
      </c>
      <c r="EM76" s="559" t="e">
        <f>INDEX(MARDI!$B$6:$B$29,MATCH($A$76,MARDI!S6:S29,0))</f>
        <v>#N/A</v>
      </c>
      <c r="EN76" s="559" t="e">
        <f>INDEX(MARDI!$B$6:$B$29,MATCH($A$76,MARDI!T6:T29,0))</f>
        <v>#N/A</v>
      </c>
      <c r="EO76" s="559" t="e">
        <f>INDEX(MARDI!$B$6:$B$29,MATCH($A$76,MARDI!U6:U29,0))</f>
        <v>#N/A</v>
      </c>
      <c r="EP76" s="559" t="e">
        <f>INDEX(MARDI!$B$6:$B$29,MATCH($A$76,MARDI!V6:V29,0))</f>
        <v>#N/A</v>
      </c>
      <c r="EQ76" s="559" t="e">
        <f>INDEX(MARDI!$B$6:$B$29,MATCH($A$76,MARDI!W6:W29,0))</f>
        <v>#N/A</v>
      </c>
      <c r="ER76" s="559" t="e">
        <f>INDEX(MARDI!$B$6:$B$29,MATCH($A$76,MARDI!X6:X29,0))</f>
        <v>#N/A</v>
      </c>
      <c r="ES76" s="559" t="e">
        <f>INDEX(MARDI!$B$6:$B$29,MATCH($A$76,MARDI!Y6:Y29,0))</f>
        <v>#N/A</v>
      </c>
      <c r="ET76" s="559" t="e">
        <f>INDEX(MARDI!$B$6:$B$29,MATCH($A$76,MARDI!Z6:Z29,0))</f>
        <v>#N/A</v>
      </c>
      <c r="EU76" s="559" t="e">
        <f>INDEX(MARDI!$B$6:$B$29,MATCH($A$76,MARDI!AA6:AA29,0))</f>
        <v>#N/A</v>
      </c>
      <c r="EV76" s="559" t="e">
        <f>INDEX(MARDI!$B$6:$B$29,MATCH($A$76,MARDI!AB6:AB29,0))</f>
        <v>#N/A</v>
      </c>
      <c r="EW76" s="572">
        <f t="shared" si="68"/>
        <v>0</v>
      </c>
      <c r="EX76" s="559"/>
      <c r="EY76" s="568" t="str">
        <f t="shared" si="79"/>
        <v>TAILLARD</v>
      </c>
      <c r="EZ76" s="559" t="e">
        <f>INDEX(MERCREDI!$B$6:$B$29,MATCH($A$76,MERCREDI!D6:D29,0))</f>
        <v>#N/A</v>
      </c>
      <c r="FA76" s="559" t="e">
        <f>INDEX(MERCREDI!$B$6:$B$29,MATCH($A$76,MERCREDI!E6:E29,0))</f>
        <v>#N/A</v>
      </c>
      <c r="FB76" s="559" t="e">
        <f>INDEX(MERCREDI!$B$6:$B$29,MATCH($A$76,MERCREDI!F6:F29,0))</f>
        <v>#N/A</v>
      </c>
      <c r="FC76" s="559" t="e">
        <f>INDEX(MERCREDI!$B$6:$B$29,MATCH($A$76,MERCREDI!G6:G29,0))</f>
        <v>#N/A</v>
      </c>
      <c r="FD76" s="559" t="e">
        <f>INDEX(MERCREDI!$B$6:$B$29,MATCH($A$76,MERCREDI!H6:H29,0))</f>
        <v>#N/A</v>
      </c>
      <c r="FE76" s="559" t="e">
        <f>INDEX(MERCREDI!$B$6:$B$29,MATCH($A$76,MERCREDI!I6:I29,0))</f>
        <v>#N/A</v>
      </c>
      <c r="FF76" s="559" t="e">
        <f>INDEX(MERCREDI!$B$6:$B$29,MATCH($A$76,MERCREDI!J6:J29,0))</f>
        <v>#N/A</v>
      </c>
      <c r="FG76" s="559" t="e">
        <f>INDEX(MERCREDI!$B$6:$B$29,MATCH($A$76,MERCREDI!K6:K29,0))</f>
        <v>#N/A</v>
      </c>
      <c r="FH76" s="559" t="e">
        <f>INDEX(MERCREDI!$B$6:$B$29,MATCH($A$76,MERCREDI!L6:L29,0))</f>
        <v>#N/A</v>
      </c>
      <c r="FI76" s="559" t="e">
        <f>INDEX(MERCREDI!$B$6:$B$29,MATCH($A$76,MERCREDI!M6:M29,0))</f>
        <v>#N/A</v>
      </c>
      <c r="FJ76" s="559" t="e">
        <f>INDEX(MERCREDI!$B$6:$B$29,MATCH($A$76,MERCREDI!N6:N29,0))</f>
        <v>#N/A</v>
      </c>
      <c r="FK76" s="559" t="e">
        <f>INDEX(MERCREDI!$B$6:$B$29,MATCH($A$76,MERCREDI!O6:O29,0))</f>
        <v>#N/A</v>
      </c>
      <c r="FL76" s="559" t="e">
        <f>INDEX(MERCREDI!$B$6:$B$29,MATCH($A$76,MERCREDI!P6:P29,0))</f>
        <v>#N/A</v>
      </c>
      <c r="FM76" s="559" t="e">
        <f>INDEX(MERCREDI!$B$6:$B$29,MATCH($A$76,MERCREDI!Q6:Q29,0))</f>
        <v>#N/A</v>
      </c>
      <c r="FN76" s="559" t="e">
        <f>INDEX(MERCREDI!$B$6:$B$29,MATCH($A$76,MERCREDI!R6:R29,0))</f>
        <v>#N/A</v>
      </c>
      <c r="FO76" s="559" t="e">
        <f>INDEX(MERCREDI!$B$6:$B$29,MATCH($A$76,MERCREDI!S6:S29,0))</f>
        <v>#N/A</v>
      </c>
      <c r="FP76" s="559" t="e">
        <f>INDEX(MERCREDI!$B$6:$B$29,MATCH($A$76,MERCREDI!T6:T29,0))</f>
        <v>#N/A</v>
      </c>
      <c r="FQ76" s="559" t="e">
        <f>INDEX(MERCREDI!$B$6:$B$29,MATCH($A$76,MERCREDI!U6:U29,0))</f>
        <v>#N/A</v>
      </c>
      <c r="FR76" s="559" t="e">
        <f>INDEX(MERCREDI!$B$6:$B$29,MATCH($A$76,MERCREDI!V6:V29,0))</f>
        <v>#N/A</v>
      </c>
      <c r="FS76" s="559" t="e">
        <f>INDEX(MERCREDI!$B$6:$B$29,MATCH($A$76,MERCREDI!W6:W29,0))</f>
        <v>#N/A</v>
      </c>
      <c r="FT76" s="559" t="e">
        <f>INDEX(MERCREDI!$B$6:$B$29,MATCH($A$76,MERCREDI!X6:X29,0))</f>
        <v>#N/A</v>
      </c>
      <c r="FU76" s="559" t="e">
        <f>INDEX(MERCREDI!$B$6:$B$29,MATCH($A$76,MERCREDI!Y6:Y29,0))</f>
        <v>#N/A</v>
      </c>
      <c r="FV76" s="559" t="e">
        <f>INDEX(MERCREDI!$B$6:$B$29,MATCH($A$76,MERCREDI!Z6:Z29,0))</f>
        <v>#N/A</v>
      </c>
      <c r="FW76" s="559" t="e">
        <f>INDEX(MERCREDI!$B$6:$B$29,MATCH($A$76,MERCREDI!AA6:AA29,0))</f>
        <v>#N/A</v>
      </c>
      <c r="FX76" s="559" t="e">
        <f>INDEX(MERCREDI!$B$6:$B$29,MATCH($A$76,MERCREDI!AB6:AB29,0))</f>
        <v>#N/A</v>
      </c>
      <c r="FY76" s="572">
        <f t="shared" si="80"/>
        <v>0</v>
      </c>
      <c r="GA76" s="570" t="str">
        <f t="shared" si="81"/>
        <v>TAILLARD</v>
      </c>
      <c r="GB76" s="565" t="e">
        <f>INDEX(JEUDI!$B$6:$B$29,MATCH($A$76,JEUDI!D6:D29,0))</f>
        <v>#N/A</v>
      </c>
      <c r="GC76" s="565" t="e">
        <f>INDEX(JEUDI!$B$6:$B$29,MATCH($A$76,JEUDI!E6:E29,0))</f>
        <v>#N/A</v>
      </c>
      <c r="GD76" s="565" t="e">
        <f>INDEX(JEUDI!$B$6:$B$29,MATCH($A$76,JEUDI!F6:F29,0))</f>
        <v>#N/A</v>
      </c>
      <c r="GE76" s="565" t="e">
        <f>INDEX(JEUDI!$B$6:$B$29,MATCH($A$76,JEUDI!G6:G29,0))</f>
        <v>#N/A</v>
      </c>
      <c r="GF76" s="565" t="e">
        <f>INDEX(JEUDI!$B$6:$B$29,MATCH($A$76,JEUDI!H6:H29,0))</f>
        <v>#N/A</v>
      </c>
      <c r="GG76" s="565" t="e">
        <f>INDEX(JEUDI!$B$6:$B$29,MATCH($A$76,JEUDI!I6:I29,0))</f>
        <v>#N/A</v>
      </c>
      <c r="GH76" s="565" t="e">
        <f>INDEX(JEUDI!$B$6:$B$29,MATCH($A$76,JEUDI!J6:J29,0))</f>
        <v>#N/A</v>
      </c>
      <c r="GI76" s="565" t="e">
        <f>INDEX(JEUDI!$B$6:$B$29,MATCH($A$76,JEUDI!K6:K29,0))</f>
        <v>#N/A</v>
      </c>
      <c r="GJ76" s="565" t="e">
        <f>INDEX(JEUDI!$B$6:$B$29,MATCH($A$76,JEUDI!L6:L29,0))</f>
        <v>#N/A</v>
      </c>
      <c r="GK76" s="565" t="e">
        <f>INDEX(JEUDI!$B$6:$B$29,MATCH($A$76,JEUDI!M6:M29,0))</f>
        <v>#N/A</v>
      </c>
      <c r="GL76" s="565" t="e">
        <f>INDEX(JEUDI!$B$6:$B$29,MATCH($A$76,JEUDI!N6:N29,0))</f>
        <v>#N/A</v>
      </c>
      <c r="GM76" s="565" t="e">
        <f>INDEX(JEUDI!$B$6:$B$29,MATCH($A$76,JEUDI!O6:O29,0))</f>
        <v>#N/A</v>
      </c>
      <c r="GN76" s="565" t="e">
        <f>INDEX(JEUDI!$B$6:$B$29,MATCH($A$76,JEUDI!P6:P29,0))</f>
        <v>#N/A</v>
      </c>
      <c r="GO76" s="565" t="e">
        <f>INDEX(JEUDI!$B$6:$B$29,MATCH($A$76,JEUDI!Q6:Q29,0))</f>
        <v>#N/A</v>
      </c>
      <c r="GP76" s="565" t="e">
        <f>INDEX(JEUDI!$B$6:$B$29,MATCH($A$76,JEUDI!R6:R29,0))</f>
        <v>#N/A</v>
      </c>
      <c r="GQ76" s="565" t="e">
        <f>INDEX(JEUDI!$B$6:$B$29,MATCH($A$76,JEUDI!S6:S29,0))</f>
        <v>#N/A</v>
      </c>
      <c r="GR76" s="565" t="e">
        <f>INDEX(JEUDI!$B$6:$B$29,MATCH($A$76,JEUDI!T6:T29,0))</f>
        <v>#N/A</v>
      </c>
      <c r="GS76" s="565" t="e">
        <f>INDEX(JEUDI!$B$6:$B$29,MATCH($A$76,JEUDI!U6:U29,0))</f>
        <v>#N/A</v>
      </c>
      <c r="GT76" s="565" t="e">
        <f>INDEX(JEUDI!$B$6:$B$29,MATCH($A$76,JEUDI!V6:V29,0))</f>
        <v>#N/A</v>
      </c>
      <c r="GU76" s="565" t="e">
        <f>INDEX(JEUDI!$B$6:$B$29,MATCH($A$76,JEUDI!W6:W29,0))</f>
        <v>#N/A</v>
      </c>
      <c r="GV76" s="565" t="e">
        <f>INDEX(JEUDI!$B$6:$B$29,MATCH($A$76,JEUDI!X6:X29,0))</f>
        <v>#N/A</v>
      </c>
      <c r="GW76" s="565" t="e">
        <f>INDEX(JEUDI!$B$6:$B$29,MATCH($A$76,JEUDI!Y6:Y29,0))</f>
        <v>#N/A</v>
      </c>
      <c r="GX76" s="565" t="e">
        <f>INDEX(JEUDI!$B$6:$B$29,MATCH($A$76,JEUDI!Z6:Z29,0))</f>
        <v>#N/A</v>
      </c>
      <c r="GY76" s="565" t="e">
        <f>INDEX(JEUDI!$B$6:$B$29,MATCH($A$76,JEUDI!AA6:AA29,0))</f>
        <v>#N/A</v>
      </c>
      <c r="GZ76" s="565" t="e">
        <f>INDEX(JEUDI!$B$6:$B$29,MATCH($A$76,JEUDI!AB6:AB29,0))</f>
        <v>#N/A</v>
      </c>
      <c r="HA76" s="572">
        <f t="shared" si="82"/>
        <v>0</v>
      </c>
      <c r="HC76" s="772" t="str">
        <f t="shared" si="83"/>
        <v>TAILLARD</v>
      </c>
      <c r="HD76" s="565" t="e">
        <f>INDEX(VENDREDI!$B$6:$B$29,MATCH($A$76,VENDREDI!D6:D29,0))</f>
        <v>#N/A</v>
      </c>
      <c r="HE76" s="565" t="e">
        <f>INDEX(VENDREDI!$B$6:$B$29,MATCH($A$76,VENDREDI!E6:E29,0))</f>
        <v>#N/A</v>
      </c>
      <c r="HF76" s="565" t="e">
        <f>INDEX(VENDREDI!$B$6:$B$29,MATCH($A$76,VENDREDI!F6:F29,0))</f>
        <v>#N/A</v>
      </c>
      <c r="HG76" s="565" t="e">
        <f>INDEX(VENDREDI!$B$6:$B$29,MATCH($A$76,VENDREDI!G6:G29,0))</f>
        <v>#N/A</v>
      </c>
      <c r="HH76" s="565" t="e">
        <f>INDEX(VENDREDI!$B$6:$B$29,MATCH($A$76,VENDREDI!H6:H29,0))</f>
        <v>#N/A</v>
      </c>
      <c r="HI76" s="565" t="e">
        <f>INDEX(VENDREDI!$B$6:$B$29,MATCH($A$76,VENDREDI!I6:I29,0))</f>
        <v>#N/A</v>
      </c>
      <c r="HJ76" s="565" t="e">
        <f>INDEX(VENDREDI!$B$6:$B$29,MATCH($A$76,VENDREDI!J6:J29,0))</f>
        <v>#N/A</v>
      </c>
      <c r="HK76" s="565" t="e">
        <f>INDEX(VENDREDI!$B$6:$B$29,MATCH($A$76,VENDREDI!K6:K29,0))</f>
        <v>#N/A</v>
      </c>
      <c r="HL76" s="565" t="e">
        <f>INDEX(VENDREDI!$B$6:$B$29,MATCH($A$76,VENDREDI!L6:L29,0))</f>
        <v>#N/A</v>
      </c>
      <c r="HM76" s="565" t="e">
        <f>INDEX(VENDREDI!$B$6:$B$29,MATCH($A$76,VENDREDI!M6:M29,0))</f>
        <v>#N/A</v>
      </c>
      <c r="HN76" s="565" t="e">
        <f>INDEX(VENDREDI!$B$6:$B$29,MATCH($A$76,VENDREDI!N6:N29,0))</f>
        <v>#N/A</v>
      </c>
      <c r="HO76" s="565" t="e">
        <f>INDEX(VENDREDI!$B$6:$B$29,MATCH($A$76,VENDREDI!O6:O29,0))</f>
        <v>#N/A</v>
      </c>
      <c r="HP76" s="565" t="e">
        <f>INDEX(VENDREDI!$B$6:$B$29,MATCH($A$76,VENDREDI!P6:P29,0))</f>
        <v>#N/A</v>
      </c>
      <c r="HQ76" s="565" t="e">
        <f>INDEX(VENDREDI!$B$6:$B$29,MATCH($A$76,VENDREDI!Q6:Q29,0))</f>
        <v>#N/A</v>
      </c>
      <c r="HR76" s="565" t="e">
        <f>INDEX(VENDREDI!$B$6:$B$29,MATCH($A$76,VENDREDI!R6:R29,0))</f>
        <v>#N/A</v>
      </c>
      <c r="HS76" s="565" t="e">
        <f>INDEX(VENDREDI!$B$6:$B$29,MATCH($A$76,VENDREDI!S6:S29,0))</f>
        <v>#N/A</v>
      </c>
      <c r="HT76" s="565" t="e">
        <f>INDEX(VENDREDI!$B$6:$B$29,MATCH($A$76,VENDREDI!T6:T29,0))</f>
        <v>#N/A</v>
      </c>
      <c r="HU76" s="565" t="e">
        <f>INDEX(VENDREDI!$B$6:$B$29,MATCH($A$76,VENDREDI!U6:U29,0))</f>
        <v>#N/A</v>
      </c>
      <c r="HV76" s="565" t="e">
        <f>INDEX(VENDREDI!$B$6:$B$29,MATCH($A$76,VENDREDI!V6:V29,0))</f>
        <v>#N/A</v>
      </c>
      <c r="HW76" s="565" t="e">
        <f>INDEX(VENDREDI!$B$6:$B$29,MATCH($A$76,VENDREDI!W6:W29,0))</f>
        <v>#N/A</v>
      </c>
      <c r="HX76" s="565" t="e">
        <f>INDEX(VENDREDI!$B$6:$B$29,MATCH($A$76,VENDREDI!X6:X29,0))</f>
        <v>#N/A</v>
      </c>
      <c r="HY76" s="565" t="e">
        <f>INDEX(VENDREDI!$B$6:$B$29,MATCH($A$76,VENDREDI!Y6:Y29,0))</f>
        <v>#N/A</v>
      </c>
      <c r="HZ76" s="565" t="e">
        <f>INDEX(VENDREDI!$B$6:$B$29,MATCH($A$76,VENDREDI!Z6:Z29,0))</f>
        <v>#N/A</v>
      </c>
      <c r="IA76" s="565" t="e">
        <f>INDEX(VENDREDI!$B$6:$B$29,MATCH($A$76,VENDREDI!AA6:AA29,0))</f>
        <v>#N/A</v>
      </c>
      <c r="IB76" s="565" t="e">
        <f>INDEX(VENDREDI!$B$6:$B$29,MATCH($A$76,VENDREDI!AB6:AB29,0))</f>
        <v>#N/A</v>
      </c>
      <c r="IC76" s="572">
        <f t="shared" si="84"/>
        <v>0</v>
      </c>
      <c r="IG76" s="772" t="str">
        <f t="shared" si="85"/>
        <v>TAILLARD</v>
      </c>
      <c r="IH76" s="565" t="e">
        <f>INDEX(LUNDI!$B$35:$B$58,MATCH($A$76,LUNDI!D35:D58,0))</f>
        <v>#N/A</v>
      </c>
      <c r="II76" s="565" t="e">
        <f>INDEX(LUNDI!$B$35:$B$58,MATCH($A$76,LUNDI!E35:E58,0))</f>
        <v>#N/A</v>
      </c>
      <c r="IJ76" s="565" t="e">
        <f>INDEX(LUNDI!$B$35:$B$58,MATCH($A$76,LUNDI!F35:F58,0))</f>
        <v>#N/A</v>
      </c>
      <c r="IK76" s="565" t="e">
        <f>INDEX(LUNDI!$B$35:$B$58,MATCH($A$76,LUNDI!G35:G58,0))</f>
        <v>#N/A</v>
      </c>
      <c r="IL76" s="565" t="e">
        <f>INDEX(LUNDI!$B$35:$B$58,MATCH($A$76,LUNDI!H35:H58,0))</f>
        <v>#N/A</v>
      </c>
      <c r="IM76" s="565" t="e">
        <f>INDEX(LUNDI!$B$35:$B$58,MATCH($A$76,LUNDI!I35:I58,0))</f>
        <v>#N/A</v>
      </c>
      <c r="IN76" s="565" t="e">
        <f>INDEX(LUNDI!$B$35:$B$58,MATCH($A$76,LUNDI!J35:J58,0))</f>
        <v>#N/A</v>
      </c>
      <c r="IO76" s="565" t="e">
        <f>INDEX(LUNDI!$B$35:$B$58,MATCH($A$76,LUNDI!K35:K58,0))</f>
        <v>#N/A</v>
      </c>
      <c r="IP76" s="565" t="e">
        <f>INDEX(LUNDI!$B$35:$B$58,MATCH($A$76,LUNDI!L35:L58,0))</f>
        <v>#N/A</v>
      </c>
      <c r="IQ76" s="565" t="e">
        <f>INDEX(LUNDI!$B$35:$B$58,MATCH($A$76,LUNDI!M35:M58,0))</f>
        <v>#N/A</v>
      </c>
      <c r="IR76" s="565" t="e">
        <f>INDEX(LUNDI!$B$35:$B$58,MATCH($A$76,LUNDI!N35:N58,0))</f>
        <v>#N/A</v>
      </c>
      <c r="IS76" s="565" t="e">
        <f>INDEX(LUNDI!$B$35:$B$58,MATCH($A$76,LUNDI!O35:O58,0))</f>
        <v>#N/A</v>
      </c>
      <c r="IT76" s="565" t="e">
        <f>INDEX(LUNDI!$B$35:$B$58,MATCH($A$76,LUNDI!P35:P58,0))</f>
        <v>#N/A</v>
      </c>
      <c r="IU76" s="565" t="e">
        <f>INDEX(LUNDI!$B$35:$B$58,MATCH($A$76,LUNDI!Q35:Q58,0))</f>
        <v>#N/A</v>
      </c>
      <c r="IV76" s="565" t="e">
        <f>INDEX(LUNDI!$B$35:$B$58,MATCH($A$76,LUNDI!R35:R58,0))</f>
        <v>#N/A</v>
      </c>
      <c r="IW76" s="565" t="e">
        <f>INDEX(LUNDI!$B$35:$B$58,MATCH($A$76,LUNDI!S35:S58,0))</f>
        <v>#N/A</v>
      </c>
      <c r="IX76" s="565" t="e">
        <f>INDEX(LUNDI!$B$35:$B$58,MATCH($A$76,LUNDI!T35:T58,0))</f>
        <v>#N/A</v>
      </c>
      <c r="IY76" s="565" t="e">
        <f>INDEX(LUNDI!$B$35:$B$58,MATCH($A$76,LUNDI!U35:U58,0))</f>
        <v>#N/A</v>
      </c>
      <c r="IZ76" s="565" t="e">
        <f>INDEX(LUNDI!$B$35:$B$58,MATCH($A$76,LUNDI!V35:V58,0))</f>
        <v>#N/A</v>
      </c>
      <c r="JA76" s="565" t="e">
        <f>INDEX(LUNDI!$B$35:$B$58,MATCH($A$76,LUNDI!W35:W58,0))</f>
        <v>#N/A</v>
      </c>
      <c r="JB76" s="565" t="e">
        <f>INDEX(LUNDI!$B$35:$B$58,MATCH($A$76,LUNDI!X35:X58,0))</f>
        <v>#N/A</v>
      </c>
      <c r="JC76" s="565" t="e">
        <f>INDEX(LUNDI!$B$35:$B$58,MATCH($A$76,LUNDI!Y35:Y58,0))</f>
        <v>#N/A</v>
      </c>
      <c r="JD76" s="565" t="e">
        <f>INDEX(LUNDI!$B$35:$B$58,MATCH($A$76,LUNDI!Z35:Z58,0))</f>
        <v>#N/A</v>
      </c>
      <c r="JE76" s="565" t="e">
        <f>INDEX(LUNDI!$B$35:$B$58,MATCH($A$76,LUNDI!AA35:AA58,0))</f>
        <v>#N/A</v>
      </c>
      <c r="JF76" s="565" t="e">
        <f>INDEX(LUNDI!$B$35:$B$58,MATCH($A$76,LUNDI!AB35:AB58,0))</f>
        <v>#N/A</v>
      </c>
      <c r="JG76" s="572">
        <f t="shared" si="86"/>
        <v>0</v>
      </c>
      <c r="JI76" s="772" t="str">
        <f t="shared" si="87"/>
        <v>TAILLARD</v>
      </c>
      <c r="JJ76" s="565" t="e">
        <f>INDEX(MARDI!$B$35:$B$58,MATCH($A$76,MARDI!D35:D58,0))</f>
        <v>#N/A</v>
      </c>
      <c r="JK76" s="565" t="e">
        <f>INDEX(MARDI!$B$35:$B$58,MATCH($A$76,MARDI!E35:E58,0))</f>
        <v>#N/A</v>
      </c>
      <c r="JL76" s="565" t="e">
        <f>INDEX(MARDI!$B$35:$B$58,MATCH($A$76,MARDI!F35:F58,0))</f>
        <v>#N/A</v>
      </c>
      <c r="JM76" s="565" t="e">
        <f>INDEX(MARDI!$B$35:$B$58,MATCH($A$76,MARDI!G35:G58,0))</f>
        <v>#N/A</v>
      </c>
      <c r="JN76" s="565" t="e">
        <f>INDEX(MARDI!$B$35:$B$58,MATCH($A$76,MARDI!H35:H58,0))</f>
        <v>#N/A</v>
      </c>
      <c r="JO76" s="565" t="e">
        <f>INDEX(MARDI!$B$35:$B$58,MATCH($A$76,MARDI!I35:I58,0))</f>
        <v>#N/A</v>
      </c>
      <c r="JP76" s="565" t="e">
        <f>INDEX(MARDI!$B$35:$B$58,MATCH($A$76,MARDI!J35:J58,0))</f>
        <v>#N/A</v>
      </c>
      <c r="JQ76" s="565" t="e">
        <f>INDEX(MARDI!$B$35:$B$58,MATCH($A$76,MARDI!K35:K58,0))</f>
        <v>#N/A</v>
      </c>
      <c r="JR76" s="565" t="e">
        <f>INDEX(MARDI!$B$35:$B$58,MATCH($A$76,MARDI!L35:L58,0))</f>
        <v>#N/A</v>
      </c>
      <c r="JS76" s="565" t="e">
        <f>INDEX(MARDI!$B$35:$B$58,MATCH($A$76,MARDI!M35:M58,0))</f>
        <v>#N/A</v>
      </c>
      <c r="JT76" s="565" t="e">
        <f>INDEX(MARDI!$B$35:$B$58,MATCH($A$76,MARDI!N35:N58,0))</f>
        <v>#N/A</v>
      </c>
      <c r="JU76" s="565" t="e">
        <f>INDEX(MARDI!$B$35:$B$58,MATCH($A$76,MARDI!O35:O58,0))</f>
        <v>#N/A</v>
      </c>
      <c r="JV76" s="565" t="e">
        <f>INDEX(MARDI!$B$35:$B$58,MATCH($A$76,MARDI!P35:P58,0))</f>
        <v>#N/A</v>
      </c>
      <c r="JW76" s="565" t="e">
        <f>INDEX(MARDI!$B$35:$B$58,MATCH($A$76,MARDI!Q35:Q58,0))</f>
        <v>#N/A</v>
      </c>
      <c r="JX76" s="565" t="e">
        <f>INDEX(MARDI!$B$35:$B$58,MATCH($A$76,MARDI!R35:R58,0))</f>
        <v>#N/A</v>
      </c>
      <c r="JY76" s="565" t="e">
        <f>INDEX(MARDI!$B$35:$B$58,MATCH($A$76,MARDI!S35:S58,0))</f>
        <v>#N/A</v>
      </c>
      <c r="JZ76" s="565" t="e">
        <f>INDEX(MARDI!$B$35:$B$58,MATCH($A$76,MARDI!T35:T58,0))</f>
        <v>#N/A</v>
      </c>
      <c r="KA76" s="565" t="e">
        <f>INDEX(MARDI!$B$35:$B$58,MATCH($A$76,MARDI!U35:U58,0))</f>
        <v>#N/A</v>
      </c>
      <c r="KB76" s="565" t="e">
        <f>INDEX(MARDI!$B$35:$B$58,MATCH($A$76,MARDI!V35:V58,0))</f>
        <v>#N/A</v>
      </c>
      <c r="KC76" s="565" t="e">
        <f>INDEX(MARDI!$B$35:$B$58,MATCH($A$76,MARDI!W35:W58,0))</f>
        <v>#N/A</v>
      </c>
      <c r="KD76" s="565" t="e">
        <f>INDEX(MARDI!$B$35:$B$58,MATCH($A$76,MARDI!X35:X58,0))</f>
        <v>#N/A</v>
      </c>
      <c r="KE76" s="565" t="e">
        <f>INDEX(MARDI!$B$35:$B$58,MATCH($A$76,MARDI!Y35:Y58,0))</f>
        <v>#N/A</v>
      </c>
      <c r="KF76" s="565" t="e">
        <f>INDEX(MARDI!$B$35:$B$58,MATCH($A$76,MARDI!Z35:Z58,0))</f>
        <v>#N/A</v>
      </c>
      <c r="KG76" s="565" t="e">
        <f>INDEX(MARDI!$B$35:$B$58,MATCH($A$76,MARDI!AA35:AA58,0))</f>
        <v>#N/A</v>
      </c>
      <c r="KH76" s="565" t="e">
        <f>INDEX(MARDI!$B$35:$B$58,MATCH($A$76,MARDI!AB35:AB58,0))</f>
        <v>#N/A</v>
      </c>
      <c r="KI76" s="572">
        <f t="shared" si="88"/>
        <v>0</v>
      </c>
      <c r="KK76" s="565" t="str">
        <f t="shared" si="89"/>
        <v>TAILLARD</v>
      </c>
      <c r="KL76" s="565" t="e">
        <f>INDEX(MERCREDI!$B$35:$B$58,MATCH($A$76,MERCREDI!D35:D58,0))</f>
        <v>#N/A</v>
      </c>
      <c r="KM76" s="565" t="e">
        <f>INDEX(MERCREDI!$B$35:$B$58,MATCH($A$76,MERCREDI!E35:E58,0))</f>
        <v>#N/A</v>
      </c>
      <c r="KN76" s="565" t="e">
        <f>INDEX(MERCREDI!$B$35:$B$58,MATCH($A$76,MERCREDI!F35:F58,0))</f>
        <v>#N/A</v>
      </c>
      <c r="KO76" s="565" t="e">
        <f>INDEX(MERCREDI!$B$35:$B$58,MATCH($A$76,MERCREDI!G35:G58,0))</f>
        <v>#N/A</v>
      </c>
      <c r="KP76" s="565" t="e">
        <f>INDEX(MERCREDI!$B$35:$B$58,MATCH($A$76,MERCREDI!H35:H58,0))</f>
        <v>#N/A</v>
      </c>
      <c r="KQ76" s="565" t="e">
        <f>INDEX(MERCREDI!$B$35:$B$58,MATCH($A$76,MERCREDI!I35:I58,0))</f>
        <v>#N/A</v>
      </c>
      <c r="KR76" s="565" t="e">
        <f>INDEX(MERCREDI!$B$35:$B$58,MATCH($A$76,MERCREDI!J35:J58,0))</f>
        <v>#N/A</v>
      </c>
      <c r="KS76" s="565" t="e">
        <f>INDEX(MERCREDI!$B$35:$B$58,MATCH($A$76,MERCREDI!K35:K58,0))</f>
        <v>#N/A</v>
      </c>
      <c r="KT76" s="565" t="e">
        <f>INDEX(MERCREDI!$B$35:$B$58,MATCH($A$76,MERCREDI!L35:L58,0))</f>
        <v>#N/A</v>
      </c>
      <c r="KU76" s="565" t="e">
        <f>INDEX(MERCREDI!$B$35:$B$58,MATCH($A$76,MERCREDI!M35:M58,0))</f>
        <v>#N/A</v>
      </c>
      <c r="KV76" s="565" t="e">
        <f>INDEX(MERCREDI!$B$35:$B$58,MATCH($A$76,MERCREDI!N35:N58,0))</f>
        <v>#N/A</v>
      </c>
      <c r="KW76" s="565" t="e">
        <f>INDEX(MERCREDI!$B$35:$B$58,MATCH($A$76,MERCREDI!O35:O58,0))</f>
        <v>#N/A</v>
      </c>
      <c r="KX76" s="565" t="e">
        <f>INDEX(MERCREDI!$B$35:$B$58,MATCH($A$76,MERCREDI!P35:P58,0))</f>
        <v>#N/A</v>
      </c>
      <c r="KY76" s="565" t="e">
        <f>INDEX(MERCREDI!$B$35:$B$58,MATCH($A$76,MERCREDI!Q35:Q58,0))</f>
        <v>#N/A</v>
      </c>
      <c r="KZ76" s="565" t="e">
        <f>INDEX(MERCREDI!$B$35:$B$58,MATCH($A$76,MERCREDI!R35:R58,0))</f>
        <v>#N/A</v>
      </c>
      <c r="LA76" s="565" t="e">
        <f>INDEX(MERCREDI!$B$35:$B$58,MATCH($A$76,MERCREDI!S35:S58,0))</f>
        <v>#N/A</v>
      </c>
      <c r="LB76" s="565" t="e">
        <f>INDEX(MERCREDI!$B$35:$B$58,MATCH($A$76,MERCREDI!T35:T58,0))</f>
        <v>#N/A</v>
      </c>
      <c r="LC76" s="565" t="e">
        <f>INDEX(MERCREDI!$B$35:$B$58,MATCH($A$76,MERCREDI!U35:U58,0))</f>
        <v>#N/A</v>
      </c>
      <c r="LD76" s="565" t="e">
        <f>INDEX(MERCREDI!$B$35:$B$58,MATCH($A$76,MERCREDI!V35:V58,0))</f>
        <v>#N/A</v>
      </c>
      <c r="LE76" s="565" t="e">
        <f>INDEX(MERCREDI!$B$35:$B$58,MATCH($A$76,MERCREDI!W35:W58,0))</f>
        <v>#N/A</v>
      </c>
      <c r="LF76" s="565" t="e">
        <f>INDEX(MERCREDI!$B$35:$B$58,MATCH($A$76,MERCREDI!X35:X58,0))</f>
        <v>#N/A</v>
      </c>
      <c r="LG76" s="565" t="e">
        <f>INDEX(MERCREDI!$B$35:$B$58,MATCH($A$76,MERCREDI!Y35:Y58,0))</f>
        <v>#N/A</v>
      </c>
      <c r="LH76" s="565" t="e">
        <f>INDEX(MERCREDI!$B$35:$B$58,MATCH($A$76,MERCREDI!Z35:Z58,0))</f>
        <v>#N/A</v>
      </c>
      <c r="LI76" s="565" t="e">
        <f>INDEX(MERCREDI!$B$35:$B$58,MATCH($A$76,MERCREDI!AA35:AA58,0))</f>
        <v>#N/A</v>
      </c>
      <c r="LJ76" s="565" t="e">
        <f>INDEX(MERCREDI!$B$35:$B$58,MATCH($A$76,MERCREDI!AB35:AB58,0))</f>
        <v>#N/A</v>
      </c>
      <c r="LK76" s="572">
        <f t="shared" si="90"/>
        <v>0</v>
      </c>
      <c r="LM76" s="565" t="str">
        <f t="shared" si="91"/>
        <v>TAILLARD</v>
      </c>
      <c r="LN76" s="565" t="e">
        <f>INDEX(JEUDI!$B$35:$B$58,MATCH($A$76,JEUDI!D35:D58,0))</f>
        <v>#N/A</v>
      </c>
      <c r="LO76" s="565" t="e">
        <f>INDEX(JEUDI!$B$35:$B$58,MATCH($A$76,JEUDI!E35:E58,0))</f>
        <v>#N/A</v>
      </c>
      <c r="LP76" s="565" t="e">
        <f>INDEX(JEUDI!$B$35:$B$58,MATCH($A$76,JEUDI!F35:F58,0))</f>
        <v>#N/A</v>
      </c>
      <c r="LQ76" s="565" t="e">
        <f>INDEX(JEUDI!$B$35:$B$58,MATCH($A$76,JEUDI!G35:G58,0))</f>
        <v>#N/A</v>
      </c>
      <c r="LR76" s="565" t="e">
        <f>INDEX(JEUDI!$B$35:$B$58,MATCH($A$76,JEUDI!H35:H58,0))</f>
        <v>#N/A</v>
      </c>
      <c r="LS76" s="565" t="e">
        <f>INDEX(JEUDI!$B$35:$B$58,MATCH($A$76,JEUDI!I35:I58,0))</f>
        <v>#N/A</v>
      </c>
      <c r="LT76" s="565" t="e">
        <f>INDEX(JEUDI!$B$35:$B$58,MATCH($A$76,JEUDI!J35:J58,0))</f>
        <v>#N/A</v>
      </c>
      <c r="LU76" s="565" t="e">
        <f>INDEX(JEUDI!$B$35:$B$58,MATCH($A$76,JEUDI!K35:K58,0))</f>
        <v>#N/A</v>
      </c>
      <c r="LV76" s="565" t="e">
        <f>INDEX(JEUDI!$B$35:$B$58,MATCH($A$76,JEUDI!L35:L58,0))</f>
        <v>#N/A</v>
      </c>
      <c r="LW76" s="565" t="e">
        <f>INDEX(JEUDI!$B$35:$B$58,MATCH($A$76,JEUDI!M35:M58,0))</f>
        <v>#N/A</v>
      </c>
      <c r="LX76" s="565" t="e">
        <f>INDEX(JEUDI!$B$35:$B$58,MATCH($A$76,JEUDI!N35:N58,0))</f>
        <v>#N/A</v>
      </c>
      <c r="LY76" s="565" t="e">
        <f>INDEX(JEUDI!$B$35:$B$58,MATCH($A$76,JEUDI!O35:O58,0))</f>
        <v>#N/A</v>
      </c>
      <c r="LZ76" s="565" t="e">
        <f>INDEX(JEUDI!$B$35:$B$58,MATCH($A$76,JEUDI!P35:P58,0))</f>
        <v>#N/A</v>
      </c>
      <c r="MA76" s="565" t="e">
        <f>INDEX(JEUDI!$B$35:$B$58,MATCH($A$76,JEUDI!Q35:Q58,0))</f>
        <v>#N/A</v>
      </c>
      <c r="MB76" s="565" t="e">
        <f>INDEX(JEUDI!$B$35:$B$58,MATCH($A$76,JEUDI!R35:R58,0))</f>
        <v>#N/A</v>
      </c>
      <c r="MC76" s="565" t="e">
        <f>INDEX(JEUDI!$B$35:$B$58,MATCH($A$76,JEUDI!S35:S58,0))</f>
        <v>#N/A</v>
      </c>
      <c r="MD76" s="565" t="e">
        <f>INDEX(JEUDI!$B$35:$B$58,MATCH($A$76,JEUDI!T35:T58,0))</f>
        <v>#N/A</v>
      </c>
      <c r="ME76" s="565" t="e">
        <f>INDEX(JEUDI!$B$35:$B$58,MATCH($A$76,JEUDI!U35:U58,0))</f>
        <v>#N/A</v>
      </c>
      <c r="MF76" s="565" t="e">
        <f>INDEX(JEUDI!$B$35:$B$58,MATCH($A$76,JEUDI!V35:V58,0))</f>
        <v>#N/A</v>
      </c>
      <c r="MG76" s="565" t="e">
        <f>INDEX(JEUDI!$B$35:$B$58,MATCH($A$76,JEUDI!W35:W58,0))</f>
        <v>#N/A</v>
      </c>
      <c r="MH76" s="565" t="e">
        <f>INDEX(JEUDI!$B$35:$B$58,MATCH($A$76,JEUDI!X35:X58,0))</f>
        <v>#N/A</v>
      </c>
      <c r="MI76" s="565" t="e">
        <f>INDEX(JEUDI!$B$35:$B$58,MATCH($A$76,JEUDI!Y35:Y58,0))</f>
        <v>#N/A</v>
      </c>
      <c r="MJ76" s="565" t="e">
        <f>INDEX(JEUDI!$B$35:$B$58,MATCH($A$76,JEUDI!Z35:Z58,0))</f>
        <v>#N/A</v>
      </c>
      <c r="MK76" s="565" t="e">
        <f>INDEX(JEUDI!$B$35:$B$58,MATCH($A$76,JEUDI!AA35:AA58,0))</f>
        <v>#N/A</v>
      </c>
      <c r="ML76" s="565" t="e">
        <f>INDEX(JEUDI!$B$35:$B$58,MATCH($A$76,JEUDI!AB35:AB58,0))</f>
        <v>#N/A</v>
      </c>
      <c r="MM76" s="572">
        <f t="shared" si="92"/>
        <v>0</v>
      </c>
      <c r="MP76" s="565" t="str">
        <f t="shared" si="93"/>
        <v>TAILLARD</v>
      </c>
      <c r="MQ76" s="565" t="e">
        <f>INDEX(VENDREDI!$B$35:$B$58,MATCH($A$76,VENDREDI!D35:D58,0))</f>
        <v>#N/A</v>
      </c>
      <c r="MR76" s="565" t="e">
        <f>INDEX(VENDREDI!$B$35:$B$58,MATCH($A$76,VENDREDI!E35:E58,0))</f>
        <v>#N/A</v>
      </c>
      <c r="MS76" s="565" t="e">
        <f>INDEX(VENDREDI!$B$35:$B$58,MATCH($A$76,VENDREDI!F35:F58,0))</f>
        <v>#N/A</v>
      </c>
      <c r="MT76" s="565" t="e">
        <f>INDEX(VENDREDI!$B$35:$B$58,MATCH($A$76,VENDREDI!G35:G58,0))</f>
        <v>#N/A</v>
      </c>
      <c r="MU76" s="565" t="e">
        <f>INDEX(VENDREDI!$B$35:$B$58,MATCH($A$76,VENDREDI!H35:H58,0))</f>
        <v>#N/A</v>
      </c>
      <c r="MV76" s="565" t="e">
        <f>INDEX(VENDREDI!$B$35:$B$58,MATCH($A$76,VENDREDI!I35:I58,0))</f>
        <v>#N/A</v>
      </c>
      <c r="MW76" s="565" t="e">
        <f>INDEX(VENDREDI!$B$35:$B$58,MATCH($A$76,VENDREDI!J35:J58,0))</f>
        <v>#N/A</v>
      </c>
      <c r="MX76" s="565" t="e">
        <f>INDEX(VENDREDI!$B$35:$B$58,MATCH($A$76,VENDREDI!K35:K58,0))</f>
        <v>#N/A</v>
      </c>
      <c r="MY76" s="565" t="e">
        <f>INDEX(VENDREDI!$B$35:$B$58,MATCH($A$76,VENDREDI!L35:L58,0))</f>
        <v>#N/A</v>
      </c>
      <c r="MZ76" s="565" t="e">
        <f>INDEX(VENDREDI!$B$35:$B$58,MATCH($A$76,VENDREDI!M35:M58,0))</f>
        <v>#N/A</v>
      </c>
      <c r="NA76" s="565" t="e">
        <f>INDEX(VENDREDI!$B$35:$B$58,MATCH($A$76,VENDREDI!N35:N58,0))</f>
        <v>#N/A</v>
      </c>
      <c r="NB76" s="565" t="e">
        <f>INDEX(VENDREDI!$B$35:$B$58,MATCH($A$76,VENDREDI!O35:O58,0))</f>
        <v>#N/A</v>
      </c>
      <c r="NC76" s="565" t="e">
        <f>INDEX(VENDREDI!$B$35:$B$58,MATCH($A$76,VENDREDI!P35:P58,0))</f>
        <v>#N/A</v>
      </c>
      <c r="ND76" s="565" t="e">
        <f>INDEX(VENDREDI!$B$35:$B$58,MATCH($A$76,VENDREDI!Q35:Q58,0))</f>
        <v>#N/A</v>
      </c>
      <c r="NE76" s="565" t="e">
        <f>INDEX(VENDREDI!$B$35:$B$58,MATCH($A$76,VENDREDI!R35:R58,0))</f>
        <v>#N/A</v>
      </c>
      <c r="NF76" s="565" t="e">
        <f>INDEX(VENDREDI!$B$35:$B$58,MATCH($A$76,VENDREDI!S35:S58,0))</f>
        <v>#N/A</v>
      </c>
      <c r="NG76" s="565" t="e">
        <f>INDEX(VENDREDI!$B$35:$B$58,MATCH($A$76,VENDREDI!T35:T58,0))</f>
        <v>#N/A</v>
      </c>
      <c r="NH76" s="565" t="e">
        <f>INDEX(VENDREDI!$B$35:$B$58,MATCH($A$76,VENDREDI!U35:U58,0))</f>
        <v>#N/A</v>
      </c>
      <c r="NI76" s="565" t="e">
        <f>INDEX(VENDREDI!$B$35:$B$58,MATCH($A$76,VENDREDI!V35:V58,0))</f>
        <v>#N/A</v>
      </c>
      <c r="NJ76" s="565" t="e">
        <f>INDEX(VENDREDI!$B$35:$B$58,MATCH($A$76,VENDREDI!W35:W58,0))</f>
        <v>#N/A</v>
      </c>
      <c r="NK76" s="565" t="e">
        <f>INDEX(VENDREDI!$B$35:$B$58,MATCH($A$76,VENDREDI!X35:X58,0))</f>
        <v>#N/A</v>
      </c>
      <c r="NL76" s="565" t="e">
        <f>INDEX(VENDREDI!$B$35:$B$58,MATCH($A$76,VENDREDI!Y35:Y58,0))</f>
        <v>#N/A</v>
      </c>
      <c r="NM76" s="565" t="e">
        <f>INDEX(VENDREDI!$B$35:$B$58,MATCH($A$76,VENDREDI!Z35:Z58,0))</f>
        <v>#N/A</v>
      </c>
      <c r="NN76" s="565" t="e">
        <f>INDEX(VENDREDI!$B$35:$B$58,MATCH($A$76,VENDREDI!AA35:AA58,0))</f>
        <v>#N/A</v>
      </c>
      <c r="NO76" s="565" t="e">
        <f>INDEX(VENDREDI!$B$35:$B$58,MATCH($A$76,VENDREDI!AB35:AB58,0))</f>
        <v>#N/A</v>
      </c>
      <c r="NP76" s="572">
        <f t="shared" si="94"/>
        <v>0</v>
      </c>
      <c r="NS76" s="564" t="str">
        <f t="shared" si="95"/>
        <v>TAILLARD</v>
      </c>
      <c r="NT76" s="617" t="e">
        <f>INDEX(LUNDI!$B$63:$B$66,MATCH(A76,LUNDI!$D$63:$D$66,0))</f>
        <v>#N/A</v>
      </c>
      <c r="NU76" s="618" t="e">
        <f>INDEX(LUNDI!$B$63:$B$66,MATCH(A76,LUNDI!$E$63:$E$66,0))</f>
        <v>#N/A</v>
      </c>
      <c r="NV76" s="625" t="e">
        <f>INDEX(LUNDI!$H$63:$H$66,MATCH(A76,LUNDI!$J$63:$J$66,0))</f>
        <v>#N/A</v>
      </c>
      <c r="NW76" s="626" t="e">
        <f>INDEX(LUNDI!$H$63:$H$66,MATCH($A$76,LUNDI!K63:K66,0))</f>
        <v>#N/A</v>
      </c>
      <c r="NX76" s="617" t="e">
        <f>INDEX(MARDI!$B$63:$B$66,MATCH(A76,MARDI!$D$63:$D$66,0))</f>
        <v>#N/A</v>
      </c>
      <c r="NY76" s="618" t="e">
        <f>INDEX(MARDI!$B$63:$B$66,MATCH(A76,MARDI!$E$63:$E$66,0))</f>
        <v>#N/A</v>
      </c>
      <c r="NZ76" s="625" t="e">
        <f>INDEX(MARDI!$H$63:$H$66,MATCH(A76,MARDI!$J$63:$J$66,0))</f>
        <v>#N/A</v>
      </c>
      <c r="OA76" s="626" t="e">
        <f>INDEX(MARDI!$H$63:$H$66,MATCH(A76,MARDI!$K$63:$K$66,0))</f>
        <v>#N/A</v>
      </c>
      <c r="OB76" s="617" t="e">
        <f>INDEX(MERCREDI!$B$63:$B$66,MATCH(A76,MERCREDI!$D$63:$D$66,0))</f>
        <v>#N/A</v>
      </c>
      <c r="OC76" s="618" t="e">
        <f>INDEX(MERCREDI!$B$63:$B$66,MATCH(A76,MERCREDI!$E$63:$E$66,0))</f>
        <v>#N/A</v>
      </c>
      <c r="OD76" s="625" t="e">
        <f>INDEX(MERCREDI!$H$63:$H$66,MATCH(A76,MERCREDI!$J$63:$J$66,0))</f>
        <v>#N/A</v>
      </c>
      <c r="OE76" s="626" t="e">
        <f>INDEX(MERCREDI!$H$63:$H$66,MATCH(A76,MERCREDI!$K$63:$K$66,0))</f>
        <v>#N/A</v>
      </c>
      <c r="OF76" s="617" t="e">
        <f>INDEX(JEUDI!$B$63:$B$66,MATCH(A76,JEUDI!$D$63:$D$66,0))</f>
        <v>#N/A</v>
      </c>
      <c r="OG76" s="618" t="e">
        <f>INDEX(JEUDI!$B$63:$B$66,MATCH(A76,JEUDI!$E$63:$E$66,0))</f>
        <v>#N/A</v>
      </c>
      <c r="OH76" s="625" t="e">
        <f>INDEX(JEUDI!$H$63:$H$66,MATCH(A76,JEUDI!$J$63:$J$66,0))</f>
        <v>#N/A</v>
      </c>
      <c r="OI76" s="626" t="e">
        <f>INDEX(JEUDI!$H$63:$H$66,MATCH(A76,JEUDI!$K$63:$K$66,0))</f>
        <v>#N/A</v>
      </c>
      <c r="OJ76" s="617" t="e">
        <f>INDEX(VENDREDI!$B$63:$B$66,MATCH(A76,VENDREDI!$D$63:$D$66,0))</f>
        <v>#N/A</v>
      </c>
      <c r="OK76" s="618" t="e">
        <f>INDEX(VENDREDI!$B$63:$B$66,MATCH(A76,VENDREDI!$E$63:$E$66,0))</f>
        <v>#N/A</v>
      </c>
      <c r="OL76" s="625" t="e">
        <f>INDEX(VENDREDI!$H$63:$H$66,MATCH(A76,VENDREDI!$J$63:$J$66,0))</f>
        <v>#N/A</v>
      </c>
      <c r="OM76" s="626" t="e">
        <f>INDEX(VENDREDI!$H$63:$H$66,MATCH(A76,VENDREDI!$K$63:$K$66,0))</f>
        <v>#N/A</v>
      </c>
      <c r="ON76" s="669" t="str">
        <f t="shared" si="96"/>
        <v>TAILLARD</v>
      </c>
      <c r="OO76" s="641" t="e">
        <f>INDEX(LUNDI!$C$63:$C$66,MATCH(A76,LUNDI!$D$63:$D$66,0))</f>
        <v>#N/A</v>
      </c>
      <c r="OP76" s="642" t="e">
        <f>INDEX(LUNDI!$C$63:$C$66,MATCH(A76,LUNDI!$E$63:$E$66,0))</f>
        <v>#N/A</v>
      </c>
      <c r="OQ76" s="645" t="e">
        <f>INDEX(LUNDI!$I$63:$I$66,MATCH(A76,LUNDI!$J$63:$J$66,0))</f>
        <v>#N/A</v>
      </c>
      <c r="OR76" s="646" t="e">
        <f>INDEX(LUNDI!$I$63:$I$66,MATCH(A76,LUNDI!$K$63:$K$66,0))</f>
        <v>#N/A</v>
      </c>
      <c r="OS76" s="649" t="e">
        <f>INDEX(MARDI!$C$63:$C$66,MATCH(A76,MARDI!$D$63:$D$66,0))</f>
        <v>#N/A</v>
      </c>
      <c r="OT76" s="650" t="e">
        <f>INDEX(MARDI!$C$63:$C$66,MATCH(A76,MARDI!$E$63:$E$66,0))</f>
        <v>#N/A</v>
      </c>
      <c r="OU76" s="651" t="e">
        <f>INDEX(MARDI!$I$63:$I$66,MATCH(A76,MARDI!$J$63:$J$66,0))</f>
        <v>#N/A</v>
      </c>
      <c r="OV76" s="652" t="e">
        <f>INDEX(MARDI!$I$63:$I$66,MATCH(A76,MARDI!$K$63:$K$66,0))</f>
        <v>#N/A</v>
      </c>
      <c r="OW76" s="657" t="e">
        <f>INDEX(MERCREDI!$C$63:$C$66,MATCH(A76,MERCREDI!$D$63:$D$66,0))</f>
        <v>#N/A</v>
      </c>
      <c r="OX76" s="658" t="e">
        <f>INDEX(MERCREDI!$C$63:$C$66,MATCH(A76,MERCREDI!$E$63:$E$66,0))</f>
        <v>#N/A</v>
      </c>
      <c r="OY76" s="659" t="e">
        <f>INDEX(MERCREDI!$I$63:$I$66,MATCH(A76,MERCREDI!$J$63:$J$66,0))</f>
        <v>#N/A</v>
      </c>
      <c r="OZ76" s="660" t="e">
        <f>INDEX(MERCREDI!$I$63:$I$66,MATCH(A76,MERCREDI!$K$63:$K$66,0))</f>
        <v>#N/A</v>
      </c>
      <c r="PA76" s="657" t="e">
        <f>INDEX(JEUDI!$C$63:$C$66,MATCH(A76,JEUDI!$D$63:$D$66,0))</f>
        <v>#N/A</v>
      </c>
      <c r="PB76" s="658" t="e">
        <f>INDEX(JEUDI!$C$63:$C$66,MATCH(A76,JEUDI!$E$63:$E$66,0))</f>
        <v>#N/A</v>
      </c>
      <c r="PC76" s="659" t="e">
        <f>INDEX(JEUDI!$I$63:$I$66,MATCH(A76,JEUDI!$J$63:$J$66,0))</f>
        <v>#N/A</v>
      </c>
      <c r="PD76" s="660" t="e">
        <f>INDEX(JEUDI!$I$63:$I$66,MATCH(A76,JEUDI!$K$63:$K$66,0))</f>
        <v>#N/A</v>
      </c>
      <c r="PE76" s="657" t="e">
        <f>INDEX(VENDREDI!$C$63:$C$66,MATCH(A76,VENDREDI!$D$63:$D$66,0))</f>
        <v>#N/A</v>
      </c>
      <c r="PF76" s="658" t="e">
        <f>INDEX(VENDREDI!$C$63:$C$66,MATCH(A76,VENDREDI!$E$63:$E$66,0))</f>
        <v>#N/A</v>
      </c>
      <c r="PG76" s="659" t="e">
        <f>INDEX(VENDREDI!$I$63:$I$66,MATCH(A76,VENDREDI!$J$63:$J$66,0))</f>
        <v>#N/A</v>
      </c>
      <c r="PH76" s="660" t="e">
        <f>INDEX(VENDREDI!$I$63:$I$66,MATCH(A76,VENDREDI!$K$63:$K$66,0))</f>
        <v>#N/A</v>
      </c>
    </row>
    <row r="77" spans="1:424" x14ac:dyDescent="0.25">
      <c r="A77" s="90" t="str">
        <f>'LISTE DES PROFS'!A72</f>
        <v>TAYOL</v>
      </c>
      <c r="B77" s="226">
        <f t="shared" si="69"/>
        <v>0</v>
      </c>
      <c r="C77" s="487">
        <f t="shared" si="70"/>
        <v>0</v>
      </c>
      <c r="D77" s="481">
        <f t="shared" si="71"/>
        <v>0</v>
      </c>
      <c r="E77" s="482">
        <f t="shared" si="72"/>
        <v>0</v>
      </c>
      <c r="F77" s="226">
        <f t="shared" si="73"/>
        <v>0</v>
      </c>
      <c r="G77" s="487">
        <f t="shared" si="74"/>
        <v>0</v>
      </c>
      <c r="H77" s="481">
        <f t="shared" si="75"/>
        <v>0</v>
      </c>
      <c r="I77" s="482">
        <f t="shared" si="76"/>
        <v>0</v>
      </c>
      <c r="J77" s="226">
        <f t="shared" si="52"/>
        <v>0</v>
      </c>
      <c r="K77" s="487">
        <f t="shared" si="53"/>
        <v>0</v>
      </c>
      <c r="L77" s="481">
        <f t="shared" si="54"/>
        <v>0</v>
      </c>
      <c r="M77" s="482">
        <f t="shared" si="55"/>
        <v>0</v>
      </c>
      <c r="N77" s="492">
        <f t="shared" si="77"/>
        <v>0</v>
      </c>
      <c r="O77" s="480" t="s">
        <v>68</v>
      </c>
      <c r="P77" s="226">
        <f>COUNTIF(LUNDI!$D$6:$AB$15,A77)</f>
        <v>0</v>
      </c>
      <c r="Q77" s="228">
        <f>COUNTIF(LUNDI!$D$20:$Y$29,A77)</f>
        <v>0</v>
      </c>
      <c r="R77" s="444">
        <f t="shared" si="56"/>
        <v>0</v>
      </c>
      <c r="S77" s="228">
        <f>COUNTIF(MARDI!$D$6:$AB$15,A77)</f>
        <v>0</v>
      </c>
      <c r="T77" s="228">
        <f>COUNTIF(MARDI!$D$20:$Y$29,A77)</f>
        <v>0</v>
      </c>
      <c r="U77" s="444">
        <f t="shared" si="57"/>
        <v>0</v>
      </c>
      <c r="V77" s="228">
        <f>COUNTIF(MERCREDI!$D$6:$AB$15,A77)</f>
        <v>0</v>
      </c>
      <c r="W77" s="228">
        <f>COUNTIF(MERCREDI!$D$20:$Y$29,A77)</f>
        <v>0</v>
      </c>
      <c r="X77" s="444">
        <f t="shared" si="58"/>
        <v>0</v>
      </c>
      <c r="Y77" s="228">
        <f>COUNTIF(JEUDI!$D$6:$AB$15,A77)</f>
        <v>0</v>
      </c>
      <c r="Z77" s="228">
        <f>COUNTIF(JEUDI!$D$20:$Y$29,A77)</f>
        <v>0</v>
      </c>
      <c r="AA77" s="444">
        <f t="shared" si="59"/>
        <v>0</v>
      </c>
      <c r="AB77" s="228">
        <f>COUNTIF(VENDREDI!$D$6:$AB$15,A77)</f>
        <v>0</v>
      </c>
      <c r="AC77" s="229">
        <f>COUNTIF(VENDREDI!$D$20:$Y$29,A77)</f>
        <v>0</v>
      </c>
      <c r="AD77" s="451">
        <f t="shared" si="60"/>
        <v>0</v>
      </c>
      <c r="AE77" s="226">
        <f>COUNTIF(LUNDI!$D$63:$D$66,A77)</f>
        <v>0</v>
      </c>
      <c r="AF77" s="227">
        <f>COUNTIF(LUNDI!$E$63:$E$66,A77)</f>
        <v>0</v>
      </c>
      <c r="AG77" s="228">
        <f>COUNTIF(MARDI!$D$63:$D$66,A77)</f>
        <v>0</v>
      </c>
      <c r="AH77" s="234">
        <f>COUNTIF(MARDI!$E$63:$E$66,A77)</f>
        <v>0</v>
      </c>
      <c r="AI77" s="228">
        <f>COUNTIF(MERCREDI!$D$63:$D$66,A77)</f>
        <v>0</v>
      </c>
      <c r="AJ77" s="234">
        <f>COUNTIF(MERCREDI!$E$63:$E$66,A77)</f>
        <v>0</v>
      </c>
      <c r="AK77" s="228">
        <f>COUNTIF(JEUDI!$D$63:$D$66,A77)</f>
        <v>0</v>
      </c>
      <c r="AL77" s="227">
        <f>COUNTIF(JEUDI!$E$63:$E$66,A77)</f>
        <v>0</v>
      </c>
      <c r="AM77" s="228">
        <f>COUNTIF(VENDREDI!$D$63:$D$66,A77)</f>
        <v>0</v>
      </c>
      <c r="AN77" s="525">
        <f>COUNTIF(VENDREDI!$E$63:$E$66,A77)</f>
        <v>0</v>
      </c>
      <c r="AO77" s="226">
        <f>COUNTIF(LUNDI!$F$63:$F$66,A77)</f>
        <v>0</v>
      </c>
      <c r="AP77" s="227"/>
      <c r="AQ77" s="228">
        <f>COUNTIF(MARDI!$F$63:$F$66,A77)</f>
        <v>0</v>
      </c>
      <c r="AR77" s="227"/>
      <c r="AS77" s="228">
        <f>COUNTIF(MERCREDI!$F$63:$F$66,A77)</f>
        <v>0</v>
      </c>
      <c r="AT77" s="227"/>
      <c r="AU77" s="228">
        <f>COUNTIF(JEUDI!$F$63:$F$66,A77)</f>
        <v>0</v>
      </c>
      <c r="AV77" s="227"/>
      <c r="AW77" s="229">
        <f>COUNTIF(VENDREDI!$F$63:$F$66,A77)</f>
        <v>0</v>
      </c>
      <c r="AZ77" s="236">
        <f>COUNTIF(LUNDI!$D$35:$AB$44,A77)</f>
        <v>0</v>
      </c>
      <c r="BA77" s="237">
        <f>COUNTIF(LUNDI!$D$49:$Y$58,A77)</f>
        <v>0</v>
      </c>
      <c r="BB77" s="444">
        <f t="shared" si="61"/>
        <v>0</v>
      </c>
      <c r="BC77" s="237">
        <f>COUNTIF(MARDI!$D$35:$AB$44,A77)</f>
        <v>0</v>
      </c>
      <c r="BD77" s="237">
        <f>COUNTIF(MARDI!$D$49:$Y$58,A77)</f>
        <v>0</v>
      </c>
      <c r="BE77" s="444">
        <f t="shared" si="62"/>
        <v>0</v>
      </c>
      <c r="BF77" s="237">
        <f>COUNTIF(MERCREDI!$D$35:$AB$44,A77)</f>
        <v>0</v>
      </c>
      <c r="BG77" s="237">
        <f>COUNTIF(MERCREDI!$D$49:$Y$58,A77)</f>
        <v>0</v>
      </c>
      <c r="BH77" s="444">
        <f t="shared" si="63"/>
        <v>0</v>
      </c>
      <c r="BI77" s="237">
        <f>COUNTIF(JEUDI!$D$35:$AB$44,A77)</f>
        <v>0</v>
      </c>
      <c r="BJ77" s="237">
        <f>COUNTIF(JEUDI!$D$49:$Y$58,A77)</f>
        <v>0</v>
      </c>
      <c r="BK77" s="444">
        <f t="shared" si="64"/>
        <v>0</v>
      </c>
      <c r="BL77" s="237">
        <f>COUNTIF(VENDREDI!$D$35:$AB$44,A77)</f>
        <v>0</v>
      </c>
      <c r="BM77" s="238">
        <f>COUNTIF(VENDREDI!$D$49:$Y$58,A77)</f>
        <v>0</v>
      </c>
      <c r="BN77" s="451">
        <f t="shared" si="65"/>
        <v>0</v>
      </c>
      <c r="BO77" s="207">
        <f>COUNTIF(LUNDI!$J$63:$J$66,A77)</f>
        <v>0</v>
      </c>
      <c r="BP77" s="41">
        <f>COUNTIF(LUNDI!$K$63:$K$66,A77)</f>
        <v>0</v>
      </c>
      <c r="BQ77" s="207">
        <f>COUNTIF(MARDI!$J$63:$J$66,A77)</f>
        <v>0</v>
      </c>
      <c r="BR77" s="41">
        <f>COUNTIF(MARDI!$K$63:$K$66,A77)</f>
        <v>0</v>
      </c>
      <c r="BS77" s="207">
        <f>COUNTIF(MERCREDI!$J$63:$J$66,A77)</f>
        <v>0</v>
      </c>
      <c r="BT77" s="41">
        <f>COUNTIF(MERCREDI!$K$63:$K$66,A77)</f>
        <v>0</v>
      </c>
      <c r="BU77" s="207">
        <f>COUNTIF(JEUDI!$J$63:$J$66,A77)</f>
        <v>0</v>
      </c>
      <c r="BV77" s="41">
        <f>COUNTIF(JEUDI!$K$63:$K$66,A77)</f>
        <v>0</v>
      </c>
      <c r="BW77" s="207">
        <f>COUNTIF(VENDREDI!$J$63:$J$66,A77)</f>
        <v>0</v>
      </c>
      <c r="BX77" s="42">
        <f>COUNTIF(VENDREDI!$K$63:$K$66,A77)</f>
        <v>0</v>
      </c>
      <c r="BY77" s="207">
        <f>COUNTIF(LUNDI!$L$66:$L133,A77)</f>
        <v>0</v>
      </c>
      <c r="BZ77" s="208"/>
      <c r="CA77" s="41">
        <f>COUNTIF(MARDI!$L$63:$L$66,A77)</f>
        <v>0</v>
      </c>
      <c r="CB77" s="208"/>
      <c r="CC77" s="208">
        <f>COUNTIF(MERCREDI!$L$63:$L$66,A77)</f>
        <v>0</v>
      </c>
      <c r="CD77" s="208"/>
      <c r="CE77" s="41">
        <f>COUNTIF(JEUDI!$L$63:$L$66,A77)</f>
        <v>0</v>
      </c>
      <c r="CF77" s="208"/>
      <c r="CG77" s="209">
        <f>COUNTIF(VENDREDI!$L$63:$L$66,A77)</f>
        <v>0</v>
      </c>
      <c r="CK77" s="43">
        <f>COUNTIF(LUNDI!$O$64:$O$66,A77)</f>
        <v>0</v>
      </c>
      <c r="CL77" s="41">
        <f>COUNTIF(MARDI!$O$64:$O$66,A77)</f>
        <v>0</v>
      </c>
      <c r="CM77" s="41">
        <f>COUNTIF(MERCREDI!$O$64:$O$66,A77)</f>
        <v>0</v>
      </c>
      <c r="CN77" s="41">
        <f>COUNTIF(JEUDI!$O$64:$O$66,A77)</f>
        <v>0</v>
      </c>
      <c r="CO77" s="42">
        <f>COUNTIF(VENDREDI!$O$64:$O$66,A77)</f>
        <v>0</v>
      </c>
      <c r="CQ77" s="43">
        <f>COUNTIF(LUNDI!$P$64:$P$66,A77)</f>
        <v>0</v>
      </c>
      <c r="CR77" s="41">
        <f>COUNTIF(MARDI!$P$64:$P$66,A77)</f>
        <v>0</v>
      </c>
      <c r="CS77" s="41">
        <f>COUNTIF(MERCREDI!$P$64:$P$66,A77)</f>
        <v>0</v>
      </c>
      <c r="CT77" s="41">
        <f>COUNTIF(JEUDI!$P$64:$P$66,A77)</f>
        <v>0</v>
      </c>
      <c r="CU77" s="42">
        <f>COUNTIF(VENDREDI!$P$64:$P$66,A77)</f>
        <v>0</v>
      </c>
      <c r="CV77" s="543" t="str">
        <f t="shared" si="78"/>
        <v>TAYOL</v>
      </c>
      <c r="CW77" s="559" t="e">
        <f>INDEX(LUNDI!$B$6:$B$29,MATCH($A$77,LUNDI!D6:D29,0))</f>
        <v>#N/A</v>
      </c>
      <c r="CX77" s="559" t="e">
        <f>INDEX(LUNDI!$B$6:$B$29,MATCH($A$77,LUNDI!E6:E29,0))</f>
        <v>#N/A</v>
      </c>
      <c r="CY77" s="559" t="e">
        <f>INDEX(LUNDI!$B$6:$B$29,MATCH($A$77,LUNDI!F6:F29,0))</f>
        <v>#N/A</v>
      </c>
      <c r="CZ77" s="559" t="e">
        <f>INDEX(LUNDI!$B$6:$B$29,MATCH($A$77,LUNDI!G6:G29,0))</f>
        <v>#N/A</v>
      </c>
      <c r="DA77" s="559" t="e">
        <f>INDEX(LUNDI!$B$6:$B$29,MATCH($A$77,LUNDI!H6:H29,0))</f>
        <v>#N/A</v>
      </c>
      <c r="DB77" s="559" t="e">
        <f>INDEX(LUNDI!$B$6:$B$29,MATCH($A$77,LUNDI!I6:I29,0))</f>
        <v>#N/A</v>
      </c>
      <c r="DC77" s="559" t="e">
        <f>INDEX(LUNDI!$B$6:$B$29,MATCH($A$77,LUNDI!J6:J29,0))</f>
        <v>#N/A</v>
      </c>
      <c r="DD77" s="559" t="e">
        <f>INDEX(LUNDI!$B$6:$B$29,MATCH($A$77,LUNDI!K6:K29,0))</f>
        <v>#N/A</v>
      </c>
      <c r="DE77" s="559" t="e">
        <f>INDEX(LUNDI!$B$6:$B$29,MATCH($A$77,LUNDI!L6:L29,0))</f>
        <v>#N/A</v>
      </c>
      <c r="DF77" s="559" t="e">
        <f>INDEX(LUNDI!$B$6:$B$29,MATCH($A$77,LUNDI!M6:M29,0))</f>
        <v>#N/A</v>
      </c>
      <c r="DG77" s="559" t="e">
        <f>INDEX(LUNDI!$B$6:$B$29,MATCH($A$77,LUNDI!N6:N29,0))</f>
        <v>#N/A</v>
      </c>
      <c r="DH77" s="559" t="e">
        <f>INDEX(LUNDI!$B$6:$B$29,MATCH($A$77,LUNDI!O6:O29,0))</f>
        <v>#N/A</v>
      </c>
      <c r="DI77" s="559" t="e">
        <f>INDEX(LUNDI!$B$6:$B$29,MATCH($A$77,LUNDI!P6:P29,0))</f>
        <v>#N/A</v>
      </c>
      <c r="DJ77" s="559" t="e">
        <f>INDEX(LUNDI!$B$6:$B$29,MATCH($A$77,LUNDI!Q6:Q29,0))</f>
        <v>#N/A</v>
      </c>
      <c r="DK77" s="559" t="e">
        <f>INDEX(LUNDI!$B$6:$B$29,MATCH($A$77,LUNDI!R6:R29,0))</f>
        <v>#N/A</v>
      </c>
      <c r="DL77" s="559" t="e">
        <f>INDEX(LUNDI!$B$6:$B$29,MATCH($A$77,LUNDI!S6:S29,0))</f>
        <v>#N/A</v>
      </c>
      <c r="DM77" s="559" t="e">
        <f>INDEX(LUNDI!$B$6:$B$29,MATCH($A$77,LUNDI!T6:T29,0))</f>
        <v>#N/A</v>
      </c>
      <c r="DN77" s="559" t="e">
        <f>INDEX(LUNDI!$B$6:$B$29,MATCH($A$77,LUNDI!U6:U29,0))</f>
        <v>#N/A</v>
      </c>
      <c r="DO77" s="559" t="e">
        <f>INDEX(LUNDI!$B$6:$B$29,MATCH($A$77,LUNDI!V6:V29,0))</f>
        <v>#N/A</v>
      </c>
      <c r="DP77" s="559" t="e">
        <f>INDEX(LUNDI!$B$6:$B$29,MATCH($A$77,LUNDI!W6:W29,0))</f>
        <v>#N/A</v>
      </c>
      <c r="DQ77" s="559" t="e">
        <f>INDEX(LUNDI!$B$6:$B$29,MATCH($A$77,LUNDI!X6:X29,0))</f>
        <v>#N/A</v>
      </c>
      <c r="DR77" s="559" t="e">
        <f>INDEX(LUNDI!$B$6:$B$29,MATCH($A$77,LUNDI!Y6:Y29,0))</f>
        <v>#N/A</v>
      </c>
      <c r="DS77" s="559" t="e">
        <f>INDEX(LUNDI!$B$6:$B$29,MATCH($A$77,LUNDI!Z6:Z29,0))</f>
        <v>#N/A</v>
      </c>
      <c r="DT77" s="559" t="e">
        <f>INDEX(LUNDI!$B$6:$B$29,MATCH($A$77,LUNDI!AA6:AA29,0))</f>
        <v>#N/A</v>
      </c>
      <c r="DU77" s="559" t="e">
        <f>INDEX(LUNDI!$B$6:$B$29,MATCH($A$77,LUNDI!AB6:AB29,0))</f>
        <v>#N/A</v>
      </c>
      <c r="DV77" s="572">
        <f t="shared" si="66"/>
        <v>0</v>
      </c>
      <c r="DW77" s="543" t="str">
        <f t="shared" si="67"/>
        <v>TAYOL</v>
      </c>
      <c r="DX77" s="559" t="e">
        <f>INDEX(MARDI!$B$6:$B$29,MATCH($A$77,MARDI!D6:D29,0))</f>
        <v>#N/A</v>
      </c>
      <c r="DY77" s="559" t="e">
        <f>INDEX(MARDI!$B$6:$B$29,MATCH($A$77,MARDI!E6:E29,0))</f>
        <v>#N/A</v>
      </c>
      <c r="DZ77" s="559" t="e">
        <f>INDEX(MARDI!$B$6:$B$29,MATCH($A$77,MARDI!F6:F29,0))</f>
        <v>#N/A</v>
      </c>
      <c r="EA77" s="559" t="e">
        <f>INDEX(MARDI!$B$6:$B$29,MATCH($A$77,MARDI!G6:G29,0))</f>
        <v>#N/A</v>
      </c>
      <c r="EB77" s="559" t="e">
        <f>INDEX(MARDI!$B$6:$B$29,MATCH($A$77,MARDI!H6:H29,0))</f>
        <v>#N/A</v>
      </c>
      <c r="EC77" s="559" t="e">
        <f>INDEX(MARDI!$B$6:$B$29,MATCH($A$77,MARDI!I6:I29,0))</f>
        <v>#N/A</v>
      </c>
      <c r="ED77" s="559" t="e">
        <f>INDEX(MARDI!$B$6:$B$29,MATCH($A$77,MARDI!J6:J29,0))</f>
        <v>#N/A</v>
      </c>
      <c r="EE77" s="559" t="e">
        <f>INDEX(MARDI!$B$6:$B$29,MATCH($A$77,MARDI!K6:K29,0))</f>
        <v>#N/A</v>
      </c>
      <c r="EF77" s="559" t="e">
        <f>INDEX(MARDI!$B$6:$B$29,MATCH($A$77,MARDI!L6:L29,0))</f>
        <v>#N/A</v>
      </c>
      <c r="EG77" s="559" t="e">
        <f>INDEX(MARDI!$B$6:$B$29,MATCH($A$77,MARDI!M6:M29,0))</f>
        <v>#N/A</v>
      </c>
      <c r="EH77" s="559" t="e">
        <f>INDEX(MARDI!$B$6:$B$29,MATCH($A$77,MARDI!N6:N29,0))</f>
        <v>#N/A</v>
      </c>
      <c r="EI77" s="559" t="e">
        <f>INDEX(MARDI!$B$6:$B$29,MATCH($A$77,MARDI!O6:O29,0))</f>
        <v>#N/A</v>
      </c>
      <c r="EJ77" s="559" t="e">
        <f>INDEX(MARDI!$B$6:$B$29,MATCH($A$77,MARDI!P6:P29,0))</f>
        <v>#N/A</v>
      </c>
      <c r="EK77" s="559" t="e">
        <f>INDEX(MARDI!$B$6:$B$29,MATCH($A$77,MARDI!Q6:Q29,0))</f>
        <v>#N/A</v>
      </c>
      <c r="EL77" s="559" t="e">
        <f>INDEX(MARDI!$B$6:$B$29,MATCH($A$77,MARDI!R6:R29,0))</f>
        <v>#N/A</v>
      </c>
      <c r="EM77" s="559" t="e">
        <f>INDEX(MARDI!$B$6:$B$29,MATCH($A$77,MARDI!S6:S29,0))</f>
        <v>#N/A</v>
      </c>
      <c r="EN77" s="559" t="e">
        <f>INDEX(MARDI!$B$6:$B$29,MATCH($A$77,MARDI!T6:T29,0))</f>
        <v>#N/A</v>
      </c>
      <c r="EO77" s="559" t="e">
        <f>INDEX(MARDI!$B$6:$B$29,MATCH($A$77,MARDI!U6:U29,0))</f>
        <v>#N/A</v>
      </c>
      <c r="EP77" s="559" t="e">
        <f>INDEX(MARDI!$B$6:$B$29,MATCH($A$77,MARDI!V6:V29,0))</f>
        <v>#N/A</v>
      </c>
      <c r="EQ77" s="559" t="e">
        <f>INDEX(MARDI!$B$6:$B$29,MATCH($A$77,MARDI!W6:W29,0))</f>
        <v>#N/A</v>
      </c>
      <c r="ER77" s="559" t="e">
        <f>INDEX(MARDI!$B$6:$B$29,MATCH($A$77,MARDI!X6:X29,0))</f>
        <v>#N/A</v>
      </c>
      <c r="ES77" s="559" t="e">
        <f>INDEX(MARDI!$B$6:$B$29,MATCH($A$77,MARDI!Y6:Y29,0))</f>
        <v>#N/A</v>
      </c>
      <c r="ET77" s="559" t="e">
        <f>INDEX(MARDI!$B$6:$B$29,MATCH($A$77,MARDI!Z6:Z29,0))</f>
        <v>#N/A</v>
      </c>
      <c r="EU77" s="559" t="e">
        <f>INDEX(MARDI!$B$6:$B$29,MATCH($A$77,MARDI!AA6:AA29,0))</f>
        <v>#N/A</v>
      </c>
      <c r="EV77" s="559" t="e">
        <f>INDEX(MARDI!$B$6:$B$29,MATCH($A$77,MARDI!AB6:AB29,0))</f>
        <v>#N/A</v>
      </c>
      <c r="EW77" s="572">
        <f t="shared" si="68"/>
        <v>0</v>
      </c>
      <c r="EX77" s="559"/>
      <c r="EY77" s="568" t="str">
        <f t="shared" si="79"/>
        <v>TAYOL</v>
      </c>
      <c r="EZ77" s="559" t="e">
        <f>INDEX(MERCREDI!$B$6:$B$29,MATCH($A$77,MERCREDI!D6:D29,0))</f>
        <v>#N/A</v>
      </c>
      <c r="FA77" s="559" t="e">
        <f>INDEX(MERCREDI!$B$6:$B$29,MATCH($A$77,MERCREDI!E6:E29,0))</f>
        <v>#N/A</v>
      </c>
      <c r="FB77" s="559" t="e">
        <f>INDEX(MERCREDI!$B$6:$B$29,MATCH($A$77,MERCREDI!F6:F29,0))</f>
        <v>#N/A</v>
      </c>
      <c r="FC77" s="559" t="e">
        <f>INDEX(MERCREDI!$B$6:$B$29,MATCH($A$77,MERCREDI!G6:G29,0))</f>
        <v>#N/A</v>
      </c>
      <c r="FD77" s="559" t="e">
        <f>INDEX(MERCREDI!$B$6:$B$29,MATCH($A$77,MERCREDI!H6:H29,0))</f>
        <v>#N/A</v>
      </c>
      <c r="FE77" s="559" t="e">
        <f>INDEX(MERCREDI!$B$6:$B$29,MATCH($A$77,MERCREDI!I6:I29,0))</f>
        <v>#N/A</v>
      </c>
      <c r="FF77" s="559" t="e">
        <f>INDEX(MERCREDI!$B$6:$B$29,MATCH($A$77,MERCREDI!J6:J29,0))</f>
        <v>#N/A</v>
      </c>
      <c r="FG77" s="559" t="e">
        <f>INDEX(MERCREDI!$B$6:$B$29,MATCH($A$77,MERCREDI!K6:K29,0))</f>
        <v>#N/A</v>
      </c>
      <c r="FH77" s="559" t="e">
        <f>INDEX(MERCREDI!$B$6:$B$29,MATCH($A$77,MERCREDI!L6:L29,0))</f>
        <v>#N/A</v>
      </c>
      <c r="FI77" s="559" t="e">
        <f>INDEX(MERCREDI!$B$6:$B$29,MATCH($A$77,MERCREDI!M6:M29,0))</f>
        <v>#N/A</v>
      </c>
      <c r="FJ77" s="559" t="e">
        <f>INDEX(MERCREDI!$B$6:$B$29,MATCH($A$77,MERCREDI!N6:N29,0))</f>
        <v>#N/A</v>
      </c>
      <c r="FK77" s="559" t="e">
        <f>INDEX(MERCREDI!$B$6:$B$29,MATCH($A$77,MERCREDI!O6:O29,0))</f>
        <v>#N/A</v>
      </c>
      <c r="FL77" s="559" t="e">
        <f>INDEX(MERCREDI!$B$6:$B$29,MATCH($A$77,MERCREDI!P6:P29,0))</f>
        <v>#N/A</v>
      </c>
      <c r="FM77" s="559" t="e">
        <f>INDEX(MERCREDI!$B$6:$B$29,MATCH($A$77,MERCREDI!Q6:Q29,0))</f>
        <v>#N/A</v>
      </c>
      <c r="FN77" s="559" t="e">
        <f>INDEX(MERCREDI!$B$6:$B$29,MATCH($A$77,MERCREDI!R6:R29,0))</f>
        <v>#N/A</v>
      </c>
      <c r="FO77" s="559" t="e">
        <f>INDEX(MERCREDI!$B$6:$B$29,MATCH($A$77,MERCREDI!S6:S29,0))</f>
        <v>#N/A</v>
      </c>
      <c r="FP77" s="559" t="e">
        <f>INDEX(MERCREDI!$B$6:$B$29,MATCH($A$77,MERCREDI!T6:T29,0))</f>
        <v>#N/A</v>
      </c>
      <c r="FQ77" s="559" t="e">
        <f>INDEX(MERCREDI!$B$6:$B$29,MATCH($A$77,MERCREDI!U6:U29,0))</f>
        <v>#N/A</v>
      </c>
      <c r="FR77" s="559" t="e">
        <f>INDEX(MERCREDI!$B$6:$B$29,MATCH($A$77,MERCREDI!V6:V29,0))</f>
        <v>#N/A</v>
      </c>
      <c r="FS77" s="559" t="e">
        <f>INDEX(MERCREDI!$B$6:$B$29,MATCH($A$77,MERCREDI!W6:W29,0))</f>
        <v>#N/A</v>
      </c>
      <c r="FT77" s="559" t="e">
        <f>INDEX(MERCREDI!$B$6:$B$29,MATCH($A$77,MERCREDI!X6:X29,0))</f>
        <v>#N/A</v>
      </c>
      <c r="FU77" s="559" t="e">
        <f>INDEX(MERCREDI!$B$6:$B$29,MATCH($A$77,MERCREDI!Y6:Y29,0))</f>
        <v>#N/A</v>
      </c>
      <c r="FV77" s="559" t="e">
        <f>INDEX(MERCREDI!$B$6:$B$29,MATCH($A$77,MERCREDI!Z6:Z29,0))</f>
        <v>#N/A</v>
      </c>
      <c r="FW77" s="559" t="e">
        <f>INDEX(MERCREDI!$B$6:$B$29,MATCH($A$77,MERCREDI!AA6:AA29,0))</f>
        <v>#N/A</v>
      </c>
      <c r="FX77" s="559" t="e">
        <f>INDEX(MERCREDI!$B$6:$B$29,MATCH($A$77,MERCREDI!AB6:AB29,0))</f>
        <v>#N/A</v>
      </c>
      <c r="FY77" s="572">
        <f t="shared" si="80"/>
        <v>0</v>
      </c>
      <c r="GA77" s="570" t="str">
        <f t="shared" si="81"/>
        <v>TAYOL</v>
      </c>
      <c r="GB77" s="565" t="e">
        <f>INDEX(JEUDI!$B$6:$B$29,MATCH($A$77,JEUDI!D6:D29,0))</f>
        <v>#N/A</v>
      </c>
      <c r="GC77" s="565" t="e">
        <f>INDEX(JEUDI!$B$6:$B$29,MATCH($A$77,JEUDI!E6:E29,0))</f>
        <v>#N/A</v>
      </c>
      <c r="GD77" s="565" t="e">
        <f>INDEX(JEUDI!$B$6:$B$29,MATCH($A$77,JEUDI!F6:F29,0))</f>
        <v>#N/A</v>
      </c>
      <c r="GE77" s="565" t="e">
        <f>INDEX(JEUDI!$B$6:$B$29,MATCH($A$77,JEUDI!G6:G29,0))</f>
        <v>#N/A</v>
      </c>
      <c r="GF77" s="565" t="e">
        <f>INDEX(JEUDI!$B$6:$B$29,MATCH($A$77,JEUDI!H6:H29,0))</f>
        <v>#N/A</v>
      </c>
      <c r="GG77" s="565" t="e">
        <f>INDEX(JEUDI!$B$6:$B$29,MATCH($A$77,JEUDI!I6:I29,0))</f>
        <v>#N/A</v>
      </c>
      <c r="GH77" s="565" t="e">
        <f>INDEX(JEUDI!$B$6:$B$29,MATCH($A$77,JEUDI!J6:J29,0))</f>
        <v>#N/A</v>
      </c>
      <c r="GI77" s="565" t="e">
        <f>INDEX(JEUDI!$B$6:$B$29,MATCH($A$77,JEUDI!K6:K29,0))</f>
        <v>#N/A</v>
      </c>
      <c r="GJ77" s="565" t="e">
        <f>INDEX(JEUDI!$B$6:$B$29,MATCH($A$77,JEUDI!L6:L29,0))</f>
        <v>#N/A</v>
      </c>
      <c r="GK77" s="565" t="e">
        <f>INDEX(JEUDI!$B$6:$B$29,MATCH($A$77,JEUDI!M6:M29,0))</f>
        <v>#N/A</v>
      </c>
      <c r="GL77" s="565" t="e">
        <f>INDEX(JEUDI!$B$6:$B$29,MATCH($A$77,JEUDI!N6:N29,0))</f>
        <v>#N/A</v>
      </c>
      <c r="GM77" s="565" t="e">
        <f>INDEX(JEUDI!$B$6:$B$29,MATCH($A$77,JEUDI!O6:O29,0))</f>
        <v>#N/A</v>
      </c>
      <c r="GN77" s="565" t="e">
        <f>INDEX(JEUDI!$B$6:$B$29,MATCH($A$77,JEUDI!P6:P29,0))</f>
        <v>#N/A</v>
      </c>
      <c r="GO77" s="565" t="e">
        <f>INDEX(JEUDI!$B$6:$B$29,MATCH($A$77,JEUDI!Q6:Q29,0))</f>
        <v>#N/A</v>
      </c>
      <c r="GP77" s="565" t="e">
        <f>INDEX(JEUDI!$B$6:$B$29,MATCH($A$77,JEUDI!R6:R29,0))</f>
        <v>#N/A</v>
      </c>
      <c r="GQ77" s="565" t="e">
        <f>INDEX(JEUDI!$B$6:$B$29,MATCH($A$77,JEUDI!S6:S29,0))</f>
        <v>#N/A</v>
      </c>
      <c r="GR77" s="565" t="e">
        <f>INDEX(JEUDI!$B$6:$B$29,MATCH($A$77,JEUDI!T6:T29,0))</f>
        <v>#N/A</v>
      </c>
      <c r="GS77" s="565" t="e">
        <f>INDEX(JEUDI!$B$6:$B$29,MATCH($A$77,JEUDI!U6:U29,0))</f>
        <v>#N/A</v>
      </c>
      <c r="GT77" s="565" t="e">
        <f>INDEX(JEUDI!$B$6:$B$29,MATCH($A$77,JEUDI!V6:V29,0))</f>
        <v>#N/A</v>
      </c>
      <c r="GU77" s="565" t="e">
        <f>INDEX(JEUDI!$B$6:$B$29,MATCH($A$77,JEUDI!W6:W29,0))</f>
        <v>#N/A</v>
      </c>
      <c r="GV77" s="565" t="e">
        <f>INDEX(JEUDI!$B$6:$B$29,MATCH($A$77,JEUDI!X6:X29,0))</f>
        <v>#N/A</v>
      </c>
      <c r="GW77" s="565" t="e">
        <f>INDEX(JEUDI!$B$6:$B$29,MATCH($A$77,JEUDI!Y6:Y29,0))</f>
        <v>#N/A</v>
      </c>
      <c r="GX77" s="565" t="e">
        <f>INDEX(JEUDI!$B$6:$B$29,MATCH($A$77,JEUDI!Z6:Z29,0))</f>
        <v>#N/A</v>
      </c>
      <c r="GY77" s="565" t="e">
        <f>INDEX(JEUDI!$B$6:$B$29,MATCH($A$77,JEUDI!AA6:AA29,0))</f>
        <v>#N/A</v>
      </c>
      <c r="GZ77" s="565" t="e">
        <f>INDEX(JEUDI!$B$6:$B$29,MATCH($A$77,JEUDI!AB6:AB29,0))</f>
        <v>#N/A</v>
      </c>
      <c r="HA77" s="572">
        <f t="shared" si="82"/>
        <v>0</v>
      </c>
      <c r="HC77" s="772" t="str">
        <f t="shared" si="83"/>
        <v>TAYOL</v>
      </c>
      <c r="HD77" s="565" t="e">
        <f>INDEX(VENDREDI!$B$6:$B$29,MATCH($A$77,VENDREDI!D6:D29,0))</f>
        <v>#N/A</v>
      </c>
      <c r="HE77" s="565" t="e">
        <f>INDEX(VENDREDI!$B$6:$B$29,MATCH($A$77,VENDREDI!E6:E29,0))</f>
        <v>#N/A</v>
      </c>
      <c r="HF77" s="565" t="e">
        <f>INDEX(VENDREDI!$B$6:$B$29,MATCH($A$77,VENDREDI!F6:F29,0))</f>
        <v>#N/A</v>
      </c>
      <c r="HG77" s="565" t="e">
        <f>INDEX(VENDREDI!$B$6:$B$29,MATCH($A$77,VENDREDI!G6:G29,0))</f>
        <v>#N/A</v>
      </c>
      <c r="HH77" s="565" t="e">
        <f>INDEX(VENDREDI!$B$6:$B$29,MATCH($A$77,VENDREDI!H6:H29,0))</f>
        <v>#N/A</v>
      </c>
      <c r="HI77" s="565" t="e">
        <f>INDEX(VENDREDI!$B$6:$B$29,MATCH($A$77,VENDREDI!I6:I29,0))</f>
        <v>#N/A</v>
      </c>
      <c r="HJ77" s="565" t="e">
        <f>INDEX(VENDREDI!$B$6:$B$29,MATCH($A$77,VENDREDI!J6:J29,0))</f>
        <v>#N/A</v>
      </c>
      <c r="HK77" s="565" t="e">
        <f>INDEX(VENDREDI!$B$6:$B$29,MATCH($A$77,VENDREDI!K6:K29,0))</f>
        <v>#N/A</v>
      </c>
      <c r="HL77" s="565" t="e">
        <f>INDEX(VENDREDI!$B$6:$B$29,MATCH($A$77,VENDREDI!L6:L29,0))</f>
        <v>#N/A</v>
      </c>
      <c r="HM77" s="565" t="e">
        <f>INDEX(VENDREDI!$B$6:$B$29,MATCH($A$77,VENDREDI!M6:M29,0))</f>
        <v>#N/A</v>
      </c>
      <c r="HN77" s="565" t="e">
        <f>INDEX(VENDREDI!$B$6:$B$29,MATCH($A$77,VENDREDI!N6:N29,0))</f>
        <v>#N/A</v>
      </c>
      <c r="HO77" s="565" t="e">
        <f>INDEX(VENDREDI!$B$6:$B$29,MATCH($A$77,VENDREDI!O6:O29,0))</f>
        <v>#N/A</v>
      </c>
      <c r="HP77" s="565" t="e">
        <f>INDEX(VENDREDI!$B$6:$B$29,MATCH($A$77,VENDREDI!P6:P29,0))</f>
        <v>#N/A</v>
      </c>
      <c r="HQ77" s="565" t="e">
        <f>INDEX(VENDREDI!$B$6:$B$29,MATCH($A$77,VENDREDI!Q6:Q29,0))</f>
        <v>#N/A</v>
      </c>
      <c r="HR77" s="565" t="e">
        <f>INDEX(VENDREDI!$B$6:$B$29,MATCH($A$77,VENDREDI!R6:R29,0))</f>
        <v>#N/A</v>
      </c>
      <c r="HS77" s="565" t="e">
        <f>INDEX(VENDREDI!$B$6:$B$29,MATCH($A$77,VENDREDI!S6:S29,0))</f>
        <v>#N/A</v>
      </c>
      <c r="HT77" s="565" t="e">
        <f>INDEX(VENDREDI!$B$6:$B$29,MATCH($A$77,VENDREDI!T6:T29,0))</f>
        <v>#N/A</v>
      </c>
      <c r="HU77" s="565" t="e">
        <f>INDEX(VENDREDI!$B$6:$B$29,MATCH($A$77,VENDREDI!U6:U29,0))</f>
        <v>#N/A</v>
      </c>
      <c r="HV77" s="565" t="e">
        <f>INDEX(VENDREDI!$B$6:$B$29,MATCH($A$77,VENDREDI!V6:V29,0))</f>
        <v>#N/A</v>
      </c>
      <c r="HW77" s="565" t="e">
        <f>INDEX(VENDREDI!$B$6:$B$29,MATCH($A$77,VENDREDI!W6:W29,0))</f>
        <v>#N/A</v>
      </c>
      <c r="HX77" s="565" t="e">
        <f>INDEX(VENDREDI!$B$6:$B$29,MATCH($A$77,VENDREDI!X6:X29,0))</f>
        <v>#N/A</v>
      </c>
      <c r="HY77" s="565" t="e">
        <f>INDEX(VENDREDI!$B$6:$B$29,MATCH($A$77,VENDREDI!Y6:Y29,0))</f>
        <v>#N/A</v>
      </c>
      <c r="HZ77" s="565" t="e">
        <f>INDEX(VENDREDI!$B$6:$B$29,MATCH($A$77,VENDREDI!Z6:Z29,0))</f>
        <v>#N/A</v>
      </c>
      <c r="IA77" s="565" t="e">
        <f>INDEX(VENDREDI!$B$6:$B$29,MATCH($A$77,VENDREDI!AA6:AA29,0))</f>
        <v>#N/A</v>
      </c>
      <c r="IB77" s="565" t="e">
        <f>INDEX(VENDREDI!$B$6:$B$29,MATCH($A$77,VENDREDI!AB6:AB29,0))</f>
        <v>#N/A</v>
      </c>
      <c r="IC77" s="572">
        <f t="shared" si="84"/>
        <v>0</v>
      </c>
      <c r="IG77" s="772" t="str">
        <f t="shared" si="85"/>
        <v>TAYOL</v>
      </c>
      <c r="IH77" s="565" t="e">
        <f>INDEX(LUNDI!$B$35:$B$58,MATCH($A$77,LUNDI!D35:D58,0))</f>
        <v>#N/A</v>
      </c>
      <c r="II77" s="565" t="e">
        <f>INDEX(LUNDI!$B$35:$B$58,MATCH($A$77,LUNDI!E35:E58,0))</f>
        <v>#N/A</v>
      </c>
      <c r="IJ77" s="565" t="e">
        <f>INDEX(LUNDI!$B$35:$B$58,MATCH($A$77,LUNDI!F35:F58,0))</f>
        <v>#N/A</v>
      </c>
      <c r="IK77" s="565" t="e">
        <f>INDEX(LUNDI!$B$35:$B$58,MATCH($A$77,LUNDI!G35:G58,0))</f>
        <v>#N/A</v>
      </c>
      <c r="IL77" s="565" t="e">
        <f>INDEX(LUNDI!$B$35:$B$58,MATCH($A$77,LUNDI!H35:H58,0))</f>
        <v>#N/A</v>
      </c>
      <c r="IM77" s="565" t="e">
        <f>INDEX(LUNDI!$B$35:$B$58,MATCH($A$77,LUNDI!I35:I58,0))</f>
        <v>#N/A</v>
      </c>
      <c r="IN77" s="565" t="e">
        <f>INDEX(LUNDI!$B$35:$B$58,MATCH($A$77,LUNDI!J35:J58,0))</f>
        <v>#N/A</v>
      </c>
      <c r="IO77" s="565" t="e">
        <f>INDEX(LUNDI!$B$35:$B$58,MATCH($A$77,LUNDI!K35:K58,0))</f>
        <v>#N/A</v>
      </c>
      <c r="IP77" s="565" t="e">
        <f>INDEX(LUNDI!$B$35:$B$58,MATCH($A$77,LUNDI!L35:L58,0))</f>
        <v>#N/A</v>
      </c>
      <c r="IQ77" s="565" t="e">
        <f>INDEX(LUNDI!$B$35:$B$58,MATCH($A$77,LUNDI!M35:M58,0))</f>
        <v>#N/A</v>
      </c>
      <c r="IR77" s="565" t="e">
        <f>INDEX(LUNDI!$B$35:$B$58,MATCH($A$77,LUNDI!N35:N58,0))</f>
        <v>#N/A</v>
      </c>
      <c r="IS77" s="565" t="e">
        <f>INDEX(LUNDI!$B$35:$B$58,MATCH($A$77,LUNDI!O35:O58,0))</f>
        <v>#N/A</v>
      </c>
      <c r="IT77" s="565" t="e">
        <f>INDEX(LUNDI!$B$35:$B$58,MATCH($A$77,LUNDI!P35:P58,0))</f>
        <v>#N/A</v>
      </c>
      <c r="IU77" s="565" t="e">
        <f>INDEX(LUNDI!$B$35:$B$58,MATCH($A$77,LUNDI!Q35:Q58,0))</f>
        <v>#N/A</v>
      </c>
      <c r="IV77" s="565" t="e">
        <f>INDEX(LUNDI!$B$35:$B$58,MATCH($A$77,LUNDI!R35:R58,0))</f>
        <v>#N/A</v>
      </c>
      <c r="IW77" s="565" t="e">
        <f>INDEX(LUNDI!$B$35:$B$58,MATCH($A$77,LUNDI!S35:S58,0))</f>
        <v>#N/A</v>
      </c>
      <c r="IX77" s="565" t="e">
        <f>INDEX(LUNDI!$B$35:$B$58,MATCH($A$77,LUNDI!T35:T58,0))</f>
        <v>#N/A</v>
      </c>
      <c r="IY77" s="565" t="e">
        <f>INDEX(LUNDI!$B$35:$B$58,MATCH($A$77,LUNDI!U35:U58,0))</f>
        <v>#N/A</v>
      </c>
      <c r="IZ77" s="565" t="e">
        <f>INDEX(LUNDI!$B$35:$B$58,MATCH($A$77,LUNDI!V35:V58,0))</f>
        <v>#N/A</v>
      </c>
      <c r="JA77" s="565" t="e">
        <f>INDEX(LUNDI!$B$35:$B$58,MATCH($A$77,LUNDI!W35:W58,0))</f>
        <v>#N/A</v>
      </c>
      <c r="JB77" s="565" t="e">
        <f>INDEX(LUNDI!$B$35:$B$58,MATCH($A$77,LUNDI!X35:X58,0))</f>
        <v>#N/A</v>
      </c>
      <c r="JC77" s="565" t="e">
        <f>INDEX(LUNDI!$B$35:$B$58,MATCH($A$77,LUNDI!Y35:Y58,0))</f>
        <v>#N/A</v>
      </c>
      <c r="JD77" s="565" t="e">
        <f>INDEX(LUNDI!$B$35:$B$58,MATCH($A$77,LUNDI!Z35:Z58,0))</f>
        <v>#N/A</v>
      </c>
      <c r="JE77" s="565" t="e">
        <f>INDEX(LUNDI!$B$35:$B$58,MATCH($A$77,LUNDI!AA35:AA58,0))</f>
        <v>#N/A</v>
      </c>
      <c r="JF77" s="565" t="e">
        <f>INDEX(LUNDI!$B$35:$B$58,MATCH($A$77,LUNDI!AB35:AB58,0))</f>
        <v>#N/A</v>
      </c>
      <c r="JG77" s="572">
        <f t="shared" si="86"/>
        <v>0</v>
      </c>
      <c r="JI77" s="772" t="str">
        <f t="shared" si="87"/>
        <v>TAYOL</v>
      </c>
      <c r="JJ77" s="565" t="e">
        <f>INDEX(MARDI!$B$35:$B$58,MATCH($A$77,MARDI!D35:D58,0))</f>
        <v>#N/A</v>
      </c>
      <c r="JK77" s="565" t="e">
        <f>INDEX(MARDI!$B$35:$B$58,MATCH($A$77,MARDI!E35:E58,0))</f>
        <v>#N/A</v>
      </c>
      <c r="JL77" s="565" t="e">
        <f>INDEX(MARDI!$B$35:$B$58,MATCH($A$77,MARDI!F35:F58,0))</f>
        <v>#N/A</v>
      </c>
      <c r="JM77" s="565" t="e">
        <f>INDEX(MARDI!$B$35:$B$58,MATCH($A$77,MARDI!G35:G58,0))</f>
        <v>#N/A</v>
      </c>
      <c r="JN77" s="565" t="e">
        <f>INDEX(MARDI!$B$35:$B$58,MATCH($A$77,MARDI!H35:H58,0))</f>
        <v>#N/A</v>
      </c>
      <c r="JO77" s="565" t="e">
        <f>INDEX(MARDI!$B$35:$B$58,MATCH($A$77,MARDI!I35:I58,0))</f>
        <v>#N/A</v>
      </c>
      <c r="JP77" s="565" t="e">
        <f>INDEX(MARDI!$B$35:$B$58,MATCH($A$77,MARDI!J35:J58,0))</f>
        <v>#N/A</v>
      </c>
      <c r="JQ77" s="565" t="e">
        <f>INDEX(MARDI!$B$35:$B$58,MATCH($A$77,MARDI!K35:K58,0))</f>
        <v>#N/A</v>
      </c>
      <c r="JR77" s="565" t="e">
        <f>INDEX(MARDI!$B$35:$B$58,MATCH($A$77,MARDI!L35:L58,0))</f>
        <v>#N/A</v>
      </c>
      <c r="JS77" s="565" t="e">
        <f>INDEX(MARDI!$B$35:$B$58,MATCH($A$77,MARDI!M35:M58,0))</f>
        <v>#N/A</v>
      </c>
      <c r="JT77" s="565" t="e">
        <f>INDEX(MARDI!$B$35:$B$58,MATCH($A$77,MARDI!N35:N58,0))</f>
        <v>#N/A</v>
      </c>
      <c r="JU77" s="565" t="e">
        <f>INDEX(MARDI!$B$35:$B$58,MATCH($A$77,MARDI!O35:O58,0))</f>
        <v>#N/A</v>
      </c>
      <c r="JV77" s="565" t="e">
        <f>INDEX(MARDI!$B$35:$B$58,MATCH($A$77,MARDI!P35:P58,0))</f>
        <v>#N/A</v>
      </c>
      <c r="JW77" s="565" t="e">
        <f>INDEX(MARDI!$B$35:$B$58,MATCH($A$77,MARDI!Q35:Q58,0))</f>
        <v>#N/A</v>
      </c>
      <c r="JX77" s="565" t="e">
        <f>INDEX(MARDI!$B$35:$B$58,MATCH($A$77,MARDI!R35:R58,0))</f>
        <v>#N/A</v>
      </c>
      <c r="JY77" s="565" t="e">
        <f>INDEX(MARDI!$B$35:$B$58,MATCH($A$77,MARDI!S35:S58,0))</f>
        <v>#N/A</v>
      </c>
      <c r="JZ77" s="565" t="e">
        <f>INDEX(MARDI!$B$35:$B$58,MATCH($A$77,MARDI!T35:T58,0))</f>
        <v>#N/A</v>
      </c>
      <c r="KA77" s="565" t="e">
        <f>INDEX(MARDI!$B$35:$B$58,MATCH($A$77,MARDI!U35:U58,0))</f>
        <v>#N/A</v>
      </c>
      <c r="KB77" s="565" t="e">
        <f>INDEX(MARDI!$B$35:$B$58,MATCH($A$77,MARDI!V35:V58,0))</f>
        <v>#N/A</v>
      </c>
      <c r="KC77" s="565" t="e">
        <f>INDEX(MARDI!$B$35:$B$58,MATCH($A$77,MARDI!W35:W58,0))</f>
        <v>#N/A</v>
      </c>
      <c r="KD77" s="565" t="e">
        <f>INDEX(MARDI!$B$35:$B$58,MATCH($A$77,MARDI!X35:X58,0))</f>
        <v>#N/A</v>
      </c>
      <c r="KE77" s="565" t="e">
        <f>INDEX(MARDI!$B$35:$B$58,MATCH($A$77,MARDI!Y35:Y58,0))</f>
        <v>#N/A</v>
      </c>
      <c r="KF77" s="565" t="e">
        <f>INDEX(MARDI!$B$35:$B$58,MATCH($A$77,MARDI!Z35:Z58,0))</f>
        <v>#N/A</v>
      </c>
      <c r="KG77" s="565" t="e">
        <f>INDEX(MARDI!$B$35:$B$58,MATCH($A$77,MARDI!AA35:AA58,0))</f>
        <v>#N/A</v>
      </c>
      <c r="KH77" s="565" t="e">
        <f>INDEX(MARDI!$B$35:$B$58,MATCH($A$77,MARDI!AB35:AB58,0))</f>
        <v>#N/A</v>
      </c>
      <c r="KI77" s="572">
        <f t="shared" si="88"/>
        <v>0</v>
      </c>
      <c r="KK77" s="565" t="str">
        <f t="shared" si="89"/>
        <v>TAYOL</v>
      </c>
      <c r="KL77" s="565" t="e">
        <f>INDEX(MERCREDI!$B$35:$B$58,MATCH($A$77,MERCREDI!D35:D58,0))</f>
        <v>#N/A</v>
      </c>
      <c r="KM77" s="565" t="e">
        <f>INDEX(MERCREDI!$B$35:$B$58,MATCH($A$77,MERCREDI!E35:E58,0))</f>
        <v>#N/A</v>
      </c>
      <c r="KN77" s="565" t="e">
        <f>INDEX(MERCREDI!$B$35:$B$58,MATCH($A$77,MERCREDI!F35:F58,0))</f>
        <v>#N/A</v>
      </c>
      <c r="KO77" s="565" t="e">
        <f>INDEX(MERCREDI!$B$35:$B$58,MATCH($A$77,MERCREDI!G35:G58,0))</f>
        <v>#N/A</v>
      </c>
      <c r="KP77" s="565" t="e">
        <f>INDEX(MERCREDI!$B$35:$B$58,MATCH($A$77,MERCREDI!H35:H58,0))</f>
        <v>#N/A</v>
      </c>
      <c r="KQ77" s="565" t="e">
        <f>INDEX(MERCREDI!$B$35:$B$58,MATCH($A$77,MERCREDI!I35:I58,0))</f>
        <v>#N/A</v>
      </c>
      <c r="KR77" s="565" t="e">
        <f>INDEX(MERCREDI!$B$35:$B$58,MATCH($A$77,MERCREDI!J35:J58,0))</f>
        <v>#N/A</v>
      </c>
      <c r="KS77" s="565" t="e">
        <f>INDEX(MERCREDI!$B$35:$B$58,MATCH($A$77,MERCREDI!K35:K58,0))</f>
        <v>#N/A</v>
      </c>
      <c r="KT77" s="565" t="e">
        <f>INDEX(MERCREDI!$B$35:$B$58,MATCH($A$77,MERCREDI!L35:L58,0))</f>
        <v>#N/A</v>
      </c>
      <c r="KU77" s="565" t="e">
        <f>INDEX(MERCREDI!$B$35:$B$58,MATCH($A$77,MERCREDI!M35:M58,0))</f>
        <v>#N/A</v>
      </c>
      <c r="KV77" s="565" t="e">
        <f>INDEX(MERCREDI!$B$35:$B$58,MATCH($A$77,MERCREDI!N35:N58,0))</f>
        <v>#N/A</v>
      </c>
      <c r="KW77" s="565" t="e">
        <f>INDEX(MERCREDI!$B$35:$B$58,MATCH($A$77,MERCREDI!O35:O58,0))</f>
        <v>#N/A</v>
      </c>
      <c r="KX77" s="565" t="e">
        <f>INDEX(MERCREDI!$B$35:$B$58,MATCH($A$77,MERCREDI!P35:P58,0))</f>
        <v>#N/A</v>
      </c>
      <c r="KY77" s="565" t="e">
        <f>INDEX(MERCREDI!$B$35:$B$58,MATCH($A$77,MERCREDI!Q35:Q58,0))</f>
        <v>#N/A</v>
      </c>
      <c r="KZ77" s="565" t="e">
        <f>INDEX(MERCREDI!$B$35:$B$58,MATCH($A$77,MERCREDI!R35:R58,0))</f>
        <v>#N/A</v>
      </c>
      <c r="LA77" s="565" t="e">
        <f>INDEX(MERCREDI!$B$35:$B$58,MATCH($A$77,MERCREDI!S35:S58,0))</f>
        <v>#N/A</v>
      </c>
      <c r="LB77" s="565" t="e">
        <f>INDEX(MERCREDI!$B$35:$B$58,MATCH($A$77,MERCREDI!T35:T58,0))</f>
        <v>#N/A</v>
      </c>
      <c r="LC77" s="565" t="e">
        <f>INDEX(MERCREDI!$B$35:$B$58,MATCH($A$77,MERCREDI!U35:U58,0))</f>
        <v>#N/A</v>
      </c>
      <c r="LD77" s="565" t="e">
        <f>INDEX(MERCREDI!$B$35:$B$58,MATCH($A$77,MERCREDI!V35:V58,0))</f>
        <v>#N/A</v>
      </c>
      <c r="LE77" s="565" t="e">
        <f>INDEX(MERCREDI!$B$35:$B$58,MATCH($A$77,MERCREDI!W35:W58,0))</f>
        <v>#N/A</v>
      </c>
      <c r="LF77" s="565" t="e">
        <f>INDEX(MERCREDI!$B$35:$B$58,MATCH($A$77,MERCREDI!X35:X58,0))</f>
        <v>#N/A</v>
      </c>
      <c r="LG77" s="565" t="e">
        <f>INDEX(MERCREDI!$B$35:$B$58,MATCH($A$77,MERCREDI!Y35:Y58,0))</f>
        <v>#N/A</v>
      </c>
      <c r="LH77" s="565" t="e">
        <f>INDEX(MERCREDI!$B$35:$B$58,MATCH($A$77,MERCREDI!Z35:Z58,0))</f>
        <v>#N/A</v>
      </c>
      <c r="LI77" s="565" t="e">
        <f>INDEX(MERCREDI!$B$35:$B$58,MATCH($A$77,MERCREDI!AA35:AA58,0))</f>
        <v>#N/A</v>
      </c>
      <c r="LJ77" s="565" t="e">
        <f>INDEX(MERCREDI!$B$35:$B$58,MATCH($A$77,MERCREDI!AB35:AB58,0))</f>
        <v>#N/A</v>
      </c>
      <c r="LK77" s="572">
        <f t="shared" si="90"/>
        <v>0</v>
      </c>
      <c r="LM77" s="565" t="str">
        <f t="shared" si="91"/>
        <v>TAYOL</v>
      </c>
      <c r="LN77" s="565" t="e">
        <f>INDEX(JEUDI!$B$35:$B$58,MATCH($A$77,JEUDI!D35:D58,0))</f>
        <v>#N/A</v>
      </c>
      <c r="LO77" s="565" t="e">
        <f>INDEX(JEUDI!$B$35:$B$58,MATCH($A$77,JEUDI!E35:E58,0))</f>
        <v>#N/A</v>
      </c>
      <c r="LP77" s="565" t="e">
        <f>INDEX(JEUDI!$B$35:$B$58,MATCH($A$77,JEUDI!F35:F58,0))</f>
        <v>#N/A</v>
      </c>
      <c r="LQ77" s="565" t="e">
        <f>INDEX(JEUDI!$B$35:$B$58,MATCH($A$77,JEUDI!G35:G58,0))</f>
        <v>#N/A</v>
      </c>
      <c r="LR77" s="565" t="e">
        <f>INDEX(JEUDI!$B$35:$B$58,MATCH($A$77,JEUDI!H35:H58,0))</f>
        <v>#N/A</v>
      </c>
      <c r="LS77" s="565" t="e">
        <f>INDEX(JEUDI!$B$35:$B$58,MATCH($A$77,JEUDI!I35:I58,0))</f>
        <v>#N/A</v>
      </c>
      <c r="LT77" s="565" t="e">
        <f>INDEX(JEUDI!$B$35:$B$58,MATCH($A$77,JEUDI!J35:J58,0))</f>
        <v>#N/A</v>
      </c>
      <c r="LU77" s="565" t="e">
        <f>INDEX(JEUDI!$B$35:$B$58,MATCH($A$77,JEUDI!K35:K58,0))</f>
        <v>#N/A</v>
      </c>
      <c r="LV77" s="565" t="e">
        <f>INDEX(JEUDI!$B$35:$B$58,MATCH($A$77,JEUDI!L35:L58,0))</f>
        <v>#N/A</v>
      </c>
      <c r="LW77" s="565" t="e">
        <f>INDEX(JEUDI!$B$35:$B$58,MATCH($A$77,JEUDI!M35:M58,0))</f>
        <v>#N/A</v>
      </c>
      <c r="LX77" s="565" t="e">
        <f>INDEX(JEUDI!$B$35:$B$58,MATCH($A$77,JEUDI!N35:N58,0))</f>
        <v>#N/A</v>
      </c>
      <c r="LY77" s="565" t="e">
        <f>INDEX(JEUDI!$B$35:$B$58,MATCH($A$77,JEUDI!O35:O58,0))</f>
        <v>#N/A</v>
      </c>
      <c r="LZ77" s="565" t="e">
        <f>INDEX(JEUDI!$B$35:$B$58,MATCH($A$77,JEUDI!P35:P58,0))</f>
        <v>#N/A</v>
      </c>
      <c r="MA77" s="565" t="e">
        <f>INDEX(JEUDI!$B$35:$B$58,MATCH($A$77,JEUDI!Q35:Q58,0))</f>
        <v>#N/A</v>
      </c>
      <c r="MB77" s="565" t="e">
        <f>INDEX(JEUDI!$B$35:$B$58,MATCH($A$77,JEUDI!R35:R58,0))</f>
        <v>#N/A</v>
      </c>
      <c r="MC77" s="565" t="e">
        <f>INDEX(JEUDI!$B$35:$B$58,MATCH($A$77,JEUDI!S35:S58,0))</f>
        <v>#N/A</v>
      </c>
      <c r="MD77" s="565" t="e">
        <f>INDEX(JEUDI!$B$35:$B$58,MATCH($A$77,JEUDI!T35:T58,0))</f>
        <v>#N/A</v>
      </c>
      <c r="ME77" s="565" t="e">
        <f>INDEX(JEUDI!$B$35:$B$58,MATCH($A$77,JEUDI!U35:U58,0))</f>
        <v>#N/A</v>
      </c>
      <c r="MF77" s="565" t="e">
        <f>INDEX(JEUDI!$B$35:$B$58,MATCH($A$77,JEUDI!V35:V58,0))</f>
        <v>#N/A</v>
      </c>
      <c r="MG77" s="565" t="e">
        <f>INDEX(JEUDI!$B$35:$B$58,MATCH($A$77,JEUDI!W35:W58,0))</f>
        <v>#N/A</v>
      </c>
      <c r="MH77" s="565" t="e">
        <f>INDEX(JEUDI!$B$35:$B$58,MATCH($A$77,JEUDI!X35:X58,0))</f>
        <v>#N/A</v>
      </c>
      <c r="MI77" s="565" t="e">
        <f>INDEX(JEUDI!$B$35:$B$58,MATCH($A$77,JEUDI!Y35:Y58,0))</f>
        <v>#N/A</v>
      </c>
      <c r="MJ77" s="565" t="e">
        <f>INDEX(JEUDI!$B$35:$B$58,MATCH($A$77,JEUDI!Z35:Z58,0))</f>
        <v>#N/A</v>
      </c>
      <c r="MK77" s="565" t="e">
        <f>INDEX(JEUDI!$B$35:$B$58,MATCH($A$77,JEUDI!AA35:AA58,0))</f>
        <v>#N/A</v>
      </c>
      <c r="ML77" s="565" t="e">
        <f>INDEX(JEUDI!$B$35:$B$58,MATCH($A$77,JEUDI!AB35:AB58,0))</f>
        <v>#N/A</v>
      </c>
      <c r="MM77" s="572">
        <f t="shared" si="92"/>
        <v>0</v>
      </c>
      <c r="MP77" s="565" t="str">
        <f t="shared" si="93"/>
        <v>TAYOL</v>
      </c>
      <c r="MQ77" s="565" t="e">
        <f>INDEX(VENDREDI!$B$35:$B$58,MATCH($A$77,VENDREDI!D35:D58,0))</f>
        <v>#N/A</v>
      </c>
      <c r="MR77" s="565" t="e">
        <f>INDEX(VENDREDI!$B$35:$B$58,MATCH($A$77,VENDREDI!E35:E58,0))</f>
        <v>#N/A</v>
      </c>
      <c r="MS77" s="565" t="e">
        <f>INDEX(VENDREDI!$B$35:$B$58,MATCH($A$77,VENDREDI!F35:F58,0))</f>
        <v>#N/A</v>
      </c>
      <c r="MT77" s="565" t="e">
        <f>INDEX(VENDREDI!$B$35:$B$58,MATCH($A$77,VENDREDI!G35:G58,0))</f>
        <v>#N/A</v>
      </c>
      <c r="MU77" s="565" t="e">
        <f>INDEX(VENDREDI!$B$35:$B$58,MATCH($A$77,VENDREDI!H35:H58,0))</f>
        <v>#N/A</v>
      </c>
      <c r="MV77" s="565" t="e">
        <f>INDEX(VENDREDI!$B$35:$B$58,MATCH($A$77,VENDREDI!I35:I58,0))</f>
        <v>#N/A</v>
      </c>
      <c r="MW77" s="565" t="e">
        <f>INDEX(VENDREDI!$B$35:$B$58,MATCH($A$77,VENDREDI!J35:J58,0))</f>
        <v>#N/A</v>
      </c>
      <c r="MX77" s="565" t="e">
        <f>INDEX(VENDREDI!$B$35:$B$58,MATCH($A$77,VENDREDI!K35:K58,0))</f>
        <v>#N/A</v>
      </c>
      <c r="MY77" s="565" t="e">
        <f>INDEX(VENDREDI!$B$35:$B$58,MATCH($A$77,VENDREDI!L35:L58,0))</f>
        <v>#N/A</v>
      </c>
      <c r="MZ77" s="565" t="e">
        <f>INDEX(VENDREDI!$B$35:$B$58,MATCH($A$77,VENDREDI!M35:M58,0))</f>
        <v>#N/A</v>
      </c>
      <c r="NA77" s="565" t="e">
        <f>INDEX(VENDREDI!$B$35:$B$58,MATCH($A$77,VENDREDI!N35:N58,0))</f>
        <v>#N/A</v>
      </c>
      <c r="NB77" s="565" t="e">
        <f>INDEX(VENDREDI!$B$35:$B$58,MATCH($A$77,VENDREDI!O35:O58,0))</f>
        <v>#N/A</v>
      </c>
      <c r="NC77" s="565" t="e">
        <f>INDEX(VENDREDI!$B$35:$B$58,MATCH($A$77,VENDREDI!P35:P58,0))</f>
        <v>#N/A</v>
      </c>
      <c r="ND77" s="565" t="e">
        <f>INDEX(VENDREDI!$B$35:$B$58,MATCH($A$77,VENDREDI!Q35:Q58,0))</f>
        <v>#N/A</v>
      </c>
      <c r="NE77" s="565" t="e">
        <f>INDEX(VENDREDI!$B$35:$B$58,MATCH($A$77,VENDREDI!R35:R58,0))</f>
        <v>#N/A</v>
      </c>
      <c r="NF77" s="565" t="e">
        <f>INDEX(VENDREDI!$B$35:$B$58,MATCH($A$77,VENDREDI!S35:S58,0))</f>
        <v>#N/A</v>
      </c>
      <c r="NG77" s="565" t="e">
        <f>INDEX(VENDREDI!$B$35:$B$58,MATCH($A$77,VENDREDI!T35:T58,0))</f>
        <v>#N/A</v>
      </c>
      <c r="NH77" s="565" t="e">
        <f>INDEX(VENDREDI!$B$35:$B$58,MATCH($A$77,VENDREDI!U35:U58,0))</f>
        <v>#N/A</v>
      </c>
      <c r="NI77" s="565" t="e">
        <f>INDEX(VENDREDI!$B$35:$B$58,MATCH($A$77,VENDREDI!V35:V58,0))</f>
        <v>#N/A</v>
      </c>
      <c r="NJ77" s="565" t="e">
        <f>INDEX(VENDREDI!$B$35:$B$58,MATCH($A$77,VENDREDI!W35:W58,0))</f>
        <v>#N/A</v>
      </c>
      <c r="NK77" s="565" t="e">
        <f>INDEX(VENDREDI!$B$35:$B$58,MATCH($A$77,VENDREDI!X35:X58,0))</f>
        <v>#N/A</v>
      </c>
      <c r="NL77" s="565" t="e">
        <f>INDEX(VENDREDI!$B$35:$B$58,MATCH($A$77,VENDREDI!Y35:Y58,0))</f>
        <v>#N/A</v>
      </c>
      <c r="NM77" s="565" t="e">
        <f>INDEX(VENDREDI!$B$35:$B$58,MATCH($A$77,VENDREDI!Z35:Z58,0))</f>
        <v>#N/A</v>
      </c>
      <c r="NN77" s="565" t="e">
        <f>INDEX(VENDREDI!$B$35:$B$58,MATCH($A$77,VENDREDI!AA35:AA58,0))</f>
        <v>#N/A</v>
      </c>
      <c r="NO77" s="565" t="e">
        <f>INDEX(VENDREDI!$B$35:$B$58,MATCH($A$77,VENDREDI!AB35:AB58,0))</f>
        <v>#N/A</v>
      </c>
      <c r="NP77" s="572">
        <f t="shared" si="94"/>
        <v>0</v>
      </c>
      <c r="NS77" s="564" t="str">
        <f t="shared" si="95"/>
        <v>TAYOL</v>
      </c>
      <c r="NT77" s="617" t="e">
        <f>INDEX(LUNDI!$B$63:$B$66,MATCH(A77,LUNDI!$D$63:$D$66,0))</f>
        <v>#N/A</v>
      </c>
      <c r="NU77" s="618" t="e">
        <f>INDEX(LUNDI!$B$63:$B$66,MATCH(A77,LUNDI!$E$63:$E$66,0))</f>
        <v>#N/A</v>
      </c>
      <c r="NV77" s="625" t="e">
        <f>INDEX(LUNDI!$H$63:$H$66,MATCH(A77,LUNDI!$J$63:$J$66,0))</f>
        <v>#N/A</v>
      </c>
      <c r="NW77" s="626" t="e">
        <f>INDEX(LUNDI!$H$63:$H$66,MATCH($A$77,LUNDI!K63:K66,0))</f>
        <v>#N/A</v>
      </c>
      <c r="NX77" s="617" t="e">
        <f>INDEX(MARDI!$B$63:$B$66,MATCH(A77,MARDI!$D$63:$D$66,0))</f>
        <v>#N/A</v>
      </c>
      <c r="NY77" s="618" t="e">
        <f>INDEX(MARDI!$B$63:$B$66,MATCH(A77,MARDI!$E$63:$E$66,0))</f>
        <v>#N/A</v>
      </c>
      <c r="NZ77" s="625" t="e">
        <f>INDEX(MARDI!$H$63:$H$66,MATCH(A77,MARDI!$J$63:$J$66,0))</f>
        <v>#N/A</v>
      </c>
      <c r="OA77" s="626" t="e">
        <f>INDEX(MARDI!$H$63:$H$66,MATCH(A77,MARDI!$K$63:$K$66,0))</f>
        <v>#N/A</v>
      </c>
      <c r="OB77" s="617" t="e">
        <f>INDEX(MERCREDI!$B$63:$B$66,MATCH(A77,MERCREDI!$D$63:$D$66,0))</f>
        <v>#N/A</v>
      </c>
      <c r="OC77" s="618" t="e">
        <f>INDEX(MERCREDI!$B$63:$B$66,MATCH(A77,MERCREDI!$E$63:$E$66,0))</f>
        <v>#N/A</v>
      </c>
      <c r="OD77" s="625" t="e">
        <f>INDEX(MERCREDI!$H$63:$H$66,MATCH(A77,MERCREDI!$J$63:$J$66,0))</f>
        <v>#N/A</v>
      </c>
      <c r="OE77" s="626" t="e">
        <f>INDEX(MERCREDI!$H$63:$H$66,MATCH(A77,MERCREDI!$K$63:$K$66,0))</f>
        <v>#N/A</v>
      </c>
      <c r="OF77" s="617" t="e">
        <f>INDEX(JEUDI!$B$63:$B$66,MATCH(A77,JEUDI!$D$63:$D$66,0))</f>
        <v>#N/A</v>
      </c>
      <c r="OG77" s="618" t="e">
        <f>INDEX(JEUDI!$B$63:$B$66,MATCH(A77,JEUDI!$E$63:$E$66,0))</f>
        <v>#N/A</v>
      </c>
      <c r="OH77" s="625" t="e">
        <f>INDEX(JEUDI!$H$63:$H$66,MATCH(A77,JEUDI!$J$63:$J$66,0))</f>
        <v>#N/A</v>
      </c>
      <c r="OI77" s="626" t="e">
        <f>INDEX(JEUDI!$H$63:$H$66,MATCH(A77,JEUDI!$K$63:$K$66,0))</f>
        <v>#N/A</v>
      </c>
      <c r="OJ77" s="617" t="e">
        <f>INDEX(VENDREDI!$B$63:$B$66,MATCH(A77,VENDREDI!$D$63:$D$66,0))</f>
        <v>#N/A</v>
      </c>
      <c r="OK77" s="618" t="e">
        <f>INDEX(VENDREDI!$B$63:$B$66,MATCH(A77,VENDREDI!$E$63:$E$66,0))</f>
        <v>#N/A</v>
      </c>
      <c r="OL77" s="625" t="e">
        <f>INDEX(VENDREDI!$H$63:$H$66,MATCH(A77,VENDREDI!$J$63:$J$66,0))</f>
        <v>#N/A</v>
      </c>
      <c r="OM77" s="626" t="e">
        <f>INDEX(VENDREDI!$H$63:$H$66,MATCH(A77,VENDREDI!$K$63:$K$66,0))</f>
        <v>#N/A</v>
      </c>
      <c r="ON77" s="669" t="str">
        <f t="shared" si="96"/>
        <v>TAYOL</v>
      </c>
      <c r="OO77" s="641" t="e">
        <f>INDEX(LUNDI!$C$63:$C$66,MATCH(A77,LUNDI!$D$63:$D$66,0))</f>
        <v>#N/A</v>
      </c>
      <c r="OP77" s="642" t="e">
        <f>INDEX(LUNDI!$C$63:$C$66,MATCH(A77,LUNDI!$E$63:$E$66,0))</f>
        <v>#N/A</v>
      </c>
      <c r="OQ77" s="645" t="e">
        <f>INDEX(LUNDI!$I$63:$I$66,MATCH(A77,LUNDI!$J$63:$J$66,0))</f>
        <v>#N/A</v>
      </c>
      <c r="OR77" s="646" t="e">
        <f>INDEX(LUNDI!$I$63:$I$66,MATCH(A77,LUNDI!$K$63:$K$66,0))</f>
        <v>#N/A</v>
      </c>
      <c r="OS77" s="649" t="e">
        <f>INDEX(MARDI!$C$63:$C$66,MATCH(A77,MARDI!$D$63:$D$66,0))</f>
        <v>#N/A</v>
      </c>
      <c r="OT77" s="650" t="e">
        <f>INDEX(MARDI!$C$63:$C$66,MATCH(A77,MARDI!$E$63:$E$66,0))</f>
        <v>#N/A</v>
      </c>
      <c r="OU77" s="651" t="e">
        <f>INDEX(MARDI!$I$63:$I$66,MATCH(A77,MARDI!$J$63:$J$66,0))</f>
        <v>#N/A</v>
      </c>
      <c r="OV77" s="652" t="e">
        <f>INDEX(MARDI!$I$63:$I$66,MATCH(A77,MARDI!$K$63:$K$66,0))</f>
        <v>#N/A</v>
      </c>
      <c r="OW77" s="657" t="e">
        <f>INDEX(MERCREDI!$C$63:$C$66,MATCH(A77,MERCREDI!$D$63:$D$66,0))</f>
        <v>#N/A</v>
      </c>
      <c r="OX77" s="658" t="e">
        <f>INDEX(MERCREDI!$C$63:$C$66,MATCH(A77,MERCREDI!$E$63:$E$66,0))</f>
        <v>#N/A</v>
      </c>
      <c r="OY77" s="659" t="e">
        <f>INDEX(MERCREDI!$I$63:$I$66,MATCH(A77,MERCREDI!$J$63:$J$66,0))</f>
        <v>#N/A</v>
      </c>
      <c r="OZ77" s="660" t="e">
        <f>INDEX(MERCREDI!$I$63:$I$66,MATCH(A77,MERCREDI!$K$63:$K$66,0))</f>
        <v>#N/A</v>
      </c>
      <c r="PA77" s="657" t="e">
        <f>INDEX(JEUDI!$C$63:$C$66,MATCH(A77,JEUDI!$D$63:$D$66,0))</f>
        <v>#N/A</v>
      </c>
      <c r="PB77" s="658" t="e">
        <f>INDEX(JEUDI!$C$63:$C$66,MATCH(A77,JEUDI!$E$63:$E$66,0))</f>
        <v>#N/A</v>
      </c>
      <c r="PC77" s="659" t="e">
        <f>INDEX(JEUDI!$I$63:$I$66,MATCH(A77,JEUDI!$J$63:$J$66,0))</f>
        <v>#N/A</v>
      </c>
      <c r="PD77" s="660" t="e">
        <f>INDEX(JEUDI!$I$63:$I$66,MATCH(A77,JEUDI!$K$63:$K$66,0))</f>
        <v>#N/A</v>
      </c>
      <c r="PE77" s="657" t="e">
        <f>INDEX(VENDREDI!$C$63:$C$66,MATCH(A77,VENDREDI!$D$63:$D$66,0))</f>
        <v>#N/A</v>
      </c>
      <c r="PF77" s="658" t="e">
        <f>INDEX(VENDREDI!$C$63:$C$66,MATCH(A77,VENDREDI!$E$63:$E$66,0))</f>
        <v>#N/A</v>
      </c>
      <c r="PG77" s="659" t="e">
        <f>INDEX(VENDREDI!$I$63:$I$66,MATCH(A77,VENDREDI!$J$63:$J$66,0))</f>
        <v>#N/A</v>
      </c>
      <c r="PH77" s="660" t="e">
        <f>INDEX(VENDREDI!$I$63:$I$66,MATCH(A77,VENDREDI!$K$63:$K$66,0))</f>
        <v>#N/A</v>
      </c>
    </row>
    <row r="78" spans="1:424" x14ac:dyDescent="0.25">
      <c r="A78" s="187" t="str">
        <f>'LISTE DES PROFS'!A73</f>
        <v>TOHOURI</v>
      </c>
      <c r="B78" s="233">
        <f t="shared" si="69"/>
        <v>0</v>
      </c>
      <c r="C78" s="234">
        <f t="shared" si="70"/>
        <v>0</v>
      </c>
      <c r="D78" s="234">
        <f t="shared" si="71"/>
        <v>0</v>
      </c>
      <c r="E78" s="235">
        <f t="shared" si="72"/>
        <v>0</v>
      </c>
      <c r="F78" s="233">
        <f t="shared" si="73"/>
        <v>0</v>
      </c>
      <c r="G78" s="234">
        <f t="shared" si="74"/>
        <v>0</v>
      </c>
      <c r="H78" s="227">
        <f t="shared" si="75"/>
        <v>0</v>
      </c>
      <c r="I78" s="235">
        <f t="shared" si="76"/>
        <v>0</v>
      </c>
      <c r="J78" s="489">
        <f t="shared" si="52"/>
        <v>0</v>
      </c>
      <c r="K78" s="227">
        <f t="shared" si="53"/>
        <v>0</v>
      </c>
      <c r="L78" s="227">
        <f t="shared" si="54"/>
        <v>0</v>
      </c>
      <c r="M78" s="235">
        <f t="shared" si="55"/>
        <v>0</v>
      </c>
      <c r="N78" s="491">
        <f t="shared" si="77"/>
        <v>0</v>
      </c>
      <c r="O78" s="480" t="s">
        <v>74</v>
      </c>
      <c r="P78" s="233">
        <f>COUNTIF(LUNDI!$D$6:$AB$15,A78)</f>
        <v>0</v>
      </c>
      <c r="Q78" s="234">
        <f>COUNTIF(LUNDI!$D$20:$Y$29,A78)</f>
        <v>0</v>
      </c>
      <c r="R78" s="444">
        <f t="shared" si="56"/>
        <v>0</v>
      </c>
      <c r="S78" s="234">
        <f>COUNTIF(MARDI!$D$6:$AB$15,A78)</f>
        <v>0</v>
      </c>
      <c r="T78" s="234">
        <f>COUNTIF(MARDI!$D$20:$Y$29,A78)</f>
        <v>0</v>
      </c>
      <c r="U78" s="444">
        <f t="shared" si="57"/>
        <v>0</v>
      </c>
      <c r="V78" s="234">
        <f>COUNTIF(MERCREDI!$D$6:$AB$15,A78)</f>
        <v>0</v>
      </c>
      <c r="W78" s="234">
        <f>COUNTIF(MERCREDI!$D$20:$Y$29,A78)</f>
        <v>0</v>
      </c>
      <c r="X78" s="444">
        <f t="shared" si="58"/>
        <v>0</v>
      </c>
      <c r="Y78" s="234">
        <f>COUNTIF(JEUDI!$D$6:$AB$15,A78)</f>
        <v>0</v>
      </c>
      <c r="Z78" s="234">
        <f>COUNTIF(JEUDI!$D$20:$Y$29,A78)</f>
        <v>0</v>
      </c>
      <c r="AA78" s="444">
        <f t="shared" si="59"/>
        <v>0</v>
      </c>
      <c r="AB78" s="234">
        <f>COUNTIF(VENDREDI!$D$6:$AB$15,A78)</f>
        <v>0</v>
      </c>
      <c r="AC78" s="235">
        <f>COUNTIF(VENDREDI!$D$20:$Y$29,A78)</f>
        <v>0</v>
      </c>
      <c r="AD78" s="451">
        <f t="shared" si="60"/>
        <v>0</v>
      </c>
      <c r="AE78" s="226">
        <f>COUNTIF(LUNDI!$D$63:$D$66,A78)</f>
        <v>0</v>
      </c>
      <c r="AF78" s="227">
        <f>COUNTIF(LUNDI!$E$63:$E$66,A78)</f>
        <v>0</v>
      </c>
      <c r="AG78" s="228">
        <f>COUNTIF(MARDI!$D$63:$D$66,A78)</f>
        <v>0</v>
      </c>
      <c r="AH78" s="234">
        <f>COUNTIF(MARDI!$E$63:$E$66,A78)</f>
        <v>0</v>
      </c>
      <c r="AI78" s="228">
        <f>COUNTIF(MERCREDI!$D$63:$D$66,A78)</f>
        <v>0</v>
      </c>
      <c r="AJ78" s="234">
        <f>COUNTIF(MERCREDI!$E$63:$E$66,A78)</f>
        <v>0</v>
      </c>
      <c r="AK78" s="228">
        <f>COUNTIF(JEUDI!$D$63:$D$66,A78)</f>
        <v>0</v>
      </c>
      <c r="AL78" s="227">
        <f>COUNTIF(JEUDI!$E$63:$E$66,A78)</f>
        <v>0</v>
      </c>
      <c r="AM78" s="228">
        <f>COUNTIF(VENDREDI!$D$63:$D$66,A78)</f>
        <v>0</v>
      </c>
      <c r="AN78" s="525">
        <f>COUNTIF(VENDREDI!$E$63:$E$66,A78)</f>
        <v>0</v>
      </c>
      <c r="AO78" s="233">
        <f>COUNTIF(LUNDI!$F$63:$F$66,A78)</f>
        <v>0</v>
      </c>
      <c r="AP78" s="234"/>
      <c r="AQ78" s="234">
        <f>COUNTIF(MARDI!$F$63:$F$66,A78)</f>
        <v>0</v>
      </c>
      <c r="AR78" s="234"/>
      <c r="AS78" s="234">
        <f>COUNTIF(MERCREDI!$F$63:$F$66,A78)</f>
        <v>0</v>
      </c>
      <c r="AT78" s="234"/>
      <c r="AU78" s="234">
        <f>COUNTIF(JEUDI!$F$63:$F$66,A78)</f>
        <v>0</v>
      </c>
      <c r="AV78" s="234"/>
      <c r="AW78" s="235">
        <f>COUNTIF(VENDREDI!$F$63:$F$66,A78)</f>
        <v>0</v>
      </c>
      <c r="AZ78" s="233">
        <f>COUNTIF(LUNDI!$D$35:$AB$44,A78)</f>
        <v>0</v>
      </c>
      <c r="BA78" s="234">
        <f>COUNTIF(LUNDI!$D$49:$Y$58,A78)</f>
        <v>0</v>
      </c>
      <c r="BB78" s="444">
        <f t="shared" si="61"/>
        <v>0</v>
      </c>
      <c r="BC78" s="234">
        <f>COUNTIF(MARDI!$D$35:$AB$44,A78)</f>
        <v>0</v>
      </c>
      <c r="BD78" s="234">
        <f>COUNTIF(MARDI!$D$49:$Y$58,A78)</f>
        <v>0</v>
      </c>
      <c r="BE78" s="444">
        <f t="shared" si="62"/>
        <v>0</v>
      </c>
      <c r="BF78" s="234">
        <f>COUNTIF(MERCREDI!$D$35:$AB$44,A78)</f>
        <v>0</v>
      </c>
      <c r="BG78" s="234">
        <f>COUNTIF(MERCREDI!$D$49:$Y$58,A78)</f>
        <v>0</v>
      </c>
      <c r="BH78" s="444">
        <f t="shared" si="63"/>
        <v>0</v>
      </c>
      <c r="BI78" s="234">
        <f>COUNTIF(JEUDI!$D$35:$AB$44,A78)</f>
        <v>0</v>
      </c>
      <c r="BJ78" s="234">
        <f>COUNTIF(JEUDI!$D$49:$Y$58,A78)</f>
        <v>0</v>
      </c>
      <c r="BK78" s="444">
        <f t="shared" si="64"/>
        <v>0</v>
      </c>
      <c r="BL78" s="234">
        <f>COUNTIF(VENDREDI!$D$35:$AB$44,A78)</f>
        <v>0</v>
      </c>
      <c r="BM78" s="235">
        <f>COUNTIF(VENDREDI!$D$49:$Y$58,A78)</f>
        <v>0</v>
      </c>
      <c r="BN78" s="451">
        <f t="shared" si="65"/>
        <v>0</v>
      </c>
      <c r="BO78" s="207">
        <f>COUNTIF(LUNDI!$J$63:$J$66,A78)</f>
        <v>0</v>
      </c>
      <c r="BP78" s="41">
        <f>COUNTIF(LUNDI!$K$63:$K$66,A78)</f>
        <v>0</v>
      </c>
      <c r="BQ78" s="207">
        <f>COUNTIF(MARDI!$J$63:$J$66,A78)</f>
        <v>0</v>
      </c>
      <c r="BR78" s="41">
        <f>COUNTIF(MARDI!$K$63:$K$66,A78)</f>
        <v>0</v>
      </c>
      <c r="BS78" s="207">
        <f>COUNTIF(MERCREDI!$J$63:$J$66,A78)</f>
        <v>0</v>
      </c>
      <c r="BT78" s="41">
        <f>COUNTIF(MERCREDI!$K$63:$K$66,A78)</f>
        <v>0</v>
      </c>
      <c r="BU78" s="207">
        <f>COUNTIF(JEUDI!$J$63:$J$66,A78)</f>
        <v>0</v>
      </c>
      <c r="BV78" s="41">
        <f>COUNTIF(JEUDI!$K$63:$K$66,A78)</f>
        <v>0</v>
      </c>
      <c r="BW78" s="207">
        <f>COUNTIF(VENDREDI!$J$63:$J$66,A78)</f>
        <v>0</v>
      </c>
      <c r="BX78" s="42">
        <f>COUNTIF(VENDREDI!$K$63:$K$66,A78)</f>
        <v>0</v>
      </c>
      <c r="BY78" s="207">
        <f>COUNTIF(LUNDI!$L$66:$L134,A78)</f>
        <v>0</v>
      </c>
      <c r="BZ78" s="208"/>
      <c r="CA78" s="41">
        <f>COUNTIF(MARDI!$L$63:$L$66,A78)</f>
        <v>0</v>
      </c>
      <c r="CB78" s="208"/>
      <c r="CC78" s="208">
        <f>COUNTIF(MERCREDI!$L$63:$L$66,A78)</f>
        <v>0</v>
      </c>
      <c r="CD78" s="208"/>
      <c r="CE78" s="41">
        <f>COUNTIF(JEUDI!$L$63:$L$66,A78)</f>
        <v>0</v>
      </c>
      <c r="CF78" s="208"/>
      <c r="CG78" s="209">
        <f>COUNTIF(VENDREDI!$L$63:$L$66,A78)</f>
        <v>0</v>
      </c>
      <c r="CH78" s="466"/>
      <c r="CK78" s="43">
        <f>COUNTIF(LUNDI!$O$64:$O$66,A78)</f>
        <v>0</v>
      </c>
      <c r="CL78" s="41">
        <f>COUNTIF(MARDI!$O$64:$O$66,A78)</f>
        <v>0</v>
      </c>
      <c r="CM78" s="41">
        <f>COUNTIF(MERCREDI!$O$64:$O$66,A78)</f>
        <v>0</v>
      </c>
      <c r="CN78" s="41">
        <f>COUNTIF(JEUDI!$O$64:$O$66,A78)</f>
        <v>0</v>
      </c>
      <c r="CO78" s="42">
        <f>COUNTIF(VENDREDI!$O$64:$O$66,A78)</f>
        <v>0</v>
      </c>
      <c r="CQ78" s="43">
        <f>COUNTIF(LUNDI!$P$64:$P$66,A78)</f>
        <v>0</v>
      </c>
      <c r="CR78" s="41">
        <f>COUNTIF(MARDI!$P$64:$P$66,A78)</f>
        <v>0</v>
      </c>
      <c r="CS78" s="41">
        <f>COUNTIF(MERCREDI!$P$64:$P$66,A78)</f>
        <v>0</v>
      </c>
      <c r="CT78" s="41">
        <f>COUNTIF(JEUDI!$P$64:$P$66,A78)</f>
        <v>0</v>
      </c>
      <c r="CU78" s="42">
        <f>COUNTIF(VENDREDI!$P$64:$P$66,A78)</f>
        <v>0</v>
      </c>
      <c r="CV78" s="543" t="str">
        <f t="shared" si="78"/>
        <v>TOHOURI</v>
      </c>
      <c r="CW78" s="559" t="e">
        <f>INDEX(LUNDI!$B$6:$B$29,MATCH($A$78,LUNDI!D6:D29,0))</f>
        <v>#N/A</v>
      </c>
      <c r="CX78" s="559" t="e">
        <f>INDEX(LUNDI!$B$6:$B$29,MATCH($A$78,LUNDI!E6:E29,0))</f>
        <v>#N/A</v>
      </c>
      <c r="CY78" s="559" t="e">
        <f>INDEX(LUNDI!$B$6:$B$29,MATCH($A$78,LUNDI!F6:F29,0))</f>
        <v>#N/A</v>
      </c>
      <c r="CZ78" s="559" t="e">
        <f>INDEX(LUNDI!$B$6:$B$29,MATCH($A$78,LUNDI!G6:G29,0))</f>
        <v>#N/A</v>
      </c>
      <c r="DA78" s="559" t="e">
        <f>INDEX(LUNDI!$B$6:$B$29,MATCH($A$78,LUNDI!H6:H29,0))</f>
        <v>#N/A</v>
      </c>
      <c r="DB78" s="559" t="e">
        <f>INDEX(LUNDI!$B$6:$B$29,MATCH($A$78,LUNDI!I6:I29,0))</f>
        <v>#N/A</v>
      </c>
      <c r="DC78" s="559" t="e">
        <f>INDEX(LUNDI!$B$6:$B$29,MATCH($A$78,LUNDI!J6:J29,0))</f>
        <v>#N/A</v>
      </c>
      <c r="DD78" s="559" t="e">
        <f>INDEX(LUNDI!$B$6:$B$29,MATCH($A$78,LUNDI!K6:K29,0))</f>
        <v>#N/A</v>
      </c>
      <c r="DE78" s="559" t="e">
        <f>INDEX(LUNDI!$B$6:$B$29,MATCH($A$78,LUNDI!L6:L29,0))</f>
        <v>#N/A</v>
      </c>
      <c r="DF78" s="559" t="e">
        <f>INDEX(LUNDI!$B$6:$B$29,MATCH($A$78,LUNDI!M6:M29,0))</f>
        <v>#N/A</v>
      </c>
      <c r="DG78" s="559" t="e">
        <f>INDEX(LUNDI!$B$6:$B$29,MATCH($A$78,LUNDI!N6:N29,0))</f>
        <v>#N/A</v>
      </c>
      <c r="DH78" s="559" t="e">
        <f>INDEX(LUNDI!$B$6:$B$29,MATCH($A$78,LUNDI!O6:O29,0))</f>
        <v>#N/A</v>
      </c>
      <c r="DI78" s="559" t="e">
        <f>INDEX(LUNDI!$B$6:$B$29,MATCH($A$78,LUNDI!P6:P29,0))</f>
        <v>#N/A</v>
      </c>
      <c r="DJ78" s="559" t="e">
        <f>INDEX(LUNDI!$B$6:$B$29,MATCH($A$78,LUNDI!Q6:Q29,0))</f>
        <v>#N/A</v>
      </c>
      <c r="DK78" s="559" t="e">
        <f>INDEX(LUNDI!$B$6:$B$29,MATCH($A$78,LUNDI!R6:R29,0))</f>
        <v>#N/A</v>
      </c>
      <c r="DL78" s="559" t="e">
        <f>INDEX(LUNDI!$B$6:$B$29,MATCH($A$78,LUNDI!S6:S29,0))</f>
        <v>#N/A</v>
      </c>
      <c r="DM78" s="559" t="e">
        <f>INDEX(LUNDI!$B$6:$B$29,MATCH($A$78,LUNDI!T6:T29,0))</f>
        <v>#N/A</v>
      </c>
      <c r="DN78" s="559" t="e">
        <f>INDEX(LUNDI!$B$6:$B$29,MATCH($A$78,LUNDI!U6:U29,0))</f>
        <v>#N/A</v>
      </c>
      <c r="DO78" s="559" t="e">
        <f>INDEX(LUNDI!$B$6:$B$29,MATCH($A$78,LUNDI!V6:V29,0))</f>
        <v>#N/A</v>
      </c>
      <c r="DP78" s="559" t="e">
        <f>INDEX(LUNDI!$B$6:$B$29,MATCH($A$78,LUNDI!W6:W29,0))</f>
        <v>#N/A</v>
      </c>
      <c r="DQ78" s="559" t="e">
        <f>INDEX(LUNDI!$B$6:$B$29,MATCH($A$78,LUNDI!X6:X29,0))</f>
        <v>#N/A</v>
      </c>
      <c r="DR78" s="559" t="e">
        <f>INDEX(LUNDI!$B$6:$B$29,MATCH($A$78,LUNDI!Y6:Y29,0))</f>
        <v>#N/A</v>
      </c>
      <c r="DS78" s="559" t="e">
        <f>INDEX(LUNDI!$B$6:$B$29,MATCH($A$78,LUNDI!Z6:Z29,0))</f>
        <v>#N/A</v>
      </c>
      <c r="DT78" s="559" t="e">
        <f>INDEX(LUNDI!$B$6:$B$29,MATCH($A$78,LUNDI!AA6:AA29,0))</f>
        <v>#N/A</v>
      </c>
      <c r="DU78" s="559" t="e">
        <f>INDEX(LUNDI!$B$6:$B$29,MATCH($A$78,LUNDI!AB6:AB29,0))</f>
        <v>#N/A</v>
      </c>
      <c r="DV78" s="572">
        <f t="shared" si="66"/>
        <v>0</v>
      </c>
      <c r="DW78" s="543" t="str">
        <f t="shared" si="67"/>
        <v>TOHOURI</v>
      </c>
      <c r="DX78" s="559" t="e">
        <f>INDEX(MARDI!$B$6:$B$29,MATCH($A$78,MARDI!D6:D29,0))</f>
        <v>#N/A</v>
      </c>
      <c r="DY78" s="559" t="e">
        <f>INDEX(MARDI!$B$6:$B$29,MATCH($A$78,MARDI!E6:E29,0))</f>
        <v>#N/A</v>
      </c>
      <c r="DZ78" s="559" t="e">
        <f>INDEX(MARDI!$B$6:$B$29,MATCH($A$78,MARDI!F6:F29,0))</f>
        <v>#N/A</v>
      </c>
      <c r="EA78" s="559" t="e">
        <f>INDEX(MARDI!$B$6:$B$29,MATCH($A$78,MARDI!G6:G29,0))</f>
        <v>#N/A</v>
      </c>
      <c r="EB78" s="559" t="e">
        <f>INDEX(MARDI!$B$6:$B$29,MATCH($A$78,MARDI!H6:H29,0))</f>
        <v>#N/A</v>
      </c>
      <c r="EC78" s="559" t="e">
        <f>INDEX(MARDI!$B$6:$B$29,MATCH($A$78,MARDI!I6:I29,0))</f>
        <v>#N/A</v>
      </c>
      <c r="ED78" s="559" t="e">
        <f>INDEX(MARDI!$B$6:$B$29,MATCH($A$78,MARDI!J6:J29,0))</f>
        <v>#N/A</v>
      </c>
      <c r="EE78" s="559" t="e">
        <f>INDEX(MARDI!$B$6:$B$29,MATCH($A$78,MARDI!K6:K29,0))</f>
        <v>#N/A</v>
      </c>
      <c r="EF78" s="559" t="e">
        <f>INDEX(MARDI!$B$6:$B$29,MATCH($A$78,MARDI!L6:L29,0))</f>
        <v>#N/A</v>
      </c>
      <c r="EG78" s="559" t="e">
        <f>INDEX(MARDI!$B$6:$B$29,MATCH($A$78,MARDI!M6:M29,0))</f>
        <v>#N/A</v>
      </c>
      <c r="EH78" s="559" t="e">
        <f>INDEX(MARDI!$B$6:$B$29,MATCH($A$78,MARDI!N6:N29,0))</f>
        <v>#N/A</v>
      </c>
      <c r="EI78" s="559" t="e">
        <f>INDEX(MARDI!$B$6:$B$29,MATCH($A$78,MARDI!O6:O29,0))</f>
        <v>#N/A</v>
      </c>
      <c r="EJ78" s="559" t="e">
        <f>INDEX(MARDI!$B$6:$B$29,MATCH($A$78,MARDI!P6:P29,0))</f>
        <v>#N/A</v>
      </c>
      <c r="EK78" s="559" t="e">
        <f>INDEX(MARDI!$B$6:$B$29,MATCH($A$78,MARDI!Q6:Q29,0))</f>
        <v>#N/A</v>
      </c>
      <c r="EL78" s="559" t="e">
        <f>INDEX(MARDI!$B$6:$B$29,MATCH($A$78,MARDI!R6:R29,0))</f>
        <v>#N/A</v>
      </c>
      <c r="EM78" s="559" t="e">
        <f>INDEX(MARDI!$B$6:$B$29,MATCH($A$78,MARDI!S6:S29,0))</f>
        <v>#N/A</v>
      </c>
      <c r="EN78" s="559" t="e">
        <f>INDEX(MARDI!$B$6:$B$29,MATCH($A$78,MARDI!T6:T29,0))</f>
        <v>#N/A</v>
      </c>
      <c r="EO78" s="559" t="e">
        <f>INDEX(MARDI!$B$6:$B$29,MATCH($A$78,MARDI!U6:U29,0))</f>
        <v>#N/A</v>
      </c>
      <c r="EP78" s="559" t="e">
        <f>INDEX(MARDI!$B$6:$B$29,MATCH($A$78,MARDI!V6:V29,0))</f>
        <v>#N/A</v>
      </c>
      <c r="EQ78" s="559" t="e">
        <f>INDEX(MARDI!$B$6:$B$29,MATCH($A$78,MARDI!W6:W29,0))</f>
        <v>#N/A</v>
      </c>
      <c r="ER78" s="559" t="e">
        <f>INDEX(MARDI!$B$6:$B$29,MATCH($A$78,MARDI!X6:X29,0))</f>
        <v>#N/A</v>
      </c>
      <c r="ES78" s="559" t="e">
        <f>INDEX(MARDI!$B$6:$B$29,MATCH($A$78,MARDI!Y6:Y29,0))</f>
        <v>#N/A</v>
      </c>
      <c r="ET78" s="559" t="e">
        <f>INDEX(MARDI!$B$6:$B$29,MATCH($A$78,MARDI!Z6:Z29,0))</f>
        <v>#N/A</v>
      </c>
      <c r="EU78" s="559" t="e">
        <f>INDEX(MARDI!$B$6:$B$29,MATCH($A$78,MARDI!AA6:AA29,0))</f>
        <v>#N/A</v>
      </c>
      <c r="EV78" s="559" t="e">
        <f>INDEX(MARDI!$B$6:$B$29,MATCH($A$78,MARDI!AB6:AB29,0))</f>
        <v>#N/A</v>
      </c>
      <c r="EW78" s="572">
        <f t="shared" si="68"/>
        <v>0</v>
      </c>
      <c r="EX78" s="559"/>
      <c r="EY78" s="568" t="str">
        <f t="shared" si="79"/>
        <v>TOHOURI</v>
      </c>
      <c r="EZ78" s="559" t="e">
        <f>INDEX(MERCREDI!$B$6:$B$29,MATCH($A$78,MERCREDI!D6:D29,0))</f>
        <v>#N/A</v>
      </c>
      <c r="FA78" s="559" t="e">
        <f>INDEX(MERCREDI!$B$6:$B$29,MATCH($A$78,MERCREDI!E6:E29,0))</f>
        <v>#N/A</v>
      </c>
      <c r="FB78" s="559" t="e">
        <f>INDEX(MERCREDI!$B$6:$B$29,MATCH($A$78,MERCREDI!F6:F29,0))</f>
        <v>#N/A</v>
      </c>
      <c r="FC78" s="559" t="e">
        <f>INDEX(MERCREDI!$B$6:$B$29,MATCH($A$78,MERCREDI!G6:G29,0))</f>
        <v>#N/A</v>
      </c>
      <c r="FD78" s="559" t="e">
        <f>INDEX(MERCREDI!$B$6:$B$29,MATCH($A$78,MERCREDI!H6:H29,0))</f>
        <v>#N/A</v>
      </c>
      <c r="FE78" s="559" t="e">
        <f>INDEX(MERCREDI!$B$6:$B$29,MATCH($A$78,MERCREDI!I6:I29,0))</f>
        <v>#N/A</v>
      </c>
      <c r="FF78" s="559" t="e">
        <f>INDEX(MERCREDI!$B$6:$B$29,MATCH($A$78,MERCREDI!J6:J29,0))</f>
        <v>#N/A</v>
      </c>
      <c r="FG78" s="559" t="e">
        <f>INDEX(MERCREDI!$B$6:$B$29,MATCH($A$78,MERCREDI!K6:K29,0))</f>
        <v>#N/A</v>
      </c>
      <c r="FH78" s="559" t="e">
        <f>INDEX(MERCREDI!$B$6:$B$29,MATCH($A$78,MERCREDI!L6:L29,0))</f>
        <v>#N/A</v>
      </c>
      <c r="FI78" s="559" t="e">
        <f>INDEX(MERCREDI!$B$6:$B$29,MATCH($A$78,MERCREDI!M6:M29,0))</f>
        <v>#N/A</v>
      </c>
      <c r="FJ78" s="559" t="e">
        <f>INDEX(MERCREDI!$B$6:$B$29,MATCH($A$78,MERCREDI!N6:N29,0))</f>
        <v>#N/A</v>
      </c>
      <c r="FK78" s="559" t="e">
        <f>INDEX(MERCREDI!$B$6:$B$29,MATCH($A$78,MERCREDI!O6:O29,0))</f>
        <v>#N/A</v>
      </c>
      <c r="FL78" s="559" t="e">
        <f>INDEX(MERCREDI!$B$6:$B$29,MATCH($A$78,MERCREDI!P6:P29,0))</f>
        <v>#N/A</v>
      </c>
      <c r="FM78" s="559" t="e">
        <f>INDEX(MERCREDI!$B$6:$B$29,MATCH($A$78,MERCREDI!Q6:Q29,0))</f>
        <v>#N/A</v>
      </c>
      <c r="FN78" s="559" t="e">
        <f>INDEX(MERCREDI!$B$6:$B$29,MATCH($A$78,MERCREDI!R6:R29,0))</f>
        <v>#N/A</v>
      </c>
      <c r="FO78" s="559" t="e">
        <f>INDEX(MERCREDI!$B$6:$B$29,MATCH($A$78,MERCREDI!S6:S29,0))</f>
        <v>#N/A</v>
      </c>
      <c r="FP78" s="559" t="e">
        <f>INDEX(MERCREDI!$B$6:$B$29,MATCH($A$78,MERCREDI!T6:T29,0))</f>
        <v>#N/A</v>
      </c>
      <c r="FQ78" s="559" t="e">
        <f>INDEX(MERCREDI!$B$6:$B$29,MATCH($A$78,MERCREDI!U6:U29,0))</f>
        <v>#N/A</v>
      </c>
      <c r="FR78" s="559" t="e">
        <f>INDEX(MERCREDI!$B$6:$B$29,MATCH($A$78,MERCREDI!V6:V29,0))</f>
        <v>#N/A</v>
      </c>
      <c r="FS78" s="559" t="e">
        <f>INDEX(MERCREDI!$B$6:$B$29,MATCH($A$78,MERCREDI!W6:W29,0))</f>
        <v>#N/A</v>
      </c>
      <c r="FT78" s="559" t="e">
        <f>INDEX(MERCREDI!$B$6:$B$29,MATCH($A$78,MERCREDI!X6:X29,0))</f>
        <v>#N/A</v>
      </c>
      <c r="FU78" s="559" t="e">
        <f>INDEX(MERCREDI!$B$6:$B$29,MATCH($A$78,MERCREDI!Y6:Y29,0))</f>
        <v>#N/A</v>
      </c>
      <c r="FV78" s="559" t="e">
        <f>INDEX(MERCREDI!$B$6:$B$29,MATCH($A$78,MERCREDI!Z6:Z29,0))</f>
        <v>#N/A</v>
      </c>
      <c r="FW78" s="559" t="e">
        <f>INDEX(MERCREDI!$B$6:$B$29,MATCH($A$78,MERCREDI!AA6:AA29,0))</f>
        <v>#N/A</v>
      </c>
      <c r="FX78" s="559" t="e">
        <f>INDEX(MERCREDI!$B$6:$B$29,MATCH($A$78,MERCREDI!AB6:AB29,0))</f>
        <v>#N/A</v>
      </c>
      <c r="FY78" s="572">
        <f t="shared" si="80"/>
        <v>0</v>
      </c>
      <c r="GA78" s="570" t="str">
        <f t="shared" si="81"/>
        <v>TOHOURI</v>
      </c>
      <c r="GB78" s="565" t="e">
        <f>INDEX(JEUDI!$B$6:$B$29,MATCH($A$78,JEUDI!D6:D29,0))</f>
        <v>#N/A</v>
      </c>
      <c r="GC78" s="565" t="e">
        <f>INDEX(JEUDI!$B$6:$B$29,MATCH($A$78,JEUDI!E6:E29,0))</f>
        <v>#N/A</v>
      </c>
      <c r="GD78" s="565" t="e">
        <f>INDEX(JEUDI!$B$6:$B$29,MATCH($A$78,JEUDI!F6:F29,0))</f>
        <v>#N/A</v>
      </c>
      <c r="GE78" s="565" t="e">
        <f>INDEX(JEUDI!$B$6:$B$29,MATCH($A$78,JEUDI!G6:G29,0))</f>
        <v>#N/A</v>
      </c>
      <c r="GF78" s="565" t="e">
        <f>INDEX(JEUDI!$B$6:$B$29,MATCH($A$78,JEUDI!H6:H29,0))</f>
        <v>#N/A</v>
      </c>
      <c r="GG78" s="565" t="e">
        <f>INDEX(JEUDI!$B$6:$B$29,MATCH($A$78,JEUDI!I6:I29,0))</f>
        <v>#N/A</v>
      </c>
      <c r="GH78" s="565" t="e">
        <f>INDEX(JEUDI!$B$6:$B$29,MATCH($A$78,JEUDI!J6:J29,0))</f>
        <v>#N/A</v>
      </c>
      <c r="GI78" s="565" t="e">
        <f>INDEX(JEUDI!$B$6:$B$29,MATCH($A$78,JEUDI!K6:K29,0))</f>
        <v>#N/A</v>
      </c>
      <c r="GJ78" s="565" t="e">
        <f>INDEX(JEUDI!$B$6:$B$29,MATCH($A$78,JEUDI!L6:L29,0))</f>
        <v>#N/A</v>
      </c>
      <c r="GK78" s="565" t="e">
        <f>INDEX(JEUDI!$B$6:$B$29,MATCH($A$78,JEUDI!M6:M29,0))</f>
        <v>#N/A</v>
      </c>
      <c r="GL78" s="565" t="e">
        <f>INDEX(JEUDI!$B$6:$B$29,MATCH($A$78,JEUDI!N6:N29,0))</f>
        <v>#N/A</v>
      </c>
      <c r="GM78" s="565" t="e">
        <f>INDEX(JEUDI!$B$6:$B$29,MATCH($A$78,JEUDI!O6:O29,0))</f>
        <v>#N/A</v>
      </c>
      <c r="GN78" s="565" t="e">
        <f>INDEX(JEUDI!$B$6:$B$29,MATCH($A$78,JEUDI!P6:P29,0))</f>
        <v>#N/A</v>
      </c>
      <c r="GO78" s="565" t="e">
        <f>INDEX(JEUDI!$B$6:$B$29,MATCH($A$78,JEUDI!Q6:Q29,0))</f>
        <v>#N/A</v>
      </c>
      <c r="GP78" s="565" t="e">
        <f>INDEX(JEUDI!$B$6:$B$29,MATCH($A$78,JEUDI!R6:R29,0))</f>
        <v>#N/A</v>
      </c>
      <c r="GQ78" s="565" t="e">
        <f>INDEX(JEUDI!$B$6:$B$29,MATCH($A$78,JEUDI!S6:S29,0))</f>
        <v>#N/A</v>
      </c>
      <c r="GR78" s="565" t="e">
        <f>INDEX(JEUDI!$B$6:$B$29,MATCH($A$78,JEUDI!T6:T29,0))</f>
        <v>#N/A</v>
      </c>
      <c r="GS78" s="565" t="e">
        <f>INDEX(JEUDI!$B$6:$B$29,MATCH($A$78,JEUDI!U6:U29,0))</f>
        <v>#N/A</v>
      </c>
      <c r="GT78" s="565" t="e">
        <f>INDEX(JEUDI!$B$6:$B$29,MATCH($A$78,JEUDI!V6:V29,0))</f>
        <v>#N/A</v>
      </c>
      <c r="GU78" s="565" t="e">
        <f>INDEX(JEUDI!$B$6:$B$29,MATCH($A$78,JEUDI!W6:W29,0))</f>
        <v>#N/A</v>
      </c>
      <c r="GV78" s="565" t="e">
        <f>INDEX(JEUDI!$B$6:$B$29,MATCH($A$78,JEUDI!X6:X29,0))</f>
        <v>#N/A</v>
      </c>
      <c r="GW78" s="565" t="e">
        <f>INDEX(JEUDI!$B$6:$B$29,MATCH($A$78,JEUDI!Y6:Y29,0))</f>
        <v>#N/A</v>
      </c>
      <c r="GX78" s="565" t="e">
        <f>INDEX(JEUDI!$B$6:$B$29,MATCH($A$78,JEUDI!Z6:Z29,0))</f>
        <v>#N/A</v>
      </c>
      <c r="GY78" s="565" t="e">
        <f>INDEX(JEUDI!$B$6:$B$29,MATCH($A$78,JEUDI!AA6:AA29,0))</f>
        <v>#N/A</v>
      </c>
      <c r="GZ78" s="565" t="e">
        <f>INDEX(JEUDI!$B$6:$B$29,MATCH($A$78,JEUDI!AB6:AB29,0))</f>
        <v>#N/A</v>
      </c>
      <c r="HA78" s="572">
        <f t="shared" si="82"/>
        <v>0</v>
      </c>
      <c r="HC78" s="772" t="str">
        <f t="shared" si="83"/>
        <v>TOHOURI</v>
      </c>
      <c r="HD78" s="565" t="e">
        <f>INDEX(VENDREDI!$B$6:$B$29,MATCH($A$78,VENDREDI!D6:D29,0))</f>
        <v>#N/A</v>
      </c>
      <c r="HE78" s="565" t="e">
        <f>INDEX(VENDREDI!$B$6:$B$29,MATCH($A$78,VENDREDI!E6:E29,0))</f>
        <v>#N/A</v>
      </c>
      <c r="HF78" s="565" t="e">
        <f>INDEX(VENDREDI!$B$6:$B$29,MATCH($A$78,VENDREDI!F6:F29,0))</f>
        <v>#N/A</v>
      </c>
      <c r="HG78" s="565" t="e">
        <f>INDEX(VENDREDI!$B$6:$B$29,MATCH($A$78,VENDREDI!G6:G29,0))</f>
        <v>#N/A</v>
      </c>
      <c r="HH78" s="565" t="e">
        <f>INDEX(VENDREDI!$B$6:$B$29,MATCH($A$78,VENDREDI!H6:H29,0))</f>
        <v>#N/A</v>
      </c>
      <c r="HI78" s="565" t="e">
        <f>INDEX(VENDREDI!$B$6:$B$29,MATCH($A$78,VENDREDI!I6:I29,0))</f>
        <v>#N/A</v>
      </c>
      <c r="HJ78" s="565" t="e">
        <f>INDEX(VENDREDI!$B$6:$B$29,MATCH($A$78,VENDREDI!J6:J29,0))</f>
        <v>#N/A</v>
      </c>
      <c r="HK78" s="565" t="e">
        <f>INDEX(VENDREDI!$B$6:$B$29,MATCH($A$78,VENDREDI!K6:K29,0))</f>
        <v>#N/A</v>
      </c>
      <c r="HL78" s="565" t="e">
        <f>INDEX(VENDREDI!$B$6:$B$29,MATCH($A$78,VENDREDI!L6:L29,0))</f>
        <v>#N/A</v>
      </c>
      <c r="HM78" s="565" t="e">
        <f>INDEX(VENDREDI!$B$6:$B$29,MATCH($A$78,VENDREDI!M6:M29,0))</f>
        <v>#N/A</v>
      </c>
      <c r="HN78" s="565" t="e">
        <f>INDEX(VENDREDI!$B$6:$B$29,MATCH($A$78,VENDREDI!N6:N29,0))</f>
        <v>#N/A</v>
      </c>
      <c r="HO78" s="565" t="e">
        <f>INDEX(VENDREDI!$B$6:$B$29,MATCH($A$78,VENDREDI!O6:O29,0))</f>
        <v>#N/A</v>
      </c>
      <c r="HP78" s="565" t="e">
        <f>INDEX(VENDREDI!$B$6:$B$29,MATCH($A$78,VENDREDI!P6:P29,0))</f>
        <v>#N/A</v>
      </c>
      <c r="HQ78" s="565" t="e">
        <f>INDEX(VENDREDI!$B$6:$B$29,MATCH($A$78,VENDREDI!Q6:Q29,0))</f>
        <v>#N/A</v>
      </c>
      <c r="HR78" s="565" t="e">
        <f>INDEX(VENDREDI!$B$6:$B$29,MATCH($A$78,VENDREDI!R6:R29,0))</f>
        <v>#N/A</v>
      </c>
      <c r="HS78" s="565" t="e">
        <f>INDEX(VENDREDI!$B$6:$B$29,MATCH($A$78,VENDREDI!S6:S29,0))</f>
        <v>#N/A</v>
      </c>
      <c r="HT78" s="565" t="e">
        <f>INDEX(VENDREDI!$B$6:$B$29,MATCH($A$78,VENDREDI!T6:T29,0))</f>
        <v>#N/A</v>
      </c>
      <c r="HU78" s="565" t="e">
        <f>INDEX(VENDREDI!$B$6:$B$29,MATCH($A$78,VENDREDI!U6:U29,0))</f>
        <v>#N/A</v>
      </c>
      <c r="HV78" s="565" t="e">
        <f>INDEX(VENDREDI!$B$6:$B$29,MATCH($A$78,VENDREDI!V6:V29,0))</f>
        <v>#N/A</v>
      </c>
      <c r="HW78" s="565" t="e">
        <f>INDEX(VENDREDI!$B$6:$B$29,MATCH($A$78,VENDREDI!W6:W29,0))</f>
        <v>#N/A</v>
      </c>
      <c r="HX78" s="565" t="e">
        <f>INDEX(VENDREDI!$B$6:$B$29,MATCH($A$78,VENDREDI!X6:X29,0))</f>
        <v>#N/A</v>
      </c>
      <c r="HY78" s="565" t="e">
        <f>INDEX(VENDREDI!$B$6:$B$29,MATCH($A$78,VENDREDI!Y6:Y29,0))</f>
        <v>#N/A</v>
      </c>
      <c r="HZ78" s="565" t="e">
        <f>INDEX(VENDREDI!$B$6:$B$29,MATCH($A$78,VENDREDI!Z6:Z29,0))</f>
        <v>#N/A</v>
      </c>
      <c r="IA78" s="565" t="e">
        <f>INDEX(VENDREDI!$B$6:$B$29,MATCH($A$78,VENDREDI!AA6:AA29,0))</f>
        <v>#N/A</v>
      </c>
      <c r="IB78" s="565" t="e">
        <f>INDEX(VENDREDI!$B$6:$B$29,MATCH($A$78,VENDREDI!AB6:AB29,0))</f>
        <v>#N/A</v>
      </c>
      <c r="IC78" s="572">
        <f t="shared" si="84"/>
        <v>0</v>
      </c>
      <c r="IG78" s="772" t="str">
        <f t="shared" si="85"/>
        <v>TOHOURI</v>
      </c>
      <c r="IH78" s="565" t="e">
        <f>INDEX(LUNDI!$B$35:$B$58,MATCH($A$78,LUNDI!D35:D58,0))</f>
        <v>#N/A</v>
      </c>
      <c r="II78" s="565" t="e">
        <f>INDEX(LUNDI!$B$35:$B$58,MATCH($A$78,LUNDI!E35:E58,0))</f>
        <v>#N/A</v>
      </c>
      <c r="IJ78" s="565" t="e">
        <f>INDEX(LUNDI!$B$35:$B$58,MATCH($A$78,LUNDI!F35:F58,0))</f>
        <v>#N/A</v>
      </c>
      <c r="IK78" s="565" t="e">
        <f>INDEX(LUNDI!$B$35:$B$58,MATCH($A$78,LUNDI!G35:G58,0))</f>
        <v>#N/A</v>
      </c>
      <c r="IL78" s="565" t="e">
        <f>INDEX(LUNDI!$B$35:$B$58,MATCH($A$78,LUNDI!H35:H58,0))</f>
        <v>#N/A</v>
      </c>
      <c r="IM78" s="565" t="e">
        <f>INDEX(LUNDI!$B$35:$B$58,MATCH($A$78,LUNDI!I35:I58,0))</f>
        <v>#N/A</v>
      </c>
      <c r="IN78" s="565" t="e">
        <f>INDEX(LUNDI!$B$35:$B$58,MATCH($A$78,LUNDI!J35:J58,0))</f>
        <v>#N/A</v>
      </c>
      <c r="IO78" s="565" t="e">
        <f>INDEX(LUNDI!$B$35:$B$58,MATCH($A$78,LUNDI!K35:K58,0))</f>
        <v>#N/A</v>
      </c>
      <c r="IP78" s="565" t="e">
        <f>INDEX(LUNDI!$B$35:$B$58,MATCH($A$78,LUNDI!L35:L58,0))</f>
        <v>#N/A</v>
      </c>
      <c r="IQ78" s="565" t="e">
        <f>INDEX(LUNDI!$B$35:$B$58,MATCH($A$78,LUNDI!M35:M58,0))</f>
        <v>#N/A</v>
      </c>
      <c r="IR78" s="565" t="e">
        <f>INDEX(LUNDI!$B$35:$B$58,MATCH($A$78,LUNDI!N35:N58,0))</f>
        <v>#N/A</v>
      </c>
      <c r="IS78" s="565" t="e">
        <f>INDEX(LUNDI!$B$35:$B$58,MATCH($A$78,LUNDI!O35:O58,0))</f>
        <v>#N/A</v>
      </c>
      <c r="IT78" s="565" t="e">
        <f>INDEX(LUNDI!$B$35:$B$58,MATCH($A$78,LUNDI!P35:P58,0))</f>
        <v>#N/A</v>
      </c>
      <c r="IU78" s="565" t="e">
        <f>INDEX(LUNDI!$B$35:$B$58,MATCH($A$78,LUNDI!Q35:Q58,0))</f>
        <v>#N/A</v>
      </c>
      <c r="IV78" s="565" t="e">
        <f>INDEX(LUNDI!$B$35:$B$58,MATCH($A$78,LUNDI!R35:R58,0))</f>
        <v>#N/A</v>
      </c>
      <c r="IW78" s="565" t="e">
        <f>INDEX(LUNDI!$B$35:$B$58,MATCH($A$78,LUNDI!S35:S58,0))</f>
        <v>#N/A</v>
      </c>
      <c r="IX78" s="565" t="e">
        <f>INDEX(LUNDI!$B$35:$B$58,MATCH($A$78,LUNDI!T35:T58,0))</f>
        <v>#N/A</v>
      </c>
      <c r="IY78" s="565" t="e">
        <f>INDEX(LUNDI!$B$35:$B$58,MATCH($A$78,LUNDI!U35:U58,0))</f>
        <v>#N/A</v>
      </c>
      <c r="IZ78" s="565" t="e">
        <f>INDEX(LUNDI!$B$35:$B$58,MATCH($A$78,LUNDI!V35:V58,0))</f>
        <v>#N/A</v>
      </c>
      <c r="JA78" s="565" t="e">
        <f>INDEX(LUNDI!$B$35:$B$58,MATCH($A$78,LUNDI!W35:W58,0))</f>
        <v>#N/A</v>
      </c>
      <c r="JB78" s="565" t="e">
        <f>INDEX(LUNDI!$B$35:$B$58,MATCH($A$78,LUNDI!X35:X58,0))</f>
        <v>#N/A</v>
      </c>
      <c r="JC78" s="565" t="e">
        <f>INDEX(LUNDI!$B$35:$B$58,MATCH($A$78,LUNDI!Y35:Y58,0))</f>
        <v>#N/A</v>
      </c>
      <c r="JD78" s="565" t="e">
        <f>INDEX(LUNDI!$B$35:$B$58,MATCH($A$78,LUNDI!Z35:Z58,0))</f>
        <v>#N/A</v>
      </c>
      <c r="JE78" s="565" t="e">
        <f>INDEX(LUNDI!$B$35:$B$58,MATCH($A$78,LUNDI!AA35:AA58,0))</f>
        <v>#N/A</v>
      </c>
      <c r="JF78" s="565" t="e">
        <f>INDEX(LUNDI!$B$35:$B$58,MATCH($A$78,LUNDI!AB35:AB58,0))</f>
        <v>#N/A</v>
      </c>
      <c r="JG78" s="572">
        <f t="shared" si="86"/>
        <v>0</v>
      </c>
      <c r="JI78" s="772" t="str">
        <f t="shared" si="87"/>
        <v>TOHOURI</v>
      </c>
      <c r="JJ78" s="565" t="e">
        <f>INDEX(MARDI!$B$35:$B$58,MATCH($A$78,MARDI!D35:D58,0))</f>
        <v>#N/A</v>
      </c>
      <c r="JK78" s="565" t="e">
        <f>INDEX(MARDI!$B$35:$B$58,MATCH($A$78,MARDI!E35:E58,0))</f>
        <v>#N/A</v>
      </c>
      <c r="JL78" s="565" t="e">
        <f>INDEX(MARDI!$B$35:$B$58,MATCH($A$78,MARDI!F35:F58,0))</f>
        <v>#N/A</v>
      </c>
      <c r="JM78" s="565" t="e">
        <f>INDEX(MARDI!$B$35:$B$58,MATCH($A$78,MARDI!G35:G58,0))</f>
        <v>#N/A</v>
      </c>
      <c r="JN78" s="565" t="e">
        <f>INDEX(MARDI!$B$35:$B$58,MATCH($A$78,MARDI!H35:H58,0))</f>
        <v>#N/A</v>
      </c>
      <c r="JO78" s="565" t="e">
        <f>INDEX(MARDI!$B$35:$B$58,MATCH($A$78,MARDI!I35:I58,0))</f>
        <v>#N/A</v>
      </c>
      <c r="JP78" s="565" t="e">
        <f>INDEX(MARDI!$B$35:$B$58,MATCH($A$78,MARDI!J35:J58,0))</f>
        <v>#N/A</v>
      </c>
      <c r="JQ78" s="565" t="e">
        <f>INDEX(MARDI!$B$35:$B$58,MATCH($A$78,MARDI!K35:K58,0))</f>
        <v>#N/A</v>
      </c>
      <c r="JR78" s="565" t="e">
        <f>INDEX(MARDI!$B$35:$B$58,MATCH($A$78,MARDI!L35:L58,0))</f>
        <v>#N/A</v>
      </c>
      <c r="JS78" s="565" t="e">
        <f>INDEX(MARDI!$B$35:$B$58,MATCH($A$78,MARDI!M35:M58,0))</f>
        <v>#N/A</v>
      </c>
      <c r="JT78" s="565" t="e">
        <f>INDEX(MARDI!$B$35:$B$58,MATCH($A$78,MARDI!N35:N58,0))</f>
        <v>#N/A</v>
      </c>
      <c r="JU78" s="565" t="e">
        <f>INDEX(MARDI!$B$35:$B$58,MATCH($A$78,MARDI!O35:O58,0))</f>
        <v>#N/A</v>
      </c>
      <c r="JV78" s="565" t="e">
        <f>INDEX(MARDI!$B$35:$B$58,MATCH($A$78,MARDI!P35:P58,0))</f>
        <v>#N/A</v>
      </c>
      <c r="JW78" s="565" t="e">
        <f>INDEX(MARDI!$B$35:$B$58,MATCH($A$78,MARDI!Q35:Q58,0))</f>
        <v>#N/A</v>
      </c>
      <c r="JX78" s="565" t="e">
        <f>INDEX(MARDI!$B$35:$B$58,MATCH($A$78,MARDI!R35:R58,0))</f>
        <v>#N/A</v>
      </c>
      <c r="JY78" s="565" t="e">
        <f>INDEX(MARDI!$B$35:$B$58,MATCH($A$78,MARDI!S35:S58,0))</f>
        <v>#N/A</v>
      </c>
      <c r="JZ78" s="565" t="e">
        <f>INDEX(MARDI!$B$35:$B$58,MATCH($A$78,MARDI!T35:T58,0))</f>
        <v>#N/A</v>
      </c>
      <c r="KA78" s="565" t="e">
        <f>INDEX(MARDI!$B$35:$B$58,MATCH($A$78,MARDI!U35:U58,0))</f>
        <v>#N/A</v>
      </c>
      <c r="KB78" s="565" t="e">
        <f>INDEX(MARDI!$B$35:$B$58,MATCH($A$78,MARDI!V35:V58,0))</f>
        <v>#N/A</v>
      </c>
      <c r="KC78" s="565" t="e">
        <f>INDEX(MARDI!$B$35:$B$58,MATCH($A$78,MARDI!W35:W58,0))</f>
        <v>#N/A</v>
      </c>
      <c r="KD78" s="565" t="e">
        <f>INDEX(MARDI!$B$35:$B$58,MATCH($A$78,MARDI!X35:X58,0))</f>
        <v>#N/A</v>
      </c>
      <c r="KE78" s="565" t="e">
        <f>INDEX(MARDI!$B$35:$B$58,MATCH($A$78,MARDI!Y35:Y58,0))</f>
        <v>#N/A</v>
      </c>
      <c r="KF78" s="565" t="e">
        <f>INDEX(MARDI!$B$35:$B$58,MATCH($A$78,MARDI!Z35:Z58,0))</f>
        <v>#N/A</v>
      </c>
      <c r="KG78" s="565" t="e">
        <f>INDEX(MARDI!$B$35:$B$58,MATCH($A$78,MARDI!AA35:AA58,0))</f>
        <v>#N/A</v>
      </c>
      <c r="KH78" s="565" t="e">
        <f>INDEX(MARDI!$B$35:$B$58,MATCH($A$78,MARDI!AB35:AB58,0))</f>
        <v>#N/A</v>
      </c>
      <c r="KI78" s="572">
        <f t="shared" si="88"/>
        <v>0</v>
      </c>
      <c r="KK78" s="565" t="str">
        <f t="shared" si="89"/>
        <v>TOHOURI</v>
      </c>
      <c r="KL78" s="565" t="e">
        <f>INDEX(MERCREDI!$B$35:$B$58,MATCH($A$78,MERCREDI!D35:D58,0))</f>
        <v>#N/A</v>
      </c>
      <c r="KM78" s="565" t="e">
        <f>INDEX(MERCREDI!$B$35:$B$58,MATCH($A$78,MERCREDI!E35:E58,0))</f>
        <v>#N/A</v>
      </c>
      <c r="KN78" s="565" t="e">
        <f>INDEX(MERCREDI!$B$35:$B$58,MATCH($A$78,MERCREDI!F35:F58,0))</f>
        <v>#N/A</v>
      </c>
      <c r="KO78" s="565" t="e">
        <f>INDEX(MERCREDI!$B$35:$B$58,MATCH($A$78,MERCREDI!G35:G58,0))</f>
        <v>#N/A</v>
      </c>
      <c r="KP78" s="565" t="e">
        <f>INDEX(MERCREDI!$B$35:$B$58,MATCH($A$78,MERCREDI!H35:H58,0))</f>
        <v>#N/A</v>
      </c>
      <c r="KQ78" s="565" t="e">
        <f>INDEX(MERCREDI!$B$35:$B$58,MATCH($A$78,MERCREDI!I35:I58,0))</f>
        <v>#N/A</v>
      </c>
      <c r="KR78" s="565" t="e">
        <f>INDEX(MERCREDI!$B$35:$B$58,MATCH($A$78,MERCREDI!J35:J58,0))</f>
        <v>#N/A</v>
      </c>
      <c r="KS78" s="565" t="e">
        <f>INDEX(MERCREDI!$B$35:$B$58,MATCH($A$78,MERCREDI!K35:K58,0))</f>
        <v>#N/A</v>
      </c>
      <c r="KT78" s="565" t="e">
        <f>INDEX(MERCREDI!$B$35:$B$58,MATCH($A$78,MERCREDI!L35:L58,0))</f>
        <v>#N/A</v>
      </c>
      <c r="KU78" s="565" t="e">
        <f>INDEX(MERCREDI!$B$35:$B$58,MATCH($A$78,MERCREDI!M35:M58,0))</f>
        <v>#N/A</v>
      </c>
      <c r="KV78" s="565" t="e">
        <f>INDEX(MERCREDI!$B$35:$B$58,MATCH($A$78,MERCREDI!N35:N58,0))</f>
        <v>#N/A</v>
      </c>
      <c r="KW78" s="565" t="e">
        <f>INDEX(MERCREDI!$B$35:$B$58,MATCH($A$78,MERCREDI!O35:O58,0))</f>
        <v>#N/A</v>
      </c>
      <c r="KX78" s="565" t="e">
        <f>INDEX(MERCREDI!$B$35:$B$58,MATCH($A$78,MERCREDI!P35:P58,0))</f>
        <v>#N/A</v>
      </c>
      <c r="KY78" s="565" t="e">
        <f>INDEX(MERCREDI!$B$35:$B$58,MATCH($A$78,MERCREDI!Q35:Q58,0))</f>
        <v>#N/A</v>
      </c>
      <c r="KZ78" s="565" t="e">
        <f>INDEX(MERCREDI!$B$35:$B$58,MATCH($A$78,MERCREDI!R35:R58,0))</f>
        <v>#N/A</v>
      </c>
      <c r="LA78" s="565" t="e">
        <f>INDEX(MERCREDI!$B$35:$B$58,MATCH($A$78,MERCREDI!S35:S58,0))</f>
        <v>#N/A</v>
      </c>
      <c r="LB78" s="565" t="e">
        <f>INDEX(MERCREDI!$B$35:$B$58,MATCH($A$78,MERCREDI!T35:T58,0))</f>
        <v>#N/A</v>
      </c>
      <c r="LC78" s="565" t="e">
        <f>INDEX(MERCREDI!$B$35:$B$58,MATCH($A$78,MERCREDI!U35:U58,0))</f>
        <v>#N/A</v>
      </c>
      <c r="LD78" s="565" t="e">
        <f>INDEX(MERCREDI!$B$35:$B$58,MATCH($A$78,MERCREDI!V35:V58,0))</f>
        <v>#N/A</v>
      </c>
      <c r="LE78" s="565" t="e">
        <f>INDEX(MERCREDI!$B$35:$B$58,MATCH($A$78,MERCREDI!W35:W58,0))</f>
        <v>#N/A</v>
      </c>
      <c r="LF78" s="565" t="e">
        <f>INDEX(MERCREDI!$B$35:$B$58,MATCH($A$78,MERCREDI!X35:X58,0))</f>
        <v>#N/A</v>
      </c>
      <c r="LG78" s="565" t="e">
        <f>INDEX(MERCREDI!$B$35:$B$58,MATCH($A$78,MERCREDI!Y35:Y58,0))</f>
        <v>#N/A</v>
      </c>
      <c r="LH78" s="565" t="e">
        <f>INDEX(MERCREDI!$B$35:$B$58,MATCH($A$78,MERCREDI!Z35:Z58,0))</f>
        <v>#N/A</v>
      </c>
      <c r="LI78" s="565" t="e">
        <f>INDEX(MERCREDI!$B$35:$B$58,MATCH($A$78,MERCREDI!AA35:AA58,0))</f>
        <v>#N/A</v>
      </c>
      <c r="LJ78" s="565" t="e">
        <f>INDEX(MERCREDI!$B$35:$B$58,MATCH($A$78,MERCREDI!AB35:AB58,0))</f>
        <v>#N/A</v>
      </c>
      <c r="LK78" s="572">
        <f t="shared" si="90"/>
        <v>0</v>
      </c>
      <c r="LM78" s="565" t="str">
        <f t="shared" si="91"/>
        <v>TOHOURI</v>
      </c>
      <c r="LN78" s="565" t="e">
        <f>INDEX(JEUDI!$B$35:$B$58,MATCH($A$78,JEUDI!D35:D58,0))</f>
        <v>#N/A</v>
      </c>
      <c r="LO78" s="565" t="e">
        <f>INDEX(JEUDI!$B$35:$B$58,MATCH($A$78,JEUDI!E35:E58,0))</f>
        <v>#N/A</v>
      </c>
      <c r="LP78" s="565" t="e">
        <f>INDEX(JEUDI!$B$35:$B$58,MATCH($A$78,JEUDI!F35:F58,0))</f>
        <v>#N/A</v>
      </c>
      <c r="LQ78" s="565" t="e">
        <f>INDEX(JEUDI!$B$35:$B$58,MATCH($A$78,JEUDI!G35:G58,0))</f>
        <v>#N/A</v>
      </c>
      <c r="LR78" s="565" t="e">
        <f>INDEX(JEUDI!$B$35:$B$58,MATCH($A$78,JEUDI!H35:H58,0))</f>
        <v>#N/A</v>
      </c>
      <c r="LS78" s="565" t="e">
        <f>INDEX(JEUDI!$B$35:$B$58,MATCH($A$78,JEUDI!I35:I58,0))</f>
        <v>#N/A</v>
      </c>
      <c r="LT78" s="565" t="e">
        <f>INDEX(JEUDI!$B$35:$B$58,MATCH($A$78,JEUDI!J35:J58,0))</f>
        <v>#N/A</v>
      </c>
      <c r="LU78" s="565" t="e">
        <f>INDEX(JEUDI!$B$35:$B$58,MATCH($A$78,JEUDI!K35:K58,0))</f>
        <v>#N/A</v>
      </c>
      <c r="LV78" s="565" t="e">
        <f>INDEX(JEUDI!$B$35:$B$58,MATCH($A$78,JEUDI!L35:L58,0))</f>
        <v>#N/A</v>
      </c>
      <c r="LW78" s="565" t="e">
        <f>INDEX(JEUDI!$B$35:$B$58,MATCH($A$78,JEUDI!M35:M58,0))</f>
        <v>#N/A</v>
      </c>
      <c r="LX78" s="565" t="e">
        <f>INDEX(JEUDI!$B$35:$B$58,MATCH($A$78,JEUDI!N35:N58,0))</f>
        <v>#N/A</v>
      </c>
      <c r="LY78" s="565" t="e">
        <f>INDEX(JEUDI!$B$35:$B$58,MATCH($A$78,JEUDI!O35:O58,0))</f>
        <v>#N/A</v>
      </c>
      <c r="LZ78" s="565" t="e">
        <f>INDEX(JEUDI!$B$35:$B$58,MATCH($A$78,JEUDI!P35:P58,0))</f>
        <v>#N/A</v>
      </c>
      <c r="MA78" s="565" t="e">
        <f>INDEX(JEUDI!$B$35:$B$58,MATCH($A$78,JEUDI!Q35:Q58,0))</f>
        <v>#N/A</v>
      </c>
      <c r="MB78" s="565" t="e">
        <f>INDEX(JEUDI!$B$35:$B$58,MATCH($A$78,JEUDI!R35:R58,0))</f>
        <v>#N/A</v>
      </c>
      <c r="MC78" s="565" t="e">
        <f>INDEX(JEUDI!$B$35:$B$58,MATCH($A$78,JEUDI!S35:S58,0))</f>
        <v>#N/A</v>
      </c>
      <c r="MD78" s="565" t="e">
        <f>INDEX(JEUDI!$B$35:$B$58,MATCH($A$78,JEUDI!T35:T58,0))</f>
        <v>#N/A</v>
      </c>
      <c r="ME78" s="565" t="e">
        <f>INDEX(JEUDI!$B$35:$B$58,MATCH($A$78,JEUDI!U35:U58,0))</f>
        <v>#N/A</v>
      </c>
      <c r="MF78" s="565" t="e">
        <f>INDEX(JEUDI!$B$35:$B$58,MATCH($A$78,JEUDI!V35:V58,0))</f>
        <v>#N/A</v>
      </c>
      <c r="MG78" s="565" t="e">
        <f>INDEX(JEUDI!$B$35:$B$58,MATCH($A$78,JEUDI!W35:W58,0))</f>
        <v>#N/A</v>
      </c>
      <c r="MH78" s="565" t="e">
        <f>INDEX(JEUDI!$B$35:$B$58,MATCH($A$78,JEUDI!X35:X58,0))</f>
        <v>#N/A</v>
      </c>
      <c r="MI78" s="565" t="e">
        <f>INDEX(JEUDI!$B$35:$B$58,MATCH($A$78,JEUDI!Y35:Y58,0))</f>
        <v>#N/A</v>
      </c>
      <c r="MJ78" s="565" t="e">
        <f>INDEX(JEUDI!$B$35:$B$58,MATCH($A$78,JEUDI!Z35:Z58,0))</f>
        <v>#N/A</v>
      </c>
      <c r="MK78" s="565" t="e">
        <f>INDEX(JEUDI!$B$35:$B$58,MATCH($A$78,JEUDI!AA35:AA58,0))</f>
        <v>#N/A</v>
      </c>
      <c r="ML78" s="565" t="e">
        <f>INDEX(JEUDI!$B$35:$B$58,MATCH($A$78,JEUDI!AB35:AB58,0))</f>
        <v>#N/A</v>
      </c>
      <c r="MM78" s="572">
        <f t="shared" si="92"/>
        <v>0</v>
      </c>
      <c r="MP78" s="565" t="str">
        <f t="shared" si="93"/>
        <v>TOHOURI</v>
      </c>
      <c r="MQ78" s="565" t="e">
        <f>INDEX(VENDREDI!$B$35:$B$58,MATCH($A$78,VENDREDI!D35:D58,0))</f>
        <v>#N/A</v>
      </c>
      <c r="MR78" s="565" t="e">
        <f>INDEX(VENDREDI!$B$35:$B$58,MATCH($A$78,VENDREDI!E35:E58,0))</f>
        <v>#N/A</v>
      </c>
      <c r="MS78" s="565" t="e">
        <f>INDEX(VENDREDI!$B$35:$B$58,MATCH($A$78,VENDREDI!F35:F58,0))</f>
        <v>#N/A</v>
      </c>
      <c r="MT78" s="565" t="e">
        <f>INDEX(VENDREDI!$B$35:$B$58,MATCH($A$78,VENDREDI!G35:G58,0))</f>
        <v>#N/A</v>
      </c>
      <c r="MU78" s="565" t="e">
        <f>INDEX(VENDREDI!$B$35:$B$58,MATCH($A$78,VENDREDI!H35:H58,0))</f>
        <v>#N/A</v>
      </c>
      <c r="MV78" s="565" t="e">
        <f>INDEX(VENDREDI!$B$35:$B$58,MATCH($A$78,VENDREDI!I35:I58,0))</f>
        <v>#N/A</v>
      </c>
      <c r="MW78" s="565" t="e">
        <f>INDEX(VENDREDI!$B$35:$B$58,MATCH($A$78,VENDREDI!J35:J58,0))</f>
        <v>#N/A</v>
      </c>
      <c r="MX78" s="565" t="e">
        <f>INDEX(VENDREDI!$B$35:$B$58,MATCH($A$78,VENDREDI!K35:K58,0))</f>
        <v>#N/A</v>
      </c>
      <c r="MY78" s="565" t="e">
        <f>INDEX(VENDREDI!$B$35:$B$58,MATCH($A$78,VENDREDI!L35:L58,0))</f>
        <v>#N/A</v>
      </c>
      <c r="MZ78" s="565" t="e">
        <f>INDEX(VENDREDI!$B$35:$B$58,MATCH($A$78,VENDREDI!M35:M58,0))</f>
        <v>#N/A</v>
      </c>
      <c r="NA78" s="565" t="e">
        <f>INDEX(VENDREDI!$B$35:$B$58,MATCH($A$78,VENDREDI!N35:N58,0))</f>
        <v>#N/A</v>
      </c>
      <c r="NB78" s="565" t="e">
        <f>INDEX(VENDREDI!$B$35:$B$58,MATCH($A$78,VENDREDI!O35:O58,0))</f>
        <v>#N/A</v>
      </c>
      <c r="NC78" s="565" t="e">
        <f>INDEX(VENDREDI!$B$35:$B$58,MATCH($A$78,VENDREDI!P35:P58,0))</f>
        <v>#N/A</v>
      </c>
      <c r="ND78" s="565" t="e">
        <f>INDEX(VENDREDI!$B$35:$B$58,MATCH($A$78,VENDREDI!Q35:Q58,0))</f>
        <v>#N/A</v>
      </c>
      <c r="NE78" s="565" t="e">
        <f>INDEX(VENDREDI!$B$35:$B$58,MATCH($A$78,VENDREDI!R35:R58,0))</f>
        <v>#N/A</v>
      </c>
      <c r="NF78" s="565" t="e">
        <f>INDEX(VENDREDI!$B$35:$B$58,MATCH($A$78,VENDREDI!S35:S58,0))</f>
        <v>#N/A</v>
      </c>
      <c r="NG78" s="565" t="e">
        <f>INDEX(VENDREDI!$B$35:$B$58,MATCH($A$78,VENDREDI!T35:T58,0))</f>
        <v>#N/A</v>
      </c>
      <c r="NH78" s="565" t="e">
        <f>INDEX(VENDREDI!$B$35:$B$58,MATCH($A$78,VENDREDI!U35:U58,0))</f>
        <v>#N/A</v>
      </c>
      <c r="NI78" s="565" t="e">
        <f>INDEX(VENDREDI!$B$35:$B$58,MATCH($A$78,VENDREDI!V35:V58,0))</f>
        <v>#N/A</v>
      </c>
      <c r="NJ78" s="565" t="e">
        <f>INDEX(VENDREDI!$B$35:$B$58,MATCH($A$78,VENDREDI!W35:W58,0))</f>
        <v>#N/A</v>
      </c>
      <c r="NK78" s="565" t="e">
        <f>INDEX(VENDREDI!$B$35:$B$58,MATCH($A$78,VENDREDI!X35:X58,0))</f>
        <v>#N/A</v>
      </c>
      <c r="NL78" s="565" t="e">
        <f>INDEX(VENDREDI!$B$35:$B$58,MATCH($A$78,VENDREDI!Y35:Y58,0))</f>
        <v>#N/A</v>
      </c>
      <c r="NM78" s="565" t="e">
        <f>INDEX(VENDREDI!$B$35:$B$58,MATCH($A$78,VENDREDI!Z35:Z58,0))</f>
        <v>#N/A</v>
      </c>
      <c r="NN78" s="565" t="e">
        <f>INDEX(VENDREDI!$B$35:$B$58,MATCH($A$78,VENDREDI!AA35:AA58,0))</f>
        <v>#N/A</v>
      </c>
      <c r="NO78" s="565" t="e">
        <f>INDEX(VENDREDI!$B$35:$B$58,MATCH($A$78,VENDREDI!AB35:AB58,0))</f>
        <v>#N/A</v>
      </c>
      <c r="NP78" s="572">
        <f t="shared" si="94"/>
        <v>0</v>
      </c>
      <c r="NS78" s="564" t="str">
        <f t="shared" si="95"/>
        <v>TOHOURI</v>
      </c>
      <c r="NT78" s="617" t="e">
        <f>INDEX(LUNDI!$B$63:$B$66,MATCH(A78,LUNDI!$D$63:$D$66,0))</f>
        <v>#N/A</v>
      </c>
      <c r="NU78" s="618" t="e">
        <f>INDEX(LUNDI!$B$63:$B$66,MATCH(A78,LUNDI!$E$63:$E$66,0))</f>
        <v>#N/A</v>
      </c>
      <c r="NV78" s="625" t="e">
        <f>INDEX(LUNDI!$H$63:$H$66,MATCH(A78,LUNDI!$J$63:$J$66,0))</f>
        <v>#N/A</v>
      </c>
      <c r="NW78" s="626" t="e">
        <f>INDEX(LUNDI!$H$63:$H$66,MATCH($A$78,LUNDI!K63:K66,0))</f>
        <v>#N/A</v>
      </c>
      <c r="NX78" s="617" t="e">
        <f>INDEX(MARDI!$B$63:$B$66,MATCH(A78,MARDI!$D$63:$D$66,0))</f>
        <v>#N/A</v>
      </c>
      <c r="NY78" s="618" t="e">
        <f>INDEX(MARDI!$B$63:$B$66,MATCH(A78,MARDI!$E$63:$E$66,0))</f>
        <v>#N/A</v>
      </c>
      <c r="NZ78" s="625" t="e">
        <f>INDEX(MARDI!$H$63:$H$66,MATCH(A78,MARDI!$J$63:$J$66,0))</f>
        <v>#N/A</v>
      </c>
      <c r="OA78" s="626" t="e">
        <f>INDEX(MARDI!$H$63:$H$66,MATCH(A78,MARDI!$K$63:$K$66,0))</f>
        <v>#N/A</v>
      </c>
      <c r="OB78" s="617" t="e">
        <f>INDEX(MERCREDI!$B$63:$B$66,MATCH(A78,MERCREDI!$D$63:$D$66,0))</f>
        <v>#N/A</v>
      </c>
      <c r="OC78" s="618" t="e">
        <f>INDEX(MERCREDI!$B$63:$B$66,MATCH(A78,MERCREDI!$E$63:$E$66,0))</f>
        <v>#N/A</v>
      </c>
      <c r="OD78" s="625" t="e">
        <f>INDEX(MERCREDI!$H$63:$H$66,MATCH(A78,MERCREDI!$J$63:$J$66,0))</f>
        <v>#N/A</v>
      </c>
      <c r="OE78" s="626" t="e">
        <f>INDEX(MERCREDI!$H$63:$H$66,MATCH(A78,MERCREDI!$K$63:$K$66,0))</f>
        <v>#N/A</v>
      </c>
      <c r="OF78" s="617" t="e">
        <f>INDEX(JEUDI!$B$63:$B$66,MATCH(A78,JEUDI!$D$63:$D$66,0))</f>
        <v>#N/A</v>
      </c>
      <c r="OG78" s="618" t="e">
        <f>INDEX(JEUDI!$B$63:$B$66,MATCH(A78,JEUDI!$E$63:$E$66,0))</f>
        <v>#N/A</v>
      </c>
      <c r="OH78" s="625" t="e">
        <f>INDEX(JEUDI!$H$63:$H$66,MATCH(A78,JEUDI!$J$63:$J$66,0))</f>
        <v>#N/A</v>
      </c>
      <c r="OI78" s="626" t="e">
        <f>INDEX(JEUDI!$H$63:$H$66,MATCH(A78,JEUDI!$K$63:$K$66,0))</f>
        <v>#N/A</v>
      </c>
      <c r="OJ78" s="617" t="e">
        <f>INDEX(VENDREDI!$B$63:$B$66,MATCH(A78,VENDREDI!$D$63:$D$66,0))</f>
        <v>#N/A</v>
      </c>
      <c r="OK78" s="618" t="e">
        <f>INDEX(VENDREDI!$B$63:$B$66,MATCH(A78,VENDREDI!$E$63:$E$66,0))</f>
        <v>#N/A</v>
      </c>
      <c r="OL78" s="625" t="e">
        <f>INDEX(VENDREDI!$H$63:$H$66,MATCH(A78,VENDREDI!$J$63:$J$66,0))</f>
        <v>#N/A</v>
      </c>
      <c r="OM78" s="626" t="e">
        <f>INDEX(VENDREDI!$H$63:$H$66,MATCH(A78,VENDREDI!$K$63:$K$66,0))</f>
        <v>#N/A</v>
      </c>
      <c r="ON78" s="669" t="str">
        <f t="shared" si="96"/>
        <v>TOHOURI</v>
      </c>
      <c r="OO78" s="641" t="e">
        <f>INDEX(LUNDI!$C$63:$C$66,MATCH(A78,LUNDI!$D$63:$D$66,0))</f>
        <v>#N/A</v>
      </c>
      <c r="OP78" s="642" t="e">
        <f>INDEX(LUNDI!$C$63:$C$66,MATCH(A78,LUNDI!$E$63:$E$66,0))</f>
        <v>#N/A</v>
      </c>
      <c r="OQ78" s="645" t="e">
        <f>INDEX(LUNDI!$I$63:$I$66,MATCH(A78,LUNDI!$J$63:$J$66,0))</f>
        <v>#N/A</v>
      </c>
      <c r="OR78" s="646" t="e">
        <f>INDEX(LUNDI!$I$63:$I$66,MATCH(A78,LUNDI!$K$63:$K$66,0))</f>
        <v>#N/A</v>
      </c>
      <c r="OS78" s="649" t="e">
        <f>INDEX(MARDI!$C$63:$C$66,MATCH(A78,MARDI!$D$63:$D$66,0))</f>
        <v>#N/A</v>
      </c>
      <c r="OT78" s="650" t="e">
        <f>INDEX(MARDI!$C$63:$C$66,MATCH(A78,MARDI!$E$63:$E$66,0))</f>
        <v>#N/A</v>
      </c>
      <c r="OU78" s="651" t="e">
        <f>INDEX(MARDI!$I$63:$I$66,MATCH(A78,MARDI!$J$63:$J$66,0))</f>
        <v>#N/A</v>
      </c>
      <c r="OV78" s="652" t="e">
        <f>INDEX(MARDI!$I$63:$I$66,MATCH(A78,MARDI!$K$63:$K$66,0))</f>
        <v>#N/A</v>
      </c>
      <c r="OW78" s="657" t="e">
        <f>INDEX(MERCREDI!$C$63:$C$66,MATCH(A78,MERCREDI!$D$63:$D$66,0))</f>
        <v>#N/A</v>
      </c>
      <c r="OX78" s="658" t="e">
        <f>INDEX(MERCREDI!$C$63:$C$66,MATCH(A78,MERCREDI!$E$63:$E$66,0))</f>
        <v>#N/A</v>
      </c>
      <c r="OY78" s="659" t="e">
        <f>INDEX(MERCREDI!$I$63:$I$66,MATCH(A78,MERCREDI!$J$63:$J$66,0))</f>
        <v>#N/A</v>
      </c>
      <c r="OZ78" s="660" t="e">
        <f>INDEX(MERCREDI!$I$63:$I$66,MATCH(A78,MERCREDI!$K$63:$K$66,0))</f>
        <v>#N/A</v>
      </c>
      <c r="PA78" s="657" t="e">
        <f>INDEX(JEUDI!$C$63:$C$66,MATCH(A78,JEUDI!$D$63:$D$66,0))</f>
        <v>#N/A</v>
      </c>
      <c r="PB78" s="658" t="e">
        <f>INDEX(JEUDI!$C$63:$C$66,MATCH(A78,JEUDI!$E$63:$E$66,0))</f>
        <v>#N/A</v>
      </c>
      <c r="PC78" s="659" t="e">
        <f>INDEX(JEUDI!$I$63:$I$66,MATCH(A78,JEUDI!$J$63:$J$66,0))</f>
        <v>#N/A</v>
      </c>
      <c r="PD78" s="660" t="e">
        <f>INDEX(JEUDI!$I$63:$I$66,MATCH(A78,JEUDI!$K$63:$K$66,0))</f>
        <v>#N/A</v>
      </c>
      <c r="PE78" s="657" t="e">
        <f>INDEX(VENDREDI!$C$63:$C$66,MATCH(A78,VENDREDI!$D$63:$D$66,0))</f>
        <v>#N/A</v>
      </c>
      <c r="PF78" s="658" t="e">
        <f>INDEX(VENDREDI!$C$63:$C$66,MATCH(A78,VENDREDI!$E$63:$E$66,0))</f>
        <v>#N/A</v>
      </c>
      <c r="PG78" s="659" t="e">
        <f>INDEX(VENDREDI!$I$63:$I$66,MATCH(A78,VENDREDI!$J$63:$J$66,0))</f>
        <v>#N/A</v>
      </c>
      <c r="PH78" s="660" t="e">
        <f>INDEX(VENDREDI!$I$63:$I$66,MATCH(A78,VENDREDI!$K$63:$K$66,0))</f>
        <v>#N/A</v>
      </c>
    </row>
    <row r="79" spans="1:424" x14ac:dyDescent="0.25">
      <c r="A79" s="90" t="str">
        <f>'LISTE DES PROFS'!A74</f>
        <v>TOURTOIS</v>
      </c>
      <c r="B79" s="226">
        <f t="shared" si="69"/>
        <v>0</v>
      </c>
      <c r="C79" s="487">
        <f t="shared" si="70"/>
        <v>0</v>
      </c>
      <c r="D79" s="481">
        <f t="shared" si="71"/>
        <v>0</v>
      </c>
      <c r="E79" s="482">
        <f t="shared" si="72"/>
        <v>0</v>
      </c>
      <c r="F79" s="226">
        <f t="shared" si="73"/>
        <v>0</v>
      </c>
      <c r="G79" s="487">
        <f t="shared" si="74"/>
        <v>0</v>
      </c>
      <c r="H79" s="481">
        <f t="shared" si="75"/>
        <v>0</v>
      </c>
      <c r="I79" s="482">
        <f t="shared" si="76"/>
        <v>0</v>
      </c>
      <c r="J79" s="226">
        <f t="shared" si="52"/>
        <v>0</v>
      </c>
      <c r="K79" s="487">
        <f t="shared" si="53"/>
        <v>0</v>
      </c>
      <c r="L79" s="481">
        <f t="shared" si="54"/>
        <v>0</v>
      </c>
      <c r="M79" s="482">
        <f t="shared" si="55"/>
        <v>0</v>
      </c>
      <c r="N79" s="492">
        <f t="shared" si="77"/>
        <v>0</v>
      </c>
      <c r="O79" s="480" t="s">
        <v>71</v>
      </c>
      <c r="P79" s="226">
        <f>COUNTIF(LUNDI!$D$6:$AB$15,A79)</f>
        <v>0</v>
      </c>
      <c r="Q79" s="228">
        <f>COUNTIF(LUNDI!$D$20:$Y$29,A79)</f>
        <v>0</v>
      </c>
      <c r="R79" s="444">
        <f t="shared" si="56"/>
        <v>0</v>
      </c>
      <c r="S79" s="228">
        <f>COUNTIF(MARDI!$D$6:$AB$15,A79)</f>
        <v>0</v>
      </c>
      <c r="T79" s="228">
        <f>COUNTIF(MARDI!$D$20:$Y$29,A79)</f>
        <v>0</v>
      </c>
      <c r="U79" s="444">
        <f t="shared" si="57"/>
        <v>0</v>
      </c>
      <c r="V79" s="228">
        <f>COUNTIF(MERCREDI!$D$6:$AB$15,A79)</f>
        <v>0</v>
      </c>
      <c r="W79" s="228">
        <f>COUNTIF(MERCREDI!$D$20:$Y$29,A79)</f>
        <v>0</v>
      </c>
      <c r="X79" s="444">
        <f t="shared" si="58"/>
        <v>0</v>
      </c>
      <c r="Y79" s="228">
        <f>COUNTIF(JEUDI!$D$6:$AB$15,A79)</f>
        <v>0</v>
      </c>
      <c r="Z79" s="228">
        <f>COUNTIF(JEUDI!$D$20:$Y$29,A79)</f>
        <v>0</v>
      </c>
      <c r="AA79" s="444">
        <f t="shared" si="59"/>
        <v>0</v>
      </c>
      <c r="AB79" s="228">
        <f>COUNTIF(VENDREDI!$D$6:$AB$15,A79)</f>
        <v>0</v>
      </c>
      <c r="AC79" s="229">
        <f>COUNTIF(VENDREDI!$D$20:$Y$29,A79)</f>
        <v>0</v>
      </c>
      <c r="AD79" s="451">
        <f t="shared" si="60"/>
        <v>0</v>
      </c>
      <c r="AE79" s="226">
        <f>COUNTIF(LUNDI!$D$63:$D$66,A79)</f>
        <v>0</v>
      </c>
      <c r="AF79" s="227">
        <f>COUNTIF(LUNDI!$E$63:$E$66,A79)</f>
        <v>0</v>
      </c>
      <c r="AG79" s="228">
        <f>COUNTIF(MARDI!$D$63:$D$66,A79)</f>
        <v>0</v>
      </c>
      <c r="AH79" s="234">
        <f>COUNTIF(MARDI!$E$63:$E$66,A79)</f>
        <v>0</v>
      </c>
      <c r="AI79" s="228">
        <f>COUNTIF(MERCREDI!$D$63:$D$66,A79)</f>
        <v>0</v>
      </c>
      <c r="AJ79" s="234">
        <f>COUNTIF(MERCREDI!$E$63:$E$66,A79)</f>
        <v>0</v>
      </c>
      <c r="AK79" s="228">
        <f>COUNTIF(JEUDI!$D$63:$D$66,A79)</f>
        <v>0</v>
      </c>
      <c r="AL79" s="227">
        <f>COUNTIF(JEUDI!$E$63:$E$66,A79)</f>
        <v>0</v>
      </c>
      <c r="AM79" s="228">
        <f>COUNTIF(VENDREDI!$D$63:$D$66,A79)</f>
        <v>0</v>
      </c>
      <c r="AN79" s="525">
        <f>COUNTIF(VENDREDI!$E$63:$E$66,A79)</f>
        <v>0</v>
      </c>
      <c r="AO79" s="226">
        <f>COUNTIF(LUNDI!$F$63:$F$66,A79)</f>
        <v>0</v>
      </c>
      <c r="AP79" s="227"/>
      <c r="AQ79" s="228">
        <f>COUNTIF(MARDI!$F$63:$F$66,A79)</f>
        <v>0</v>
      </c>
      <c r="AR79" s="227"/>
      <c r="AS79" s="228">
        <f>COUNTIF(MERCREDI!$F$63:$F$66,A79)</f>
        <v>0</v>
      </c>
      <c r="AT79" s="227"/>
      <c r="AU79" s="228">
        <f>COUNTIF(JEUDI!$F$63:$F$66,A79)</f>
        <v>0</v>
      </c>
      <c r="AV79" s="227"/>
      <c r="AW79" s="229">
        <f>COUNTIF(VENDREDI!$F$63:$F$66,A79)</f>
        <v>0</v>
      </c>
      <c r="AZ79" s="236">
        <f>COUNTIF(LUNDI!$D$35:$AB$44,A79)</f>
        <v>0</v>
      </c>
      <c r="BA79" s="237">
        <f>COUNTIF(LUNDI!$D$49:$Y$58,A79)</f>
        <v>0</v>
      </c>
      <c r="BB79" s="444">
        <f t="shared" si="61"/>
        <v>0</v>
      </c>
      <c r="BC79" s="237">
        <f>COUNTIF(MARDI!$D$35:$AB$44,A79)</f>
        <v>0</v>
      </c>
      <c r="BD79" s="237">
        <f>COUNTIF(MARDI!$D$49:$Y$58,A79)</f>
        <v>0</v>
      </c>
      <c r="BE79" s="444">
        <f t="shared" si="62"/>
        <v>0</v>
      </c>
      <c r="BF79" s="237">
        <f>COUNTIF(MERCREDI!$D$35:$AB$44,A79)</f>
        <v>0</v>
      </c>
      <c r="BG79" s="237">
        <f>COUNTIF(MERCREDI!$D$49:$Y$58,A79)</f>
        <v>0</v>
      </c>
      <c r="BH79" s="444">
        <f t="shared" si="63"/>
        <v>0</v>
      </c>
      <c r="BI79" s="237">
        <f>COUNTIF(JEUDI!$D$35:$AB$44,A79)</f>
        <v>0</v>
      </c>
      <c r="BJ79" s="237">
        <f>COUNTIF(JEUDI!$D$49:$Y$58,A79)</f>
        <v>0</v>
      </c>
      <c r="BK79" s="444">
        <f t="shared" si="64"/>
        <v>0</v>
      </c>
      <c r="BL79" s="237">
        <f>COUNTIF(VENDREDI!$D$35:$AB$44,A79)</f>
        <v>0</v>
      </c>
      <c r="BM79" s="238">
        <f>COUNTIF(VENDREDI!$D$49:$Y$58,A79)</f>
        <v>0</v>
      </c>
      <c r="BN79" s="451">
        <f t="shared" si="65"/>
        <v>0</v>
      </c>
      <c r="BO79" s="207">
        <f>COUNTIF(LUNDI!$J$63:$J$66,A79)</f>
        <v>0</v>
      </c>
      <c r="BP79" s="41">
        <f>COUNTIF(LUNDI!$K$63:$K$66,A79)</f>
        <v>0</v>
      </c>
      <c r="BQ79" s="207">
        <f>COUNTIF(MARDI!$J$63:$J$66,A79)</f>
        <v>0</v>
      </c>
      <c r="BR79" s="41">
        <f>COUNTIF(MARDI!$K$63:$K$66,A79)</f>
        <v>0</v>
      </c>
      <c r="BS79" s="207">
        <f>COUNTIF(MERCREDI!$J$63:$J$66,A79)</f>
        <v>0</v>
      </c>
      <c r="BT79" s="41">
        <f>COUNTIF(MERCREDI!$K$63:$K$66,A79)</f>
        <v>0</v>
      </c>
      <c r="BU79" s="207">
        <f>COUNTIF(JEUDI!$J$63:$J$66,A79)</f>
        <v>0</v>
      </c>
      <c r="BV79" s="41">
        <f>COUNTIF(JEUDI!$K$63:$K$66,A79)</f>
        <v>0</v>
      </c>
      <c r="BW79" s="207">
        <f>COUNTIF(VENDREDI!$J$63:$J$66,A79)</f>
        <v>0</v>
      </c>
      <c r="BX79" s="42">
        <f>COUNTIF(VENDREDI!$K$63:$K$66,A79)</f>
        <v>0</v>
      </c>
      <c r="BY79" s="207">
        <f>COUNTIF(LUNDI!$L$66:$L135,A79)</f>
        <v>0</v>
      </c>
      <c r="BZ79" s="208"/>
      <c r="CA79" s="41">
        <f>COUNTIF(MARDI!$L$63:$L$66,A79)</f>
        <v>0</v>
      </c>
      <c r="CB79" s="208"/>
      <c r="CC79" s="208">
        <f>COUNTIF(MERCREDI!$L$63:$L$66,A79)</f>
        <v>0</v>
      </c>
      <c r="CD79" s="208"/>
      <c r="CE79" s="41">
        <f>COUNTIF(JEUDI!$L$63:$L$66,A79)</f>
        <v>0</v>
      </c>
      <c r="CF79" s="208"/>
      <c r="CG79" s="209">
        <f>COUNTIF(VENDREDI!$L$63:$L$66,A79)</f>
        <v>0</v>
      </c>
      <c r="CK79" s="43">
        <f>COUNTIF(LUNDI!$O$64:$O$66,A79)</f>
        <v>0</v>
      </c>
      <c r="CL79" s="41">
        <f>COUNTIF(MARDI!$O$64:$O$66,A79)</f>
        <v>0</v>
      </c>
      <c r="CM79" s="41">
        <f>COUNTIF(MERCREDI!$O$64:$O$66,A79)</f>
        <v>0</v>
      </c>
      <c r="CN79" s="41">
        <f>COUNTIF(JEUDI!$O$64:$O$66,A79)</f>
        <v>0</v>
      </c>
      <c r="CO79" s="42">
        <f>COUNTIF(VENDREDI!$O$64:$O$66,A79)</f>
        <v>0</v>
      </c>
      <c r="CQ79" s="43">
        <f>COUNTIF(LUNDI!$P$64:$P$66,A79)</f>
        <v>0</v>
      </c>
      <c r="CR79" s="41">
        <f>COUNTIF(MARDI!$P$64:$P$66,A79)</f>
        <v>0</v>
      </c>
      <c r="CS79" s="41">
        <f>COUNTIF(MERCREDI!$P$64:$P$66,A79)</f>
        <v>0</v>
      </c>
      <c r="CT79" s="41">
        <f>COUNTIF(JEUDI!$P$64:$P$66,A79)</f>
        <v>0</v>
      </c>
      <c r="CU79" s="42">
        <f>COUNTIF(VENDREDI!$P$64:$P$66,A79)</f>
        <v>0</v>
      </c>
      <c r="CV79" s="543" t="str">
        <f t="shared" si="78"/>
        <v>TOURTOIS</v>
      </c>
      <c r="CW79" s="559" t="e">
        <f>INDEX(LUNDI!$B$6:$B$29,MATCH($A$79,LUNDI!D6:D29,0))</f>
        <v>#N/A</v>
      </c>
      <c r="CX79" s="559" t="e">
        <f>INDEX(LUNDI!$B$6:$B$29,MATCH($A$79,LUNDI!E6:E29,0))</f>
        <v>#N/A</v>
      </c>
      <c r="CY79" s="559" t="e">
        <f>INDEX(LUNDI!$B$6:$B$29,MATCH($A$79,LUNDI!F6:F29,0))</f>
        <v>#N/A</v>
      </c>
      <c r="CZ79" s="559" t="e">
        <f>INDEX(LUNDI!$B$6:$B$29,MATCH($A$79,LUNDI!G6:G29,0))</f>
        <v>#N/A</v>
      </c>
      <c r="DA79" s="559" t="e">
        <f>INDEX(LUNDI!$B$6:$B$29,MATCH($A$79,LUNDI!H6:H29,0))</f>
        <v>#N/A</v>
      </c>
      <c r="DB79" s="559" t="e">
        <f>INDEX(LUNDI!$B$6:$B$29,MATCH($A$79,LUNDI!I6:I29,0))</f>
        <v>#N/A</v>
      </c>
      <c r="DC79" s="559" t="e">
        <f>INDEX(LUNDI!$B$6:$B$29,MATCH($A$79,LUNDI!J6:J29,0))</f>
        <v>#N/A</v>
      </c>
      <c r="DD79" s="559" t="e">
        <f>INDEX(LUNDI!$B$6:$B$29,MATCH($A$79,LUNDI!K6:K29,0))</f>
        <v>#N/A</v>
      </c>
      <c r="DE79" s="559" t="e">
        <f>INDEX(LUNDI!$B$6:$B$29,MATCH($A$79,LUNDI!L6:L29,0))</f>
        <v>#N/A</v>
      </c>
      <c r="DF79" s="559" t="e">
        <f>INDEX(LUNDI!$B$6:$B$29,MATCH($A$79,LUNDI!M6:M29,0))</f>
        <v>#N/A</v>
      </c>
      <c r="DG79" s="559" t="e">
        <f>INDEX(LUNDI!$B$6:$B$29,MATCH($A$79,LUNDI!N6:N29,0))</f>
        <v>#N/A</v>
      </c>
      <c r="DH79" s="559" t="e">
        <f>INDEX(LUNDI!$B$6:$B$29,MATCH($A$79,LUNDI!O6:O29,0))</f>
        <v>#N/A</v>
      </c>
      <c r="DI79" s="559" t="e">
        <f>INDEX(LUNDI!$B$6:$B$29,MATCH($A$79,LUNDI!P6:P29,0))</f>
        <v>#N/A</v>
      </c>
      <c r="DJ79" s="559" t="e">
        <f>INDEX(LUNDI!$B$6:$B$29,MATCH($A$79,LUNDI!Q6:Q29,0))</f>
        <v>#N/A</v>
      </c>
      <c r="DK79" s="559" t="e">
        <f>INDEX(LUNDI!$B$6:$B$29,MATCH($A$79,LUNDI!R6:R29,0))</f>
        <v>#N/A</v>
      </c>
      <c r="DL79" s="559" t="e">
        <f>INDEX(LUNDI!$B$6:$B$29,MATCH($A$79,LUNDI!S6:S29,0))</f>
        <v>#N/A</v>
      </c>
      <c r="DM79" s="559" t="e">
        <f>INDEX(LUNDI!$B$6:$B$29,MATCH($A$79,LUNDI!T6:T29,0))</f>
        <v>#N/A</v>
      </c>
      <c r="DN79" s="559" t="e">
        <f>INDEX(LUNDI!$B$6:$B$29,MATCH($A$79,LUNDI!U6:U29,0))</f>
        <v>#N/A</v>
      </c>
      <c r="DO79" s="559" t="e">
        <f>INDEX(LUNDI!$B$6:$B$29,MATCH($A$79,LUNDI!V6:V29,0))</f>
        <v>#N/A</v>
      </c>
      <c r="DP79" s="559" t="e">
        <f>INDEX(LUNDI!$B$6:$B$29,MATCH($A$79,LUNDI!W6:W29,0))</f>
        <v>#N/A</v>
      </c>
      <c r="DQ79" s="559" t="e">
        <f>INDEX(LUNDI!$B$6:$B$29,MATCH($A$79,LUNDI!X6:X29,0))</f>
        <v>#N/A</v>
      </c>
      <c r="DR79" s="559" t="e">
        <f>INDEX(LUNDI!$B$6:$B$29,MATCH($A$79,LUNDI!Y6:Y29,0))</f>
        <v>#N/A</v>
      </c>
      <c r="DS79" s="559" t="e">
        <f>INDEX(LUNDI!$B$6:$B$29,MATCH($A$79,LUNDI!Z6:Z29,0))</f>
        <v>#N/A</v>
      </c>
      <c r="DT79" s="559" t="e">
        <f>INDEX(LUNDI!$B$6:$B$29,MATCH($A$79,LUNDI!AA6:AA29,0))</f>
        <v>#N/A</v>
      </c>
      <c r="DU79" s="559" t="e">
        <f>INDEX(LUNDI!$B$6:$B$29,MATCH($A$79,LUNDI!AB6:AB29,0))</f>
        <v>#N/A</v>
      </c>
      <c r="DV79" s="572">
        <f t="shared" si="66"/>
        <v>0</v>
      </c>
      <c r="DW79" s="543" t="str">
        <f t="shared" si="67"/>
        <v>TOURTOIS</v>
      </c>
      <c r="DX79" s="559" t="e">
        <f>INDEX(MARDI!$B$6:$B$29,MATCH($A$79,MARDI!D6:D29,0))</f>
        <v>#N/A</v>
      </c>
      <c r="DY79" s="559" t="e">
        <f>INDEX(MARDI!$B$6:$B$29,MATCH($A$79,MARDI!E6:E29,0))</f>
        <v>#N/A</v>
      </c>
      <c r="DZ79" s="559" t="e">
        <f>INDEX(MARDI!$B$6:$B$29,MATCH($A$79,MARDI!F6:F29,0))</f>
        <v>#N/A</v>
      </c>
      <c r="EA79" s="559" t="e">
        <f>INDEX(MARDI!$B$6:$B$29,MATCH($A$79,MARDI!G6:G29,0))</f>
        <v>#N/A</v>
      </c>
      <c r="EB79" s="559" t="e">
        <f>INDEX(MARDI!$B$6:$B$29,MATCH($A$79,MARDI!H6:H29,0))</f>
        <v>#N/A</v>
      </c>
      <c r="EC79" s="559" t="e">
        <f>INDEX(MARDI!$B$6:$B$29,MATCH($A$79,MARDI!I6:I29,0))</f>
        <v>#N/A</v>
      </c>
      <c r="ED79" s="559" t="e">
        <f>INDEX(MARDI!$B$6:$B$29,MATCH($A$79,MARDI!J6:J29,0))</f>
        <v>#N/A</v>
      </c>
      <c r="EE79" s="559" t="e">
        <f>INDEX(MARDI!$B$6:$B$29,MATCH($A$79,MARDI!K6:K29,0))</f>
        <v>#N/A</v>
      </c>
      <c r="EF79" s="559" t="e">
        <f>INDEX(MARDI!$B$6:$B$29,MATCH($A$79,MARDI!L6:L29,0))</f>
        <v>#N/A</v>
      </c>
      <c r="EG79" s="559" t="e">
        <f>INDEX(MARDI!$B$6:$B$29,MATCH($A$79,MARDI!M6:M29,0))</f>
        <v>#N/A</v>
      </c>
      <c r="EH79" s="559" t="e">
        <f>INDEX(MARDI!$B$6:$B$29,MATCH($A$79,MARDI!N6:N29,0))</f>
        <v>#N/A</v>
      </c>
      <c r="EI79" s="559" t="e">
        <f>INDEX(MARDI!$B$6:$B$29,MATCH($A$79,MARDI!O6:O29,0))</f>
        <v>#N/A</v>
      </c>
      <c r="EJ79" s="559" t="e">
        <f>INDEX(MARDI!$B$6:$B$29,MATCH($A$79,MARDI!P6:P29,0))</f>
        <v>#N/A</v>
      </c>
      <c r="EK79" s="559" t="e">
        <f>INDEX(MARDI!$B$6:$B$29,MATCH($A$79,MARDI!Q6:Q29,0))</f>
        <v>#N/A</v>
      </c>
      <c r="EL79" s="559" t="e">
        <f>INDEX(MARDI!$B$6:$B$29,MATCH($A$79,MARDI!R6:R29,0))</f>
        <v>#N/A</v>
      </c>
      <c r="EM79" s="559" t="e">
        <f>INDEX(MARDI!$B$6:$B$29,MATCH($A$79,MARDI!S6:S29,0))</f>
        <v>#N/A</v>
      </c>
      <c r="EN79" s="559" t="e">
        <f>INDEX(MARDI!$B$6:$B$29,MATCH($A$79,MARDI!T6:T29,0))</f>
        <v>#N/A</v>
      </c>
      <c r="EO79" s="559" t="e">
        <f>INDEX(MARDI!$B$6:$B$29,MATCH($A$79,MARDI!U6:U29,0))</f>
        <v>#N/A</v>
      </c>
      <c r="EP79" s="559" t="e">
        <f>INDEX(MARDI!$B$6:$B$29,MATCH($A$79,MARDI!V6:V29,0))</f>
        <v>#N/A</v>
      </c>
      <c r="EQ79" s="559" t="e">
        <f>INDEX(MARDI!$B$6:$B$29,MATCH($A$79,MARDI!W6:W29,0))</f>
        <v>#N/A</v>
      </c>
      <c r="ER79" s="559" t="e">
        <f>INDEX(MARDI!$B$6:$B$29,MATCH($A$79,MARDI!X6:X29,0))</f>
        <v>#N/A</v>
      </c>
      <c r="ES79" s="559" t="e">
        <f>INDEX(MARDI!$B$6:$B$29,MATCH($A$79,MARDI!Y6:Y29,0))</f>
        <v>#N/A</v>
      </c>
      <c r="ET79" s="559" t="e">
        <f>INDEX(MARDI!$B$6:$B$29,MATCH($A$79,MARDI!Z6:Z29,0))</f>
        <v>#N/A</v>
      </c>
      <c r="EU79" s="559" t="e">
        <f>INDEX(MARDI!$B$6:$B$29,MATCH($A$79,MARDI!AA6:AA29,0))</f>
        <v>#N/A</v>
      </c>
      <c r="EV79" s="559" t="e">
        <f>INDEX(MARDI!$B$6:$B$29,MATCH($A$79,MARDI!AB6:AB29,0))</f>
        <v>#N/A</v>
      </c>
      <c r="EW79" s="572">
        <f t="shared" si="68"/>
        <v>0</v>
      </c>
      <c r="EX79" s="559"/>
      <c r="EY79" s="568" t="str">
        <f t="shared" si="79"/>
        <v>TOURTOIS</v>
      </c>
      <c r="EZ79" s="559" t="e">
        <f>INDEX(MERCREDI!$B$6:$B$29,MATCH($A$79,MERCREDI!D6:D29,0))</f>
        <v>#N/A</v>
      </c>
      <c r="FA79" s="559" t="e">
        <f>INDEX(MERCREDI!$B$6:$B$29,MATCH($A$79,MERCREDI!E6:E29,0))</f>
        <v>#N/A</v>
      </c>
      <c r="FB79" s="559" t="e">
        <f>INDEX(MERCREDI!$B$6:$B$29,MATCH($A$79,MERCREDI!F6:F29,0))</f>
        <v>#N/A</v>
      </c>
      <c r="FC79" s="559" t="e">
        <f>INDEX(MERCREDI!$B$6:$B$29,MATCH($A$79,MERCREDI!G6:G29,0))</f>
        <v>#N/A</v>
      </c>
      <c r="FD79" s="559" t="e">
        <f>INDEX(MERCREDI!$B$6:$B$29,MATCH($A$79,MERCREDI!H6:H29,0))</f>
        <v>#N/A</v>
      </c>
      <c r="FE79" s="559" t="e">
        <f>INDEX(MERCREDI!$B$6:$B$29,MATCH($A$79,MERCREDI!I6:I29,0))</f>
        <v>#N/A</v>
      </c>
      <c r="FF79" s="559" t="e">
        <f>INDEX(MERCREDI!$B$6:$B$29,MATCH($A$79,MERCREDI!J6:J29,0))</f>
        <v>#N/A</v>
      </c>
      <c r="FG79" s="559" t="e">
        <f>INDEX(MERCREDI!$B$6:$B$29,MATCH($A$79,MERCREDI!K6:K29,0))</f>
        <v>#N/A</v>
      </c>
      <c r="FH79" s="559" t="e">
        <f>INDEX(MERCREDI!$B$6:$B$29,MATCH($A$79,MERCREDI!L6:L29,0))</f>
        <v>#N/A</v>
      </c>
      <c r="FI79" s="559" t="e">
        <f>INDEX(MERCREDI!$B$6:$B$29,MATCH($A$79,MERCREDI!M6:M29,0))</f>
        <v>#N/A</v>
      </c>
      <c r="FJ79" s="559" t="e">
        <f>INDEX(MERCREDI!$B$6:$B$29,MATCH($A$79,MERCREDI!N6:N29,0))</f>
        <v>#N/A</v>
      </c>
      <c r="FK79" s="559" t="e">
        <f>INDEX(MERCREDI!$B$6:$B$29,MATCH($A$79,MERCREDI!O6:O29,0))</f>
        <v>#N/A</v>
      </c>
      <c r="FL79" s="559" t="e">
        <f>INDEX(MERCREDI!$B$6:$B$29,MATCH($A$79,MERCREDI!P6:P29,0))</f>
        <v>#N/A</v>
      </c>
      <c r="FM79" s="559" t="e">
        <f>INDEX(MERCREDI!$B$6:$B$29,MATCH($A$79,MERCREDI!Q6:Q29,0))</f>
        <v>#N/A</v>
      </c>
      <c r="FN79" s="559" t="e">
        <f>INDEX(MERCREDI!$B$6:$B$29,MATCH($A$79,MERCREDI!R6:R29,0))</f>
        <v>#N/A</v>
      </c>
      <c r="FO79" s="559" t="e">
        <f>INDEX(MERCREDI!$B$6:$B$29,MATCH($A$79,MERCREDI!S6:S29,0))</f>
        <v>#N/A</v>
      </c>
      <c r="FP79" s="559" t="e">
        <f>INDEX(MERCREDI!$B$6:$B$29,MATCH($A$79,MERCREDI!T6:T29,0))</f>
        <v>#N/A</v>
      </c>
      <c r="FQ79" s="559" t="e">
        <f>INDEX(MERCREDI!$B$6:$B$29,MATCH($A$79,MERCREDI!U6:U29,0))</f>
        <v>#N/A</v>
      </c>
      <c r="FR79" s="559" t="e">
        <f>INDEX(MERCREDI!$B$6:$B$29,MATCH($A$79,MERCREDI!V6:V29,0))</f>
        <v>#N/A</v>
      </c>
      <c r="FS79" s="559" t="e">
        <f>INDEX(MERCREDI!$B$6:$B$29,MATCH($A$79,MERCREDI!W6:W29,0))</f>
        <v>#N/A</v>
      </c>
      <c r="FT79" s="559" t="e">
        <f>INDEX(MERCREDI!$B$6:$B$29,MATCH($A$79,MERCREDI!X6:X29,0))</f>
        <v>#N/A</v>
      </c>
      <c r="FU79" s="559" t="e">
        <f>INDEX(MERCREDI!$B$6:$B$29,MATCH($A$79,MERCREDI!Y6:Y29,0))</f>
        <v>#N/A</v>
      </c>
      <c r="FV79" s="559" t="e">
        <f>INDEX(MERCREDI!$B$6:$B$29,MATCH($A$79,MERCREDI!Z6:Z29,0))</f>
        <v>#N/A</v>
      </c>
      <c r="FW79" s="559" t="e">
        <f>INDEX(MERCREDI!$B$6:$B$29,MATCH($A$79,MERCREDI!AA6:AA29,0))</f>
        <v>#N/A</v>
      </c>
      <c r="FX79" s="559" t="e">
        <f>INDEX(MERCREDI!$B$6:$B$29,MATCH($A$79,MERCREDI!AB6:AB29,0))</f>
        <v>#N/A</v>
      </c>
      <c r="FY79" s="572">
        <f t="shared" si="80"/>
        <v>0</v>
      </c>
      <c r="GA79" s="570" t="str">
        <f t="shared" si="81"/>
        <v>TOURTOIS</v>
      </c>
      <c r="GB79" s="565" t="e">
        <f>INDEX(JEUDI!$B$6:$B$29,MATCH($A$79,JEUDI!D6:D29,0))</f>
        <v>#N/A</v>
      </c>
      <c r="GC79" s="565" t="e">
        <f>INDEX(JEUDI!$B$6:$B$29,MATCH($A$79,JEUDI!E6:E29,0))</f>
        <v>#N/A</v>
      </c>
      <c r="GD79" s="565" t="e">
        <f>INDEX(JEUDI!$B$6:$B$29,MATCH($A$79,JEUDI!F6:F29,0))</f>
        <v>#N/A</v>
      </c>
      <c r="GE79" s="565" t="e">
        <f>INDEX(JEUDI!$B$6:$B$29,MATCH($A$79,JEUDI!G6:G29,0))</f>
        <v>#N/A</v>
      </c>
      <c r="GF79" s="565" t="e">
        <f>INDEX(JEUDI!$B$6:$B$29,MATCH($A$79,JEUDI!H6:H29,0))</f>
        <v>#N/A</v>
      </c>
      <c r="GG79" s="565" t="e">
        <f>INDEX(JEUDI!$B$6:$B$29,MATCH($A$79,JEUDI!I6:I29,0))</f>
        <v>#N/A</v>
      </c>
      <c r="GH79" s="565" t="e">
        <f>INDEX(JEUDI!$B$6:$B$29,MATCH($A$79,JEUDI!J6:J29,0))</f>
        <v>#N/A</v>
      </c>
      <c r="GI79" s="565" t="e">
        <f>INDEX(JEUDI!$B$6:$B$29,MATCH($A$79,JEUDI!K6:K29,0))</f>
        <v>#N/A</v>
      </c>
      <c r="GJ79" s="565" t="e">
        <f>INDEX(JEUDI!$B$6:$B$29,MATCH($A$79,JEUDI!L6:L29,0))</f>
        <v>#N/A</v>
      </c>
      <c r="GK79" s="565" t="e">
        <f>INDEX(JEUDI!$B$6:$B$29,MATCH($A$79,JEUDI!M6:M29,0))</f>
        <v>#N/A</v>
      </c>
      <c r="GL79" s="565" t="e">
        <f>INDEX(JEUDI!$B$6:$B$29,MATCH($A$79,JEUDI!N6:N29,0))</f>
        <v>#N/A</v>
      </c>
      <c r="GM79" s="565" t="e">
        <f>INDEX(JEUDI!$B$6:$B$29,MATCH($A$79,JEUDI!O6:O29,0))</f>
        <v>#N/A</v>
      </c>
      <c r="GN79" s="565" t="e">
        <f>INDEX(JEUDI!$B$6:$B$29,MATCH($A$79,JEUDI!P6:P29,0))</f>
        <v>#N/A</v>
      </c>
      <c r="GO79" s="565" t="e">
        <f>INDEX(JEUDI!$B$6:$B$29,MATCH($A$79,JEUDI!Q6:Q29,0))</f>
        <v>#N/A</v>
      </c>
      <c r="GP79" s="565" t="e">
        <f>INDEX(JEUDI!$B$6:$B$29,MATCH($A$79,JEUDI!R6:R29,0))</f>
        <v>#N/A</v>
      </c>
      <c r="GQ79" s="565" t="e">
        <f>INDEX(JEUDI!$B$6:$B$29,MATCH($A$79,JEUDI!S6:S29,0))</f>
        <v>#N/A</v>
      </c>
      <c r="GR79" s="565" t="e">
        <f>INDEX(JEUDI!$B$6:$B$29,MATCH($A$79,JEUDI!T6:T29,0))</f>
        <v>#N/A</v>
      </c>
      <c r="GS79" s="565" t="e">
        <f>INDEX(JEUDI!$B$6:$B$29,MATCH($A$79,JEUDI!U6:U29,0))</f>
        <v>#N/A</v>
      </c>
      <c r="GT79" s="565" t="e">
        <f>INDEX(JEUDI!$B$6:$B$29,MATCH($A$79,JEUDI!V6:V29,0))</f>
        <v>#N/A</v>
      </c>
      <c r="GU79" s="565" t="e">
        <f>INDEX(JEUDI!$B$6:$B$29,MATCH($A$79,JEUDI!W6:W29,0))</f>
        <v>#N/A</v>
      </c>
      <c r="GV79" s="565" t="e">
        <f>INDEX(JEUDI!$B$6:$B$29,MATCH($A$79,JEUDI!X6:X29,0))</f>
        <v>#N/A</v>
      </c>
      <c r="GW79" s="565" t="e">
        <f>INDEX(JEUDI!$B$6:$B$29,MATCH($A$79,JEUDI!Y6:Y29,0))</f>
        <v>#N/A</v>
      </c>
      <c r="GX79" s="565" t="e">
        <f>INDEX(JEUDI!$B$6:$B$29,MATCH($A$79,JEUDI!Z6:Z29,0))</f>
        <v>#N/A</v>
      </c>
      <c r="GY79" s="565" t="e">
        <f>INDEX(JEUDI!$B$6:$B$29,MATCH($A$79,JEUDI!AA6:AA29,0))</f>
        <v>#N/A</v>
      </c>
      <c r="GZ79" s="565" t="e">
        <f>INDEX(JEUDI!$B$6:$B$29,MATCH($A$79,JEUDI!AB6:AB29,0))</f>
        <v>#N/A</v>
      </c>
      <c r="HA79" s="572">
        <f t="shared" si="82"/>
        <v>0</v>
      </c>
      <c r="HC79" s="772" t="str">
        <f t="shared" si="83"/>
        <v>TOURTOIS</v>
      </c>
      <c r="HD79" s="565" t="e">
        <f>INDEX(VENDREDI!$B$6:$B$29,MATCH($A$79,VENDREDI!D6:D29,0))</f>
        <v>#N/A</v>
      </c>
      <c r="HE79" s="565" t="e">
        <f>INDEX(VENDREDI!$B$6:$B$29,MATCH($A$79,VENDREDI!E6:E29,0))</f>
        <v>#N/A</v>
      </c>
      <c r="HF79" s="565" t="e">
        <f>INDEX(VENDREDI!$B$6:$B$29,MATCH($A$79,VENDREDI!F6:F29,0))</f>
        <v>#N/A</v>
      </c>
      <c r="HG79" s="565" t="e">
        <f>INDEX(VENDREDI!$B$6:$B$29,MATCH($A$79,VENDREDI!G6:G29,0))</f>
        <v>#N/A</v>
      </c>
      <c r="HH79" s="565" t="e">
        <f>INDEX(VENDREDI!$B$6:$B$29,MATCH($A$79,VENDREDI!H6:H29,0))</f>
        <v>#N/A</v>
      </c>
      <c r="HI79" s="565" t="e">
        <f>INDEX(VENDREDI!$B$6:$B$29,MATCH($A$79,VENDREDI!I6:I29,0))</f>
        <v>#N/A</v>
      </c>
      <c r="HJ79" s="565" t="e">
        <f>INDEX(VENDREDI!$B$6:$B$29,MATCH($A$79,VENDREDI!J6:J29,0))</f>
        <v>#N/A</v>
      </c>
      <c r="HK79" s="565" t="e">
        <f>INDEX(VENDREDI!$B$6:$B$29,MATCH($A$79,VENDREDI!K6:K29,0))</f>
        <v>#N/A</v>
      </c>
      <c r="HL79" s="565" t="e">
        <f>INDEX(VENDREDI!$B$6:$B$29,MATCH($A$79,VENDREDI!L6:L29,0))</f>
        <v>#N/A</v>
      </c>
      <c r="HM79" s="565" t="e">
        <f>INDEX(VENDREDI!$B$6:$B$29,MATCH($A$79,VENDREDI!M6:M29,0))</f>
        <v>#N/A</v>
      </c>
      <c r="HN79" s="565" t="e">
        <f>INDEX(VENDREDI!$B$6:$B$29,MATCH($A$79,VENDREDI!N6:N29,0))</f>
        <v>#N/A</v>
      </c>
      <c r="HO79" s="565" t="e">
        <f>INDEX(VENDREDI!$B$6:$B$29,MATCH($A$79,VENDREDI!O6:O29,0))</f>
        <v>#N/A</v>
      </c>
      <c r="HP79" s="565" t="e">
        <f>INDEX(VENDREDI!$B$6:$B$29,MATCH($A$79,VENDREDI!P6:P29,0))</f>
        <v>#N/A</v>
      </c>
      <c r="HQ79" s="565" t="e">
        <f>INDEX(VENDREDI!$B$6:$B$29,MATCH($A$79,VENDREDI!Q6:Q29,0))</f>
        <v>#N/A</v>
      </c>
      <c r="HR79" s="565" t="e">
        <f>INDEX(VENDREDI!$B$6:$B$29,MATCH($A$79,VENDREDI!R6:R29,0))</f>
        <v>#N/A</v>
      </c>
      <c r="HS79" s="565" t="e">
        <f>INDEX(VENDREDI!$B$6:$B$29,MATCH($A$79,VENDREDI!S6:S29,0))</f>
        <v>#N/A</v>
      </c>
      <c r="HT79" s="565" t="e">
        <f>INDEX(VENDREDI!$B$6:$B$29,MATCH($A$79,VENDREDI!T6:T29,0))</f>
        <v>#N/A</v>
      </c>
      <c r="HU79" s="565" t="e">
        <f>INDEX(VENDREDI!$B$6:$B$29,MATCH($A$79,VENDREDI!U6:U29,0))</f>
        <v>#N/A</v>
      </c>
      <c r="HV79" s="565" t="e">
        <f>INDEX(VENDREDI!$B$6:$B$29,MATCH($A$79,VENDREDI!V6:V29,0))</f>
        <v>#N/A</v>
      </c>
      <c r="HW79" s="565" t="e">
        <f>INDEX(VENDREDI!$B$6:$B$29,MATCH($A$79,VENDREDI!W6:W29,0))</f>
        <v>#N/A</v>
      </c>
      <c r="HX79" s="565" t="e">
        <f>INDEX(VENDREDI!$B$6:$B$29,MATCH($A$79,VENDREDI!X6:X29,0))</f>
        <v>#N/A</v>
      </c>
      <c r="HY79" s="565" t="e">
        <f>INDEX(VENDREDI!$B$6:$B$29,MATCH($A$79,VENDREDI!Y6:Y29,0))</f>
        <v>#N/A</v>
      </c>
      <c r="HZ79" s="565" t="e">
        <f>INDEX(VENDREDI!$B$6:$B$29,MATCH($A$79,VENDREDI!Z6:Z29,0))</f>
        <v>#N/A</v>
      </c>
      <c r="IA79" s="565" t="e">
        <f>INDEX(VENDREDI!$B$6:$B$29,MATCH($A$79,VENDREDI!AA6:AA29,0))</f>
        <v>#N/A</v>
      </c>
      <c r="IB79" s="565" t="e">
        <f>INDEX(VENDREDI!$B$6:$B$29,MATCH($A$79,VENDREDI!AB6:AB29,0))</f>
        <v>#N/A</v>
      </c>
      <c r="IC79" s="572">
        <f t="shared" si="84"/>
        <v>0</v>
      </c>
      <c r="IG79" s="772" t="str">
        <f t="shared" si="85"/>
        <v>TOURTOIS</v>
      </c>
      <c r="IH79" s="565" t="e">
        <f>INDEX(LUNDI!$B$35:$B$58,MATCH($A$79,LUNDI!D35:D58,0))</f>
        <v>#N/A</v>
      </c>
      <c r="II79" s="565" t="e">
        <f>INDEX(LUNDI!$B$35:$B$58,MATCH($A$79,LUNDI!E35:E58,0))</f>
        <v>#N/A</v>
      </c>
      <c r="IJ79" s="565" t="e">
        <f>INDEX(LUNDI!$B$35:$B$58,MATCH($A$79,LUNDI!F35:F58,0))</f>
        <v>#N/A</v>
      </c>
      <c r="IK79" s="565" t="e">
        <f>INDEX(LUNDI!$B$35:$B$58,MATCH($A$79,LUNDI!G35:G58,0))</f>
        <v>#N/A</v>
      </c>
      <c r="IL79" s="565" t="e">
        <f>INDEX(LUNDI!$B$35:$B$58,MATCH($A$79,LUNDI!H35:H58,0))</f>
        <v>#N/A</v>
      </c>
      <c r="IM79" s="565" t="e">
        <f>INDEX(LUNDI!$B$35:$B$58,MATCH($A$79,LUNDI!I35:I58,0))</f>
        <v>#N/A</v>
      </c>
      <c r="IN79" s="565" t="e">
        <f>INDEX(LUNDI!$B$35:$B$58,MATCH($A$79,LUNDI!J35:J58,0))</f>
        <v>#N/A</v>
      </c>
      <c r="IO79" s="565" t="e">
        <f>INDEX(LUNDI!$B$35:$B$58,MATCH($A$79,LUNDI!K35:K58,0))</f>
        <v>#N/A</v>
      </c>
      <c r="IP79" s="565" t="e">
        <f>INDEX(LUNDI!$B$35:$B$58,MATCH($A$79,LUNDI!L35:L58,0))</f>
        <v>#N/A</v>
      </c>
      <c r="IQ79" s="565" t="e">
        <f>INDEX(LUNDI!$B$35:$B$58,MATCH($A$79,LUNDI!M35:M58,0))</f>
        <v>#N/A</v>
      </c>
      <c r="IR79" s="565" t="e">
        <f>INDEX(LUNDI!$B$35:$B$58,MATCH($A$79,LUNDI!N35:N58,0))</f>
        <v>#N/A</v>
      </c>
      <c r="IS79" s="565" t="e">
        <f>INDEX(LUNDI!$B$35:$B$58,MATCH($A$79,LUNDI!O35:O58,0))</f>
        <v>#N/A</v>
      </c>
      <c r="IT79" s="565" t="e">
        <f>INDEX(LUNDI!$B$35:$B$58,MATCH($A$79,LUNDI!P35:P58,0))</f>
        <v>#N/A</v>
      </c>
      <c r="IU79" s="565" t="e">
        <f>INDEX(LUNDI!$B$35:$B$58,MATCH($A$79,LUNDI!Q35:Q58,0))</f>
        <v>#N/A</v>
      </c>
      <c r="IV79" s="565" t="e">
        <f>INDEX(LUNDI!$B$35:$B$58,MATCH($A$79,LUNDI!R35:R58,0))</f>
        <v>#N/A</v>
      </c>
      <c r="IW79" s="565" t="e">
        <f>INDEX(LUNDI!$B$35:$B$58,MATCH($A$79,LUNDI!S35:S58,0))</f>
        <v>#N/A</v>
      </c>
      <c r="IX79" s="565" t="e">
        <f>INDEX(LUNDI!$B$35:$B$58,MATCH($A$79,LUNDI!T35:T58,0))</f>
        <v>#N/A</v>
      </c>
      <c r="IY79" s="565" t="e">
        <f>INDEX(LUNDI!$B$35:$B$58,MATCH($A$79,LUNDI!U35:U58,0))</f>
        <v>#N/A</v>
      </c>
      <c r="IZ79" s="565" t="e">
        <f>INDEX(LUNDI!$B$35:$B$58,MATCH($A$79,LUNDI!V35:V58,0))</f>
        <v>#N/A</v>
      </c>
      <c r="JA79" s="565" t="e">
        <f>INDEX(LUNDI!$B$35:$B$58,MATCH($A$79,LUNDI!W35:W58,0))</f>
        <v>#N/A</v>
      </c>
      <c r="JB79" s="565" t="e">
        <f>INDEX(LUNDI!$B$35:$B$58,MATCH($A$79,LUNDI!X35:X58,0))</f>
        <v>#N/A</v>
      </c>
      <c r="JC79" s="565" t="e">
        <f>INDEX(LUNDI!$B$35:$B$58,MATCH($A$79,LUNDI!Y35:Y58,0))</f>
        <v>#N/A</v>
      </c>
      <c r="JD79" s="565" t="e">
        <f>INDEX(LUNDI!$B$35:$B$58,MATCH($A$79,LUNDI!Z35:Z58,0))</f>
        <v>#N/A</v>
      </c>
      <c r="JE79" s="565" t="e">
        <f>INDEX(LUNDI!$B$35:$B$58,MATCH($A$79,LUNDI!AA35:AA58,0))</f>
        <v>#N/A</v>
      </c>
      <c r="JF79" s="565" t="e">
        <f>INDEX(LUNDI!$B$35:$B$58,MATCH($A$79,LUNDI!AB35:AB58,0))</f>
        <v>#N/A</v>
      </c>
      <c r="JG79" s="572">
        <f t="shared" si="86"/>
        <v>0</v>
      </c>
      <c r="JI79" s="772" t="str">
        <f t="shared" si="87"/>
        <v>TOURTOIS</v>
      </c>
      <c r="JJ79" s="565" t="e">
        <f>INDEX(MARDI!$B$35:$B$58,MATCH($A$79,MARDI!D35:D58,0))</f>
        <v>#N/A</v>
      </c>
      <c r="JK79" s="565" t="e">
        <f>INDEX(MARDI!$B$35:$B$58,MATCH($A$79,MARDI!E35:E58,0))</f>
        <v>#N/A</v>
      </c>
      <c r="JL79" s="565" t="e">
        <f>INDEX(MARDI!$B$35:$B$58,MATCH($A$79,MARDI!F35:F58,0))</f>
        <v>#N/A</v>
      </c>
      <c r="JM79" s="565" t="e">
        <f>INDEX(MARDI!$B$35:$B$58,MATCH($A$79,MARDI!G35:G58,0))</f>
        <v>#N/A</v>
      </c>
      <c r="JN79" s="565" t="e">
        <f>INDEX(MARDI!$B$35:$B$58,MATCH($A$79,MARDI!H35:H58,0))</f>
        <v>#N/A</v>
      </c>
      <c r="JO79" s="565" t="e">
        <f>INDEX(MARDI!$B$35:$B$58,MATCH($A$79,MARDI!I35:I58,0))</f>
        <v>#N/A</v>
      </c>
      <c r="JP79" s="565" t="e">
        <f>INDEX(MARDI!$B$35:$B$58,MATCH($A$79,MARDI!J35:J58,0))</f>
        <v>#N/A</v>
      </c>
      <c r="JQ79" s="565" t="e">
        <f>INDEX(MARDI!$B$35:$B$58,MATCH($A$79,MARDI!K35:K58,0))</f>
        <v>#N/A</v>
      </c>
      <c r="JR79" s="565" t="e">
        <f>INDEX(MARDI!$B$35:$B$58,MATCH($A$79,MARDI!L35:L58,0))</f>
        <v>#N/A</v>
      </c>
      <c r="JS79" s="565" t="e">
        <f>INDEX(MARDI!$B$35:$B$58,MATCH($A$79,MARDI!M35:M58,0))</f>
        <v>#N/A</v>
      </c>
      <c r="JT79" s="565" t="e">
        <f>INDEX(MARDI!$B$35:$B$58,MATCH($A$79,MARDI!N35:N58,0))</f>
        <v>#N/A</v>
      </c>
      <c r="JU79" s="565" t="e">
        <f>INDEX(MARDI!$B$35:$B$58,MATCH($A$79,MARDI!O35:O58,0))</f>
        <v>#N/A</v>
      </c>
      <c r="JV79" s="565" t="e">
        <f>INDEX(MARDI!$B$35:$B$58,MATCH($A$79,MARDI!P35:P58,0))</f>
        <v>#N/A</v>
      </c>
      <c r="JW79" s="565" t="e">
        <f>INDEX(MARDI!$B$35:$B$58,MATCH($A$79,MARDI!Q35:Q58,0))</f>
        <v>#N/A</v>
      </c>
      <c r="JX79" s="565" t="e">
        <f>INDEX(MARDI!$B$35:$B$58,MATCH($A$79,MARDI!R35:R58,0))</f>
        <v>#N/A</v>
      </c>
      <c r="JY79" s="565" t="e">
        <f>INDEX(MARDI!$B$35:$B$58,MATCH($A$79,MARDI!S35:S58,0))</f>
        <v>#N/A</v>
      </c>
      <c r="JZ79" s="565" t="e">
        <f>INDEX(MARDI!$B$35:$B$58,MATCH($A$79,MARDI!T35:T58,0))</f>
        <v>#N/A</v>
      </c>
      <c r="KA79" s="565" t="e">
        <f>INDEX(MARDI!$B$35:$B$58,MATCH($A$79,MARDI!U35:U58,0))</f>
        <v>#N/A</v>
      </c>
      <c r="KB79" s="565" t="e">
        <f>INDEX(MARDI!$B$35:$B$58,MATCH($A$79,MARDI!V35:V58,0))</f>
        <v>#N/A</v>
      </c>
      <c r="KC79" s="565" t="e">
        <f>INDEX(MARDI!$B$35:$B$58,MATCH($A$79,MARDI!W35:W58,0))</f>
        <v>#N/A</v>
      </c>
      <c r="KD79" s="565" t="e">
        <f>INDEX(MARDI!$B$35:$B$58,MATCH($A$79,MARDI!X35:X58,0))</f>
        <v>#N/A</v>
      </c>
      <c r="KE79" s="565" t="e">
        <f>INDEX(MARDI!$B$35:$B$58,MATCH($A$79,MARDI!Y35:Y58,0))</f>
        <v>#N/A</v>
      </c>
      <c r="KF79" s="565" t="e">
        <f>INDEX(MARDI!$B$35:$B$58,MATCH($A$79,MARDI!Z35:Z58,0))</f>
        <v>#N/A</v>
      </c>
      <c r="KG79" s="565" t="e">
        <f>INDEX(MARDI!$B$35:$B$58,MATCH($A$79,MARDI!AA35:AA58,0))</f>
        <v>#N/A</v>
      </c>
      <c r="KH79" s="565" t="e">
        <f>INDEX(MARDI!$B$35:$B$58,MATCH($A$79,MARDI!AB35:AB58,0))</f>
        <v>#N/A</v>
      </c>
      <c r="KI79" s="572">
        <f t="shared" si="88"/>
        <v>0</v>
      </c>
      <c r="KK79" s="565" t="str">
        <f t="shared" si="89"/>
        <v>TOURTOIS</v>
      </c>
      <c r="KL79" s="565" t="e">
        <f>INDEX(MERCREDI!$B$35:$B$58,MATCH($A$79,MERCREDI!D35:D58,0))</f>
        <v>#N/A</v>
      </c>
      <c r="KM79" s="565" t="e">
        <f>INDEX(MERCREDI!$B$35:$B$58,MATCH($A$79,MERCREDI!E35:E58,0))</f>
        <v>#N/A</v>
      </c>
      <c r="KN79" s="565" t="e">
        <f>INDEX(MERCREDI!$B$35:$B$58,MATCH($A$79,MERCREDI!F35:F58,0))</f>
        <v>#N/A</v>
      </c>
      <c r="KO79" s="565" t="e">
        <f>INDEX(MERCREDI!$B$35:$B$58,MATCH($A$79,MERCREDI!G35:G58,0))</f>
        <v>#N/A</v>
      </c>
      <c r="KP79" s="565" t="e">
        <f>INDEX(MERCREDI!$B$35:$B$58,MATCH($A$79,MERCREDI!H35:H58,0))</f>
        <v>#N/A</v>
      </c>
      <c r="KQ79" s="565" t="e">
        <f>INDEX(MERCREDI!$B$35:$B$58,MATCH($A$79,MERCREDI!I35:I58,0))</f>
        <v>#N/A</v>
      </c>
      <c r="KR79" s="565" t="e">
        <f>INDEX(MERCREDI!$B$35:$B$58,MATCH($A$79,MERCREDI!J35:J58,0))</f>
        <v>#N/A</v>
      </c>
      <c r="KS79" s="565" t="e">
        <f>INDEX(MERCREDI!$B$35:$B$58,MATCH($A$79,MERCREDI!K35:K58,0))</f>
        <v>#N/A</v>
      </c>
      <c r="KT79" s="565" t="e">
        <f>INDEX(MERCREDI!$B$35:$B$58,MATCH($A$79,MERCREDI!L35:L58,0))</f>
        <v>#N/A</v>
      </c>
      <c r="KU79" s="565" t="e">
        <f>INDEX(MERCREDI!$B$35:$B$58,MATCH($A$79,MERCREDI!M35:M58,0))</f>
        <v>#N/A</v>
      </c>
      <c r="KV79" s="565" t="e">
        <f>INDEX(MERCREDI!$B$35:$B$58,MATCH($A$79,MERCREDI!N35:N58,0))</f>
        <v>#N/A</v>
      </c>
      <c r="KW79" s="565" t="e">
        <f>INDEX(MERCREDI!$B$35:$B$58,MATCH($A$79,MERCREDI!O35:O58,0))</f>
        <v>#N/A</v>
      </c>
      <c r="KX79" s="565" t="e">
        <f>INDEX(MERCREDI!$B$35:$B$58,MATCH($A$79,MERCREDI!P35:P58,0))</f>
        <v>#N/A</v>
      </c>
      <c r="KY79" s="565" t="e">
        <f>INDEX(MERCREDI!$B$35:$B$58,MATCH($A$79,MERCREDI!Q35:Q58,0))</f>
        <v>#N/A</v>
      </c>
      <c r="KZ79" s="565" t="e">
        <f>INDEX(MERCREDI!$B$35:$B$58,MATCH($A$79,MERCREDI!R35:R58,0))</f>
        <v>#N/A</v>
      </c>
      <c r="LA79" s="565" t="e">
        <f>INDEX(MERCREDI!$B$35:$B$58,MATCH($A$79,MERCREDI!S35:S58,0))</f>
        <v>#N/A</v>
      </c>
      <c r="LB79" s="565" t="e">
        <f>INDEX(MERCREDI!$B$35:$B$58,MATCH($A$79,MERCREDI!T35:T58,0))</f>
        <v>#N/A</v>
      </c>
      <c r="LC79" s="565" t="e">
        <f>INDEX(MERCREDI!$B$35:$B$58,MATCH($A$79,MERCREDI!U35:U58,0))</f>
        <v>#N/A</v>
      </c>
      <c r="LD79" s="565" t="e">
        <f>INDEX(MERCREDI!$B$35:$B$58,MATCH($A$79,MERCREDI!V35:V58,0))</f>
        <v>#N/A</v>
      </c>
      <c r="LE79" s="565" t="e">
        <f>INDEX(MERCREDI!$B$35:$B$58,MATCH($A$79,MERCREDI!W35:W58,0))</f>
        <v>#N/A</v>
      </c>
      <c r="LF79" s="565" t="e">
        <f>INDEX(MERCREDI!$B$35:$B$58,MATCH($A$79,MERCREDI!X35:X58,0))</f>
        <v>#N/A</v>
      </c>
      <c r="LG79" s="565" t="e">
        <f>INDEX(MERCREDI!$B$35:$B$58,MATCH($A$79,MERCREDI!Y35:Y58,0))</f>
        <v>#N/A</v>
      </c>
      <c r="LH79" s="565" t="e">
        <f>INDEX(MERCREDI!$B$35:$B$58,MATCH($A$79,MERCREDI!Z35:Z58,0))</f>
        <v>#N/A</v>
      </c>
      <c r="LI79" s="565" t="e">
        <f>INDEX(MERCREDI!$B$35:$B$58,MATCH($A$79,MERCREDI!AA35:AA58,0))</f>
        <v>#N/A</v>
      </c>
      <c r="LJ79" s="565" t="e">
        <f>INDEX(MERCREDI!$B$35:$B$58,MATCH($A$79,MERCREDI!AB35:AB58,0))</f>
        <v>#N/A</v>
      </c>
      <c r="LK79" s="572">
        <f t="shared" si="90"/>
        <v>0</v>
      </c>
      <c r="LM79" s="565" t="str">
        <f t="shared" si="91"/>
        <v>TOURTOIS</v>
      </c>
      <c r="LN79" s="565" t="e">
        <f>INDEX(JEUDI!$B$35:$B$58,MATCH($A$79,JEUDI!D35:D58,0))</f>
        <v>#N/A</v>
      </c>
      <c r="LO79" s="565" t="e">
        <f>INDEX(JEUDI!$B$35:$B$58,MATCH($A$79,JEUDI!E35:E58,0))</f>
        <v>#N/A</v>
      </c>
      <c r="LP79" s="565" t="e">
        <f>INDEX(JEUDI!$B$35:$B$58,MATCH($A$79,JEUDI!F35:F58,0))</f>
        <v>#N/A</v>
      </c>
      <c r="LQ79" s="565" t="e">
        <f>INDEX(JEUDI!$B$35:$B$58,MATCH($A$79,JEUDI!G35:G58,0))</f>
        <v>#N/A</v>
      </c>
      <c r="LR79" s="565" t="e">
        <f>INDEX(JEUDI!$B$35:$B$58,MATCH($A$79,JEUDI!H35:H58,0))</f>
        <v>#N/A</v>
      </c>
      <c r="LS79" s="565" t="e">
        <f>INDEX(JEUDI!$B$35:$B$58,MATCH($A$79,JEUDI!I35:I58,0))</f>
        <v>#N/A</v>
      </c>
      <c r="LT79" s="565" t="e">
        <f>INDEX(JEUDI!$B$35:$B$58,MATCH($A$79,JEUDI!J35:J58,0))</f>
        <v>#N/A</v>
      </c>
      <c r="LU79" s="565" t="e">
        <f>INDEX(JEUDI!$B$35:$B$58,MATCH($A$79,JEUDI!K35:K58,0))</f>
        <v>#N/A</v>
      </c>
      <c r="LV79" s="565" t="e">
        <f>INDEX(JEUDI!$B$35:$B$58,MATCH($A$79,JEUDI!L35:L58,0))</f>
        <v>#N/A</v>
      </c>
      <c r="LW79" s="565" t="e">
        <f>INDEX(JEUDI!$B$35:$B$58,MATCH($A$79,JEUDI!M35:M58,0))</f>
        <v>#N/A</v>
      </c>
      <c r="LX79" s="565" t="e">
        <f>INDEX(JEUDI!$B$35:$B$58,MATCH($A$79,JEUDI!N35:N58,0))</f>
        <v>#N/A</v>
      </c>
      <c r="LY79" s="565" t="e">
        <f>INDEX(JEUDI!$B$35:$B$58,MATCH($A$79,JEUDI!O35:O58,0))</f>
        <v>#N/A</v>
      </c>
      <c r="LZ79" s="565" t="e">
        <f>INDEX(JEUDI!$B$35:$B$58,MATCH($A$79,JEUDI!P35:P58,0))</f>
        <v>#N/A</v>
      </c>
      <c r="MA79" s="565" t="e">
        <f>INDEX(JEUDI!$B$35:$B$58,MATCH($A$79,JEUDI!Q35:Q58,0))</f>
        <v>#N/A</v>
      </c>
      <c r="MB79" s="565" t="e">
        <f>INDEX(JEUDI!$B$35:$B$58,MATCH($A$79,JEUDI!R35:R58,0))</f>
        <v>#N/A</v>
      </c>
      <c r="MC79" s="565" t="e">
        <f>INDEX(JEUDI!$B$35:$B$58,MATCH($A$79,JEUDI!S35:S58,0))</f>
        <v>#N/A</v>
      </c>
      <c r="MD79" s="565" t="e">
        <f>INDEX(JEUDI!$B$35:$B$58,MATCH($A$79,JEUDI!T35:T58,0))</f>
        <v>#N/A</v>
      </c>
      <c r="ME79" s="565" t="e">
        <f>INDEX(JEUDI!$B$35:$B$58,MATCH($A$79,JEUDI!U35:U58,0))</f>
        <v>#N/A</v>
      </c>
      <c r="MF79" s="565" t="e">
        <f>INDEX(JEUDI!$B$35:$B$58,MATCH($A$79,JEUDI!V35:V58,0))</f>
        <v>#N/A</v>
      </c>
      <c r="MG79" s="565" t="e">
        <f>INDEX(JEUDI!$B$35:$B$58,MATCH($A$79,JEUDI!W35:W58,0))</f>
        <v>#N/A</v>
      </c>
      <c r="MH79" s="565" t="e">
        <f>INDEX(JEUDI!$B$35:$B$58,MATCH($A$79,JEUDI!X35:X58,0))</f>
        <v>#N/A</v>
      </c>
      <c r="MI79" s="565" t="e">
        <f>INDEX(JEUDI!$B$35:$B$58,MATCH($A$79,JEUDI!Y35:Y58,0))</f>
        <v>#N/A</v>
      </c>
      <c r="MJ79" s="565" t="e">
        <f>INDEX(JEUDI!$B$35:$B$58,MATCH($A$79,JEUDI!Z35:Z58,0))</f>
        <v>#N/A</v>
      </c>
      <c r="MK79" s="565" t="e">
        <f>INDEX(JEUDI!$B$35:$B$58,MATCH($A$79,JEUDI!AA35:AA58,0))</f>
        <v>#N/A</v>
      </c>
      <c r="ML79" s="565" t="e">
        <f>INDEX(JEUDI!$B$35:$B$58,MATCH($A$79,JEUDI!AB35:AB58,0))</f>
        <v>#N/A</v>
      </c>
      <c r="MM79" s="572">
        <f t="shared" si="92"/>
        <v>0</v>
      </c>
      <c r="MP79" s="565" t="str">
        <f t="shared" si="93"/>
        <v>TOURTOIS</v>
      </c>
      <c r="MQ79" s="565" t="e">
        <f>INDEX(VENDREDI!$B$35:$B$58,MATCH($A$79,VENDREDI!D35:D58,0))</f>
        <v>#N/A</v>
      </c>
      <c r="MR79" s="565" t="e">
        <f>INDEX(VENDREDI!$B$35:$B$58,MATCH($A$79,VENDREDI!E35:E58,0))</f>
        <v>#N/A</v>
      </c>
      <c r="MS79" s="565" t="e">
        <f>INDEX(VENDREDI!$B$35:$B$58,MATCH($A$79,VENDREDI!F35:F58,0))</f>
        <v>#N/A</v>
      </c>
      <c r="MT79" s="565" t="e">
        <f>INDEX(VENDREDI!$B$35:$B$58,MATCH($A$79,VENDREDI!G35:G58,0))</f>
        <v>#N/A</v>
      </c>
      <c r="MU79" s="565" t="e">
        <f>INDEX(VENDREDI!$B$35:$B$58,MATCH($A$79,VENDREDI!H35:H58,0))</f>
        <v>#N/A</v>
      </c>
      <c r="MV79" s="565" t="e">
        <f>INDEX(VENDREDI!$B$35:$B$58,MATCH($A$79,VENDREDI!I35:I58,0))</f>
        <v>#N/A</v>
      </c>
      <c r="MW79" s="565" t="e">
        <f>INDEX(VENDREDI!$B$35:$B$58,MATCH($A$79,VENDREDI!J35:J58,0))</f>
        <v>#N/A</v>
      </c>
      <c r="MX79" s="565" t="e">
        <f>INDEX(VENDREDI!$B$35:$B$58,MATCH($A$79,VENDREDI!K35:K58,0))</f>
        <v>#N/A</v>
      </c>
      <c r="MY79" s="565" t="e">
        <f>INDEX(VENDREDI!$B$35:$B$58,MATCH($A$79,VENDREDI!L35:L58,0))</f>
        <v>#N/A</v>
      </c>
      <c r="MZ79" s="565" t="e">
        <f>INDEX(VENDREDI!$B$35:$B$58,MATCH($A$79,VENDREDI!M35:M58,0))</f>
        <v>#N/A</v>
      </c>
      <c r="NA79" s="565" t="e">
        <f>INDEX(VENDREDI!$B$35:$B$58,MATCH($A$79,VENDREDI!N35:N58,0))</f>
        <v>#N/A</v>
      </c>
      <c r="NB79" s="565" t="e">
        <f>INDEX(VENDREDI!$B$35:$B$58,MATCH($A$79,VENDREDI!O35:O58,0))</f>
        <v>#N/A</v>
      </c>
      <c r="NC79" s="565" t="e">
        <f>INDEX(VENDREDI!$B$35:$B$58,MATCH($A$79,VENDREDI!P35:P58,0))</f>
        <v>#N/A</v>
      </c>
      <c r="ND79" s="565" t="e">
        <f>INDEX(VENDREDI!$B$35:$B$58,MATCH($A$79,VENDREDI!Q35:Q58,0))</f>
        <v>#N/A</v>
      </c>
      <c r="NE79" s="565" t="e">
        <f>INDEX(VENDREDI!$B$35:$B$58,MATCH($A$79,VENDREDI!R35:R58,0))</f>
        <v>#N/A</v>
      </c>
      <c r="NF79" s="565" t="e">
        <f>INDEX(VENDREDI!$B$35:$B$58,MATCH($A$79,VENDREDI!S35:S58,0))</f>
        <v>#N/A</v>
      </c>
      <c r="NG79" s="565" t="e">
        <f>INDEX(VENDREDI!$B$35:$B$58,MATCH($A$79,VENDREDI!T35:T58,0))</f>
        <v>#N/A</v>
      </c>
      <c r="NH79" s="565" t="e">
        <f>INDEX(VENDREDI!$B$35:$B$58,MATCH($A$79,VENDREDI!U35:U58,0))</f>
        <v>#N/A</v>
      </c>
      <c r="NI79" s="565" t="e">
        <f>INDEX(VENDREDI!$B$35:$B$58,MATCH($A$79,VENDREDI!V35:V58,0))</f>
        <v>#N/A</v>
      </c>
      <c r="NJ79" s="565" t="e">
        <f>INDEX(VENDREDI!$B$35:$B$58,MATCH($A$79,VENDREDI!W35:W58,0))</f>
        <v>#N/A</v>
      </c>
      <c r="NK79" s="565" t="e">
        <f>INDEX(VENDREDI!$B$35:$B$58,MATCH($A$79,VENDREDI!X35:X58,0))</f>
        <v>#N/A</v>
      </c>
      <c r="NL79" s="565" t="e">
        <f>INDEX(VENDREDI!$B$35:$B$58,MATCH($A$79,VENDREDI!Y35:Y58,0))</f>
        <v>#N/A</v>
      </c>
      <c r="NM79" s="565" t="e">
        <f>INDEX(VENDREDI!$B$35:$B$58,MATCH($A$79,VENDREDI!Z35:Z58,0))</f>
        <v>#N/A</v>
      </c>
      <c r="NN79" s="565" t="e">
        <f>INDEX(VENDREDI!$B$35:$B$58,MATCH($A$79,VENDREDI!AA35:AA58,0))</f>
        <v>#N/A</v>
      </c>
      <c r="NO79" s="565" t="e">
        <f>INDEX(VENDREDI!$B$35:$B$58,MATCH($A$79,VENDREDI!AB35:AB58,0))</f>
        <v>#N/A</v>
      </c>
      <c r="NP79" s="572">
        <f t="shared" si="94"/>
        <v>0</v>
      </c>
      <c r="NS79" s="564" t="str">
        <f t="shared" si="95"/>
        <v>TOURTOIS</v>
      </c>
      <c r="NT79" s="617" t="e">
        <f>INDEX(LUNDI!$B$63:$B$66,MATCH(A79,LUNDI!$D$63:$D$66,0))</f>
        <v>#N/A</v>
      </c>
      <c r="NU79" s="618" t="e">
        <f>INDEX(LUNDI!$B$63:$B$66,MATCH(A79,LUNDI!$E$63:$E$66,0))</f>
        <v>#N/A</v>
      </c>
      <c r="NV79" s="625" t="e">
        <f>INDEX(LUNDI!$H$63:$H$66,MATCH(A79,LUNDI!$J$63:$J$66,0))</f>
        <v>#N/A</v>
      </c>
      <c r="NW79" s="626" t="e">
        <f>INDEX(LUNDI!$H$63:$H$66,MATCH($A$79,LUNDI!K63:K66,0))</f>
        <v>#N/A</v>
      </c>
      <c r="NX79" s="617" t="e">
        <f>INDEX(MARDI!$B$63:$B$66,MATCH(A79,MARDI!$D$63:$D$66,0))</f>
        <v>#N/A</v>
      </c>
      <c r="NY79" s="618" t="e">
        <f>INDEX(MARDI!$B$63:$B$66,MATCH(A79,MARDI!$E$63:$E$66,0))</f>
        <v>#N/A</v>
      </c>
      <c r="NZ79" s="625" t="e">
        <f>INDEX(MARDI!$H$63:$H$66,MATCH(A79,MARDI!$J$63:$J$66,0))</f>
        <v>#N/A</v>
      </c>
      <c r="OA79" s="626" t="e">
        <f>INDEX(MARDI!$H$63:$H$66,MATCH(A79,MARDI!$K$63:$K$66,0))</f>
        <v>#N/A</v>
      </c>
      <c r="OB79" s="617" t="e">
        <f>INDEX(MERCREDI!$B$63:$B$66,MATCH(A79,MERCREDI!$D$63:$D$66,0))</f>
        <v>#N/A</v>
      </c>
      <c r="OC79" s="618" t="e">
        <f>INDEX(MERCREDI!$B$63:$B$66,MATCH(A79,MERCREDI!$E$63:$E$66,0))</f>
        <v>#N/A</v>
      </c>
      <c r="OD79" s="625" t="e">
        <f>INDEX(MERCREDI!$H$63:$H$66,MATCH(A79,MERCREDI!$J$63:$J$66,0))</f>
        <v>#N/A</v>
      </c>
      <c r="OE79" s="626" t="e">
        <f>INDEX(MERCREDI!$H$63:$H$66,MATCH(A79,MERCREDI!$K$63:$K$66,0))</f>
        <v>#N/A</v>
      </c>
      <c r="OF79" s="617" t="e">
        <f>INDEX(JEUDI!$B$63:$B$66,MATCH(A79,JEUDI!$D$63:$D$66,0))</f>
        <v>#N/A</v>
      </c>
      <c r="OG79" s="618" t="e">
        <f>INDEX(JEUDI!$B$63:$B$66,MATCH(A79,JEUDI!$E$63:$E$66,0))</f>
        <v>#N/A</v>
      </c>
      <c r="OH79" s="625" t="e">
        <f>INDEX(JEUDI!$H$63:$H$66,MATCH(A79,JEUDI!$J$63:$J$66,0))</f>
        <v>#N/A</v>
      </c>
      <c r="OI79" s="626" t="e">
        <f>INDEX(JEUDI!$H$63:$H$66,MATCH(A79,JEUDI!$K$63:$K$66,0))</f>
        <v>#N/A</v>
      </c>
      <c r="OJ79" s="617" t="e">
        <f>INDEX(VENDREDI!$B$63:$B$66,MATCH(A79,VENDREDI!$D$63:$D$66,0))</f>
        <v>#N/A</v>
      </c>
      <c r="OK79" s="618" t="e">
        <f>INDEX(VENDREDI!$B$63:$B$66,MATCH(A79,VENDREDI!$E$63:$E$66,0))</f>
        <v>#N/A</v>
      </c>
      <c r="OL79" s="625" t="e">
        <f>INDEX(VENDREDI!$H$63:$H$66,MATCH(A79,VENDREDI!$J$63:$J$66,0))</f>
        <v>#N/A</v>
      </c>
      <c r="OM79" s="626" t="e">
        <f>INDEX(VENDREDI!$H$63:$H$66,MATCH(A79,VENDREDI!$K$63:$K$66,0))</f>
        <v>#N/A</v>
      </c>
      <c r="ON79" s="669" t="str">
        <f t="shared" si="96"/>
        <v>TOURTOIS</v>
      </c>
      <c r="OO79" s="641" t="e">
        <f>INDEX(LUNDI!$C$63:$C$66,MATCH(A79,LUNDI!$D$63:$D$66,0))</f>
        <v>#N/A</v>
      </c>
      <c r="OP79" s="642" t="e">
        <f>INDEX(LUNDI!$C$63:$C$66,MATCH(A79,LUNDI!$E$63:$E$66,0))</f>
        <v>#N/A</v>
      </c>
      <c r="OQ79" s="645" t="e">
        <f>INDEX(LUNDI!$I$63:$I$66,MATCH(A79,LUNDI!$J$63:$J$66,0))</f>
        <v>#N/A</v>
      </c>
      <c r="OR79" s="646" t="e">
        <f>INDEX(LUNDI!$I$63:$I$66,MATCH(A79,LUNDI!$K$63:$K$66,0))</f>
        <v>#N/A</v>
      </c>
      <c r="OS79" s="649" t="e">
        <f>INDEX(MARDI!$C$63:$C$66,MATCH(A79,MARDI!$D$63:$D$66,0))</f>
        <v>#N/A</v>
      </c>
      <c r="OT79" s="650" t="e">
        <f>INDEX(MARDI!$C$63:$C$66,MATCH(A79,MARDI!$E$63:$E$66,0))</f>
        <v>#N/A</v>
      </c>
      <c r="OU79" s="651" t="e">
        <f>INDEX(MARDI!$I$63:$I$66,MATCH(A79,MARDI!$J$63:$J$66,0))</f>
        <v>#N/A</v>
      </c>
      <c r="OV79" s="652" t="e">
        <f>INDEX(MARDI!$I$63:$I$66,MATCH(A79,MARDI!$K$63:$K$66,0))</f>
        <v>#N/A</v>
      </c>
      <c r="OW79" s="657" t="e">
        <f>INDEX(MERCREDI!$C$63:$C$66,MATCH(A79,MERCREDI!$D$63:$D$66,0))</f>
        <v>#N/A</v>
      </c>
      <c r="OX79" s="658" t="e">
        <f>INDEX(MERCREDI!$C$63:$C$66,MATCH(A79,MERCREDI!$E$63:$E$66,0))</f>
        <v>#N/A</v>
      </c>
      <c r="OY79" s="659" t="e">
        <f>INDEX(MERCREDI!$I$63:$I$66,MATCH(A79,MERCREDI!$J$63:$J$66,0))</f>
        <v>#N/A</v>
      </c>
      <c r="OZ79" s="660" t="e">
        <f>INDEX(MERCREDI!$I$63:$I$66,MATCH(A79,MERCREDI!$K$63:$K$66,0))</f>
        <v>#N/A</v>
      </c>
      <c r="PA79" s="657" t="e">
        <f>INDEX(JEUDI!$C$63:$C$66,MATCH(A79,JEUDI!$D$63:$D$66,0))</f>
        <v>#N/A</v>
      </c>
      <c r="PB79" s="658" t="e">
        <f>INDEX(JEUDI!$C$63:$C$66,MATCH(A79,JEUDI!$E$63:$E$66,0))</f>
        <v>#N/A</v>
      </c>
      <c r="PC79" s="659" t="e">
        <f>INDEX(JEUDI!$I$63:$I$66,MATCH(A79,JEUDI!$J$63:$J$66,0))</f>
        <v>#N/A</v>
      </c>
      <c r="PD79" s="660" t="e">
        <f>INDEX(JEUDI!$I$63:$I$66,MATCH(A79,JEUDI!$K$63:$K$66,0))</f>
        <v>#N/A</v>
      </c>
      <c r="PE79" s="657" t="e">
        <f>INDEX(VENDREDI!$C$63:$C$66,MATCH(A79,VENDREDI!$D$63:$D$66,0))</f>
        <v>#N/A</v>
      </c>
      <c r="PF79" s="658" t="e">
        <f>INDEX(VENDREDI!$C$63:$C$66,MATCH(A79,VENDREDI!$E$63:$E$66,0))</f>
        <v>#N/A</v>
      </c>
      <c r="PG79" s="659" t="e">
        <f>INDEX(VENDREDI!$I$63:$I$66,MATCH(A79,VENDREDI!$J$63:$J$66,0))</f>
        <v>#N/A</v>
      </c>
      <c r="PH79" s="660" t="e">
        <f>INDEX(VENDREDI!$I$63:$I$66,MATCH(A79,VENDREDI!$K$63:$K$66,0))</f>
        <v>#N/A</v>
      </c>
    </row>
    <row r="80" spans="1:424" x14ac:dyDescent="0.25">
      <c r="A80" s="187" t="str">
        <f>'LISTE DES PROFS'!A75</f>
        <v>VIBERT</v>
      </c>
      <c r="B80" s="233">
        <f t="shared" si="69"/>
        <v>0</v>
      </c>
      <c r="C80" s="234">
        <f t="shared" si="70"/>
        <v>0</v>
      </c>
      <c r="D80" s="234">
        <f t="shared" si="71"/>
        <v>0</v>
      </c>
      <c r="E80" s="235">
        <f t="shared" si="72"/>
        <v>0</v>
      </c>
      <c r="F80" s="233">
        <f t="shared" si="73"/>
        <v>0</v>
      </c>
      <c r="G80" s="234">
        <f t="shared" si="74"/>
        <v>0</v>
      </c>
      <c r="H80" s="227">
        <f t="shared" si="75"/>
        <v>0</v>
      </c>
      <c r="I80" s="235">
        <f t="shared" si="76"/>
        <v>0</v>
      </c>
      <c r="J80" s="489">
        <f t="shared" si="52"/>
        <v>0</v>
      </c>
      <c r="K80" s="227">
        <f t="shared" si="53"/>
        <v>0</v>
      </c>
      <c r="L80" s="227">
        <f t="shared" si="54"/>
        <v>0</v>
      </c>
      <c r="M80" s="235">
        <f t="shared" si="55"/>
        <v>0</v>
      </c>
      <c r="N80" s="491">
        <f t="shared" si="77"/>
        <v>0</v>
      </c>
      <c r="O80" s="480" t="s">
        <v>61</v>
      </c>
      <c r="P80" s="233">
        <f>COUNTIF(LUNDI!$D$6:$AB$15,A80)</f>
        <v>0</v>
      </c>
      <c r="Q80" s="234">
        <f>COUNTIF(LUNDI!$D$20:$Y$29,A80)</f>
        <v>0</v>
      </c>
      <c r="R80" s="444">
        <f t="shared" si="56"/>
        <v>0</v>
      </c>
      <c r="S80" s="234">
        <f>COUNTIF(MARDI!$D$6:$AB$15,A80)</f>
        <v>0</v>
      </c>
      <c r="T80" s="234">
        <f>COUNTIF(MARDI!$D$20:$Y$29,A80)</f>
        <v>0</v>
      </c>
      <c r="U80" s="444">
        <f t="shared" si="57"/>
        <v>0</v>
      </c>
      <c r="V80" s="234">
        <f>COUNTIF(MERCREDI!$D$6:$AB$15,A80)</f>
        <v>0</v>
      </c>
      <c r="W80" s="234">
        <f>COUNTIF(MERCREDI!$D$20:$Y$29,A80)</f>
        <v>0</v>
      </c>
      <c r="X80" s="444">
        <f t="shared" si="58"/>
        <v>0</v>
      </c>
      <c r="Y80" s="234">
        <f>COUNTIF(JEUDI!$D$6:$AB$15,A80)</f>
        <v>0</v>
      </c>
      <c r="Z80" s="234">
        <f>COUNTIF(JEUDI!$D$20:$Y$29,A80)</f>
        <v>0</v>
      </c>
      <c r="AA80" s="444">
        <f t="shared" si="59"/>
        <v>0</v>
      </c>
      <c r="AB80" s="234">
        <f>COUNTIF(VENDREDI!$D$6:$AB$15,A80)</f>
        <v>0</v>
      </c>
      <c r="AC80" s="235">
        <f>COUNTIF(VENDREDI!$D$20:$Y$29,A80)</f>
        <v>0</v>
      </c>
      <c r="AD80" s="451">
        <f t="shared" si="60"/>
        <v>0</v>
      </c>
      <c r="AE80" s="226">
        <f>COUNTIF(LUNDI!$D$63:$D$66,A80)</f>
        <v>0</v>
      </c>
      <c r="AF80" s="227">
        <f>COUNTIF(LUNDI!$E$63:$E$66,A80)</f>
        <v>0</v>
      </c>
      <c r="AG80" s="228">
        <f>COUNTIF(MARDI!$D$63:$D$66,A80)</f>
        <v>0</v>
      </c>
      <c r="AH80" s="234">
        <f>COUNTIF(MARDI!$E$63:$E$66,A80)</f>
        <v>0</v>
      </c>
      <c r="AI80" s="228">
        <f>COUNTIF(MERCREDI!$D$63:$D$66,A80)</f>
        <v>0</v>
      </c>
      <c r="AJ80" s="234">
        <f>COUNTIF(MERCREDI!$E$63:$E$66,A80)</f>
        <v>0</v>
      </c>
      <c r="AK80" s="228">
        <f>COUNTIF(JEUDI!$D$63:$D$66,A80)</f>
        <v>0</v>
      </c>
      <c r="AL80" s="227">
        <f>COUNTIF(JEUDI!$E$63:$E$66,A80)</f>
        <v>0</v>
      </c>
      <c r="AM80" s="228">
        <f>COUNTIF(VENDREDI!$D$63:$D$66,A80)</f>
        <v>0</v>
      </c>
      <c r="AN80" s="525">
        <f>COUNTIF(VENDREDI!$E$63:$E$66,A80)</f>
        <v>0</v>
      </c>
      <c r="AO80" s="233">
        <f>COUNTIF(LUNDI!$F$63:$F$66,A80)</f>
        <v>0</v>
      </c>
      <c r="AP80" s="234"/>
      <c r="AQ80" s="234">
        <f>COUNTIF(MARDI!$F$63:$F$66,A80)</f>
        <v>0</v>
      </c>
      <c r="AR80" s="234"/>
      <c r="AS80" s="234">
        <f>COUNTIF(MERCREDI!$F$63:$F$66,A80)</f>
        <v>0</v>
      </c>
      <c r="AT80" s="234"/>
      <c r="AU80" s="234">
        <f>COUNTIF(JEUDI!$F$63:$F$66,A80)</f>
        <v>0</v>
      </c>
      <c r="AV80" s="234"/>
      <c r="AW80" s="235">
        <f>COUNTIF(VENDREDI!$F$63:$F$66,A80)</f>
        <v>0</v>
      </c>
      <c r="AZ80" s="233">
        <f>COUNTIF(LUNDI!$D$35:$AB$44,A80)</f>
        <v>0</v>
      </c>
      <c r="BA80" s="234">
        <f>COUNTIF(LUNDI!$D$49:$Y$58,A80)</f>
        <v>0</v>
      </c>
      <c r="BB80" s="444">
        <f t="shared" si="61"/>
        <v>0</v>
      </c>
      <c r="BC80" s="234">
        <f>COUNTIF(MARDI!$D$35:$AB$44,A80)</f>
        <v>0</v>
      </c>
      <c r="BD80" s="234">
        <f>COUNTIF(MARDI!$D$49:$Y$58,A80)</f>
        <v>0</v>
      </c>
      <c r="BE80" s="444">
        <f t="shared" si="62"/>
        <v>0</v>
      </c>
      <c r="BF80" s="234">
        <f>COUNTIF(MERCREDI!$D$35:$AB$44,A80)</f>
        <v>0</v>
      </c>
      <c r="BG80" s="234">
        <f>COUNTIF(MERCREDI!$D$49:$Y$58,A80)</f>
        <v>0</v>
      </c>
      <c r="BH80" s="444">
        <f t="shared" si="63"/>
        <v>0</v>
      </c>
      <c r="BI80" s="234">
        <f>COUNTIF(JEUDI!$D$35:$AB$44,A80)</f>
        <v>0</v>
      </c>
      <c r="BJ80" s="234">
        <f>COUNTIF(JEUDI!$D$49:$Y$58,A80)</f>
        <v>0</v>
      </c>
      <c r="BK80" s="444">
        <f t="shared" si="64"/>
        <v>0</v>
      </c>
      <c r="BL80" s="234">
        <f>COUNTIF(VENDREDI!$D$35:$AB$44,A80)</f>
        <v>0</v>
      </c>
      <c r="BM80" s="235">
        <f>COUNTIF(VENDREDI!$D$49:$Y$58,A80)</f>
        <v>0</v>
      </c>
      <c r="BN80" s="451">
        <f t="shared" si="65"/>
        <v>0</v>
      </c>
      <c r="BO80" s="207">
        <f>COUNTIF(LUNDI!$J$63:$J$66,A80)</f>
        <v>0</v>
      </c>
      <c r="BP80" s="41">
        <f>COUNTIF(LUNDI!$K$63:$K$66,A80)</f>
        <v>0</v>
      </c>
      <c r="BQ80" s="207">
        <f>COUNTIF(MARDI!$J$63:$J$66,A80)</f>
        <v>0</v>
      </c>
      <c r="BR80" s="41">
        <f>COUNTIF(MARDI!$K$63:$K$66,A80)</f>
        <v>0</v>
      </c>
      <c r="BS80" s="207">
        <f>COUNTIF(MERCREDI!$J$63:$J$66,A80)</f>
        <v>0</v>
      </c>
      <c r="BT80" s="41">
        <f>COUNTIF(MERCREDI!$K$63:$K$66,A80)</f>
        <v>0</v>
      </c>
      <c r="BU80" s="207">
        <f>COUNTIF(JEUDI!$J$63:$J$66,A80)</f>
        <v>0</v>
      </c>
      <c r="BV80" s="41">
        <f>COUNTIF(JEUDI!$K$63:$K$66,A80)</f>
        <v>0</v>
      </c>
      <c r="BW80" s="207">
        <f>COUNTIF(VENDREDI!$J$63:$J$66,A80)</f>
        <v>0</v>
      </c>
      <c r="BX80" s="42">
        <f>COUNTIF(VENDREDI!$K$63:$K$66,A80)</f>
        <v>0</v>
      </c>
      <c r="BY80" s="207">
        <f>COUNTIF(LUNDI!$L$66:$L136,A80)</f>
        <v>0</v>
      </c>
      <c r="BZ80" s="208"/>
      <c r="CA80" s="41">
        <f>COUNTIF(MARDI!$L$63:$L$66,A80)</f>
        <v>0</v>
      </c>
      <c r="CB80" s="208"/>
      <c r="CC80" s="208">
        <f>COUNTIF(MERCREDI!$L$63:$L$66,A80)</f>
        <v>0</v>
      </c>
      <c r="CD80" s="208"/>
      <c r="CE80" s="41">
        <f>COUNTIF(JEUDI!$L$63:$L$66,A80)</f>
        <v>0</v>
      </c>
      <c r="CF80" s="208"/>
      <c r="CG80" s="209">
        <f>COUNTIF(VENDREDI!$L$63:$L$66,A80)</f>
        <v>0</v>
      </c>
      <c r="CK80" s="43">
        <f>COUNTIF(LUNDI!$O$64:$O$66,A80)</f>
        <v>0</v>
      </c>
      <c r="CL80" s="41">
        <f>COUNTIF(MARDI!$O$64:$O$66,A80)</f>
        <v>0</v>
      </c>
      <c r="CM80" s="41">
        <f>COUNTIF(MERCREDI!$O$64:$O$66,A80)</f>
        <v>0</v>
      </c>
      <c r="CN80" s="41">
        <f>COUNTIF(JEUDI!$O$64:$O$66,A80)</f>
        <v>0</v>
      </c>
      <c r="CO80" s="42">
        <f>COUNTIF(VENDREDI!$O$64:$O$66,A80)</f>
        <v>0</v>
      </c>
      <c r="CQ80" s="43">
        <f>COUNTIF(LUNDI!$P$64:$P$66,A80)</f>
        <v>0</v>
      </c>
      <c r="CR80" s="41">
        <f>COUNTIF(MARDI!$P$64:$P$66,A80)</f>
        <v>0</v>
      </c>
      <c r="CS80" s="41">
        <f>COUNTIF(MERCREDI!$P$64:$P$66,A80)</f>
        <v>0</v>
      </c>
      <c r="CT80" s="41">
        <f>COUNTIF(JEUDI!$P$64:$P$66,A80)</f>
        <v>0</v>
      </c>
      <c r="CU80" s="42">
        <f>COUNTIF(VENDREDI!$P$64:$P$66,A80)</f>
        <v>0</v>
      </c>
      <c r="CV80" s="543" t="str">
        <f t="shared" si="78"/>
        <v>VIBERT</v>
      </c>
      <c r="CW80" s="559" t="e">
        <f>INDEX(LUNDI!$B$6:$B$29,MATCH($A$80,LUNDI!D6:D29,0))</f>
        <v>#N/A</v>
      </c>
      <c r="CX80" s="559" t="e">
        <f>INDEX(LUNDI!$B$6:$B$29,MATCH($A$80,LUNDI!E6:E29,0))</f>
        <v>#N/A</v>
      </c>
      <c r="CY80" s="559" t="e">
        <f>INDEX(LUNDI!$B$6:$B$29,MATCH($A$80,LUNDI!F6:F29,0))</f>
        <v>#N/A</v>
      </c>
      <c r="CZ80" s="559" t="e">
        <f>INDEX(LUNDI!$B$6:$B$29,MATCH($A$80,LUNDI!G6:G29,0))</f>
        <v>#N/A</v>
      </c>
      <c r="DA80" s="559" t="e">
        <f>INDEX(LUNDI!$B$6:$B$29,MATCH($A$80,LUNDI!H6:H29,0))</f>
        <v>#N/A</v>
      </c>
      <c r="DB80" s="559" t="e">
        <f>INDEX(LUNDI!$B$6:$B$29,MATCH($A$80,LUNDI!I6:I29,0))</f>
        <v>#N/A</v>
      </c>
      <c r="DC80" s="559" t="e">
        <f>INDEX(LUNDI!$B$6:$B$29,MATCH($A$80,LUNDI!J6:J29,0))</f>
        <v>#N/A</v>
      </c>
      <c r="DD80" s="559" t="e">
        <f>INDEX(LUNDI!$B$6:$B$29,MATCH($A$80,LUNDI!K6:K29,0))</f>
        <v>#N/A</v>
      </c>
      <c r="DE80" s="559" t="e">
        <f>INDEX(LUNDI!$B$6:$B$29,MATCH($A$80,LUNDI!L6:L29,0))</f>
        <v>#N/A</v>
      </c>
      <c r="DF80" s="559" t="e">
        <f>INDEX(LUNDI!$B$6:$B$29,MATCH($A$80,LUNDI!M6:M29,0))</f>
        <v>#N/A</v>
      </c>
      <c r="DG80" s="559" t="e">
        <f>INDEX(LUNDI!$B$6:$B$29,MATCH($A$80,LUNDI!N6:N29,0))</f>
        <v>#N/A</v>
      </c>
      <c r="DH80" s="559" t="e">
        <f>INDEX(LUNDI!$B$6:$B$29,MATCH($A$80,LUNDI!O6:O29,0))</f>
        <v>#N/A</v>
      </c>
      <c r="DI80" s="559" t="e">
        <f>INDEX(LUNDI!$B$6:$B$29,MATCH($A$80,LUNDI!P6:P29,0))</f>
        <v>#N/A</v>
      </c>
      <c r="DJ80" s="559" t="e">
        <f>INDEX(LUNDI!$B$6:$B$29,MATCH($A$80,LUNDI!Q6:Q29,0))</f>
        <v>#N/A</v>
      </c>
      <c r="DK80" s="559" t="e">
        <f>INDEX(LUNDI!$B$6:$B$29,MATCH($A$80,LUNDI!R6:R29,0))</f>
        <v>#N/A</v>
      </c>
      <c r="DL80" s="559" t="e">
        <f>INDEX(LUNDI!$B$6:$B$29,MATCH($A$80,LUNDI!S6:S29,0))</f>
        <v>#N/A</v>
      </c>
      <c r="DM80" s="559" t="e">
        <f>INDEX(LUNDI!$B$6:$B$29,MATCH($A$80,LUNDI!T6:T29,0))</f>
        <v>#N/A</v>
      </c>
      <c r="DN80" s="559" t="e">
        <f>INDEX(LUNDI!$B$6:$B$29,MATCH($A$80,LUNDI!U6:U29,0))</f>
        <v>#N/A</v>
      </c>
      <c r="DO80" s="559" t="e">
        <f>INDEX(LUNDI!$B$6:$B$29,MATCH($A$80,LUNDI!V6:V29,0))</f>
        <v>#N/A</v>
      </c>
      <c r="DP80" s="559" t="e">
        <f>INDEX(LUNDI!$B$6:$B$29,MATCH($A$80,LUNDI!W6:W29,0))</f>
        <v>#N/A</v>
      </c>
      <c r="DQ80" s="559" t="e">
        <f>INDEX(LUNDI!$B$6:$B$29,MATCH($A$80,LUNDI!X6:X29,0))</f>
        <v>#N/A</v>
      </c>
      <c r="DR80" s="559" t="e">
        <f>INDEX(LUNDI!$B$6:$B$29,MATCH($A$80,LUNDI!Y6:Y29,0))</f>
        <v>#N/A</v>
      </c>
      <c r="DS80" s="559" t="e">
        <f>INDEX(LUNDI!$B$6:$B$29,MATCH($A$80,LUNDI!Z6:Z29,0))</f>
        <v>#N/A</v>
      </c>
      <c r="DT80" s="559" t="e">
        <f>INDEX(LUNDI!$B$6:$B$29,MATCH($A$80,LUNDI!AA6:AA29,0))</f>
        <v>#N/A</v>
      </c>
      <c r="DU80" s="559" t="e">
        <f>INDEX(LUNDI!$B$6:$B$29,MATCH($A$80,LUNDI!AB6:AB29,0))</f>
        <v>#N/A</v>
      </c>
      <c r="DV80" s="572">
        <f t="shared" si="66"/>
        <v>0</v>
      </c>
      <c r="DW80" s="543" t="str">
        <f t="shared" si="67"/>
        <v>VIBERT</v>
      </c>
      <c r="DX80" s="559" t="e">
        <f>INDEX(MARDI!$B$6:$B$29,MATCH($A$80,MARDI!D6:D29,0))</f>
        <v>#N/A</v>
      </c>
      <c r="DY80" s="559" t="e">
        <f>INDEX(MARDI!$B$6:$B$29,MATCH($A$80,MARDI!E6:E29,0))</f>
        <v>#N/A</v>
      </c>
      <c r="DZ80" s="559" t="e">
        <f>INDEX(MARDI!$B$6:$B$29,MATCH($A$80,MARDI!F6:F29,0))</f>
        <v>#N/A</v>
      </c>
      <c r="EA80" s="559" t="e">
        <f>INDEX(MARDI!$B$6:$B$29,MATCH($A$80,MARDI!G6:G29,0))</f>
        <v>#N/A</v>
      </c>
      <c r="EB80" s="559" t="e">
        <f>INDEX(MARDI!$B$6:$B$29,MATCH($A$80,MARDI!H6:H29,0))</f>
        <v>#N/A</v>
      </c>
      <c r="EC80" s="559" t="e">
        <f>INDEX(MARDI!$B$6:$B$29,MATCH($A$80,MARDI!I6:I29,0))</f>
        <v>#N/A</v>
      </c>
      <c r="ED80" s="559" t="e">
        <f>INDEX(MARDI!$B$6:$B$29,MATCH($A$80,MARDI!J6:J29,0))</f>
        <v>#N/A</v>
      </c>
      <c r="EE80" s="559" t="e">
        <f>INDEX(MARDI!$B$6:$B$29,MATCH($A$80,MARDI!K6:K29,0))</f>
        <v>#N/A</v>
      </c>
      <c r="EF80" s="559" t="e">
        <f>INDEX(MARDI!$B$6:$B$29,MATCH($A$80,MARDI!L6:L29,0))</f>
        <v>#N/A</v>
      </c>
      <c r="EG80" s="559" t="e">
        <f>INDEX(MARDI!$B$6:$B$29,MATCH($A$80,MARDI!M6:M29,0))</f>
        <v>#N/A</v>
      </c>
      <c r="EH80" s="559" t="e">
        <f>INDEX(MARDI!$B$6:$B$29,MATCH($A$80,MARDI!N6:N29,0))</f>
        <v>#N/A</v>
      </c>
      <c r="EI80" s="559" t="e">
        <f>INDEX(MARDI!$B$6:$B$29,MATCH($A$80,MARDI!O6:O29,0))</f>
        <v>#N/A</v>
      </c>
      <c r="EJ80" s="559" t="e">
        <f>INDEX(MARDI!$B$6:$B$29,MATCH($A$80,MARDI!P6:P29,0))</f>
        <v>#N/A</v>
      </c>
      <c r="EK80" s="559" t="e">
        <f>INDEX(MARDI!$B$6:$B$29,MATCH($A$80,MARDI!Q6:Q29,0))</f>
        <v>#N/A</v>
      </c>
      <c r="EL80" s="559" t="e">
        <f>INDEX(MARDI!$B$6:$B$29,MATCH($A$80,MARDI!R6:R29,0))</f>
        <v>#N/A</v>
      </c>
      <c r="EM80" s="559" t="e">
        <f>INDEX(MARDI!$B$6:$B$29,MATCH($A$80,MARDI!S6:S29,0))</f>
        <v>#N/A</v>
      </c>
      <c r="EN80" s="559" t="e">
        <f>INDEX(MARDI!$B$6:$B$29,MATCH($A$80,MARDI!T6:T29,0))</f>
        <v>#N/A</v>
      </c>
      <c r="EO80" s="559" t="e">
        <f>INDEX(MARDI!$B$6:$B$29,MATCH($A$80,MARDI!U6:U29,0))</f>
        <v>#N/A</v>
      </c>
      <c r="EP80" s="559" t="e">
        <f>INDEX(MARDI!$B$6:$B$29,MATCH($A$80,MARDI!V6:V29,0))</f>
        <v>#N/A</v>
      </c>
      <c r="EQ80" s="559" t="e">
        <f>INDEX(MARDI!$B$6:$B$29,MATCH($A$80,MARDI!W6:W29,0))</f>
        <v>#N/A</v>
      </c>
      <c r="ER80" s="559" t="e">
        <f>INDEX(MARDI!$B$6:$B$29,MATCH($A$80,MARDI!X6:X29,0))</f>
        <v>#N/A</v>
      </c>
      <c r="ES80" s="559" t="e">
        <f>INDEX(MARDI!$B$6:$B$29,MATCH($A$80,MARDI!Y6:Y29,0))</f>
        <v>#N/A</v>
      </c>
      <c r="ET80" s="559" t="e">
        <f>INDEX(MARDI!$B$6:$B$29,MATCH($A$80,MARDI!Z6:Z29,0))</f>
        <v>#N/A</v>
      </c>
      <c r="EU80" s="559" t="e">
        <f>INDEX(MARDI!$B$6:$B$29,MATCH($A$80,MARDI!AA6:AA29,0))</f>
        <v>#N/A</v>
      </c>
      <c r="EV80" s="559" t="e">
        <f>INDEX(MARDI!$B$6:$B$29,MATCH($A$80,MARDI!AB6:AB29,0))</f>
        <v>#N/A</v>
      </c>
      <c r="EW80" s="572">
        <f t="shared" si="68"/>
        <v>0</v>
      </c>
      <c r="EX80" s="559"/>
      <c r="EY80" s="568" t="str">
        <f t="shared" si="79"/>
        <v>VIBERT</v>
      </c>
      <c r="EZ80" s="559" t="e">
        <f>INDEX(MERCREDI!$B$6:$B$29,MATCH($A$80,MERCREDI!D6:D29,0))</f>
        <v>#N/A</v>
      </c>
      <c r="FA80" s="559" t="e">
        <f>INDEX(MERCREDI!$B$6:$B$29,MATCH($A$80,MERCREDI!E6:E29,0))</f>
        <v>#N/A</v>
      </c>
      <c r="FB80" s="559" t="e">
        <f>INDEX(MERCREDI!$B$6:$B$29,MATCH($A$80,MERCREDI!F6:F29,0))</f>
        <v>#N/A</v>
      </c>
      <c r="FC80" s="559" t="e">
        <f>INDEX(MERCREDI!$B$6:$B$29,MATCH($A$80,MERCREDI!G6:G29,0))</f>
        <v>#N/A</v>
      </c>
      <c r="FD80" s="559" t="e">
        <f>INDEX(MERCREDI!$B$6:$B$29,MATCH($A$80,MERCREDI!H6:H29,0))</f>
        <v>#N/A</v>
      </c>
      <c r="FE80" s="559" t="e">
        <f>INDEX(MERCREDI!$B$6:$B$29,MATCH($A$80,MERCREDI!I6:I29,0))</f>
        <v>#N/A</v>
      </c>
      <c r="FF80" s="559" t="e">
        <f>INDEX(MERCREDI!$B$6:$B$29,MATCH($A$80,MERCREDI!J6:J29,0))</f>
        <v>#N/A</v>
      </c>
      <c r="FG80" s="559" t="e">
        <f>INDEX(MERCREDI!$B$6:$B$29,MATCH($A$80,MERCREDI!K6:K29,0))</f>
        <v>#N/A</v>
      </c>
      <c r="FH80" s="559" t="e">
        <f>INDEX(MERCREDI!$B$6:$B$29,MATCH($A$80,MERCREDI!L6:L29,0))</f>
        <v>#N/A</v>
      </c>
      <c r="FI80" s="559" t="e">
        <f>INDEX(MERCREDI!$B$6:$B$29,MATCH($A$80,MERCREDI!M6:M29,0))</f>
        <v>#N/A</v>
      </c>
      <c r="FJ80" s="559" t="e">
        <f>INDEX(MERCREDI!$B$6:$B$29,MATCH($A$80,MERCREDI!N6:N29,0))</f>
        <v>#N/A</v>
      </c>
      <c r="FK80" s="559" t="e">
        <f>INDEX(MERCREDI!$B$6:$B$29,MATCH($A$80,MERCREDI!O6:O29,0))</f>
        <v>#N/A</v>
      </c>
      <c r="FL80" s="559" t="e">
        <f>INDEX(MERCREDI!$B$6:$B$29,MATCH($A$80,MERCREDI!P6:P29,0))</f>
        <v>#N/A</v>
      </c>
      <c r="FM80" s="559" t="e">
        <f>INDEX(MERCREDI!$B$6:$B$29,MATCH($A$80,MERCREDI!Q6:Q29,0))</f>
        <v>#N/A</v>
      </c>
      <c r="FN80" s="559" t="e">
        <f>INDEX(MERCREDI!$B$6:$B$29,MATCH($A$80,MERCREDI!R6:R29,0))</f>
        <v>#N/A</v>
      </c>
      <c r="FO80" s="559" t="e">
        <f>INDEX(MERCREDI!$B$6:$B$29,MATCH($A$80,MERCREDI!S6:S29,0))</f>
        <v>#N/A</v>
      </c>
      <c r="FP80" s="559" t="e">
        <f>INDEX(MERCREDI!$B$6:$B$29,MATCH($A$80,MERCREDI!T6:T29,0))</f>
        <v>#N/A</v>
      </c>
      <c r="FQ80" s="559" t="e">
        <f>INDEX(MERCREDI!$B$6:$B$29,MATCH($A$80,MERCREDI!U6:U29,0))</f>
        <v>#N/A</v>
      </c>
      <c r="FR80" s="559" t="e">
        <f>INDEX(MERCREDI!$B$6:$B$29,MATCH($A$80,MERCREDI!V6:V29,0))</f>
        <v>#N/A</v>
      </c>
      <c r="FS80" s="559" t="e">
        <f>INDEX(MERCREDI!$B$6:$B$29,MATCH($A$80,MERCREDI!W6:W29,0))</f>
        <v>#N/A</v>
      </c>
      <c r="FT80" s="559" t="e">
        <f>INDEX(MERCREDI!$B$6:$B$29,MATCH($A$80,MERCREDI!X6:X29,0))</f>
        <v>#N/A</v>
      </c>
      <c r="FU80" s="559" t="e">
        <f>INDEX(MERCREDI!$B$6:$B$29,MATCH($A$80,MERCREDI!Y6:Y29,0))</f>
        <v>#N/A</v>
      </c>
      <c r="FV80" s="559" t="e">
        <f>INDEX(MERCREDI!$B$6:$B$29,MATCH($A$80,MERCREDI!Z6:Z29,0))</f>
        <v>#N/A</v>
      </c>
      <c r="FW80" s="559" t="e">
        <f>INDEX(MERCREDI!$B$6:$B$29,MATCH($A$80,MERCREDI!AA6:AA29,0))</f>
        <v>#N/A</v>
      </c>
      <c r="FX80" s="559" t="e">
        <f>INDEX(MERCREDI!$B$6:$B$29,MATCH($A$80,MERCREDI!AB6:AB29,0))</f>
        <v>#N/A</v>
      </c>
      <c r="FY80" s="572">
        <f t="shared" si="80"/>
        <v>0</v>
      </c>
      <c r="GA80" s="570" t="str">
        <f t="shared" si="81"/>
        <v>VIBERT</v>
      </c>
      <c r="GB80" s="565" t="e">
        <f>INDEX(JEUDI!$B$6:$B$29,MATCH($A$80,JEUDI!D6:D29,0))</f>
        <v>#N/A</v>
      </c>
      <c r="GC80" s="565" t="e">
        <f>INDEX(JEUDI!$B$6:$B$29,MATCH($A$80,JEUDI!E6:E29,0))</f>
        <v>#N/A</v>
      </c>
      <c r="GD80" s="565" t="e">
        <f>INDEX(JEUDI!$B$6:$B$29,MATCH($A$80,JEUDI!F6:F29,0))</f>
        <v>#N/A</v>
      </c>
      <c r="GE80" s="565" t="e">
        <f>INDEX(JEUDI!$B$6:$B$29,MATCH($A$80,JEUDI!G6:G29,0))</f>
        <v>#N/A</v>
      </c>
      <c r="GF80" s="565" t="e">
        <f>INDEX(JEUDI!$B$6:$B$29,MATCH($A$80,JEUDI!H6:H29,0))</f>
        <v>#N/A</v>
      </c>
      <c r="GG80" s="565" t="e">
        <f>INDEX(JEUDI!$B$6:$B$29,MATCH($A$80,JEUDI!I6:I29,0))</f>
        <v>#N/A</v>
      </c>
      <c r="GH80" s="565" t="e">
        <f>INDEX(JEUDI!$B$6:$B$29,MATCH($A$80,JEUDI!J6:J29,0))</f>
        <v>#N/A</v>
      </c>
      <c r="GI80" s="565" t="e">
        <f>INDEX(JEUDI!$B$6:$B$29,MATCH($A$80,JEUDI!K6:K29,0))</f>
        <v>#N/A</v>
      </c>
      <c r="GJ80" s="565" t="e">
        <f>INDEX(JEUDI!$B$6:$B$29,MATCH($A$80,JEUDI!L6:L29,0))</f>
        <v>#N/A</v>
      </c>
      <c r="GK80" s="565" t="e">
        <f>INDEX(JEUDI!$B$6:$B$29,MATCH($A$80,JEUDI!M6:M29,0))</f>
        <v>#N/A</v>
      </c>
      <c r="GL80" s="565" t="e">
        <f>INDEX(JEUDI!$B$6:$B$29,MATCH($A$80,JEUDI!N6:N29,0))</f>
        <v>#N/A</v>
      </c>
      <c r="GM80" s="565" t="e">
        <f>INDEX(JEUDI!$B$6:$B$29,MATCH($A$80,JEUDI!O6:O29,0))</f>
        <v>#N/A</v>
      </c>
      <c r="GN80" s="565" t="e">
        <f>INDEX(JEUDI!$B$6:$B$29,MATCH($A$80,JEUDI!P6:P29,0))</f>
        <v>#N/A</v>
      </c>
      <c r="GO80" s="565" t="e">
        <f>INDEX(JEUDI!$B$6:$B$29,MATCH($A$80,JEUDI!Q6:Q29,0))</f>
        <v>#N/A</v>
      </c>
      <c r="GP80" s="565" t="e">
        <f>INDEX(JEUDI!$B$6:$B$29,MATCH($A$80,JEUDI!R6:R29,0))</f>
        <v>#N/A</v>
      </c>
      <c r="GQ80" s="565" t="e">
        <f>INDEX(JEUDI!$B$6:$B$29,MATCH($A$80,JEUDI!S6:S29,0))</f>
        <v>#N/A</v>
      </c>
      <c r="GR80" s="565" t="e">
        <f>INDEX(JEUDI!$B$6:$B$29,MATCH($A$80,JEUDI!T6:T29,0))</f>
        <v>#N/A</v>
      </c>
      <c r="GS80" s="565" t="e">
        <f>INDEX(JEUDI!$B$6:$B$29,MATCH($A$80,JEUDI!U6:U29,0))</f>
        <v>#N/A</v>
      </c>
      <c r="GT80" s="565" t="e">
        <f>INDEX(JEUDI!$B$6:$B$29,MATCH($A$80,JEUDI!V6:V29,0))</f>
        <v>#N/A</v>
      </c>
      <c r="GU80" s="565" t="e">
        <f>INDEX(JEUDI!$B$6:$B$29,MATCH($A$80,JEUDI!W6:W29,0))</f>
        <v>#N/A</v>
      </c>
      <c r="GV80" s="565" t="e">
        <f>INDEX(JEUDI!$B$6:$B$29,MATCH($A$80,JEUDI!X6:X29,0))</f>
        <v>#N/A</v>
      </c>
      <c r="GW80" s="565" t="e">
        <f>INDEX(JEUDI!$B$6:$B$29,MATCH($A$80,JEUDI!Y6:Y29,0))</f>
        <v>#N/A</v>
      </c>
      <c r="GX80" s="565" t="e">
        <f>INDEX(JEUDI!$B$6:$B$29,MATCH($A$80,JEUDI!Z6:Z29,0))</f>
        <v>#N/A</v>
      </c>
      <c r="GY80" s="565" t="e">
        <f>INDEX(JEUDI!$B$6:$B$29,MATCH($A$80,JEUDI!AA6:AA29,0))</f>
        <v>#N/A</v>
      </c>
      <c r="GZ80" s="565" t="e">
        <f>INDEX(JEUDI!$B$6:$B$29,MATCH($A$80,JEUDI!AB6:AB29,0))</f>
        <v>#N/A</v>
      </c>
      <c r="HA80" s="572">
        <f t="shared" si="82"/>
        <v>0</v>
      </c>
      <c r="HC80" s="772" t="str">
        <f t="shared" si="83"/>
        <v>VIBERT</v>
      </c>
      <c r="HD80" s="565" t="e">
        <f>INDEX(VENDREDI!$B$6:$B$29,MATCH($A$80,VENDREDI!D6:D29,0))</f>
        <v>#N/A</v>
      </c>
      <c r="HE80" s="565" t="e">
        <f>INDEX(VENDREDI!$B$6:$B$29,MATCH($A$80,VENDREDI!E6:E29,0))</f>
        <v>#N/A</v>
      </c>
      <c r="HF80" s="565" t="e">
        <f>INDEX(VENDREDI!$B$6:$B$29,MATCH($A$80,VENDREDI!F6:F29,0))</f>
        <v>#N/A</v>
      </c>
      <c r="HG80" s="565" t="e">
        <f>INDEX(VENDREDI!$B$6:$B$29,MATCH($A$80,VENDREDI!G6:G29,0))</f>
        <v>#N/A</v>
      </c>
      <c r="HH80" s="565" t="e">
        <f>INDEX(VENDREDI!$B$6:$B$29,MATCH($A$80,VENDREDI!H6:H29,0))</f>
        <v>#N/A</v>
      </c>
      <c r="HI80" s="565" t="e">
        <f>INDEX(VENDREDI!$B$6:$B$29,MATCH($A$80,VENDREDI!I6:I29,0))</f>
        <v>#N/A</v>
      </c>
      <c r="HJ80" s="565" t="e">
        <f>INDEX(VENDREDI!$B$6:$B$29,MATCH($A$80,VENDREDI!J6:J29,0))</f>
        <v>#N/A</v>
      </c>
      <c r="HK80" s="565" t="e">
        <f>INDEX(VENDREDI!$B$6:$B$29,MATCH($A$80,VENDREDI!K6:K29,0))</f>
        <v>#N/A</v>
      </c>
      <c r="HL80" s="565" t="e">
        <f>INDEX(VENDREDI!$B$6:$B$29,MATCH($A$80,VENDREDI!L6:L29,0))</f>
        <v>#N/A</v>
      </c>
      <c r="HM80" s="565" t="e">
        <f>INDEX(VENDREDI!$B$6:$B$29,MATCH($A$80,VENDREDI!M6:M29,0))</f>
        <v>#N/A</v>
      </c>
      <c r="HN80" s="565" t="e">
        <f>INDEX(VENDREDI!$B$6:$B$29,MATCH($A$80,VENDREDI!N6:N29,0))</f>
        <v>#N/A</v>
      </c>
      <c r="HO80" s="565" t="e">
        <f>INDEX(VENDREDI!$B$6:$B$29,MATCH($A$80,VENDREDI!O6:O29,0))</f>
        <v>#N/A</v>
      </c>
      <c r="HP80" s="565" t="e">
        <f>INDEX(VENDREDI!$B$6:$B$29,MATCH($A$80,VENDREDI!P6:P29,0))</f>
        <v>#N/A</v>
      </c>
      <c r="HQ80" s="565" t="e">
        <f>INDEX(VENDREDI!$B$6:$B$29,MATCH($A$80,VENDREDI!Q6:Q29,0))</f>
        <v>#N/A</v>
      </c>
      <c r="HR80" s="565" t="e">
        <f>INDEX(VENDREDI!$B$6:$B$29,MATCH($A$80,VENDREDI!R6:R29,0))</f>
        <v>#N/A</v>
      </c>
      <c r="HS80" s="565" t="e">
        <f>INDEX(VENDREDI!$B$6:$B$29,MATCH($A$80,VENDREDI!S6:S29,0))</f>
        <v>#N/A</v>
      </c>
      <c r="HT80" s="565" t="e">
        <f>INDEX(VENDREDI!$B$6:$B$29,MATCH($A$80,VENDREDI!T6:T29,0))</f>
        <v>#N/A</v>
      </c>
      <c r="HU80" s="565" t="e">
        <f>INDEX(VENDREDI!$B$6:$B$29,MATCH($A$80,VENDREDI!U6:U29,0))</f>
        <v>#N/A</v>
      </c>
      <c r="HV80" s="565" t="e">
        <f>INDEX(VENDREDI!$B$6:$B$29,MATCH($A$80,VENDREDI!V6:V29,0))</f>
        <v>#N/A</v>
      </c>
      <c r="HW80" s="565" t="e">
        <f>INDEX(VENDREDI!$B$6:$B$29,MATCH($A$80,VENDREDI!W6:W29,0))</f>
        <v>#N/A</v>
      </c>
      <c r="HX80" s="565" t="e">
        <f>INDEX(VENDREDI!$B$6:$B$29,MATCH($A$80,VENDREDI!X6:X29,0))</f>
        <v>#N/A</v>
      </c>
      <c r="HY80" s="565" t="e">
        <f>INDEX(VENDREDI!$B$6:$B$29,MATCH($A$80,VENDREDI!Y6:Y29,0))</f>
        <v>#N/A</v>
      </c>
      <c r="HZ80" s="565" t="e">
        <f>INDEX(VENDREDI!$B$6:$B$29,MATCH($A$80,VENDREDI!Z6:Z29,0))</f>
        <v>#N/A</v>
      </c>
      <c r="IA80" s="565" t="e">
        <f>INDEX(VENDREDI!$B$6:$B$29,MATCH($A$80,VENDREDI!AA6:AA29,0))</f>
        <v>#N/A</v>
      </c>
      <c r="IB80" s="565" t="e">
        <f>INDEX(VENDREDI!$B$6:$B$29,MATCH($A$80,VENDREDI!AB6:AB29,0))</f>
        <v>#N/A</v>
      </c>
      <c r="IC80" s="572">
        <f t="shared" si="84"/>
        <v>0</v>
      </c>
      <c r="IG80" s="772" t="str">
        <f t="shared" si="85"/>
        <v>VIBERT</v>
      </c>
      <c r="IH80" s="565" t="e">
        <f>INDEX(LUNDI!$B$35:$B$58,MATCH($A$80,LUNDI!D35:D58,0))</f>
        <v>#N/A</v>
      </c>
      <c r="II80" s="565" t="e">
        <f>INDEX(LUNDI!$B$35:$B$58,MATCH($A$80,LUNDI!E35:E58,0))</f>
        <v>#N/A</v>
      </c>
      <c r="IJ80" s="565" t="e">
        <f>INDEX(LUNDI!$B$35:$B$58,MATCH($A$80,LUNDI!F35:F58,0))</f>
        <v>#N/A</v>
      </c>
      <c r="IK80" s="565" t="e">
        <f>INDEX(LUNDI!$B$35:$B$58,MATCH($A$80,LUNDI!G35:G58,0))</f>
        <v>#N/A</v>
      </c>
      <c r="IL80" s="565" t="e">
        <f>INDEX(LUNDI!$B$35:$B$58,MATCH($A$80,LUNDI!H35:H58,0))</f>
        <v>#N/A</v>
      </c>
      <c r="IM80" s="565" t="e">
        <f>INDEX(LUNDI!$B$35:$B$58,MATCH($A$80,LUNDI!I35:I58,0))</f>
        <v>#N/A</v>
      </c>
      <c r="IN80" s="565" t="e">
        <f>INDEX(LUNDI!$B$35:$B$58,MATCH($A$80,LUNDI!J35:J58,0))</f>
        <v>#N/A</v>
      </c>
      <c r="IO80" s="565" t="e">
        <f>INDEX(LUNDI!$B$35:$B$58,MATCH($A$80,LUNDI!K35:K58,0))</f>
        <v>#N/A</v>
      </c>
      <c r="IP80" s="565" t="e">
        <f>INDEX(LUNDI!$B$35:$B$58,MATCH($A$80,LUNDI!L35:L58,0))</f>
        <v>#N/A</v>
      </c>
      <c r="IQ80" s="565" t="e">
        <f>INDEX(LUNDI!$B$35:$B$58,MATCH($A$80,LUNDI!M35:M58,0))</f>
        <v>#N/A</v>
      </c>
      <c r="IR80" s="565" t="e">
        <f>INDEX(LUNDI!$B$35:$B$58,MATCH($A$80,LUNDI!N35:N58,0))</f>
        <v>#N/A</v>
      </c>
      <c r="IS80" s="565" t="e">
        <f>INDEX(LUNDI!$B$35:$B$58,MATCH($A$80,LUNDI!O35:O58,0))</f>
        <v>#N/A</v>
      </c>
      <c r="IT80" s="565" t="e">
        <f>INDEX(LUNDI!$B$35:$B$58,MATCH($A$80,LUNDI!P35:P58,0))</f>
        <v>#N/A</v>
      </c>
      <c r="IU80" s="565" t="e">
        <f>INDEX(LUNDI!$B$35:$B$58,MATCH($A$80,LUNDI!Q35:Q58,0))</f>
        <v>#N/A</v>
      </c>
      <c r="IV80" s="565" t="e">
        <f>INDEX(LUNDI!$B$35:$B$58,MATCH($A$80,LUNDI!R35:R58,0))</f>
        <v>#N/A</v>
      </c>
      <c r="IW80" s="565" t="e">
        <f>INDEX(LUNDI!$B$35:$B$58,MATCH($A$80,LUNDI!S35:S58,0))</f>
        <v>#N/A</v>
      </c>
      <c r="IX80" s="565" t="e">
        <f>INDEX(LUNDI!$B$35:$B$58,MATCH($A$80,LUNDI!T35:T58,0))</f>
        <v>#N/A</v>
      </c>
      <c r="IY80" s="565" t="e">
        <f>INDEX(LUNDI!$B$35:$B$58,MATCH($A$80,LUNDI!U35:U58,0))</f>
        <v>#N/A</v>
      </c>
      <c r="IZ80" s="565" t="e">
        <f>INDEX(LUNDI!$B$35:$B$58,MATCH($A$80,LUNDI!V35:V58,0))</f>
        <v>#N/A</v>
      </c>
      <c r="JA80" s="565" t="e">
        <f>INDEX(LUNDI!$B$35:$B$58,MATCH($A$80,LUNDI!W35:W58,0))</f>
        <v>#N/A</v>
      </c>
      <c r="JB80" s="565" t="e">
        <f>INDEX(LUNDI!$B$35:$B$58,MATCH($A$80,LUNDI!X35:X58,0))</f>
        <v>#N/A</v>
      </c>
      <c r="JC80" s="565" t="e">
        <f>INDEX(LUNDI!$B$35:$B$58,MATCH($A$80,LUNDI!Y35:Y58,0))</f>
        <v>#N/A</v>
      </c>
      <c r="JD80" s="565" t="e">
        <f>INDEX(LUNDI!$B$35:$B$58,MATCH($A$80,LUNDI!Z35:Z58,0))</f>
        <v>#N/A</v>
      </c>
      <c r="JE80" s="565" t="e">
        <f>INDEX(LUNDI!$B$35:$B$58,MATCH($A$80,LUNDI!AA35:AA58,0))</f>
        <v>#N/A</v>
      </c>
      <c r="JF80" s="565" t="e">
        <f>INDEX(LUNDI!$B$35:$B$58,MATCH($A$80,LUNDI!AB35:AB58,0))</f>
        <v>#N/A</v>
      </c>
      <c r="JG80" s="572">
        <f t="shared" si="86"/>
        <v>0</v>
      </c>
      <c r="JI80" s="772" t="str">
        <f t="shared" si="87"/>
        <v>VIBERT</v>
      </c>
      <c r="JJ80" s="565" t="e">
        <f>INDEX(MARDI!$B$35:$B$58,MATCH($A$80,MARDI!D35:D58,0))</f>
        <v>#N/A</v>
      </c>
      <c r="JK80" s="565" t="e">
        <f>INDEX(MARDI!$B$35:$B$58,MATCH($A$80,MARDI!E35:E58,0))</f>
        <v>#N/A</v>
      </c>
      <c r="JL80" s="565" t="e">
        <f>INDEX(MARDI!$B$35:$B$58,MATCH($A$80,MARDI!F35:F58,0))</f>
        <v>#N/A</v>
      </c>
      <c r="JM80" s="565" t="e">
        <f>INDEX(MARDI!$B$35:$B$58,MATCH($A$80,MARDI!G35:G58,0))</f>
        <v>#N/A</v>
      </c>
      <c r="JN80" s="565" t="e">
        <f>INDEX(MARDI!$B$35:$B$58,MATCH($A$80,MARDI!H35:H58,0))</f>
        <v>#N/A</v>
      </c>
      <c r="JO80" s="565" t="e">
        <f>INDEX(MARDI!$B$35:$B$58,MATCH($A$80,MARDI!I35:I58,0))</f>
        <v>#N/A</v>
      </c>
      <c r="JP80" s="565" t="e">
        <f>INDEX(MARDI!$B$35:$B$58,MATCH($A$80,MARDI!J35:J58,0))</f>
        <v>#N/A</v>
      </c>
      <c r="JQ80" s="565" t="e">
        <f>INDEX(MARDI!$B$35:$B$58,MATCH($A$80,MARDI!K35:K58,0))</f>
        <v>#N/A</v>
      </c>
      <c r="JR80" s="565" t="e">
        <f>INDEX(MARDI!$B$35:$B$58,MATCH($A$80,MARDI!L35:L58,0))</f>
        <v>#N/A</v>
      </c>
      <c r="JS80" s="565" t="e">
        <f>INDEX(MARDI!$B$35:$B$58,MATCH($A$80,MARDI!M35:M58,0))</f>
        <v>#N/A</v>
      </c>
      <c r="JT80" s="565" t="e">
        <f>INDEX(MARDI!$B$35:$B$58,MATCH($A$80,MARDI!N35:N58,0))</f>
        <v>#N/A</v>
      </c>
      <c r="JU80" s="565" t="e">
        <f>INDEX(MARDI!$B$35:$B$58,MATCH($A$80,MARDI!O35:O58,0))</f>
        <v>#N/A</v>
      </c>
      <c r="JV80" s="565" t="e">
        <f>INDEX(MARDI!$B$35:$B$58,MATCH($A$80,MARDI!P35:P58,0))</f>
        <v>#N/A</v>
      </c>
      <c r="JW80" s="565" t="e">
        <f>INDEX(MARDI!$B$35:$B$58,MATCH($A$80,MARDI!Q35:Q58,0))</f>
        <v>#N/A</v>
      </c>
      <c r="JX80" s="565" t="e">
        <f>INDEX(MARDI!$B$35:$B$58,MATCH($A$80,MARDI!R35:R58,0))</f>
        <v>#N/A</v>
      </c>
      <c r="JY80" s="565" t="e">
        <f>INDEX(MARDI!$B$35:$B$58,MATCH($A$80,MARDI!S35:S58,0))</f>
        <v>#N/A</v>
      </c>
      <c r="JZ80" s="565" t="e">
        <f>INDEX(MARDI!$B$35:$B$58,MATCH($A$80,MARDI!T35:T58,0))</f>
        <v>#N/A</v>
      </c>
      <c r="KA80" s="565" t="e">
        <f>INDEX(MARDI!$B$35:$B$58,MATCH($A$80,MARDI!U35:U58,0))</f>
        <v>#N/A</v>
      </c>
      <c r="KB80" s="565" t="e">
        <f>INDEX(MARDI!$B$35:$B$58,MATCH($A$80,MARDI!V35:V58,0))</f>
        <v>#N/A</v>
      </c>
      <c r="KC80" s="565" t="e">
        <f>INDEX(MARDI!$B$35:$B$58,MATCH($A$80,MARDI!W35:W58,0))</f>
        <v>#N/A</v>
      </c>
      <c r="KD80" s="565" t="e">
        <f>INDEX(MARDI!$B$35:$B$58,MATCH($A$80,MARDI!X35:X58,0))</f>
        <v>#N/A</v>
      </c>
      <c r="KE80" s="565" t="e">
        <f>INDEX(MARDI!$B$35:$B$58,MATCH($A$80,MARDI!Y35:Y58,0))</f>
        <v>#N/A</v>
      </c>
      <c r="KF80" s="565" t="e">
        <f>INDEX(MARDI!$B$35:$B$58,MATCH($A$80,MARDI!Z35:Z58,0))</f>
        <v>#N/A</v>
      </c>
      <c r="KG80" s="565" t="e">
        <f>INDEX(MARDI!$B$35:$B$58,MATCH($A$80,MARDI!AA35:AA58,0))</f>
        <v>#N/A</v>
      </c>
      <c r="KH80" s="565" t="e">
        <f>INDEX(MARDI!$B$35:$B$58,MATCH($A$80,MARDI!AB35:AB58,0))</f>
        <v>#N/A</v>
      </c>
      <c r="KI80" s="572">
        <f t="shared" si="88"/>
        <v>0</v>
      </c>
      <c r="KK80" s="565" t="str">
        <f t="shared" si="89"/>
        <v>VIBERT</v>
      </c>
      <c r="KL80" s="565" t="e">
        <f>INDEX(MERCREDI!$B$35:$B$58,MATCH($A$80,MERCREDI!D35:D58,0))</f>
        <v>#N/A</v>
      </c>
      <c r="KM80" s="565" t="e">
        <f>INDEX(MERCREDI!$B$35:$B$58,MATCH($A$80,MERCREDI!E35:E58,0))</f>
        <v>#N/A</v>
      </c>
      <c r="KN80" s="565" t="e">
        <f>INDEX(MERCREDI!$B$35:$B$58,MATCH($A$80,MERCREDI!F35:F58,0))</f>
        <v>#N/A</v>
      </c>
      <c r="KO80" s="565" t="e">
        <f>INDEX(MERCREDI!$B$35:$B$58,MATCH($A$80,MERCREDI!G35:G58,0))</f>
        <v>#N/A</v>
      </c>
      <c r="KP80" s="565" t="e">
        <f>INDEX(MERCREDI!$B$35:$B$58,MATCH($A$80,MERCREDI!H35:H58,0))</f>
        <v>#N/A</v>
      </c>
      <c r="KQ80" s="565" t="e">
        <f>INDEX(MERCREDI!$B$35:$B$58,MATCH($A$80,MERCREDI!I35:I58,0))</f>
        <v>#N/A</v>
      </c>
      <c r="KR80" s="565" t="e">
        <f>INDEX(MERCREDI!$B$35:$B$58,MATCH($A$80,MERCREDI!J35:J58,0))</f>
        <v>#N/A</v>
      </c>
      <c r="KS80" s="565" t="e">
        <f>INDEX(MERCREDI!$B$35:$B$58,MATCH($A$80,MERCREDI!K35:K58,0))</f>
        <v>#N/A</v>
      </c>
      <c r="KT80" s="565" t="e">
        <f>INDEX(MERCREDI!$B$35:$B$58,MATCH($A$80,MERCREDI!L35:L58,0))</f>
        <v>#N/A</v>
      </c>
      <c r="KU80" s="565" t="e">
        <f>INDEX(MERCREDI!$B$35:$B$58,MATCH($A$80,MERCREDI!M35:M58,0))</f>
        <v>#N/A</v>
      </c>
      <c r="KV80" s="565" t="e">
        <f>INDEX(MERCREDI!$B$35:$B$58,MATCH($A$80,MERCREDI!N35:N58,0))</f>
        <v>#N/A</v>
      </c>
      <c r="KW80" s="565" t="e">
        <f>INDEX(MERCREDI!$B$35:$B$58,MATCH($A$80,MERCREDI!O35:O58,0))</f>
        <v>#N/A</v>
      </c>
      <c r="KX80" s="565" t="e">
        <f>INDEX(MERCREDI!$B$35:$B$58,MATCH($A$80,MERCREDI!P35:P58,0))</f>
        <v>#N/A</v>
      </c>
      <c r="KY80" s="565" t="e">
        <f>INDEX(MERCREDI!$B$35:$B$58,MATCH($A$80,MERCREDI!Q35:Q58,0))</f>
        <v>#N/A</v>
      </c>
      <c r="KZ80" s="565" t="e">
        <f>INDEX(MERCREDI!$B$35:$B$58,MATCH($A$80,MERCREDI!R35:R58,0))</f>
        <v>#N/A</v>
      </c>
      <c r="LA80" s="565" t="e">
        <f>INDEX(MERCREDI!$B$35:$B$58,MATCH($A$80,MERCREDI!S35:S58,0))</f>
        <v>#N/A</v>
      </c>
      <c r="LB80" s="565" t="e">
        <f>INDEX(MERCREDI!$B$35:$B$58,MATCH($A$80,MERCREDI!T35:T58,0))</f>
        <v>#N/A</v>
      </c>
      <c r="LC80" s="565" t="e">
        <f>INDEX(MERCREDI!$B$35:$B$58,MATCH($A$80,MERCREDI!U35:U58,0))</f>
        <v>#N/A</v>
      </c>
      <c r="LD80" s="565" t="e">
        <f>INDEX(MERCREDI!$B$35:$B$58,MATCH($A$80,MERCREDI!V35:V58,0))</f>
        <v>#N/A</v>
      </c>
      <c r="LE80" s="565" t="e">
        <f>INDEX(MERCREDI!$B$35:$B$58,MATCH($A$80,MERCREDI!W35:W58,0))</f>
        <v>#N/A</v>
      </c>
      <c r="LF80" s="565" t="e">
        <f>INDEX(MERCREDI!$B$35:$B$58,MATCH($A$80,MERCREDI!X35:X58,0))</f>
        <v>#N/A</v>
      </c>
      <c r="LG80" s="565" t="e">
        <f>INDEX(MERCREDI!$B$35:$B$58,MATCH($A$80,MERCREDI!Y35:Y58,0))</f>
        <v>#N/A</v>
      </c>
      <c r="LH80" s="565" t="e">
        <f>INDEX(MERCREDI!$B$35:$B$58,MATCH($A$80,MERCREDI!Z35:Z58,0))</f>
        <v>#N/A</v>
      </c>
      <c r="LI80" s="565" t="e">
        <f>INDEX(MERCREDI!$B$35:$B$58,MATCH($A$80,MERCREDI!AA35:AA58,0))</f>
        <v>#N/A</v>
      </c>
      <c r="LJ80" s="565" t="e">
        <f>INDEX(MERCREDI!$B$35:$B$58,MATCH($A$80,MERCREDI!AB35:AB58,0))</f>
        <v>#N/A</v>
      </c>
      <c r="LK80" s="572">
        <f t="shared" si="90"/>
        <v>0</v>
      </c>
      <c r="LM80" s="565" t="str">
        <f t="shared" si="91"/>
        <v>VIBERT</v>
      </c>
      <c r="LN80" s="565" t="e">
        <f>INDEX(JEUDI!$B$35:$B$58,MATCH($A$80,JEUDI!D35:D58,0))</f>
        <v>#N/A</v>
      </c>
      <c r="LO80" s="565" t="e">
        <f>INDEX(JEUDI!$B$35:$B$58,MATCH($A$80,JEUDI!E35:E58,0))</f>
        <v>#N/A</v>
      </c>
      <c r="LP80" s="565" t="e">
        <f>INDEX(JEUDI!$B$35:$B$58,MATCH($A$80,JEUDI!F35:F58,0))</f>
        <v>#N/A</v>
      </c>
      <c r="LQ80" s="565" t="e">
        <f>INDEX(JEUDI!$B$35:$B$58,MATCH($A$80,JEUDI!G35:G58,0))</f>
        <v>#N/A</v>
      </c>
      <c r="LR80" s="565" t="e">
        <f>INDEX(JEUDI!$B$35:$B$58,MATCH($A$80,JEUDI!H35:H58,0))</f>
        <v>#N/A</v>
      </c>
      <c r="LS80" s="565" t="e">
        <f>INDEX(JEUDI!$B$35:$B$58,MATCH($A$80,JEUDI!I35:I58,0))</f>
        <v>#N/A</v>
      </c>
      <c r="LT80" s="565" t="e">
        <f>INDEX(JEUDI!$B$35:$B$58,MATCH($A$80,JEUDI!J35:J58,0))</f>
        <v>#N/A</v>
      </c>
      <c r="LU80" s="565" t="e">
        <f>INDEX(JEUDI!$B$35:$B$58,MATCH($A$80,JEUDI!K35:K58,0))</f>
        <v>#N/A</v>
      </c>
      <c r="LV80" s="565" t="e">
        <f>INDEX(JEUDI!$B$35:$B$58,MATCH($A$80,JEUDI!L35:L58,0))</f>
        <v>#N/A</v>
      </c>
      <c r="LW80" s="565" t="e">
        <f>INDEX(JEUDI!$B$35:$B$58,MATCH($A$80,JEUDI!M35:M58,0))</f>
        <v>#N/A</v>
      </c>
      <c r="LX80" s="565" t="e">
        <f>INDEX(JEUDI!$B$35:$B$58,MATCH($A$80,JEUDI!N35:N58,0))</f>
        <v>#N/A</v>
      </c>
      <c r="LY80" s="565" t="e">
        <f>INDEX(JEUDI!$B$35:$B$58,MATCH($A$80,JEUDI!O35:O58,0))</f>
        <v>#N/A</v>
      </c>
      <c r="LZ80" s="565" t="e">
        <f>INDEX(JEUDI!$B$35:$B$58,MATCH($A$80,JEUDI!P35:P58,0))</f>
        <v>#N/A</v>
      </c>
      <c r="MA80" s="565" t="e">
        <f>INDEX(JEUDI!$B$35:$B$58,MATCH($A$80,JEUDI!Q35:Q58,0))</f>
        <v>#N/A</v>
      </c>
      <c r="MB80" s="565" t="e">
        <f>INDEX(JEUDI!$B$35:$B$58,MATCH($A$80,JEUDI!R35:R58,0))</f>
        <v>#N/A</v>
      </c>
      <c r="MC80" s="565" t="e">
        <f>INDEX(JEUDI!$B$35:$B$58,MATCH($A$80,JEUDI!S35:S58,0))</f>
        <v>#N/A</v>
      </c>
      <c r="MD80" s="565" t="e">
        <f>INDEX(JEUDI!$B$35:$B$58,MATCH($A$80,JEUDI!T35:T58,0))</f>
        <v>#N/A</v>
      </c>
      <c r="ME80" s="565" t="e">
        <f>INDEX(JEUDI!$B$35:$B$58,MATCH($A$80,JEUDI!U35:U58,0))</f>
        <v>#N/A</v>
      </c>
      <c r="MF80" s="565" t="e">
        <f>INDEX(JEUDI!$B$35:$B$58,MATCH($A$80,JEUDI!V35:V58,0))</f>
        <v>#N/A</v>
      </c>
      <c r="MG80" s="565" t="e">
        <f>INDEX(JEUDI!$B$35:$B$58,MATCH($A$80,JEUDI!W35:W58,0))</f>
        <v>#N/A</v>
      </c>
      <c r="MH80" s="565" t="e">
        <f>INDEX(JEUDI!$B$35:$B$58,MATCH($A$80,JEUDI!X35:X58,0))</f>
        <v>#N/A</v>
      </c>
      <c r="MI80" s="565" t="e">
        <f>INDEX(JEUDI!$B$35:$B$58,MATCH($A$80,JEUDI!Y35:Y58,0))</f>
        <v>#N/A</v>
      </c>
      <c r="MJ80" s="565" t="e">
        <f>INDEX(JEUDI!$B$35:$B$58,MATCH($A$80,JEUDI!Z35:Z58,0))</f>
        <v>#N/A</v>
      </c>
      <c r="MK80" s="565" t="e">
        <f>INDEX(JEUDI!$B$35:$B$58,MATCH($A$80,JEUDI!AA35:AA58,0))</f>
        <v>#N/A</v>
      </c>
      <c r="ML80" s="565" t="e">
        <f>INDEX(JEUDI!$B$35:$B$58,MATCH($A$80,JEUDI!AB35:AB58,0))</f>
        <v>#N/A</v>
      </c>
      <c r="MM80" s="572">
        <f t="shared" si="92"/>
        <v>0</v>
      </c>
      <c r="MP80" s="565" t="str">
        <f t="shared" si="93"/>
        <v>VIBERT</v>
      </c>
      <c r="MQ80" s="565" t="e">
        <f>INDEX(VENDREDI!$B$35:$B$58,MATCH($A$80,VENDREDI!D35:D58,0))</f>
        <v>#N/A</v>
      </c>
      <c r="MR80" s="565" t="e">
        <f>INDEX(VENDREDI!$B$35:$B$58,MATCH($A$80,VENDREDI!E35:E58,0))</f>
        <v>#N/A</v>
      </c>
      <c r="MS80" s="565" t="e">
        <f>INDEX(VENDREDI!$B$35:$B$58,MATCH($A$80,VENDREDI!F35:F58,0))</f>
        <v>#N/A</v>
      </c>
      <c r="MT80" s="565" t="e">
        <f>INDEX(VENDREDI!$B$35:$B$58,MATCH($A$80,VENDREDI!G35:G58,0))</f>
        <v>#N/A</v>
      </c>
      <c r="MU80" s="565" t="e">
        <f>INDEX(VENDREDI!$B$35:$B$58,MATCH($A$80,VENDREDI!H35:H58,0))</f>
        <v>#N/A</v>
      </c>
      <c r="MV80" s="565" t="e">
        <f>INDEX(VENDREDI!$B$35:$B$58,MATCH($A$80,VENDREDI!I35:I58,0))</f>
        <v>#N/A</v>
      </c>
      <c r="MW80" s="565" t="e">
        <f>INDEX(VENDREDI!$B$35:$B$58,MATCH($A$80,VENDREDI!J35:J58,0))</f>
        <v>#N/A</v>
      </c>
      <c r="MX80" s="565" t="e">
        <f>INDEX(VENDREDI!$B$35:$B$58,MATCH($A$80,VENDREDI!K35:K58,0))</f>
        <v>#N/A</v>
      </c>
      <c r="MY80" s="565" t="e">
        <f>INDEX(VENDREDI!$B$35:$B$58,MATCH($A$80,VENDREDI!L35:L58,0))</f>
        <v>#N/A</v>
      </c>
      <c r="MZ80" s="565" t="e">
        <f>INDEX(VENDREDI!$B$35:$B$58,MATCH($A$80,VENDREDI!M35:M58,0))</f>
        <v>#N/A</v>
      </c>
      <c r="NA80" s="565" t="e">
        <f>INDEX(VENDREDI!$B$35:$B$58,MATCH($A$80,VENDREDI!N35:N58,0))</f>
        <v>#N/A</v>
      </c>
      <c r="NB80" s="565" t="e">
        <f>INDEX(VENDREDI!$B$35:$B$58,MATCH($A$80,VENDREDI!O35:O58,0))</f>
        <v>#N/A</v>
      </c>
      <c r="NC80" s="565" t="e">
        <f>INDEX(VENDREDI!$B$35:$B$58,MATCH($A$80,VENDREDI!P35:P58,0))</f>
        <v>#N/A</v>
      </c>
      <c r="ND80" s="565" t="e">
        <f>INDEX(VENDREDI!$B$35:$B$58,MATCH($A$80,VENDREDI!Q35:Q58,0))</f>
        <v>#N/A</v>
      </c>
      <c r="NE80" s="565" t="e">
        <f>INDEX(VENDREDI!$B$35:$B$58,MATCH($A$80,VENDREDI!R35:R58,0))</f>
        <v>#N/A</v>
      </c>
      <c r="NF80" s="565" t="e">
        <f>INDEX(VENDREDI!$B$35:$B$58,MATCH($A$80,VENDREDI!S35:S58,0))</f>
        <v>#N/A</v>
      </c>
      <c r="NG80" s="565" t="e">
        <f>INDEX(VENDREDI!$B$35:$B$58,MATCH($A$80,VENDREDI!T35:T58,0))</f>
        <v>#N/A</v>
      </c>
      <c r="NH80" s="565" t="e">
        <f>INDEX(VENDREDI!$B$35:$B$58,MATCH($A$80,VENDREDI!U35:U58,0))</f>
        <v>#N/A</v>
      </c>
      <c r="NI80" s="565" t="e">
        <f>INDEX(VENDREDI!$B$35:$B$58,MATCH($A$80,VENDREDI!V35:V58,0))</f>
        <v>#N/A</v>
      </c>
      <c r="NJ80" s="565" t="e">
        <f>INDEX(VENDREDI!$B$35:$B$58,MATCH($A$80,VENDREDI!W35:W58,0))</f>
        <v>#N/A</v>
      </c>
      <c r="NK80" s="565" t="e">
        <f>INDEX(VENDREDI!$B$35:$B$58,MATCH($A$80,VENDREDI!X35:X58,0))</f>
        <v>#N/A</v>
      </c>
      <c r="NL80" s="565" t="e">
        <f>INDEX(VENDREDI!$B$35:$B$58,MATCH($A$80,VENDREDI!Y35:Y58,0))</f>
        <v>#N/A</v>
      </c>
      <c r="NM80" s="565" t="e">
        <f>INDEX(VENDREDI!$B$35:$B$58,MATCH($A$80,VENDREDI!Z35:Z58,0))</f>
        <v>#N/A</v>
      </c>
      <c r="NN80" s="565" t="e">
        <f>INDEX(VENDREDI!$B$35:$B$58,MATCH($A$80,VENDREDI!AA35:AA58,0))</f>
        <v>#N/A</v>
      </c>
      <c r="NO80" s="565" t="e">
        <f>INDEX(VENDREDI!$B$35:$B$58,MATCH($A$80,VENDREDI!AB35:AB58,0))</f>
        <v>#N/A</v>
      </c>
      <c r="NP80" s="572">
        <f t="shared" si="94"/>
        <v>0</v>
      </c>
      <c r="NS80" s="564" t="str">
        <f t="shared" si="95"/>
        <v>VIBERT</v>
      </c>
      <c r="NT80" s="617" t="e">
        <f>INDEX(LUNDI!$B$63:$B$66,MATCH(A80,LUNDI!$D$63:$D$66,0))</f>
        <v>#N/A</v>
      </c>
      <c r="NU80" s="618" t="e">
        <f>INDEX(LUNDI!$B$63:$B$66,MATCH(A80,LUNDI!$E$63:$E$66,0))</f>
        <v>#N/A</v>
      </c>
      <c r="NV80" s="625" t="e">
        <f>INDEX(LUNDI!$H$63:$H$66,MATCH(A80,LUNDI!$J$63:$J$66,0))</f>
        <v>#N/A</v>
      </c>
      <c r="NW80" s="626" t="e">
        <f>INDEX(LUNDI!$H$63:$H$66,MATCH($A$80,LUNDI!K63:K66,0))</f>
        <v>#N/A</v>
      </c>
      <c r="NX80" s="617" t="e">
        <f>INDEX(MARDI!$B$63:$B$66,MATCH(A80,MARDI!$D$63:$D$66,0))</f>
        <v>#N/A</v>
      </c>
      <c r="NY80" s="618" t="e">
        <f>INDEX(MARDI!$B$63:$B$66,MATCH(A80,MARDI!$E$63:$E$66,0))</f>
        <v>#N/A</v>
      </c>
      <c r="NZ80" s="625" t="e">
        <f>INDEX(MARDI!$H$63:$H$66,MATCH(A80,MARDI!$J$63:$J$66,0))</f>
        <v>#N/A</v>
      </c>
      <c r="OA80" s="626" t="e">
        <f>INDEX(MARDI!$H$63:$H$66,MATCH(A80,MARDI!$K$63:$K$66,0))</f>
        <v>#N/A</v>
      </c>
      <c r="OB80" s="617" t="e">
        <f>INDEX(MERCREDI!$B$63:$B$66,MATCH(A80,MERCREDI!$D$63:$D$66,0))</f>
        <v>#N/A</v>
      </c>
      <c r="OC80" s="618" t="e">
        <f>INDEX(MERCREDI!$B$63:$B$66,MATCH(A80,MERCREDI!$E$63:$E$66,0))</f>
        <v>#N/A</v>
      </c>
      <c r="OD80" s="625" t="e">
        <f>INDEX(MERCREDI!$H$63:$H$66,MATCH(A80,MERCREDI!$J$63:$J$66,0))</f>
        <v>#N/A</v>
      </c>
      <c r="OE80" s="626" t="e">
        <f>INDEX(MERCREDI!$H$63:$H$66,MATCH(A80,MERCREDI!$K$63:$K$66,0))</f>
        <v>#N/A</v>
      </c>
      <c r="OF80" s="617" t="e">
        <f>INDEX(JEUDI!$B$63:$B$66,MATCH(A80,JEUDI!$D$63:$D$66,0))</f>
        <v>#N/A</v>
      </c>
      <c r="OG80" s="618" t="e">
        <f>INDEX(JEUDI!$B$63:$B$66,MATCH(A80,JEUDI!$E$63:$E$66,0))</f>
        <v>#N/A</v>
      </c>
      <c r="OH80" s="625" t="e">
        <f>INDEX(JEUDI!$H$63:$H$66,MATCH(A80,JEUDI!$J$63:$J$66,0))</f>
        <v>#N/A</v>
      </c>
      <c r="OI80" s="626" t="e">
        <f>INDEX(JEUDI!$H$63:$H$66,MATCH(A80,JEUDI!$K$63:$K$66,0))</f>
        <v>#N/A</v>
      </c>
      <c r="OJ80" s="617" t="e">
        <f>INDEX(VENDREDI!$B$63:$B$66,MATCH(A80,VENDREDI!$D$63:$D$66,0))</f>
        <v>#N/A</v>
      </c>
      <c r="OK80" s="618" t="e">
        <f>INDEX(VENDREDI!$B$63:$B$66,MATCH(A80,VENDREDI!$E$63:$E$66,0))</f>
        <v>#N/A</v>
      </c>
      <c r="OL80" s="625" t="e">
        <f>INDEX(VENDREDI!$H$63:$H$66,MATCH(A80,VENDREDI!$J$63:$J$66,0))</f>
        <v>#N/A</v>
      </c>
      <c r="OM80" s="626" t="e">
        <f>INDEX(VENDREDI!$H$63:$H$66,MATCH(A80,VENDREDI!$K$63:$K$66,0))</f>
        <v>#N/A</v>
      </c>
      <c r="ON80" s="669" t="str">
        <f t="shared" si="96"/>
        <v>VIBERT</v>
      </c>
      <c r="OO80" s="641" t="e">
        <f>INDEX(LUNDI!$C$63:$C$66,MATCH(A80,LUNDI!$D$63:$D$66,0))</f>
        <v>#N/A</v>
      </c>
      <c r="OP80" s="642" t="e">
        <f>INDEX(LUNDI!$C$63:$C$66,MATCH(A80,LUNDI!$E$63:$E$66,0))</f>
        <v>#N/A</v>
      </c>
      <c r="OQ80" s="645" t="e">
        <f>INDEX(LUNDI!$I$63:$I$66,MATCH(A80,LUNDI!$J$63:$J$66,0))</f>
        <v>#N/A</v>
      </c>
      <c r="OR80" s="646" t="e">
        <f>INDEX(LUNDI!$I$63:$I$66,MATCH(A80,LUNDI!$K$63:$K$66,0))</f>
        <v>#N/A</v>
      </c>
      <c r="OS80" s="649" t="e">
        <f>INDEX(MARDI!$C$63:$C$66,MATCH(A80,MARDI!$D$63:$D$66,0))</f>
        <v>#N/A</v>
      </c>
      <c r="OT80" s="650" t="e">
        <f>INDEX(MARDI!$C$63:$C$66,MATCH(A80,MARDI!$E$63:$E$66,0))</f>
        <v>#N/A</v>
      </c>
      <c r="OU80" s="651" t="e">
        <f>INDEX(MARDI!$I$63:$I$66,MATCH(A80,MARDI!$J$63:$J$66,0))</f>
        <v>#N/A</v>
      </c>
      <c r="OV80" s="652" t="e">
        <f>INDEX(MARDI!$I$63:$I$66,MATCH(A80,MARDI!$K$63:$K$66,0))</f>
        <v>#N/A</v>
      </c>
      <c r="OW80" s="657" t="e">
        <f>INDEX(MERCREDI!$C$63:$C$66,MATCH(A80,MERCREDI!$D$63:$D$66,0))</f>
        <v>#N/A</v>
      </c>
      <c r="OX80" s="658" t="e">
        <f>INDEX(MERCREDI!$C$63:$C$66,MATCH(A80,MERCREDI!$E$63:$E$66,0))</f>
        <v>#N/A</v>
      </c>
      <c r="OY80" s="659" t="e">
        <f>INDEX(MERCREDI!$I$63:$I$66,MATCH(A80,MERCREDI!$J$63:$J$66,0))</f>
        <v>#N/A</v>
      </c>
      <c r="OZ80" s="660" t="e">
        <f>INDEX(MERCREDI!$I$63:$I$66,MATCH(A80,MERCREDI!$K$63:$K$66,0))</f>
        <v>#N/A</v>
      </c>
      <c r="PA80" s="657" t="e">
        <f>INDEX(JEUDI!$C$63:$C$66,MATCH(A80,JEUDI!$D$63:$D$66,0))</f>
        <v>#N/A</v>
      </c>
      <c r="PB80" s="658" t="e">
        <f>INDEX(JEUDI!$C$63:$C$66,MATCH(A80,JEUDI!$E$63:$E$66,0))</f>
        <v>#N/A</v>
      </c>
      <c r="PC80" s="659" t="e">
        <f>INDEX(JEUDI!$I$63:$I$66,MATCH(A80,JEUDI!$J$63:$J$66,0))</f>
        <v>#N/A</v>
      </c>
      <c r="PD80" s="660" t="e">
        <f>INDEX(JEUDI!$I$63:$I$66,MATCH(A80,JEUDI!$K$63:$K$66,0))</f>
        <v>#N/A</v>
      </c>
      <c r="PE80" s="657" t="e">
        <f>INDEX(VENDREDI!$C$63:$C$66,MATCH(A80,VENDREDI!$D$63:$D$66,0))</f>
        <v>#N/A</v>
      </c>
      <c r="PF80" s="658" t="e">
        <f>INDEX(VENDREDI!$C$63:$C$66,MATCH(A80,VENDREDI!$E$63:$E$66,0))</f>
        <v>#N/A</v>
      </c>
      <c r="PG80" s="659" t="e">
        <f>INDEX(VENDREDI!$I$63:$I$66,MATCH(A80,VENDREDI!$J$63:$J$66,0))</f>
        <v>#N/A</v>
      </c>
      <c r="PH80" s="660" t="e">
        <f>INDEX(VENDREDI!$I$63:$I$66,MATCH(A80,VENDREDI!$K$63:$K$66,0))</f>
        <v>#N/A</v>
      </c>
    </row>
    <row r="81" spans="1:461" x14ac:dyDescent="0.25">
      <c r="A81" s="90" t="str">
        <f>'LISTE DES PROFS'!A76</f>
        <v>VIVIES</v>
      </c>
      <c r="B81" s="226">
        <f t="shared" si="69"/>
        <v>0</v>
      </c>
      <c r="C81" s="487">
        <f t="shared" si="70"/>
        <v>0</v>
      </c>
      <c r="D81" s="481">
        <f t="shared" si="71"/>
        <v>0</v>
      </c>
      <c r="E81" s="482">
        <f t="shared" si="72"/>
        <v>0</v>
      </c>
      <c r="F81" s="226">
        <f t="shared" si="73"/>
        <v>0</v>
      </c>
      <c r="G81" s="487">
        <f t="shared" si="74"/>
        <v>0</v>
      </c>
      <c r="H81" s="481">
        <f t="shared" si="75"/>
        <v>0</v>
      </c>
      <c r="I81" s="482">
        <f t="shared" si="76"/>
        <v>0</v>
      </c>
      <c r="J81" s="226">
        <f t="shared" si="52"/>
        <v>0</v>
      </c>
      <c r="K81" s="487">
        <f t="shared" si="53"/>
        <v>0</v>
      </c>
      <c r="L81" s="481">
        <f t="shared" si="54"/>
        <v>0</v>
      </c>
      <c r="M81" s="482">
        <f t="shared" si="55"/>
        <v>0</v>
      </c>
      <c r="N81" s="492">
        <f t="shared" si="77"/>
        <v>0</v>
      </c>
      <c r="O81" s="480" t="s">
        <v>72</v>
      </c>
      <c r="P81" s="226">
        <f>COUNTIF(LUNDI!$D$6:$AB$15,A81)</f>
        <v>0</v>
      </c>
      <c r="Q81" s="228">
        <f>COUNTIF(LUNDI!$D$20:$Y$29,A81)</f>
        <v>0</v>
      </c>
      <c r="R81" s="444">
        <f t="shared" si="56"/>
        <v>0</v>
      </c>
      <c r="S81" s="228">
        <f>COUNTIF(MARDI!$D$6:$AB$15,A81)</f>
        <v>0</v>
      </c>
      <c r="T81" s="228">
        <f>COUNTIF(MARDI!$D$20:$Y$29,A81)</f>
        <v>0</v>
      </c>
      <c r="U81" s="444">
        <f t="shared" si="57"/>
        <v>0</v>
      </c>
      <c r="V81" s="228">
        <f>COUNTIF(MERCREDI!$D$6:$AB$15,A81)</f>
        <v>0</v>
      </c>
      <c r="W81" s="228">
        <f>COUNTIF(MERCREDI!$D$20:$Y$29,A81)</f>
        <v>0</v>
      </c>
      <c r="X81" s="444">
        <f t="shared" si="58"/>
        <v>0</v>
      </c>
      <c r="Y81" s="228">
        <f>COUNTIF(JEUDI!$D$6:$AB$15,A81)</f>
        <v>0</v>
      </c>
      <c r="Z81" s="228">
        <f>COUNTIF(JEUDI!$D$20:$Y$29,A81)</f>
        <v>0</v>
      </c>
      <c r="AA81" s="444">
        <f t="shared" si="59"/>
        <v>0</v>
      </c>
      <c r="AB81" s="228">
        <f>COUNTIF(VENDREDI!$D$6:$AB$15,A81)</f>
        <v>0</v>
      </c>
      <c r="AC81" s="229">
        <f>COUNTIF(VENDREDI!$D$20:$Y$29,A81)</f>
        <v>0</v>
      </c>
      <c r="AD81" s="451">
        <f t="shared" si="60"/>
        <v>0</v>
      </c>
      <c r="AE81" s="226">
        <f>COUNTIF(LUNDI!$D$63:$D$66,A81)</f>
        <v>0</v>
      </c>
      <c r="AF81" s="227">
        <f>COUNTIF(LUNDI!$E$63:$E$66,A81)</f>
        <v>0</v>
      </c>
      <c r="AG81" s="228">
        <f>COUNTIF(MARDI!$D$63:$D$66,A81)</f>
        <v>0</v>
      </c>
      <c r="AH81" s="234">
        <f>COUNTIF(MARDI!$E$63:$E$66,A81)</f>
        <v>0</v>
      </c>
      <c r="AI81" s="228">
        <f>COUNTIF(MERCREDI!$D$63:$D$66,A81)</f>
        <v>0</v>
      </c>
      <c r="AJ81" s="234">
        <f>COUNTIF(MERCREDI!$E$63:$E$66,A81)</f>
        <v>0</v>
      </c>
      <c r="AK81" s="228">
        <f>COUNTIF(JEUDI!$D$63:$D$66,A81)</f>
        <v>0</v>
      </c>
      <c r="AL81" s="227">
        <f>COUNTIF(JEUDI!$E$63:$E$66,A81)</f>
        <v>0</v>
      </c>
      <c r="AM81" s="228">
        <f>COUNTIF(VENDREDI!$D$63:$D$66,A81)</f>
        <v>0</v>
      </c>
      <c r="AN81" s="525">
        <f>COUNTIF(VENDREDI!$E$63:$E$66,A81)</f>
        <v>0</v>
      </c>
      <c r="AO81" s="226">
        <f>COUNTIF(LUNDI!$F$63:$F$66,A81)</f>
        <v>0</v>
      </c>
      <c r="AP81" s="227"/>
      <c r="AQ81" s="228">
        <f>COUNTIF(MARDI!$F$63:$F$66,A81)</f>
        <v>0</v>
      </c>
      <c r="AR81" s="227"/>
      <c r="AS81" s="228">
        <f>COUNTIF(MERCREDI!$F$63:$F$66,A81)</f>
        <v>0</v>
      </c>
      <c r="AT81" s="227"/>
      <c r="AU81" s="228">
        <f>COUNTIF(JEUDI!$F$63:$F$66,A81)</f>
        <v>0</v>
      </c>
      <c r="AV81" s="227"/>
      <c r="AW81" s="229">
        <f>COUNTIF(VENDREDI!$F$63:$F$66,A81)</f>
        <v>0</v>
      </c>
      <c r="AZ81" s="236">
        <f>COUNTIF(LUNDI!$D$35:$AB$44,A81)</f>
        <v>0</v>
      </c>
      <c r="BA81" s="237">
        <f>COUNTIF(LUNDI!$D$49:$Y$58,A81)</f>
        <v>0</v>
      </c>
      <c r="BB81" s="444">
        <f t="shared" si="61"/>
        <v>0</v>
      </c>
      <c r="BC81" s="237">
        <f>COUNTIF(MARDI!$D$35:$AB$44,A81)</f>
        <v>0</v>
      </c>
      <c r="BD81" s="237">
        <f>COUNTIF(MARDI!$D$49:$Y$58,A81)</f>
        <v>0</v>
      </c>
      <c r="BE81" s="444">
        <f t="shared" si="62"/>
        <v>0</v>
      </c>
      <c r="BF81" s="237">
        <f>COUNTIF(MERCREDI!$D$35:$AB$44,A81)</f>
        <v>0</v>
      </c>
      <c r="BG81" s="237">
        <f>COUNTIF(MERCREDI!$D$49:$Y$58,A81)</f>
        <v>0</v>
      </c>
      <c r="BH81" s="444">
        <f t="shared" si="63"/>
        <v>0</v>
      </c>
      <c r="BI81" s="237">
        <f>COUNTIF(JEUDI!$D$35:$AB$44,A81)</f>
        <v>0</v>
      </c>
      <c r="BJ81" s="237">
        <f>COUNTIF(JEUDI!$D$49:$Y$58,A81)</f>
        <v>0</v>
      </c>
      <c r="BK81" s="444">
        <f t="shared" si="64"/>
        <v>0</v>
      </c>
      <c r="BL81" s="237">
        <f>COUNTIF(VENDREDI!$D$35:$AB$44,A81)</f>
        <v>0</v>
      </c>
      <c r="BM81" s="238">
        <f>COUNTIF(VENDREDI!$D$49:$Y$58,A81)</f>
        <v>0</v>
      </c>
      <c r="BN81" s="451">
        <f t="shared" si="65"/>
        <v>0</v>
      </c>
      <c r="BO81" s="207">
        <f>COUNTIF(LUNDI!$J$63:$J$66,A81)</f>
        <v>0</v>
      </c>
      <c r="BP81" s="41">
        <f>COUNTIF(LUNDI!$K$63:$K$66,A81)</f>
        <v>0</v>
      </c>
      <c r="BQ81" s="207">
        <f>COUNTIF(MARDI!$J$63:$J$66,A81)</f>
        <v>0</v>
      </c>
      <c r="BR81" s="41">
        <f>COUNTIF(MARDI!$K$63:$K$66,A81)</f>
        <v>0</v>
      </c>
      <c r="BS81" s="207">
        <f>COUNTIF(MERCREDI!$J$63:$J$66,A81)</f>
        <v>0</v>
      </c>
      <c r="BT81" s="41">
        <f>COUNTIF(MERCREDI!$K$63:$K$66,A81)</f>
        <v>0</v>
      </c>
      <c r="BU81" s="207">
        <f>COUNTIF(JEUDI!$J$63:$J$66,A81)</f>
        <v>0</v>
      </c>
      <c r="BV81" s="41">
        <f>COUNTIF(JEUDI!$K$63:$K$66,A81)</f>
        <v>0</v>
      </c>
      <c r="BW81" s="207">
        <f>COUNTIF(VENDREDI!$J$63:$J$66,A81)</f>
        <v>0</v>
      </c>
      <c r="BX81" s="42">
        <f>COUNTIF(VENDREDI!$K$63:$K$66,A81)</f>
        <v>0</v>
      </c>
      <c r="BY81" s="207">
        <f>COUNTIF(LUNDI!$L$66:$L137,A81)</f>
        <v>0</v>
      </c>
      <c r="BZ81" s="208"/>
      <c r="CA81" s="41">
        <f>COUNTIF(MARDI!$L$63:$L$66,A81)</f>
        <v>0</v>
      </c>
      <c r="CB81" s="208"/>
      <c r="CC81" s="208">
        <f>COUNTIF(MERCREDI!$L$63:$L$66,A81)</f>
        <v>0</v>
      </c>
      <c r="CD81" s="208"/>
      <c r="CE81" s="41">
        <f>COUNTIF(JEUDI!$L$63:$L$66,A81)</f>
        <v>0</v>
      </c>
      <c r="CF81" s="208"/>
      <c r="CG81" s="209">
        <f>COUNTIF(VENDREDI!$L$63:$L$66,A81)</f>
        <v>0</v>
      </c>
      <c r="CK81" s="43">
        <f>COUNTIF(LUNDI!$O$64:$O$66,A81)</f>
        <v>0</v>
      </c>
      <c r="CL81" s="41">
        <f>COUNTIF(MARDI!$O$64:$O$66,A81)</f>
        <v>0</v>
      </c>
      <c r="CM81" s="41">
        <f>COUNTIF(MERCREDI!$O$64:$O$66,A81)</f>
        <v>0</v>
      </c>
      <c r="CN81" s="41">
        <f>COUNTIF(JEUDI!$O$64:$O$66,A81)</f>
        <v>0</v>
      </c>
      <c r="CO81" s="42">
        <f>COUNTIF(VENDREDI!$O$64:$O$66,A81)</f>
        <v>0</v>
      </c>
      <c r="CQ81" s="43">
        <f>COUNTIF(LUNDI!$P$64:$P$66,A81)</f>
        <v>0</v>
      </c>
      <c r="CR81" s="41">
        <f>COUNTIF(MARDI!$P$64:$P$66,A81)</f>
        <v>0</v>
      </c>
      <c r="CS81" s="41">
        <f>COUNTIF(MERCREDI!$P$64:$P$66,A81)</f>
        <v>0</v>
      </c>
      <c r="CT81" s="41">
        <f>COUNTIF(JEUDI!$P$64:$P$66,A81)</f>
        <v>0</v>
      </c>
      <c r="CU81" s="42">
        <f>COUNTIF(VENDREDI!$P$64:$P$66,A81)</f>
        <v>0</v>
      </c>
      <c r="CV81" s="543" t="str">
        <f t="shared" si="78"/>
        <v>VIVIES</v>
      </c>
      <c r="CW81" s="559" t="e">
        <f>INDEX(LUNDI!$B$6:$B$29,MATCH($A$81,LUNDI!D6:D29,0))</f>
        <v>#N/A</v>
      </c>
      <c r="CX81" s="559" t="e">
        <f>INDEX(LUNDI!$B$6:$B$29,MATCH($A$81,LUNDI!E6:E29,0))</f>
        <v>#N/A</v>
      </c>
      <c r="CY81" s="559" t="e">
        <f>INDEX(LUNDI!$B$6:$B$29,MATCH($A$81,LUNDI!F6:F29,0))</f>
        <v>#N/A</v>
      </c>
      <c r="CZ81" s="559" t="e">
        <f>INDEX(LUNDI!$B$6:$B$29,MATCH($A$81,LUNDI!G6:G29,0))</f>
        <v>#N/A</v>
      </c>
      <c r="DA81" s="559" t="e">
        <f>INDEX(LUNDI!$B$6:$B$29,MATCH($A$81,LUNDI!H6:H29,0))</f>
        <v>#N/A</v>
      </c>
      <c r="DB81" s="559" t="e">
        <f>INDEX(LUNDI!$B$6:$B$29,MATCH($A$81,LUNDI!I6:I29,0))</f>
        <v>#N/A</v>
      </c>
      <c r="DC81" s="559" t="e">
        <f>INDEX(LUNDI!$B$6:$B$29,MATCH($A$81,LUNDI!J6:J29,0))</f>
        <v>#N/A</v>
      </c>
      <c r="DD81" s="559" t="e">
        <f>INDEX(LUNDI!$B$6:$B$29,MATCH($A$81,LUNDI!K6:K29,0))</f>
        <v>#N/A</v>
      </c>
      <c r="DE81" s="559" t="e">
        <f>INDEX(LUNDI!$B$6:$B$29,MATCH($A$81,LUNDI!L6:L29,0))</f>
        <v>#N/A</v>
      </c>
      <c r="DF81" s="559" t="e">
        <f>INDEX(LUNDI!$B$6:$B$29,MATCH($A$81,LUNDI!M6:M29,0))</f>
        <v>#N/A</v>
      </c>
      <c r="DG81" s="559" t="e">
        <f>INDEX(LUNDI!$B$6:$B$29,MATCH($A$81,LUNDI!N6:N29,0))</f>
        <v>#N/A</v>
      </c>
      <c r="DH81" s="559" t="e">
        <f>INDEX(LUNDI!$B$6:$B$29,MATCH($A$81,LUNDI!O6:O29,0))</f>
        <v>#N/A</v>
      </c>
      <c r="DI81" s="559" t="e">
        <f>INDEX(LUNDI!$B$6:$B$29,MATCH($A$81,LUNDI!P6:P29,0))</f>
        <v>#N/A</v>
      </c>
      <c r="DJ81" s="559" t="e">
        <f>INDEX(LUNDI!$B$6:$B$29,MATCH($A$81,LUNDI!Q6:Q29,0))</f>
        <v>#N/A</v>
      </c>
      <c r="DK81" s="559" t="e">
        <f>INDEX(LUNDI!$B$6:$B$29,MATCH($A$81,LUNDI!R6:R29,0))</f>
        <v>#N/A</v>
      </c>
      <c r="DL81" s="559" t="e">
        <f>INDEX(LUNDI!$B$6:$B$29,MATCH($A$81,LUNDI!S6:S29,0))</f>
        <v>#N/A</v>
      </c>
      <c r="DM81" s="559" t="e">
        <f>INDEX(LUNDI!$B$6:$B$29,MATCH($A$81,LUNDI!T6:T29,0))</f>
        <v>#N/A</v>
      </c>
      <c r="DN81" s="559" t="e">
        <f>INDEX(LUNDI!$B$6:$B$29,MATCH($A$81,LUNDI!U6:U29,0))</f>
        <v>#N/A</v>
      </c>
      <c r="DO81" s="559" t="e">
        <f>INDEX(LUNDI!$B$6:$B$29,MATCH($A$81,LUNDI!V6:V29,0))</f>
        <v>#N/A</v>
      </c>
      <c r="DP81" s="559" t="e">
        <f>INDEX(LUNDI!$B$6:$B$29,MATCH($A$81,LUNDI!W6:W29,0))</f>
        <v>#N/A</v>
      </c>
      <c r="DQ81" s="559" t="e">
        <f>INDEX(LUNDI!$B$6:$B$29,MATCH($A$81,LUNDI!X6:X29,0))</f>
        <v>#N/A</v>
      </c>
      <c r="DR81" s="559" t="e">
        <f>INDEX(LUNDI!$B$6:$B$29,MATCH($A$81,LUNDI!Y6:Y29,0))</f>
        <v>#N/A</v>
      </c>
      <c r="DS81" s="559" t="e">
        <f>INDEX(LUNDI!$B$6:$B$29,MATCH($A$81,LUNDI!Z6:Z29,0))</f>
        <v>#N/A</v>
      </c>
      <c r="DT81" s="559" t="e">
        <f>INDEX(LUNDI!$B$6:$B$29,MATCH($A$81,LUNDI!AA6:AA29,0))</f>
        <v>#N/A</v>
      </c>
      <c r="DU81" s="559" t="e">
        <f>INDEX(LUNDI!$B$6:$B$29,MATCH($A$81,LUNDI!AB6:AB29,0))</f>
        <v>#N/A</v>
      </c>
      <c r="DV81" s="572">
        <f t="shared" si="66"/>
        <v>0</v>
      </c>
      <c r="DW81" s="543" t="str">
        <f t="shared" si="67"/>
        <v>VIVIES</v>
      </c>
      <c r="DX81" s="559" t="e">
        <f>INDEX(MARDI!$B$6:$B$29,MATCH($A$81,MARDI!D6:D29,0))</f>
        <v>#N/A</v>
      </c>
      <c r="DY81" s="559" t="e">
        <f>INDEX(MARDI!$B$6:$B$29,MATCH($A$81,MARDI!E6:E29,0))</f>
        <v>#N/A</v>
      </c>
      <c r="DZ81" s="559" t="e">
        <f>INDEX(MARDI!$B$6:$B$29,MATCH($A$81,MARDI!F6:F29,0))</f>
        <v>#N/A</v>
      </c>
      <c r="EA81" s="559" t="e">
        <f>INDEX(MARDI!$B$6:$B$29,MATCH($A$81,MARDI!G6:G29,0))</f>
        <v>#N/A</v>
      </c>
      <c r="EB81" s="559" t="e">
        <f>INDEX(MARDI!$B$6:$B$29,MATCH($A$81,MARDI!H6:H29,0))</f>
        <v>#N/A</v>
      </c>
      <c r="EC81" s="559" t="e">
        <f>INDEX(MARDI!$B$6:$B$29,MATCH($A$81,MARDI!I6:I29,0))</f>
        <v>#N/A</v>
      </c>
      <c r="ED81" s="559" t="e">
        <f>INDEX(MARDI!$B$6:$B$29,MATCH($A$81,MARDI!J6:J29,0))</f>
        <v>#N/A</v>
      </c>
      <c r="EE81" s="559" t="e">
        <f>INDEX(MARDI!$B$6:$B$29,MATCH($A$81,MARDI!K6:K29,0))</f>
        <v>#N/A</v>
      </c>
      <c r="EF81" s="559" t="e">
        <f>INDEX(MARDI!$B$6:$B$29,MATCH($A$81,MARDI!L6:L29,0))</f>
        <v>#N/A</v>
      </c>
      <c r="EG81" s="559" t="e">
        <f>INDEX(MARDI!$B$6:$B$29,MATCH($A$81,MARDI!M6:M29,0))</f>
        <v>#N/A</v>
      </c>
      <c r="EH81" s="559" t="e">
        <f>INDEX(MARDI!$B$6:$B$29,MATCH($A$81,MARDI!N6:N29,0))</f>
        <v>#N/A</v>
      </c>
      <c r="EI81" s="559" t="e">
        <f>INDEX(MARDI!$B$6:$B$29,MATCH($A$81,MARDI!O6:O29,0))</f>
        <v>#N/A</v>
      </c>
      <c r="EJ81" s="559" t="e">
        <f>INDEX(MARDI!$B$6:$B$29,MATCH($A$81,MARDI!P6:P29,0))</f>
        <v>#N/A</v>
      </c>
      <c r="EK81" s="559" t="e">
        <f>INDEX(MARDI!$B$6:$B$29,MATCH($A$81,MARDI!Q6:Q29,0))</f>
        <v>#N/A</v>
      </c>
      <c r="EL81" s="559" t="e">
        <f>INDEX(MARDI!$B$6:$B$29,MATCH($A$81,MARDI!R6:R29,0))</f>
        <v>#N/A</v>
      </c>
      <c r="EM81" s="559" t="e">
        <f>INDEX(MARDI!$B$6:$B$29,MATCH($A$81,MARDI!S6:S29,0))</f>
        <v>#N/A</v>
      </c>
      <c r="EN81" s="559" t="e">
        <f>INDEX(MARDI!$B$6:$B$29,MATCH($A$81,MARDI!T6:T29,0))</f>
        <v>#N/A</v>
      </c>
      <c r="EO81" s="559" t="e">
        <f>INDEX(MARDI!$B$6:$B$29,MATCH($A$81,MARDI!U6:U29,0))</f>
        <v>#N/A</v>
      </c>
      <c r="EP81" s="559" t="e">
        <f>INDEX(MARDI!$B$6:$B$29,MATCH($A$81,MARDI!V6:V29,0))</f>
        <v>#N/A</v>
      </c>
      <c r="EQ81" s="559" t="e">
        <f>INDEX(MARDI!$B$6:$B$29,MATCH($A$81,MARDI!W6:W29,0))</f>
        <v>#N/A</v>
      </c>
      <c r="ER81" s="559" t="e">
        <f>INDEX(MARDI!$B$6:$B$29,MATCH($A$81,MARDI!X6:X29,0))</f>
        <v>#N/A</v>
      </c>
      <c r="ES81" s="559" t="e">
        <f>INDEX(MARDI!$B$6:$B$29,MATCH($A$81,MARDI!Y6:Y29,0))</f>
        <v>#N/A</v>
      </c>
      <c r="ET81" s="559" t="e">
        <f>INDEX(MARDI!$B$6:$B$29,MATCH($A$81,MARDI!Z6:Z29,0))</f>
        <v>#N/A</v>
      </c>
      <c r="EU81" s="559" t="e">
        <f>INDEX(MARDI!$B$6:$B$29,MATCH($A$81,MARDI!AA6:AA29,0))</f>
        <v>#N/A</v>
      </c>
      <c r="EV81" s="559" t="e">
        <f>INDEX(MARDI!$B$6:$B$29,MATCH($A$81,MARDI!AB6:AB29,0))</f>
        <v>#N/A</v>
      </c>
      <c r="EW81" s="572">
        <f t="shared" si="68"/>
        <v>0</v>
      </c>
      <c r="EX81" s="559"/>
      <c r="EY81" s="568" t="str">
        <f t="shared" si="79"/>
        <v>VIVIES</v>
      </c>
      <c r="EZ81" s="559" t="e">
        <f>INDEX(MERCREDI!$B$6:$B$29,MATCH($A$81,MERCREDI!D6:D29,0))</f>
        <v>#N/A</v>
      </c>
      <c r="FA81" s="559" t="e">
        <f>INDEX(MERCREDI!$B$6:$B$29,MATCH($A$81,MERCREDI!E6:E29,0))</f>
        <v>#N/A</v>
      </c>
      <c r="FB81" s="559" t="e">
        <f>INDEX(MERCREDI!$B$6:$B$29,MATCH($A$81,MERCREDI!F6:F29,0))</f>
        <v>#N/A</v>
      </c>
      <c r="FC81" s="559" t="e">
        <f>INDEX(MERCREDI!$B$6:$B$29,MATCH($A$81,MERCREDI!G6:G29,0))</f>
        <v>#N/A</v>
      </c>
      <c r="FD81" s="559" t="e">
        <f>INDEX(MERCREDI!$B$6:$B$29,MATCH($A$81,MERCREDI!H6:H29,0))</f>
        <v>#N/A</v>
      </c>
      <c r="FE81" s="559" t="e">
        <f>INDEX(MERCREDI!$B$6:$B$29,MATCH($A$81,MERCREDI!I6:I29,0))</f>
        <v>#N/A</v>
      </c>
      <c r="FF81" s="559" t="e">
        <f>INDEX(MERCREDI!$B$6:$B$29,MATCH($A$81,MERCREDI!J6:J29,0))</f>
        <v>#N/A</v>
      </c>
      <c r="FG81" s="559" t="e">
        <f>INDEX(MERCREDI!$B$6:$B$29,MATCH($A$81,MERCREDI!K6:K29,0))</f>
        <v>#N/A</v>
      </c>
      <c r="FH81" s="559" t="e">
        <f>INDEX(MERCREDI!$B$6:$B$29,MATCH($A$81,MERCREDI!L6:L29,0))</f>
        <v>#N/A</v>
      </c>
      <c r="FI81" s="559" t="e">
        <f>INDEX(MERCREDI!$B$6:$B$29,MATCH($A$81,MERCREDI!M6:M29,0))</f>
        <v>#N/A</v>
      </c>
      <c r="FJ81" s="559" t="e">
        <f>INDEX(MERCREDI!$B$6:$B$29,MATCH($A$81,MERCREDI!N6:N29,0))</f>
        <v>#N/A</v>
      </c>
      <c r="FK81" s="559" t="e">
        <f>INDEX(MERCREDI!$B$6:$B$29,MATCH($A$81,MERCREDI!O6:O29,0))</f>
        <v>#N/A</v>
      </c>
      <c r="FL81" s="559" t="e">
        <f>INDEX(MERCREDI!$B$6:$B$29,MATCH($A$81,MERCREDI!P6:P29,0))</f>
        <v>#N/A</v>
      </c>
      <c r="FM81" s="559" t="e">
        <f>INDEX(MERCREDI!$B$6:$B$29,MATCH($A$81,MERCREDI!Q6:Q29,0))</f>
        <v>#N/A</v>
      </c>
      <c r="FN81" s="559" t="e">
        <f>INDEX(MERCREDI!$B$6:$B$29,MATCH($A$81,MERCREDI!R6:R29,0))</f>
        <v>#N/A</v>
      </c>
      <c r="FO81" s="559" t="e">
        <f>INDEX(MERCREDI!$B$6:$B$29,MATCH($A$81,MERCREDI!S6:S29,0))</f>
        <v>#N/A</v>
      </c>
      <c r="FP81" s="559" t="e">
        <f>INDEX(MERCREDI!$B$6:$B$29,MATCH($A$81,MERCREDI!T6:T29,0))</f>
        <v>#N/A</v>
      </c>
      <c r="FQ81" s="559" t="e">
        <f>INDEX(MERCREDI!$B$6:$B$29,MATCH($A$81,MERCREDI!U6:U29,0))</f>
        <v>#N/A</v>
      </c>
      <c r="FR81" s="559" t="e">
        <f>INDEX(MERCREDI!$B$6:$B$29,MATCH($A$81,MERCREDI!V6:V29,0))</f>
        <v>#N/A</v>
      </c>
      <c r="FS81" s="559" t="e">
        <f>INDEX(MERCREDI!$B$6:$B$29,MATCH($A$81,MERCREDI!W6:W29,0))</f>
        <v>#N/A</v>
      </c>
      <c r="FT81" s="559" t="e">
        <f>INDEX(MERCREDI!$B$6:$B$29,MATCH($A$81,MERCREDI!X6:X29,0))</f>
        <v>#N/A</v>
      </c>
      <c r="FU81" s="559" t="e">
        <f>INDEX(MERCREDI!$B$6:$B$29,MATCH($A$81,MERCREDI!Y6:Y29,0))</f>
        <v>#N/A</v>
      </c>
      <c r="FV81" s="559" t="e">
        <f>INDEX(MERCREDI!$B$6:$B$29,MATCH($A$81,MERCREDI!Z6:Z29,0))</f>
        <v>#N/A</v>
      </c>
      <c r="FW81" s="559" t="e">
        <f>INDEX(MERCREDI!$B$6:$B$29,MATCH($A$81,MERCREDI!AA6:AA29,0))</f>
        <v>#N/A</v>
      </c>
      <c r="FX81" s="559" t="e">
        <f>INDEX(MERCREDI!$B$6:$B$29,MATCH($A$81,MERCREDI!AB6:AB29,0))</f>
        <v>#N/A</v>
      </c>
      <c r="FY81" s="572">
        <f t="shared" si="80"/>
        <v>0</v>
      </c>
      <c r="GA81" s="570" t="str">
        <f t="shared" si="81"/>
        <v>VIVIES</v>
      </c>
      <c r="GB81" s="565" t="e">
        <f>INDEX(JEUDI!$B$6:$B$29,MATCH($A$81,JEUDI!D6:D29,0))</f>
        <v>#N/A</v>
      </c>
      <c r="GC81" s="565" t="e">
        <f>INDEX(JEUDI!$B$6:$B$29,MATCH($A$81,JEUDI!E6:E29,0))</f>
        <v>#N/A</v>
      </c>
      <c r="GD81" s="565" t="e">
        <f>INDEX(JEUDI!$B$6:$B$29,MATCH($A$81,JEUDI!F6:F29,0))</f>
        <v>#N/A</v>
      </c>
      <c r="GE81" s="565" t="e">
        <f>INDEX(JEUDI!$B$6:$B$29,MATCH($A$81,JEUDI!G6:G29,0))</f>
        <v>#N/A</v>
      </c>
      <c r="GF81" s="565" t="e">
        <f>INDEX(JEUDI!$B$6:$B$29,MATCH($A$81,JEUDI!H6:H29,0))</f>
        <v>#N/A</v>
      </c>
      <c r="GG81" s="565" t="e">
        <f>INDEX(JEUDI!$B$6:$B$29,MATCH($A$81,JEUDI!I6:I29,0))</f>
        <v>#N/A</v>
      </c>
      <c r="GH81" s="565" t="e">
        <f>INDEX(JEUDI!$B$6:$B$29,MATCH($A$81,JEUDI!J6:J29,0))</f>
        <v>#N/A</v>
      </c>
      <c r="GI81" s="565" t="e">
        <f>INDEX(JEUDI!$B$6:$B$29,MATCH($A$81,JEUDI!K6:K29,0))</f>
        <v>#N/A</v>
      </c>
      <c r="GJ81" s="565" t="e">
        <f>INDEX(JEUDI!$B$6:$B$29,MATCH($A$81,JEUDI!L6:L29,0))</f>
        <v>#N/A</v>
      </c>
      <c r="GK81" s="565" t="e">
        <f>INDEX(JEUDI!$B$6:$B$29,MATCH($A$81,JEUDI!M6:M29,0))</f>
        <v>#N/A</v>
      </c>
      <c r="GL81" s="565" t="e">
        <f>INDEX(JEUDI!$B$6:$B$29,MATCH($A$81,JEUDI!N6:N29,0))</f>
        <v>#N/A</v>
      </c>
      <c r="GM81" s="565" t="e">
        <f>INDEX(JEUDI!$B$6:$B$29,MATCH($A$81,JEUDI!O6:O29,0))</f>
        <v>#N/A</v>
      </c>
      <c r="GN81" s="565" t="e">
        <f>INDEX(JEUDI!$B$6:$B$29,MATCH($A$81,JEUDI!P6:P29,0))</f>
        <v>#N/A</v>
      </c>
      <c r="GO81" s="565" t="e">
        <f>INDEX(JEUDI!$B$6:$B$29,MATCH($A$81,JEUDI!Q6:Q29,0))</f>
        <v>#N/A</v>
      </c>
      <c r="GP81" s="565" t="e">
        <f>INDEX(JEUDI!$B$6:$B$29,MATCH($A$81,JEUDI!R6:R29,0))</f>
        <v>#N/A</v>
      </c>
      <c r="GQ81" s="565" t="e">
        <f>INDEX(JEUDI!$B$6:$B$29,MATCH($A$81,JEUDI!S6:S29,0))</f>
        <v>#N/A</v>
      </c>
      <c r="GR81" s="565" t="e">
        <f>INDEX(JEUDI!$B$6:$B$29,MATCH($A$81,JEUDI!T6:T29,0))</f>
        <v>#N/A</v>
      </c>
      <c r="GS81" s="565" t="e">
        <f>INDEX(JEUDI!$B$6:$B$29,MATCH($A$81,JEUDI!U6:U29,0))</f>
        <v>#N/A</v>
      </c>
      <c r="GT81" s="565" t="e">
        <f>INDEX(JEUDI!$B$6:$B$29,MATCH($A$81,JEUDI!V6:V29,0))</f>
        <v>#N/A</v>
      </c>
      <c r="GU81" s="565" t="e">
        <f>INDEX(JEUDI!$B$6:$B$29,MATCH($A$81,JEUDI!W6:W29,0))</f>
        <v>#N/A</v>
      </c>
      <c r="GV81" s="565" t="e">
        <f>INDEX(JEUDI!$B$6:$B$29,MATCH($A$81,JEUDI!X6:X29,0))</f>
        <v>#N/A</v>
      </c>
      <c r="GW81" s="565" t="e">
        <f>INDEX(JEUDI!$B$6:$B$29,MATCH($A$81,JEUDI!Y6:Y29,0))</f>
        <v>#N/A</v>
      </c>
      <c r="GX81" s="565" t="e">
        <f>INDEX(JEUDI!$B$6:$B$29,MATCH($A$81,JEUDI!Z6:Z29,0))</f>
        <v>#N/A</v>
      </c>
      <c r="GY81" s="565" t="e">
        <f>INDEX(JEUDI!$B$6:$B$29,MATCH($A$81,JEUDI!AA6:AA29,0))</f>
        <v>#N/A</v>
      </c>
      <c r="GZ81" s="565" t="e">
        <f>INDEX(JEUDI!$B$6:$B$29,MATCH($A$81,JEUDI!AB6:AB29,0))</f>
        <v>#N/A</v>
      </c>
      <c r="HA81" s="572">
        <f t="shared" si="82"/>
        <v>0</v>
      </c>
      <c r="HC81" s="772" t="str">
        <f t="shared" si="83"/>
        <v>VIVIES</v>
      </c>
      <c r="HD81" s="565" t="e">
        <f>INDEX(VENDREDI!$B$6:$B$29,MATCH($A$81,VENDREDI!D6:D29,0))</f>
        <v>#N/A</v>
      </c>
      <c r="HE81" s="565" t="e">
        <f>INDEX(VENDREDI!$B$6:$B$29,MATCH($A$81,VENDREDI!E6:E29,0))</f>
        <v>#N/A</v>
      </c>
      <c r="HF81" s="565" t="e">
        <f>INDEX(VENDREDI!$B$6:$B$29,MATCH($A$81,VENDREDI!F6:F29,0))</f>
        <v>#N/A</v>
      </c>
      <c r="HG81" s="565" t="e">
        <f>INDEX(VENDREDI!$B$6:$B$29,MATCH($A$81,VENDREDI!G6:G29,0))</f>
        <v>#N/A</v>
      </c>
      <c r="HH81" s="565" t="e">
        <f>INDEX(VENDREDI!$B$6:$B$29,MATCH($A$81,VENDREDI!H6:H29,0))</f>
        <v>#N/A</v>
      </c>
      <c r="HI81" s="565" t="e">
        <f>INDEX(VENDREDI!$B$6:$B$29,MATCH($A$81,VENDREDI!I6:I29,0))</f>
        <v>#N/A</v>
      </c>
      <c r="HJ81" s="565" t="e">
        <f>INDEX(VENDREDI!$B$6:$B$29,MATCH($A$81,VENDREDI!J6:J29,0))</f>
        <v>#N/A</v>
      </c>
      <c r="HK81" s="565" t="e">
        <f>INDEX(VENDREDI!$B$6:$B$29,MATCH($A$81,VENDREDI!K6:K29,0))</f>
        <v>#N/A</v>
      </c>
      <c r="HL81" s="565" t="e">
        <f>INDEX(VENDREDI!$B$6:$B$29,MATCH($A$81,VENDREDI!L6:L29,0))</f>
        <v>#N/A</v>
      </c>
      <c r="HM81" s="565" t="e">
        <f>INDEX(VENDREDI!$B$6:$B$29,MATCH($A$81,VENDREDI!M6:M29,0))</f>
        <v>#N/A</v>
      </c>
      <c r="HN81" s="565" t="e">
        <f>INDEX(VENDREDI!$B$6:$B$29,MATCH($A$81,VENDREDI!N6:N29,0))</f>
        <v>#N/A</v>
      </c>
      <c r="HO81" s="565" t="e">
        <f>INDEX(VENDREDI!$B$6:$B$29,MATCH($A$81,VENDREDI!O6:O29,0))</f>
        <v>#N/A</v>
      </c>
      <c r="HP81" s="565" t="e">
        <f>INDEX(VENDREDI!$B$6:$B$29,MATCH($A$81,VENDREDI!P6:P29,0))</f>
        <v>#N/A</v>
      </c>
      <c r="HQ81" s="565" t="e">
        <f>INDEX(VENDREDI!$B$6:$B$29,MATCH($A$81,VENDREDI!Q6:Q29,0))</f>
        <v>#N/A</v>
      </c>
      <c r="HR81" s="565" t="e">
        <f>INDEX(VENDREDI!$B$6:$B$29,MATCH($A$81,VENDREDI!R6:R29,0))</f>
        <v>#N/A</v>
      </c>
      <c r="HS81" s="565" t="e">
        <f>INDEX(VENDREDI!$B$6:$B$29,MATCH($A$81,VENDREDI!S6:S29,0))</f>
        <v>#N/A</v>
      </c>
      <c r="HT81" s="565" t="e">
        <f>INDEX(VENDREDI!$B$6:$B$29,MATCH($A$81,VENDREDI!T6:T29,0))</f>
        <v>#N/A</v>
      </c>
      <c r="HU81" s="565" t="e">
        <f>INDEX(VENDREDI!$B$6:$B$29,MATCH($A$81,VENDREDI!U6:U29,0))</f>
        <v>#N/A</v>
      </c>
      <c r="HV81" s="565" t="e">
        <f>INDEX(VENDREDI!$B$6:$B$29,MATCH($A$81,VENDREDI!V6:V29,0))</f>
        <v>#N/A</v>
      </c>
      <c r="HW81" s="565" t="e">
        <f>INDEX(VENDREDI!$B$6:$B$29,MATCH($A$81,VENDREDI!W6:W29,0))</f>
        <v>#N/A</v>
      </c>
      <c r="HX81" s="565" t="e">
        <f>INDEX(VENDREDI!$B$6:$B$29,MATCH($A$81,VENDREDI!X6:X29,0))</f>
        <v>#N/A</v>
      </c>
      <c r="HY81" s="565" t="e">
        <f>INDEX(VENDREDI!$B$6:$B$29,MATCH($A$81,VENDREDI!Y6:Y29,0))</f>
        <v>#N/A</v>
      </c>
      <c r="HZ81" s="565" t="e">
        <f>INDEX(VENDREDI!$B$6:$B$29,MATCH($A$81,VENDREDI!Z6:Z29,0))</f>
        <v>#N/A</v>
      </c>
      <c r="IA81" s="565" t="e">
        <f>INDEX(VENDREDI!$B$6:$B$29,MATCH($A$81,VENDREDI!AA6:AA29,0))</f>
        <v>#N/A</v>
      </c>
      <c r="IB81" s="565" t="e">
        <f>INDEX(VENDREDI!$B$6:$B$29,MATCH($A$81,VENDREDI!AB6:AB29,0))</f>
        <v>#N/A</v>
      </c>
      <c r="IC81" s="572">
        <f t="shared" si="84"/>
        <v>0</v>
      </c>
      <c r="IG81" s="772" t="str">
        <f t="shared" si="85"/>
        <v>VIVIES</v>
      </c>
      <c r="IH81" s="565" t="e">
        <f>INDEX(LUNDI!$B$35:$B$58,MATCH($A$81,LUNDI!D35:D58,0))</f>
        <v>#N/A</v>
      </c>
      <c r="II81" s="565" t="e">
        <f>INDEX(LUNDI!$B$35:$B$58,MATCH($A$81,LUNDI!E35:E58,0))</f>
        <v>#N/A</v>
      </c>
      <c r="IJ81" s="565" t="e">
        <f>INDEX(LUNDI!$B$35:$B$58,MATCH($A$81,LUNDI!F35:F58,0))</f>
        <v>#N/A</v>
      </c>
      <c r="IK81" s="565" t="e">
        <f>INDEX(LUNDI!$B$35:$B$58,MATCH($A$81,LUNDI!G35:G58,0))</f>
        <v>#N/A</v>
      </c>
      <c r="IL81" s="565" t="e">
        <f>INDEX(LUNDI!$B$35:$B$58,MATCH($A$81,LUNDI!H35:H58,0))</f>
        <v>#N/A</v>
      </c>
      <c r="IM81" s="565" t="e">
        <f>INDEX(LUNDI!$B$35:$B$58,MATCH($A$81,LUNDI!I35:I58,0))</f>
        <v>#N/A</v>
      </c>
      <c r="IN81" s="565" t="e">
        <f>INDEX(LUNDI!$B$35:$B$58,MATCH($A$81,LUNDI!J35:J58,0))</f>
        <v>#N/A</v>
      </c>
      <c r="IO81" s="565" t="e">
        <f>INDEX(LUNDI!$B$35:$B$58,MATCH($A$81,LUNDI!K35:K58,0))</f>
        <v>#N/A</v>
      </c>
      <c r="IP81" s="565" t="e">
        <f>INDEX(LUNDI!$B$35:$B$58,MATCH($A$81,LUNDI!L35:L58,0))</f>
        <v>#N/A</v>
      </c>
      <c r="IQ81" s="565" t="e">
        <f>INDEX(LUNDI!$B$35:$B$58,MATCH($A$81,LUNDI!M35:M58,0))</f>
        <v>#N/A</v>
      </c>
      <c r="IR81" s="565" t="e">
        <f>INDEX(LUNDI!$B$35:$B$58,MATCH($A$81,LUNDI!N35:N58,0))</f>
        <v>#N/A</v>
      </c>
      <c r="IS81" s="565" t="e">
        <f>INDEX(LUNDI!$B$35:$B$58,MATCH($A$81,LUNDI!O35:O58,0))</f>
        <v>#N/A</v>
      </c>
      <c r="IT81" s="565" t="e">
        <f>INDEX(LUNDI!$B$35:$B$58,MATCH($A$81,LUNDI!P35:P58,0))</f>
        <v>#N/A</v>
      </c>
      <c r="IU81" s="565" t="e">
        <f>INDEX(LUNDI!$B$35:$B$58,MATCH($A$81,LUNDI!Q35:Q58,0))</f>
        <v>#N/A</v>
      </c>
      <c r="IV81" s="565" t="e">
        <f>INDEX(LUNDI!$B$35:$B$58,MATCH($A$81,LUNDI!R35:R58,0))</f>
        <v>#N/A</v>
      </c>
      <c r="IW81" s="565" t="e">
        <f>INDEX(LUNDI!$B$35:$B$58,MATCH($A$81,LUNDI!S35:S58,0))</f>
        <v>#N/A</v>
      </c>
      <c r="IX81" s="565" t="e">
        <f>INDEX(LUNDI!$B$35:$B$58,MATCH($A$81,LUNDI!T35:T58,0))</f>
        <v>#N/A</v>
      </c>
      <c r="IY81" s="565" t="e">
        <f>INDEX(LUNDI!$B$35:$B$58,MATCH($A$81,LUNDI!U35:U58,0))</f>
        <v>#N/A</v>
      </c>
      <c r="IZ81" s="565" t="e">
        <f>INDEX(LUNDI!$B$35:$B$58,MATCH($A$81,LUNDI!V35:V58,0))</f>
        <v>#N/A</v>
      </c>
      <c r="JA81" s="565" t="e">
        <f>INDEX(LUNDI!$B$35:$B$58,MATCH($A$81,LUNDI!W35:W58,0))</f>
        <v>#N/A</v>
      </c>
      <c r="JB81" s="565" t="e">
        <f>INDEX(LUNDI!$B$35:$B$58,MATCH($A$81,LUNDI!X35:X58,0))</f>
        <v>#N/A</v>
      </c>
      <c r="JC81" s="565" t="e">
        <f>INDEX(LUNDI!$B$35:$B$58,MATCH($A$81,LUNDI!Y35:Y58,0))</f>
        <v>#N/A</v>
      </c>
      <c r="JD81" s="565" t="e">
        <f>INDEX(LUNDI!$B$35:$B$58,MATCH($A$81,LUNDI!Z35:Z58,0))</f>
        <v>#N/A</v>
      </c>
      <c r="JE81" s="565" t="e">
        <f>INDEX(LUNDI!$B$35:$B$58,MATCH($A$81,LUNDI!AA35:AA58,0))</f>
        <v>#N/A</v>
      </c>
      <c r="JF81" s="565" t="e">
        <f>INDEX(LUNDI!$B$35:$B$58,MATCH($A$81,LUNDI!AB35:AB58,0))</f>
        <v>#N/A</v>
      </c>
      <c r="JG81" s="572">
        <f t="shared" si="86"/>
        <v>0</v>
      </c>
      <c r="JI81" s="772" t="str">
        <f t="shared" si="87"/>
        <v>VIVIES</v>
      </c>
      <c r="JJ81" s="565" t="e">
        <f>INDEX(MARDI!$B$35:$B$58,MATCH($A$81,MARDI!D35:D58,0))</f>
        <v>#N/A</v>
      </c>
      <c r="JK81" s="565" t="e">
        <f>INDEX(MARDI!$B$35:$B$58,MATCH($A$81,MARDI!E35:E58,0))</f>
        <v>#N/A</v>
      </c>
      <c r="JL81" s="565" t="e">
        <f>INDEX(MARDI!$B$35:$B$58,MATCH($A$81,MARDI!F35:F58,0))</f>
        <v>#N/A</v>
      </c>
      <c r="JM81" s="565" t="e">
        <f>INDEX(MARDI!$B$35:$B$58,MATCH($A$81,MARDI!G35:G58,0))</f>
        <v>#N/A</v>
      </c>
      <c r="JN81" s="565" t="e">
        <f>INDEX(MARDI!$B$35:$B$58,MATCH($A$81,MARDI!H35:H58,0))</f>
        <v>#N/A</v>
      </c>
      <c r="JO81" s="565" t="e">
        <f>INDEX(MARDI!$B$35:$B$58,MATCH($A$81,MARDI!I35:I58,0))</f>
        <v>#N/A</v>
      </c>
      <c r="JP81" s="565" t="e">
        <f>INDEX(MARDI!$B$35:$B$58,MATCH($A$81,MARDI!J35:J58,0))</f>
        <v>#N/A</v>
      </c>
      <c r="JQ81" s="565" t="e">
        <f>INDEX(MARDI!$B$35:$B$58,MATCH($A$81,MARDI!K35:K58,0))</f>
        <v>#N/A</v>
      </c>
      <c r="JR81" s="565" t="e">
        <f>INDEX(MARDI!$B$35:$B$58,MATCH($A$81,MARDI!L35:L58,0))</f>
        <v>#N/A</v>
      </c>
      <c r="JS81" s="565" t="e">
        <f>INDEX(MARDI!$B$35:$B$58,MATCH($A$81,MARDI!M35:M58,0))</f>
        <v>#N/A</v>
      </c>
      <c r="JT81" s="565" t="e">
        <f>INDEX(MARDI!$B$35:$B$58,MATCH($A$81,MARDI!N35:N58,0))</f>
        <v>#N/A</v>
      </c>
      <c r="JU81" s="565" t="e">
        <f>INDEX(MARDI!$B$35:$B$58,MATCH($A$81,MARDI!O35:O58,0))</f>
        <v>#N/A</v>
      </c>
      <c r="JV81" s="565" t="e">
        <f>INDEX(MARDI!$B$35:$B$58,MATCH($A$81,MARDI!P35:P58,0))</f>
        <v>#N/A</v>
      </c>
      <c r="JW81" s="565" t="e">
        <f>INDEX(MARDI!$B$35:$B$58,MATCH($A$81,MARDI!Q35:Q58,0))</f>
        <v>#N/A</v>
      </c>
      <c r="JX81" s="565" t="e">
        <f>INDEX(MARDI!$B$35:$B$58,MATCH($A$81,MARDI!R35:R58,0))</f>
        <v>#N/A</v>
      </c>
      <c r="JY81" s="565" t="e">
        <f>INDEX(MARDI!$B$35:$B$58,MATCH($A$81,MARDI!S35:S58,0))</f>
        <v>#N/A</v>
      </c>
      <c r="JZ81" s="565" t="e">
        <f>INDEX(MARDI!$B$35:$B$58,MATCH($A$81,MARDI!T35:T58,0))</f>
        <v>#N/A</v>
      </c>
      <c r="KA81" s="565" t="e">
        <f>INDEX(MARDI!$B$35:$B$58,MATCH($A$81,MARDI!U35:U58,0))</f>
        <v>#N/A</v>
      </c>
      <c r="KB81" s="565" t="e">
        <f>INDEX(MARDI!$B$35:$B$58,MATCH($A$81,MARDI!V35:V58,0))</f>
        <v>#N/A</v>
      </c>
      <c r="KC81" s="565" t="e">
        <f>INDEX(MARDI!$B$35:$B$58,MATCH($A$81,MARDI!W35:W58,0))</f>
        <v>#N/A</v>
      </c>
      <c r="KD81" s="565" t="e">
        <f>INDEX(MARDI!$B$35:$B$58,MATCH($A$81,MARDI!X35:X58,0))</f>
        <v>#N/A</v>
      </c>
      <c r="KE81" s="565" t="e">
        <f>INDEX(MARDI!$B$35:$B$58,MATCH($A$81,MARDI!Y35:Y58,0))</f>
        <v>#N/A</v>
      </c>
      <c r="KF81" s="565" t="e">
        <f>INDEX(MARDI!$B$35:$B$58,MATCH($A$81,MARDI!Z35:Z58,0))</f>
        <v>#N/A</v>
      </c>
      <c r="KG81" s="565" t="e">
        <f>INDEX(MARDI!$B$35:$B$58,MATCH($A$81,MARDI!AA35:AA58,0))</f>
        <v>#N/A</v>
      </c>
      <c r="KH81" s="565" t="e">
        <f>INDEX(MARDI!$B$35:$B$58,MATCH($A$81,MARDI!AB35:AB58,0))</f>
        <v>#N/A</v>
      </c>
      <c r="KI81" s="572">
        <f t="shared" si="88"/>
        <v>0</v>
      </c>
      <c r="KK81" s="565" t="str">
        <f t="shared" si="89"/>
        <v>VIVIES</v>
      </c>
      <c r="KL81" s="565" t="e">
        <f>INDEX(MERCREDI!$B$35:$B$58,MATCH($A$81,MERCREDI!D35:D58,0))</f>
        <v>#N/A</v>
      </c>
      <c r="KM81" s="565" t="e">
        <f>INDEX(MERCREDI!$B$35:$B$58,MATCH($A$81,MERCREDI!E35:E58,0))</f>
        <v>#N/A</v>
      </c>
      <c r="KN81" s="565" t="e">
        <f>INDEX(MERCREDI!$B$35:$B$58,MATCH($A$81,MERCREDI!F35:F58,0))</f>
        <v>#N/A</v>
      </c>
      <c r="KO81" s="565" t="e">
        <f>INDEX(MERCREDI!$B$35:$B$58,MATCH($A$81,MERCREDI!G35:G58,0))</f>
        <v>#N/A</v>
      </c>
      <c r="KP81" s="565" t="e">
        <f>INDEX(MERCREDI!$B$35:$B$58,MATCH($A$81,MERCREDI!H35:H58,0))</f>
        <v>#N/A</v>
      </c>
      <c r="KQ81" s="565" t="e">
        <f>INDEX(MERCREDI!$B$35:$B$58,MATCH($A$81,MERCREDI!I35:I58,0))</f>
        <v>#N/A</v>
      </c>
      <c r="KR81" s="565" t="e">
        <f>INDEX(MERCREDI!$B$35:$B$58,MATCH($A$81,MERCREDI!J35:J58,0))</f>
        <v>#N/A</v>
      </c>
      <c r="KS81" s="565" t="e">
        <f>INDEX(MERCREDI!$B$35:$B$58,MATCH($A$81,MERCREDI!K35:K58,0))</f>
        <v>#N/A</v>
      </c>
      <c r="KT81" s="565" t="e">
        <f>INDEX(MERCREDI!$B$35:$B$58,MATCH($A$81,MERCREDI!L35:L58,0))</f>
        <v>#N/A</v>
      </c>
      <c r="KU81" s="565" t="e">
        <f>INDEX(MERCREDI!$B$35:$B$58,MATCH($A$81,MERCREDI!M35:M58,0))</f>
        <v>#N/A</v>
      </c>
      <c r="KV81" s="565" t="e">
        <f>INDEX(MERCREDI!$B$35:$B$58,MATCH($A$81,MERCREDI!N35:N58,0))</f>
        <v>#N/A</v>
      </c>
      <c r="KW81" s="565" t="e">
        <f>INDEX(MERCREDI!$B$35:$B$58,MATCH($A$81,MERCREDI!O35:O58,0))</f>
        <v>#N/A</v>
      </c>
      <c r="KX81" s="565" t="e">
        <f>INDEX(MERCREDI!$B$35:$B$58,MATCH($A$81,MERCREDI!P35:P58,0))</f>
        <v>#N/A</v>
      </c>
      <c r="KY81" s="565" t="e">
        <f>INDEX(MERCREDI!$B$35:$B$58,MATCH($A$81,MERCREDI!Q35:Q58,0))</f>
        <v>#N/A</v>
      </c>
      <c r="KZ81" s="565" t="e">
        <f>INDEX(MERCREDI!$B$35:$B$58,MATCH($A$81,MERCREDI!R35:R58,0))</f>
        <v>#N/A</v>
      </c>
      <c r="LA81" s="565" t="e">
        <f>INDEX(MERCREDI!$B$35:$B$58,MATCH($A$81,MERCREDI!S35:S58,0))</f>
        <v>#N/A</v>
      </c>
      <c r="LB81" s="565" t="e">
        <f>INDEX(MERCREDI!$B$35:$B$58,MATCH($A$81,MERCREDI!T35:T58,0))</f>
        <v>#N/A</v>
      </c>
      <c r="LC81" s="565" t="e">
        <f>INDEX(MERCREDI!$B$35:$B$58,MATCH($A$81,MERCREDI!U35:U58,0))</f>
        <v>#N/A</v>
      </c>
      <c r="LD81" s="565" t="e">
        <f>INDEX(MERCREDI!$B$35:$B$58,MATCH($A$81,MERCREDI!V35:V58,0))</f>
        <v>#N/A</v>
      </c>
      <c r="LE81" s="565" t="e">
        <f>INDEX(MERCREDI!$B$35:$B$58,MATCH($A$81,MERCREDI!W35:W58,0))</f>
        <v>#N/A</v>
      </c>
      <c r="LF81" s="565" t="e">
        <f>INDEX(MERCREDI!$B$35:$B$58,MATCH($A$81,MERCREDI!X35:X58,0))</f>
        <v>#N/A</v>
      </c>
      <c r="LG81" s="565" t="e">
        <f>INDEX(MERCREDI!$B$35:$B$58,MATCH($A$81,MERCREDI!Y35:Y58,0))</f>
        <v>#N/A</v>
      </c>
      <c r="LH81" s="565" t="e">
        <f>INDEX(MERCREDI!$B$35:$B$58,MATCH($A$81,MERCREDI!Z35:Z58,0))</f>
        <v>#N/A</v>
      </c>
      <c r="LI81" s="565" t="e">
        <f>INDEX(MERCREDI!$B$35:$B$58,MATCH($A$81,MERCREDI!AA35:AA58,0))</f>
        <v>#N/A</v>
      </c>
      <c r="LJ81" s="565" t="e">
        <f>INDEX(MERCREDI!$B$35:$B$58,MATCH($A$81,MERCREDI!AB35:AB58,0))</f>
        <v>#N/A</v>
      </c>
      <c r="LK81" s="572">
        <f t="shared" si="90"/>
        <v>0</v>
      </c>
      <c r="LM81" s="565" t="str">
        <f t="shared" si="91"/>
        <v>VIVIES</v>
      </c>
      <c r="LN81" s="565" t="e">
        <f>INDEX(JEUDI!$B$35:$B$58,MATCH($A$81,JEUDI!D35:D58,0))</f>
        <v>#N/A</v>
      </c>
      <c r="LO81" s="565" t="e">
        <f>INDEX(JEUDI!$B$35:$B$58,MATCH($A$81,JEUDI!E35:E58,0))</f>
        <v>#N/A</v>
      </c>
      <c r="LP81" s="565" t="e">
        <f>INDEX(JEUDI!$B$35:$B$58,MATCH($A$81,JEUDI!F35:F58,0))</f>
        <v>#N/A</v>
      </c>
      <c r="LQ81" s="565" t="e">
        <f>INDEX(JEUDI!$B$35:$B$58,MATCH($A$81,JEUDI!G35:G58,0))</f>
        <v>#N/A</v>
      </c>
      <c r="LR81" s="565" t="e">
        <f>INDEX(JEUDI!$B$35:$B$58,MATCH($A$81,JEUDI!H35:H58,0))</f>
        <v>#N/A</v>
      </c>
      <c r="LS81" s="565" t="e">
        <f>INDEX(JEUDI!$B$35:$B$58,MATCH($A$81,JEUDI!I35:I58,0))</f>
        <v>#N/A</v>
      </c>
      <c r="LT81" s="565" t="e">
        <f>INDEX(JEUDI!$B$35:$B$58,MATCH($A$81,JEUDI!J35:J58,0))</f>
        <v>#N/A</v>
      </c>
      <c r="LU81" s="565" t="e">
        <f>INDEX(JEUDI!$B$35:$B$58,MATCH($A$81,JEUDI!K35:K58,0))</f>
        <v>#N/A</v>
      </c>
      <c r="LV81" s="565" t="e">
        <f>INDEX(JEUDI!$B$35:$B$58,MATCH($A$81,JEUDI!L35:L58,0))</f>
        <v>#N/A</v>
      </c>
      <c r="LW81" s="565" t="e">
        <f>INDEX(JEUDI!$B$35:$B$58,MATCH($A$81,JEUDI!M35:M58,0))</f>
        <v>#N/A</v>
      </c>
      <c r="LX81" s="565" t="e">
        <f>INDEX(JEUDI!$B$35:$B$58,MATCH($A$81,JEUDI!N35:N58,0))</f>
        <v>#N/A</v>
      </c>
      <c r="LY81" s="565" t="e">
        <f>INDEX(JEUDI!$B$35:$B$58,MATCH($A$81,JEUDI!O35:O58,0))</f>
        <v>#N/A</v>
      </c>
      <c r="LZ81" s="565" t="e">
        <f>INDEX(JEUDI!$B$35:$B$58,MATCH($A$81,JEUDI!P35:P58,0))</f>
        <v>#N/A</v>
      </c>
      <c r="MA81" s="565" t="e">
        <f>INDEX(JEUDI!$B$35:$B$58,MATCH($A$81,JEUDI!Q35:Q58,0))</f>
        <v>#N/A</v>
      </c>
      <c r="MB81" s="565" t="e">
        <f>INDEX(JEUDI!$B$35:$B$58,MATCH($A$81,JEUDI!R35:R58,0))</f>
        <v>#N/A</v>
      </c>
      <c r="MC81" s="565" t="e">
        <f>INDEX(JEUDI!$B$35:$B$58,MATCH($A$81,JEUDI!S35:S58,0))</f>
        <v>#N/A</v>
      </c>
      <c r="MD81" s="565" t="e">
        <f>INDEX(JEUDI!$B$35:$B$58,MATCH($A$81,JEUDI!T35:T58,0))</f>
        <v>#N/A</v>
      </c>
      <c r="ME81" s="565" t="e">
        <f>INDEX(JEUDI!$B$35:$B$58,MATCH($A$81,JEUDI!U35:U58,0))</f>
        <v>#N/A</v>
      </c>
      <c r="MF81" s="565" t="e">
        <f>INDEX(JEUDI!$B$35:$B$58,MATCH($A$81,JEUDI!V35:V58,0))</f>
        <v>#N/A</v>
      </c>
      <c r="MG81" s="565" t="e">
        <f>INDEX(JEUDI!$B$35:$B$58,MATCH($A$81,JEUDI!W35:W58,0))</f>
        <v>#N/A</v>
      </c>
      <c r="MH81" s="565" t="e">
        <f>INDEX(JEUDI!$B$35:$B$58,MATCH($A$81,JEUDI!X35:X58,0))</f>
        <v>#N/A</v>
      </c>
      <c r="MI81" s="565" t="e">
        <f>INDEX(JEUDI!$B$35:$B$58,MATCH($A$81,JEUDI!Y35:Y58,0))</f>
        <v>#N/A</v>
      </c>
      <c r="MJ81" s="565" t="e">
        <f>INDEX(JEUDI!$B$35:$B$58,MATCH($A$81,JEUDI!Z35:Z58,0))</f>
        <v>#N/A</v>
      </c>
      <c r="MK81" s="565" t="e">
        <f>INDEX(JEUDI!$B$35:$B$58,MATCH($A$81,JEUDI!AA35:AA58,0))</f>
        <v>#N/A</v>
      </c>
      <c r="ML81" s="565" t="e">
        <f>INDEX(JEUDI!$B$35:$B$58,MATCH($A$81,JEUDI!AB35:AB58,0))</f>
        <v>#N/A</v>
      </c>
      <c r="MM81" s="572">
        <f t="shared" si="92"/>
        <v>0</v>
      </c>
      <c r="MP81" s="565" t="str">
        <f t="shared" si="93"/>
        <v>VIVIES</v>
      </c>
      <c r="MQ81" s="565" t="e">
        <f>INDEX(VENDREDI!$B$35:$B$58,MATCH($A$81,VENDREDI!D35:D58,0))</f>
        <v>#N/A</v>
      </c>
      <c r="MR81" s="565" t="e">
        <f>INDEX(VENDREDI!$B$35:$B$58,MATCH($A$81,VENDREDI!E35:E58,0))</f>
        <v>#N/A</v>
      </c>
      <c r="MS81" s="565" t="e">
        <f>INDEX(VENDREDI!$B$35:$B$58,MATCH($A$81,VENDREDI!F35:F58,0))</f>
        <v>#N/A</v>
      </c>
      <c r="MT81" s="565" t="e">
        <f>INDEX(VENDREDI!$B$35:$B$58,MATCH($A$81,VENDREDI!G35:G58,0))</f>
        <v>#N/A</v>
      </c>
      <c r="MU81" s="565" t="e">
        <f>INDEX(VENDREDI!$B$35:$B$58,MATCH($A$81,VENDREDI!H35:H58,0))</f>
        <v>#N/A</v>
      </c>
      <c r="MV81" s="565" t="e">
        <f>INDEX(VENDREDI!$B$35:$B$58,MATCH($A$81,VENDREDI!I35:I58,0))</f>
        <v>#N/A</v>
      </c>
      <c r="MW81" s="565" t="e">
        <f>INDEX(VENDREDI!$B$35:$B$58,MATCH($A$81,VENDREDI!J35:J58,0))</f>
        <v>#N/A</v>
      </c>
      <c r="MX81" s="565" t="e">
        <f>INDEX(VENDREDI!$B$35:$B$58,MATCH($A$81,VENDREDI!K35:K58,0))</f>
        <v>#N/A</v>
      </c>
      <c r="MY81" s="565" t="e">
        <f>INDEX(VENDREDI!$B$35:$B$58,MATCH($A$81,VENDREDI!L35:L58,0))</f>
        <v>#N/A</v>
      </c>
      <c r="MZ81" s="565" t="e">
        <f>INDEX(VENDREDI!$B$35:$B$58,MATCH($A$81,VENDREDI!M35:M58,0))</f>
        <v>#N/A</v>
      </c>
      <c r="NA81" s="565" t="e">
        <f>INDEX(VENDREDI!$B$35:$B$58,MATCH($A$81,VENDREDI!N35:N58,0))</f>
        <v>#N/A</v>
      </c>
      <c r="NB81" s="565" t="e">
        <f>INDEX(VENDREDI!$B$35:$B$58,MATCH($A$81,VENDREDI!O35:O58,0))</f>
        <v>#N/A</v>
      </c>
      <c r="NC81" s="565" t="e">
        <f>INDEX(VENDREDI!$B$35:$B$58,MATCH($A$81,VENDREDI!P35:P58,0))</f>
        <v>#N/A</v>
      </c>
      <c r="ND81" s="565" t="e">
        <f>INDEX(VENDREDI!$B$35:$B$58,MATCH($A$81,VENDREDI!Q35:Q58,0))</f>
        <v>#N/A</v>
      </c>
      <c r="NE81" s="565" t="e">
        <f>INDEX(VENDREDI!$B$35:$B$58,MATCH($A$81,VENDREDI!R35:R58,0))</f>
        <v>#N/A</v>
      </c>
      <c r="NF81" s="565" t="e">
        <f>INDEX(VENDREDI!$B$35:$B$58,MATCH($A$81,VENDREDI!S35:S58,0))</f>
        <v>#N/A</v>
      </c>
      <c r="NG81" s="565" t="e">
        <f>INDEX(VENDREDI!$B$35:$B$58,MATCH($A$81,VENDREDI!T35:T58,0))</f>
        <v>#N/A</v>
      </c>
      <c r="NH81" s="565" t="e">
        <f>INDEX(VENDREDI!$B$35:$B$58,MATCH($A$81,VENDREDI!U35:U58,0))</f>
        <v>#N/A</v>
      </c>
      <c r="NI81" s="565" t="e">
        <f>INDEX(VENDREDI!$B$35:$B$58,MATCH($A$81,VENDREDI!V35:V58,0))</f>
        <v>#N/A</v>
      </c>
      <c r="NJ81" s="565" t="e">
        <f>INDEX(VENDREDI!$B$35:$B$58,MATCH($A$81,VENDREDI!W35:W58,0))</f>
        <v>#N/A</v>
      </c>
      <c r="NK81" s="565" t="e">
        <f>INDEX(VENDREDI!$B$35:$B$58,MATCH($A$81,VENDREDI!X35:X58,0))</f>
        <v>#N/A</v>
      </c>
      <c r="NL81" s="565" t="e">
        <f>INDEX(VENDREDI!$B$35:$B$58,MATCH($A$81,VENDREDI!Y35:Y58,0))</f>
        <v>#N/A</v>
      </c>
      <c r="NM81" s="565" t="e">
        <f>INDEX(VENDREDI!$B$35:$B$58,MATCH($A$81,VENDREDI!Z35:Z58,0))</f>
        <v>#N/A</v>
      </c>
      <c r="NN81" s="565" t="e">
        <f>INDEX(VENDREDI!$B$35:$B$58,MATCH($A$81,VENDREDI!AA35:AA58,0))</f>
        <v>#N/A</v>
      </c>
      <c r="NO81" s="565" t="e">
        <f>INDEX(VENDREDI!$B$35:$B$58,MATCH($A$81,VENDREDI!AB35:AB58,0))</f>
        <v>#N/A</v>
      </c>
      <c r="NP81" s="572">
        <f t="shared" si="94"/>
        <v>0</v>
      </c>
      <c r="NS81" s="564" t="str">
        <f t="shared" si="95"/>
        <v>VIVIES</v>
      </c>
      <c r="NT81" s="617" t="e">
        <f>INDEX(LUNDI!$B$63:$B$66,MATCH(A81,LUNDI!$D$63:$D$66,0))</f>
        <v>#N/A</v>
      </c>
      <c r="NU81" s="618" t="e">
        <f>INDEX(LUNDI!$B$63:$B$66,MATCH(A81,LUNDI!$E$63:$E$66,0))</f>
        <v>#N/A</v>
      </c>
      <c r="NV81" s="625" t="e">
        <f>INDEX(LUNDI!$H$63:$H$66,MATCH(A81,LUNDI!$J$63:$J$66,0))</f>
        <v>#N/A</v>
      </c>
      <c r="NW81" s="626" t="e">
        <f>INDEX(LUNDI!$H$63:$H$66,MATCH($A$81,LUNDI!K63:K66,0))</f>
        <v>#N/A</v>
      </c>
      <c r="NX81" s="617" t="e">
        <f>INDEX(MARDI!$B$63:$B$66,MATCH(A81,MARDI!$D$63:$D$66,0))</f>
        <v>#N/A</v>
      </c>
      <c r="NY81" s="618" t="e">
        <f>INDEX(MARDI!$B$63:$B$66,MATCH(A81,MARDI!$E$63:$E$66,0))</f>
        <v>#N/A</v>
      </c>
      <c r="NZ81" s="625" t="e">
        <f>INDEX(MARDI!$H$63:$H$66,MATCH(A81,MARDI!$J$63:$J$66,0))</f>
        <v>#N/A</v>
      </c>
      <c r="OA81" s="626" t="e">
        <f>INDEX(MARDI!$H$63:$H$66,MATCH(A81,MARDI!$K$63:$K$66,0))</f>
        <v>#N/A</v>
      </c>
      <c r="OB81" s="617" t="e">
        <f>INDEX(MERCREDI!$B$63:$B$66,MATCH(A81,MERCREDI!$D$63:$D$66,0))</f>
        <v>#N/A</v>
      </c>
      <c r="OC81" s="618" t="e">
        <f>INDEX(MERCREDI!$B$63:$B$66,MATCH(A81,MERCREDI!$E$63:$E$66,0))</f>
        <v>#N/A</v>
      </c>
      <c r="OD81" s="625" t="e">
        <f>INDEX(MERCREDI!$H$63:$H$66,MATCH(A81,MERCREDI!$J$63:$J$66,0))</f>
        <v>#N/A</v>
      </c>
      <c r="OE81" s="626" t="e">
        <f>INDEX(MERCREDI!$H$63:$H$66,MATCH(A81,MERCREDI!$K$63:$K$66,0))</f>
        <v>#N/A</v>
      </c>
      <c r="OF81" s="617" t="e">
        <f>INDEX(JEUDI!$B$63:$B$66,MATCH(A81,JEUDI!$D$63:$D$66,0))</f>
        <v>#N/A</v>
      </c>
      <c r="OG81" s="618" t="e">
        <f>INDEX(JEUDI!$B$63:$B$66,MATCH(A81,JEUDI!$E$63:$E$66,0))</f>
        <v>#N/A</v>
      </c>
      <c r="OH81" s="625" t="e">
        <f>INDEX(JEUDI!$H$63:$H$66,MATCH(A81,JEUDI!$J$63:$J$66,0))</f>
        <v>#N/A</v>
      </c>
      <c r="OI81" s="626" t="e">
        <f>INDEX(JEUDI!$H$63:$H$66,MATCH(A81,JEUDI!$K$63:$K$66,0))</f>
        <v>#N/A</v>
      </c>
      <c r="OJ81" s="617" t="e">
        <f>INDEX(VENDREDI!$B$63:$B$66,MATCH(A81,VENDREDI!$D$63:$D$66,0))</f>
        <v>#N/A</v>
      </c>
      <c r="OK81" s="618" t="e">
        <f>INDEX(VENDREDI!$B$63:$B$66,MATCH(A81,VENDREDI!$E$63:$E$66,0))</f>
        <v>#N/A</v>
      </c>
      <c r="OL81" s="625" t="e">
        <f>INDEX(VENDREDI!$H$63:$H$66,MATCH(A81,VENDREDI!$J$63:$J$66,0))</f>
        <v>#N/A</v>
      </c>
      <c r="OM81" s="626" t="e">
        <f>INDEX(VENDREDI!$H$63:$H$66,MATCH(A81,VENDREDI!$K$63:$K$66,0))</f>
        <v>#N/A</v>
      </c>
      <c r="ON81" s="669" t="str">
        <f t="shared" si="96"/>
        <v>VIVIES</v>
      </c>
      <c r="OO81" s="641" t="e">
        <f>INDEX(LUNDI!$C$63:$C$66,MATCH(A81,LUNDI!$D$63:$D$66,0))</f>
        <v>#N/A</v>
      </c>
      <c r="OP81" s="642" t="e">
        <f>INDEX(LUNDI!$C$63:$C$66,MATCH(A81,LUNDI!$E$63:$E$66,0))</f>
        <v>#N/A</v>
      </c>
      <c r="OQ81" s="645" t="e">
        <f>INDEX(LUNDI!$I$63:$I$66,MATCH(A81,LUNDI!$J$63:$J$66,0))</f>
        <v>#N/A</v>
      </c>
      <c r="OR81" s="646" t="e">
        <f>INDEX(LUNDI!$I$63:$I$66,MATCH(A81,LUNDI!$K$63:$K$66,0))</f>
        <v>#N/A</v>
      </c>
      <c r="OS81" s="649" t="e">
        <f>INDEX(MARDI!$C$63:$C$66,MATCH(A81,MARDI!$D$63:$D$66,0))</f>
        <v>#N/A</v>
      </c>
      <c r="OT81" s="650" t="e">
        <f>INDEX(MARDI!$C$63:$C$66,MATCH(A81,MARDI!$E$63:$E$66,0))</f>
        <v>#N/A</v>
      </c>
      <c r="OU81" s="651" t="e">
        <f>INDEX(MARDI!$I$63:$I$66,MATCH(A81,MARDI!$J$63:$J$66,0))</f>
        <v>#N/A</v>
      </c>
      <c r="OV81" s="652" t="e">
        <f>INDEX(MARDI!$I$63:$I$66,MATCH(A81,MARDI!$K$63:$K$66,0))</f>
        <v>#N/A</v>
      </c>
      <c r="OW81" s="657" t="e">
        <f>INDEX(MERCREDI!$C$63:$C$66,MATCH(A81,MERCREDI!$D$63:$D$66,0))</f>
        <v>#N/A</v>
      </c>
      <c r="OX81" s="658" t="e">
        <f>INDEX(MERCREDI!$C$63:$C$66,MATCH(A81,MERCREDI!$E$63:$E$66,0))</f>
        <v>#N/A</v>
      </c>
      <c r="OY81" s="659" t="e">
        <f>INDEX(MERCREDI!$I$63:$I$66,MATCH(A81,MERCREDI!$J$63:$J$66,0))</f>
        <v>#N/A</v>
      </c>
      <c r="OZ81" s="660" t="e">
        <f>INDEX(MERCREDI!$I$63:$I$66,MATCH(A81,MERCREDI!$K$63:$K$66,0))</f>
        <v>#N/A</v>
      </c>
      <c r="PA81" s="657" t="e">
        <f>INDEX(JEUDI!$C$63:$C$66,MATCH(A81,JEUDI!$D$63:$D$66,0))</f>
        <v>#N/A</v>
      </c>
      <c r="PB81" s="658" t="e">
        <f>INDEX(JEUDI!$C$63:$C$66,MATCH(A81,JEUDI!$E$63:$E$66,0))</f>
        <v>#N/A</v>
      </c>
      <c r="PC81" s="659" t="e">
        <f>INDEX(JEUDI!$I$63:$I$66,MATCH(A81,JEUDI!$J$63:$J$66,0))</f>
        <v>#N/A</v>
      </c>
      <c r="PD81" s="660" t="e">
        <f>INDEX(JEUDI!$I$63:$I$66,MATCH(A81,JEUDI!$K$63:$K$66,0))</f>
        <v>#N/A</v>
      </c>
      <c r="PE81" s="657" t="e">
        <f>INDEX(VENDREDI!$C$63:$C$66,MATCH(A81,VENDREDI!$D$63:$D$66,0))</f>
        <v>#N/A</v>
      </c>
      <c r="PF81" s="658" t="e">
        <f>INDEX(VENDREDI!$C$63:$C$66,MATCH(A81,VENDREDI!$E$63:$E$66,0))</f>
        <v>#N/A</v>
      </c>
      <c r="PG81" s="659" t="e">
        <f>INDEX(VENDREDI!$I$63:$I$66,MATCH(A81,VENDREDI!$J$63:$J$66,0))</f>
        <v>#N/A</v>
      </c>
      <c r="PH81" s="660" t="e">
        <f>INDEX(VENDREDI!$I$63:$I$66,MATCH(A81,VENDREDI!$K$63:$K$66,0))</f>
        <v>#N/A</v>
      </c>
    </row>
    <row r="82" spans="1:461" x14ac:dyDescent="0.25">
      <c r="A82" s="187" t="str">
        <f>'LISTE DES PROFS'!A77</f>
        <v>WAZANA</v>
      </c>
      <c r="B82" s="233">
        <f t="shared" si="69"/>
        <v>1</v>
      </c>
      <c r="C82" s="234">
        <f t="shared" si="70"/>
        <v>0</v>
      </c>
      <c r="D82" s="234">
        <f t="shared" si="71"/>
        <v>0</v>
      </c>
      <c r="E82" s="235">
        <f t="shared" si="72"/>
        <v>0</v>
      </c>
      <c r="F82" s="233">
        <f t="shared" si="73"/>
        <v>0</v>
      </c>
      <c r="G82" s="234">
        <f t="shared" si="74"/>
        <v>1</v>
      </c>
      <c r="H82" s="227">
        <f t="shared" si="75"/>
        <v>0</v>
      </c>
      <c r="I82" s="235">
        <f t="shared" si="76"/>
        <v>0</v>
      </c>
      <c r="J82" s="489">
        <f t="shared" si="52"/>
        <v>1</v>
      </c>
      <c r="K82" s="227">
        <f t="shared" si="53"/>
        <v>1</v>
      </c>
      <c r="L82" s="227">
        <f t="shared" si="54"/>
        <v>0</v>
      </c>
      <c r="M82" s="235">
        <f t="shared" si="55"/>
        <v>0</v>
      </c>
      <c r="N82" s="491">
        <f t="shared" si="77"/>
        <v>2</v>
      </c>
      <c r="O82" s="480" t="s">
        <v>33</v>
      </c>
      <c r="P82" s="233">
        <f>COUNTIF(LUNDI!$D$6:$AB$15,A82)</f>
        <v>1</v>
      </c>
      <c r="Q82" s="234">
        <f>COUNTIF(LUNDI!$D$20:$Y$29,A82)</f>
        <v>0</v>
      </c>
      <c r="R82" s="444">
        <f t="shared" si="56"/>
        <v>1</v>
      </c>
      <c r="S82" s="234">
        <f>COUNTIF(MARDI!$D$6:$AB$15,A82)</f>
        <v>0</v>
      </c>
      <c r="T82" s="234">
        <f>COUNTIF(MARDI!$D$20:$Y$29,A82)</f>
        <v>0</v>
      </c>
      <c r="U82" s="444">
        <f t="shared" si="57"/>
        <v>0</v>
      </c>
      <c r="V82" s="234">
        <f>COUNTIF(MERCREDI!$D$6:$AB$15,A82)</f>
        <v>0</v>
      </c>
      <c r="W82" s="234">
        <f>COUNTIF(MERCREDI!$D$20:$Y$29,A82)</f>
        <v>0</v>
      </c>
      <c r="X82" s="444">
        <f t="shared" si="58"/>
        <v>0</v>
      </c>
      <c r="Y82" s="234">
        <f>COUNTIF(JEUDI!$D$6:$AB$15,A82)</f>
        <v>0</v>
      </c>
      <c r="Z82" s="234">
        <f>COUNTIF(JEUDI!$D$20:$Y$29,A82)</f>
        <v>0</v>
      </c>
      <c r="AA82" s="444">
        <f t="shared" si="59"/>
        <v>0</v>
      </c>
      <c r="AB82" s="234">
        <f>COUNTIF(VENDREDI!$D$6:$AB$15,A82)</f>
        <v>0</v>
      </c>
      <c r="AC82" s="235">
        <f>COUNTIF(VENDREDI!$D$20:$Y$29,A82)</f>
        <v>0</v>
      </c>
      <c r="AD82" s="451">
        <f t="shared" si="60"/>
        <v>0</v>
      </c>
      <c r="AE82" s="226">
        <f>COUNTIF(LUNDI!$D$63:$D$66,A82)</f>
        <v>0</v>
      </c>
      <c r="AF82" s="227">
        <f>COUNTIF(LUNDI!$E$63:$E$66,A82)</f>
        <v>0</v>
      </c>
      <c r="AG82" s="228">
        <f>COUNTIF(MARDI!$D$63:$D$66,A82)</f>
        <v>0</v>
      </c>
      <c r="AH82" s="234">
        <f>COUNTIF(MARDI!$E$63:$E$66,A82)</f>
        <v>0</v>
      </c>
      <c r="AI82" s="228">
        <f>COUNTIF(MERCREDI!$D$63:$D$66,A82)</f>
        <v>0</v>
      </c>
      <c r="AJ82" s="234">
        <f>COUNTIF(MERCREDI!$E$63:$E$66,A82)</f>
        <v>0</v>
      </c>
      <c r="AK82" s="228">
        <f>COUNTIF(JEUDI!$D$63:$D$66,A82)</f>
        <v>0</v>
      </c>
      <c r="AL82" s="227">
        <f>COUNTIF(JEUDI!$E$63:$E$66,A82)</f>
        <v>0</v>
      </c>
      <c r="AM82" s="228">
        <f>COUNTIF(VENDREDI!$D$63:$D$66,A82)</f>
        <v>0</v>
      </c>
      <c r="AN82" s="525">
        <f>COUNTIF(VENDREDI!$E$63:$E$66,A82)</f>
        <v>0</v>
      </c>
      <c r="AO82" s="233">
        <f>COUNTIF(LUNDI!$F$63:$F$66,A82)</f>
        <v>0</v>
      </c>
      <c r="AP82" s="234"/>
      <c r="AQ82" s="234">
        <f>COUNTIF(MARDI!$F$63:$F$66,A82)</f>
        <v>0</v>
      </c>
      <c r="AR82" s="234"/>
      <c r="AS82" s="234">
        <f>COUNTIF(MERCREDI!$F$63:$F$66,A82)</f>
        <v>0</v>
      </c>
      <c r="AT82" s="234"/>
      <c r="AU82" s="234">
        <f>COUNTIF(JEUDI!$F$63:$F$66,A82)</f>
        <v>0</v>
      </c>
      <c r="AV82" s="234"/>
      <c r="AW82" s="235">
        <f>COUNTIF(VENDREDI!$F$63:$F$66,A82)</f>
        <v>0</v>
      </c>
      <c r="AZ82" s="233">
        <f>COUNTIF(LUNDI!$D$35:$AB$44,A82)</f>
        <v>0</v>
      </c>
      <c r="BA82" s="234">
        <f>COUNTIF(LUNDI!$D$49:$Y$58,A82)</f>
        <v>0</v>
      </c>
      <c r="BB82" s="444">
        <f t="shared" si="61"/>
        <v>0</v>
      </c>
      <c r="BC82" s="234">
        <f>COUNTIF(MARDI!$D$35:$AB$44,A82)</f>
        <v>0</v>
      </c>
      <c r="BD82" s="234">
        <f>COUNTIF(MARDI!$D$49:$Y$58,A82)</f>
        <v>0</v>
      </c>
      <c r="BE82" s="444">
        <f t="shared" si="62"/>
        <v>0</v>
      </c>
      <c r="BF82" s="234">
        <f>COUNTIF(MERCREDI!$D$35:$AB$44,A82)</f>
        <v>0</v>
      </c>
      <c r="BG82" s="234">
        <f>COUNTIF(MERCREDI!$D$49:$Y$58,A82)</f>
        <v>0</v>
      </c>
      <c r="BH82" s="444">
        <f t="shared" si="63"/>
        <v>0</v>
      </c>
      <c r="BI82" s="234">
        <f>COUNTIF(JEUDI!$D$35:$AB$44,A82)</f>
        <v>0</v>
      </c>
      <c r="BJ82" s="234">
        <f>COUNTIF(JEUDI!$D$49:$Y$58,A82)</f>
        <v>0</v>
      </c>
      <c r="BK82" s="444">
        <f t="shared" si="64"/>
        <v>0</v>
      </c>
      <c r="BL82" s="234">
        <f>COUNTIF(VENDREDI!$D$35:$AB$44,A82)</f>
        <v>0</v>
      </c>
      <c r="BM82" s="235">
        <f>COUNTIF(VENDREDI!$D$49:$Y$58,A82)</f>
        <v>0</v>
      </c>
      <c r="BN82" s="451">
        <f t="shared" si="65"/>
        <v>0</v>
      </c>
      <c r="BO82" s="207">
        <f>COUNTIF(LUNDI!$J$63:$J$66,A82)</f>
        <v>1</v>
      </c>
      <c r="BP82" s="41">
        <f>COUNTIF(LUNDI!$K$63:$K$66,A82)</f>
        <v>0</v>
      </c>
      <c r="BQ82" s="207">
        <f>COUNTIF(MARDI!$J$63:$J$66,A82)</f>
        <v>0</v>
      </c>
      <c r="BR82" s="41">
        <f>COUNTIF(MARDI!$K$63:$K$66,A82)</f>
        <v>0</v>
      </c>
      <c r="BS82" s="207">
        <f>COUNTIF(MERCREDI!$J$63:$J$66,A82)</f>
        <v>0</v>
      </c>
      <c r="BT82" s="41">
        <f>COUNTIF(MERCREDI!$K$63:$K$66,A82)</f>
        <v>0</v>
      </c>
      <c r="BU82" s="207">
        <f>COUNTIF(JEUDI!$J$63:$J$66,A82)</f>
        <v>0</v>
      </c>
      <c r="BV82" s="41">
        <f>COUNTIF(JEUDI!$K$63:$K$66,A82)</f>
        <v>0</v>
      </c>
      <c r="BW82" s="207">
        <f>COUNTIF(VENDREDI!$J$63:$J$66,A82)</f>
        <v>0</v>
      </c>
      <c r="BX82" s="42">
        <f>COUNTIF(VENDREDI!$K$63:$K$66,A82)</f>
        <v>0</v>
      </c>
      <c r="BY82" s="207">
        <f>COUNTIF(LUNDI!$L$66:$L138,A82)</f>
        <v>0</v>
      </c>
      <c r="BZ82" s="208"/>
      <c r="CA82" s="41">
        <f>COUNTIF(MARDI!$L$63:$L$66,A82)</f>
        <v>0</v>
      </c>
      <c r="CB82" s="208"/>
      <c r="CC82" s="208">
        <f>COUNTIF(MERCREDI!$L$63:$L$66,A82)</f>
        <v>0</v>
      </c>
      <c r="CD82" s="208"/>
      <c r="CE82" s="41">
        <f>COUNTIF(JEUDI!$L$63:$L$66,A82)</f>
        <v>0</v>
      </c>
      <c r="CF82" s="208"/>
      <c r="CG82" s="209">
        <f>COUNTIF(VENDREDI!$L$63:$L$66,A82)</f>
        <v>0</v>
      </c>
      <c r="CK82" s="43">
        <f>COUNTIF(LUNDI!$O$64:$O$66,A82)</f>
        <v>0</v>
      </c>
      <c r="CL82" s="41">
        <f>COUNTIF(MARDI!$O$64:$O$66,A82)</f>
        <v>0</v>
      </c>
      <c r="CM82" s="41">
        <f>COUNTIF(MERCREDI!$O$64:$O$66,A82)</f>
        <v>0</v>
      </c>
      <c r="CN82" s="41">
        <f>COUNTIF(JEUDI!$O$64:$O$66,A82)</f>
        <v>0</v>
      </c>
      <c r="CO82" s="42">
        <f>COUNTIF(VENDREDI!$O$64:$O$66,A82)</f>
        <v>0</v>
      </c>
      <c r="CQ82" s="43">
        <f>COUNTIF(LUNDI!$P$64:$P$66,A82)</f>
        <v>0</v>
      </c>
      <c r="CR82" s="41">
        <f>COUNTIF(MARDI!$P$64:$P$66,A82)</f>
        <v>0</v>
      </c>
      <c r="CS82" s="41">
        <f>COUNTIF(MERCREDI!$P$64:$P$66,A82)</f>
        <v>0</v>
      </c>
      <c r="CT82" s="41">
        <f>COUNTIF(JEUDI!$P$64:$P$66,A82)</f>
        <v>0</v>
      </c>
      <c r="CU82" s="42">
        <f>COUNTIF(VENDREDI!$P$64:$P$66,A82)</f>
        <v>0</v>
      </c>
      <c r="CV82" s="543" t="str">
        <f t="shared" si="78"/>
        <v>WAZANA</v>
      </c>
      <c r="CW82" s="559" t="e">
        <f>INDEX(LUNDI!$B$6:$B$29,MATCH($A$82,LUNDI!D6:D29,0))</f>
        <v>#N/A</v>
      </c>
      <c r="CX82" s="559">
        <f>INDEX(LUNDI!$B$6:$B$29,MATCH($A$82,LUNDI!E6:E29,0))</f>
        <v>0.35416666666666669</v>
      </c>
      <c r="CY82" s="559" t="e">
        <f>INDEX(LUNDI!$B$6:$B$29,MATCH($A$82,LUNDI!F6:F29,0))</f>
        <v>#N/A</v>
      </c>
      <c r="CZ82" s="559" t="e">
        <f>INDEX(LUNDI!$B$6:$B$29,MATCH($A$82,LUNDI!G6:G29,0))</f>
        <v>#N/A</v>
      </c>
      <c r="DA82" s="559" t="e">
        <f>INDEX(LUNDI!$B$6:$B$29,MATCH($A$82,LUNDI!H6:H29,0))</f>
        <v>#N/A</v>
      </c>
      <c r="DB82" s="559" t="e">
        <f>INDEX(LUNDI!$B$6:$B$29,MATCH($A$82,LUNDI!I6:I29,0))</f>
        <v>#N/A</v>
      </c>
      <c r="DC82" s="559" t="e">
        <f>INDEX(LUNDI!$B$6:$B$29,MATCH($A$82,LUNDI!J6:J29,0))</f>
        <v>#N/A</v>
      </c>
      <c r="DD82" s="559" t="e">
        <f>INDEX(LUNDI!$B$6:$B$29,MATCH($A$82,LUNDI!K6:K29,0))</f>
        <v>#N/A</v>
      </c>
      <c r="DE82" s="559" t="e">
        <f>INDEX(LUNDI!$B$6:$B$29,MATCH($A$82,LUNDI!L6:L29,0))</f>
        <v>#N/A</v>
      </c>
      <c r="DF82" s="559" t="e">
        <f>INDEX(LUNDI!$B$6:$B$29,MATCH($A$82,LUNDI!M6:M29,0))</f>
        <v>#N/A</v>
      </c>
      <c r="DG82" s="559" t="e">
        <f>INDEX(LUNDI!$B$6:$B$29,MATCH($A$82,LUNDI!N6:N29,0))</f>
        <v>#N/A</v>
      </c>
      <c r="DH82" s="559" t="e">
        <f>INDEX(LUNDI!$B$6:$B$29,MATCH($A$82,LUNDI!O6:O29,0))</f>
        <v>#N/A</v>
      </c>
      <c r="DI82" s="559" t="e">
        <f>INDEX(LUNDI!$B$6:$B$29,MATCH($A$82,LUNDI!P6:P29,0))</f>
        <v>#N/A</v>
      </c>
      <c r="DJ82" s="559" t="e">
        <f>INDEX(LUNDI!$B$6:$B$29,MATCH($A$82,LUNDI!Q6:Q29,0))</f>
        <v>#N/A</v>
      </c>
      <c r="DK82" s="559" t="e">
        <f>INDEX(LUNDI!$B$6:$B$29,MATCH($A$82,LUNDI!R6:R29,0))</f>
        <v>#N/A</v>
      </c>
      <c r="DL82" s="559" t="e">
        <f>INDEX(LUNDI!$B$6:$B$29,MATCH($A$82,LUNDI!S6:S29,0))</f>
        <v>#N/A</v>
      </c>
      <c r="DM82" s="559" t="e">
        <f>INDEX(LUNDI!$B$6:$B$29,MATCH($A$82,LUNDI!T6:T29,0))</f>
        <v>#N/A</v>
      </c>
      <c r="DN82" s="559" t="e">
        <f>INDEX(LUNDI!$B$6:$B$29,MATCH($A$82,LUNDI!U6:U29,0))</f>
        <v>#N/A</v>
      </c>
      <c r="DO82" s="559" t="e">
        <f>INDEX(LUNDI!$B$6:$B$29,MATCH($A$82,LUNDI!V6:V29,0))</f>
        <v>#N/A</v>
      </c>
      <c r="DP82" s="559" t="e">
        <f>INDEX(LUNDI!$B$6:$B$29,MATCH($A$82,LUNDI!W6:W29,0))</f>
        <v>#N/A</v>
      </c>
      <c r="DQ82" s="559" t="e">
        <f>INDEX(LUNDI!$B$6:$B$29,MATCH($A$82,LUNDI!X6:X29,0))</f>
        <v>#N/A</v>
      </c>
      <c r="DR82" s="559" t="e">
        <f>INDEX(LUNDI!$B$6:$B$29,MATCH($A$82,LUNDI!Y6:Y29,0))</f>
        <v>#N/A</v>
      </c>
      <c r="DS82" s="559" t="e">
        <f>INDEX(LUNDI!$B$6:$B$29,MATCH($A$82,LUNDI!Z6:Z29,0))</f>
        <v>#N/A</v>
      </c>
      <c r="DT82" s="559" t="e">
        <f>INDEX(LUNDI!$B$6:$B$29,MATCH($A$82,LUNDI!AA6:AA29,0))</f>
        <v>#N/A</v>
      </c>
      <c r="DU82" s="559" t="e">
        <f>INDEX(LUNDI!$B$6:$B$29,MATCH($A$82,LUNDI!AB6:AB29,0))</f>
        <v>#N/A</v>
      </c>
      <c r="DV82" s="572">
        <f t="shared" si="66"/>
        <v>0.35416666666666669</v>
      </c>
      <c r="DW82" s="543" t="str">
        <f t="shared" si="67"/>
        <v>WAZANA</v>
      </c>
      <c r="DX82" s="559" t="e">
        <f>INDEX(MARDI!$B$6:$B$29,MATCH($A$82,MARDI!D6:D29,0))</f>
        <v>#N/A</v>
      </c>
      <c r="DY82" s="559" t="e">
        <f>INDEX(MARDI!$B$6:$B$29,MATCH($A$82,MARDI!E6:E29,0))</f>
        <v>#N/A</v>
      </c>
      <c r="DZ82" s="559" t="e">
        <f>INDEX(MARDI!$B$6:$B$29,MATCH($A$82,MARDI!F6:F29,0))</f>
        <v>#N/A</v>
      </c>
      <c r="EA82" s="559" t="e">
        <f>INDEX(MARDI!$B$6:$B$29,MATCH($A$82,MARDI!G6:G29,0))</f>
        <v>#N/A</v>
      </c>
      <c r="EB82" s="559" t="e">
        <f>INDEX(MARDI!$B$6:$B$29,MATCH($A$82,MARDI!H6:H29,0))</f>
        <v>#N/A</v>
      </c>
      <c r="EC82" s="559" t="e">
        <f>INDEX(MARDI!$B$6:$B$29,MATCH($A$82,MARDI!I6:I29,0))</f>
        <v>#N/A</v>
      </c>
      <c r="ED82" s="559" t="e">
        <f>INDEX(MARDI!$B$6:$B$29,MATCH($A$82,MARDI!J6:J29,0))</f>
        <v>#N/A</v>
      </c>
      <c r="EE82" s="559" t="e">
        <f>INDEX(MARDI!$B$6:$B$29,MATCH($A$82,MARDI!K6:K29,0))</f>
        <v>#N/A</v>
      </c>
      <c r="EF82" s="559" t="e">
        <f>INDEX(MARDI!$B$6:$B$29,MATCH($A$82,MARDI!L6:L29,0))</f>
        <v>#N/A</v>
      </c>
      <c r="EG82" s="559" t="e">
        <f>INDEX(MARDI!$B$6:$B$29,MATCH($A$82,MARDI!M6:M29,0))</f>
        <v>#N/A</v>
      </c>
      <c r="EH82" s="559" t="e">
        <f>INDEX(MARDI!$B$6:$B$29,MATCH($A$82,MARDI!N6:N29,0))</f>
        <v>#N/A</v>
      </c>
      <c r="EI82" s="559" t="e">
        <f>INDEX(MARDI!$B$6:$B$29,MATCH($A$82,MARDI!O6:O29,0))</f>
        <v>#N/A</v>
      </c>
      <c r="EJ82" s="559" t="e">
        <f>INDEX(MARDI!$B$6:$B$29,MATCH($A$82,MARDI!P6:P29,0))</f>
        <v>#N/A</v>
      </c>
      <c r="EK82" s="559" t="e">
        <f>INDEX(MARDI!$B$6:$B$29,MATCH($A$82,MARDI!Q6:Q29,0))</f>
        <v>#N/A</v>
      </c>
      <c r="EL82" s="559" t="e">
        <f>INDEX(MARDI!$B$6:$B$29,MATCH($A$82,MARDI!R6:R29,0))</f>
        <v>#N/A</v>
      </c>
      <c r="EM82" s="559" t="e">
        <f>INDEX(MARDI!$B$6:$B$29,MATCH($A$82,MARDI!S6:S29,0))</f>
        <v>#N/A</v>
      </c>
      <c r="EN82" s="559" t="e">
        <f>INDEX(MARDI!$B$6:$B$29,MATCH($A$82,MARDI!T6:T29,0))</f>
        <v>#N/A</v>
      </c>
      <c r="EO82" s="559" t="e">
        <f>INDEX(MARDI!$B$6:$B$29,MATCH($A$82,MARDI!U6:U29,0))</f>
        <v>#N/A</v>
      </c>
      <c r="EP82" s="559" t="e">
        <f>INDEX(MARDI!$B$6:$B$29,MATCH($A$82,MARDI!V6:V29,0))</f>
        <v>#N/A</v>
      </c>
      <c r="EQ82" s="559" t="e">
        <f>INDEX(MARDI!$B$6:$B$29,MATCH($A$82,MARDI!W6:W29,0))</f>
        <v>#N/A</v>
      </c>
      <c r="ER82" s="559" t="e">
        <f>INDEX(MARDI!$B$6:$B$29,MATCH($A$82,MARDI!X6:X29,0))</f>
        <v>#N/A</v>
      </c>
      <c r="ES82" s="559" t="e">
        <f>INDEX(MARDI!$B$6:$B$29,MATCH($A$82,MARDI!Y6:Y29,0))</f>
        <v>#N/A</v>
      </c>
      <c r="ET82" s="559" t="e">
        <f>INDEX(MARDI!$B$6:$B$29,MATCH($A$82,MARDI!Z6:Z29,0))</f>
        <v>#N/A</v>
      </c>
      <c r="EU82" s="559" t="e">
        <f>INDEX(MARDI!$B$6:$B$29,MATCH($A$82,MARDI!AA6:AA29,0))</f>
        <v>#N/A</v>
      </c>
      <c r="EV82" s="559" t="e">
        <f>INDEX(MARDI!$B$6:$B$29,MATCH($A$82,MARDI!AB6:AB29,0))</f>
        <v>#N/A</v>
      </c>
      <c r="EW82" s="572">
        <f t="shared" si="68"/>
        <v>0</v>
      </c>
      <c r="EX82" s="559"/>
      <c r="EY82" s="568" t="str">
        <f t="shared" si="79"/>
        <v>WAZANA</v>
      </c>
      <c r="EZ82" s="559" t="e">
        <f>INDEX(MERCREDI!$B$6:$B$29,MATCH($A$82,MERCREDI!D6:D29,0))</f>
        <v>#N/A</v>
      </c>
      <c r="FA82" s="559" t="e">
        <f>INDEX(MERCREDI!$B$6:$B$29,MATCH($A$82,MERCREDI!E6:E29,0))</f>
        <v>#N/A</v>
      </c>
      <c r="FB82" s="559" t="e">
        <f>INDEX(MERCREDI!$B$6:$B$29,MATCH($A$82,MERCREDI!F6:F29,0))</f>
        <v>#N/A</v>
      </c>
      <c r="FC82" s="559" t="e">
        <f>INDEX(MERCREDI!$B$6:$B$29,MATCH($A$82,MERCREDI!G6:G29,0))</f>
        <v>#N/A</v>
      </c>
      <c r="FD82" s="559" t="e">
        <f>INDEX(MERCREDI!$B$6:$B$29,MATCH($A$82,MERCREDI!H6:H29,0))</f>
        <v>#N/A</v>
      </c>
      <c r="FE82" s="559" t="e">
        <f>INDEX(MERCREDI!$B$6:$B$29,MATCH($A$82,MERCREDI!I6:I29,0))</f>
        <v>#N/A</v>
      </c>
      <c r="FF82" s="559" t="e">
        <f>INDEX(MERCREDI!$B$6:$B$29,MATCH($A$82,MERCREDI!J6:J29,0))</f>
        <v>#N/A</v>
      </c>
      <c r="FG82" s="559" t="e">
        <f>INDEX(MERCREDI!$B$6:$B$29,MATCH($A$82,MERCREDI!K6:K29,0))</f>
        <v>#N/A</v>
      </c>
      <c r="FH82" s="559" t="e">
        <f>INDEX(MERCREDI!$B$6:$B$29,MATCH($A$82,MERCREDI!L6:L29,0))</f>
        <v>#N/A</v>
      </c>
      <c r="FI82" s="559" t="e">
        <f>INDEX(MERCREDI!$B$6:$B$29,MATCH($A$82,MERCREDI!M6:M29,0))</f>
        <v>#N/A</v>
      </c>
      <c r="FJ82" s="559" t="e">
        <f>INDEX(MERCREDI!$B$6:$B$29,MATCH($A$82,MERCREDI!N6:N29,0))</f>
        <v>#N/A</v>
      </c>
      <c r="FK82" s="559" t="e">
        <f>INDEX(MERCREDI!$B$6:$B$29,MATCH($A$82,MERCREDI!O6:O29,0))</f>
        <v>#N/A</v>
      </c>
      <c r="FL82" s="559" t="e">
        <f>INDEX(MERCREDI!$B$6:$B$29,MATCH($A$82,MERCREDI!P6:P29,0))</f>
        <v>#N/A</v>
      </c>
      <c r="FM82" s="559" t="e">
        <f>INDEX(MERCREDI!$B$6:$B$29,MATCH($A$82,MERCREDI!Q6:Q29,0))</f>
        <v>#N/A</v>
      </c>
      <c r="FN82" s="559" t="e">
        <f>INDEX(MERCREDI!$B$6:$B$29,MATCH($A$82,MERCREDI!R6:R29,0))</f>
        <v>#N/A</v>
      </c>
      <c r="FO82" s="559" t="e">
        <f>INDEX(MERCREDI!$B$6:$B$29,MATCH($A$82,MERCREDI!S6:S29,0))</f>
        <v>#N/A</v>
      </c>
      <c r="FP82" s="559" t="e">
        <f>INDEX(MERCREDI!$B$6:$B$29,MATCH($A$82,MERCREDI!T6:T29,0))</f>
        <v>#N/A</v>
      </c>
      <c r="FQ82" s="559" t="e">
        <f>INDEX(MERCREDI!$B$6:$B$29,MATCH($A$82,MERCREDI!U6:U29,0))</f>
        <v>#N/A</v>
      </c>
      <c r="FR82" s="559" t="e">
        <f>INDEX(MERCREDI!$B$6:$B$29,MATCH($A$82,MERCREDI!V6:V29,0))</f>
        <v>#N/A</v>
      </c>
      <c r="FS82" s="559" t="e">
        <f>INDEX(MERCREDI!$B$6:$B$29,MATCH($A$82,MERCREDI!W6:W29,0))</f>
        <v>#N/A</v>
      </c>
      <c r="FT82" s="559" t="e">
        <f>INDEX(MERCREDI!$B$6:$B$29,MATCH($A$82,MERCREDI!X6:X29,0))</f>
        <v>#N/A</v>
      </c>
      <c r="FU82" s="559" t="e">
        <f>INDEX(MERCREDI!$B$6:$B$29,MATCH($A$82,MERCREDI!Y6:Y29,0))</f>
        <v>#N/A</v>
      </c>
      <c r="FV82" s="559" t="e">
        <f>INDEX(MERCREDI!$B$6:$B$29,MATCH($A$82,MERCREDI!Z6:Z29,0))</f>
        <v>#N/A</v>
      </c>
      <c r="FW82" s="559" t="e">
        <f>INDEX(MERCREDI!$B$6:$B$29,MATCH($A$82,MERCREDI!AA6:AA29,0))</f>
        <v>#N/A</v>
      </c>
      <c r="FX82" s="559" t="e">
        <f>INDEX(MERCREDI!$B$6:$B$29,MATCH($A$82,MERCREDI!AB6:AB29,0))</f>
        <v>#N/A</v>
      </c>
      <c r="FY82" s="572">
        <f t="shared" si="80"/>
        <v>0</v>
      </c>
      <c r="GA82" s="570" t="str">
        <f t="shared" si="81"/>
        <v>WAZANA</v>
      </c>
      <c r="GB82" s="565" t="e">
        <f>INDEX(JEUDI!$B$6:$B$29,MATCH($A$82,JEUDI!D6:D29,0))</f>
        <v>#N/A</v>
      </c>
      <c r="GC82" s="565" t="e">
        <f>INDEX(JEUDI!$B$6:$B$29,MATCH($A$82,JEUDI!E6:E29,0))</f>
        <v>#N/A</v>
      </c>
      <c r="GD82" s="565" t="e">
        <f>INDEX(JEUDI!$B$6:$B$29,MATCH($A$82,JEUDI!F6:F29,0))</f>
        <v>#N/A</v>
      </c>
      <c r="GE82" s="565" t="e">
        <f>INDEX(JEUDI!$B$6:$B$29,MATCH($A$82,JEUDI!G6:G29,0))</f>
        <v>#N/A</v>
      </c>
      <c r="GF82" s="565" t="e">
        <f>INDEX(JEUDI!$B$6:$B$29,MATCH($A$82,JEUDI!H6:H29,0))</f>
        <v>#N/A</v>
      </c>
      <c r="GG82" s="565" t="e">
        <f>INDEX(JEUDI!$B$6:$B$29,MATCH($A$82,JEUDI!I6:I29,0))</f>
        <v>#N/A</v>
      </c>
      <c r="GH82" s="565" t="e">
        <f>INDEX(JEUDI!$B$6:$B$29,MATCH($A$82,JEUDI!J6:J29,0))</f>
        <v>#N/A</v>
      </c>
      <c r="GI82" s="565" t="e">
        <f>INDEX(JEUDI!$B$6:$B$29,MATCH($A$82,JEUDI!K6:K29,0))</f>
        <v>#N/A</v>
      </c>
      <c r="GJ82" s="565" t="e">
        <f>INDEX(JEUDI!$B$6:$B$29,MATCH($A$82,JEUDI!L6:L29,0))</f>
        <v>#N/A</v>
      </c>
      <c r="GK82" s="565" t="e">
        <f>INDEX(JEUDI!$B$6:$B$29,MATCH($A$82,JEUDI!M6:M29,0))</f>
        <v>#N/A</v>
      </c>
      <c r="GL82" s="565" t="e">
        <f>INDEX(JEUDI!$B$6:$B$29,MATCH($A$82,JEUDI!N6:N29,0))</f>
        <v>#N/A</v>
      </c>
      <c r="GM82" s="565" t="e">
        <f>INDEX(JEUDI!$B$6:$B$29,MATCH($A$82,JEUDI!O6:O29,0))</f>
        <v>#N/A</v>
      </c>
      <c r="GN82" s="565" t="e">
        <f>INDEX(JEUDI!$B$6:$B$29,MATCH($A$82,JEUDI!P6:P29,0))</f>
        <v>#N/A</v>
      </c>
      <c r="GO82" s="565" t="e">
        <f>INDEX(JEUDI!$B$6:$B$29,MATCH($A$82,JEUDI!Q6:Q29,0))</f>
        <v>#N/A</v>
      </c>
      <c r="GP82" s="565" t="e">
        <f>INDEX(JEUDI!$B$6:$B$29,MATCH($A$82,JEUDI!R6:R29,0))</f>
        <v>#N/A</v>
      </c>
      <c r="GQ82" s="565" t="e">
        <f>INDEX(JEUDI!$B$6:$B$29,MATCH($A$82,JEUDI!S6:S29,0))</f>
        <v>#N/A</v>
      </c>
      <c r="GR82" s="565" t="e">
        <f>INDEX(JEUDI!$B$6:$B$29,MATCH($A$82,JEUDI!T6:T29,0))</f>
        <v>#N/A</v>
      </c>
      <c r="GS82" s="565" t="e">
        <f>INDEX(JEUDI!$B$6:$B$29,MATCH($A$82,JEUDI!U6:U29,0))</f>
        <v>#N/A</v>
      </c>
      <c r="GT82" s="565" t="e">
        <f>INDEX(JEUDI!$B$6:$B$29,MATCH($A$82,JEUDI!V6:V29,0))</f>
        <v>#N/A</v>
      </c>
      <c r="GU82" s="565" t="e">
        <f>INDEX(JEUDI!$B$6:$B$29,MATCH($A$82,JEUDI!W6:W29,0))</f>
        <v>#N/A</v>
      </c>
      <c r="GV82" s="565" t="e">
        <f>INDEX(JEUDI!$B$6:$B$29,MATCH($A$82,JEUDI!X6:X29,0))</f>
        <v>#N/A</v>
      </c>
      <c r="GW82" s="565" t="e">
        <f>INDEX(JEUDI!$B$6:$B$29,MATCH($A$82,JEUDI!Y6:Y29,0))</f>
        <v>#N/A</v>
      </c>
      <c r="GX82" s="565" t="e">
        <f>INDEX(JEUDI!$B$6:$B$29,MATCH($A$82,JEUDI!Z6:Z29,0))</f>
        <v>#N/A</v>
      </c>
      <c r="GY82" s="565" t="e">
        <f>INDEX(JEUDI!$B$6:$B$29,MATCH($A$82,JEUDI!AA6:AA29,0))</f>
        <v>#N/A</v>
      </c>
      <c r="GZ82" s="565" t="e">
        <f>INDEX(JEUDI!$B$6:$B$29,MATCH($A$82,JEUDI!AB6:AB29,0))</f>
        <v>#N/A</v>
      </c>
      <c r="HA82" s="572">
        <f t="shared" si="82"/>
        <v>0</v>
      </c>
      <c r="HC82" s="772" t="str">
        <f t="shared" si="83"/>
        <v>WAZANA</v>
      </c>
      <c r="HD82" s="565" t="e">
        <f>INDEX(VENDREDI!$B$6:$B$29,MATCH($A$82,VENDREDI!D6:D29,0))</f>
        <v>#N/A</v>
      </c>
      <c r="HE82" s="565" t="e">
        <f>INDEX(VENDREDI!$B$6:$B$29,MATCH($A$82,VENDREDI!E6:E29,0))</f>
        <v>#N/A</v>
      </c>
      <c r="HF82" s="565" t="e">
        <f>INDEX(VENDREDI!$B$6:$B$29,MATCH($A$82,VENDREDI!F6:F29,0))</f>
        <v>#N/A</v>
      </c>
      <c r="HG82" s="565" t="e">
        <f>INDEX(VENDREDI!$B$6:$B$29,MATCH($A$82,VENDREDI!G6:G29,0))</f>
        <v>#N/A</v>
      </c>
      <c r="HH82" s="565" t="e">
        <f>INDEX(VENDREDI!$B$6:$B$29,MATCH($A$82,VENDREDI!H6:H29,0))</f>
        <v>#N/A</v>
      </c>
      <c r="HI82" s="565" t="e">
        <f>INDEX(VENDREDI!$B$6:$B$29,MATCH($A$82,VENDREDI!I6:I29,0))</f>
        <v>#N/A</v>
      </c>
      <c r="HJ82" s="565" t="e">
        <f>INDEX(VENDREDI!$B$6:$B$29,MATCH($A$82,VENDREDI!J6:J29,0))</f>
        <v>#N/A</v>
      </c>
      <c r="HK82" s="565" t="e">
        <f>INDEX(VENDREDI!$B$6:$B$29,MATCH($A$82,VENDREDI!K6:K29,0))</f>
        <v>#N/A</v>
      </c>
      <c r="HL82" s="565" t="e">
        <f>INDEX(VENDREDI!$B$6:$B$29,MATCH($A$82,VENDREDI!L6:L29,0))</f>
        <v>#N/A</v>
      </c>
      <c r="HM82" s="565" t="e">
        <f>INDEX(VENDREDI!$B$6:$B$29,MATCH($A$82,VENDREDI!M6:M29,0))</f>
        <v>#N/A</v>
      </c>
      <c r="HN82" s="565" t="e">
        <f>INDEX(VENDREDI!$B$6:$B$29,MATCH($A$82,VENDREDI!N6:N29,0))</f>
        <v>#N/A</v>
      </c>
      <c r="HO82" s="565" t="e">
        <f>INDEX(VENDREDI!$B$6:$B$29,MATCH($A$82,VENDREDI!O6:O29,0))</f>
        <v>#N/A</v>
      </c>
      <c r="HP82" s="565" t="e">
        <f>INDEX(VENDREDI!$B$6:$B$29,MATCH($A$82,VENDREDI!P6:P29,0))</f>
        <v>#N/A</v>
      </c>
      <c r="HQ82" s="565" t="e">
        <f>INDEX(VENDREDI!$B$6:$B$29,MATCH($A$82,VENDREDI!Q6:Q29,0))</f>
        <v>#N/A</v>
      </c>
      <c r="HR82" s="565" t="e">
        <f>INDEX(VENDREDI!$B$6:$B$29,MATCH($A$82,VENDREDI!R6:R29,0))</f>
        <v>#N/A</v>
      </c>
      <c r="HS82" s="565" t="e">
        <f>INDEX(VENDREDI!$B$6:$B$29,MATCH($A$82,VENDREDI!S6:S29,0))</f>
        <v>#N/A</v>
      </c>
      <c r="HT82" s="565" t="e">
        <f>INDEX(VENDREDI!$B$6:$B$29,MATCH($A$82,VENDREDI!T6:T29,0))</f>
        <v>#N/A</v>
      </c>
      <c r="HU82" s="565" t="e">
        <f>INDEX(VENDREDI!$B$6:$B$29,MATCH($A$82,VENDREDI!U6:U29,0))</f>
        <v>#N/A</v>
      </c>
      <c r="HV82" s="565" t="e">
        <f>INDEX(VENDREDI!$B$6:$B$29,MATCH($A$82,VENDREDI!V6:V29,0))</f>
        <v>#N/A</v>
      </c>
      <c r="HW82" s="565" t="e">
        <f>INDEX(VENDREDI!$B$6:$B$29,MATCH($A$82,VENDREDI!W6:W29,0))</f>
        <v>#N/A</v>
      </c>
      <c r="HX82" s="565" t="e">
        <f>INDEX(VENDREDI!$B$6:$B$29,MATCH($A$82,VENDREDI!X6:X29,0))</f>
        <v>#N/A</v>
      </c>
      <c r="HY82" s="565" t="e">
        <f>INDEX(VENDREDI!$B$6:$B$29,MATCH($A$82,VENDREDI!Y6:Y29,0))</f>
        <v>#N/A</v>
      </c>
      <c r="HZ82" s="565" t="e">
        <f>INDEX(VENDREDI!$B$6:$B$29,MATCH($A$82,VENDREDI!Z6:Z29,0))</f>
        <v>#N/A</v>
      </c>
      <c r="IA82" s="565" t="e">
        <f>INDEX(VENDREDI!$B$6:$B$29,MATCH($A$82,VENDREDI!AA6:AA29,0))</f>
        <v>#N/A</v>
      </c>
      <c r="IB82" s="565" t="e">
        <f>INDEX(VENDREDI!$B$6:$B$29,MATCH($A$82,VENDREDI!AB6:AB29,0))</f>
        <v>#N/A</v>
      </c>
      <c r="IC82" s="572">
        <f t="shared" si="84"/>
        <v>0</v>
      </c>
      <c r="IG82" s="772" t="str">
        <f t="shared" si="85"/>
        <v>WAZANA</v>
      </c>
      <c r="IH82" s="565" t="e">
        <f>INDEX(LUNDI!$B$35:$B$58,MATCH($A$82,LUNDI!D35:D58,0))</f>
        <v>#N/A</v>
      </c>
      <c r="II82" s="565" t="e">
        <f>INDEX(LUNDI!$B$35:$B$58,MATCH($A$82,LUNDI!E35:E58,0))</f>
        <v>#N/A</v>
      </c>
      <c r="IJ82" s="565" t="e">
        <f>INDEX(LUNDI!$B$35:$B$58,MATCH($A$82,LUNDI!F35:F58,0))</f>
        <v>#N/A</v>
      </c>
      <c r="IK82" s="565" t="e">
        <f>INDEX(LUNDI!$B$35:$B$58,MATCH($A$82,LUNDI!G35:G58,0))</f>
        <v>#N/A</v>
      </c>
      <c r="IL82" s="565" t="e">
        <f>INDEX(LUNDI!$B$35:$B$58,MATCH($A$82,LUNDI!H35:H58,0))</f>
        <v>#N/A</v>
      </c>
      <c r="IM82" s="565" t="e">
        <f>INDEX(LUNDI!$B$35:$B$58,MATCH($A$82,LUNDI!I35:I58,0))</f>
        <v>#N/A</v>
      </c>
      <c r="IN82" s="565" t="e">
        <f>INDEX(LUNDI!$B$35:$B$58,MATCH($A$82,LUNDI!J35:J58,0))</f>
        <v>#N/A</v>
      </c>
      <c r="IO82" s="565" t="e">
        <f>INDEX(LUNDI!$B$35:$B$58,MATCH($A$82,LUNDI!K35:K58,0))</f>
        <v>#N/A</v>
      </c>
      <c r="IP82" s="565" t="e">
        <f>INDEX(LUNDI!$B$35:$B$58,MATCH($A$82,LUNDI!L35:L58,0))</f>
        <v>#N/A</v>
      </c>
      <c r="IQ82" s="565" t="e">
        <f>INDEX(LUNDI!$B$35:$B$58,MATCH($A$82,LUNDI!M35:M58,0))</f>
        <v>#N/A</v>
      </c>
      <c r="IR82" s="565" t="e">
        <f>INDEX(LUNDI!$B$35:$B$58,MATCH($A$82,LUNDI!N35:N58,0))</f>
        <v>#N/A</v>
      </c>
      <c r="IS82" s="565" t="e">
        <f>INDEX(LUNDI!$B$35:$B$58,MATCH($A$82,LUNDI!O35:O58,0))</f>
        <v>#N/A</v>
      </c>
      <c r="IT82" s="565" t="e">
        <f>INDEX(LUNDI!$B$35:$B$58,MATCH($A$82,LUNDI!P35:P58,0))</f>
        <v>#N/A</v>
      </c>
      <c r="IU82" s="565" t="e">
        <f>INDEX(LUNDI!$B$35:$B$58,MATCH($A$82,LUNDI!Q35:Q58,0))</f>
        <v>#N/A</v>
      </c>
      <c r="IV82" s="565" t="e">
        <f>INDEX(LUNDI!$B$35:$B$58,MATCH($A$82,LUNDI!R35:R58,0))</f>
        <v>#N/A</v>
      </c>
      <c r="IW82" s="565" t="e">
        <f>INDEX(LUNDI!$B$35:$B$58,MATCH($A$82,LUNDI!S35:S58,0))</f>
        <v>#N/A</v>
      </c>
      <c r="IX82" s="565" t="e">
        <f>INDEX(LUNDI!$B$35:$B$58,MATCH($A$82,LUNDI!T35:T58,0))</f>
        <v>#N/A</v>
      </c>
      <c r="IY82" s="565" t="e">
        <f>INDEX(LUNDI!$B$35:$B$58,MATCH($A$82,LUNDI!U35:U58,0))</f>
        <v>#N/A</v>
      </c>
      <c r="IZ82" s="565" t="e">
        <f>INDEX(LUNDI!$B$35:$B$58,MATCH($A$82,LUNDI!V35:V58,0))</f>
        <v>#N/A</v>
      </c>
      <c r="JA82" s="565" t="e">
        <f>INDEX(LUNDI!$B$35:$B$58,MATCH($A$82,LUNDI!W35:W58,0))</f>
        <v>#N/A</v>
      </c>
      <c r="JB82" s="565" t="e">
        <f>INDEX(LUNDI!$B$35:$B$58,MATCH($A$82,LUNDI!X35:X58,0))</f>
        <v>#N/A</v>
      </c>
      <c r="JC82" s="565" t="e">
        <f>INDEX(LUNDI!$B$35:$B$58,MATCH($A$82,LUNDI!Y35:Y58,0))</f>
        <v>#N/A</v>
      </c>
      <c r="JD82" s="565" t="e">
        <f>INDEX(LUNDI!$B$35:$B$58,MATCH($A$82,LUNDI!Z35:Z58,0))</f>
        <v>#N/A</v>
      </c>
      <c r="JE82" s="565" t="e">
        <f>INDEX(LUNDI!$B$35:$B$58,MATCH($A$82,LUNDI!AA35:AA58,0))</f>
        <v>#N/A</v>
      </c>
      <c r="JF82" s="565" t="e">
        <f>INDEX(LUNDI!$B$35:$B$58,MATCH($A$82,LUNDI!AB35:AB58,0))</f>
        <v>#N/A</v>
      </c>
      <c r="JG82" s="572">
        <f t="shared" si="86"/>
        <v>0</v>
      </c>
      <c r="JI82" s="772" t="str">
        <f t="shared" si="87"/>
        <v>WAZANA</v>
      </c>
      <c r="JJ82" s="565" t="e">
        <f>INDEX(MARDI!$B$35:$B$58,MATCH($A$82,MARDI!D35:D58,0))</f>
        <v>#N/A</v>
      </c>
      <c r="JK82" s="565" t="e">
        <f>INDEX(MARDI!$B$35:$B$58,MATCH($A$82,MARDI!E35:E58,0))</f>
        <v>#N/A</v>
      </c>
      <c r="JL82" s="565" t="e">
        <f>INDEX(MARDI!$B$35:$B$58,MATCH($A$82,MARDI!F35:F58,0))</f>
        <v>#N/A</v>
      </c>
      <c r="JM82" s="565" t="e">
        <f>INDEX(MARDI!$B$35:$B$58,MATCH($A$82,MARDI!G35:G58,0))</f>
        <v>#N/A</v>
      </c>
      <c r="JN82" s="565" t="e">
        <f>INDEX(MARDI!$B$35:$B$58,MATCH($A$82,MARDI!H35:H58,0))</f>
        <v>#N/A</v>
      </c>
      <c r="JO82" s="565" t="e">
        <f>INDEX(MARDI!$B$35:$B$58,MATCH($A$82,MARDI!I35:I58,0))</f>
        <v>#N/A</v>
      </c>
      <c r="JP82" s="565" t="e">
        <f>INDEX(MARDI!$B$35:$B$58,MATCH($A$82,MARDI!J35:J58,0))</f>
        <v>#N/A</v>
      </c>
      <c r="JQ82" s="565" t="e">
        <f>INDEX(MARDI!$B$35:$B$58,MATCH($A$82,MARDI!K35:K58,0))</f>
        <v>#N/A</v>
      </c>
      <c r="JR82" s="565" t="e">
        <f>INDEX(MARDI!$B$35:$B$58,MATCH($A$82,MARDI!L35:L58,0))</f>
        <v>#N/A</v>
      </c>
      <c r="JS82" s="565" t="e">
        <f>INDEX(MARDI!$B$35:$B$58,MATCH($A$82,MARDI!M35:M58,0))</f>
        <v>#N/A</v>
      </c>
      <c r="JT82" s="565" t="e">
        <f>INDEX(MARDI!$B$35:$B$58,MATCH($A$82,MARDI!N35:N58,0))</f>
        <v>#N/A</v>
      </c>
      <c r="JU82" s="565" t="e">
        <f>INDEX(MARDI!$B$35:$B$58,MATCH($A$82,MARDI!O35:O58,0))</f>
        <v>#N/A</v>
      </c>
      <c r="JV82" s="565" t="e">
        <f>INDEX(MARDI!$B$35:$B$58,MATCH($A$82,MARDI!P35:P58,0))</f>
        <v>#N/A</v>
      </c>
      <c r="JW82" s="565" t="e">
        <f>INDEX(MARDI!$B$35:$B$58,MATCH($A$82,MARDI!Q35:Q58,0))</f>
        <v>#N/A</v>
      </c>
      <c r="JX82" s="565" t="e">
        <f>INDEX(MARDI!$B$35:$B$58,MATCH($A$82,MARDI!R35:R58,0))</f>
        <v>#N/A</v>
      </c>
      <c r="JY82" s="565" t="e">
        <f>INDEX(MARDI!$B$35:$B$58,MATCH($A$82,MARDI!S35:S58,0))</f>
        <v>#N/A</v>
      </c>
      <c r="JZ82" s="565" t="e">
        <f>INDEX(MARDI!$B$35:$B$58,MATCH($A$82,MARDI!T35:T58,0))</f>
        <v>#N/A</v>
      </c>
      <c r="KA82" s="565" t="e">
        <f>INDEX(MARDI!$B$35:$B$58,MATCH($A$82,MARDI!U35:U58,0))</f>
        <v>#N/A</v>
      </c>
      <c r="KB82" s="565" t="e">
        <f>INDEX(MARDI!$B$35:$B$58,MATCH($A$82,MARDI!V35:V58,0))</f>
        <v>#N/A</v>
      </c>
      <c r="KC82" s="565" t="e">
        <f>INDEX(MARDI!$B$35:$B$58,MATCH($A$82,MARDI!W35:W58,0))</f>
        <v>#N/A</v>
      </c>
      <c r="KD82" s="565" t="e">
        <f>INDEX(MARDI!$B$35:$B$58,MATCH($A$82,MARDI!X35:X58,0))</f>
        <v>#N/A</v>
      </c>
      <c r="KE82" s="565" t="e">
        <f>INDEX(MARDI!$B$35:$B$58,MATCH($A$82,MARDI!Y35:Y58,0))</f>
        <v>#N/A</v>
      </c>
      <c r="KF82" s="565" t="e">
        <f>INDEX(MARDI!$B$35:$B$58,MATCH($A$82,MARDI!Z35:Z58,0))</f>
        <v>#N/A</v>
      </c>
      <c r="KG82" s="565" t="e">
        <f>INDEX(MARDI!$B$35:$B$58,MATCH($A$82,MARDI!AA35:AA58,0))</f>
        <v>#N/A</v>
      </c>
      <c r="KH82" s="565" t="e">
        <f>INDEX(MARDI!$B$35:$B$58,MATCH($A$82,MARDI!AB35:AB58,0))</f>
        <v>#N/A</v>
      </c>
      <c r="KI82" s="572">
        <f t="shared" si="88"/>
        <v>0</v>
      </c>
      <c r="KK82" s="565" t="str">
        <f t="shared" si="89"/>
        <v>WAZANA</v>
      </c>
      <c r="KL82" s="565" t="e">
        <f>INDEX(MERCREDI!$B$35:$B$58,MATCH($A$82,MERCREDI!D35:D58,0))</f>
        <v>#N/A</v>
      </c>
      <c r="KM82" s="565" t="e">
        <f>INDEX(MERCREDI!$B$35:$B$58,MATCH($A$82,MERCREDI!E35:E58,0))</f>
        <v>#N/A</v>
      </c>
      <c r="KN82" s="565" t="e">
        <f>INDEX(MERCREDI!$B$35:$B$58,MATCH($A$82,MERCREDI!F35:F58,0))</f>
        <v>#N/A</v>
      </c>
      <c r="KO82" s="565" t="e">
        <f>INDEX(MERCREDI!$B$35:$B$58,MATCH($A$82,MERCREDI!G35:G58,0))</f>
        <v>#N/A</v>
      </c>
      <c r="KP82" s="565" t="e">
        <f>INDEX(MERCREDI!$B$35:$B$58,MATCH($A$82,MERCREDI!H35:H58,0))</f>
        <v>#N/A</v>
      </c>
      <c r="KQ82" s="565" t="e">
        <f>INDEX(MERCREDI!$B$35:$B$58,MATCH($A$82,MERCREDI!I35:I58,0))</f>
        <v>#N/A</v>
      </c>
      <c r="KR82" s="565" t="e">
        <f>INDEX(MERCREDI!$B$35:$B$58,MATCH($A$82,MERCREDI!J35:J58,0))</f>
        <v>#N/A</v>
      </c>
      <c r="KS82" s="565" t="e">
        <f>INDEX(MERCREDI!$B$35:$B$58,MATCH($A$82,MERCREDI!K35:K58,0))</f>
        <v>#N/A</v>
      </c>
      <c r="KT82" s="565" t="e">
        <f>INDEX(MERCREDI!$B$35:$B$58,MATCH($A$82,MERCREDI!L35:L58,0))</f>
        <v>#N/A</v>
      </c>
      <c r="KU82" s="565" t="e">
        <f>INDEX(MERCREDI!$B$35:$B$58,MATCH($A$82,MERCREDI!M35:M58,0))</f>
        <v>#N/A</v>
      </c>
      <c r="KV82" s="565" t="e">
        <f>INDEX(MERCREDI!$B$35:$B$58,MATCH($A$82,MERCREDI!N35:N58,0))</f>
        <v>#N/A</v>
      </c>
      <c r="KW82" s="565" t="e">
        <f>INDEX(MERCREDI!$B$35:$B$58,MATCH($A$82,MERCREDI!O35:O58,0))</f>
        <v>#N/A</v>
      </c>
      <c r="KX82" s="565" t="e">
        <f>INDEX(MERCREDI!$B$35:$B$58,MATCH($A$82,MERCREDI!P35:P58,0))</f>
        <v>#N/A</v>
      </c>
      <c r="KY82" s="565" t="e">
        <f>INDEX(MERCREDI!$B$35:$B$58,MATCH($A$82,MERCREDI!Q35:Q58,0))</f>
        <v>#N/A</v>
      </c>
      <c r="KZ82" s="565" t="e">
        <f>INDEX(MERCREDI!$B$35:$B$58,MATCH($A$82,MERCREDI!R35:R58,0))</f>
        <v>#N/A</v>
      </c>
      <c r="LA82" s="565" t="e">
        <f>INDEX(MERCREDI!$B$35:$B$58,MATCH($A$82,MERCREDI!S35:S58,0))</f>
        <v>#N/A</v>
      </c>
      <c r="LB82" s="565" t="e">
        <f>INDEX(MERCREDI!$B$35:$B$58,MATCH($A$82,MERCREDI!T35:T58,0))</f>
        <v>#N/A</v>
      </c>
      <c r="LC82" s="565" t="e">
        <f>INDEX(MERCREDI!$B$35:$B$58,MATCH($A$82,MERCREDI!U35:U58,0))</f>
        <v>#N/A</v>
      </c>
      <c r="LD82" s="565" t="e">
        <f>INDEX(MERCREDI!$B$35:$B$58,MATCH($A$82,MERCREDI!V35:V58,0))</f>
        <v>#N/A</v>
      </c>
      <c r="LE82" s="565" t="e">
        <f>INDEX(MERCREDI!$B$35:$B$58,MATCH($A$82,MERCREDI!W35:W58,0))</f>
        <v>#N/A</v>
      </c>
      <c r="LF82" s="565" t="e">
        <f>INDEX(MERCREDI!$B$35:$B$58,MATCH($A$82,MERCREDI!X35:X58,0))</f>
        <v>#N/A</v>
      </c>
      <c r="LG82" s="565" t="e">
        <f>INDEX(MERCREDI!$B$35:$B$58,MATCH($A$82,MERCREDI!Y35:Y58,0))</f>
        <v>#N/A</v>
      </c>
      <c r="LH82" s="565" t="e">
        <f>INDEX(MERCREDI!$B$35:$B$58,MATCH($A$82,MERCREDI!Z35:Z58,0))</f>
        <v>#N/A</v>
      </c>
      <c r="LI82" s="565" t="e">
        <f>INDEX(MERCREDI!$B$35:$B$58,MATCH($A$82,MERCREDI!AA35:AA58,0))</f>
        <v>#N/A</v>
      </c>
      <c r="LJ82" s="565" t="e">
        <f>INDEX(MERCREDI!$B$35:$B$58,MATCH($A$82,MERCREDI!AB35:AB58,0))</f>
        <v>#N/A</v>
      </c>
      <c r="LK82" s="572">
        <f t="shared" si="90"/>
        <v>0</v>
      </c>
      <c r="LM82" s="565" t="str">
        <f t="shared" si="91"/>
        <v>WAZANA</v>
      </c>
      <c r="LN82" s="565" t="e">
        <f>INDEX(JEUDI!$B$35:$B$58,MATCH($A$82,JEUDI!D35:D58,0))</f>
        <v>#N/A</v>
      </c>
      <c r="LO82" s="565" t="e">
        <f>INDEX(JEUDI!$B$35:$B$58,MATCH($A$82,JEUDI!E35:E58,0))</f>
        <v>#N/A</v>
      </c>
      <c r="LP82" s="565" t="e">
        <f>INDEX(JEUDI!$B$35:$B$58,MATCH($A$82,JEUDI!F35:F58,0))</f>
        <v>#N/A</v>
      </c>
      <c r="LQ82" s="565" t="e">
        <f>INDEX(JEUDI!$B$35:$B$58,MATCH($A$82,JEUDI!G35:G58,0))</f>
        <v>#N/A</v>
      </c>
      <c r="LR82" s="565" t="e">
        <f>INDEX(JEUDI!$B$35:$B$58,MATCH($A$82,JEUDI!H35:H58,0))</f>
        <v>#N/A</v>
      </c>
      <c r="LS82" s="565" t="e">
        <f>INDEX(JEUDI!$B$35:$B$58,MATCH($A$82,JEUDI!I35:I58,0))</f>
        <v>#N/A</v>
      </c>
      <c r="LT82" s="565" t="e">
        <f>INDEX(JEUDI!$B$35:$B$58,MATCH($A$82,JEUDI!J35:J58,0))</f>
        <v>#N/A</v>
      </c>
      <c r="LU82" s="565" t="e">
        <f>INDEX(JEUDI!$B$35:$B$58,MATCH($A$82,JEUDI!K35:K58,0))</f>
        <v>#N/A</v>
      </c>
      <c r="LV82" s="565" t="e">
        <f>INDEX(JEUDI!$B$35:$B$58,MATCH($A$82,JEUDI!L35:L58,0))</f>
        <v>#N/A</v>
      </c>
      <c r="LW82" s="565" t="e">
        <f>INDEX(JEUDI!$B$35:$B$58,MATCH($A$82,JEUDI!M35:M58,0))</f>
        <v>#N/A</v>
      </c>
      <c r="LX82" s="565" t="e">
        <f>INDEX(JEUDI!$B$35:$B$58,MATCH($A$82,JEUDI!N35:N58,0))</f>
        <v>#N/A</v>
      </c>
      <c r="LY82" s="565" t="e">
        <f>INDEX(JEUDI!$B$35:$B$58,MATCH($A$82,JEUDI!O35:O58,0))</f>
        <v>#N/A</v>
      </c>
      <c r="LZ82" s="565" t="e">
        <f>INDEX(JEUDI!$B$35:$B$58,MATCH($A$82,JEUDI!P35:P58,0))</f>
        <v>#N/A</v>
      </c>
      <c r="MA82" s="565" t="e">
        <f>INDEX(JEUDI!$B$35:$B$58,MATCH($A$82,JEUDI!Q35:Q58,0))</f>
        <v>#N/A</v>
      </c>
      <c r="MB82" s="565" t="e">
        <f>INDEX(JEUDI!$B$35:$B$58,MATCH($A$82,JEUDI!R35:R58,0))</f>
        <v>#N/A</v>
      </c>
      <c r="MC82" s="565" t="e">
        <f>INDEX(JEUDI!$B$35:$B$58,MATCH($A$82,JEUDI!S35:S58,0))</f>
        <v>#N/A</v>
      </c>
      <c r="MD82" s="565" t="e">
        <f>INDEX(JEUDI!$B$35:$B$58,MATCH($A$82,JEUDI!T35:T58,0))</f>
        <v>#N/A</v>
      </c>
      <c r="ME82" s="565" t="e">
        <f>INDEX(JEUDI!$B$35:$B$58,MATCH($A$82,JEUDI!U35:U58,0))</f>
        <v>#N/A</v>
      </c>
      <c r="MF82" s="565" t="e">
        <f>INDEX(JEUDI!$B$35:$B$58,MATCH($A$82,JEUDI!V35:V58,0))</f>
        <v>#N/A</v>
      </c>
      <c r="MG82" s="565" t="e">
        <f>INDEX(JEUDI!$B$35:$B$58,MATCH($A$82,JEUDI!W35:W58,0))</f>
        <v>#N/A</v>
      </c>
      <c r="MH82" s="565" t="e">
        <f>INDEX(JEUDI!$B$35:$B$58,MATCH($A$82,JEUDI!X35:X58,0))</f>
        <v>#N/A</v>
      </c>
      <c r="MI82" s="565" t="e">
        <f>INDEX(JEUDI!$B$35:$B$58,MATCH($A$82,JEUDI!Y35:Y58,0))</f>
        <v>#N/A</v>
      </c>
      <c r="MJ82" s="565" t="e">
        <f>INDEX(JEUDI!$B$35:$B$58,MATCH($A$82,JEUDI!Z35:Z58,0))</f>
        <v>#N/A</v>
      </c>
      <c r="MK82" s="565" t="e">
        <f>INDEX(JEUDI!$B$35:$B$58,MATCH($A$82,JEUDI!AA35:AA58,0))</f>
        <v>#N/A</v>
      </c>
      <c r="ML82" s="565" t="e">
        <f>INDEX(JEUDI!$B$35:$B$58,MATCH($A$82,JEUDI!AB35:AB58,0))</f>
        <v>#N/A</v>
      </c>
      <c r="MM82" s="572">
        <f t="shared" si="92"/>
        <v>0</v>
      </c>
      <c r="MP82" s="565" t="str">
        <f t="shared" si="93"/>
        <v>WAZANA</v>
      </c>
      <c r="MQ82" s="565" t="e">
        <f>INDEX(VENDREDI!$B$35:$B$58,MATCH($A$82,VENDREDI!D35:D58,0))</f>
        <v>#N/A</v>
      </c>
      <c r="MR82" s="565" t="e">
        <f>INDEX(VENDREDI!$B$35:$B$58,MATCH($A$82,VENDREDI!E35:E58,0))</f>
        <v>#N/A</v>
      </c>
      <c r="MS82" s="565" t="e">
        <f>INDEX(VENDREDI!$B$35:$B$58,MATCH($A$82,VENDREDI!F35:F58,0))</f>
        <v>#N/A</v>
      </c>
      <c r="MT82" s="565" t="e">
        <f>INDEX(VENDREDI!$B$35:$B$58,MATCH($A$82,VENDREDI!G35:G58,0))</f>
        <v>#N/A</v>
      </c>
      <c r="MU82" s="565" t="e">
        <f>INDEX(VENDREDI!$B$35:$B$58,MATCH($A$82,VENDREDI!H35:H58,0))</f>
        <v>#N/A</v>
      </c>
      <c r="MV82" s="565" t="e">
        <f>INDEX(VENDREDI!$B$35:$B$58,MATCH($A$82,VENDREDI!I35:I58,0))</f>
        <v>#N/A</v>
      </c>
      <c r="MW82" s="565" t="e">
        <f>INDEX(VENDREDI!$B$35:$B$58,MATCH($A$82,VENDREDI!J35:J58,0))</f>
        <v>#N/A</v>
      </c>
      <c r="MX82" s="565" t="e">
        <f>INDEX(VENDREDI!$B$35:$B$58,MATCH($A$82,VENDREDI!K35:K58,0))</f>
        <v>#N/A</v>
      </c>
      <c r="MY82" s="565" t="e">
        <f>INDEX(VENDREDI!$B$35:$B$58,MATCH($A$82,VENDREDI!L35:L58,0))</f>
        <v>#N/A</v>
      </c>
      <c r="MZ82" s="565" t="e">
        <f>INDEX(VENDREDI!$B$35:$B$58,MATCH($A$82,VENDREDI!M35:M58,0))</f>
        <v>#N/A</v>
      </c>
      <c r="NA82" s="565" t="e">
        <f>INDEX(VENDREDI!$B$35:$B$58,MATCH($A$82,VENDREDI!N35:N58,0))</f>
        <v>#N/A</v>
      </c>
      <c r="NB82" s="565" t="e">
        <f>INDEX(VENDREDI!$B$35:$B$58,MATCH($A$82,VENDREDI!O35:O58,0))</f>
        <v>#N/A</v>
      </c>
      <c r="NC82" s="565" t="e">
        <f>INDEX(VENDREDI!$B$35:$B$58,MATCH($A$82,VENDREDI!P35:P58,0))</f>
        <v>#N/A</v>
      </c>
      <c r="ND82" s="565" t="e">
        <f>INDEX(VENDREDI!$B$35:$B$58,MATCH($A$82,VENDREDI!Q35:Q58,0))</f>
        <v>#N/A</v>
      </c>
      <c r="NE82" s="565" t="e">
        <f>INDEX(VENDREDI!$B$35:$B$58,MATCH($A$82,VENDREDI!R35:R58,0))</f>
        <v>#N/A</v>
      </c>
      <c r="NF82" s="565" t="e">
        <f>INDEX(VENDREDI!$B$35:$B$58,MATCH($A$82,VENDREDI!S35:S58,0))</f>
        <v>#N/A</v>
      </c>
      <c r="NG82" s="565" t="e">
        <f>INDEX(VENDREDI!$B$35:$B$58,MATCH($A$82,VENDREDI!T35:T58,0))</f>
        <v>#N/A</v>
      </c>
      <c r="NH82" s="565" t="e">
        <f>INDEX(VENDREDI!$B$35:$B$58,MATCH($A$82,VENDREDI!U35:U58,0))</f>
        <v>#N/A</v>
      </c>
      <c r="NI82" s="565" t="e">
        <f>INDEX(VENDREDI!$B$35:$B$58,MATCH($A$82,VENDREDI!V35:V58,0))</f>
        <v>#N/A</v>
      </c>
      <c r="NJ82" s="565" t="e">
        <f>INDEX(VENDREDI!$B$35:$B$58,MATCH($A$82,VENDREDI!W35:W58,0))</f>
        <v>#N/A</v>
      </c>
      <c r="NK82" s="565" t="e">
        <f>INDEX(VENDREDI!$B$35:$B$58,MATCH($A$82,VENDREDI!X35:X58,0))</f>
        <v>#N/A</v>
      </c>
      <c r="NL82" s="565" t="e">
        <f>INDEX(VENDREDI!$B$35:$B$58,MATCH($A$82,VENDREDI!Y35:Y58,0))</f>
        <v>#N/A</v>
      </c>
      <c r="NM82" s="565" t="e">
        <f>INDEX(VENDREDI!$B$35:$B$58,MATCH($A$82,VENDREDI!Z35:Z58,0))</f>
        <v>#N/A</v>
      </c>
      <c r="NN82" s="565" t="e">
        <f>INDEX(VENDREDI!$B$35:$B$58,MATCH($A$82,VENDREDI!AA35:AA58,0))</f>
        <v>#N/A</v>
      </c>
      <c r="NO82" s="565" t="e">
        <f>INDEX(VENDREDI!$B$35:$B$58,MATCH($A$82,VENDREDI!AB35:AB58,0))</f>
        <v>#N/A</v>
      </c>
      <c r="NP82" s="572">
        <f t="shared" si="94"/>
        <v>0</v>
      </c>
      <c r="NS82" s="564" t="str">
        <f t="shared" si="95"/>
        <v>WAZANA</v>
      </c>
      <c r="NT82" s="617" t="e">
        <f>INDEX(LUNDI!$B$63:$B$66,MATCH(A82,LUNDI!$D$63:$D$66,0))</f>
        <v>#N/A</v>
      </c>
      <c r="NU82" s="618" t="e">
        <f>INDEX(LUNDI!$B$63:$B$66,MATCH(A82,LUNDI!$E$63:$E$66,0))</f>
        <v>#N/A</v>
      </c>
      <c r="NV82" s="625">
        <f>INDEX(LUNDI!$H$63:$H$66,MATCH(A82,LUNDI!$J$63:$J$66,0))</f>
        <v>0.54166666666666663</v>
      </c>
      <c r="NW82" s="626" t="e">
        <f>INDEX(LUNDI!$H$63:$H$66,MATCH($A$82,LUNDI!K63:K66,0))</f>
        <v>#N/A</v>
      </c>
      <c r="NX82" s="617" t="e">
        <f>INDEX(MARDI!$B$63:$B$66,MATCH(A82,MARDI!$D$63:$D$66,0))</f>
        <v>#N/A</v>
      </c>
      <c r="NY82" s="618" t="e">
        <f>INDEX(MARDI!$B$63:$B$66,MATCH(A82,MARDI!$E$63:$E$66,0))</f>
        <v>#N/A</v>
      </c>
      <c r="NZ82" s="625" t="e">
        <f>INDEX(MARDI!$H$63:$H$66,MATCH(A82,MARDI!$J$63:$J$66,0))</f>
        <v>#N/A</v>
      </c>
      <c r="OA82" s="626" t="e">
        <f>INDEX(MARDI!$H$63:$H$66,MATCH(A82,MARDI!$K$63:$K$66,0))</f>
        <v>#N/A</v>
      </c>
      <c r="OB82" s="617" t="e">
        <f>INDEX(MERCREDI!$B$63:$B$66,MATCH(A82,MERCREDI!$D$63:$D$66,0))</f>
        <v>#N/A</v>
      </c>
      <c r="OC82" s="618" t="e">
        <f>INDEX(MERCREDI!$B$63:$B$66,MATCH(A82,MERCREDI!$E$63:$E$66,0))</f>
        <v>#N/A</v>
      </c>
      <c r="OD82" s="625" t="e">
        <f>INDEX(MERCREDI!$H$63:$H$66,MATCH(A82,MERCREDI!$J$63:$J$66,0))</f>
        <v>#N/A</v>
      </c>
      <c r="OE82" s="626" t="e">
        <f>INDEX(MERCREDI!$H$63:$H$66,MATCH(A82,MERCREDI!$K$63:$K$66,0))</f>
        <v>#N/A</v>
      </c>
      <c r="OF82" s="617" t="e">
        <f>INDEX(JEUDI!$B$63:$B$66,MATCH(A82,JEUDI!$D$63:$D$66,0))</f>
        <v>#N/A</v>
      </c>
      <c r="OG82" s="618" t="e">
        <f>INDEX(JEUDI!$B$63:$B$66,MATCH(A82,JEUDI!$E$63:$E$66,0))</f>
        <v>#N/A</v>
      </c>
      <c r="OH82" s="625" t="e">
        <f>INDEX(JEUDI!$H$63:$H$66,MATCH(A82,JEUDI!$J$63:$J$66,0))</f>
        <v>#N/A</v>
      </c>
      <c r="OI82" s="626" t="e">
        <f>INDEX(JEUDI!$H$63:$H$66,MATCH(A82,JEUDI!$K$63:$K$66,0))</f>
        <v>#N/A</v>
      </c>
      <c r="OJ82" s="617" t="e">
        <f>INDEX(VENDREDI!$B$63:$B$66,MATCH(A82,VENDREDI!$D$63:$D$66,0))</f>
        <v>#N/A</v>
      </c>
      <c r="OK82" s="618" t="e">
        <f>INDEX(VENDREDI!$B$63:$B$66,MATCH(A82,VENDREDI!$E$63:$E$66,0))</f>
        <v>#N/A</v>
      </c>
      <c r="OL82" s="625" t="e">
        <f>INDEX(VENDREDI!$H$63:$H$66,MATCH(A82,VENDREDI!$J$63:$J$66,0))</f>
        <v>#N/A</v>
      </c>
      <c r="OM82" s="626" t="e">
        <f>INDEX(VENDREDI!$H$63:$H$66,MATCH(A82,VENDREDI!$K$63:$K$66,0))</f>
        <v>#N/A</v>
      </c>
      <c r="ON82" s="669" t="str">
        <f t="shared" si="96"/>
        <v>WAZANA</v>
      </c>
      <c r="OO82" s="641" t="e">
        <f>INDEX(LUNDI!$C$63:$C$66,MATCH(A82,LUNDI!$D$63:$D$66,0))</f>
        <v>#N/A</v>
      </c>
      <c r="OP82" s="642" t="e">
        <f>INDEX(LUNDI!$C$63:$C$66,MATCH(A82,LUNDI!$E$63:$E$66,0))</f>
        <v>#N/A</v>
      </c>
      <c r="OQ82" s="645">
        <f>INDEX(LUNDI!$I$63:$I$66,MATCH(A82,LUNDI!$J$63:$J$66,0))</f>
        <v>0.70833333333333337</v>
      </c>
      <c r="OR82" s="646" t="e">
        <f>INDEX(LUNDI!$I$63:$I$66,MATCH(A82,LUNDI!$K$63:$K$66,0))</f>
        <v>#N/A</v>
      </c>
      <c r="OS82" s="649" t="e">
        <f>INDEX(MARDI!$C$63:$C$66,MATCH(A82,MARDI!$D$63:$D$66,0))</f>
        <v>#N/A</v>
      </c>
      <c r="OT82" s="650" t="e">
        <f>INDEX(MARDI!$C$63:$C$66,MATCH(A82,MARDI!$E$63:$E$66,0))</f>
        <v>#N/A</v>
      </c>
      <c r="OU82" s="651" t="e">
        <f>INDEX(MARDI!$I$63:$I$66,MATCH(A82,MARDI!$J$63:$J$66,0))</f>
        <v>#N/A</v>
      </c>
      <c r="OV82" s="652" t="e">
        <f>INDEX(MARDI!$I$63:$I$66,MATCH(A82,MARDI!$K$63:$K$66,0))</f>
        <v>#N/A</v>
      </c>
      <c r="OW82" s="657" t="e">
        <f>INDEX(MERCREDI!$C$63:$C$66,MATCH(A82,MERCREDI!$D$63:$D$66,0))</f>
        <v>#N/A</v>
      </c>
      <c r="OX82" s="658" t="e">
        <f>INDEX(MERCREDI!$C$63:$C$66,MATCH(A82,MERCREDI!$E$63:$E$66,0))</f>
        <v>#N/A</v>
      </c>
      <c r="OY82" s="659" t="e">
        <f>INDEX(MERCREDI!$I$63:$I$66,MATCH(A82,MERCREDI!$J$63:$J$66,0))</f>
        <v>#N/A</v>
      </c>
      <c r="OZ82" s="660" t="e">
        <f>INDEX(MERCREDI!$I$63:$I$66,MATCH(A82,MERCREDI!$K$63:$K$66,0))</f>
        <v>#N/A</v>
      </c>
      <c r="PA82" s="657" t="e">
        <f>INDEX(JEUDI!$C$63:$C$66,MATCH(A82,JEUDI!$D$63:$D$66,0))</f>
        <v>#N/A</v>
      </c>
      <c r="PB82" s="658" t="e">
        <f>INDEX(JEUDI!$C$63:$C$66,MATCH(A82,JEUDI!$E$63:$E$66,0))</f>
        <v>#N/A</v>
      </c>
      <c r="PC82" s="659" t="e">
        <f>INDEX(JEUDI!$I$63:$I$66,MATCH(A82,JEUDI!$J$63:$J$66,0))</f>
        <v>#N/A</v>
      </c>
      <c r="PD82" s="660" t="e">
        <f>INDEX(JEUDI!$I$63:$I$66,MATCH(A82,JEUDI!$K$63:$K$66,0))</f>
        <v>#N/A</v>
      </c>
      <c r="PE82" s="657" t="e">
        <f>INDEX(VENDREDI!$C$63:$C$66,MATCH(A82,VENDREDI!$D$63:$D$66,0))</f>
        <v>#N/A</v>
      </c>
      <c r="PF82" s="658" t="e">
        <f>INDEX(VENDREDI!$C$63:$C$66,MATCH(A82,VENDREDI!$E$63:$E$66,0))</f>
        <v>#N/A</v>
      </c>
      <c r="PG82" s="659" t="e">
        <f>INDEX(VENDREDI!$I$63:$I$66,MATCH(A82,VENDREDI!$J$63:$J$66,0))</f>
        <v>#N/A</v>
      </c>
      <c r="PH82" s="660" t="e">
        <f>INDEX(VENDREDI!$I$63:$I$66,MATCH(A82,VENDREDI!$K$63:$K$66,0))</f>
        <v>#N/A</v>
      </c>
    </row>
    <row r="83" spans="1:461" s="1404" customFormat="1" x14ac:dyDescent="0.25">
      <c r="A83" s="1387" t="str">
        <f>'LISTE DES PROFS'!A78</f>
        <v>WEYERMAN</v>
      </c>
      <c r="B83" s="1388">
        <f t="shared" si="69"/>
        <v>1</v>
      </c>
      <c r="C83" s="1389">
        <f t="shared" si="70"/>
        <v>0</v>
      </c>
      <c r="D83" s="1389">
        <f t="shared" si="71"/>
        <v>0</v>
      </c>
      <c r="E83" s="1390">
        <f t="shared" si="72"/>
        <v>0</v>
      </c>
      <c r="F83" s="1388">
        <f t="shared" si="73"/>
        <v>0</v>
      </c>
      <c r="G83" s="1389">
        <f t="shared" si="74"/>
        <v>1</v>
      </c>
      <c r="H83" s="1389">
        <f t="shared" si="75"/>
        <v>0</v>
      </c>
      <c r="I83" s="1390">
        <f t="shared" si="76"/>
        <v>0</v>
      </c>
      <c r="J83" s="1388">
        <f t="shared" si="52"/>
        <v>1</v>
      </c>
      <c r="K83" s="1389">
        <f t="shared" si="53"/>
        <v>1</v>
      </c>
      <c r="L83" s="1389">
        <f t="shared" si="54"/>
        <v>0</v>
      </c>
      <c r="M83" s="1390">
        <f t="shared" si="55"/>
        <v>0</v>
      </c>
      <c r="N83" s="1391">
        <f t="shared" si="77"/>
        <v>2</v>
      </c>
      <c r="O83" s="1392" t="s">
        <v>99</v>
      </c>
      <c r="P83" s="1388">
        <f>COUNTIF(LUNDI!$D$6:$AB$15,A83)</f>
        <v>1</v>
      </c>
      <c r="Q83" s="1389">
        <f>COUNTIF(LUNDI!$D$20:$Y$29,A83)</f>
        <v>0</v>
      </c>
      <c r="R83" s="1393">
        <f t="shared" si="56"/>
        <v>1</v>
      </c>
      <c r="S83" s="1389">
        <f>COUNTIF(MARDI!$D$6:$AB$15,A83)</f>
        <v>0</v>
      </c>
      <c r="T83" s="1389">
        <f>COUNTIF(MARDI!$D$20:$Y$29,A83)</f>
        <v>0</v>
      </c>
      <c r="U83" s="1393">
        <f t="shared" si="57"/>
        <v>0</v>
      </c>
      <c r="V83" s="1389">
        <f>COUNTIF(MERCREDI!$D$6:$AB$15,A83)</f>
        <v>0</v>
      </c>
      <c r="W83" s="1389">
        <f>COUNTIF(MERCREDI!$D$20:$Y$29,A83)</f>
        <v>0</v>
      </c>
      <c r="X83" s="1393">
        <f t="shared" si="58"/>
        <v>0</v>
      </c>
      <c r="Y83" s="1389">
        <f>COUNTIF(JEUDI!$D$6:$AB$15,A83)</f>
        <v>0</v>
      </c>
      <c r="Z83" s="1389">
        <f>COUNTIF(JEUDI!$D$20:$Y$29,A83)</f>
        <v>0</v>
      </c>
      <c r="AA83" s="1393">
        <f t="shared" si="59"/>
        <v>0</v>
      </c>
      <c r="AB83" s="1389">
        <f>COUNTIF(VENDREDI!$D$6:$AB$15,A83)</f>
        <v>0</v>
      </c>
      <c r="AC83" s="1390">
        <f>COUNTIF(VENDREDI!$D$20:$Y$29,A83)</f>
        <v>0</v>
      </c>
      <c r="AD83" s="1394">
        <f t="shared" si="60"/>
        <v>0</v>
      </c>
      <c r="AE83" s="1388">
        <f>COUNTIF(LUNDI!$D$63:$D$66,A83)</f>
        <v>0</v>
      </c>
      <c r="AF83" s="1389">
        <f>COUNTIF(LUNDI!$E$63:$E$66,A83)</f>
        <v>0</v>
      </c>
      <c r="AG83" s="1389">
        <f>COUNTIF(MARDI!$D$63:$D$66,A83)</f>
        <v>0</v>
      </c>
      <c r="AH83" s="1389">
        <f>COUNTIF(MARDI!$E$63:$E$66,A83)</f>
        <v>0</v>
      </c>
      <c r="AI83" s="1389">
        <f>COUNTIF(MERCREDI!$D$63:$D$66,A83)</f>
        <v>0</v>
      </c>
      <c r="AJ83" s="1389">
        <f>COUNTIF(MERCREDI!$E$63:$E$66,A83)</f>
        <v>0</v>
      </c>
      <c r="AK83" s="1389">
        <f>COUNTIF(JEUDI!$D$63:$D$66,A83)</f>
        <v>0</v>
      </c>
      <c r="AL83" s="1389">
        <f>COUNTIF(JEUDI!$E$63:$E$66,A83)</f>
        <v>0</v>
      </c>
      <c r="AM83" s="1389">
        <f>COUNTIF(VENDREDI!$D$63:$D$66,A83)</f>
        <v>0</v>
      </c>
      <c r="AN83" s="1390">
        <f>COUNTIF(VENDREDI!$E$63:$E$66,A83)</f>
        <v>0</v>
      </c>
      <c r="AO83" s="1388">
        <f>COUNTIF(LUNDI!$F$63:$F$66,A83)</f>
        <v>0</v>
      </c>
      <c r="AP83" s="1389"/>
      <c r="AQ83" s="1389">
        <f>COUNTIF(MARDI!$F$63:$F$66,A83)</f>
        <v>0</v>
      </c>
      <c r="AR83" s="1389"/>
      <c r="AS83" s="1389">
        <f>COUNTIF(MERCREDI!$F$63:$F$66,A83)</f>
        <v>0</v>
      </c>
      <c r="AT83" s="1389"/>
      <c r="AU83" s="1389">
        <f>COUNTIF(JEUDI!$F$63:$F$66,A83)</f>
        <v>0</v>
      </c>
      <c r="AV83" s="1389"/>
      <c r="AW83" s="1390">
        <f>COUNTIF(VENDREDI!$F$63:$F$66,A83)</f>
        <v>0</v>
      </c>
      <c r="AX83" s="1395"/>
      <c r="AY83" s="1395"/>
      <c r="AZ83" s="1388">
        <f>COUNTIF(LUNDI!$D$35:$AB$44,A83)</f>
        <v>0</v>
      </c>
      <c r="BA83" s="1389">
        <f>COUNTIF(LUNDI!$D$49:$Y$58,A83)</f>
        <v>0</v>
      </c>
      <c r="BB83" s="1393">
        <f t="shared" si="61"/>
        <v>0</v>
      </c>
      <c r="BC83" s="1389">
        <f>COUNTIF(MARDI!$D$35:$AB$44,A83)</f>
        <v>0</v>
      </c>
      <c r="BD83" s="1389">
        <f>COUNTIF(MARDI!$D$49:$Y$58,A83)</f>
        <v>0</v>
      </c>
      <c r="BE83" s="1393">
        <f t="shared" si="62"/>
        <v>0</v>
      </c>
      <c r="BF83" s="1389">
        <f>COUNTIF(MERCREDI!$D$35:$AB$44,A83)</f>
        <v>0</v>
      </c>
      <c r="BG83" s="1389">
        <f>COUNTIF(MERCREDI!$D$49:$Y$58,A83)</f>
        <v>0</v>
      </c>
      <c r="BH83" s="1393">
        <f t="shared" si="63"/>
        <v>0</v>
      </c>
      <c r="BI83" s="1389">
        <f>COUNTIF(JEUDI!$D$35:$AB$44,A83)</f>
        <v>0</v>
      </c>
      <c r="BJ83" s="1389">
        <f>COUNTIF(JEUDI!$D$49:$Y$58,A83)</f>
        <v>0</v>
      </c>
      <c r="BK83" s="1393">
        <f t="shared" si="64"/>
        <v>0</v>
      </c>
      <c r="BL83" s="1389">
        <f>COUNTIF(VENDREDI!$D$35:$AB$44,A83)</f>
        <v>0</v>
      </c>
      <c r="BM83" s="1390">
        <f>COUNTIF(VENDREDI!$D$49:$Y$58,A83)</f>
        <v>0</v>
      </c>
      <c r="BN83" s="1394">
        <f t="shared" si="65"/>
        <v>0</v>
      </c>
      <c r="BO83" s="1396">
        <f>COUNTIF(LUNDI!$J$63:$J$66,A83)</f>
        <v>0</v>
      </c>
      <c r="BP83" s="1397">
        <f>COUNTIF(LUNDI!$K$63:$K$66,A83)</f>
        <v>1</v>
      </c>
      <c r="BQ83" s="1396">
        <f>COUNTIF(MARDI!$J$63:$J$66,A83)</f>
        <v>0</v>
      </c>
      <c r="BR83" s="1397">
        <f>COUNTIF(MARDI!$K$63:$K$66,A83)</f>
        <v>0</v>
      </c>
      <c r="BS83" s="1396">
        <f>COUNTIF(MERCREDI!$J$63:$J$66,A83)</f>
        <v>0</v>
      </c>
      <c r="BT83" s="1397">
        <f>COUNTIF(MERCREDI!$K$63:$K$66,A83)</f>
        <v>0</v>
      </c>
      <c r="BU83" s="1396">
        <f>COUNTIF(JEUDI!$J$63:$J$66,A83)</f>
        <v>0</v>
      </c>
      <c r="BV83" s="1397">
        <f>COUNTIF(JEUDI!$K$63:$K$66,A83)</f>
        <v>0</v>
      </c>
      <c r="BW83" s="1396">
        <f>COUNTIF(VENDREDI!$J$63:$J$66,A83)</f>
        <v>0</v>
      </c>
      <c r="BX83" s="1398">
        <f>COUNTIF(VENDREDI!$K$63:$K$66,A83)</f>
        <v>0</v>
      </c>
      <c r="BY83" s="1396">
        <f>COUNTIF(LUNDI!$L$66:$L139,A83)</f>
        <v>0</v>
      </c>
      <c r="BZ83" s="1397"/>
      <c r="CA83" s="1397">
        <f>COUNTIF(MARDI!$L$63:$L$66,A83)</f>
        <v>0</v>
      </c>
      <c r="CB83" s="1397"/>
      <c r="CC83" s="1397">
        <f>COUNTIF(MERCREDI!$L$63:$L$66,A83)</f>
        <v>0</v>
      </c>
      <c r="CD83" s="1397"/>
      <c r="CE83" s="1397">
        <f>COUNTIF(JEUDI!$L$63:$L$66,A83)</f>
        <v>0</v>
      </c>
      <c r="CF83" s="1397"/>
      <c r="CG83" s="1398">
        <f>COUNTIF(VENDREDI!$L$63:$L$66,A83)</f>
        <v>0</v>
      </c>
      <c r="CH83" s="1399"/>
      <c r="CI83" s="1399"/>
      <c r="CJ83" s="1399"/>
      <c r="CK83" s="1396">
        <f>COUNTIF(LUNDI!$O$64:$O$66,A83)</f>
        <v>0</v>
      </c>
      <c r="CL83" s="1397">
        <f>COUNTIF(MARDI!$O$64:$O$66,A83)</f>
        <v>0</v>
      </c>
      <c r="CM83" s="1397">
        <f>COUNTIF(MERCREDI!$O$64:$O$66,A83)</f>
        <v>0</v>
      </c>
      <c r="CN83" s="1397">
        <f>COUNTIF(JEUDI!$O$64:$O$66,A83)</f>
        <v>0</v>
      </c>
      <c r="CO83" s="1398">
        <f>COUNTIF(VENDREDI!$O$64:$O$66,A83)</f>
        <v>0</v>
      </c>
      <c r="CP83" s="1399"/>
      <c r="CQ83" s="1396">
        <f>COUNTIF(LUNDI!$P$64:$P$66,A83)</f>
        <v>0</v>
      </c>
      <c r="CR83" s="1397">
        <f>COUNTIF(MARDI!$P$64:$P$66,A83)</f>
        <v>0</v>
      </c>
      <c r="CS83" s="1397">
        <f>COUNTIF(MERCREDI!$P$64:$P$66,A83)</f>
        <v>0</v>
      </c>
      <c r="CT83" s="1397">
        <f>COUNTIF(JEUDI!$P$64:$P$66,A83)</f>
        <v>0</v>
      </c>
      <c r="CU83" s="1398">
        <f>COUNTIF(VENDREDI!$P$64:$P$66,A83)</f>
        <v>0</v>
      </c>
      <c r="CV83" s="1400" t="str">
        <f t="shared" si="78"/>
        <v>WEYERMAN</v>
      </c>
      <c r="CW83" s="1423" t="e">
        <f>INDEX(LUNDI!$B$6:$B$29,MATCH($A$83,LUNDI!D6:D29,0))</f>
        <v>#N/A</v>
      </c>
      <c r="CX83" s="1401" t="e">
        <f>INDEX(LUNDI!$B$6:$B$29,MATCH($A$83,LUNDI!E6:E29,0))</f>
        <v>#N/A</v>
      </c>
      <c r="CY83" s="1401" t="e">
        <f>INDEX(LUNDI!$B$6:$B$29,MATCH($A$83,LUNDI!F6:F29,0))</f>
        <v>#N/A</v>
      </c>
      <c r="CZ83" s="1401">
        <f>INDEX(LUNDI!$B$6:$B$29,MATCH($A$83,LUNDI!G6:G29,0))</f>
        <v>0.41666666666666702</v>
      </c>
      <c r="DA83" s="1401" t="e">
        <f>INDEX(LUNDI!$B$6:$B$29,MATCH($A$83,LUNDI!H6:H29,0))</f>
        <v>#N/A</v>
      </c>
      <c r="DB83" s="1401" t="e">
        <f>INDEX(LUNDI!$B$6:$B$29,MATCH($A$83,LUNDI!I6:I29,0))</f>
        <v>#N/A</v>
      </c>
      <c r="DC83" s="1401" t="e">
        <f>INDEX(LUNDI!$B$6:$B$29,MATCH($A$83,LUNDI!J6:J29,0))</f>
        <v>#N/A</v>
      </c>
      <c r="DD83" s="1401" t="e">
        <f>INDEX(LUNDI!$B$6:$B$29,MATCH($A$83,LUNDI!K6:K29,0))</f>
        <v>#N/A</v>
      </c>
      <c r="DE83" s="1401" t="e">
        <f>INDEX(LUNDI!$B$6:$B$29,MATCH($A$83,LUNDI!L6:L29,0))</f>
        <v>#N/A</v>
      </c>
      <c r="DF83" s="1401" t="e">
        <f>INDEX(LUNDI!$B$6:$B$29,MATCH($A$83,LUNDI!M6:M29,0))</f>
        <v>#N/A</v>
      </c>
      <c r="DG83" s="1401" t="e">
        <f>INDEX(LUNDI!$B$6:$B$29,MATCH($A$83,LUNDI!N6:N29,0))</f>
        <v>#N/A</v>
      </c>
      <c r="DH83" s="1401" t="e">
        <f>INDEX(LUNDI!$B$6:$B$29,MATCH($A$83,LUNDI!O6:O29,0))</f>
        <v>#N/A</v>
      </c>
      <c r="DI83" s="1401" t="e">
        <f>INDEX(LUNDI!$B$6:$B$29,MATCH($A$83,LUNDI!P6:P29,0))</f>
        <v>#N/A</v>
      </c>
      <c r="DJ83" s="1401" t="e">
        <f>INDEX(LUNDI!$B$6:$B$29,MATCH($A$83,LUNDI!Q6:Q29,0))</f>
        <v>#N/A</v>
      </c>
      <c r="DK83" s="1401" t="e">
        <f>INDEX(LUNDI!$B$6:$B$29,MATCH($A$83,LUNDI!R6:R29,0))</f>
        <v>#N/A</v>
      </c>
      <c r="DL83" s="1401" t="e">
        <f>INDEX(LUNDI!$B$6:$B$29,MATCH($A$83,LUNDI!S6:S29,0))</f>
        <v>#N/A</v>
      </c>
      <c r="DM83" s="1401" t="e">
        <f>INDEX(LUNDI!$B$6:$B$29,MATCH($A$83,LUNDI!T6:T29,0))</f>
        <v>#N/A</v>
      </c>
      <c r="DN83" s="1401" t="e">
        <f>INDEX(LUNDI!$B$6:$B$29,MATCH($A$83,LUNDI!U6:U29,0))</f>
        <v>#N/A</v>
      </c>
      <c r="DO83" s="1401" t="e">
        <f>INDEX(LUNDI!$B$6:$B$29,MATCH($A$83,LUNDI!V6:V29,0))</f>
        <v>#N/A</v>
      </c>
      <c r="DP83" s="1401" t="e">
        <f>INDEX(LUNDI!$B$6:$B$29,MATCH($A$83,LUNDI!W6:W29,0))</f>
        <v>#N/A</v>
      </c>
      <c r="DQ83" s="1401" t="e">
        <f>INDEX(LUNDI!$B$6:$B$29,MATCH($A$83,LUNDI!X6:X29,0))</f>
        <v>#N/A</v>
      </c>
      <c r="DR83" s="1401" t="e">
        <f>INDEX(LUNDI!$B$6:$B$29,MATCH($A$83,LUNDI!Y6:Y29,0))</f>
        <v>#N/A</v>
      </c>
      <c r="DS83" s="1401" t="e">
        <f>INDEX(LUNDI!$B$6:$B$29,MATCH($A$83,LUNDI!Z6:Z29,0))</f>
        <v>#N/A</v>
      </c>
      <c r="DT83" s="1401" t="e">
        <f>INDEX(LUNDI!$B$6:$B$29,MATCH($A$83,LUNDI!AA6:AA29,0))</f>
        <v>#N/A</v>
      </c>
      <c r="DU83" s="1401" t="e">
        <f>INDEX(LUNDI!$B$6:$B$29,MATCH($A$83,LUNDI!AB6:AB29,0))</f>
        <v>#N/A</v>
      </c>
      <c r="DV83" s="1424">
        <f t="shared" si="66"/>
        <v>0.41666666666666702</v>
      </c>
      <c r="DW83" s="1400" t="str">
        <f t="shared" si="67"/>
        <v>WEYERMAN</v>
      </c>
      <c r="DX83" s="1401" t="e">
        <f>INDEX(MARDI!$B$6:$B$29,MATCH($A$83,MARDI!D6:D29,0))</f>
        <v>#N/A</v>
      </c>
      <c r="DY83" s="1401" t="e">
        <f>INDEX(MARDI!$B$6:$B$29,MATCH($A$83,MARDI!E6:E29,0))</f>
        <v>#N/A</v>
      </c>
      <c r="DZ83" s="1401" t="e">
        <f>INDEX(MARDI!$B$6:$B$29,MATCH($A$83,MARDI!F6:F29,0))</f>
        <v>#N/A</v>
      </c>
      <c r="EA83" s="1401" t="e">
        <f>INDEX(MARDI!$B$6:$B$29,MATCH($A$83,MARDI!G6:G29,0))</f>
        <v>#N/A</v>
      </c>
      <c r="EB83" s="1401" t="e">
        <f>INDEX(MARDI!$B$6:$B$29,MATCH($A$83,MARDI!H6:H29,0))</f>
        <v>#N/A</v>
      </c>
      <c r="EC83" s="1401" t="e">
        <f>INDEX(MARDI!$B$6:$B$29,MATCH($A$83,MARDI!I6:I29,0))</f>
        <v>#N/A</v>
      </c>
      <c r="ED83" s="1401" t="e">
        <f>INDEX(MARDI!$B$6:$B$29,MATCH($A$83,MARDI!J6:J29,0))</f>
        <v>#N/A</v>
      </c>
      <c r="EE83" s="1401" t="e">
        <f>INDEX(MARDI!$B$6:$B$29,MATCH($A$83,MARDI!K6:K29,0))</f>
        <v>#N/A</v>
      </c>
      <c r="EF83" s="1401" t="e">
        <f>INDEX(MARDI!$B$6:$B$29,MATCH($A$83,MARDI!L6:L29,0))</f>
        <v>#N/A</v>
      </c>
      <c r="EG83" s="1401" t="e">
        <f>INDEX(MARDI!$B$6:$B$29,MATCH($A$83,MARDI!M6:M29,0))</f>
        <v>#N/A</v>
      </c>
      <c r="EH83" s="1401" t="e">
        <f>INDEX(MARDI!$B$6:$B$29,MATCH($A$83,MARDI!N6:N29,0))</f>
        <v>#N/A</v>
      </c>
      <c r="EI83" s="1401" t="e">
        <f>INDEX(MARDI!$B$6:$B$29,MATCH($A$83,MARDI!O6:O29,0))</f>
        <v>#N/A</v>
      </c>
      <c r="EJ83" s="1401" t="e">
        <f>INDEX(MARDI!$B$6:$B$29,MATCH($A$83,MARDI!P6:P29,0))</f>
        <v>#N/A</v>
      </c>
      <c r="EK83" s="1401" t="e">
        <f>INDEX(MARDI!$B$6:$B$29,MATCH($A$83,MARDI!Q6:Q29,0))</f>
        <v>#N/A</v>
      </c>
      <c r="EL83" s="1401" t="e">
        <f>INDEX(MARDI!$B$6:$B$29,MATCH($A$83,MARDI!R6:R29,0))</f>
        <v>#N/A</v>
      </c>
      <c r="EM83" s="1401" t="e">
        <f>INDEX(MARDI!$B$6:$B$29,MATCH($A$83,MARDI!S6:S29,0))</f>
        <v>#N/A</v>
      </c>
      <c r="EN83" s="1401" t="e">
        <f>INDEX(MARDI!$B$6:$B$29,MATCH($A$83,MARDI!T6:T29,0))</f>
        <v>#N/A</v>
      </c>
      <c r="EO83" s="1401" t="e">
        <f>INDEX(MARDI!$B$6:$B$29,MATCH($A$83,MARDI!U6:U29,0))</f>
        <v>#N/A</v>
      </c>
      <c r="EP83" s="1401" t="e">
        <f>INDEX(MARDI!$B$6:$B$29,MATCH($A$83,MARDI!V6:V29,0))</f>
        <v>#N/A</v>
      </c>
      <c r="EQ83" s="1401" t="e">
        <f>INDEX(MARDI!$B$6:$B$29,MATCH($A$83,MARDI!W6:W29,0))</f>
        <v>#N/A</v>
      </c>
      <c r="ER83" s="1401" t="e">
        <f>INDEX(MARDI!$B$6:$B$29,MATCH($A$83,MARDI!X6:X29,0))</f>
        <v>#N/A</v>
      </c>
      <c r="ES83" s="1401" t="e">
        <f>INDEX(MARDI!$B$6:$B$29,MATCH($A$83,MARDI!Y6:Y29,0))</f>
        <v>#N/A</v>
      </c>
      <c r="ET83" s="1401" t="e">
        <f>INDEX(MARDI!$B$6:$B$29,MATCH($A$83,MARDI!Z6:Z29,0))</f>
        <v>#N/A</v>
      </c>
      <c r="EU83" s="1401" t="e">
        <f>INDEX(MARDI!$B$6:$B$29,MATCH($A$83,MARDI!AA6:AA29,0))</f>
        <v>#N/A</v>
      </c>
      <c r="EV83" s="1401" t="e">
        <f>INDEX(MARDI!$B$6:$B$29,MATCH($A$83,MARDI!AB6:AB29,0))</f>
        <v>#N/A</v>
      </c>
      <c r="EW83" s="1402">
        <f t="shared" si="68"/>
        <v>0</v>
      </c>
      <c r="EX83" s="1401"/>
      <c r="EY83" s="1403" t="str">
        <f t="shared" si="79"/>
        <v>WEYERMAN</v>
      </c>
      <c r="EZ83" s="1401" t="e">
        <f>INDEX(MERCREDI!$B$6:$B$29,MATCH($A$83,MERCREDI!D6:D29,0))</f>
        <v>#N/A</v>
      </c>
      <c r="FA83" s="1401" t="e">
        <f>INDEX(MERCREDI!$B$6:$B$29,MATCH($A$83,MERCREDI!E6:E29,0))</f>
        <v>#N/A</v>
      </c>
      <c r="FB83" s="1401" t="e">
        <f>INDEX(MERCREDI!$B$6:$B$29,MATCH($A$83,MERCREDI!F6:F29,0))</f>
        <v>#N/A</v>
      </c>
      <c r="FC83" s="1401" t="e">
        <f>INDEX(MERCREDI!$B$6:$B$29,MATCH($A$83,MERCREDI!G6:G29,0))</f>
        <v>#N/A</v>
      </c>
      <c r="FD83" s="1401" t="e">
        <f>INDEX(MERCREDI!$B$6:$B$29,MATCH($A$83,MERCREDI!H6:H29,0))</f>
        <v>#N/A</v>
      </c>
      <c r="FE83" s="1401" t="e">
        <f>INDEX(MERCREDI!$B$6:$B$29,MATCH($A$83,MERCREDI!I6:I29,0))</f>
        <v>#N/A</v>
      </c>
      <c r="FF83" s="1401" t="e">
        <f>INDEX(MERCREDI!$B$6:$B$29,MATCH($A$83,MERCREDI!J6:J29,0))</f>
        <v>#N/A</v>
      </c>
      <c r="FG83" s="1401" t="e">
        <f>INDEX(MERCREDI!$B$6:$B$29,MATCH($A$83,MERCREDI!K6:K29,0))</f>
        <v>#N/A</v>
      </c>
      <c r="FH83" s="1401" t="e">
        <f>INDEX(MERCREDI!$B$6:$B$29,MATCH($A$83,MERCREDI!L6:L29,0))</f>
        <v>#N/A</v>
      </c>
      <c r="FI83" s="1401" t="e">
        <f>INDEX(MERCREDI!$B$6:$B$29,MATCH($A$83,MERCREDI!M6:M29,0))</f>
        <v>#N/A</v>
      </c>
      <c r="FJ83" s="1401" t="e">
        <f>INDEX(MERCREDI!$B$6:$B$29,MATCH($A$83,MERCREDI!N6:N29,0))</f>
        <v>#N/A</v>
      </c>
      <c r="FK83" s="1401" t="e">
        <f>INDEX(MERCREDI!$B$6:$B$29,MATCH($A$83,MERCREDI!O6:O29,0))</f>
        <v>#N/A</v>
      </c>
      <c r="FL83" s="1401" t="e">
        <f>INDEX(MERCREDI!$B$6:$B$29,MATCH($A$83,MERCREDI!P6:P29,0))</f>
        <v>#N/A</v>
      </c>
      <c r="FM83" s="1401" t="e">
        <f>INDEX(MERCREDI!$B$6:$B$29,MATCH($A$83,MERCREDI!Q6:Q29,0))</f>
        <v>#N/A</v>
      </c>
      <c r="FN83" s="1401" t="e">
        <f>INDEX(MERCREDI!$B$6:$B$29,MATCH($A$83,MERCREDI!R6:R29,0))</f>
        <v>#N/A</v>
      </c>
      <c r="FO83" s="1401" t="e">
        <f>INDEX(MERCREDI!$B$6:$B$29,MATCH($A$83,MERCREDI!S6:S29,0))</f>
        <v>#N/A</v>
      </c>
      <c r="FP83" s="1401" t="e">
        <f>INDEX(MERCREDI!$B$6:$B$29,MATCH($A$83,MERCREDI!T6:T29,0))</f>
        <v>#N/A</v>
      </c>
      <c r="FQ83" s="1401" t="e">
        <f>INDEX(MERCREDI!$B$6:$B$29,MATCH($A$83,MERCREDI!U6:U29,0))</f>
        <v>#N/A</v>
      </c>
      <c r="FR83" s="1401" t="e">
        <f>INDEX(MERCREDI!$B$6:$B$29,MATCH($A$83,MERCREDI!V6:V29,0))</f>
        <v>#N/A</v>
      </c>
      <c r="FS83" s="1401" t="e">
        <f>INDEX(MERCREDI!$B$6:$B$29,MATCH($A$83,MERCREDI!W6:W29,0))</f>
        <v>#N/A</v>
      </c>
      <c r="FT83" s="1401" t="e">
        <f>INDEX(MERCREDI!$B$6:$B$29,MATCH($A$83,MERCREDI!X6:X29,0))</f>
        <v>#N/A</v>
      </c>
      <c r="FU83" s="1401" t="e">
        <f>INDEX(MERCREDI!$B$6:$B$29,MATCH($A$83,MERCREDI!Y6:Y29,0))</f>
        <v>#N/A</v>
      </c>
      <c r="FV83" s="1401" t="e">
        <f>INDEX(MERCREDI!$B$6:$B$29,MATCH($A$83,MERCREDI!Z6:Z29,0))</f>
        <v>#N/A</v>
      </c>
      <c r="FW83" s="1401" t="e">
        <f>INDEX(MERCREDI!$B$6:$B$29,MATCH($A$83,MERCREDI!AA6:AA29,0))</f>
        <v>#N/A</v>
      </c>
      <c r="FX83" s="1401" t="e">
        <f>INDEX(MERCREDI!$B$6:$B$29,MATCH($A$83,MERCREDI!AB6:AB29,0))</f>
        <v>#N/A</v>
      </c>
      <c r="FY83" s="1402">
        <f t="shared" si="80"/>
        <v>0</v>
      </c>
      <c r="GA83" s="1405" t="str">
        <f t="shared" si="81"/>
        <v>WEYERMAN</v>
      </c>
      <c r="GB83" s="1406" t="e">
        <f>INDEX(JEUDI!$B$6:$B$29,MATCH($A$83,JEUDI!D6:D29,0))</f>
        <v>#N/A</v>
      </c>
      <c r="GC83" s="1406" t="e">
        <f>INDEX(JEUDI!$B$6:$B$29,MATCH($A$83,JEUDI!E6:E29,0))</f>
        <v>#N/A</v>
      </c>
      <c r="GD83" s="1406" t="e">
        <f>INDEX(JEUDI!$B$6:$B$29,MATCH($A$83,JEUDI!F6:F29,0))</f>
        <v>#N/A</v>
      </c>
      <c r="GE83" s="1406" t="e">
        <f>INDEX(JEUDI!$B$6:$B$29,MATCH($A$83,JEUDI!G6:G29,0))</f>
        <v>#N/A</v>
      </c>
      <c r="GF83" s="1406" t="e">
        <f>INDEX(JEUDI!$B$6:$B$29,MATCH($A$83,JEUDI!H6:H29,0))</f>
        <v>#N/A</v>
      </c>
      <c r="GG83" s="1406" t="e">
        <f>INDEX(JEUDI!$B$6:$B$29,MATCH($A$83,JEUDI!I6:I29,0))</f>
        <v>#N/A</v>
      </c>
      <c r="GH83" s="1406" t="e">
        <f>INDEX(JEUDI!$B$6:$B$29,MATCH($A$83,JEUDI!J6:J29,0))</f>
        <v>#N/A</v>
      </c>
      <c r="GI83" s="1406" t="e">
        <f>INDEX(JEUDI!$B$6:$B$29,MATCH($A$83,JEUDI!K6:K29,0))</f>
        <v>#N/A</v>
      </c>
      <c r="GJ83" s="1406" t="e">
        <f>INDEX(JEUDI!$B$6:$B$29,MATCH($A$83,JEUDI!L6:L29,0))</f>
        <v>#N/A</v>
      </c>
      <c r="GK83" s="1406" t="e">
        <f>INDEX(JEUDI!$B$6:$B$29,MATCH($A$83,JEUDI!M6:M29,0))</f>
        <v>#N/A</v>
      </c>
      <c r="GL83" s="1406" t="e">
        <f>INDEX(JEUDI!$B$6:$B$29,MATCH($A$83,JEUDI!N6:N29,0))</f>
        <v>#N/A</v>
      </c>
      <c r="GM83" s="1406" t="e">
        <f>INDEX(JEUDI!$B$6:$B$29,MATCH($A$83,JEUDI!O6:O29,0))</f>
        <v>#N/A</v>
      </c>
      <c r="GN83" s="1406" t="e">
        <f>INDEX(JEUDI!$B$6:$B$29,MATCH($A$83,JEUDI!P6:P29,0))</f>
        <v>#N/A</v>
      </c>
      <c r="GO83" s="1406" t="e">
        <f>INDEX(JEUDI!$B$6:$B$29,MATCH($A$83,JEUDI!Q6:Q29,0))</f>
        <v>#N/A</v>
      </c>
      <c r="GP83" s="1406" t="e">
        <f>INDEX(JEUDI!$B$6:$B$29,MATCH($A$83,JEUDI!R6:R29,0))</f>
        <v>#N/A</v>
      </c>
      <c r="GQ83" s="1406" t="e">
        <f>INDEX(JEUDI!$B$6:$B$29,MATCH($A$83,JEUDI!S6:S29,0))</f>
        <v>#N/A</v>
      </c>
      <c r="GR83" s="1406" t="e">
        <f>INDEX(JEUDI!$B$6:$B$29,MATCH($A$83,JEUDI!T6:T29,0))</f>
        <v>#N/A</v>
      </c>
      <c r="GS83" s="1406" t="e">
        <f>INDEX(JEUDI!$B$6:$B$29,MATCH($A$83,JEUDI!U6:U29,0))</f>
        <v>#N/A</v>
      </c>
      <c r="GT83" s="1406" t="e">
        <f>INDEX(JEUDI!$B$6:$B$29,MATCH($A$83,JEUDI!V6:V29,0))</f>
        <v>#N/A</v>
      </c>
      <c r="GU83" s="1406" t="e">
        <f>INDEX(JEUDI!$B$6:$B$29,MATCH($A$83,JEUDI!W6:W29,0))</f>
        <v>#N/A</v>
      </c>
      <c r="GV83" s="1406" t="e">
        <f>INDEX(JEUDI!$B$6:$B$29,MATCH($A$83,JEUDI!X6:X29,0))</f>
        <v>#N/A</v>
      </c>
      <c r="GW83" s="1406" t="e">
        <f>INDEX(JEUDI!$B$6:$B$29,MATCH($A$83,JEUDI!Y6:Y29,0))</f>
        <v>#N/A</v>
      </c>
      <c r="GX83" s="1406" t="e">
        <f>INDEX(JEUDI!$B$6:$B$29,MATCH($A$83,JEUDI!Z6:Z29,0))</f>
        <v>#N/A</v>
      </c>
      <c r="GY83" s="1406" t="e">
        <f>INDEX(JEUDI!$B$6:$B$29,MATCH($A$83,JEUDI!AA6:AA29,0))</f>
        <v>#N/A</v>
      </c>
      <c r="GZ83" s="1406" t="e">
        <f>INDEX(JEUDI!$B$6:$B$29,MATCH($A$83,JEUDI!AB6:AB29,0))</f>
        <v>#N/A</v>
      </c>
      <c r="HA83" s="1402">
        <f t="shared" si="82"/>
        <v>0</v>
      </c>
      <c r="HB83" s="1406"/>
      <c r="HC83" s="1407" t="str">
        <f t="shared" si="83"/>
        <v>WEYERMAN</v>
      </c>
      <c r="HD83" s="1406" t="e">
        <f>INDEX(VENDREDI!$B$6:$B$29,MATCH($A$83,VENDREDI!D6:D29,0))</f>
        <v>#N/A</v>
      </c>
      <c r="HE83" s="1406" t="e">
        <f>INDEX(VENDREDI!$B$6:$B$29,MATCH($A$83,VENDREDI!E6:E29,0))</f>
        <v>#N/A</v>
      </c>
      <c r="HF83" s="1406" t="e">
        <f>INDEX(VENDREDI!$B$6:$B$29,MATCH($A$83,VENDREDI!F6:F29,0))</f>
        <v>#N/A</v>
      </c>
      <c r="HG83" s="1406" t="e">
        <f>INDEX(VENDREDI!$B$6:$B$29,MATCH($A$83,VENDREDI!G6:G29,0))</f>
        <v>#N/A</v>
      </c>
      <c r="HH83" s="1406" t="e">
        <f>INDEX(VENDREDI!$B$6:$B$29,MATCH($A$83,VENDREDI!H6:H29,0))</f>
        <v>#N/A</v>
      </c>
      <c r="HI83" s="1406" t="e">
        <f>INDEX(VENDREDI!$B$6:$B$29,MATCH($A$83,VENDREDI!I6:I29,0))</f>
        <v>#N/A</v>
      </c>
      <c r="HJ83" s="1406" t="e">
        <f>INDEX(VENDREDI!$B$6:$B$29,MATCH($A$83,VENDREDI!J6:J29,0))</f>
        <v>#N/A</v>
      </c>
      <c r="HK83" s="1406" t="e">
        <f>INDEX(VENDREDI!$B$6:$B$29,MATCH($A$83,VENDREDI!K6:K29,0))</f>
        <v>#N/A</v>
      </c>
      <c r="HL83" s="1406" t="e">
        <f>INDEX(VENDREDI!$B$6:$B$29,MATCH($A$83,VENDREDI!L6:L29,0))</f>
        <v>#N/A</v>
      </c>
      <c r="HM83" s="1406" t="e">
        <f>INDEX(VENDREDI!$B$6:$B$29,MATCH($A$83,VENDREDI!M6:M29,0))</f>
        <v>#N/A</v>
      </c>
      <c r="HN83" s="1406" t="e">
        <f>INDEX(VENDREDI!$B$6:$B$29,MATCH($A$83,VENDREDI!N6:N29,0))</f>
        <v>#N/A</v>
      </c>
      <c r="HO83" s="1406" t="e">
        <f>INDEX(VENDREDI!$B$6:$B$29,MATCH($A$83,VENDREDI!O6:O29,0))</f>
        <v>#N/A</v>
      </c>
      <c r="HP83" s="1406" t="e">
        <f>INDEX(VENDREDI!$B$6:$B$29,MATCH($A$83,VENDREDI!P6:P29,0))</f>
        <v>#N/A</v>
      </c>
      <c r="HQ83" s="1406" t="e">
        <f>INDEX(VENDREDI!$B$6:$B$29,MATCH($A$83,VENDREDI!Q6:Q29,0))</f>
        <v>#N/A</v>
      </c>
      <c r="HR83" s="1406" t="e">
        <f>INDEX(VENDREDI!$B$6:$B$29,MATCH($A$83,VENDREDI!R6:R29,0))</f>
        <v>#N/A</v>
      </c>
      <c r="HS83" s="1406" t="e">
        <f>INDEX(VENDREDI!$B$6:$B$29,MATCH($A$83,VENDREDI!S6:S29,0))</f>
        <v>#N/A</v>
      </c>
      <c r="HT83" s="1406" t="e">
        <f>INDEX(VENDREDI!$B$6:$B$29,MATCH($A$83,VENDREDI!T6:T29,0))</f>
        <v>#N/A</v>
      </c>
      <c r="HU83" s="1406" t="e">
        <f>INDEX(VENDREDI!$B$6:$B$29,MATCH($A$83,VENDREDI!U6:U29,0))</f>
        <v>#N/A</v>
      </c>
      <c r="HV83" s="1406" t="e">
        <f>INDEX(VENDREDI!$B$6:$B$29,MATCH($A$83,VENDREDI!V6:V29,0))</f>
        <v>#N/A</v>
      </c>
      <c r="HW83" s="1406" t="e">
        <f>INDEX(VENDREDI!$B$6:$B$29,MATCH($A$83,VENDREDI!W6:W29,0))</f>
        <v>#N/A</v>
      </c>
      <c r="HX83" s="1406" t="e">
        <f>INDEX(VENDREDI!$B$6:$B$29,MATCH($A$83,VENDREDI!X6:X29,0))</f>
        <v>#N/A</v>
      </c>
      <c r="HY83" s="1406" t="e">
        <f>INDEX(VENDREDI!$B$6:$B$29,MATCH($A$83,VENDREDI!Y6:Y29,0))</f>
        <v>#N/A</v>
      </c>
      <c r="HZ83" s="1406" t="e">
        <f>INDEX(VENDREDI!$B$6:$B$29,MATCH($A$83,VENDREDI!Z6:Z29,0))</f>
        <v>#N/A</v>
      </c>
      <c r="IA83" s="1406" t="e">
        <f>INDEX(VENDREDI!$B$6:$B$29,MATCH($A$83,VENDREDI!AA6:AA29,0))</f>
        <v>#N/A</v>
      </c>
      <c r="IB83" s="1406" t="e">
        <f>INDEX(VENDREDI!$B$6:$B$29,MATCH($A$83,VENDREDI!AB6:AB29,0))</f>
        <v>#N/A</v>
      </c>
      <c r="IC83" s="1402">
        <f t="shared" si="84"/>
        <v>0</v>
      </c>
      <c r="ID83" s="1406"/>
      <c r="IE83" s="1406"/>
      <c r="IF83" s="1406"/>
      <c r="IG83" s="1407" t="str">
        <f t="shared" si="85"/>
        <v>WEYERMAN</v>
      </c>
      <c r="IH83" s="1406" t="e">
        <f>INDEX(LUNDI!$B$35:$B$58,MATCH($A$83,LUNDI!D35:D58,0))</f>
        <v>#N/A</v>
      </c>
      <c r="II83" s="1406" t="e">
        <f>INDEX(LUNDI!$B$35:$B$58,MATCH($A$83,LUNDI!E35:E58,0))</f>
        <v>#N/A</v>
      </c>
      <c r="IJ83" s="1406" t="e">
        <f>INDEX(LUNDI!$B$35:$B$58,MATCH($A$83,LUNDI!F35:F58,0))</f>
        <v>#N/A</v>
      </c>
      <c r="IK83" s="1406" t="e">
        <f>INDEX(LUNDI!$B$35:$B$58,MATCH($A$83,LUNDI!G35:G58,0))</f>
        <v>#N/A</v>
      </c>
      <c r="IL83" s="1406" t="e">
        <f>INDEX(LUNDI!$B$35:$B$58,MATCH($A$83,LUNDI!H35:H58,0))</f>
        <v>#N/A</v>
      </c>
      <c r="IM83" s="1406" t="e">
        <f>INDEX(LUNDI!$B$35:$B$58,MATCH($A$83,LUNDI!I35:I58,0))</f>
        <v>#N/A</v>
      </c>
      <c r="IN83" s="1406" t="e">
        <f>INDEX(LUNDI!$B$35:$B$58,MATCH($A$83,LUNDI!J35:J58,0))</f>
        <v>#N/A</v>
      </c>
      <c r="IO83" s="1406" t="e">
        <f>INDEX(LUNDI!$B$35:$B$58,MATCH($A$83,LUNDI!K35:K58,0))</f>
        <v>#N/A</v>
      </c>
      <c r="IP83" s="1406" t="e">
        <f>INDEX(LUNDI!$B$35:$B$58,MATCH($A$83,LUNDI!L35:L58,0))</f>
        <v>#N/A</v>
      </c>
      <c r="IQ83" s="1406" t="e">
        <f>INDEX(LUNDI!$B$35:$B$58,MATCH($A$83,LUNDI!M35:M58,0))</f>
        <v>#N/A</v>
      </c>
      <c r="IR83" s="1406" t="e">
        <f>INDEX(LUNDI!$B$35:$B$58,MATCH($A$83,LUNDI!N35:N58,0))</f>
        <v>#N/A</v>
      </c>
      <c r="IS83" s="1406" t="e">
        <f>INDEX(LUNDI!$B$35:$B$58,MATCH($A$83,LUNDI!O35:O58,0))</f>
        <v>#N/A</v>
      </c>
      <c r="IT83" s="1406" t="e">
        <f>INDEX(LUNDI!$B$35:$B$58,MATCH($A$83,LUNDI!P35:P58,0))</f>
        <v>#N/A</v>
      </c>
      <c r="IU83" s="1406" t="e">
        <f>INDEX(LUNDI!$B$35:$B$58,MATCH($A$83,LUNDI!Q35:Q58,0))</f>
        <v>#N/A</v>
      </c>
      <c r="IV83" s="1406" t="e">
        <f>INDEX(LUNDI!$B$35:$B$58,MATCH($A$83,LUNDI!R35:R58,0))</f>
        <v>#N/A</v>
      </c>
      <c r="IW83" s="1406" t="e">
        <f>INDEX(LUNDI!$B$35:$B$58,MATCH($A$83,LUNDI!S35:S58,0))</f>
        <v>#N/A</v>
      </c>
      <c r="IX83" s="1406" t="e">
        <f>INDEX(LUNDI!$B$35:$B$58,MATCH($A$83,LUNDI!T35:T58,0))</f>
        <v>#N/A</v>
      </c>
      <c r="IY83" s="1406" t="e">
        <f>INDEX(LUNDI!$B$35:$B$58,MATCH($A$83,LUNDI!U35:U58,0))</f>
        <v>#N/A</v>
      </c>
      <c r="IZ83" s="1406" t="e">
        <f>INDEX(LUNDI!$B$35:$B$58,MATCH($A$83,LUNDI!V35:V58,0))</f>
        <v>#N/A</v>
      </c>
      <c r="JA83" s="1406" t="e">
        <f>INDEX(LUNDI!$B$35:$B$58,MATCH($A$83,LUNDI!W35:W58,0))</f>
        <v>#N/A</v>
      </c>
      <c r="JB83" s="1406" t="e">
        <f>INDEX(LUNDI!$B$35:$B$58,MATCH($A$83,LUNDI!X35:X58,0))</f>
        <v>#N/A</v>
      </c>
      <c r="JC83" s="1406" t="e">
        <f>INDEX(LUNDI!$B$35:$B$58,MATCH($A$83,LUNDI!Y35:Y58,0))</f>
        <v>#N/A</v>
      </c>
      <c r="JD83" s="1406" t="e">
        <f>INDEX(LUNDI!$B$35:$B$58,MATCH($A$83,LUNDI!Z35:Z58,0))</f>
        <v>#N/A</v>
      </c>
      <c r="JE83" s="1406" t="e">
        <f>INDEX(LUNDI!$B$35:$B$58,MATCH($A$83,LUNDI!AA35:AA58,0))</f>
        <v>#N/A</v>
      </c>
      <c r="JF83" s="1406" t="e">
        <f>INDEX(LUNDI!$B$35:$B$58,MATCH($A$83,LUNDI!AB35:AB58,0))</f>
        <v>#N/A</v>
      </c>
      <c r="JG83" s="1402">
        <f t="shared" si="86"/>
        <v>0</v>
      </c>
      <c r="JH83" s="1406"/>
      <c r="JI83" s="1407" t="str">
        <f t="shared" si="87"/>
        <v>WEYERMAN</v>
      </c>
      <c r="JJ83" s="1406" t="e">
        <f>INDEX(MARDI!$B$35:$B$58,MATCH($A$83,MARDI!D35:D58,0))</f>
        <v>#N/A</v>
      </c>
      <c r="JK83" s="1406" t="e">
        <f>INDEX(MARDI!$B$35:$B$58,MATCH($A$83,MARDI!E35:E58,0))</f>
        <v>#N/A</v>
      </c>
      <c r="JL83" s="1406" t="e">
        <f>INDEX(MARDI!$B$35:$B$58,MATCH($A$83,MARDI!F35:F58,0))</f>
        <v>#N/A</v>
      </c>
      <c r="JM83" s="1406" t="e">
        <f>INDEX(MARDI!$B$35:$B$58,MATCH($A$83,MARDI!G35:G58,0))</f>
        <v>#N/A</v>
      </c>
      <c r="JN83" s="1406" t="e">
        <f>INDEX(MARDI!$B$35:$B$58,MATCH($A$83,MARDI!H35:H58,0))</f>
        <v>#N/A</v>
      </c>
      <c r="JO83" s="1406" t="e">
        <f>INDEX(MARDI!$B$35:$B$58,MATCH($A$83,MARDI!I35:I58,0))</f>
        <v>#N/A</v>
      </c>
      <c r="JP83" s="1406" t="e">
        <f>INDEX(MARDI!$B$35:$B$58,MATCH($A$83,MARDI!J35:J58,0))</f>
        <v>#N/A</v>
      </c>
      <c r="JQ83" s="1406" t="e">
        <f>INDEX(MARDI!$B$35:$B$58,MATCH($A$83,MARDI!K35:K58,0))</f>
        <v>#N/A</v>
      </c>
      <c r="JR83" s="1406" t="e">
        <f>INDEX(MARDI!$B$35:$B$58,MATCH($A$83,MARDI!L35:L58,0))</f>
        <v>#N/A</v>
      </c>
      <c r="JS83" s="1406" t="e">
        <f>INDEX(MARDI!$B$35:$B$58,MATCH($A$83,MARDI!M35:M58,0))</f>
        <v>#N/A</v>
      </c>
      <c r="JT83" s="1406" t="e">
        <f>INDEX(MARDI!$B$35:$B$58,MATCH($A$83,MARDI!N35:N58,0))</f>
        <v>#N/A</v>
      </c>
      <c r="JU83" s="1406" t="e">
        <f>INDEX(MARDI!$B$35:$B$58,MATCH($A$83,MARDI!O35:O58,0))</f>
        <v>#N/A</v>
      </c>
      <c r="JV83" s="1406" t="e">
        <f>INDEX(MARDI!$B$35:$B$58,MATCH($A$83,MARDI!P35:P58,0))</f>
        <v>#N/A</v>
      </c>
      <c r="JW83" s="1406" t="e">
        <f>INDEX(MARDI!$B$35:$B$58,MATCH($A$83,MARDI!Q35:Q58,0))</f>
        <v>#N/A</v>
      </c>
      <c r="JX83" s="1406" t="e">
        <f>INDEX(MARDI!$B$35:$B$58,MATCH($A$83,MARDI!R35:R58,0))</f>
        <v>#N/A</v>
      </c>
      <c r="JY83" s="1406" t="e">
        <f>INDEX(MARDI!$B$35:$B$58,MATCH($A$83,MARDI!S35:S58,0))</f>
        <v>#N/A</v>
      </c>
      <c r="JZ83" s="1406" t="e">
        <f>INDEX(MARDI!$B$35:$B$58,MATCH($A$83,MARDI!T35:T58,0))</f>
        <v>#N/A</v>
      </c>
      <c r="KA83" s="1406" t="e">
        <f>INDEX(MARDI!$B$35:$B$58,MATCH($A$83,MARDI!U35:U58,0))</f>
        <v>#N/A</v>
      </c>
      <c r="KB83" s="1406" t="e">
        <f>INDEX(MARDI!$B$35:$B$58,MATCH($A$83,MARDI!V35:V58,0))</f>
        <v>#N/A</v>
      </c>
      <c r="KC83" s="1406" t="e">
        <f>INDEX(MARDI!$B$35:$B$58,MATCH($A$83,MARDI!W35:W58,0))</f>
        <v>#N/A</v>
      </c>
      <c r="KD83" s="1406" t="e">
        <f>INDEX(MARDI!$B$35:$B$58,MATCH($A$83,MARDI!X35:X58,0))</f>
        <v>#N/A</v>
      </c>
      <c r="KE83" s="1406" t="e">
        <f>INDEX(MARDI!$B$35:$B$58,MATCH($A$83,MARDI!Y35:Y58,0))</f>
        <v>#N/A</v>
      </c>
      <c r="KF83" s="1406" t="e">
        <f>INDEX(MARDI!$B$35:$B$58,MATCH($A$83,MARDI!Z35:Z58,0))</f>
        <v>#N/A</v>
      </c>
      <c r="KG83" s="1406" t="e">
        <f>INDEX(MARDI!$B$35:$B$58,MATCH($A$83,MARDI!AA35:AA58,0))</f>
        <v>#N/A</v>
      </c>
      <c r="KH83" s="1406" t="e">
        <f>INDEX(MARDI!$B$35:$B$58,MATCH($A$83,MARDI!AB35:AB58,0))</f>
        <v>#N/A</v>
      </c>
      <c r="KI83" s="1402">
        <f t="shared" si="88"/>
        <v>0</v>
      </c>
      <c r="KJ83" s="1406"/>
      <c r="KK83" s="1406" t="str">
        <f t="shared" si="89"/>
        <v>WEYERMAN</v>
      </c>
      <c r="KL83" s="1406" t="e">
        <f>INDEX(MERCREDI!$B$35:$B$58,MATCH($A$83,MERCREDI!D35:D58,0))</f>
        <v>#N/A</v>
      </c>
      <c r="KM83" s="1406" t="e">
        <f>INDEX(MERCREDI!$B$35:$B$58,MATCH($A$83,MERCREDI!E35:E58,0))</f>
        <v>#N/A</v>
      </c>
      <c r="KN83" s="1406" t="e">
        <f>INDEX(MERCREDI!$B$35:$B$58,MATCH($A$83,MERCREDI!F35:F58,0))</f>
        <v>#N/A</v>
      </c>
      <c r="KO83" s="1406" t="e">
        <f>INDEX(MERCREDI!$B$35:$B$58,MATCH($A$83,MERCREDI!G35:G58,0))</f>
        <v>#N/A</v>
      </c>
      <c r="KP83" s="1406" t="e">
        <f>INDEX(MERCREDI!$B$35:$B$58,MATCH($A$83,MERCREDI!H35:H58,0))</f>
        <v>#N/A</v>
      </c>
      <c r="KQ83" s="1406" t="e">
        <f>INDEX(MERCREDI!$B$35:$B$58,MATCH($A$83,MERCREDI!I35:I58,0))</f>
        <v>#N/A</v>
      </c>
      <c r="KR83" s="1406" t="e">
        <f>INDEX(MERCREDI!$B$35:$B$58,MATCH($A$83,MERCREDI!J35:J58,0))</f>
        <v>#N/A</v>
      </c>
      <c r="KS83" s="1406" t="e">
        <f>INDEX(MERCREDI!$B$35:$B$58,MATCH($A$83,MERCREDI!K35:K58,0))</f>
        <v>#N/A</v>
      </c>
      <c r="KT83" s="1406" t="e">
        <f>INDEX(MERCREDI!$B$35:$B$58,MATCH($A$83,MERCREDI!L35:L58,0))</f>
        <v>#N/A</v>
      </c>
      <c r="KU83" s="1406" t="e">
        <f>INDEX(MERCREDI!$B$35:$B$58,MATCH($A$83,MERCREDI!M35:M58,0))</f>
        <v>#N/A</v>
      </c>
      <c r="KV83" s="1406" t="e">
        <f>INDEX(MERCREDI!$B$35:$B$58,MATCH($A$83,MERCREDI!N35:N58,0))</f>
        <v>#N/A</v>
      </c>
      <c r="KW83" s="1406" t="e">
        <f>INDEX(MERCREDI!$B$35:$B$58,MATCH($A$83,MERCREDI!O35:O58,0))</f>
        <v>#N/A</v>
      </c>
      <c r="KX83" s="1406" t="e">
        <f>INDEX(MERCREDI!$B$35:$B$58,MATCH($A$83,MERCREDI!P35:P58,0))</f>
        <v>#N/A</v>
      </c>
      <c r="KY83" s="1406" t="e">
        <f>INDEX(MERCREDI!$B$35:$B$58,MATCH($A$83,MERCREDI!Q35:Q58,0))</f>
        <v>#N/A</v>
      </c>
      <c r="KZ83" s="1406" t="e">
        <f>INDEX(MERCREDI!$B$35:$B$58,MATCH($A$83,MERCREDI!R35:R58,0))</f>
        <v>#N/A</v>
      </c>
      <c r="LA83" s="1406" t="e">
        <f>INDEX(MERCREDI!$B$35:$B$58,MATCH($A$83,MERCREDI!S35:S58,0))</f>
        <v>#N/A</v>
      </c>
      <c r="LB83" s="1406" t="e">
        <f>INDEX(MERCREDI!$B$35:$B$58,MATCH($A$83,MERCREDI!T35:T58,0))</f>
        <v>#N/A</v>
      </c>
      <c r="LC83" s="1406" t="e">
        <f>INDEX(MERCREDI!$B$35:$B$58,MATCH($A$83,MERCREDI!U35:U58,0))</f>
        <v>#N/A</v>
      </c>
      <c r="LD83" s="1406" t="e">
        <f>INDEX(MERCREDI!$B$35:$B$58,MATCH($A$83,MERCREDI!V35:V58,0))</f>
        <v>#N/A</v>
      </c>
      <c r="LE83" s="1406" t="e">
        <f>INDEX(MERCREDI!$B$35:$B$58,MATCH($A$83,MERCREDI!W35:W58,0))</f>
        <v>#N/A</v>
      </c>
      <c r="LF83" s="1406" t="e">
        <f>INDEX(MERCREDI!$B$35:$B$58,MATCH($A$83,MERCREDI!X35:X58,0))</f>
        <v>#N/A</v>
      </c>
      <c r="LG83" s="1406" t="e">
        <f>INDEX(MERCREDI!$B$35:$B$58,MATCH($A$83,MERCREDI!Y35:Y58,0))</f>
        <v>#N/A</v>
      </c>
      <c r="LH83" s="1406" t="e">
        <f>INDEX(MERCREDI!$B$35:$B$58,MATCH($A$83,MERCREDI!Z35:Z58,0))</f>
        <v>#N/A</v>
      </c>
      <c r="LI83" s="1406" t="e">
        <f>INDEX(MERCREDI!$B$35:$B$58,MATCH($A$83,MERCREDI!AA35:AA58,0))</f>
        <v>#N/A</v>
      </c>
      <c r="LJ83" s="1406" t="e">
        <f>INDEX(MERCREDI!$B$35:$B$58,MATCH($A$83,MERCREDI!AB35:AB58,0))</f>
        <v>#N/A</v>
      </c>
      <c r="LK83" s="1402">
        <f t="shared" si="90"/>
        <v>0</v>
      </c>
      <c r="LL83" s="1406"/>
      <c r="LM83" s="1406" t="str">
        <f t="shared" si="91"/>
        <v>WEYERMAN</v>
      </c>
      <c r="LN83" s="1406" t="e">
        <f>INDEX(JEUDI!$B$35:$B$58,MATCH($A$83,JEUDI!D35:D58,0))</f>
        <v>#N/A</v>
      </c>
      <c r="LO83" s="1406" t="e">
        <f>INDEX(JEUDI!$B$35:$B$58,MATCH($A$83,JEUDI!E35:E58,0))</f>
        <v>#N/A</v>
      </c>
      <c r="LP83" s="1406" t="e">
        <f>INDEX(JEUDI!$B$35:$B$58,MATCH($A$83,JEUDI!F35:F58,0))</f>
        <v>#N/A</v>
      </c>
      <c r="LQ83" s="1406" t="e">
        <f>INDEX(JEUDI!$B$35:$B$58,MATCH($A$83,JEUDI!G35:G58,0))</f>
        <v>#N/A</v>
      </c>
      <c r="LR83" s="1406" t="e">
        <f>INDEX(JEUDI!$B$35:$B$58,MATCH($A$83,JEUDI!H35:H58,0))</f>
        <v>#N/A</v>
      </c>
      <c r="LS83" s="1406" t="e">
        <f>INDEX(JEUDI!$B$35:$B$58,MATCH($A$83,JEUDI!I35:I58,0))</f>
        <v>#N/A</v>
      </c>
      <c r="LT83" s="1406" t="e">
        <f>INDEX(JEUDI!$B$35:$B$58,MATCH($A$83,JEUDI!J35:J58,0))</f>
        <v>#N/A</v>
      </c>
      <c r="LU83" s="1406" t="e">
        <f>INDEX(JEUDI!$B$35:$B$58,MATCH($A$83,JEUDI!K35:K58,0))</f>
        <v>#N/A</v>
      </c>
      <c r="LV83" s="1406" t="e">
        <f>INDEX(JEUDI!$B$35:$B$58,MATCH($A$83,JEUDI!L35:L58,0))</f>
        <v>#N/A</v>
      </c>
      <c r="LW83" s="1406" t="e">
        <f>INDEX(JEUDI!$B$35:$B$58,MATCH($A$83,JEUDI!M35:M58,0))</f>
        <v>#N/A</v>
      </c>
      <c r="LX83" s="1406" t="e">
        <f>INDEX(JEUDI!$B$35:$B$58,MATCH($A$83,JEUDI!N35:N58,0))</f>
        <v>#N/A</v>
      </c>
      <c r="LY83" s="1406" t="e">
        <f>INDEX(JEUDI!$B$35:$B$58,MATCH($A$83,JEUDI!O35:O58,0))</f>
        <v>#N/A</v>
      </c>
      <c r="LZ83" s="1406" t="e">
        <f>INDEX(JEUDI!$B$35:$B$58,MATCH($A$83,JEUDI!P35:P58,0))</f>
        <v>#N/A</v>
      </c>
      <c r="MA83" s="1406" t="e">
        <f>INDEX(JEUDI!$B$35:$B$58,MATCH($A$83,JEUDI!Q35:Q58,0))</f>
        <v>#N/A</v>
      </c>
      <c r="MB83" s="1406" t="e">
        <f>INDEX(JEUDI!$B$35:$B$58,MATCH($A$83,JEUDI!R35:R58,0))</f>
        <v>#N/A</v>
      </c>
      <c r="MC83" s="1406" t="e">
        <f>INDEX(JEUDI!$B$35:$B$58,MATCH($A$83,JEUDI!S35:S58,0))</f>
        <v>#N/A</v>
      </c>
      <c r="MD83" s="1406" t="e">
        <f>INDEX(JEUDI!$B$35:$B$58,MATCH($A$83,JEUDI!T35:T58,0))</f>
        <v>#N/A</v>
      </c>
      <c r="ME83" s="1406" t="e">
        <f>INDEX(JEUDI!$B$35:$B$58,MATCH($A$83,JEUDI!U35:U58,0))</f>
        <v>#N/A</v>
      </c>
      <c r="MF83" s="1406" t="e">
        <f>INDEX(JEUDI!$B$35:$B$58,MATCH($A$83,JEUDI!V35:V58,0))</f>
        <v>#N/A</v>
      </c>
      <c r="MG83" s="1406" t="e">
        <f>INDEX(JEUDI!$B$35:$B$58,MATCH($A$83,JEUDI!W35:W58,0))</f>
        <v>#N/A</v>
      </c>
      <c r="MH83" s="1406" t="e">
        <f>INDEX(JEUDI!$B$35:$B$58,MATCH($A$83,JEUDI!X35:X58,0))</f>
        <v>#N/A</v>
      </c>
      <c r="MI83" s="1406" t="e">
        <f>INDEX(JEUDI!$B$35:$B$58,MATCH($A$83,JEUDI!Y35:Y58,0))</f>
        <v>#N/A</v>
      </c>
      <c r="MJ83" s="1406" t="e">
        <f>INDEX(JEUDI!$B$35:$B$58,MATCH($A$83,JEUDI!Z35:Z58,0))</f>
        <v>#N/A</v>
      </c>
      <c r="MK83" s="1406" t="e">
        <f>INDEX(JEUDI!$B$35:$B$58,MATCH($A$83,JEUDI!AA35:AA58,0))</f>
        <v>#N/A</v>
      </c>
      <c r="ML83" s="1406" t="e">
        <f>INDEX(JEUDI!$B$35:$B$58,MATCH($A$83,JEUDI!AB35:AB58,0))</f>
        <v>#N/A</v>
      </c>
      <c r="MM83" s="1402">
        <f t="shared" si="92"/>
        <v>0</v>
      </c>
      <c r="MN83" s="1406"/>
      <c r="MO83" s="1406"/>
      <c r="MP83" s="1406" t="str">
        <f t="shared" si="93"/>
        <v>WEYERMAN</v>
      </c>
      <c r="MQ83" s="1406" t="e">
        <f>INDEX(VENDREDI!$B$35:$B$58,MATCH($A$83,VENDREDI!D35:D58,0))</f>
        <v>#N/A</v>
      </c>
      <c r="MR83" s="1406" t="e">
        <f>INDEX(VENDREDI!$B$35:$B$58,MATCH($A$83,VENDREDI!E35:E58,0))</f>
        <v>#N/A</v>
      </c>
      <c r="MS83" s="1406" t="e">
        <f>INDEX(VENDREDI!$B$35:$B$58,MATCH($A$83,VENDREDI!F35:F58,0))</f>
        <v>#N/A</v>
      </c>
      <c r="MT83" s="1406" t="e">
        <f>INDEX(VENDREDI!$B$35:$B$58,MATCH($A$83,VENDREDI!G35:G58,0))</f>
        <v>#N/A</v>
      </c>
      <c r="MU83" s="1406" t="e">
        <f>INDEX(VENDREDI!$B$35:$B$58,MATCH($A$83,VENDREDI!H35:H58,0))</f>
        <v>#N/A</v>
      </c>
      <c r="MV83" s="1406" t="e">
        <f>INDEX(VENDREDI!$B$35:$B$58,MATCH($A$83,VENDREDI!I35:I58,0))</f>
        <v>#N/A</v>
      </c>
      <c r="MW83" s="1406" t="e">
        <f>INDEX(VENDREDI!$B$35:$B$58,MATCH($A$83,VENDREDI!J35:J58,0))</f>
        <v>#N/A</v>
      </c>
      <c r="MX83" s="1406" t="e">
        <f>INDEX(VENDREDI!$B$35:$B$58,MATCH($A$83,VENDREDI!K35:K58,0))</f>
        <v>#N/A</v>
      </c>
      <c r="MY83" s="1406" t="e">
        <f>INDEX(VENDREDI!$B$35:$B$58,MATCH($A$83,VENDREDI!L35:L58,0))</f>
        <v>#N/A</v>
      </c>
      <c r="MZ83" s="1406" t="e">
        <f>INDEX(VENDREDI!$B$35:$B$58,MATCH($A$83,VENDREDI!M35:M58,0))</f>
        <v>#N/A</v>
      </c>
      <c r="NA83" s="1406" t="e">
        <f>INDEX(VENDREDI!$B$35:$B$58,MATCH($A$83,VENDREDI!N35:N58,0))</f>
        <v>#N/A</v>
      </c>
      <c r="NB83" s="1406" t="e">
        <f>INDEX(VENDREDI!$B$35:$B$58,MATCH($A$83,VENDREDI!O35:O58,0))</f>
        <v>#N/A</v>
      </c>
      <c r="NC83" s="1406" t="e">
        <f>INDEX(VENDREDI!$B$35:$B$58,MATCH($A$83,VENDREDI!P35:P58,0))</f>
        <v>#N/A</v>
      </c>
      <c r="ND83" s="1406" t="e">
        <f>INDEX(VENDREDI!$B$35:$B$58,MATCH($A$83,VENDREDI!Q35:Q58,0))</f>
        <v>#N/A</v>
      </c>
      <c r="NE83" s="1406" t="e">
        <f>INDEX(VENDREDI!$B$35:$B$58,MATCH($A$83,VENDREDI!R35:R58,0))</f>
        <v>#N/A</v>
      </c>
      <c r="NF83" s="1406" t="e">
        <f>INDEX(VENDREDI!$B$35:$B$58,MATCH($A$83,VENDREDI!S35:S58,0))</f>
        <v>#N/A</v>
      </c>
      <c r="NG83" s="1406" t="e">
        <f>INDEX(VENDREDI!$B$35:$B$58,MATCH($A$83,VENDREDI!T35:T58,0))</f>
        <v>#N/A</v>
      </c>
      <c r="NH83" s="1406" t="e">
        <f>INDEX(VENDREDI!$B$35:$B$58,MATCH($A$83,VENDREDI!U35:U58,0))</f>
        <v>#N/A</v>
      </c>
      <c r="NI83" s="1406" t="e">
        <f>INDEX(VENDREDI!$B$35:$B$58,MATCH($A$83,VENDREDI!V35:V58,0))</f>
        <v>#N/A</v>
      </c>
      <c r="NJ83" s="1406" t="e">
        <f>INDEX(VENDREDI!$B$35:$B$58,MATCH($A$83,VENDREDI!W35:W58,0))</f>
        <v>#N/A</v>
      </c>
      <c r="NK83" s="1406" t="e">
        <f>INDEX(VENDREDI!$B$35:$B$58,MATCH($A$83,VENDREDI!X35:X58,0))</f>
        <v>#N/A</v>
      </c>
      <c r="NL83" s="1406" t="e">
        <f>INDEX(VENDREDI!$B$35:$B$58,MATCH($A$83,VENDREDI!Y35:Y58,0))</f>
        <v>#N/A</v>
      </c>
      <c r="NM83" s="1406" t="e">
        <f>INDEX(VENDREDI!$B$35:$B$58,MATCH($A$83,VENDREDI!Z35:Z58,0))</f>
        <v>#N/A</v>
      </c>
      <c r="NN83" s="1406" t="e">
        <f>INDEX(VENDREDI!$B$35:$B$58,MATCH($A$83,VENDREDI!AA35:AA58,0))</f>
        <v>#N/A</v>
      </c>
      <c r="NO83" s="1406" t="e">
        <f>INDEX(VENDREDI!$B$35:$B$58,MATCH($A$83,VENDREDI!AB35:AB58,0))</f>
        <v>#N/A</v>
      </c>
      <c r="NP83" s="1402">
        <f t="shared" si="94"/>
        <v>0</v>
      </c>
      <c r="NQ83" s="1406"/>
      <c r="NR83" s="1406"/>
      <c r="NS83" s="1406" t="str">
        <f t="shared" si="95"/>
        <v>WEYERMAN</v>
      </c>
      <c r="NT83" s="1408" t="e">
        <f>INDEX(LUNDI!$B$63:$B$66,MATCH(A83,LUNDI!$D$63:$D$66,0))</f>
        <v>#N/A</v>
      </c>
      <c r="NU83" s="1409" t="e">
        <f>INDEX(LUNDI!$B$63:$B$66,MATCH(A83,LUNDI!$E$63:$E$66,0))</f>
        <v>#N/A</v>
      </c>
      <c r="NV83" s="1409" t="e">
        <f>INDEX(LUNDI!$H$63:$H$66,MATCH(A83,LUNDI!$J$63:$J$66,0))</f>
        <v>#N/A</v>
      </c>
      <c r="NW83" s="1410">
        <f>INDEX(LUNDI!$H$63:$H$66,MATCH(A83,LUNDI!$K$63:$K$66,0))</f>
        <v>0.5625</v>
      </c>
      <c r="NX83" s="1408" t="e">
        <f>INDEX(MARDI!$B$63:$B$66,MATCH(A83,MARDI!$D$63:$D$66,0))</f>
        <v>#N/A</v>
      </c>
      <c r="NY83" s="1409" t="e">
        <f>INDEX(MARDI!$B$63:$B$66,MATCH(A83,MARDI!$E$63:$E$66,0))</f>
        <v>#N/A</v>
      </c>
      <c r="NZ83" s="1409" t="e">
        <f>INDEX(MARDI!$H$63:$H$66,MATCH(A83,MARDI!$J$63:$J$66,0))</f>
        <v>#N/A</v>
      </c>
      <c r="OA83" s="1410" t="e">
        <f>INDEX(MARDI!$H$63:$H$66,MATCH(A83,MARDI!$K$63:$K$66,0))</f>
        <v>#N/A</v>
      </c>
      <c r="OB83" s="1408" t="e">
        <f>INDEX(MERCREDI!$B$63:$B$66,MATCH(A83,MERCREDI!$D$63:$D$66,0))</f>
        <v>#N/A</v>
      </c>
      <c r="OC83" s="1409" t="e">
        <f>INDEX(MERCREDI!$B$63:$B$66,MATCH(A83,MERCREDI!$E$63:$E$66,0))</f>
        <v>#N/A</v>
      </c>
      <c r="OD83" s="1409" t="e">
        <f>INDEX(MERCREDI!$H$63:$H$66,MATCH(A83,MERCREDI!$J$63:$J$66,0))</f>
        <v>#N/A</v>
      </c>
      <c r="OE83" s="1410" t="e">
        <f>INDEX(MERCREDI!$H$63:$H$66,MATCH(A83,MERCREDI!$K$63:$K$66,0))</f>
        <v>#N/A</v>
      </c>
      <c r="OF83" s="1408" t="e">
        <f>INDEX(JEUDI!$B$63:$B$66,MATCH(A83,JEUDI!$D$63:$D$66,0))</f>
        <v>#N/A</v>
      </c>
      <c r="OG83" s="1409" t="e">
        <f>INDEX(JEUDI!$B$63:$B$66,MATCH(A83,JEUDI!$E$63:$E$66,0))</f>
        <v>#N/A</v>
      </c>
      <c r="OH83" s="1409" t="e">
        <f>INDEX(JEUDI!$H$63:$H$66,MATCH(A83,JEUDI!$J$63:$J$66,0))</f>
        <v>#N/A</v>
      </c>
      <c r="OI83" s="1410" t="e">
        <f>INDEX(JEUDI!$H$63:$H$66,MATCH(A83,JEUDI!$K$63:$K$66,0))</f>
        <v>#N/A</v>
      </c>
      <c r="OJ83" s="1408" t="e">
        <f>INDEX(VENDREDI!$B$63:$B$66,MATCH(A83,VENDREDI!$D$63:$D$66,0))</f>
        <v>#N/A</v>
      </c>
      <c r="OK83" s="1409" t="e">
        <f>INDEX(VENDREDI!$B$63:$B$66,MATCH(A83,VENDREDI!$E$63:$E$66,0))</f>
        <v>#N/A</v>
      </c>
      <c r="OL83" s="1409" t="e">
        <f>INDEX(VENDREDI!$H$63:$H$66,MATCH(A83,VENDREDI!$J$63:$J$66,0))</f>
        <v>#N/A</v>
      </c>
      <c r="OM83" s="1410" t="e">
        <f>INDEX(VENDREDI!$H$63:$H$66,MATCH(A83,VENDREDI!$K$63:$K$66,0))</f>
        <v>#N/A</v>
      </c>
      <c r="ON83" s="1411" t="str">
        <f t="shared" si="96"/>
        <v>WEYERMAN</v>
      </c>
      <c r="OO83" s="1412" t="e">
        <f>INDEX(LUNDI!$C$63:$C$66,MATCH(A83,LUNDI!$D$63:$D$66,0))</f>
        <v>#N/A</v>
      </c>
      <c r="OP83" s="1413" t="e">
        <f>INDEX(LUNDI!$C$63:$C$66,MATCH(A83,LUNDI!$E$63:$E$66,0))</f>
        <v>#N/A</v>
      </c>
      <c r="OQ83" s="1412" t="e">
        <f>INDEX(LUNDI!$I$63:$I$66,MATCH(A83,LUNDI!$J$63:$J$66,0))</f>
        <v>#N/A</v>
      </c>
      <c r="OR83" s="1414">
        <f>INDEX(LUNDI!$I$63:$I$66,MATCH(A83,LUNDI!$K$63:$K$66,0))</f>
        <v>0.66666666666666663</v>
      </c>
      <c r="OS83" s="1415" t="e">
        <f>INDEX(MARDI!$C$63:$C$66,MATCH(A83,MARDI!$D$63:$D$66,0))</f>
        <v>#N/A</v>
      </c>
      <c r="OT83" s="1416" t="e">
        <f>INDEX(MARDI!$C$63:$C$66,MATCH(A83,MARDI!$E$63:$E$66,0))</f>
        <v>#N/A</v>
      </c>
      <c r="OU83" s="1415" t="e">
        <f>INDEX(MARDI!$I$63:$I$66,MATCH(A83,MARDI!$J$63:$J$66,0))</f>
        <v>#N/A</v>
      </c>
      <c r="OV83" s="1417" t="e">
        <f>INDEX(MARDI!$I$63:$I$66,MATCH(A83,MARDI!$K$63:$K$66,0))</f>
        <v>#N/A</v>
      </c>
      <c r="OW83" s="1418" t="e">
        <f>INDEX(MERCREDI!$C$63:$C$66,MATCH(A83,MERCREDI!$D$63:$D$66,0))</f>
        <v>#N/A</v>
      </c>
      <c r="OX83" s="1419" t="e">
        <f>INDEX(MERCREDI!$C$63:$C$66,MATCH(A83,MERCREDI!$E$63:$E$66,0))</f>
        <v>#N/A</v>
      </c>
      <c r="OY83" s="1418" t="e">
        <f>INDEX(MERCREDI!$I$63:$I$66,MATCH(A83,MERCREDI!$J$63:$J$66,0))</f>
        <v>#N/A</v>
      </c>
      <c r="OZ83" s="1420" t="e">
        <f>INDEX(MERCREDI!$I$63:$I$66,MATCH(A83,MERCREDI!$K$63:$K$66,0))</f>
        <v>#N/A</v>
      </c>
      <c r="PA83" s="1418" t="e">
        <f>INDEX(JEUDI!$C$63:$C$66,MATCH(A83,JEUDI!$D$63:$D$66,0))</f>
        <v>#N/A</v>
      </c>
      <c r="PB83" s="1419" t="e">
        <f>INDEX(JEUDI!$C$63:$C$66,MATCH(A83,JEUDI!$E$63:$E$66,0))</f>
        <v>#N/A</v>
      </c>
      <c r="PC83" s="1418" t="e">
        <f>INDEX(JEUDI!$I$63:$I$66,MATCH(A83,JEUDI!$J$63:$J$66,0))</f>
        <v>#N/A</v>
      </c>
      <c r="PD83" s="1420" t="e">
        <f>INDEX(JEUDI!$I$63:$I$66,MATCH(A83,JEUDI!$K$63:$K$66,0))</f>
        <v>#N/A</v>
      </c>
      <c r="PE83" s="1418" t="e">
        <f>INDEX(VENDREDI!$C$63:$C$66,MATCH(A83,VENDREDI!$D$63:$D$66,0))</f>
        <v>#N/A</v>
      </c>
      <c r="PF83" s="1419" t="e">
        <f>INDEX(VENDREDI!$C$63:$C$66,MATCH(A83,VENDREDI!$E$63:$E$66,0))</f>
        <v>#N/A</v>
      </c>
      <c r="PG83" s="1418" t="e">
        <f>INDEX(VENDREDI!$I$63:$I$66,MATCH(A83,VENDREDI!$J$63:$J$66,0))</f>
        <v>#N/A</v>
      </c>
      <c r="PH83" s="1420" t="e">
        <f>INDEX(VENDREDI!$I$63:$I$66,MATCH(A83,VENDREDI!$K$63:$K$66,0))</f>
        <v>#N/A</v>
      </c>
      <c r="PI83" s="1406"/>
      <c r="PJ83" s="1406"/>
      <c r="PK83" s="1406"/>
      <c r="PL83" s="1406"/>
      <c r="PM83" s="1406"/>
      <c r="PN83" s="1406"/>
      <c r="PO83" s="1406"/>
      <c r="PP83" s="1406"/>
      <c r="PQ83" s="1406"/>
      <c r="PR83" s="1406"/>
      <c r="PS83" s="1406"/>
      <c r="PT83" s="1406"/>
      <c r="PU83" s="1406"/>
      <c r="PV83" s="1406"/>
      <c r="PW83" s="1406"/>
      <c r="PX83" s="1406"/>
      <c r="PY83" s="1406"/>
      <c r="PZ83" s="1406"/>
      <c r="QA83" s="1406"/>
      <c r="QB83" s="1406"/>
      <c r="QC83" s="1406"/>
      <c r="QD83" s="1406"/>
      <c r="QE83" s="1406"/>
      <c r="QF83" s="1406"/>
      <c r="QG83" s="1406"/>
      <c r="QH83" s="1406"/>
      <c r="QI83" s="1406"/>
      <c r="QJ83" s="1406"/>
      <c r="QK83" s="1406"/>
      <c r="QL83" s="1406"/>
      <c r="QM83" s="1406"/>
      <c r="QN83" s="1406"/>
      <c r="QO83" s="1406"/>
      <c r="QP83" s="1406"/>
      <c r="QQ83" s="1406"/>
      <c r="QR83" s="1406"/>
      <c r="QS83" s="1406"/>
    </row>
    <row r="84" spans="1:461" x14ac:dyDescent="0.25">
      <c r="A84" s="200" t="str">
        <f>'LISTE DES PROFS'!A79</f>
        <v>WEYERMA</v>
      </c>
      <c r="B84" s="233">
        <f t="shared" si="69"/>
        <v>1</v>
      </c>
      <c r="C84" s="234">
        <f t="shared" si="70"/>
        <v>0</v>
      </c>
      <c r="D84" s="234">
        <f t="shared" si="71"/>
        <v>0</v>
      </c>
      <c r="E84" s="235">
        <f t="shared" si="72"/>
        <v>0</v>
      </c>
      <c r="F84" s="233">
        <f t="shared" si="73"/>
        <v>0</v>
      </c>
      <c r="G84" s="234">
        <f t="shared" si="74"/>
        <v>0</v>
      </c>
      <c r="H84" s="234">
        <f t="shared" si="75"/>
        <v>0</v>
      </c>
      <c r="I84" s="235">
        <f t="shared" si="76"/>
        <v>1</v>
      </c>
      <c r="J84" s="233">
        <f t="shared" si="52"/>
        <v>1</v>
      </c>
      <c r="K84" s="234">
        <f t="shared" si="53"/>
        <v>0</v>
      </c>
      <c r="L84" s="234">
        <f t="shared" si="54"/>
        <v>0</v>
      </c>
      <c r="M84" s="235">
        <f t="shared" si="55"/>
        <v>1</v>
      </c>
      <c r="N84" s="491">
        <f t="shared" si="77"/>
        <v>2</v>
      </c>
      <c r="O84" s="506"/>
      <c r="P84" s="240">
        <f>COUNTIF(LUNDI!$D$6:$AB$15,A84)</f>
        <v>1</v>
      </c>
      <c r="Q84" s="241">
        <f>COUNTIF(LUNDI!$D$20:$Y$29,A84)</f>
        <v>0</v>
      </c>
      <c r="R84" s="444">
        <f t="shared" si="56"/>
        <v>1</v>
      </c>
      <c r="S84" s="241">
        <f>COUNTIF(MARDI!$D$6:$AB$15,A84)</f>
        <v>0</v>
      </c>
      <c r="T84" s="241">
        <f>COUNTIF(MARDI!$D$20:$Y$29,A84)</f>
        <v>0</v>
      </c>
      <c r="U84" s="444">
        <f t="shared" si="57"/>
        <v>0</v>
      </c>
      <c r="V84" s="241">
        <f>COUNTIF(MERCREDI!$D$6:$AB$15,A84)</f>
        <v>0</v>
      </c>
      <c r="W84" s="241">
        <f>COUNTIF(MERCREDI!$D$20:$Y$29,A84)</f>
        <v>0</v>
      </c>
      <c r="X84" s="444">
        <f t="shared" si="58"/>
        <v>0</v>
      </c>
      <c r="Y84" s="241">
        <f>COUNTIF(JEUDI!$D$6:$AB$15,A84)</f>
        <v>0</v>
      </c>
      <c r="Z84" s="241">
        <f>COUNTIF(JEUDI!$D$20:$Y$29,A84)</f>
        <v>0</v>
      </c>
      <c r="AA84" s="444">
        <f t="shared" si="59"/>
        <v>0</v>
      </c>
      <c r="AB84" s="241">
        <f>COUNTIF(VENDREDI!$D$6:$AB$15,A84)</f>
        <v>0</v>
      </c>
      <c r="AC84" s="242">
        <f>COUNTIF(VENDREDI!$D$20:$Y$29,A84)</f>
        <v>0</v>
      </c>
      <c r="AD84" s="451">
        <f t="shared" si="60"/>
        <v>0</v>
      </c>
      <c r="AE84" s="226">
        <f>COUNTIF(LUNDI!$D$63:$D$66,A84)</f>
        <v>0</v>
      </c>
      <c r="AF84" s="227">
        <f>COUNTIF(LUNDI!$E$63:$E$66,A84)</f>
        <v>0</v>
      </c>
      <c r="AG84" s="228">
        <f>COUNTIF(MARDI!$D$63:$D$66,A84)</f>
        <v>0</v>
      </c>
      <c r="AH84" s="234">
        <f>COUNTIF(MARDI!$E$63:$E$66,A84)</f>
        <v>0</v>
      </c>
      <c r="AI84" s="228">
        <f>COUNTIF(MERCREDI!$D$63:$D$66,A84)</f>
        <v>0</v>
      </c>
      <c r="AJ84" s="234">
        <f>COUNTIF(MERCREDI!$E$63:$E$66,A84)</f>
        <v>0</v>
      </c>
      <c r="AK84" s="228">
        <f>COUNTIF(JEUDI!$D$63:$D$66,A84)</f>
        <v>0</v>
      </c>
      <c r="AL84" s="227">
        <f>COUNTIF(JEUDI!$E$63:$E$66,A84)</f>
        <v>0</v>
      </c>
      <c r="AM84" s="228">
        <f>COUNTIF(VENDREDI!$D$63:$D$66,A84)</f>
        <v>0</v>
      </c>
      <c r="AN84" s="525">
        <f>COUNTIF(VENDREDI!$E$63:$E$66,A84)</f>
        <v>0</v>
      </c>
      <c r="AO84" s="240">
        <f>COUNTIF(LUNDI!$F$63:$F$66,A84)</f>
        <v>0</v>
      </c>
      <c r="AP84" s="241"/>
      <c r="AQ84" s="241">
        <f>COUNTIF(MARDI!$F$63:$F$66,A84)</f>
        <v>0</v>
      </c>
      <c r="AR84" s="241"/>
      <c r="AS84" s="241">
        <f>COUNTIF(MERCREDI!$F$63:$F$66,A84)</f>
        <v>0</v>
      </c>
      <c r="AT84" s="241"/>
      <c r="AU84" s="241">
        <f>COUNTIF(JEUDI!$F$63:$F$66,A84)</f>
        <v>0</v>
      </c>
      <c r="AV84" s="241"/>
      <c r="AW84" s="242">
        <f>COUNTIF(VENDREDI!$F$63:$F$66,A84)</f>
        <v>0</v>
      </c>
      <c r="AX84" s="239"/>
      <c r="AY84" s="239"/>
      <c r="AZ84" s="233">
        <f>COUNTIF(LUNDI!$D$35:$AB$44,A84)</f>
        <v>0</v>
      </c>
      <c r="BA84" s="234">
        <f>COUNTIF(LUNDI!$D$49:$Y$58,A84)</f>
        <v>0</v>
      </c>
      <c r="BB84" s="444">
        <f t="shared" si="61"/>
        <v>0</v>
      </c>
      <c r="BC84" s="234">
        <f>COUNTIF(MARDI!$D$35:$AB$44,A84)</f>
        <v>0</v>
      </c>
      <c r="BD84" s="234">
        <f>COUNTIF(MARDI!$D$49:$Y$58,A84)</f>
        <v>0</v>
      </c>
      <c r="BE84" s="444">
        <f t="shared" si="62"/>
        <v>0</v>
      </c>
      <c r="BF84" s="234">
        <f>COUNTIF(MERCREDI!$D$35:$AB$44,A84)</f>
        <v>0</v>
      </c>
      <c r="BG84" s="234">
        <f>COUNTIF(MERCREDI!$D$49:$Y$58,A84)</f>
        <v>0</v>
      </c>
      <c r="BH84" s="444">
        <f t="shared" si="63"/>
        <v>0</v>
      </c>
      <c r="BI84" s="234">
        <f>COUNTIF(JEUDI!$D$35:$AB$44,A84)</f>
        <v>0</v>
      </c>
      <c r="BJ84" s="234">
        <f>COUNTIF(JEUDI!$D$49:$Y$58,A84)</f>
        <v>0</v>
      </c>
      <c r="BK84" s="444">
        <f t="shared" si="64"/>
        <v>0</v>
      </c>
      <c r="BL84" s="234">
        <f>COUNTIF(VENDREDI!$D$35:$AB$44,A84)</f>
        <v>0</v>
      </c>
      <c r="BM84" s="235">
        <f>COUNTIF(VENDREDI!$D$49:$Y$58,A84)</f>
        <v>0</v>
      </c>
      <c r="BN84" s="451">
        <f t="shared" si="65"/>
        <v>0</v>
      </c>
      <c r="BO84" s="207">
        <f>COUNTIF(LUNDI!$J$63:$J$66,A84)</f>
        <v>0</v>
      </c>
      <c r="BP84" s="41">
        <f>COUNTIF(LUNDI!$K$63:$K$66,A84)</f>
        <v>0</v>
      </c>
      <c r="BQ84" s="207">
        <f>COUNTIF(MARDI!$J$63:$J$66,A84)</f>
        <v>0</v>
      </c>
      <c r="BR84" s="41">
        <f>COUNTIF(MARDI!$K$63:$K$66,A84)</f>
        <v>0</v>
      </c>
      <c r="BS84" s="207">
        <f>COUNTIF(MERCREDI!$J$63:$J$66,A84)</f>
        <v>0</v>
      </c>
      <c r="BT84" s="41">
        <f>COUNTIF(MERCREDI!$K$63:$K$66,A84)</f>
        <v>0</v>
      </c>
      <c r="BU84" s="207">
        <f>COUNTIF(JEUDI!$J$63:$J$66,A84)</f>
        <v>0</v>
      </c>
      <c r="BV84" s="41">
        <f>COUNTIF(JEUDI!$K$63:$K$66,A84)</f>
        <v>0</v>
      </c>
      <c r="BW84" s="207">
        <f>COUNTIF(VENDREDI!$J$63:$J$66,A84)</f>
        <v>0</v>
      </c>
      <c r="BX84" s="42">
        <f>COUNTIF(VENDREDI!$K$63:$K$66,A84)</f>
        <v>0</v>
      </c>
      <c r="BY84" s="207">
        <f>COUNTIF(LUNDI!$L$66:$L140,A84)</f>
        <v>0</v>
      </c>
      <c r="BZ84" s="208"/>
      <c r="CA84" s="41">
        <f>COUNTIF(MARDI!$L$63:$L$66,A84)</f>
        <v>0</v>
      </c>
      <c r="CB84" s="208"/>
      <c r="CC84" s="208">
        <f>COUNTIF(MERCREDI!$L$63:$L$66,A84)</f>
        <v>0</v>
      </c>
      <c r="CD84" s="208"/>
      <c r="CE84" s="41">
        <f>COUNTIF(JEUDI!$L$63:$L$66,A84)</f>
        <v>0</v>
      </c>
      <c r="CF84" s="208"/>
      <c r="CG84" s="209">
        <f>COUNTIF(VENDREDI!$L$63:$L$66,A84)</f>
        <v>0</v>
      </c>
      <c r="CH84" s="466"/>
      <c r="CI84" s="466"/>
      <c r="CJ84" s="466"/>
      <c r="CK84" s="43">
        <f>COUNTIF(LUNDI!$O$64:$O$66,A84)</f>
        <v>0</v>
      </c>
      <c r="CL84" s="41">
        <f>COUNTIF(MARDI!$O$64:$O$66,A84)</f>
        <v>0</v>
      </c>
      <c r="CM84" s="41">
        <f>COUNTIF(MERCREDI!$O$64:$O$66,A84)</f>
        <v>0</v>
      </c>
      <c r="CN84" s="41">
        <f>COUNTIF(JEUDI!$O$64:$O$66,A84)</f>
        <v>0</v>
      </c>
      <c r="CO84" s="42">
        <f>COUNTIF(VENDREDI!$O$64:$O$66,A84)</f>
        <v>0</v>
      </c>
      <c r="CQ84" s="43">
        <f>COUNTIF(LUNDI!$P$64:$P$66,A84)</f>
        <v>1</v>
      </c>
      <c r="CR84" s="41">
        <f>COUNTIF(MARDI!$P$64:$P$66,A84)</f>
        <v>0</v>
      </c>
      <c r="CS84" s="41">
        <f>COUNTIF(MERCREDI!$P$64:$P$66,A84)</f>
        <v>0</v>
      </c>
      <c r="CT84" s="41">
        <f>COUNTIF(JEUDI!$P$64:$P$66,A84)</f>
        <v>0</v>
      </c>
      <c r="CU84" s="42">
        <f>COUNTIF(VENDREDI!$P$64:$P$66,A84)</f>
        <v>0</v>
      </c>
      <c r="CV84" s="543" t="str">
        <f t="shared" si="78"/>
        <v>WEYERMA</v>
      </c>
      <c r="CW84" s="559" t="e">
        <f>INDEX(LUNDI!$B$6:$B$29,MATCH($A$84,LUNDI!D6:D29,0))</f>
        <v>#N/A</v>
      </c>
      <c r="CX84" s="559" t="e">
        <f>INDEX(LUNDI!$B$6:$B$29,MATCH($A$84,LUNDI!E6:E29,0))</f>
        <v>#N/A</v>
      </c>
      <c r="CY84" s="559" t="e">
        <f>INDEX(LUNDI!$B$6:$B$29,MATCH($A$84,LUNDI!F6:F29,0))</f>
        <v>#N/A</v>
      </c>
      <c r="CZ84" s="559" t="e">
        <f>INDEX(LUNDI!$B$6:$B$29,MATCH($A$84,LUNDI!G6:G29,0))</f>
        <v>#N/A</v>
      </c>
      <c r="DA84" s="559">
        <f>INDEX(LUNDI!$B$6:$B$29,MATCH($A$84,LUNDI!H6:H29,0))</f>
        <v>0.41666666666666702</v>
      </c>
      <c r="DB84" s="559" t="e">
        <f>INDEX(LUNDI!$B$6:$B$29,MATCH($A$84,LUNDI!I6:I29,0))</f>
        <v>#N/A</v>
      </c>
      <c r="DC84" s="559" t="e">
        <f>INDEX(LUNDI!$B$6:$B$29,MATCH($A$84,LUNDI!J6:J29,0))</f>
        <v>#N/A</v>
      </c>
      <c r="DD84" s="559" t="e">
        <f>INDEX(LUNDI!$B$6:$B$29,MATCH($A$84,LUNDI!K6:K29,0))</f>
        <v>#N/A</v>
      </c>
      <c r="DE84" s="559" t="e">
        <f>INDEX(LUNDI!$B$6:$B$29,MATCH($A$84,LUNDI!L6:L29,0))</f>
        <v>#N/A</v>
      </c>
      <c r="DF84" s="559" t="e">
        <f>INDEX(LUNDI!$B$6:$B$29,MATCH($A$84,LUNDI!M6:M29,0))</f>
        <v>#N/A</v>
      </c>
      <c r="DG84" s="559" t="e">
        <f>INDEX(LUNDI!$B$6:$B$29,MATCH($A$84,LUNDI!N6:N29,0))</f>
        <v>#N/A</v>
      </c>
      <c r="DH84" s="559" t="e">
        <f>INDEX(LUNDI!$B$6:$B$29,MATCH($A$84,LUNDI!O6:O29,0))</f>
        <v>#N/A</v>
      </c>
      <c r="DI84" s="559" t="e">
        <f>INDEX(LUNDI!$B$6:$B$29,MATCH($A$84,LUNDI!P6:P29,0))</f>
        <v>#N/A</v>
      </c>
      <c r="DJ84" s="559" t="e">
        <f>INDEX(LUNDI!$B$6:$B$29,MATCH($A$84,LUNDI!Q6:Q29,0))</f>
        <v>#N/A</v>
      </c>
      <c r="DK84" s="559" t="e">
        <f>INDEX(LUNDI!$B$6:$B$29,MATCH($A$84,LUNDI!R6:R29,0))</f>
        <v>#N/A</v>
      </c>
      <c r="DL84" s="559" t="e">
        <f>INDEX(LUNDI!$B$6:$B$29,MATCH($A$84,LUNDI!S6:S29,0))</f>
        <v>#N/A</v>
      </c>
      <c r="DM84" s="559" t="e">
        <f>INDEX(LUNDI!$B$6:$B$29,MATCH($A$84,LUNDI!T6:T29,0))</f>
        <v>#N/A</v>
      </c>
      <c r="DN84" s="559" t="e">
        <f>INDEX(LUNDI!$B$6:$B$29,MATCH($A$84,LUNDI!U6:U29,0))</f>
        <v>#N/A</v>
      </c>
      <c r="DO84" s="559" t="e">
        <f>INDEX(LUNDI!$B$6:$B$29,MATCH($A$84,LUNDI!V6:V29,0))</f>
        <v>#N/A</v>
      </c>
      <c r="DP84" s="559" t="e">
        <f>INDEX(LUNDI!$B$6:$B$29,MATCH($A$84,LUNDI!W6:W29,0))</f>
        <v>#N/A</v>
      </c>
      <c r="DQ84" s="559" t="e">
        <f>INDEX(LUNDI!$B$6:$B$29,MATCH($A$84,LUNDI!X6:X29,0))</f>
        <v>#N/A</v>
      </c>
      <c r="DR84" s="559" t="e">
        <f>INDEX(LUNDI!$B$6:$B$29,MATCH($A$84,LUNDI!Y6:Y29,0))</f>
        <v>#N/A</v>
      </c>
      <c r="DS84" s="559" t="e">
        <f>INDEX(LUNDI!$B$6:$B$29,MATCH($A$84,LUNDI!Z6:Z29,0))</f>
        <v>#N/A</v>
      </c>
      <c r="DT84" s="559" t="e">
        <f>INDEX(LUNDI!$B$6:$B$29,MATCH($A$84,LUNDI!AA6:AA29,0))</f>
        <v>#N/A</v>
      </c>
      <c r="DU84" s="559" t="e">
        <f>INDEX(LUNDI!$B$6:$B$29,MATCH($A$84,LUNDI!AB6:AB29,0))</f>
        <v>#N/A</v>
      </c>
      <c r="DV84" s="572">
        <f t="shared" si="66"/>
        <v>0.41666666666666702</v>
      </c>
      <c r="DW84" s="543" t="str">
        <f t="shared" si="67"/>
        <v>WEYERMA</v>
      </c>
      <c r="DX84" s="559" t="e">
        <f>INDEX(MARDI!$B$6:$B$29,MATCH($A$84,MARDI!D6:D29,0))</f>
        <v>#N/A</v>
      </c>
      <c r="DY84" s="559" t="e">
        <f>INDEX(MARDI!$B$6:$B$29,MATCH($A$84,MARDI!E6:E29,0))</f>
        <v>#N/A</v>
      </c>
      <c r="DZ84" s="559" t="e">
        <f>INDEX(MARDI!$B$6:$B$29,MATCH($A$84,MARDI!F6:F29,0))</f>
        <v>#N/A</v>
      </c>
      <c r="EA84" s="559" t="e">
        <f>INDEX(MARDI!$B$6:$B$29,MATCH($A$84,MARDI!G6:G29,0))</f>
        <v>#N/A</v>
      </c>
      <c r="EB84" s="559" t="e">
        <f>INDEX(MARDI!$B$6:$B$29,MATCH($A$84,MARDI!H6:H29,0))</f>
        <v>#N/A</v>
      </c>
      <c r="EC84" s="559" t="e">
        <f>INDEX(MARDI!$B$6:$B$29,MATCH($A$84,MARDI!I6:I29,0))</f>
        <v>#N/A</v>
      </c>
      <c r="ED84" s="559" t="e">
        <f>INDEX(MARDI!$B$6:$B$29,MATCH($A$84,MARDI!J6:J29,0))</f>
        <v>#N/A</v>
      </c>
      <c r="EE84" s="559" t="e">
        <f>INDEX(MARDI!$B$6:$B$29,MATCH($A$84,MARDI!K6:K29,0))</f>
        <v>#N/A</v>
      </c>
      <c r="EF84" s="559" t="e">
        <f>INDEX(MARDI!$B$6:$B$29,MATCH($A$84,MARDI!L6:L29,0))</f>
        <v>#N/A</v>
      </c>
      <c r="EG84" s="559" t="e">
        <f>INDEX(MARDI!$B$6:$B$29,MATCH($A$84,MARDI!M6:M29,0))</f>
        <v>#N/A</v>
      </c>
      <c r="EH84" s="559" t="e">
        <f>INDEX(MARDI!$B$6:$B$29,MATCH($A$84,MARDI!N6:N29,0))</f>
        <v>#N/A</v>
      </c>
      <c r="EI84" s="559" t="e">
        <f>INDEX(MARDI!$B$6:$B$29,MATCH($A$84,MARDI!O6:O29,0))</f>
        <v>#N/A</v>
      </c>
      <c r="EJ84" s="559" t="e">
        <f>INDEX(MARDI!$B$6:$B$29,MATCH($A$84,MARDI!P6:P29,0))</f>
        <v>#N/A</v>
      </c>
      <c r="EK84" s="559" t="e">
        <f>INDEX(MARDI!$B$6:$B$29,MATCH($A$84,MARDI!Q6:Q29,0))</f>
        <v>#N/A</v>
      </c>
      <c r="EL84" s="559" t="e">
        <f>INDEX(MARDI!$B$6:$B$29,MATCH($A$84,MARDI!R6:R29,0))</f>
        <v>#N/A</v>
      </c>
      <c r="EM84" s="559" t="e">
        <f>INDEX(MARDI!$B$6:$B$29,MATCH($A$84,MARDI!S6:S29,0))</f>
        <v>#N/A</v>
      </c>
      <c r="EN84" s="559" t="e">
        <f>INDEX(MARDI!$B$6:$B$29,MATCH($A$84,MARDI!T6:T29,0))</f>
        <v>#N/A</v>
      </c>
      <c r="EO84" s="559" t="e">
        <f>INDEX(MARDI!$B$6:$B$29,MATCH($A$84,MARDI!U6:U29,0))</f>
        <v>#N/A</v>
      </c>
      <c r="EP84" s="559" t="e">
        <f>INDEX(MARDI!$B$6:$B$29,MATCH($A$84,MARDI!V6:V29,0))</f>
        <v>#N/A</v>
      </c>
      <c r="EQ84" s="559" t="e">
        <f>INDEX(MARDI!$B$6:$B$29,MATCH($A$84,MARDI!W6:W29,0))</f>
        <v>#N/A</v>
      </c>
      <c r="ER84" s="559" t="e">
        <f>INDEX(MARDI!$B$6:$B$29,MATCH($A$84,MARDI!X6:X29,0))</f>
        <v>#N/A</v>
      </c>
      <c r="ES84" s="559" t="e">
        <f>INDEX(MARDI!$B$6:$B$29,MATCH($A$84,MARDI!Y6:Y29,0))</f>
        <v>#N/A</v>
      </c>
      <c r="ET84" s="559" t="e">
        <f>INDEX(MARDI!$B$6:$B$29,MATCH($A$84,MARDI!Z6:Z29,0))</f>
        <v>#N/A</v>
      </c>
      <c r="EU84" s="559" t="e">
        <f>INDEX(MARDI!$B$6:$B$29,MATCH($A$84,MARDI!AA6:AA29,0))</f>
        <v>#N/A</v>
      </c>
      <c r="EV84" s="559" t="e">
        <f>INDEX(MARDI!$B$6:$B$29,MATCH($A$84,MARDI!AB6:AB29,0))</f>
        <v>#N/A</v>
      </c>
      <c r="EW84" s="572">
        <f t="shared" si="68"/>
        <v>0</v>
      </c>
      <c r="EY84" s="568" t="str">
        <f t="shared" si="79"/>
        <v>WEYERMA</v>
      </c>
      <c r="EZ84" s="559" t="e">
        <f>INDEX(MERCREDI!$B$6:$B$29,MATCH($A$84,MERCREDI!D6:D29,0))</f>
        <v>#N/A</v>
      </c>
      <c r="FA84" s="559" t="e">
        <f>INDEX(MERCREDI!$B$6:$B$29,MATCH($A$84,MERCREDI!E6:E29,0))</f>
        <v>#N/A</v>
      </c>
      <c r="FB84" s="559" t="e">
        <f>INDEX(MERCREDI!$B$6:$B$29,MATCH($A$84,MERCREDI!F6:F29,0))</f>
        <v>#N/A</v>
      </c>
      <c r="FC84" s="559" t="e">
        <f>INDEX(MERCREDI!$B$6:$B$29,MATCH($A$84,MERCREDI!G6:G29,0))</f>
        <v>#N/A</v>
      </c>
      <c r="FD84" s="559" t="e">
        <f>INDEX(MERCREDI!$B$6:$B$29,MATCH($A$84,MERCREDI!H6:H29,0))</f>
        <v>#N/A</v>
      </c>
      <c r="FE84" s="559" t="e">
        <f>INDEX(MERCREDI!$B$6:$B$29,MATCH($A$84,MERCREDI!I6:I29,0))</f>
        <v>#N/A</v>
      </c>
      <c r="FF84" s="559" t="e">
        <f>INDEX(MERCREDI!$B$6:$B$29,MATCH($A$84,MERCREDI!J6:J29,0))</f>
        <v>#N/A</v>
      </c>
      <c r="FG84" s="559" t="e">
        <f>INDEX(MERCREDI!$B$6:$B$29,MATCH($A$84,MERCREDI!K6:K29,0))</f>
        <v>#N/A</v>
      </c>
      <c r="FH84" s="559" t="e">
        <f>INDEX(MERCREDI!$B$6:$B$29,MATCH($A$84,MERCREDI!L6:L29,0))</f>
        <v>#N/A</v>
      </c>
      <c r="FI84" s="559" t="e">
        <f>INDEX(MERCREDI!$B$6:$B$29,MATCH($A$84,MERCREDI!M6:M29,0))</f>
        <v>#N/A</v>
      </c>
      <c r="FJ84" s="559" t="e">
        <f>INDEX(MERCREDI!$B$6:$B$29,MATCH($A$84,MERCREDI!N6:N29,0))</f>
        <v>#N/A</v>
      </c>
      <c r="FK84" s="559" t="e">
        <f>INDEX(MERCREDI!$B$6:$B$29,MATCH($A$84,MERCREDI!O6:O29,0))</f>
        <v>#N/A</v>
      </c>
      <c r="FL84" s="559" t="e">
        <f>INDEX(MERCREDI!$B$6:$B$29,MATCH($A$84,MERCREDI!P6:P29,0))</f>
        <v>#N/A</v>
      </c>
      <c r="FM84" s="559" t="e">
        <f>INDEX(MERCREDI!$B$6:$B$29,MATCH($A$84,MERCREDI!Q6:Q29,0))</f>
        <v>#N/A</v>
      </c>
      <c r="FN84" s="559" t="e">
        <f>INDEX(MERCREDI!$B$6:$B$29,MATCH($A$84,MERCREDI!R6:R29,0))</f>
        <v>#N/A</v>
      </c>
      <c r="FO84" s="559" t="e">
        <f>INDEX(MERCREDI!$B$6:$B$29,MATCH($A$84,MERCREDI!S6:S29,0))</f>
        <v>#N/A</v>
      </c>
      <c r="FP84" s="559" t="e">
        <f>INDEX(MERCREDI!$B$6:$B$29,MATCH($A$84,MERCREDI!T6:T29,0))</f>
        <v>#N/A</v>
      </c>
      <c r="FQ84" s="559" t="e">
        <f>INDEX(MERCREDI!$B$6:$B$29,MATCH($A$84,MERCREDI!U6:U29,0))</f>
        <v>#N/A</v>
      </c>
      <c r="FR84" s="559" t="e">
        <f>INDEX(MERCREDI!$B$6:$B$29,MATCH($A$84,MERCREDI!V6:V29,0))</f>
        <v>#N/A</v>
      </c>
      <c r="FS84" s="559" t="e">
        <f>INDEX(MERCREDI!$B$6:$B$29,MATCH($A$84,MERCREDI!W6:W29,0))</f>
        <v>#N/A</v>
      </c>
      <c r="FT84" s="559" t="e">
        <f>INDEX(MERCREDI!$B$6:$B$29,MATCH($A$84,MERCREDI!X6:X29,0))</f>
        <v>#N/A</v>
      </c>
      <c r="FU84" s="559" t="e">
        <f>INDEX(MERCREDI!$B$6:$B$29,MATCH($A$84,MERCREDI!Y6:Y29,0))</f>
        <v>#N/A</v>
      </c>
      <c r="FV84" s="559" t="e">
        <f>INDEX(MERCREDI!$B$6:$B$29,MATCH($A$84,MERCREDI!Z6:Z29,0))</f>
        <v>#N/A</v>
      </c>
      <c r="FW84" s="559" t="e">
        <f>INDEX(MERCREDI!$B$6:$B$29,MATCH($A$84,MERCREDI!AA6:AA29,0))</f>
        <v>#N/A</v>
      </c>
      <c r="FX84" s="559" t="e">
        <f>INDEX(MERCREDI!$B$6:$B$29,MATCH($A$84,MERCREDI!AB6:AB29,0))</f>
        <v>#N/A</v>
      </c>
      <c r="FY84" s="572">
        <f t="shared" si="80"/>
        <v>0</v>
      </c>
      <c r="GA84" s="570" t="str">
        <f t="shared" si="81"/>
        <v>WEYERMA</v>
      </c>
      <c r="GB84" s="565" t="e">
        <f>INDEX(JEUDI!$B$6:$B$29,MATCH($A$84,JEUDI!D6:D29,0))</f>
        <v>#N/A</v>
      </c>
      <c r="GC84" s="565" t="e">
        <f>INDEX(JEUDI!$B$6:$B$29,MATCH($A$84,JEUDI!E6:E29,0))</f>
        <v>#N/A</v>
      </c>
      <c r="GD84" s="565" t="e">
        <f>INDEX(JEUDI!$B$6:$B$29,MATCH($A$84,JEUDI!F6:F29,0))</f>
        <v>#N/A</v>
      </c>
      <c r="GE84" s="565" t="e">
        <f>INDEX(JEUDI!$B$6:$B$29,MATCH($A$84,JEUDI!G6:G29,0))</f>
        <v>#N/A</v>
      </c>
      <c r="GF84" s="565" t="e">
        <f>INDEX(JEUDI!$B$6:$B$29,MATCH($A$84,JEUDI!H6:H29,0))</f>
        <v>#N/A</v>
      </c>
      <c r="GG84" s="565" t="e">
        <f>INDEX(JEUDI!$B$6:$B$29,MATCH($A$84,JEUDI!I6:I29,0))</f>
        <v>#N/A</v>
      </c>
      <c r="GH84" s="565" t="e">
        <f>INDEX(JEUDI!$B$6:$B$29,MATCH($A$84,JEUDI!J6:J29,0))</f>
        <v>#N/A</v>
      </c>
      <c r="GI84" s="565" t="e">
        <f>INDEX(JEUDI!$B$6:$B$29,MATCH($A$84,JEUDI!K6:K29,0))</f>
        <v>#N/A</v>
      </c>
      <c r="GJ84" s="565" t="e">
        <f>INDEX(JEUDI!$B$6:$B$29,MATCH($A$84,JEUDI!L6:L29,0))</f>
        <v>#N/A</v>
      </c>
      <c r="GK84" s="565" t="e">
        <f>INDEX(JEUDI!$B$6:$B$29,MATCH($A$84,JEUDI!M6:M29,0))</f>
        <v>#N/A</v>
      </c>
      <c r="GL84" s="565" t="e">
        <f>INDEX(JEUDI!$B$6:$B$29,MATCH($A$84,JEUDI!N6:N29,0))</f>
        <v>#N/A</v>
      </c>
      <c r="GM84" s="565" t="e">
        <f>INDEX(JEUDI!$B$6:$B$29,MATCH($A$84,JEUDI!O6:O29,0))</f>
        <v>#N/A</v>
      </c>
      <c r="GN84" s="565" t="e">
        <f>INDEX(JEUDI!$B$6:$B$29,MATCH($A$84,JEUDI!P6:P29,0))</f>
        <v>#N/A</v>
      </c>
      <c r="GO84" s="565" t="e">
        <f>INDEX(JEUDI!$B$6:$B$29,MATCH($A$84,JEUDI!Q6:Q29,0))</f>
        <v>#N/A</v>
      </c>
      <c r="GP84" s="565" t="e">
        <f>INDEX(JEUDI!$B$6:$B$29,MATCH($A$84,JEUDI!R6:R29,0))</f>
        <v>#N/A</v>
      </c>
      <c r="GQ84" s="565" t="e">
        <f>INDEX(JEUDI!$B$6:$B$29,MATCH($A$84,JEUDI!S6:S29,0))</f>
        <v>#N/A</v>
      </c>
      <c r="GR84" s="565" t="e">
        <f>INDEX(JEUDI!$B$6:$B$29,MATCH($A$84,JEUDI!T6:T29,0))</f>
        <v>#N/A</v>
      </c>
      <c r="GS84" s="565" t="e">
        <f>INDEX(JEUDI!$B$6:$B$29,MATCH($A$84,JEUDI!U6:U29,0))</f>
        <v>#N/A</v>
      </c>
      <c r="GT84" s="565" t="e">
        <f>INDEX(JEUDI!$B$6:$B$29,MATCH($A$84,JEUDI!V6:V29,0))</f>
        <v>#N/A</v>
      </c>
      <c r="GU84" s="565" t="e">
        <f>INDEX(JEUDI!$B$6:$B$29,MATCH($A$84,JEUDI!W6:W29,0))</f>
        <v>#N/A</v>
      </c>
      <c r="GV84" s="565" t="e">
        <f>INDEX(JEUDI!$B$6:$B$29,MATCH($A$84,JEUDI!X6:X29,0))</f>
        <v>#N/A</v>
      </c>
      <c r="GW84" s="565" t="e">
        <f>INDEX(JEUDI!$B$6:$B$29,MATCH($A$84,JEUDI!Y6:Y29,0))</f>
        <v>#N/A</v>
      </c>
      <c r="GX84" s="565" t="e">
        <f>INDEX(JEUDI!$B$6:$B$29,MATCH($A$84,JEUDI!Z6:Z29,0))</f>
        <v>#N/A</v>
      </c>
      <c r="GY84" s="565" t="e">
        <f>INDEX(JEUDI!$B$6:$B$29,MATCH($A$84,JEUDI!AA6:AA29,0))</f>
        <v>#N/A</v>
      </c>
      <c r="GZ84" s="565" t="e">
        <f>INDEX(JEUDI!$B$6:$B$29,MATCH($A$84,JEUDI!AB6:AB29,0))</f>
        <v>#N/A</v>
      </c>
      <c r="HA84" s="572">
        <f t="shared" si="82"/>
        <v>0</v>
      </c>
      <c r="HC84" s="772" t="str">
        <f t="shared" si="83"/>
        <v>WEYERMA</v>
      </c>
      <c r="HD84" s="565" t="e">
        <f>INDEX(VENDREDI!$B$6:$B$29,MATCH($A$84,VENDREDI!D6:D29,0))</f>
        <v>#N/A</v>
      </c>
      <c r="HE84" s="565" t="e">
        <f>INDEX(VENDREDI!$B$6:$B$29,MATCH($A$84,VENDREDI!E6:E29,0))</f>
        <v>#N/A</v>
      </c>
      <c r="HF84" s="565" t="e">
        <f>INDEX(VENDREDI!$B$6:$B$29,MATCH($A$84,VENDREDI!F6:F29,0))</f>
        <v>#N/A</v>
      </c>
      <c r="HG84" s="565" t="e">
        <f>INDEX(VENDREDI!$B$6:$B$29,MATCH($A$84,VENDREDI!G6:G29,0))</f>
        <v>#N/A</v>
      </c>
      <c r="HH84" s="565" t="e">
        <f>INDEX(VENDREDI!$B$6:$B$29,MATCH($A$84,VENDREDI!H6:H29,0))</f>
        <v>#N/A</v>
      </c>
      <c r="HI84" s="565" t="e">
        <f>INDEX(VENDREDI!$B$6:$B$29,MATCH($A$84,VENDREDI!I6:I29,0))</f>
        <v>#N/A</v>
      </c>
      <c r="HJ84" s="565" t="e">
        <f>INDEX(VENDREDI!$B$6:$B$29,MATCH($A$84,VENDREDI!J6:J29,0))</f>
        <v>#N/A</v>
      </c>
      <c r="HK84" s="565" t="e">
        <f>INDEX(VENDREDI!$B$6:$B$29,MATCH($A$84,VENDREDI!K6:K29,0))</f>
        <v>#N/A</v>
      </c>
      <c r="HL84" s="565" t="e">
        <f>INDEX(VENDREDI!$B$6:$B$29,MATCH($A$84,VENDREDI!L6:L29,0))</f>
        <v>#N/A</v>
      </c>
      <c r="HM84" s="565" t="e">
        <f>INDEX(VENDREDI!$B$6:$B$29,MATCH($A$84,VENDREDI!M6:M29,0))</f>
        <v>#N/A</v>
      </c>
      <c r="HN84" s="565" t="e">
        <f>INDEX(VENDREDI!$B$6:$B$29,MATCH($A$84,VENDREDI!N6:N29,0))</f>
        <v>#N/A</v>
      </c>
      <c r="HO84" s="565" t="e">
        <f>INDEX(VENDREDI!$B$6:$B$29,MATCH($A$84,VENDREDI!O6:O29,0))</f>
        <v>#N/A</v>
      </c>
      <c r="HP84" s="565" t="e">
        <f>INDEX(VENDREDI!$B$6:$B$29,MATCH($A$84,VENDREDI!P6:P29,0))</f>
        <v>#N/A</v>
      </c>
      <c r="HQ84" s="565" t="e">
        <f>INDEX(VENDREDI!$B$6:$B$29,MATCH($A$84,VENDREDI!Q6:Q29,0))</f>
        <v>#N/A</v>
      </c>
      <c r="HR84" s="565" t="e">
        <f>INDEX(VENDREDI!$B$6:$B$29,MATCH($A$84,VENDREDI!R6:R29,0))</f>
        <v>#N/A</v>
      </c>
      <c r="HS84" s="565" t="e">
        <f>INDEX(VENDREDI!$B$6:$B$29,MATCH($A$84,VENDREDI!S6:S29,0))</f>
        <v>#N/A</v>
      </c>
      <c r="HT84" s="565" t="e">
        <f>INDEX(VENDREDI!$B$6:$B$29,MATCH($A$84,VENDREDI!T6:T29,0))</f>
        <v>#N/A</v>
      </c>
      <c r="HU84" s="565" t="e">
        <f>INDEX(VENDREDI!$B$6:$B$29,MATCH($A$84,VENDREDI!U6:U29,0))</f>
        <v>#N/A</v>
      </c>
      <c r="HV84" s="565" t="e">
        <f>INDEX(VENDREDI!$B$6:$B$29,MATCH($A$84,VENDREDI!V6:V29,0))</f>
        <v>#N/A</v>
      </c>
      <c r="HW84" s="565" t="e">
        <f>INDEX(VENDREDI!$B$6:$B$29,MATCH($A$84,VENDREDI!W6:W29,0))</f>
        <v>#N/A</v>
      </c>
      <c r="HX84" s="565" t="e">
        <f>INDEX(VENDREDI!$B$6:$B$29,MATCH($A$84,VENDREDI!X6:X29,0))</f>
        <v>#N/A</v>
      </c>
      <c r="HY84" s="565" t="e">
        <f>INDEX(VENDREDI!$B$6:$B$29,MATCH($A$84,VENDREDI!Y6:Y29,0))</f>
        <v>#N/A</v>
      </c>
      <c r="HZ84" s="565" t="e">
        <f>INDEX(VENDREDI!$B$6:$B$29,MATCH($A$84,VENDREDI!Z6:Z29,0))</f>
        <v>#N/A</v>
      </c>
      <c r="IA84" s="565" t="e">
        <f>INDEX(VENDREDI!$B$6:$B$29,MATCH($A$84,VENDREDI!AA6:AA29,0))</f>
        <v>#N/A</v>
      </c>
      <c r="IB84" s="565" t="e">
        <f>INDEX(VENDREDI!$B$6:$B$29,MATCH($A$84,VENDREDI!AB6:AB29,0))</f>
        <v>#N/A</v>
      </c>
      <c r="IC84" s="572">
        <f t="shared" si="84"/>
        <v>0</v>
      </c>
      <c r="IG84" s="772" t="str">
        <f t="shared" si="85"/>
        <v>WEYERMA</v>
      </c>
      <c r="JG84" s="572">
        <f t="shared" si="86"/>
        <v>0</v>
      </c>
      <c r="JI84" s="772" t="str">
        <f t="shared" si="87"/>
        <v>WEYERMA</v>
      </c>
      <c r="KI84" s="572">
        <f t="shared" si="88"/>
        <v>0</v>
      </c>
      <c r="KK84" s="565" t="str">
        <f t="shared" si="89"/>
        <v>WEYERMA</v>
      </c>
      <c r="LK84" s="572">
        <f t="shared" si="90"/>
        <v>0</v>
      </c>
      <c r="LM84" s="565" t="str">
        <f t="shared" si="91"/>
        <v>WEYERMA</v>
      </c>
      <c r="MM84" s="572">
        <f t="shared" si="92"/>
        <v>0</v>
      </c>
      <c r="MP84" s="565" t="str">
        <f t="shared" si="93"/>
        <v>WEYERMA</v>
      </c>
      <c r="NP84" s="572">
        <f t="shared" si="94"/>
        <v>0</v>
      </c>
      <c r="NS84" s="564" t="str">
        <f t="shared" si="95"/>
        <v>WEYERMA</v>
      </c>
      <c r="NT84" s="617" t="e">
        <f>INDEX(LUNDI!$B$63:$B$66,MATCH(A84,LUNDI!$D$63:$D$66,0))</f>
        <v>#N/A</v>
      </c>
      <c r="NU84" s="618" t="e">
        <f>INDEX(LUNDI!$B$63:$B$66,MATCH(A84,LUNDI!$E$63:$E$66,0))</f>
        <v>#N/A</v>
      </c>
      <c r="NV84" s="625" t="e">
        <f>INDEX(LUNDI!$H$63:$H$66,MATCH(A84,LUNDI!$J$63:$J$66,0))</f>
        <v>#N/A</v>
      </c>
      <c r="NW84" s="626" t="e">
        <f>INDEX(LUNDI!$H$63:$H$66,MATCH(A84,LUNDI!$K$63:$K$66,0))</f>
        <v>#N/A</v>
      </c>
      <c r="NX84" s="617" t="e">
        <f>INDEX(MARDI!$B$63:$B$66,MATCH(A84,MARDI!$D$63:$D$66,0))</f>
        <v>#N/A</v>
      </c>
      <c r="NY84" s="618" t="e">
        <f>INDEX(MARDI!$B$63:$B$66,MATCH(A84,MARDI!$E$63:$E$66,0))</f>
        <v>#N/A</v>
      </c>
      <c r="NZ84" s="625" t="e">
        <f>INDEX(MARDI!$H$63:$H$66,MATCH(A84,MARDI!$J$63:$J$66,0))</f>
        <v>#N/A</v>
      </c>
      <c r="OA84" s="626" t="e">
        <f>INDEX(MARDI!$H$63:$H$66,MATCH(A84,MARDI!$K$63:$K$66,0))</f>
        <v>#N/A</v>
      </c>
      <c r="OB84" s="617" t="e">
        <f>INDEX(MERCREDI!$B$63:$B$66,MATCH(A84,MERCREDI!$D$63:$D$66,0))</f>
        <v>#N/A</v>
      </c>
      <c r="OC84" s="618" t="e">
        <f>INDEX(MERCREDI!$B$63:$B$66,MATCH(A84,MERCREDI!$E$63:$E$66,0))</f>
        <v>#N/A</v>
      </c>
      <c r="OD84" s="625" t="e">
        <f>INDEX(MERCREDI!$H$63:$H$66,MATCH(A84,MERCREDI!$J$63:$J$66,0))</f>
        <v>#N/A</v>
      </c>
      <c r="OE84" s="626" t="e">
        <f>INDEX(MERCREDI!$H$63:$H$66,MATCH(A84,MERCREDI!$K$63:$K$66,0))</f>
        <v>#N/A</v>
      </c>
      <c r="OF84" s="617" t="e">
        <f>INDEX(JEUDI!$B$63:$B$66,MATCH(A84,JEUDI!$D$63:$D$66,0))</f>
        <v>#N/A</v>
      </c>
      <c r="OG84" s="618" t="e">
        <f>INDEX(JEUDI!$B$63:$B$66,MATCH(A84,JEUDI!$E$63:$E$66,0))</f>
        <v>#N/A</v>
      </c>
      <c r="OH84" s="625" t="e">
        <f>INDEX(JEUDI!$H$63:$H$66,MATCH(A84,JEUDI!$J$63:$J$66,0))</f>
        <v>#N/A</v>
      </c>
      <c r="OI84" s="626" t="e">
        <f>INDEX(JEUDI!$H$63:$H$66,MATCH(A84,JEUDI!$K$63:$K$66,0))</f>
        <v>#N/A</v>
      </c>
      <c r="OJ84" s="617" t="e">
        <f>INDEX(VENDREDI!$B$63:$B$66,MATCH(A84,VENDREDI!$D$63:$D$66,0))</f>
        <v>#N/A</v>
      </c>
      <c r="OK84" s="618" t="e">
        <f>INDEX(VENDREDI!$B$63:$B$66,MATCH(A84,VENDREDI!$E$63:$E$66,0))</f>
        <v>#N/A</v>
      </c>
      <c r="OL84" s="625" t="e">
        <f>INDEX(VENDREDI!$H$63:$H$66,MATCH(A84,VENDREDI!$J$63:$J$66,0))</f>
        <v>#N/A</v>
      </c>
      <c r="OM84" s="626" t="e">
        <f>INDEX(VENDREDI!$H$63:$H$66,MATCH(A84,VENDREDI!$K$63:$K$66,0))</f>
        <v>#N/A</v>
      </c>
      <c r="ON84" s="669" t="str">
        <f t="shared" si="96"/>
        <v>WEYERMA</v>
      </c>
      <c r="OO84" s="641" t="e">
        <f>INDEX(LUNDI!$C$63:$C$66,MATCH(A84,LUNDI!$D$63:$D$66,0))</f>
        <v>#N/A</v>
      </c>
      <c r="OP84" s="642" t="e">
        <f>INDEX(LUNDI!$C$63:$C$66,MATCH(A84,LUNDI!$E$63:$E$66,0))</f>
        <v>#N/A</v>
      </c>
      <c r="OQ84" s="645" t="e">
        <f>INDEX(LUNDI!$I$63:$I$66,MATCH(A84,LUNDI!$J$63:$J$66,0))</f>
        <v>#N/A</v>
      </c>
      <c r="OR84" s="646" t="e">
        <f>INDEX(LUNDI!$I$63:$I$66,MATCH(A84,LUNDI!$K$63:$K$66,0))</f>
        <v>#N/A</v>
      </c>
      <c r="OS84" s="649" t="e">
        <f>INDEX(MARDI!$C$63:$C$66,MATCH(A84,MARDI!$D$63:$D$66,0))</f>
        <v>#N/A</v>
      </c>
      <c r="OT84" s="650" t="e">
        <f>INDEX(MARDI!$C$63:$C$66,MATCH(A84,MARDI!$E$63:$E$66,0))</f>
        <v>#N/A</v>
      </c>
      <c r="OU84" s="651" t="e">
        <f>INDEX(MARDI!$I$63:$I$66,MATCH(A84,MARDI!$J$63:$J$66,0))</f>
        <v>#N/A</v>
      </c>
      <c r="OV84" s="652" t="e">
        <f>INDEX(MARDI!$I$63:$I$66,MATCH(A84,MARDI!$K$63:$K$66,0))</f>
        <v>#N/A</v>
      </c>
      <c r="OW84" s="657" t="e">
        <f>INDEX(MERCREDI!$C$63:$C$66,MATCH(A84,MERCREDI!$D$63:$D$66,0))</f>
        <v>#N/A</v>
      </c>
      <c r="OX84" s="658" t="e">
        <f>INDEX(MERCREDI!$C$63:$C$66,MATCH(A84,MERCREDI!$E$63:$E$66,0))</f>
        <v>#N/A</v>
      </c>
      <c r="OY84" s="659" t="e">
        <f>INDEX(MERCREDI!$I$63:$I$66,MATCH(A84,MERCREDI!$J$63:$J$66,0))</f>
        <v>#N/A</v>
      </c>
      <c r="OZ84" s="660" t="e">
        <f>INDEX(MERCREDI!$I$63:$I$66,MATCH(A84,MERCREDI!$K$63:$K$66,0))</f>
        <v>#N/A</v>
      </c>
      <c r="PA84" s="657" t="e">
        <f>INDEX(JEUDI!$C$63:$C$66,MATCH(A84,JEUDI!$D$63:$D$66,0))</f>
        <v>#N/A</v>
      </c>
      <c r="PB84" s="658" t="e">
        <f>INDEX(JEUDI!$C$63:$C$66,MATCH(A84,JEUDI!$E$63:$E$66,0))</f>
        <v>#N/A</v>
      </c>
      <c r="PC84" s="659" t="e">
        <f>INDEX(JEUDI!$I$63:$I$66,MATCH(A84,JEUDI!$J$63:$J$66,0))</f>
        <v>#N/A</v>
      </c>
      <c r="PD84" s="660" t="e">
        <f>INDEX(JEUDI!$I$63:$I$66,MATCH(A84,JEUDI!$K$63:$K$66,0))</f>
        <v>#N/A</v>
      </c>
      <c r="PE84" s="657" t="e">
        <f>INDEX(VENDREDI!$C$63:$C$66,MATCH(A84,VENDREDI!$D$63:$D$66,0))</f>
        <v>#N/A</v>
      </c>
      <c r="PF84" s="658" t="e">
        <f>INDEX(VENDREDI!$C$63:$C$66,MATCH(A84,VENDREDI!$E$63:$E$66,0))</f>
        <v>#N/A</v>
      </c>
      <c r="PG84" s="659" t="e">
        <f>INDEX(VENDREDI!$I$63:$I$66,MATCH(A84,VENDREDI!$J$63:$J$66,0))</f>
        <v>#N/A</v>
      </c>
      <c r="PH84" s="660" t="e">
        <f>INDEX(VENDREDI!$I$63:$I$66,MATCH(A84,VENDREDI!$K$63:$K$66,0))</f>
        <v>#N/A</v>
      </c>
    </row>
    <row r="85" spans="1:461" x14ac:dyDescent="0.25">
      <c r="A85" s="198">
        <f>'LISTE DES PROFS'!A80</f>
        <v>0</v>
      </c>
      <c r="B85" s="226">
        <f t="shared" si="69"/>
        <v>0</v>
      </c>
      <c r="C85" s="487">
        <f t="shared" si="70"/>
        <v>0</v>
      </c>
      <c r="D85" s="481">
        <f t="shared" si="71"/>
        <v>0</v>
      </c>
      <c r="E85" s="482">
        <f t="shared" si="72"/>
        <v>0</v>
      </c>
      <c r="F85" s="226">
        <f t="shared" si="73"/>
        <v>0</v>
      </c>
      <c r="G85" s="487">
        <f t="shared" si="74"/>
        <v>0</v>
      </c>
      <c r="H85" s="481">
        <f>SUM(BY85:CG85)</f>
        <v>0</v>
      </c>
      <c r="I85" s="482">
        <f t="shared" si="76"/>
        <v>0</v>
      </c>
      <c r="J85" s="226">
        <f t="shared" si="52"/>
        <v>0</v>
      </c>
      <c r="K85" s="487">
        <f t="shared" si="53"/>
        <v>0</v>
      </c>
      <c r="L85" s="481">
        <f t="shared" si="54"/>
        <v>0</v>
      </c>
      <c r="M85" s="482">
        <f t="shared" si="55"/>
        <v>0</v>
      </c>
      <c r="N85" s="492">
        <f t="shared" si="77"/>
        <v>0</v>
      </c>
      <c r="P85" s="226">
        <f>COUNTIF(LUNDI!$D$6:$AB$15,A85)</f>
        <v>0</v>
      </c>
      <c r="Q85" s="228">
        <f>COUNTIF(LUNDI!$D$20:$Y$29,A85)</f>
        <v>0</v>
      </c>
      <c r="R85" s="444">
        <f t="shared" si="56"/>
        <v>0</v>
      </c>
      <c r="S85" s="228">
        <f>COUNTIF(MARDI!$D$6:$AB$15,A85)</f>
        <v>0</v>
      </c>
      <c r="T85" s="228">
        <f>COUNTIF(MARDI!$D$20:$Y$29,A85)</f>
        <v>0</v>
      </c>
      <c r="U85" s="444">
        <f t="shared" si="57"/>
        <v>0</v>
      </c>
      <c r="V85" s="228">
        <f>COUNTIF(MERCREDI!$D$6:$AB$15,A85)</f>
        <v>0</v>
      </c>
      <c r="W85" s="228">
        <f>COUNTIF(MERCREDI!$D$20:$Y$29,A85)</f>
        <v>0</v>
      </c>
      <c r="X85" s="444">
        <f t="shared" si="58"/>
        <v>0</v>
      </c>
      <c r="Y85" s="228">
        <f>COUNTIF(JEUDI!$D$6:$AB$15,A85)</f>
        <v>0</v>
      </c>
      <c r="Z85" s="228">
        <f>COUNTIF(JEUDI!$D$20:$Y$29,A85)</f>
        <v>0</v>
      </c>
      <c r="AA85" s="444">
        <f t="shared" si="59"/>
        <v>0</v>
      </c>
      <c r="AB85" s="228">
        <f>COUNTIF(VENDREDI!$D$6:$AB$15,A85)</f>
        <v>0</v>
      </c>
      <c r="AC85" s="229">
        <f>COUNTIF(VENDREDI!$D$20:$Y$29,A85)</f>
        <v>0</v>
      </c>
      <c r="AD85" s="451">
        <f t="shared" si="60"/>
        <v>0</v>
      </c>
      <c r="AE85" s="226">
        <f>COUNTIF(LUNDI!$D$63:$D$66,A85)</f>
        <v>0</v>
      </c>
      <c r="AF85" s="227">
        <f>COUNTIF(LUNDI!$E$63:$E$66,A85)</f>
        <v>0</v>
      </c>
      <c r="AG85" s="228">
        <f>COUNTIF(MARDI!$D$63:$D$66,A85)</f>
        <v>0</v>
      </c>
      <c r="AH85" s="234">
        <f>COUNTIF(MARDI!$E$63:$E$66,A85)</f>
        <v>0</v>
      </c>
      <c r="AI85" s="228">
        <f>COUNTIF(MERCREDI!$D$63:$D$66,A85)</f>
        <v>0</v>
      </c>
      <c r="AJ85" s="234">
        <f>COUNTIF(MERCREDI!$E$63:$E$66,A85)</f>
        <v>0</v>
      </c>
      <c r="AK85" s="228">
        <f>COUNTIF(JEUDI!$D$63:$D$66,A85)</f>
        <v>0</v>
      </c>
      <c r="AL85" s="227">
        <f>COUNTIF(JEUDI!$E$63:$E$66,A85)</f>
        <v>0</v>
      </c>
      <c r="AM85" s="228">
        <f>COUNTIF(VENDREDI!$D$63:$D$66,A85)</f>
        <v>0</v>
      </c>
      <c r="AN85" s="525">
        <f>COUNTIF(VENDREDI!$E$63:$E$66,A85)</f>
        <v>0</v>
      </c>
      <c r="AO85" s="226">
        <f>COUNTIF(LUNDI!$F$63:$F$66,A85)</f>
        <v>0</v>
      </c>
      <c r="AP85" s="227"/>
      <c r="AQ85" s="228">
        <f>COUNTIF(MARDI!$F$63:$F$66,A85)</f>
        <v>0</v>
      </c>
      <c r="AR85" s="227"/>
      <c r="AS85" s="228">
        <f>COUNTIF(MERCREDI!$F$63:$F$66,A85)</f>
        <v>0</v>
      </c>
      <c r="AT85" s="227"/>
      <c r="AU85" s="228">
        <f>COUNTIF(JEUDI!$F$63:$F$66,A85)</f>
        <v>0</v>
      </c>
      <c r="AV85" s="227"/>
      <c r="AW85" s="229">
        <f>COUNTIF(VENDREDI!$F$63:$F$66,A85)</f>
        <v>0</v>
      </c>
      <c r="AZ85" s="236">
        <f>COUNTIF(LUNDI!$D$35:$AB$44,A85)</f>
        <v>0</v>
      </c>
      <c r="BA85" s="237">
        <f>COUNTIF(LUNDI!$D$49:$Y$58,A85)</f>
        <v>0</v>
      </c>
      <c r="BB85" s="444">
        <f t="shared" si="61"/>
        <v>0</v>
      </c>
      <c r="BC85" s="237">
        <f>COUNTIF(MARDI!$D$35:$AB$44,A85)</f>
        <v>0</v>
      </c>
      <c r="BD85" s="237">
        <f>COUNTIF(MARDI!$D$49:$Y$58,A85)</f>
        <v>0</v>
      </c>
      <c r="BE85" s="444">
        <f t="shared" si="62"/>
        <v>0</v>
      </c>
      <c r="BF85" s="237">
        <f>COUNTIF(MERCREDI!$D$35:$AB$44,A85)</f>
        <v>0</v>
      </c>
      <c r="BG85" s="237">
        <f>COUNTIF(MERCREDI!$D$49:$Y$58,A85)</f>
        <v>0</v>
      </c>
      <c r="BH85" s="444">
        <f t="shared" si="63"/>
        <v>0</v>
      </c>
      <c r="BI85" s="237">
        <f>COUNTIF(JEUDI!$D$35:$AB$44,A85)</f>
        <v>0</v>
      </c>
      <c r="BJ85" s="237">
        <f>COUNTIF(JEUDI!$D$49:$Y$58,A85)</f>
        <v>0</v>
      </c>
      <c r="BK85" s="444">
        <f t="shared" si="64"/>
        <v>0</v>
      </c>
      <c r="BL85" s="237">
        <f>COUNTIF(VENDREDI!$D$35:$AB$44,A85)</f>
        <v>0</v>
      </c>
      <c r="BM85" s="238">
        <f>COUNTIF(VENDREDI!$D$49:$Y$58,A85)</f>
        <v>0</v>
      </c>
      <c r="BN85" s="451">
        <f t="shared" si="65"/>
        <v>0</v>
      </c>
      <c r="BO85" s="207">
        <f>COUNTIF(LUNDI!$J$63:$J$66,A85)</f>
        <v>0</v>
      </c>
      <c r="BP85" s="41">
        <f>COUNTIF(LUNDI!$K$63:$K$66,A85)</f>
        <v>0</v>
      </c>
      <c r="BQ85" s="207">
        <f>COUNTIF(MARDI!$J$63:$J$66,A85)</f>
        <v>0</v>
      </c>
      <c r="BR85" s="41">
        <f>COUNTIF(MARDI!$K$63:$K$66,A85)</f>
        <v>0</v>
      </c>
      <c r="BS85" s="207">
        <f>COUNTIF(MERCREDI!$J$63:$J$66,A85)</f>
        <v>0</v>
      </c>
      <c r="BT85" s="41">
        <f>COUNTIF(MERCREDI!$K$63:$K$66,A85)</f>
        <v>0</v>
      </c>
      <c r="BU85" s="207">
        <f>COUNTIF(JEUDI!$J$63:$J$66,A85)</f>
        <v>0</v>
      </c>
      <c r="BV85" s="41">
        <f>COUNTIF(JEUDI!$K$63:$K$66,A85)</f>
        <v>0</v>
      </c>
      <c r="BW85" s="207">
        <f>COUNTIF(VENDREDI!$J$63:$J$66,A85)</f>
        <v>0</v>
      </c>
      <c r="BX85" s="42">
        <f>COUNTIF(VENDREDI!$K$63:$K$66,A85)</f>
        <v>0</v>
      </c>
      <c r="BY85" s="207">
        <f>COUNTIF(LUNDI!$L$66:$L141,A85)</f>
        <v>0</v>
      </c>
      <c r="BZ85" s="208"/>
      <c r="CA85" s="41">
        <f>COUNTIF(MARDI!$L$63:$L$66,A85)</f>
        <v>0</v>
      </c>
      <c r="CB85" s="208"/>
      <c r="CC85" s="208">
        <f>COUNTIF(MERCREDI!$L$63:$L$66,A85)</f>
        <v>0</v>
      </c>
      <c r="CD85" s="208"/>
      <c r="CE85" s="41">
        <f>COUNTIF(JEUDI!$L$63:$L$66,A85)</f>
        <v>0</v>
      </c>
      <c r="CF85" s="208"/>
      <c r="CG85" s="209">
        <f>COUNTIF(VENDREDI!$L$63:$L$66,A85)</f>
        <v>0</v>
      </c>
      <c r="CH85" s="466"/>
      <c r="CI85" s="466"/>
      <c r="CJ85" s="466"/>
      <c r="CK85" s="43">
        <f>COUNTIF(LUNDI!$O$64:$O$66,A85)</f>
        <v>0</v>
      </c>
      <c r="CL85" s="41">
        <f>COUNTIF(MARDI!$O$64:$O$66,A85)</f>
        <v>0</v>
      </c>
      <c r="CM85" s="41">
        <f>COUNTIF(MERCREDI!$O$64:$O$66,A85)</f>
        <v>0</v>
      </c>
      <c r="CN85" s="41">
        <f>COUNTIF(JEUDI!$O$64:$O$66,A85)</f>
        <v>0</v>
      </c>
      <c r="CO85" s="42">
        <f>COUNTIF(VENDREDI!$O$64:$O$66,A85)</f>
        <v>0</v>
      </c>
      <c r="CQ85" s="43">
        <f>COUNTIF(LUNDI!$P$64:$P$66,A85)</f>
        <v>0</v>
      </c>
      <c r="CR85" s="41">
        <f>COUNTIF(MARDI!$P$64:$P$66,A85)</f>
        <v>0</v>
      </c>
      <c r="CS85" s="41">
        <f>COUNTIF(MERCREDI!$P$64:$P$66,A85)</f>
        <v>0</v>
      </c>
      <c r="CT85" s="41">
        <f>COUNTIF(JEUDI!$P$64:$P$66,A85)</f>
        <v>0</v>
      </c>
      <c r="CU85" s="42">
        <f>COUNTIF(VENDREDI!$P$64:$P$66,A85)</f>
        <v>0</v>
      </c>
      <c r="CV85" s="543">
        <f t="shared" si="78"/>
        <v>0</v>
      </c>
      <c r="CW85" s="559" t="e">
        <f>INDEX(LUNDI!$B$6:$B$29,MATCH($A$85,LUNDI!D6:D29,0))</f>
        <v>#N/A</v>
      </c>
      <c r="CX85" s="559" t="e">
        <f>INDEX(LUNDI!$B$6:$B$29,MATCH($A$85,LUNDI!E6:E29,0))</f>
        <v>#N/A</v>
      </c>
      <c r="CY85" s="559" t="e">
        <f>INDEX(LUNDI!$B$6:$B$29,MATCH($A$85,LUNDI!F6:F29,0))</f>
        <v>#N/A</v>
      </c>
      <c r="CZ85" s="559" t="e">
        <f>INDEX(LUNDI!$B$6:$B$29,MATCH($A$85,LUNDI!G6:G29,0))</f>
        <v>#N/A</v>
      </c>
      <c r="DA85" s="559" t="e">
        <f>INDEX(LUNDI!$B$6:$B$29,MATCH($A$85,LUNDI!H6:H29,0))</f>
        <v>#N/A</v>
      </c>
      <c r="DB85" s="559" t="e">
        <f>INDEX(LUNDI!$B$6:$B$29,MATCH($A$85,LUNDI!I6:I29,0))</f>
        <v>#N/A</v>
      </c>
      <c r="DC85" s="559" t="e">
        <f>INDEX(LUNDI!$B$6:$B$29,MATCH($A$85,LUNDI!J6:J29,0))</f>
        <v>#N/A</v>
      </c>
      <c r="DD85" s="559" t="e">
        <f>INDEX(LUNDI!$B$6:$B$29,MATCH($A$85,LUNDI!K6:K29,0))</f>
        <v>#N/A</v>
      </c>
      <c r="DE85" s="559" t="e">
        <f>INDEX(LUNDI!$B$6:$B$29,MATCH($A$85,LUNDI!L6:L29,0))</f>
        <v>#N/A</v>
      </c>
      <c r="DF85" s="559" t="e">
        <f>INDEX(LUNDI!$B$6:$B$29,MATCH($A$85,LUNDI!M6:M29,0))</f>
        <v>#N/A</v>
      </c>
      <c r="DG85" s="559" t="e">
        <f>INDEX(LUNDI!$B$6:$B$29,MATCH($A$85,LUNDI!N6:N29,0))</f>
        <v>#N/A</v>
      </c>
      <c r="DH85" s="559" t="e">
        <f>INDEX(LUNDI!$B$6:$B$29,MATCH($A$85,LUNDI!O6:O29,0))</f>
        <v>#N/A</v>
      </c>
      <c r="DI85" s="559" t="e">
        <f>INDEX(LUNDI!$B$6:$B$29,MATCH($A$85,LUNDI!P6:P29,0))</f>
        <v>#N/A</v>
      </c>
      <c r="DJ85" s="559" t="e">
        <f>INDEX(LUNDI!$B$6:$B$29,MATCH($A$85,LUNDI!Q6:Q29,0))</f>
        <v>#N/A</v>
      </c>
      <c r="DK85" s="559" t="e">
        <f>INDEX(LUNDI!$B$6:$B$29,MATCH($A$85,LUNDI!R6:R29,0))</f>
        <v>#N/A</v>
      </c>
      <c r="DL85" s="559" t="e">
        <f>INDEX(LUNDI!$B$6:$B$29,MATCH($A$85,LUNDI!S6:S29,0))</f>
        <v>#N/A</v>
      </c>
      <c r="DM85" s="559" t="e">
        <f>INDEX(LUNDI!$B$6:$B$29,MATCH($A$85,LUNDI!T6:T29,0))</f>
        <v>#N/A</v>
      </c>
      <c r="DN85" s="559" t="e">
        <f>INDEX(LUNDI!$B$6:$B$29,MATCH($A$85,LUNDI!U6:U29,0))</f>
        <v>#N/A</v>
      </c>
      <c r="DO85" s="559" t="e">
        <f>INDEX(LUNDI!$B$6:$B$29,MATCH($A$85,LUNDI!V6:V29,0))</f>
        <v>#N/A</v>
      </c>
      <c r="DP85" s="559" t="e">
        <f>INDEX(LUNDI!$B$6:$B$29,MATCH($A$85,LUNDI!W6:W29,0))</f>
        <v>#N/A</v>
      </c>
      <c r="DQ85" s="559" t="e">
        <f>INDEX(LUNDI!$B$6:$B$29,MATCH($A$85,LUNDI!X6:X29,0))</f>
        <v>#N/A</v>
      </c>
      <c r="DR85" s="559" t="e">
        <f>INDEX(LUNDI!$B$6:$B$29,MATCH($A$85,LUNDI!Y6:Y29,0))</f>
        <v>#N/A</v>
      </c>
      <c r="DS85" s="559" t="e">
        <f>INDEX(LUNDI!$B$6:$B$29,MATCH($A$85,LUNDI!Z6:Z29,0))</f>
        <v>#N/A</v>
      </c>
      <c r="DT85" s="559">
        <f>INDEX(LUNDI!$B$6:$B$29,MATCH($A$85,LUNDI!AA6:AA29,0))</f>
        <v>0.33333333333333331</v>
      </c>
      <c r="DU85" s="559">
        <f>INDEX(LUNDI!$B$6:$B$29,MATCH($A$85,LUNDI!AB6:AB29,0))</f>
        <v>0.33333333333333331</v>
      </c>
      <c r="DV85" s="572">
        <f t="shared" si="66"/>
        <v>0.66666666666666663</v>
      </c>
      <c r="DW85" s="543">
        <f t="shared" si="67"/>
        <v>0</v>
      </c>
      <c r="DX85" s="559" t="e">
        <f>INDEX(MARDI!$B$6:$B$29,MATCH($A$85,MARDI!D6:D29,0))</f>
        <v>#N/A</v>
      </c>
      <c r="DY85" s="559" t="e">
        <f>INDEX(MARDI!$B$6:$B$29,MATCH($A$85,MARDI!E6:E29,0))</f>
        <v>#N/A</v>
      </c>
      <c r="DZ85" s="559" t="e">
        <f>INDEX(MARDI!$B$6:$B$29,MATCH($A$85,MARDI!F6:F29,0))</f>
        <v>#N/A</v>
      </c>
      <c r="EA85" s="559" t="e">
        <f>INDEX(MARDI!$B$6:$B$29,MATCH($A$85,MARDI!G6:G29,0))</f>
        <v>#N/A</v>
      </c>
      <c r="EB85" s="559" t="e">
        <f>INDEX(MARDI!$B$6:$B$29,MATCH($A$85,MARDI!H6:H29,0))</f>
        <v>#N/A</v>
      </c>
      <c r="EC85" s="559" t="e">
        <f>INDEX(MARDI!$B$6:$B$29,MATCH($A$85,MARDI!I6:I29,0))</f>
        <v>#N/A</v>
      </c>
      <c r="ED85" s="559" t="e">
        <f>INDEX(MARDI!$B$6:$B$29,MATCH($A$85,MARDI!J6:J29,0))</f>
        <v>#N/A</v>
      </c>
      <c r="EE85" s="559" t="e">
        <f>INDEX(MARDI!$B$6:$B$29,MATCH($A$85,MARDI!K6:K29,0))</f>
        <v>#N/A</v>
      </c>
      <c r="EF85" s="559" t="e">
        <f>INDEX(MARDI!$B$6:$B$29,MATCH($A$85,MARDI!L6:L29,0))</f>
        <v>#N/A</v>
      </c>
      <c r="EG85" s="559" t="e">
        <f>INDEX(MARDI!$B$6:$B$29,MATCH($A$85,MARDI!M6:M29,0))</f>
        <v>#N/A</v>
      </c>
      <c r="EH85" s="559" t="e">
        <f>INDEX(MARDI!$B$6:$B$29,MATCH($A$85,MARDI!N6:N29,0))</f>
        <v>#N/A</v>
      </c>
      <c r="EI85" s="559" t="e">
        <f>INDEX(MARDI!$B$6:$B$29,MATCH($A$85,MARDI!O6:O29,0))</f>
        <v>#N/A</v>
      </c>
      <c r="EJ85" s="559" t="e">
        <f>INDEX(MARDI!$B$6:$B$29,MATCH($A$85,MARDI!P6:P29,0))</f>
        <v>#N/A</v>
      </c>
      <c r="EK85" s="559" t="e">
        <f>INDEX(MARDI!$B$6:$B$29,MATCH($A$85,MARDI!Q6:Q29,0))</f>
        <v>#N/A</v>
      </c>
      <c r="EL85" s="559" t="e">
        <f>INDEX(MARDI!$B$6:$B$29,MATCH($A$85,MARDI!R6:R29,0))</f>
        <v>#N/A</v>
      </c>
      <c r="EM85" s="559" t="e">
        <f>INDEX(MARDI!$B$6:$B$29,MATCH($A$85,MARDI!S6:S29,0))</f>
        <v>#N/A</v>
      </c>
      <c r="EN85" s="559" t="e">
        <f>INDEX(MARDI!$B$6:$B$29,MATCH($A$85,MARDI!T6:T29,0))</f>
        <v>#N/A</v>
      </c>
      <c r="EO85" s="559" t="e">
        <f>INDEX(MARDI!$B$6:$B$29,MATCH($A$85,MARDI!U6:U29,0))</f>
        <v>#N/A</v>
      </c>
      <c r="EP85" s="559" t="e">
        <f>INDEX(MARDI!$B$6:$B$29,MATCH($A$85,MARDI!V6:V29,0))</f>
        <v>#N/A</v>
      </c>
      <c r="EQ85" s="559" t="e">
        <f>INDEX(MARDI!$B$6:$B$29,MATCH($A$85,MARDI!W6:W29,0))</f>
        <v>#N/A</v>
      </c>
      <c r="ER85" s="559" t="e">
        <f>INDEX(MARDI!$B$6:$B$29,MATCH($A$85,MARDI!X6:X29,0))</f>
        <v>#N/A</v>
      </c>
      <c r="ES85" s="559" t="e">
        <f>INDEX(MARDI!$B$6:$B$29,MATCH($A$85,MARDI!Y6:Y29,0))</f>
        <v>#N/A</v>
      </c>
      <c r="ET85" s="559" t="e">
        <f>INDEX(MARDI!$B$6:$B$29,MATCH($A$85,MARDI!Z6:Z29,0))</f>
        <v>#N/A</v>
      </c>
      <c r="EU85" s="559">
        <f>INDEX(MARDI!$B$6:$B$29,MATCH($A$85,MARDI!AA6:AA29,0))</f>
        <v>0.33333333333333331</v>
      </c>
      <c r="EV85" s="559">
        <f>INDEX(MARDI!$B$6:$B$29,MATCH($A$85,MARDI!AB6:AB29,0))</f>
        <v>0.33333333333333331</v>
      </c>
      <c r="EW85" s="572">
        <f t="shared" si="68"/>
        <v>0.66666666666666663</v>
      </c>
      <c r="EY85" s="568">
        <f t="shared" si="79"/>
        <v>0</v>
      </c>
      <c r="EZ85" s="559" t="e">
        <f>INDEX(MERCREDI!$B$6:$B$29,MATCH($A$85,MERCREDI!D6:D29,0))</f>
        <v>#N/A</v>
      </c>
      <c r="FA85" s="559" t="e">
        <f>INDEX(MERCREDI!$B$6:$B$29,MATCH($A$85,MERCREDI!E6:E29,0))</f>
        <v>#N/A</v>
      </c>
      <c r="FB85" s="559" t="e">
        <f>INDEX(MERCREDI!$B$6:$B$29,MATCH($A$85,MERCREDI!F6:F29,0))</f>
        <v>#N/A</v>
      </c>
      <c r="FC85" s="559" t="e">
        <f>INDEX(MERCREDI!$B$6:$B$29,MATCH($A$85,MERCREDI!G6:G29,0))</f>
        <v>#N/A</v>
      </c>
      <c r="FD85" s="559" t="e">
        <f>INDEX(MERCREDI!$B$6:$B$29,MATCH($A$85,MERCREDI!H6:H29,0))</f>
        <v>#N/A</v>
      </c>
      <c r="FE85" s="559" t="e">
        <f>INDEX(MERCREDI!$B$6:$B$29,MATCH($A$85,MERCREDI!I6:I29,0))</f>
        <v>#N/A</v>
      </c>
      <c r="FF85" s="559" t="e">
        <f>INDEX(MERCREDI!$B$6:$B$29,MATCH($A$85,MERCREDI!J6:J29,0))</f>
        <v>#N/A</v>
      </c>
      <c r="FG85" s="559" t="e">
        <f>INDEX(MERCREDI!$B$6:$B$29,MATCH($A$85,MERCREDI!K6:K29,0))</f>
        <v>#N/A</v>
      </c>
      <c r="FH85" s="559" t="e">
        <f>INDEX(MERCREDI!$B$6:$B$29,MATCH($A$85,MERCREDI!L6:L29,0))</f>
        <v>#N/A</v>
      </c>
      <c r="FI85" s="559" t="e">
        <f>INDEX(MERCREDI!$B$6:$B$29,MATCH($A$85,MERCREDI!M6:M29,0))</f>
        <v>#N/A</v>
      </c>
      <c r="FJ85" s="559" t="e">
        <f>INDEX(MERCREDI!$B$6:$B$29,MATCH($A$85,MERCREDI!N6:N29,0))</f>
        <v>#N/A</v>
      </c>
      <c r="FK85" s="559" t="e">
        <f>INDEX(MERCREDI!$B$6:$B$29,MATCH($A$85,MERCREDI!O6:O29,0))</f>
        <v>#N/A</v>
      </c>
      <c r="FL85" s="559" t="e">
        <f>INDEX(MERCREDI!$B$6:$B$29,MATCH($A$85,MERCREDI!P6:P29,0))</f>
        <v>#N/A</v>
      </c>
      <c r="FM85" s="559" t="e">
        <f>INDEX(MERCREDI!$B$6:$B$29,MATCH($A$85,MERCREDI!Q6:Q29,0))</f>
        <v>#N/A</v>
      </c>
      <c r="FN85" s="559" t="e">
        <f>INDEX(MERCREDI!$B$6:$B$29,MATCH($A$85,MERCREDI!R6:R29,0))</f>
        <v>#N/A</v>
      </c>
      <c r="FO85" s="559" t="e">
        <f>INDEX(MERCREDI!$B$6:$B$29,MATCH($A$85,MERCREDI!S6:S29,0))</f>
        <v>#N/A</v>
      </c>
      <c r="FP85" s="559" t="e">
        <f>INDEX(MERCREDI!$B$6:$B$29,MATCH($A$85,MERCREDI!T6:T29,0))</f>
        <v>#N/A</v>
      </c>
      <c r="FQ85" s="559" t="e">
        <f>INDEX(MERCREDI!$B$6:$B$29,MATCH($A$85,MERCREDI!U6:U29,0))</f>
        <v>#N/A</v>
      </c>
      <c r="FR85" s="559" t="e">
        <f>INDEX(MERCREDI!$B$6:$B$29,MATCH($A$85,MERCREDI!V6:V29,0))</f>
        <v>#N/A</v>
      </c>
      <c r="FS85" s="559" t="e">
        <f>INDEX(MERCREDI!$B$6:$B$29,MATCH($A$85,MERCREDI!W6:W29,0))</f>
        <v>#N/A</v>
      </c>
      <c r="FT85" s="559" t="e">
        <f>INDEX(MERCREDI!$B$6:$B$29,MATCH($A$85,MERCREDI!X6:X29,0))</f>
        <v>#N/A</v>
      </c>
      <c r="FU85" s="559" t="e">
        <f>INDEX(MERCREDI!$B$6:$B$29,MATCH($A$85,MERCREDI!Y6:Y29,0))</f>
        <v>#N/A</v>
      </c>
      <c r="FV85" s="559" t="e">
        <f>INDEX(MERCREDI!$B$6:$B$29,MATCH($A$85,MERCREDI!Z6:Z29,0))</f>
        <v>#N/A</v>
      </c>
      <c r="FW85" s="559">
        <f>INDEX(MERCREDI!$B$6:$B$29,MATCH($A$85,MERCREDI!AA6:AA29,0))</f>
        <v>0.33333333333333331</v>
      </c>
      <c r="FX85" s="559">
        <f>INDEX(MERCREDI!$B$6:$B$29,MATCH($A$85,MERCREDI!AB6:AB29,0))</f>
        <v>0.33333333333333331</v>
      </c>
      <c r="FY85" s="572">
        <f t="shared" si="80"/>
        <v>0.66666666666666663</v>
      </c>
      <c r="GA85" s="570">
        <f t="shared" si="81"/>
        <v>0</v>
      </c>
      <c r="GB85" s="565" t="e">
        <f>INDEX(JEUDI!$B$6:$B$29,MATCH($A$85,JEUDI!D6:D29,0))</f>
        <v>#N/A</v>
      </c>
      <c r="GC85" s="565" t="e">
        <f>INDEX(JEUDI!$B$6:$B$29,MATCH($A$85,JEUDI!E6:E29,0))</f>
        <v>#N/A</v>
      </c>
      <c r="GD85" s="565" t="e">
        <f>INDEX(JEUDI!$B$6:$B$29,MATCH($A$85,JEUDI!F6:F29,0))</f>
        <v>#N/A</v>
      </c>
      <c r="GE85" s="565" t="e">
        <f>INDEX(JEUDI!$B$6:$B$29,MATCH($A$85,JEUDI!G6:G29,0))</f>
        <v>#N/A</v>
      </c>
      <c r="GF85" s="565" t="e">
        <f>INDEX(JEUDI!$B$6:$B$29,MATCH($A$85,JEUDI!H6:H29,0))</f>
        <v>#N/A</v>
      </c>
      <c r="GG85" s="565" t="e">
        <f>INDEX(JEUDI!$B$6:$B$29,MATCH($A$85,JEUDI!I6:I29,0))</f>
        <v>#N/A</v>
      </c>
      <c r="GH85" s="565" t="e">
        <f>INDEX(JEUDI!$B$6:$B$29,MATCH($A$85,JEUDI!J6:J29,0))</f>
        <v>#N/A</v>
      </c>
      <c r="GI85" s="565" t="e">
        <f>INDEX(JEUDI!$B$6:$B$29,MATCH($A$85,JEUDI!K6:K29,0))</f>
        <v>#N/A</v>
      </c>
      <c r="GJ85" s="565" t="e">
        <f>INDEX(JEUDI!$B$6:$B$29,MATCH($A$85,JEUDI!L6:L29,0))</f>
        <v>#N/A</v>
      </c>
      <c r="GK85" s="565" t="e">
        <f>INDEX(JEUDI!$B$6:$B$29,MATCH($A$85,JEUDI!M6:M29,0))</f>
        <v>#N/A</v>
      </c>
      <c r="GL85" s="565" t="e">
        <f>INDEX(JEUDI!$B$6:$B$29,MATCH($A$85,JEUDI!N6:N29,0))</f>
        <v>#N/A</v>
      </c>
      <c r="GM85" s="565" t="e">
        <f>INDEX(JEUDI!$B$6:$B$29,MATCH($A$85,JEUDI!O6:O29,0))</f>
        <v>#N/A</v>
      </c>
      <c r="GN85" s="565" t="e">
        <f>INDEX(JEUDI!$B$6:$B$29,MATCH($A$85,JEUDI!P6:P29,0))</f>
        <v>#N/A</v>
      </c>
      <c r="GO85" s="565" t="e">
        <f>INDEX(JEUDI!$B$6:$B$29,MATCH($A$85,JEUDI!Q6:Q29,0))</f>
        <v>#N/A</v>
      </c>
      <c r="GP85" s="565" t="e">
        <f>INDEX(JEUDI!$B$6:$B$29,MATCH($A$85,JEUDI!R6:R29,0))</f>
        <v>#N/A</v>
      </c>
      <c r="GQ85" s="565" t="e">
        <f>INDEX(JEUDI!$B$6:$B$29,MATCH($A$85,JEUDI!S6:S29,0))</f>
        <v>#N/A</v>
      </c>
      <c r="GR85" s="565" t="e">
        <f>INDEX(JEUDI!$B$6:$B$29,MATCH($A$85,JEUDI!T6:T29,0))</f>
        <v>#N/A</v>
      </c>
      <c r="GS85" s="565" t="e">
        <f>INDEX(JEUDI!$B$6:$B$29,MATCH($A$85,JEUDI!U6:U29,0))</f>
        <v>#N/A</v>
      </c>
      <c r="GT85" s="565" t="e">
        <f>INDEX(JEUDI!$B$6:$B$29,MATCH($A$85,JEUDI!V6:V29,0))</f>
        <v>#N/A</v>
      </c>
      <c r="GU85" s="565" t="e">
        <f>INDEX(JEUDI!$B$6:$B$29,MATCH($A$85,JEUDI!W6:W29,0))</f>
        <v>#N/A</v>
      </c>
      <c r="GV85" s="565" t="e">
        <f>INDEX(JEUDI!$B$6:$B$29,MATCH($A$85,JEUDI!X6:X29,0))</f>
        <v>#N/A</v>
      </c>
      <c r="GW85" s="565" t="e">
        <f>INDEX(JEUDI!$B$6:$B$29,MATCH($A$85,JEUDI!Y6:Y29,0))</f>
        <v>#N/A</v>
      </c>
      <c r="GX85" s="565" t="e">
        <f>INDEX(JEUDI!$B$6:$B$29,MATCH($A$85,JEUDI!Z6:Z29,0))</f>
        <v>#N/A</v>
      </c>
      <c r="GY85" s="565">
        <f>INDEX(JEUDI!$B$6:$B$29,MATCH($A$85,JEUDI!AA6:AA29,0))</f>
        <v>0.33333333333333331</v>
      </c>
      <c r="GZ85" s="565">
        <f>INDEX(JEUDI!$B$6:$B$29,MATCH($A$85,JEUDI!AB6:AB29,0))</f>
        <v>0.33333333333333331</v>
      </c>
      <c r="HA85" s="572">
        <f t="shared" si="82"/>
        <v>0.66666666666666663</v>
      </c>
      <c r="HC85" s="772">
        <f t="shared" si="83"/>
        <v>0</v>
      </c>
      <c r="HD85" s="565" t="e">
        <f>INDEX(VENDREDI!$B$6:$B$29,MATCH($A$85,VENDREDI!D6:D29,0))</f>
        <v>#N/A</v>
      </c>
      <c r="HE85" s="565" t="e">
        <f>INDEX(VENDREDI!$B$6:$B$29,MATCH($A$85,VENDREDI!E6:E29,0))</f>
        <v>#N/A</v>
      </c>
      <c r="HF85" s="565" t="e">
        <f>INDEX(VENDREDI!$B$6:$B$29,MATCH($A$85,VENDREDI!F6:F29,0))</f>
        <v>#N/A</v>
      </c>
      <c r="HG85" s="565" t="e">
        <f>INDEX(VENDREDI!$B$6:$B$29,MATCH($A$85,VENDREDI!G6:G29,0))</f>
        <v>#N/A</v>
      </c>
      <c r="HH85" s="565" t="e">
        <f>INDEX(VENDREDI!$B$6:$B$29,MATCH($A$85,VENDREDI!H6:H29,0))</f>
        <v>#N/A</v>
      </c>
      <c r="HI85" s="565" t="e">
        <f>INDEX(VENDREDI!$B$6:$B$29,MATCH($A$85,VENDREDI!I6:I29,0))</f>
        <v>#N/A</v>
      </c>
      <c r="HJ85" s="565" t="e">
        <f>INDEX(VENDREDI!$B$6:$B$29,MATCH($A$85,VENDREDI!J6:J29,0))</f>
        <v>#N/A</v>
      </c>
      <c r="HK85" s="565" t="e">
        <f>INDEX(VENDREDI!$B$6:$B$29,MATCH($A$85,VENDREDI!K6:K29,0))</f>
        <v>#N/A</v>
      </c>
      <c r="HL85" s="565" t="e">
        <f>INDEX(VENDREDI!$B$6:$B$29,MATCH($A$85,VENDREDI!L6:L29,0))</f>
        <v>#N/A</v>
      </c>
      <c r="HM85" s="565" t="e">
        <f>INDEX(VENDREDI!$B$6:$B$29,MATCH($A$85,VENDREDI!M6:M29,0))</f>
        <v>#N/A</v>
      </c>
      <c r="HN85" s="565" t="e">
        <f>INDEX(VENDREDI!$B$6:$B$29,MATCH($A$85,VENDREDI!N6:N29,0))</f>
        <v>#N/A</v>
      </c>
      <c r="HO85" s="565" t="e">
        <f>INDEX(VENDREDI!$B$6:$B$29,MATCH($A$85,VENDREDI!O6:O29,0))</f>
        <v>#N/A</v>
      </c>
      <c r="HP85" s="565" t="e">
        <f>INDEX(VENDREDI!$B$6:$B$29,MATCH($A$85,VENDREDI!P6:P29,0))</f>
        <v>#N/A</v>
      </c>
      <c r="HQ85" s="565" t="e">
        <f>INDEX(VENDREDI!$B$6:$B$29,MATCH($A$85,VENDREDI!Q6:Q29,0))</f>
        <v>#N/A</v>
      </c>
      <c r="HR85" s="565" t="e">
        <f>INDEX(VENDREDI!$B$6:$B$29,MATCH($A$85,VENDREDI!R6:R29,0))</f>
        <v>#N/A</v>
      </c>
      <c r="HS85" s="565" t="e">
        <f>INDEX(VENDREDI!$B$6:$B$29,MATCH($A$85,VENDREDI!S6:S29,0))</f>
        <v>#N/A</v>
      </c>
      <c r="HT85" s="565" t="e">
        <f>INDEX(VENDREDI!$B$6:$B$29,MATCH($A$85,VENDREDI!T6:T29,0))</f>
        <v>#N/A</v>
      </c>
      <c r="HU85" s="565" t="e">
        <f>INDEX(VENDREDI!$B$6:$B$29,MATCH($A$85,VENDREDI!U6:U29,0))</f>
        <v>#N/A</v>
      </c>
      <c r="HV85" s="565" t="e">
        <f>INDEX(VENDREDI!$B$6:$B$29,MATCH($A$85,VENDREDI!V6:V29,0))</f>
        <v>#N/A</v>
      </c>
      <c r="HW85" s="565" t="e">
        <f>INDEX(VENDREDI!$B$6:$B$29,MATCH($A$85,VENDREDI!W6:W29,0))</f>
        <v>#N/A</v>
      </c>
      <c r="HX85" s="565" t="e">
        <f>INDEX(VENDREDI!$B$6:$B$29,MATCH($A$85,VENDREDI!X6:X29,0))</f>
        <v>#N/A</v>
      </c>
      <c r="HY85" s="565" t="e">
        <f>INDEX(VENDREDI!$B$6:$B$29,MATCH($A$85,VENDREDI!Y6:Y29,0))</f>
        <v>#N/A</v>
      </c>
      <c r="HZ85" s="565" t="e">
        <f>INDEX(VENDREDI!$B$6:$B$29,MATCH($A$85,VENDREDI!Z6:Z29,0))</f>
        <v>#N/A</v>
      </c>
      <c r="IA85" s="565">
        <f>INDEX(VENDREDI!$B$6:$B$29,MATCH($A$85,VENDREDI!AA6:AA29,0))</f>
        <v>0.33333333333333331</v>
      </c>
      <c r="IB85" s="565">
        <f>INDEX(VENDREDI!$B$6:$B$29,MATCH($A$85,VENDREDI!AB6:AB29,0))</f>
        <v>0.33333333333333331</v>
      </c>
      <c r="IC85" s="572">
        <f t="shared" si="84"/>
        <v>0.66666666666666663</v>
      </c>
      <c r="IG85" s="772">
        <f t="shared" si="85"/>
        <v>0</v>
      </c>
      <c r="JG85" s="572">
        <f t="shared" si="86"/>
        <v>0</v>
      </c>
      <c r="JI85" s="772">
        <f t="shared" si="87"/>
        <v>0</v>
      </c>
      <c r="KI85" s="572">
        <f t="shared" si="88"/>
        <v>0</v>
      </c>
      <c r="KK85" s="565">
        <f t="shared" si="89"/>
        <v>0</v>
      </c>
      <c r="LK85" s="572">
        <f t="shared" si="90"/>
        <v>0</v>
      </c>
      <c r="LM85" s="565">
        <f t="shared" si="91"/>
        <v>0</v>
      </c>
      <c r="MM85" s="572">
        <f t="shared" si="92"/>
        <v>0</v>
      </c>
      <c r="MP85" s="565">
        <f t="shared" si="93"/>
        <v>0</v>
      </c>
      <c r="NP85" s="572">
        <f t="shared" si="94"/>
        <v>0</v>
      </c>
      <c r="NS85" s="564">
        <f t="shared" si="95"/>
        <v>0</v>
      </c>
      <c r="NT85" s="617" t="e">
        <f>INDEX(LUNDI!$B$63:$B$66,MATCH(A85,LUNDI!$D$63:$D$66,0))</f>
        <v>#N/A</v>
      </c>
      <c r="NU85" s="618" t="e">
        <f>INDEX(LUNDI!$B$63:$B$66,MATCH(A85,LUNDI!$E$63:$E$66,0))</f>
        <v>#N/A</v>
      </c>
      <c r="NV85" s="625" t="e">
        <f>INDEX(LUNDI!$H$63:$H$66,MATCH(A85,LUNDI!$J$63:$J$66,0))</f>
        <v>#N/A</v>
      </c>
      <c r="NW85" s="626" t="e">
        <f>INDEX(LUNDI!$H$63:$H$66,MATCH(A85,LUNDI!$K$63:$K$66,0))</f>
        <v>#N/A</v>
      </c>
      <c r="NX85" s="617" t="e">
        <f>INDEX(MARDI!$B$63:$B$66,MATCH(A85,MARDI!$D$63:$D$66,0))</f>
        <v>#N/A</v>
      </c>
      <c r="NY85" s="618" t="e">
        <f>INDEX(MARDI!$B$63:$B$66,MATCH(A85,MARDI!$E$63:$E$66,0))</f>
        <v>#N/A</v>
      </c>
      <c r="NZ85" s="625" t="e">
        <f>INDEX(MARDI!$H$63:$H$66,MATCH(A85,MARDI!$J$63:$J$66,0))</f>
        <v>#N/A</v>
      </c>
      <c r="OA85" s="626" t="e">
        <f>INDEX(MARDI!$H$63:$H$66,MATCH(A85,MARDI!$K$63:$K$66,0))</f>
        <v>#N/A</v>
      </c>
      <c r="OB85" s="617" t="e">
        <f>INDEX(MERCREDI!$B$63:$B$66,MATCH(A85,MERCREDI!$D$63:$D$66,0))</f>
        <v>#N/A</v>
      </c>
      <c r="OC85" s="618" t="e">
        <f>INDEX(MERCREDI!$B$63:$B$66,MATCH(A85,MERCREDI!$E$63:$E$66,0))</f>
        <v>#N/A</v>
      </c>
      <c r="OD85" s="625" t="e">
        <f>INDEX(MERCREDI!$H$63:$H$66,MATCH(A85,MERCREDI!$J$63:$J$66,0))</f>
        <v>#N/A</v>
      </c>
      <c r="OE85" s="626" t="e">
        <f>INDEX(MERCREDI!$H$63:$H$66,MATCH(A85,MERCREDI!$K$63:$K$66,0))</f>
        <v>#N/A</v>
      </c>
      <c r="OF85" s="617" t="e">
        <f>INDEX(JEUDI!$B$63:$B$66,MATCH(A85,JEUDI!$D$63:$D$66,0))</f>
        <v>#N/A</v>
      </c>
      <c r="OG85" s="618" t="e">
        <f>INDEX(JEUDI!$B$63:$B$66,MATCH(A85,JEUDI!$E$63:$E$66,0))</f>
        <v>#N/A</v>
      </c>
      <c r="OH85" s="625" t="e">
        <f>INDEX(JEUDI!$H$63:$H$66,MATCH(A85,JEUDI!$J$63:$J$66,0))</f>
        <v>#N/A</v>
      </c>
      <c r="OI85" s="626" t="e">
        <f>INDEX(JEUDI!$H$63:$H$66,MATCH(A85,JEUDI!$K$63:$K$66,0))</f>
        <v>#N/A</v>
      </c>
      <c r="OJ85" s="617" t="e">
        <f>INDEX(VENDREDI!$B$63:$B$66,MATCH(A85,VENDREDI!$D$63:$D$66,0))</f>
        <v>#N/A</v>
      </c>
      <c r="OK85" s="618" t="e">
        <f>INDEX(VENDREDI!$B$63:$B$66,MATCH(A85,VENDREDI!$E$63:$E$66,0))</f>
        <v>#N/A</v>
      </c>
      <c r="OL85" s="625" t="e">
        <f>INDEX(VENDREDI!$H$63:$H$66,MATCH(A85,VENDREDI!$J$63:$J$66,0))</f>
        <v>#N/A</v>
      </c>
      <c r="OM85" s="626" t="e">
        <f>INDEX(VENDREDI!$H$63:$H$66,MATCH(A85,VENDREDI!$K$63:$K$66,0))</f>
        <v>#N/A</v>
      </c>
      <c r="ON85" s="669">
        <f t="shared" si="96"/>
        <v>0</v>
      </c>
      <c r="OO85" s="641" t="e">
        <f>INDEX(LUNDI!$C$63:$C$66,MATCH(A85,LUNDI!$D$63:$D$66,0))</f>
        <v>#N/A</v>
      </c>
      <c r="OP85" s="642" t="e">
        <f>INDEX(LUNDI!$C$63:$C$66,MATCH(A85,LUNDI!$E$63:$E$66,0))</f>
        <v>#N/A</v>
      </c>
      <c r="OQ85" s="645" t="e">
        <f>INDEX(LUNDI!$I$63:$I$66,MATCH(A85,LUNDI!$J$63:$J$66,0))</f>
        <v>#N/A</v>
      </c>
      <c r="OR85" s="646" t="e">
        <f>INDEX(LUNDI!$I$63:$I$66,MATCH(A85,LUNDI!$K$63:$K$66,0))</f>
        <v>#N/A</v>
      </c>
      <c r="OS85" s="649" t="e">
        <f>INDEX(MARDI!$C$63:$C$66,MATCH(A85,MARDI!$D$63:$D$66,0))</f>
        <v>#N/A</v>
      </c>
      <c r="OT85" s="650" t="e">
        <f>INDEX(MARDI!$C$63:$C$66,MATCH(A85,MARDI!$E$63:$E$66,0))</f>
        <v>#N/A</v>
      </c>
      <c r="OU85" s="651" t="e">
        <f>INDEX(MARDI!$I$63:$I$66,MATCH(A85,MARDI!$J$63:$J$66,0))</f>
        <v>#N/A</v>
      </c>
      <c r="OV85" s="652" t="e">
        <f>INDEX(MARDI!$I$63:$I$66,MATCH(A85,MARDI!$K$63:$K$66,0))</f>
        <v>#N/A</v>
      </c>
      <c r="OW85" s="657" t="e">
        <f>INDEX(MERCREDI!$C$63:$C$66,MATCH(A85,MERCREDI!$D$63:$D$66,0))</f>
        <v>#N/A</v>
      </c>
      <c r="OX85" s="658" t="e">
        <f>INDEX(MERCREDI!$C$63:$C$66,MATCH(A85,MERCREDI!$E$63:$E$66,0))</f>
        <v>#N/A</v>
      </c>
      <c r="OY85" s="659" t="e">
        <f>INDEX(MERCREDI!$I$63:$I$66,MATCH(A85,MERCREDI!$J$63:$J$66,0))</f>
        <v>#N/A</v>
      </c>
      <c r="OZ85" s="660" t="e">
        <f>INDEX(MERCREDI!$I$63:$I$66,MATCH(A85,MERCREDI!$K$63:$K$66,0))</f>
        <v>#N/A</v>
      </c>
      <c r="PA85" s="657" t="e">
        <f>INDEX(JEUDI!$C$63:$C$66,MATCH(A85,JEUDI!$D$63:$D$66,0))</f>
        <v>#N/A</v>
      </c>
      <c r="PB85" s="658" t="e">
        <f>INDEX(JEUDI!$C$63:$C$66,MATCH(A85,JEUDI!$E$63:$E$66,0))</f>
        <v>#N/A</v>
      </c>
      <c r="PC85" s="659" t="e">
        <f>INDEX(JEUDI!$I$63:$I$66,MATCH(A85,JEUDI!$J$63:$J$66,0))</f>
        <v>#N/A</v>
      </c>
      <c r="PD85" s="660" t="e">
        <f>INDEX(JEUDI!$I$63:$I$66,MATCH(A85,JEUDI!$K$63:$K$66,0))</f>
        <v>#N/A</v>
      </c>
      <c r="PE85" s="657" t="e">
        <f>INDEX(VENDREDI!$C$63:$C$66,MATCH(A85,VENDREDI!$D$63:$D$66,0))</f>
        <v>#N/A</v>
      </c>
      <c r="PF85" s="658" t="e">
        <f>INDEX(VENDREDI!$C$63:$C$66,MATCH(A85,VENDREDI!$E$63:$E$66,0))</f>
        <v>#N/A</v>
      </c>
      <c r="PG85" s="659" t="e">
        <f>INDEX(VENDREDI!$I$63:$I$66,MATCH(A85,VENDREDI!$J$63:$J$66,0))</f>
        <v>#N/A</v>
      </c>
      <c r="PH85" s="660" t="e">
        <f>INDEX(VENDREDI!$I$63:$I$66,MATCH(A85,VENDREDI!$K$63:$K$66,0))</f>
        <v>#N/A</v>
      </c>
    </row>
    <row r="86" spans="1:461" x14ac:dyDescent="0.25">
      <c r="A86" s="200">
        <f>'LISTE DES PROFS'!A81</f>
        <v>0</v>
      </c>
      <c r="B86" s="233">
        <f t="shared" si="69"/>
        <v>0</v>
      </c>
      <c r="C86" s="234">
        <f t="shared" si="70"/>
        <v>0</v>
      </c>
      <c r="D86" s="234">
        <f t="shared" si="71"/>
        <v>0</v>
      </c>
      <c r="E86" s="235">
        <f t="shared" si="72"/>
        <v>0</v>
      </c>
      <c r="F86" s="233">
        <f t="shared" si="73"/>
        <v>0</v>
      </c>
      <c r="G86" s="234">
        <f t="shared" si="74"/>
        <v>0</v>
      </c>
      <c r="H86" s="234">
        <f t="shared" ref="H86:H148" si="97">SUM(BY86:CG86)</f>
        <v>0</v>
      </c>
      <c r="I86" s="235">
        <f t="shared" si="76"/>
        <v>0</v>
      </c>
      <c r="J86" s="233">
        <f t="shared" si="52"/>
        <v>0</v>
      </c>
      <c r="K86" s="234">
        <f t="shared" si="53"/>
        <v>0</v>
      </c>
      <c r="L86" s="234">
        <f t="shared" si="54"/>
        <v>0</v>
      </c>
      <c r="M86" s="235">
        <f t="shared" si="55"/>
        <v>0</v>
      </c>
      <c r="N86" s="491">
        <f t="shared" si="77"/>
        <v>0</v>
      </c>
      <c r="O86" s="506"/>
      <c r="P86" s="240">
        <f>COUNTIF(LUNDI!$D$6:$AB$15,A86)</f>
        <v>0</v>
      </c>
      <c r="Q86" s="241">
        <f>COUNTIF(LUNDI!$D$20:$Y$29,A86)</f>
        <v>0</v>
      </c>
      <c r="R86" s="444">
        <f t="shared" si="56"/>
        <v>0</v>
      </c>
      <c r="S86" s="241">
        <f>COUNTIF(MARDI!$D$6:$AB$15,A86)</f>
        <v>0</v>
      </c>
      <c r="T86" s="241">
        <f>COUNTIF(MARDI!$D$20:$Y$29,A86)</f>
        <v>0</v>
      </c>
      <c r="U86" s="444">
        <f t="shared" si="57"/>
        <v>0</v>
      </c>
      <c r="V86" s="241">
        <f>COUNTIF(MERCREDI!$D$6:$AB$15,A86)</f>
        <v>0</v>
      </c>
      <c r="W86" s="241">
        <f>COUNTIF(MERCREDI!$D$20:$Y$29,A86)</f>
        <v>0</v>
      </c>
      <c r="X86" s="444">
        <f t="shared" si="58"/>
        <v>0</v>
      </c>
      <c r="Y86" s="241">
        <f>COUNTIF(JEUDI!$D$6:$AB$15,A86)</f>
        <v>0</v>
      </c>
      <c r="Z86" s="241">
        <f>COUNTIF(JEUDI!$D$20:$Y$29,A86)</f>
        <v>0</v>
      </c>
      <c r="AA86" s="444">
        <f t="shared" si="59"/>
        <v>0</v>
      </c>
      <c r="AB86" s="241">
        <f>COUNTIF(VENDREDI!$D$6:$AB$15,A86)</f>
        <v>0</v>
      </c>
      <c r="AC86" s="242">
        <f>COUNTIF(VENDREDI!$D$20:$Y$29,A86)</f>
        <v>0</v>
      </c>
      <c r="AD86" s="451">
        <f t="shared" si="60"/>
        <v>0</v>
      </c>
      <c r="AE86" s="226">
        <f>COUNTIF(LUNDI!$D$63:$D$66,A86)</f>
        <v>0</v>
      </c>
      <c r="AF86" s="227">
        <f>COUNTIF(LUNDI!$E$63:$E$66,A86)</f>
        <v>0</v>
      </c>
      <c r="AG86" s="228">
        <f>COUNTIF(MARDI!$D$63:$D$66,A86)</f>
        <v>0</v>
      </c>
      <c r="AH86" s="234">
        <f>COUNTIF(MARDI!$E$63:$E$66,A86)</f>
        <v>0</v>
      </c>
      <c r="AI86" s="228">
        <f>COUNTIF(MERCREDI!$D$63:$D$66,A86)</f>
        <v>0</v>
      </c>
      <c r="AJ86" s="234">
        <f>COUNTIF(MERCREDI!$E$63:$E$66,A86)</f>
        <v>0</v>
      </c>
      <c r="AK86" s="228">
        <f>COUNTIF(JEUDI!$D$63:$D$66,A86)</f>
        <v>0</v>
      </c>
      <c r="AL86" s="227">
        <f>COUNTIF(JEUDI!$E$63:$E$66,A86)</f>
        <v>0</v>
      </c>
      <c r="AM86" s="228">
        <f>COUNTIF(VENDREDI!$D$63:$D$66,A86)</f>
        <v>0</v>
      </c>
      <c r="AN86" s="525">
        <f>COUNTIF(VENDREDI!$E$63:$E$66,A86)</f>
        <v>0</v>
      </c>
      <c r="AO86" s="240">
        <f>COUNTIF(LUNDI!$F$63:$F$66,A86)</f>
        <v>0</v>
      </c>
      <c r="AP86" s="241"/>
      <c r="AQ86" s="241">
        <f>COUNTIF(MARDI!$F$63:$F$66,A86)</f>
        <v>0</v>
      </c>
      <c r="AR86" s="241"/>
      <c r="AS86" s="241">
        <f>COUNTIF(MERCREDI!$F$63:$F$66,A86)</f>
        <v>0</v>
      </c>
      <c r="AT86" s="241"/>
      <c r="AU86" s="241">
        <f>COUNTIF(JEUDI!$F$63:$F$66,A86)</f>
        <v>0</v>
      </c>
      <c r="AV86" s="241"/>
      <c r="AW86" s="242">
        <f>COUNTIF(VENDREDI!$F$63:$F$66,A86)</f>
        <v>0</v>
      </c>
      <c r="AX86" s="239"/>
      <c r="AY86" s="239"/>
      <c r="AZ86" s="233">
        <f>COUNTIF(LUNDI!$D$35:$AB$44,A86)</f>
        <v>0</v>
      </c>
      <c r="BA86" s="234">
        <f>COUNTIF(LUNDI!$D$49:$Y$58,A86)</f>
        <v>0</v>
      </c>
      <c r="BB86" s="444">
        <f t="shared" si="61"/>
        <v>0</v>
      </c>
      <c r="BC86" s="234">
        <f>COUNTIF(MARDI!$D$35:$AB$44,A86)</f>
        <v>0</v>
      </c>
      <c r="BD86" s="234">
        <f>COUNTIF(MARDI!$D$49:$Y$58,A86)</f>
        <v>0</v>
      </c>
      <c r="BE86" s="444">
        <f t="shared" si="62"/>
        <v>0</v>
      </c>
      <c r="BF86" s="234">
        <f>COUNTIF(MERCREDI!$D$35:$AB$44,A86)</f>
        <v>0</v>
      </c>
      <c r="BG86" s="234">
        <f>COUNTIF(MERCREDI!$D$49:$Y$58,A86)</f>
        <v>0</v>
      </c>
      <c r="BH86" s="444">
        <f t="shared" si="63"/>
        <v>0</v>
      </c>
      <c r="BI86" s="234">
        <f>COUNTIF(JEUDI!$D$35:$AB$44,A86)</f>
        <v>0</v>
      </c>
      <c r="BJ86" s="234">
        <f>COUNTIF(JEUDI!$D$49:$Y$58,A86)</f>
        <v>0</v>
      </c>
      <c r="BK86" s="444">
        <f t="shared" si="64"/>
        <v>0</v>
      </c>
      <c r="BL86" s="234">
        <f>COUNTIF(VENDREDI!$D$35:$AB$44,A86)</f>
        <v>0</v>
      </c>
      <c r="BM86" s="235">
        <f>COUNTIF(VENDREDI!$D$49:$Y$58,A86)</f>
        <v>0</v>
      </c>
      <c r="BN86" s="451">
        <f t="shared" si="65"/>
        <v>0</v>
      </c>
      <c r="BO86" s="207">
        <f>COUNTIF(LUNDI!$J$63:$J$66,A86)</f>
        <v>0</v>
      </c>
      <c r="BP86" s="41">
        <f>COUNTIF(LUNDI!$K$63:$K$66,A86)</f>
        <v>0</v>
      </c>
      <c r="BQ86" s="207">
        <f>COUNTIF(MARDI!$J$63:$J$66,A86)</f>
        <v>0</v>
      </c>
      <c r="BR86" s="41">
        <f>COUNTIF(MARDI!$K$63:$K$66,A86)</f>
        <v>0</v>
      </c>
      <c r="BS86" s="207">
        <f>COUNTIF(MERCREDI!$J$63:$J$66,A86)</f>
        <v>0</v>
      </c>
      <c r="BT86" s="41">
        <f>COUNTIF(MERCREDI!$K$63:$K$66,A86)</f>
        <v>0</v>
      </c>
      <c r="BU86" s="207">
        <f>COUNTIF(JEUDI!$J$63:$J$66,A86)</f>
        <v>0</v>
      </c>
      <c r="BV86" s="41">
        <f>COUNTIF(JEUDI!$K$63:$K$66,A86)</f>
        <v>0</v>
      </c>
      <c r="BW86" s="207">
        <f>COUNTIF(VENDREDI!$J$63:$J$66,A86)</f>
        <v>0</v>
      </c>
      <c r="BX86" s="42">
        <f>COUNTIF(VENDREDI!$K$63:$K$66,A86)</f>
        <v>0</v>
      </c>
      <c r="BY86" s="207">
        <f>COUNTIF(LUNDI!$L$66:$L142,A86)</f>
        <v>0</v>
      </c>
      <c r="BZ86" s="208"/>
      <c r="CA86" s="41">
        <f>COUNTIF(MARDI!$L$63:$L$66,A86)</f>
        <v>0</v>
      </c>
      <c r="CB86" s="208"/>
      <c r="CC86" s="208">
        <f>COUNTIF(MERCREDI!$L$63:$L$66,A86)</f>
        <v>0</v>
      </c>
      <c r="CD86" s="208"/>
      <c r="CE86" s="41">
        <f>COUNTIF(JEUDI!$L$63:$L$66,A86)</f>
        <v>0</v>
      </c>
      <c r="CF86" s="208"/>
      <c r="CG86" s="209">
        <f>COUNTIF(VENDREDI!$L$63:$L$66,A86)</f>
        <v>0</v>
      </c>
      <c r="CH86" s="466"/>
      <c r="CI86" s="466"/>
      <c r="CJ86" s="466"/>
      <c r="CK86" s="43">
        <f>COUNTIF(LUNDI!$O$64:$O$66,A86)</f>
        <v>0</v>
      </c>
      <c r="CL86" s="41">
        <f>COUNTIF(MARDI!$O$64:$O$66,A86)</f>
        <v>0</v>
      </c>
      <c r="CM86" s="41">
        <f>COUNTIF(MERCREDI!$O$64:$O$66,A86)</f>
        <v>0</v>
      </c>
      <c r="CN86" s="41">
        <f>COUNTIF(JEUDI!$O$64:$O$66,A86)</f>
        <v>0</v>
      </c>
      <c r="CO86" s="42">
        <f>COUNTIF(VENDREDI!$O$64:$O$66,A86)</f>
        <v>0</v>
      </c>
      <c r="CQ86" s="43">
        <f>COUNTIF(LUNDI!$P$64:$P$66,A86)</f>
        <v>0</v>
      </c>
      <c r="CR86" s="41">
        <f>COUNTIF(MARDI!$P$64:$P$66,A86)</f>
        <v>0</v>
      </c>
      <c r="CS86" s="41">
        <f>COUNTIF(MERCREDI!$P$64:$P$66,A86)</f>
        <v>0</v>
      </c>
      <c r="CT86" s="41">
        <f>COUNTIF(JEUDI!$P$64:$P$66,A86)</f>
        <v>0</v>
      </c>
      <c r="CU86" s="42">
        <f>COUNTIF(VENDREDI!$P$64:$P$66,A86)</f>
        <v>0</v>
      </c>
      <c r="CV86" s="543">
        <f t="shared" si="78"/>
        <v>0</v>
      </c>
      <c r="CW86" s="559" t="e">
        <f>INDEX(LUNDI!$B$6:$B$29,MATCH($A$86,LUNDI!D6:D29,0))</f>
        <v>#N/A</v>
      </c>
      <c r="CX86" s="559" t="e">
        <f>INDEX(LUNDI!$B$6:$B$29,MATCH($A$86,LUNDI!E6:E29,0))</f>
        <v>#N/A</v>
      </c>
      <c r="CY86" s="559" t="e">
        <f>INDEX(LUNDI!$B$6:$B$29,MATCH($A$86,LUNDI!F6:F29,0))</f>
        <v>#N/A</v>
      </c>
      <c r="CZ86" s="559" t="e">
        <f>INDEX(LUNDI!$B$6:$B$29,MATCH($A$86,LUNDI!G6:G29,0))</f>
        <v>#N/A</v>
      </c>
      <c r="DA86" s="559" t="e">
        <f>INDEX(LUNDI!$B$6:$B$29,MATCH($A$86,LUNDI!H6:H29,0))</f>
        <v>#N/A</v>
      </c>
      <c r="DB86" s="559" t="e">
        <f>INDEX(LUNDI!$B$6:$B$29,MATCH($A$86,LUNDI!I6:I29,0))</f>
        <v>#N/A</v>
      </c>
      <c r="DC86" s="559" t="e">
        <f>INDEX(LUNDI!$B$6:$B$29,MATCH($A$86,LUNDI!J6:J29,0))</f>
        <v>#N/A</v>
      </c>
      <c r="DD86" s="559" t="e">
        <f>INDEX(LUNDI!$B$6:$B$29,MATCH($A$86,LUNDI!K6:K29,0))</f>
        <v>#N/A</v>
      </c>
      <c r="DE86" s="559" t="e">
        <f>INDEX(LUNDI!$B$6:$B$29,MATCH($A$86,LUNDI!L6:L29,0))</f>
        <v>#N/A</v>
      </c>
      <c r="DF86" s="559" t="e">
        <f>INDEX(LUNDI!$B$6:$B$29,MATCH($A$86,LUNDI!M6:M29,0))</f>
        <v>#N/A</v>
      </c>
      <c r="DG86" s="559" t="e">
        <f>INDEX(LUNDI!$B$6:$B$29,MATCH($A$86,LUNDI!N6:N29,0))</f>
        <v>#N/A</v>
      </c>
      <c r="DH86" s="559" t="e">
        <f>INDEX(LUNDI!$B$6:$B$29,MATCH($A$86,LUNDI!O6:O29,0))</f>
        <v>#N/A</v>
      </c>
      <c r="DI86" s="559" t="e">
        <f>INDEX(LUNDI!$B$6:$B$29,MATCH($A$86,LUNDI!P6:P29,0))</f>
        <v>#N/A</v>
      </c>
      <c r="DJ86" s="559" t="e">
        <f>INDEX(LUNDI!$B$6:$B$29,MATCH($A$86,LUNDI!Q6:Q29,0))</f>
        <v>#N/A</v>
      </c>
      <c r="DK86" s="559" t="e">
        <f>INDEX(LUNDI!$B$6:$B$29,MATCH($A$86,LUNDI!R6:R29,0))</f>
        <v>#N/A</v>
      </c>
      <c r="DL86" s="559" t="e">
        <f>INDEX(LUNDI!$B$6:$B$29,MATCH($A$86,LUNDI!S6:S29,0))</f>
        <v>#N/A</v>
      </c>
      <c r="DM86" s="559" t="e">
        <f>INDEX(LUNDI!$B$6:$B$29,MATCH($A$86,LUNDI!T6:T29,0))</f>
        <v>#N/A</v>
      </c>
      <c r="DN86" s="559" t="e">
        <f>INDEX(LUNDI!$B$6:$B$29,MATCH($A$86,LUNDI!U6:U29,0))</f>
        <v>#N/A</v>
      </c>
      <c r="DO86" s="559" t="e">
        <f>INDEX(LUNDI!$B$6:$B$29,MATCH($A$86,LUNDI!V6:V29,0))</f>
        <v>#N/A</v>
      </c>
      <c r="DP86" s="559" t="e">
        <f>INDEX(LUNDI!$B$6:$B$29,MATCH($A$86,LUNDI!W6:W29,0))</f>
        <v>#N/A</v>
      </c>
      <c r="DQ86" s="559" t="e">
        <f>INDEX(LUNDI!$B$6:$B$29,MATCH($A$86,LUNDI!X6:X29,0))</f>
        <v>#N/A</v>
      </c>
      <c r="DR86" s="559" t="e">
        <f>INDEX(LUNDI!$B$6:$B$29,MATCH($A$86,LUNDI!Y6:Y29,0))</f>
        <v>#N/A</v>
      </c>
      <c r="DS86" s="559" t="e">
        <f>INDEX(LUNDI!$B$6:$B$29,MATCH($A$86,LUNDI!Z6:Z29,0))</f>
        <v>#N/A</v>
      </c>
      <c r="DT86" s="559">
        <f>INDEX(LUNDI!$B$6:$B$29,MATCH($A$86,LUNDI!AA6:AA29,0))</f>
        <v>0.33333333333333331</v>
      </c>
      <c r="DU86" s="559">
        <f>INDEX(LUNDI!$B$6:$B$29,MATCH($A$86,LUNDI!AB6:AB29,0))</f>
        <v>0.33333333333333331</v>
      </c>
      <c r="DV86" s="572">
        <f t="shared" si="66"/>
        <v>0.66666666666666663</v>
      </c>
      <c r="DW86" s="543">
        <f t="shared" si="67"/>
        <v>0</v>
      </c>
      <c r="DX86" s="559" t="e">
        <f>INDEX(MARDI!$B$6:$B$29,MATCH($A$86,MARDI!D6:D29,0))</f>
        <v>#N/A</v>
      </c>
      <c r="DY86" s="559" t="e">
        <f>INDEX(MARDI!$B$6:$B$29,MATCH($A$86,MARDI!E6:E29,0))</f>
        <v>#N/A</v>
      </c>
      <c r="DZ86" s="559" t="e">
        <f>INDEX(MARDI!$B$6:$B$29,MATCH($A$86,MARDI!F6:F29,0))</f>
        <v>#N/A</v>
      </c>
      <c r="EA86" s="559" t="e">
        <f>INDEX(MARDI!$B$6:$B$29,MATCH($A$86,MARDI!G6:G29,0))</f>
        <v>#N/A</v>
      </c>
      <c r="EB86" s="559" t="e">
        <f>INDEX(MARDI!$B$6:$B$29,MATCH($A$86,MARDI!H6:H29,0))</f>
        <v>#N/A</v>
      </c>
      <c r="EC86" s="559" t="e">
        <f>INDEX(MARDI!$B$6:$B$29,MATCH($A$86,MARDI!I6:I29,0))</f>
        <v>#N/A</v>
      </c>
      <c r="ED86" s="559" t="e">
        <f>INDEX(MARDI!$B$6:$B$29,MATCH($A$86,MARDI!J6:J29,0))</f>
        <v>#N/A</v>
      </c>
      <c r="EE86" s="559" t="e">
        <f>INDEX(MARDI!$B$6:$B$29,MATCH($A$86,MARDI!K6:K29,0))</f>
        <v>#N/A</v>
      </c>
      <c r="EF86" s="559" t="e">
        <f>INDEX(MARDI!$B$6:$B$29,MATCH($A$86,MARDI!L6:L29,0))</f>
        <v>#N/A</v>
      </c>
      <c r="EG86" s="559" t="e">
        <f>INDEX(MARDI!$B$6:$B$29,MATCH($A$86,MARDI!M6:M29,0))</f>
        <v>#N/A</v>
      </c>
      <c r="EH86" s="559" t="e">
        <f>INDEX(MARDI!$B$6:$B$29,MATCH($A$86,MARDI!N6:N29,0))</f>
        <v>#N/A</v>
      </c>
      <c r="EI86" s="559" t="e">
        <f>INDEX(MARDI!$B$6:$B$29,MATCH($A$86,MARDI!O6:O29,0))</f>
        <v>#N/A</v>
      </c>
      <c r="EJ86" s="559" t="e">
        <f>INDEX(MARDI!$B$6:$B$29,MATCH($A$86,MARDI!P6:P29,0))</f>
        <v>#N/A</v>
      </c>
      <c r="EK86" s="559" t="e">
        <f>INDEX(MARDI!$B$6:$B$29,MATCH($A$86,MARDI!Q6:Q29,0))</f>
        <v>#N/A</v>
      </c>
      <c r="EL86" s="559" t="e">
        <f>INDEX(MARDI!$B$6:$B$29,MATCH($A$86,MARDI!R6:R29,0))</f>
        <v>#N/A</v>
      </c>
      <c r="EM86" s="559" t="e">
        <f>INDEX(MARDI!$B$6:$B$29,MATCH($A$86,MARDI!S6:S29,0))</f>
        <v>#N/A</v>
      </c>
      <c r="EN86" s="559" t="e">
        <f>INDEX(MARDI!$B$6:$B$29,MATCH($A$86,MARDI!T6:T29,0))</f>
        <v>#N/A</v>
      </c>
      <c r="EO86" s="559" t="e">
        <f>INDEX(MARDI!$B$6:$B$29,MATCH($A$86,MARDI!U6:U29,0))</f>
        <v>#N/A</v>
      </c>
      <c r="EP86" s="559" t="e">
        <f>INDEX(MARDI!$B$6:$B$29,MATCH($A$86,MARDI!V6:V29,0))</f>
        <v>#N/A</v>
      </c>
      <c r="EQ86" s="559" t="e">
        <f>INDEX(MARDI!$B$6:$B$29,MATCH($A$86,MARDI!W6:W29,0))</f>
        <v>#N/A</v>
      </c>
      <c r="ER86" s="559" t="e">
        <f>INDEX(MARDI!$B$6:$B$29,MATCH($A$86,MARDI!X6:X29,0))</f>
        <v>#N/A</v>
      </c>
      <c r="ES86" s="559" t="e">
        <f>INDEX(MARDI!$B$6:$B$29,MATCH($A$86,MARDI!Y6:Y29,0))</f>
        <v>#N/A</v>
      </c>
      <c r="ET86" s="559" t="e">
        <f>INDEX(MARDI!$B$6:$B$29,MATCH($A$86,MARDI!Z6:Z29,0))</f>
        <v>#N/A</v>
      </c>
      <c r="EU86" s="559">
        <f>INDEX(MARDI!$B$6:$B$29,MATCH($A$86,MARDI!AA6:AA29,0))</f>
        <v>0.33333333333333331</v>
      </c>
      <c r="EV86" s="559">
        <f>INDEX(MARDI!$B$6:$B$29,MATCH($A$86,MARDI!AB6:AB29,0))</f>
        <v>0.33333333333333331</v>
      </c>
      <c r="EW86" s="572">
        <f t="shared" si="68"/>
        <v>0.66666666666666663</v>
      </c>
      <c r="EY86" s="568">
        <f t="shared" si="79"/>
        <v>0</v>
      </c>
      <c r="EZ86" s="559" t="e">
        <f>INDEX(MERCREDI!$B$6:$B$29,MATCH($A$86,MERCREDI!D6:D29,0))</f>
        <v>#N/A</v>
      </c>
      <c r="FA86" s="559" t="e">
        <f>INDEX(MERCREDI!$B$6:$B$29,MATCH($A$86,MERCREDI!E6:E29,0))</f>
        <v>#N/A</v>
      </c>
      <c r="FB86" s="559" t="e">
        <f>INDEX(MERCREDI!$B$6:$B$29,MATCH($A$86,MERCREDI!F6:F29,0))</f>
        <v>#N/A</v>
      </c>
      <c r="FC86" s="559" t="e">
        <f>INDEX(MERCREDI!$B$6:$B$29,MATCH($A$86,MERCREDI!G6:G29,0))</f>
        <v>#N/A</v>
      </c>
      <c r="FD86" s="559" t="e">
        <f>INDEX(MERCREDI!$B$6:$B$29,MATCH($A$86,MERCREDI!H6:H29,0))</f>
        <v>#N/A</v>
      </c>
      <c r="FE86" s="559" t="e">
        <f>INDEX(MERCREDI!$B$6:$B$29,MATCH($A$86,MERCREDI!I6:I29,0))</f>
        <v>#N/A</v>
      </c>
      <c r="FF86" s="559" t="e">
        <f>INDEX(MERCREDI!$B$6:$B$29,MATCH($A$86,MERCREDI!J6:J29,0))</f>
        <v>#N/A</v>
      </c>
      <c r="FG86" s="559" t="e">
        <f>INDEX(MERCREDI!$B$6:$B$29,MATCH($A$86,MERCREDI!K6:K29,0))</f>
        <v>#N/A</v>
      </c>
      <c r="FH86" s="559" t="e">
        <f>INDEX(MERCREDI!$B$6:$B$29,MATCH($A$86,MERCREDI!L6:L29,0))</f>
        <v>#N/A</v>
      </c>
      <c r="FI86" s="559" t="e">
        <f>INDEX(MERCREDI!$B$6:$B$29,MATCH($A$86,MERCREDI!M6:M29,0))</f>
        <v>#N/A</v>
      </c>
      <c r="FJ86" s="559" t="e">
        <f>INDEX(MERCREDI!$B$6:$B$29,MATCH($A$86,MERCREDI!N6:N29,0))</f>
        <v>#N/A</v>
      </c>
      <c r="FK86" s="559" t="e">
        <f>INDEX(MERCREDI!$B$6:$B$29,MATCH($A$86,MERCREDI!O6:O29,0))</f>
        <v>#N/A</v>
      </c>
      <c r="FL86" s="559" t="e">
        <f>INDEX(MERCREDI!$B$6:$B$29,MATCH($A$86,MERCREDI!P6:P29,0))</f>
        <v>#N/A</v>
      </c>
      <c r="FM86" s="559" t="e">
        <f>INDEX(MERCREDI!$B$6:$B$29,MATCH($A$86,MERCREDI!Q6:Q29,0))</f>
        <v>#N/A</v>
      </c>
      <c r="FN86" s="559" t="e">
        <f>INDEX(MERCREDI!$B$6:$B$29,MATCH($A$86,MERCREDI!R6:R29,0))</f>
        <v>#N/A</v>
      </c>
      <c r="FO86" s="559" t="e">
        <f>INDEX(MERCREDI!$B$6:$B$29,MATCH($A$86,MERCREDI!S6:S29,0))</f>
        <v>#N/A</v>
      </c>
      <c r="FP86" s="559" t="e">
        <f>INDEX(MERCREDI!$B$6:$B$29,MATCH($A$86,MERCREDI!T6:T29,0))</f>
        <v>#N/A</v>
      </c>
      <c r="FQ86" s="559" t="e">
        <f>INDEX(MERCREDI!$B$6:$B$29,MATCH($A$86,MERCREDI!U6:U29,0))</f>
        <v>#N/A</v>
      </c>
      <c r="FR86" s="559" t="e">
        <f>INDEX(MERCREDI!$B$6:$B$29,MATCH($A$86,MERCREDI!V6:V29,0))</f>
        <v>#N/A</v>
      </c>
      <c r="FS86" s="559" t="e">
        <f>INDEX(MERCREDI!$B$6:$B$29,MATCH($A$86,MERCREDI!W6:W29,0))</f>
        <v>#N/A</v>
      </c>
      <c r="FT86" s="559" t="e">
        <f>INDEX(MERCREDI!$B$6:$B$29,MATCH($A$86,MERCREDI!X6:X29,0))</f>
        <v>#N/A</v>
      </c>
      <c r="FU86" s="559" t="e">
        <f>INDEX(MERCREDI!$B$6:$B$29,MATCH($A$86,MERCREDI!Y6:Y29,0))</f>
        <v>#N/A</v>
      </c>
      <c r="FV86" s="559" t="e">
        <f>INDEX(MERCREDI!$B$6:$B$29,MATCH($A$86,MERCREDI!Z6:Z29,0))</f>
        <v>#N/A</v>
      </c>
      <c r="FW86" s="559">
        <f>INDEX(MERCREDI!$B$6:$B$29,MATCH($A$86,MERCREDI!AA6:AA29,0))</f>
        <v>0.33333333333333331</v>
      </c>
      <c r="FX86" s="559">
        <f>INDEX(MERCREDI!$B$6:$B$29,MATCH($A$86,MERCREDI!AB6:AB29,0))</f>
        <v>0.33333333333333331</v>
      </c>
      <c r="FY86" s="572">
        <f t="shared" si="80"/>
        <v>0.66666666666666663</v>
      </c>
      <c r="GA86" s="570">
        <f t="shared" si="81"/>
        <v>0</v>
      </c>
      <c r="GB86" s="565" t="e">
        <f>INDEX(JEUDI!$B$6:$B$29,MATCH($A$86,JEUDI!D6:D29,0))</f>
        <v>#N/A</v>
      </c>
      <c r="GC86" s="565" t="e">
        <f>INDEX(JEUDI!$B$6:$B$29,MATCH($A$86,JEUDI!E6:E29,0))</f>
        <v>#N/A</v>
      </c>
      <c r="GD86" s="565" t="e">
        <f>INDEX(JEUDI!$B$6:$B$29,MATCH($A$86,JEUDI!F6:F29,0))</f>
        <v>#N/A</v>
      </c>
      <c r="GE86" s="565" t="e">
        <f>INDEX(JEUDI!$B$6:$B$29,MATCH($A$86,JEUDI!G6:G29,0))</f>
        <v>#N/A</v>
      </c>
      <c r="GF86" s="565" t="e">
        <f>INDEX(JEUDI!$B$6:$B$29,MATCH($A$86,JEUDI!H6:H29,0))</f>
        <v>#N/A</v>
      </c>
      <c r="GG86" s="565" t="e">
        <f>INDEX(JEUDI!$B$6:$B$29,MATCH($A$86,JEUDI!I6:I29,0))</f>
        <v>#N/A</v>
      </c>
      <c r="GH86" s="565" t="e">
        <f>INDEX(JEUDI!$B$6:$B$29,MATCH($A$86,JEUDI!J6:J29,0))</f>
        <v>#N/A</v>
      </c>
      <c r="GI86" s="565" t="e">
        <f>INDEX(JEUDI!$B$6:$B$29,MATCH($A$86,JEUDI!K6:K29,0))</f>
        <v>#N/A</v>
      </c>
      <c r="GJ86" s="565" t="e">
        <f>INDEX(JEUDI!$B$6:$B$29,MATCH($A$86,JEUDI!L6:L29,0))</f>
        <v>#N/A</v>
      </c>
      <c r="GK86" s="565" t="e">
        <f>INDEX(JEUDI!$B$6:$B$29,MATCH($A$86,JEUDI!M6:M29,0))</f>
        <v>#N/A</v>
      </c>
      <c r="GL86" s="565" t="e">
        <f>INDEX(JEUDI!$B$6:$B$29,MATCH($A$86,JEUDI!N6:N29,0))</f>
        <v>#N/A</v>
      </c>
      <c r="GM86" s="565" t="e">
        <f>INDEX(JEUDI!$B$6:$B$29,MATCH($A$86,JEUDI!O6:O29,0))</f>
        <v>#N/A</v>
      </c>
      <c r="GN86" s="565" t="e">
        <f>INDEX(JEUDI!$B$6:$B$29,MATCH($A$86,JEUDI!P6:P29,0))</f>
        <v>#N/A</v>
      </c>
      <c r="GO86" s="565" t="e">
        <f>INDEX(JEUDI!$B$6:$B$29,MATCH($A$86,JEUDI!Q6:Q29,0))</f>
        <v>#N/A</v>
      </c>
      <c r="GP86" s="565" t="e">
        <f>INDEX(JEUDI!$B$6:$B$29,MATCH($A$86,JEUDI!R6:R29,0))</f>
        <v>#N/A</v>
      </c>
      <c r="GQ86" s="565" t="e">
        <f>INDEX(JEUDI!$B$6:$B$29,MATCH($A$86,JEUDI!S6:S29,0))</f>
        <v>#N/A</v>
      </c>
      <c r="GR86" s="565" t="e">
        <f>INDEX(JEUDI!$B$6:$B$29,MATCH($A$86,JEUDI!T6:T29,0))</f>
        <v>#N/A</v>
      </c>
      <c r="GS86" s="565" t="e">
        <f>INDEX(JEUDI!$B$6:$B$29,MATCH($A$86,JEUDI!U6:U29,0))</f>
        <v>#N/A</v>
      </c>
      <c r="GT86" s="565" t="e">
        <f>INDEX(JEUDI!$B$6:$B$29,MATCH($A$86,JEUDI!V6:V29,0))</f>
        <v>#N/A</v>
      </c>
      <c r="GU86" s="565" t="e">
        <f>INDEX(JEUDI!$B$6:$B$29,MATCH($A$86,JEUDI!W6:W29,0))</f>
        <v>#N/A</v>
      </c>
      <c r="GV86" s="565" t="e">
        <f>INDEX(JEUDI!$B$6:$B$29,MATCH($A$86,JEUDI!X6:X29,0))</f>
        <v>#N/A</v>
      </c>
      <c r="GW86" s="565" t="e">
        <f>INDEX(JEUDI!$B$6:$B$29,MATCH($A$86,JEUDI!Y6:Y29,0))</f>
        <v>#N/A</v>
      </c>
      <c r="GX86" s="565" t="e">
        <f>INDEX(JEUDI!$B$6:$B$29,MATCH($A$86,JEUDI!Z6:Z29,0))</f>
        <v>#N/A</v>
      </c>
      <c r="GY86" s="565">
        <f>INDEX(JEUDI!$B$6:$B$29,MATCH($A$86,JEUDI!AA6:AA29,0))</f>
        <v>0.33333333333333331</v>
      </c>
      <c r="GZ86" s="565">
        <f>INDEX(JEUDI!$B$6:$B$29,MATCH($A$86,JEUDI!AB6:AB29,0))</f>
        <v>0.33333333333333331</v>
      </c>
      <c r="HA86" s="572">
        <f t="shared" si="82"/>
        <v>0.66666666666666663</v>
      </c>
      <c r="HC86" s="772">
        <f t="shared" si="83"/>
        <v>0</v>
      </c>
      <c r="HD86" s="565" t="e">
        <f>INDEX(VENDREDI!$B$6:$B$29,MATCH($A$86,VENDREDI!D6:D29,0))</f>
        <v>#N/A</v>
      </c>
      <c r="HE86" s="565" t="e">
        <f>INDEX(VENDREDI!$B$6:$B$29,MATCH($A$86,VENDREDI!E6:E29,0))</f>
        <v>#N/A</v>
      </c>
      <c r="HF86" s="565" t="e">
        <f>INDEX(VENDREDI!$B$6:$B$29,MATCH($A$86,VENDREDI!F6:F29,0))</f>
        <v>#N/A</v>
      </c>
      <c r="HG86" s="565" t="e">
        <f>INDEX(VENDREDI!$B$6:$B$29,MATCH($A$86,VENDREDI!G6:G29,0))</f>
        <v>#N/A</v>
      </c>
      <c r="HH86" s="565" t="e">
        <f>INDEX(VENDREDI!$B$6:$B$29,MATCH($A$86,VENDREDI!H6:H29,0))</f>
        <v>#N/A</v>
      </c>
      <c r="HI86" s="565" t="e">
        <f>INDEX(VENDREDI!$B$6:$B$29,MATCH($A$86,VENDREDI!I6:I29,0))</f>
        <v>#N/A</v>
      </c>
      <c r="HJ86" s="565" t="e">
        <f>INDEX(VENDREDI!$B$6:$B$29,MATCH($A$86,VENDREDI!J6:J29,0))</f>
        <v>#N/A</v>
      </c>
      <c r="HK86" s="565" t="e">
        <f>INDEX(VENDREDI!$B$6:$B$29,MATCH($A$86,VENDREDI!K6:K29,0))</f>
        <v>#N/A</v>
      </c>
      <c r="HL86" s="565" t="e">
        <f>INDEX(VENDREDI!$B$6:$B$29,MATCH($A$86,VENDREDI!L6:L29,0))</f>
        <v>#N/A</v>
      </c>
      <c r="HM86" s="565" t="e">
        <f>INDEX(VENDREDI!$B$6:$B$29,MATCH($A$86,VENDREDI!M6:M29,0))</f>
        <v>#N/A</v>
      </c>
      <c r="HN86" s="565" t="e">
        <f>INDEX(VENDREDI!$B$6:$B$29,MATCH($A$86,VENDREDI!N6:N29,0))</f>
        <v>#N/A</v>
      </c>
      <c r="HO86" s="565" t="e">
        <f>INDEX(VENDREDI!$B$6:$B$29,MATCH($A$86,VENDREDI!O6:O29,0))</f>
        <v>#N/A</v>
      </c>
      <c r="HP86" s="565" t="e">
        <f>INDEX(VENDREDI!$B$6:$B$29,MATCH($A$86,VENDREDI!P6:P29,0))</f>
        <v>#N/A</v>
      </c>
      <c r="HQ86" s="565" t="e">
        <f>INDEX(VENDREDI!$B$6:$B$29,MATCH($A$86,VENDREDI!Q6:Q29,0))</f>
        <v>#N/A</v>
      </c>
      <c r="HR86" s="565" t="e">
        <f>INDEX(VENDREDI!$B$6:$B$29,MATCH($A$86,VENDREDI!R6:R29,0))</f>
        <v>#N/A</v>
      </c>
      <c r="HS86" s="565" t="e">
        <f>INDEX(VENDREDI!$B$6:$B$29,MATCH($A$86,VENDREDI!S6:S29,0))</f>
        <v>#N/A</v>
      </c>
      <c r="HT86" s="565" t="e">
        <f>INDEX(VENDREDI!$B$6:$B$29,MATCH($A$86,VENDREDI!T6:T29,0))</f>
        <v>#N/A</v>
      </c>
      <c r="HU86" s="565" t="e">
        <f>INDEX(VENDREDI!$B$6:$B$29,MATCH($A$86,VENDREDI!U6:U29,0))</f>
        <v>#N/A</v>
      </c>
      <c r="HV86" s="565" t="e">
        <f>INDEX(VENDREDI!$B$6:$B$29,MATCH($A$86,VENDREDI!V6:V29,0))</f>
        <v>#N/A</v>
      </c>
      <c r="HW86" s="565" t="e">
        <f>INDEX(VENDREDI!$B$6:$B$29,MATCH($A$86,VENDREDI!W6:W29,0))</f>
        <v>#N/A</v>
      </c>
      <c r="HX86" s="565" t="e">
        <f>INDEX(VENDREDI!$B$6:$B$29,MATCH($A$86,VENDREDI!X6:X29,0))</f>
        <v>#N/A</v>
      </c>
      <c r="HY86" s="565" t="e">
        <f>INDEX(VENDREDI!$B$6:$B$29,MATCH($A$86,VENDREDI!Y6:Y29,0))</f>
        <v>#N/A</v>
      </c>
      <c r="HZ86" s="565" t="e">
        <f>INDEX(VENDREDI!$B$6:$B$29,MATCH($A$86,VENDREDI!Z6:Z29,0))</f>
        <v>#N/A</v>
      </c>
      <c r="IA86" s="565">
        <f>INDEX(VENDREDI!$B$6:$B$29,MATCH($A$86,VENDREDI!AA6:AA29,0))</f>
        <v>0.33333333333333331</v>
      </c>
      <c r="IB86" s="565">
        <f>INDEX(VENDREDI!$B$6:$B$29,MATCH($A$86,VENDREDI!AB6:AB29,0))</f>
        <v>0.33333333333333331</v>
      </c>
      <c r="IC86" s="572">
        <f t="shared" si="84"/>
        <v>0.66666666666666663</v>
      </c>
      <c r="IG86" s="772">
        <f t="shared" si="85"/>
        <v>0</v>
      </c>
      <c r="JG86" s="572">
        <f t="shared" si="86"/>
        <v>0</v>
      </c>
      <c r="JI86" s="772">
        <f t="shared" si="87"/>
        <v>0</v>
      </c>
      <c r="KI86" s="572">
        <f t="shared" si="88"/>
        <v>0</v>
      </c>
      <c r="KK86" s="565">
        <f t="shared" si="89"/>
        <v>0</v>
      </c>
      <c r="LK86" s="572">
        <f t="shared" si="90"/>
        <v>0</v>
      </c>
      <c r="LM86" s="565">
        <f t="shared" si="91"/>
        <v>0</v>
      </c>
      <c r="MM86" s="572">
        <f t="shared" si="92"/>
        <v>0</v>
      </c>
      <c r="MP86" s="565">
        <f t="shared" si="93"/>
        <v>0</v>
      </c>
      <c r="NP86" s="572">
        <f t="shared" si="94"/>
        <v>0</v>
      </c>
      <c r="NS86" s="564">
        <f t="shared" si="95"/>
        <v>0</v>
      </c>
      <c r="NT86" s="617" t="e">
        <f>INDEX(LUNDI!$B$63:$B$66,MATCH(A86,LUNDI!$D$63:$D$66,0))</f>
        <v>#N/A</v>
      </c>
      <c r="NU86" s="618" t="e">
        <f>INDEX(LUNDI!$B$63:$B$66,MATCH(A86,LUNDI!$E$63:$E$66,0))</f>
        <v>#N/A</v>
      </c>
      <c r="NV86" s="625" t="e">
        <f>INDEX(LUNDI!$H$63:$H$66,MATCH(A86,LUNDI!$J$63:$J$66,0))</f>
        <v>#N/A</v>
      </c>
      <c r="NW86" s="626" t="e">
        <f>INDEX(LUNDI!$H$63:$H$66,MATCH(A86,LUNDI!$K$63:$K$66,0))</f>
        <v>#N/A</v>
      </c>
      <c r="NX86" s="617" t="e">
        <f>INDEX(MARDI!$B$63:$B$66,MATCH(A86,MARDI!$D$63:$D$66,0))</f>
        <v>#N/A</v>
      </c>
      <c r="NY86" s="618" t="e">
        <f>INDEX(MARDI!$B$63:$B$66,MATCH(A86,MARDI!$E$63:$E$66,0))</f>
        <v>#N/A</v>
      </c>
      <c r="NZ86" s="625" t="e">
        <f>INDEX(MARDI!$H$63:$H$66,MATCH(A86,MARDI!$J$63:$J$66,0))</f>
        <v>#N/A</v>
      </c>
      <c r="OA86" s="626" t="e">
        <f>INDEX(MARDI!$H$63:$H$66,MATCH(A86,MARDI!$K$63:$K$66,0))</f>
        <v>#N/A</v>
      </c>
      <c r="OB86" s="617" t="e">
        <f>INDEX(MERCREDI!$B$63:$B$66,MATCH(A86,MERCREDI!$D$63:$D$66,0))</f>
        <v>#N/A</v>
      </c>
      <c r="OC86" s="618" t="e">
        <f>INDEX(MERCREDI!$B$63:$B$66,MATCH(A86,MERCREDI!$E$63:$E$66,0))</f>
        <v>#N/A</v>
      </c>
      <c r="OD86" s="625" t="e">
        <f>INDEX(MERCREDI!$H$63:$H$66,MATCH(A86,MERCREDI!$J$63:$J$66,0))</f>
        <v>#N/A</v>
      </c>
      <c r="OE86" s="626" t="e">
        <f>INDEX(MERCREDI!$H$63:$H$66,MATCH(A86,MERCREDI!$K$63:$K$66,0))</f>
        <v>#N/A</v>
      </c>
      <c r="OF86" s="617" t="e">
        <f>INDEX(JEUDI!$B$63:$B$66,MATCH(A86,JEUDI!$D$63:$D$66,0))</f>
        <v>#N/A</v>
      </c>
      <c r="OG86" s="618" t="e">
        <f>INDEX(JEUDI!$B$63:$B$66,MATCH(A86,JEUDI!$E$63:$E$66,0))</f>
        <v>#N/A</v>
      </c>
      <c r="OH86" s="625" t="e">
        <f>INDEX(JEUDI!$H$63:$H$66,MATCH(A86,JEUDI!$J$63:$J$66,0))</f>
        <v>#N/A</v>
      </c>
      <c r="OI86" s="626" t="e">
        <f>INDEX(JEUDI!$H$63:$H$66,MATCH(A86,JEUDI!$K$63:$K$66,0))</f>
        <v>#N/A</v>
      </c>
      <c r="OJ86" s="617" t="e">
        <f>INDEX(VENDREDI!$B$63:$B$66,MATCH(A86,VENDREDI!$D$63:$D$66,0))</f>
        <v>#N/A</v>
      </c>
      <c r="OK86" s="618" t="e">
        <f>INDEX(VENDREDI!$B$63:$B$66,MATCH(A86,VENDREDI!$E$63:$E$66,0))</f>
        <v>#N/A</v>
      </c>
      <c r="OL86" s="625" t="e">
        <f>INDEX(VENDREDI!$H$63:$H$66,MATCH(A86,VENDREDI!$J$63:$J$66,0))</f>
        <v>#N/A</v>
      </c>
      <c r="OM86" s="626" t="e">
        <f>INDEX(VENDREDI!$H$63:$H$66,MATCH(A86,VENDREDI!$K$63:$K$66,0))</f>
        <v>#N/A</v>
      </c>
      <c r="ON86" s="669">
        <f t="shared" si="96"/>
        <v>0</v>
      </c>
      <c r="OO86" s="641" t="e">
        <f>INDEX(LUNDI!$C$63:$C$66,MATCH(A86,LUNDI!$D$63:$D$66,0))</f>
        <v>#N/A</v>
      </c>
      <c r="OP86" s="642" t="e">
        <f>INDEX(LUNDI!$C$63:$C$66,MATCH(A86,LUNDI!$E$63:$E$66,0))</f>
        <v>#N/A</v>
      </c>
      <c r="OQ86" s="645" t="e">
        <f>INDEX(LUNDI!$I$63:$I$66,MATCH(A86,LUNDI!$J$63:$J$66,0))</f>
        <v>#N/A</v>
      </c>
      <c r="OR86" s="646" t="e">
        <f>INDEX(LUNDI!$I$63:$I$66,MATCH(A86,LUNDI!$K$63:$K$66,0))</f>
        <v>#N/A</v>
      </c>
      <c r="OS86" s="649" t="e">
        <f>INDEX(MARDI!$C$63:$C$66,MATCH(A86,MARDI!$D$63:$D$66,0))</f>
        <v>#N/A</v>
      </c>
      <c r="OT86" s="650" t="e">
        <f>INDEX(MARDI!$C$63:$C$66,MATCH(A86,MARDI!$E$63:$E$66,0))</f>
        <v>#N/A</v>
      </c>
      <c r="OU86" s="651" t="e">
        <f>INDEX(MARDI!$I$63:$I$66,MATCH(A86,MARDI!$J$63:$J$66,0))</f>
        <v>#N/A</v>
      </c>
      <c r="OV86" s="652" t="e">
        <f>INDEX(MARDI!$I$63:$I$66,MATCH(A86,MARDI!$K$63:$K$66,0))</f>
        <v>#N/A</v>
      </c>
      <c r="OW86" s="657" t="e">
        <f>INDEX(MERCREDI!$C$63:$C$66,MATCH(A86,MERCREDI!$D$63:$D$66,0))</f>
        <v>#N/A</v>
      </c>
      <c r="OX86" s="658" t="e">
        <f>INDEX(MERCREDI!$C$63:$C$66,MATCH(A86,MERCREDI!$E$63:$E$66,0))</f>
        <v>#N/A</v>
      </c>
      <c r="OY86" s="659" t="e">
        <f>INDEX(MERCREDI!$I$63:$I$66,MATCH(A86,MERCREDI!$J$63:$J$66,0))</f>
        <v>#N/A</v>
      </c>
      <c r="OZ86" s="660" t="e">
        <f>INDEX(MERCREDI!$I$63:$I$66,MATCH(A86,MERCREDI!$K$63:$K$66,0))</f>
        <v>#N/A</v>
      </c>
      <c r="PA86" s="657" t="e">
        <f>INDEX(JEUDI!$C$63:$C$66,MATCH(A86,JEUDI!$D$63:$D$66,0))</f>
        <v>#N/A</v>
      </c>
      <c r="PB86" s="658" t="e">
        <f>INDEX(JEUDI!$C$63:$C$66,MATCH(A86,JEUDI!$E$63:$E$66,0))</f>
        <v>#N/A</v>
      </c>
      <c r="PC86" s="659" t="e">
        <f>INDEX(JEUDI!$I$63:$I$66,MATCH(A86,JEUDI!$J$63:$J$66,0))</f>
        <v>#N/A</v>
      </c>
      <c r="PD86" s="660" t="e">
        <f>INDEX(JEUDI!$I$63:$I$66,MATCH(A86,JEUDI!$K$63:$K$66,0))</f>
        <v>#N/A</v>
      </c>
      <c r="PE86" s="657" t="e">
        <f>INDEX(VENDREDI!$C$63:$C$66,MATCH(A86,VENDREDI!$D$63:$D$66,0))</f>
        <v>#N/A</v>
      </c>
      <c r="PF86" s="658" t="e">
        <f>INDEX(VENDREDI!$C$63:$C$66,MATCH(A86,VENDREDI!$E$63:$E$66,0))</f>
        <v>#N/A</v>
      </c>
      <c r="PG86" s="659" t="e">
        <f>INDEX(VENDREDI!$I$63:$I$66,MATCH(A86,VENDREDI!$J$63:$J$66,0))</f>
        <v>#N/A</v>
      </c>
      <c r="PH86" s="660" t="e">
        <f>INDEX(VENDREDI!$I$63:$I$66,MATCH(A86,VENDREDI!$K$63:$K$66,0))</f>
        <v>#N/A</v>
      </c>
    </row>
    <row r="87" spans="1:461" x14ac:dyDescent="0.25">
      <c r="A87" s="198">
        <f>'LISTE DES PROFS'!A82</f>
        <v>0</v>
      </c>
      <c r="B87" s="226">
        <f t="shared" si="69"/>
        <v>0</v>
      </c>
      <c r="C87" s="487">
        <f t="shared" si="70"/>
        <v>0</v>
      </c>
      <c r="D87" s="481">
        <f t="shared" si="71"/>
        <v>0</v>
      </c>
      <c r="E87" s="482">
        <f t="shared" si="72"/>
        <v>0</v>
      </c>
      <c r="F87" s="226">
        <f t="shared" si="73"/>
        <v>0</v>
      </c>
      <c r="G87" s="487">
        <f t="shared" si="74"/>
        <v>0</v>
      </c>
      <c r="H87" s="481">
        <f t="shared" si="97"/>
        <v>0</v>
      </c>
      <c r="I87" s="482">
        <f t="shared" si="76"/>
        <v>0</v>
      </c>
      <c r="J87" s="226">
        <f t="shared" si="52"/>
        <v>0</v>
      </c>
      <c r="K87" s="487">
        <f t="shared" si="53"/>
        <v>0</v>
      </c>
      <c r="L87" s="481">
        <f t="shared" si="54"/>
        <v>0</v>
      </c>
      <c r="M87" s="482">
        <f t="shared" si="55"/>
        <v>0</v>
      </c>
      <c r="N87" s="492">
        <f t="shared" si="77"/>
        <v>0</v>
      </c>
      <c r="P87" s="226">
        <f>COUNTIF(LUNDI!$D$6:$AB$15,A87)</f>
        <v>0</v>
      </c>
      <c r="Q87" s="228">
        <f>COUNTIF(LUNDI!$D$20:$Y$29,A87)</f>
        <v>0</v>
      </c>
      <c r="R87" s="444">
        <f t="shared" si="56"/>
        <v>0</v>
      </c>
      <c r="S87" s="228">
        <f>COUNTIF(MARDI!$D$6:$AB$15,A87)</f>
        <v>0</v>
      </c>
      <c r="T87" s="228">
        <f>COUNTIF(MARDI!$D$20:$Y$29,A87)</f>
        <v>0</v>
      </c>
      <c r="U87" s="444">
        <f t="shared" si="57"/>
        <v>0</v>
      </c>
      <c r="V87" s="228">
        <f>COUNTIF(MERCREDI!$D$6:$AB$15,A87)</f>
        <v>0</v>
      </c>
      <c r="W87" s="228">
        <f>COUNTIF(MERCREDI!$D$20:$Y$29,A87)</f>
        <v>0</v>
      </c>
      <c r="X87" s="444">
        <f t="shared" si="58"/>
        <v>0</v>
      </c>
      <c r="Y87" s="228">
        <f>COUNTIF(JEUDI!$D$6:$AB$15,A87)</f>
        <v>0</v>
      </c>
      <c r="Z87" s="228">
        <f>COUNTIF(JEUDI!$D$20:$Y$29,A87)</f>
        <v>0</v>
      </c>
      <c r="AA87" s="444">
        <f t="shared" si="59"/>
        <v>0</v>
      </c>
      <c r="AB87" s="228">
        <f>COUNTIF(VENDREDI!$D$6:$AB$15,A87)</f>
        <v>0</v>
      </c>
      <c r="AC87" s="229">
        <f>COUNTIF(VENDREDI!$D$20:$Y$29,A87)</f>
        <v>0</v>
      </c>
      <c r="AD87" s="451">
        <f t="shared" si="60"/>
        <v>0</v>
      </c>
      <c r="AE87" s="226">
        <f>COUNTIF(LUNDI!$D$63:$D$66,A87)</f>
        <v>0</v>
      </c>
      <c r="AF87" s="227">
        <f>COUNTIF(LUNDI!$E$63:$E$66,A87)</f>
        <v>0</v>
      </c>
      <c r="AG87" s="228">
        <f>COUNTIF(MARDI!$D$63:$D$66,A87)</f>
        <v>0</v>
      </c>
      <c r="AH87" s="234">
        <f>COUNTIF(MARDI!$E$63:$E$66,A87)</f>
        <v>0</v>
      </c>
      <c r="AI87" s="228">
        <f>COUNTIF(MERCREDI!$D$63:$D$66,A87)</f>
        <v>0</v>
      </c>
      <c r="AJ87" s="234">
        <f>COUNTIF(MERCREDI!$E$63:$E$66,A87)</f>
        <v>0</v>
      </c>
      <c r="AK87" s="228">
        <f>COUNTIF(JEUDI!$D$63:$D$66,A87)</f>
        <v>0</v>
      </c>
      <c r="AL87" s="227">
        <f>COUNTIF(JEUDI!$E$63:$E$66,A87)</f>
        <v>0</v>
      </c>
      <c r="AM87" s="228">
        <f>COUNTIF(VENDREDI!$D$63:$D$66,A87)</f>
        <v>0</v>
      </c>
      <c r="AN87" s="525">
        <f>COUNTIF(VENDREDI!$E$63:$E$66,A87)</f>
        <v>0</v>
      </c>
      <c r="AO87" s="226">
        <f>COUNTIF(LUNDI!$F$63:$F$66,A87)</f>
        <v>0</v>
      </c>
      <c r="AP87" s="227"/>
      <c r="AQ87" s="228">
        <f>COUNTIF(MARDI!$F$63:$F$66,A87)</f>
        <v>0</v>
      </c>
      <c r="AR87" s="227"/>
      <c r="AS87" s="228">
        <f>COUNTIF(MERCREDI!$F$63:$F$66,A87)</f>
        <v>0</v>
      </c>
      <c r="AT87" s="227"/>
      <c r="AU87" s="228">
        <f>COUNTIF(JEUDI!$F$63:$F$66,A87)</f>
        <v>0</v>
      </c>
      <c r="AV87" s="227"/>
      <c r="AW87" s="229">
        <f>COUNTIF(VENDREDI!$F$63:$F$66,A87)</f>
        <v>0</v>
      </c>
      <c r="AZ87" s="236">
        <f>COUNTIF(LUNDI!$D$35:$AB$44,A87)</f>
        <v>0</v>
      </c>
      <c r="BA87" s="237">
        <f>COUNTIF(LUNDI!$D$49:$Y$58,A87)</f>
        <v>0</v>
      </c>
      <c r="BB87" s="444">
        <f t="shared" si="61"/>
        <v>0</v>
      </c>
      <c r="BC87" s="237">
        <f>COUNTIF(MARDI!$D$35:$AB$44,A87)</f>
        <v>0</v>
      </c>
      <c r="BD87" s="237">
        <f>COUNTIF(MARDI!$D$49:$Y$58,A87)</f>
        <v>0</v>
      </c>
      <c r="BE87" s="444">
        <f t="shared" si="62"/>
        <v>0</v>
      </c>
      <c r="BF87" s="237">
        <f>COUNTIF(MERCREDI!$D$35:$AB$44,A87)</f>
        <v>0</v>
      </c>
      <c r="BG87" s="237">
        <f>COUNTIF(MERCREDI!$D$49:$Y$58,A87)</f>
        <v>0</v>
      </c>
      <c r="BH87" s="444">
        <f t="shared" si="63"/>
        <v>0</v>
      </c>
      <c r="BI87" s="237">
        <f>COUNTIF(JEUDI!$D$35:$AB$44,A87)</f>
        <v>0</v>
      </c>
      <c r="BJ87" s="237">
        <f>COUNTIF(JEUDI!$D$49:$Y$58,A87)</f>
        <v>0</v>
      </c>
      <c r="BK87" s="444">
        <f t="shared" si="64"/>
        <v>0</v>
      </c>
      <c r="BL87" s="237">
        <f>COUNTIF(VENDREDI!$D$35:$AB$44,A87)</f>
        <v>0</v>
      </c>
      <c r="BM87" s="238">
        <f>COUNTIF(VENDREDI!$D$49:$Y$58,A87)</f>
        <v>0</v>
      </c>
      <c r="BN87" s="451">
        <f t="shared" si="65"/>
        <v>0</v>
      </c>
      <c r="BO87" s="207">
        <f>COUNTIF(LUNDI!$J$63:$J$66,A87)</f>
        <v>0</v>
      </c>
      <c r="BP87" s="41">
        <f>COUNTIF(LUNDI!$K$63:$K$66,A87)</f>
        <v>0</v>
      </c>
      <c r="BQ87" s="207">
        <f>COUNTIF(MARDI!$J$63:$J$66,A87)</f>
        <v>0</v>
      </c>
      <c r="BR87" s="41">
        <f>COUNTIF(MARDI!$K$63:$K$66,A87)</f>
        <v>0</v>
      </c>
      <c r="BS87" s="207">
        <f>COUNTIF(MERCREDI!$J$63:$J$66,A87)</f>
        <v>0</v>
      </c>
      <c r="BT87" s="41">
        <f>COUNTIF(MERCREDI!$K$63:$K$66,A87)</f>
        <v>0</v>
      </c>
      <c r="BU87" s="207">
        <f>COUNTIF(JEUDI!$J$63:$J$66,A87)</f>
        <v>0</v>
      </c>
      <c r="BV87" s="41">
        <f>COUNTIF(JEUDI!$K$63:$K$66,A87)</f>
        <v>0</v>
      </c>
      <c r="BW87" s="207">
        <f>COUNTIF(VENDREDI!$J$63:$J$66,A87)</f>
        <v>0</v>
      </c>
      <c r="BX87" s="42">
        <f>COUNTIF(VENDREDI!$K$63:$K$66,A87)</f>
        <v>0</v>
      </c>
      <c r="BY87" s="207">
        <f>COUNTIF(LUNDI!$L$66:$L143,A87)</f>
        <v>0</v>
      </c>
      <c r="BZ87" s="208"/>
      <c r="CA87" s="41">
        <f>COUNTIF(MARDI!$L$63:$L$66,A87)</f>
        <v>0</v>
      </c>
      <c r="CB87" s="208"/>
      <c r="CC87" s="208">
        <f>COUNTIF(MERCREDI!$L$63:$L$66,A87)</f>
        <v>0</v>
      </c>
      <c r="CD87" s="208"/>
      <c r="CE87" s="41">
        <f>COUNTIF(JEUDI!$L$63:$L$66,A87)</f>
        <v>0</v>
      </c>
      <c r="CF87" s="208"/>
      <c r="CG87" s="209">
        <f>COUNTIF(VENDREDI!$L$63:$L$66,A87)</f>
        <v>0</v>
      </c>
      <c r="CH87" s="466"/>
      <c r="CI87" s="466"/>
      <c r="CJ87" s="466"/>
      <c r="CK87" s="43">
        <f>COUNTIF(LUNDI!$O$64:$O$66,A87)</f>
        <v>0</v>
      </c>
      <c r="CL87" s="41">
        <f>COUNTIF(MARDI!$O$64:$O$66,A87)</f>
        <v>0</v>
      </c>
      <c r="CM87" s="41">
        <f>COUNTIF(MERCREDI!$O$64:$O$66,A87)</f>
        <v>0</v>
      </c>
      <c r="CN87" s="41">
        <f>COUNTIF(JEUDI!$O$64:$O$66,A87)</f>
        <v>0</v>
      </c>
      <c r="CO87" s="42">
        <f>COUNTIF(VENDREDI!$O$64:$O$66,A87)</f>
        <v>0</v>
      </c>
      <c r="CQ87" s="43">
        <f>COUNTIF(LUNDI!$P$64:$P$66,A87)</f>
        <v>0</v>
      </c>
      <c r="CR87" s="41">
        <f>COUNTIF(MARDI!$P$64:$P$66,A87)</f>
        <v>0</v>
      </c>
      <c r="CS87" s="41">
        <f>COUNTIF(MERCREDI!$P$64:$P$66,A87)</f>
        <v>0</v>
      </c>
      <c r="CT87" s="41">
        <f>COUNTIF(JEUDI!$P$64:$P$66,A87)</f>
        <v>0</v>
      </c>
      <c r="CU87" s="42">
        <f>COUNTIF(VENDREDI!$P$64:$P$66,A87)</f>
        <v>0</v>
      </c>
      <c r="CV87" s="543">
        <f t="shared" si="78"/>
        <v>0</v>
      </c>
      <c r="CW87" s="559" t="e">
        <f>INDEX(LUNDI!$B$6:$B$29,MATCH($A$87,LUNDI!D6:D29,0))</f>
        <v>#N/A</v>
      </c>
      <c r="CX87" s="559" t="e">
        <f>INDEX(LUNDI!$B$6:$B$29,MATCH($A$87,LUNDI!E6:E29,0))</f>
        <v>#N/A</v>
      </c>
      <c r="CY87" s="559" t="e">
        <f>INDEX(LUNDI!$B$6:$B$29,MATCH($A$87,LUNDI!F6:F29,0))</f>
        <v>#N/A</v>
      </c>
      <c r="CZ87" s="559" t="e">
        <f>INDEX(LUNDI!$B$6:$B$29,MATCH($A$87,LUNDI!G6:G29,0))</f>
        <v>#N/A</v>
      </c>
      <c r="DA87" s="559" t="e">
        <f>INDEX(LUNDI!$B$6:$B$29,MATCH($A$87,LUNDI!H6:H29,0))</f>
        <v>#N/A</v>
      </c>
      <c r="DB87" s="559" t="e">
        <f>INDEX(LUNDI!$B$6:$B$29,MATCH($A$87,LUNDI!I6:I29,0))</f>
        <v>#N/A</v>
      </c>
      <c r="DC87" s="559" t="e">
        <f>INDEX(LUNDI!$B$6:$B$29,MATCH($A$87,LUNDI!J6:J29,0))</f>
        <v>#N/A</v>
      </c>
      <c r="DD87" s="559" t="e">
        <f>INDEX(LUNDI!$B$6:$B$29,MATCH($A$87,LUNDI!K6:K29,0))</f>
        <v>#N/A</v>
      </c>
      <c r="DE87" s="559" t="e">
        <f>INDEX(LUNDI!$B$6:$B$29,MATCH($A$87,LUNDI!L6:L29,0))</f>
        <v>#N/A</v>
      </c>
      <c r="DF87" s="559" t="e">
        <f>INDEX(LUNDI!$B$6:$B$29,MATCH($A$87,LUNDI!M6:M29,0))</f>
        <v>#N/A</v>
      </c>
      <c r="DG87" s="559" t="e">
        <f>INDEX(LUNDI!$B$6:$B$29,MATCH($A$87,LUNDI!N6:N29,0))</f>
        <v>#N/A</v>
      </c>
      <c r="DH87" s="559" t="e">
        <f>INDEX(LUNDI!$B$6:$B$29,MATCH($A$87,LUNDI!O6:O29,0))</f>
        <v>#N/A</v>
      </c>
      <c r="DI87" s="559" t="e">
        <f>INDEX(LUNDI!$B$6:$B$29,MATCH($A$87,LUNDI!P6:P29,0))</f>
        <v>#N/A</v>
      </c>
      <c r="DJ87" s="559" t="e">
        <f>INDEX(LUNDI!$B$6:$B$29,MATCH($A$87,LUNDI!Q6:Q29,0))</f>
        <v>#N/A</v>
      </c>
      <c r="DK87" s="559" t="e">
        <f>INDEX(LUNDI!$B$6:$B$29,MATCH($A$87,LUNDI!R6:R29,0))</f>
        <v>#N/A</v>
      </c>
      <c r="DL87" s="559" t="e">
        <f>INDEX(LUNDI!$B$6:$B$29,MATCH($A$87,LUNDI!S6:S29,0))</f>
        <v>#N/A</v>
      </c>
      <c r="DM87" s="559" t="e">
        <f>INDEX(LUNDI!$B$6:$B$29,MATCH($A$87,LUNDI!T6:T29,0))</f>
        <v>#N/A</v>
      </c>
      <c r="DN87" s="559" t="e">
        <f>INDEX(LUNDI!$B$6:$B$29,MATCH($A$87,LUNDI!U6:U29,0))</f>
        <v>#N/A</v>
      </c>
      <c r="DO87" s="559" t="e">
        <f>INDEX(LUNDI!$B$6:$B$29,MATCH($A$87,LUNDI!V6:V29,0))</f>
        <v>#N/A</v>
      </c>
      <c r="DP87" s="559" t="e">
        <f>INDEX(LUNDI!$B$6:$B$29,MATCH($A$87,LUNDI!W6:W29,0))</f>
        <v>#N/A</v>
      </c>
      <c r="DQ87" s="559" t="e">
        <f>INDEX(LUNDI!$B$6:$B$29,MATCH($A$87,LUNDI!X6:X29,0))</f>
        <v>#N/A</v>
      </c>
      <c r="DR87" s="559" t="e">
        <f>INDEX(LUNDI!$B$6:$B$29,MATCH($A$87,LUNDI!Y6:Y29,0))</f>
        <v>#N/A</v>
      </c>
      <c r="DS87" s="559" t="e">
        <f>INDEX(LUNDI!$B$6:$B$29,MATCH($A$87,LUNDI!Z6:Z29,0))</f>
        <v>#N/A</v>
      </c>
      <c r="DT87" s="559">
        <f>INDEX(LUNDI!$B$6:$B$29,MATCH($A$87,LUNDI!AA6:AA29,0))</f>
        <v>0.33333333333333331</v>
      </c>
      <c r="DU87" s="559">
        <f>INDEX(LUNDI!$B$6:$B$29,MATCH($A$87,LUNDI!AB6:AB29,0))</f>
        <v>0.33333333333333331</v>
      </c>
      <c r="DV87" s="572">
        <f t="shared" si="66"/>
        <v>0.66666666666666663</v>
      </c>
      <c r="DW87" s="543">
        <f t="shared" si="67"/>
        <v>0</v>
      </c>
      <c r="DX87" s="559" t="e">
        <f>INDEX(MARDI!$B$6:$B$29,MATCH($A$87,MARDI!D6:D29,0))</f>
        <v>#N/A</v>
      </c>
      <c r="DY87" s="559" t="e">
        <f>INDEX(MARDI!$B$6:$B$29,MATCH($A$87,MARDI!E6:E29,0))</f>
        <v>#N/A</v>
      </c>
      <c r="DZ87" s="559" t="e">
        <f>INDEX(MARDI!$B$6:$B$29,MATCH($A$87,MARDI!F6:F29,0))</f>
        <v>#N/A</v>
      </c>
      <c r="EA87" s="559" t="e">
        <f>INDEX(MARDI!$B$6:$B$29,MATCH($A$87,MARDI!G6:G29,0))</f>
        <v>#N/A</v>
      </c>
      <c r="EB87" s="559" t="e">
        <f>INDEX(MARDI!$B$6:$B$29,MATCH($A$87,MARDI!H6:H29,0))</f>
        <v>#N/A</v>
      </c>
      <c r="EC87" s="559" t="e">
        <f>INDEX(MARDI!$B$6:$B$29,MATCH($A$87,MARDI!I6:I29,0))</f>
        <v>#N/A</v>
      </c>
      <c r="ED87" s="559" t="e">
        <f>INDEX(MARDI!$B$6:$B$29,MATCH($A$87,MARDI!J6:J29,0))</f>
        <v>#N/A</v>
      </c>
      <c r="EE87" s="559" t="e">
        <f>INDEX(MARDI!$B$6:$B$29,MATCH($A$87,MARDI!K6:K29,0))</f>
        <v>#N/A</v>
      </c>
      <c r="EF87" s="559" t="e">
        <f>INDEX(MARDI!$B$6:$B$29,MATCH($A$87,MARDI!L6:L29,0))</f>
        <v>#N/A</v>
      </c>
      <c r="EG87" s="559" t="e">
        <f>INDEX(MARDI!$B$6:$B$29,MATCH($A$87,MARDI!M6:M29,0))</f>
        <v>#N/A</v>
      </c>
      <c r="EH87" s="559" t="e">
        <f>INDEX(MARDI!$B$6:$B$29,MATCH($A$87,MARDI!N6:N29,0))</f>
        <v>#N/A</v>
      </c>
      <c r="EI87" s="559" t="e">
        <f>INDEX(MARDI!$B$6:$B$29,MATCH($A$87,MARDI!O6:O29,0))</f>
        <v>#N/A</v>
      </c>
      <c r="EJ87" s="559" t="e">
        <f>INDEX(MARDI!$B$6:$B$29,MATCH($A$87,MARDI!P6:P29,0))</f>
        <v>#N/A</v>
      </c>
      <c r="EK87" s="559" t="e">
        <f>INDEX(MARDI!$B$6:$B$29,MATCH($A$87,MARDI!Q6:Q29,0))</f>
        <v>#N/A</v>
      </c>
      <c r="EL87" s="559" t="e">
        <f>INDEX(MARDI!$B$6:$B$29,MATCH($A$87,MARDI!R6:R29,0))</f>
        <v>#N/A</v>
      </c>
      <c r="EM87" s="559" t="e">
        <f>INDEX(MARDI!$B$6:$B$29,MATCH($A$87,MARDI!S6:S29,0))</f>
        <v>#N/A</v>
      </c>
      <c r="EN87" s="559" t="e">
        <f>INDEX(MARDI!$B$6:$B$29,MATCH($A$87,MARDI!T6:T29,0))</f>
        <v>#N/A</v>
      </c>
      <c r="EO87" s="559" t="e">
        <f>INDEX(MARDI!$B$6:$B$29,MATCH($A$87,MARDI!U6:U29,0))</f>
        <v>#N/A</v>
      </c>
      <c r="EP87" s="559" t="e">
        <f>INDEX(MARDI!$B$6:$B$29,MATCH($A$87,MARDI!V6:V29,0))</f>
        <v>#N/A</v>
      </c>
      <c r="EQ87" s="559" t="e">
        <f>INDEX(MARDI!$B$6:$B$29,MATCH($A$87,MARDI!W6:W29,0))</f>
        <v>#N/A</v>
      </c>
      <c r="ER87" s="559" t="e">
        <f>INDEX(MARDI!$B$6:$B$29,MATCH($A$87,MARDI!X6:X29,0))</f>
        <v>#N/A</v>
      </c>
      <c r="ES87" s="559" t="e">
        <f>INDEX(MARDI!$B$6:$B$29,MATCH($A$87,MARDI!Y6:Y29,0))</f>
        <v>#N/A</v>
      </c>
      <c r="ET87" s="559" t="e">
        <f>INDEX(MARDI!$B$6:$B$29,MATCH($A$87,MARDI!Z6:Z29,0))</f>
        <v>#N/A</v>
      </c>
      <c r="EU87" s="559">
        <f>INDEX(MARDI!$B$6:$B$29,MATCH($A$87,MARDI!AA6:AA29,0))</f>
        <v>0.33333333333333331</v>
      </c>
      <c r="EV87" s="559">
        <f>INDEX(MARDI!$B$6:$B$29,MATCH($A$87,MARDI!AB6:AB29,0))</f>
        <v>0.33333333333333331</v>
      </c>
      <c r="EW87" s="572">
        <f t="shared" si="68"/>
        <v>0.66666666666666663</v>
      </c>
      <c r="EY87" s="568">
        <f t="shared" si="79"/>
        <v>0</v>
      </c>
      <c r="EZ87" s="559" t="e">
        <f>INDEX(MERCREDI!$B$6:$B$29,MATCH($A$87,MERCREDI!D6:D29,0))</f>
        <v>#N/A</v>
      </c>
      <c r="FA87" s="559" t="e">
        <f>INDEX(MERCREDI!$B$6:$B$29,MATCH($A$87,MERCREDI!E6:E29,0))</f>
        <v>#N/A</v>
      </c>
      <c r="FB87" s="559" t="e">
        <f>INDEX(MERCREDI!$B$6:$B$29,MATCH($A$87,MERCREDI!F6:F29,0))</f>
        <v>#N/A</v>
      </c>
      <c r="FC87" s="559" t="e">
        <f>INDEX(MERCREDI!$B$6:$B$29,MATCH($A$87,MERCREDI!G6:G29,0))</f>
        <v>#N/A</v>
      </c>
      <c r="FD87" s="559" t="e">
        <f>INDEX(MERCREDI!$B$6:$B$29,MATCH($A$87,MERCREDI!H6:H29,0))</f>
        <v>#N/A</v>
      </c>
      <c r="FE87" s="559" t="e">
        <f>INDEX(MERCREDI!$B$6:$B$29,MATCH($A$87,MERCREDI!I6:I29,0))</f>
        <v>#N/A</v>
      </c>
      <c r="FF87" s="559" t="e">
        <f>INDEX(MERCREDI!$B$6:$B$29,MATCH($A$87,MERCREDI!J6:J29,0))</f>
        <v>#N/A</v>
      </c>
      <c r="FG87" s="559" t="e">
        <f>INDEX(MERCREDI!$B$6:$B$29,MATCH($A$87,MERCREDI!K6:K29,0))</f>
        <v>#N/A</v>
      </c>
      <c r="FH87" s="559" t="e">
        <f>INDEX(MERCREDI!$B$6:$B$29,MATCH($A$87,MERCREDI!L6:L29,0))</f>
        <v>#N/A</v>
      </c>
      <c r="FI87" s="559" t="e">
        <f>INDEX(MERCREDI!$B$6:$B$29,MATCH($A$87,MERCREDI!M6:M29,0))</f>
        <v>#N/A</v>
      </c>
      <c r="FJ87" s="559" t="e">
        <f>INDEX(MERCREDI!$B$6:$B$29,MATCH($A$87,MERCREDI!N6:N29,0))</f>
        <v>#N/A</v>
      </c>
      <c r="FK87" s="559" t="e">
        <f>INDEX(MERCREDI!$B$6:$B$29,MATCH($A$87,MERCREDI!O6:O29,0))</f>
        <v>#N/A</v>
      </c>
      <c r="FL87" s="559" t="e">
        <f>INDEX(MERCREDI!$B$6:$B$29,MATCH($A$87,MERCREDI!P6:P29,0))</f>
        <v>#N/A</v>
      </c>
      <c r="FM87" s="559" t="e">
        <f>INDEX(MERCREDI!$B$6:$B$29,MATCH($A$87,MERCREDI!Q6:Q29,0))</f>
        <v>#N/A</v>
      </c>
      <c r="FN87" s="559" t="e">
        <f>INDEX(MERCREDI!$B$6:$B$29,MATCH($A$87,MERCREDI!R6:R29,0))</f>
        <v>#N/A</v>
      </c>
      <c r="FO87" s="559" t="e">
        <f>INDEX(MERCREDI!$B$6:$B$29,MATCH($A$87,MERCREDI!S6:S29,0))</f>
        <v>#N/A</v>
      </c>
      <c r="FP87" s="559" t="e">
        <f>INDEX(MERCREDI!$B$6:$B$29,MATCH($A$87,MERCREDI!T6:T29,0))</f>
        <v>#N/A</v>
      </c>
      <c r="FQ87" s="559" t="e">
        <f>INDEX(MERCREDI!$B$6:$B$29,MATCH($A$87,MERCREDI!U6:U29,0))</f>
        <v>#N/A</v>
      </c>
      <c r="FR87" s="559" t="e">
        <f>INDEX(MERCREDI!$B$6:$B$29,MATCH($A$87,MERCREDI!V6:V29,0))</f>
        <v>#N/A</v>
      </c>
      <c r="FS87" s="559" t="e">
        <f>INDEX(MERCREDI!$B$6:$B$29,MATCH($A$87,MERCREDI!W6:W29,0))</f>
        <v>#N/A</v>
      </c>
      <c r="FT87" s="559" t="e">
        <f>INDEX(MERCREDI!$B$6:$B$29,MATCH($A$87,MERCREDI!X6:X29,0))</f>
        <v>#N/A</v>
      </c>
      <c r="FU87" s="559" t="e">
        <f>INDEX(MERCREDI!$B$6:$B$29,MATCH($A$87,MERCREDI!Y6:Y29,0))</f>
        <v>#N/A</v>
      </c>
      <c r="FV87" s="559" t="e">
        <f>INDEX(MERCREDI!$B$6:$B$29,MATCH($A$87,MERCREDI!Z6:Z29,0))</f>
        <v>#N/A</v>
      </c>
      <c r="FW87" s="559">
        <f>INDEX(MERCREDI!$B$6:$B$29,MATCH($A$87,MERCREDI!AA6:AA29,0))</f>
        <v>0.33333333333333331</v>
      </c>
      <c r="FX87" s="559">
        <f>INDEX(MERCREDI!$B$6:$B$29,MATCH($A$87,MERCREDI!AB6:AB29,0))</f>
        <v>0.33333333333333331</v>
      </c>
      <c r="FY87" s="572">
        <f t="shared" si="80"/>
        <v>0.66666666666666663</v>
      </c>
      <c r="GA87" s="570">
        <f t="shared" si="81"/>
        <v>0</v>
      </c>
      <c r="GB87" s="565" t="e">
        <f>INDEX(JEUDI!$B$6:$B$29,MATCH($A$87,JEUDI!D6:D29,0))</f>
        <v>#N/A</v>
      </c>
      <c r="GC87" s="565" t="e">
        <f>INDEX(JEUDI!$B$6:$B$29,MATCH($A$87,JEUDI!E6:E29,0))</f>
        <v>#N/A</v>
      </c>
      <c r="GD87" s="565" t="e">
        <f>INDEX(JEUDI!$B$6:$B$29,MATCH($A$87,JEUDI!F6:F29,0))</f>
        <v>#N/A</v>
      </c>
      <c r="GE87" s="565" t="e">
        <f>INDEX(JEUDI!$B$6:$B$29,MATCH($A$87,JEUDI!G6:G29,0))</f>
        <v>#N/A</v>
      </c>
      <c r="GF87" s="565" t="e">
        <f>INDEX(JEUDI!$B$6:$B$29,MATCH($A$87,JEUDI!H6:H29,0))</f>
        <v>#N/A</v>
      </c>
      <c r="GG87" s="565" t="e">
        <f>INDEX(JEUDI!$B$6:$B$29,MATCH($A$87,JEUDI!I6:I29,0))</f>
        <v>#N/A</v>
      </c>
      <c r="GH87" s="565" t="e">
        <f>INDEX(JEUDI!$B$6:$B$29,MATCH($A$87,JEUDI!J6:J29,0))</f>
        <v>#N/A</v>
      </c>
      <c r="GI87" s="565" t="e">
        <f>INDEX(JEUDI!$B$6:$B$29,MATCH($A$87,JEUDI!K6:K29,0))</f>
        <v>#N/A</v>
      </c>
      <c r="GJ87" s="565" t="e">
        <f>INDEX(JEUDI!$B$6:$B$29,MATCH($A$87,JEUDI!L6:L29,0))</f>
        <v>#N/A</v>
      </c>
      <c r="GK87" s="565" t="e">
        <f>INDEX(JEUDI!$B$6:$B$29,MATCH($A$87,JEUDI!M6:M29,0))</f>
        <v>#N/A</v>
      </c>
      <c r="GL87" s="565" t="e">
        <f>INDEX(JEUDI!$B$6:$B$29,MATCH($A$87,JEUDI!N6:N29,0))</f>
        <v>#N/A</v>
      </c>
      <c r="GM87" s="565" t="e">
        <f>INDEX(JEUDI!$B$6:$B$29,MATCH($A$87,JEUDI!O6:O29,0))</f>
        <v>#N/A</v>
      </c>
      <c r="GN87" s="565" t="e">
        <f>INDEX(JEUDI!$B$6:$B$29,MATCH($A$87,JEUDI!P6:P29,0))</f>
        <v>#N/A</v>
      </c>
      <c r="GO87" s="565" t="e">
        <f>INDEX(JEUDI!$B$6:$B$29,MATCH($A$87,JEUDI!Q6:Q29,0))</f>
        <v>#N/A</v>
      </c>
      <c r="GP87" s="565" t="e">
        <f>INDEX(JEUDI!$B$6:$B$29,MATCH($A$87,JEUDI!R6:R29,0))</f>
        <v>#N/A</v>
      </c>
      <c r="GQ87" s="565" t="e">
        <f>INDEX(JEUDI!$B$6:$B$29,MATCH($A$87,JEUDI!S6:S29,0))</f>
        <v>#N/A</v>
      </c>
      <c r="GR87" s="565" t="e">
        <f>INDEX(JEUDI!$B$6:$B$29,MATCH($A$87,JEUDI!T6:T29,0))</f>
        <v>#N/A</v>
      </c>
      <c r="GS87" s="565" t="e">
        <f>INDEX(JEUDI!$B$6:$B$29,MATCH($A$87,JEUDI!U6:U29,0))</f>
        <v>#N/A</v>
      </c>
      <c r="GT87" s="565" t="e">
        <f>INDEX(JEUDI!$B$6:$B$29,MATCH($A$87,JEUDI!V6:V29,0))</f>
        <v>#N/A</v>
      </c>
      <c r="GU87" s="565" t="e">
        <f>INDEX(JEUDI!$B$6:$B$29,MATCH($A$87,JEUDI!W6:W29,0))</f>
        <v>#N/A</v>
      </c>
      <c r="GV87" s="565" t="e">
        <f>INDEX(JEUDI!$B$6:$B$29,MATCH($A$87,JEUDI!X6:X29,0))</f>
        <v>#N/A</v>
      </c>
      <c r="GW87" s="565" t="e">
        <f>INDEX(JEUDI!$B$6:$B$29,MATCH($A$87,JEUDI!Y6:Y29,0))</f>
        <v>#N/A</v>
      </c>
      <c r="GX87" s="565" t="e">
        <f>INDEX(JEUDI!$B$6:$B$29,MATCH($A$87,JEUDI!Z6:Z29,0))</f>
        <v>#N/A</v>
      </c>
      <c r="GY87" s="565">
        <f>INDEX(JEUDI!$B$6:$B$29,MATCH($A$87,JEUDI!AA6:AA29,0))</f>
        <v>0.33333333333333331</v>
      </c>
      <c r="GZ87" s="565">
        <f>INDEX(JEUDI!$B$6:$B$29,MATCH($A$87,JEUDI!AB6:AB29,0))</f>
        <v>0.33333333333333331</v>
      </c>
      <c r="HA87" s="572">
        <f t="shared" si="82"/>
        <v>0.66666666666666663</v>
      </c>
      <c r="HC87" s="772">
        <f t="shared" si="83"/>
        <v>0</v>
      </c>
      <c r="HD87" s="565" t="e">
        <f>INDEX(VENDREDI!$B$6:$B$29,MATCH($A$87,VENDREDI!D6:D29,0))</f>
        <v>#N/A</v>
      </c>
      <c r="HE87" s="565" t="e">
        <f>INDEX(VENDREDI!$B$6:$B$29,MATCH($A$87,VENDREDI!E6:E29,0))</f>
        <v>#N/A</v>
      </c>
      <c r="HF87" s="565" t="e">
        <f>INDEX(VENDREDI!$B$6:$B$29,MATCH($A$87,VENDREDI!F6:F29,0))</f>
        <v>#N/A</v>
      </c>
      <c r="HG87" s="565" t="e">
        <f>INDEX(VENDREDI!$B$6:$B$29,MATCH($A$87,VENDREDI!G6:G29,0))</f>
        <v>#N/A</v>
      </c>
      <c r="HH87" s="565" t="e">
        <f>INDEX(VENDREDI!$B$6:$B$29,MATCH($A$87,VENDREDI!H6:H29,0))</f>
        <v>#N/A</v>
      </c>
      <c r="HI87" s="565" t="e">
        <f>INDEX(VENDREDI!$B$6:$B$29,MATCH($A$87,VENDREDI!I6:I29,0))</f>
        <v>#N/A</v>
      </c>
      <c r="HJ87" s="565" t="e">
        <f>INDEX(VENDREDI!$B$6:$B$29,MATCH($A$87,VENDREDI!J6:J29,0))</f>
        <v>#N/A</v>
      </c>
      <c r="HK87" s="565" t="e">
        <f>INDEX(VENDREDI!$B$6:$B$29,MATCH($A$87,VENDREDI!K6:K29,0))</f>
        <v>#N/A</v>
      </c>
      <c r="HL87" s="565" t="e">
        <f>INDEX(VENDREDI!$B$6:$B$29,MATCH($A$87,VENDREDI!L6:L29,0))</f>
        <v>#N/A</v>
      </c>
      <c r="HM87" s="565" t="e">
        <f>INDEX(VENDREDI!$B$6:$B$29,MATCH($A$87,VENDREDI!M6:M29,0))</f>
        <v>#N/A</v>
      </c>
      <c r="HN87" s="565" t="e">
        <f>INDEX(VENDREDI!$B$6:$B$29,MATCH($A$87,VENDREDI!N6:N29,0))</f>
        <v>#N/A</v>
      </c>
      <c r="HO87" s="565" t="e">
        <f>INDEX(VENDREDI!$B$6:$B$29,MATCH($A$87,VENDREDI!O6:O29,0))</f>
        <v>#N/A</v>
      </c>
      <c r="HP87" s="565" t="e">
        <f>INDEX(VENDREDI!$B$6:$B$29,MATCH($A$87,VENDREDI!P6:P29,0))</f>
        <v>#N/A</v>
      </c>
      <c r="HQ87" s="565" t="e">
        <f>INDEX(VENDREDI!$B$6:$B$29,MATCH($A$87,VENDREDI!Q6:Q29,0))</f>
        <v>#N/A</v>
      </c>
      <c r="HR87" s="565" t="e">
        <f>INDEX(VENDREDI!$B$6:$B$29,MATCH($A$87,VENDREDI!R6:R29,0))</f>
        <v>#N/A</v>
      </c>
      <c r="HS87" s="565" t="e">
        <f>INDEX(VENDREDI!$B$6:$B$29,MATCH($A$87,VENDREDI!S6:S29,0))</f>
        <v>#N/A</v>
      </c>
      <c r="HT87" s="565" t="e">
        <f>INDEX(VENDREDI!$B$6:$B$29,MATCH($A$87,VENDREDI!T6:T29,0))</f>
        <v>#N/A</v>
      </c>
      <c r="HU87" s="565" t="e">
        <f>INDEX(VENDREDI!$B$6:$B$29,MATCH($A$87,VENDREDI!U6:U29,0))</f>
        <v>#N/A</v>
      </c>
      <c r="HV87" s="565" t="e">
        <f>INDEX(VENDREDI!$B$6:$B$29,MATCH($A$87,VENDREDI!V6:V29,0))</f>
        <v>#N/A</v>
      </c>
      <c r="HW87" s="565" t="e">
        <f>INDEX(VENDREDI!$B$6:$B$29,MATCH($A$87,VENDREDI!W6:W29,0))</f>
        <v>#N/A</v>
      </c>
      <c r="HX87" s="565" t="e">
        <f>INDEX(VENDREDI!$B$6:$B$29,MATCH($A$87,VENDREDI!X6:X29,0))</f>
        <v>#N/A</v>
      </c>
      <c r="HY87" s="565" t="e">
        <f>INDEX(VENDREDI!$B$6:$B$29,MATCH($A$87,VENDREDI!Y6:Y29,0))</f>
        <v>#N/A</v>
      </c>
      <c r="HZ87" s="565" t="e">
        <f>INDEX(VENDREDI!$B$6:$B$29,MATCH($A$87,VENDREDI!Z6:Z29,0))</f>
        <v>#N/A</v>
      </c>
      <c r="IA87" s="565">
        <f>INDEX(VENDREDI!$B$6:$B$29,MATCH($A$87,VENDREDI!AA6:AA29,0))</f>
        <v>0.33333333333333331</v>
      </c>
      <c r="IB87" s="565">
        <f>INDEX(VENDREDI!$B$6:$B$29,MATCH($A$87,VENDREDI!AB6:AB29,0))</f>
        <v>0.33333333333333331</v>
      </c>
      <c r="IC87" s="572">
        <f t="shared" si="84"/>
        <v>0.66666666666666663</v>
      </c>
      <c r="IG87" s="772">
        <f t="shared" si="85"/>
        <v>0</v>
      </c>
      <c r="JG87" s="572">
        <f t="shared" si="86"/>
        <v>0</v>
      </c>
      <c r="JI87" s="772">
        <f t="shared" si="87"/>
        <v>0</v>
      </c>
      <c r="KI87" s="572">
        <f t="shared" si="88"/>
        <v>0</v>
      </c>
      <c r="KK87" s="565">
        <f t="shared" si="89"/>
        <v>0</v>
      </c>
      <c r="LK87" s="572">
        <f t="shared" si="90"/>
        <v>0</v>
      </c>
      <c r="LM87" s="565">
        <f t="shared" si="91"/>
        <v>0</v>
      </c>
      <c r="MM87" s="572">
        <f t="shared" si="92"/>
        <v>0</v>
      </c>
      <c r="MP87" s="565">
        <f t="shared" si="93"/>
        <v>0</v>
      </c>
      <c r="NP87" s="572">
        <f t="shared" si="94"/>
        <v>0</v>
      </c>
      <c r="NS87" s="564">
        <f t="shared" si="95"/>
        <v>0</v>
      </c>
      <c r="NT87" s="617" t="e">
        <f>INDEX(LUNDI!$B$63:$B$66,MATCH(A87,LUNDI!$D$63:$D$66,0))</f>
        <v>#N/A</v>
      </c>
      <c r="NU87" s="618" t="e">
        <f>INDEX(LUNDI!$B$63:$B$66,MATCH(A87,LUNDI!$E$63:$E$66,0))</f>
        <v>#N/A</v>
      </c>
      <c r="NV87" s="625" t="e">
        <f>INDEX(LUNDI!$H$63:$H$66,MATCH(A87,LUNDI!$J$63:$J$66,0))</f>
        <v>#N/A</v>
      </c>
      <c r="NW87" s="626" t="e">
        <f>INDEX(LUNDI!$H$63:$H$66,MATCH(A87,LUNDI!$K$63:$K$66,0))</f>
        <v>#N/A</v>
      </c>
      <c r="NX87" s="617" t="e">
        <f>INDEX(MARDI!$B$63:$B$66,MATCH(A87,MARDI!$D$63:$D$66,0))</f>
        <v>#N/A</v>
      </c>
      <c r="NY87" s="618" t="e">
        <f>INDEX(MARDI!$B$63:$B$66,MATCH(A87,MARDI!$E$63:$E$66,0))</f>
        <v>#N/A</v>
      </c>
      <c r="NZ87" s="625" t="e">
        <f>INDEX(MARDI!$H$63:$H$66,MATCH(A87,MARDI!$J$63:$J$66,0))</f>
        <v>#N/A</v>
      </c>
      <c r="OA87" s="626" t="e">
        <f>INDEX(MARDI!$H$63:$H$66,MATCH(A87,MARDI!$K$63:$K$66,0))</f>
        <v>#N/A</v>
      </c>
      <c r="OB87" s="617" t="e">
        <f>INDEX(MERCREDI!$B$63:$B$66,MATCH(A87,MERCREDI!$D$63:$D$66,0))</f>
        <v>#N/A</v>
      </c>
      <c r="OC87" s="618" t="e">
        <f>INDEX(MERCREDI!$B$63:$B$66,MATCH(A87,MERCREDI!$E$63:$E$66,0))</f>
        <v>#N/A</v>
      </c>
      <c r="OD87" s="625" t="e">
        <f>INDEX(MERCREDI!$H$63:$H$66,MATCH(A87,MERCREDI!$J$63:$J$66,0))</f>
        <v>#N/A</v>
      </c>
      <c r="OE87" s="626" t="e">
        <f>INDEX(MERCREDI!$H$63:$H$66,MATCH(A87,MERCREDI!$K$63:$K$66,0))</f>
        <v>#N/A</v>
      </c>
      <c r="OF87" s="617" t="e">
        <f>INDEX(JEUDI!$B$63:$B$66,MATCH(A87,JEUDI!$D$63:$D$66,0))</f>
        <v>#N/A</v>
      </c>
      <c r="OG87" s="618" t="e">
        <f>INDEX(JEUDI!$B$63:$B$66,MATCH(A87,JEUDI!$E$63:$E$66,0))</f>
        <v>#N/A</v>
      </c>
      <c r="OH87" s="625" t="e">
        <f>INDEX(JEUDI!$H$63:$H$66,MATCH(A87,JEUDI!$J$63:$J$66,0))</f>
        <v>#N/A</v>
      </c>
      <c r="OI87" s="626" t="e">
        <f>INDEX(JEUDI!$H$63:$H$66,MATCH(A87,JEUDI!$K$63:$K$66,0))</f>
        <v>#N/A</v>
      </c>
      <c r="OJ87" s="617" t="e">
        <f>INDEX(VENDREDI!$B$63:$B$66,MATCH(A87,VENDREDI!$D$63:$D$66,0))</f>
        <v>#N/A</v>
      </c>
      <c r="OK87" s="618" t="e">
        <f>INDEX(VENDREDI!$B$63:$B$66,MATCH(A87,VENDREDI!$E$63:$E$66,0))</f>
        <v>#N/A</v>
      </c>
      <c r="OL87" s="625" t="e">
        <f>INDEX(VENDREDI!$H$63:$H$66,MATCH(A87,VENDREDI!$J$63:$J$66,0))</f>
        <v>#N/A</v>
      </c>
      <c r="OM87" s="626" t="e">
        <f>INDEX(VENDREDI!$H$63:$H$66,MATCH(A87,VENDREDI!$K$63:$K$66,0))</f>
        <v>#N/A</v>
      </c>
      <c r="ON87" s="669">
        <f t="shared" si="96"/>
        <v>0</v>
      </c>
      <c r="OO87" s="641" t="e">
        <f>INDEX(LUNDI!$C$63:$C$66,MATCH(A87,LUNDI!$D$63:$D$66,0))</f>
        <v>#N/A</v>
      </c>
      <c r="OP87" s="642" t="e">
        <f>INDEX(LUNDI!$C$63:$C$66,MATCH(A87,LUNDI!$E$63:$E$66,0))</f>
        <v>#N/A</v>
      </c>
      <c r="OQ87" s="645" t="e">
        <f>INDEX(LUNDI!$I$63:$I$66,MATCH(A87,LUNDI!$J$63:$J$66,0))</f>
        <v>#N/A</v>
      </c>
      <c r="OR87" s="646" t="e">
        <f>INDEX(LUNDI!$I$63:$I$66,MATCH(A87,LUNDI!$K$63:$K$66,0))</f>
        <v>#N/A</v>
      </c>
      <c r="OS87" s="649" t="e">
        <f>INDEX(MARDI!$C$63:$C$66,MATCH(A87,MARDI!$D$63:$D$66,0))</f>
        <v>#N/A</v>
      </c>
      <c r="OT87" s="650" t="e">
        <f>INDEX(MARDI!$C$63:$C$66,MATCH(A87,MARDI!$E$63:$E$66,0))</f>
        <v>#N/A</v>
      </c>
      <c r="OU87" s="651" t="e">
        <f>INDEX(MARDI!$I$63:$I$66,MATCH(A87,MARDI!$J$63:$J$66,0))</f>
        <v>#N/A</v>
      </c>
      <c r="OV87" s="652" t="e">
        <f>INDEX(MARDI!$I$63:$I$66,MATCH(A87,MARDI!$K$63:$K$66,0))</f>
        <v>#N/A</v>
      </c>
      <c r="OW87" s="657" t="e">
        <f>INDEX(MERCREDI!$C$63:$C$66,MATCH(A87,MERCREDI!$D$63:$D$66,0))</f>
        <v>#N/A</v>
      </c>
      <c r="OX87" s="658" t="e">
        <f>INDEX(MERCREDI!$C$63:$C$66,MATCH(A87,MERCREDI!$E$63:$E$66,0))</f>
        <v>#N/A</v>
      </c>
      <c r="OY87" s="659" t="e">
        <f>INDEX(MERCREDI!$I$63:$I$66,MATCH(A87,MERCREDI!$J$63:$J$66,0))</f>
        <v>#N/A</v>
      </c>
      <c r="OZ87" s="660" t="e">
        <f>INDEX(MERCREDI!$I$63:$I$66,MATCH(A87,MERCREDI!$K$63:$K$66,0))</f>
        <v>#N/A</v>
      </c>
      <c r="PA87" s="657" t="e">
        <f>INDEX(JEUDI!$C$63:$C$66,MATCH(A87,JEUDI!$D$63:$D$66,0))</f>
        <v>#N/A</v>
      </c>
      <c r="PB87" s="658" t="e">
        <f>INDEX(JEUDI!$C$63:$C$66,MATCH(A87,JEUDI!$E$63:$E$66,0))</f>
        <v>#N/A</v>
      </c>
      <c r="PC87" s="659" t="e">
        <f>INDEX(JEUDI!$I$63:$I$66,MATCH(A87,JEUDI!$J$63:$J$66,0))</f>
        <v>#N/A</v>
      </c>
      <c r="PD87" s="660" t="e">
        <f>INDEX(JEUDI!$I$63:$I$66,MATCH(A87,JEUDI!$K$63:$K$66,0))</f>
        <v>#N/A</v>
      </c>
      <c r="PE87" s="657" t="e">
        <f>INDEX(VENDREDI!$C$63:$C$66,MATCH(A87,VENDREDI!$D$63:$D$66,0))</f>
        <v>#N/A</v>
      </c>
      <c r="PF87" s="658" t="e">
        <f>INDEX(VENDREDI!$C$63:$C$66,MATCH(A87,VENDREDI!$E$63:$E$66,0))</f>
        <v>#N/A</v>
      </c>
      <c r="PG87" s="659" t="e">
        <f>INDEX(VENDREDI!$I$63:$I$66,MATCH(A87,VENDREDI!$J$63:$J$66,0))</f>
        <v>#N/A</v>
      </c>
      <c r="PH87" s="660" t="e">
        <f>INDEX(VENDREDI!$I$63:$I$66,MATCH(A87,VENDREDI!$K$63:$K$66,0))</f>
        <v>#N/A</v>
      </c>
    </row>
    <row r="88" spans="1:461" x14ac:dyDescent="0.25">
      <c r="A88" s="200">
        <f>'LISTE DES PROFS'!A83</f>
        <v>0</v>
      </c>
      <c r="B88" s="233">
        <f t="shared" si="69"/>
        <v>0</v>
      </c>
      <c r="C88" s="234">
        <f t="shared" si="70"/>
        <v>0</v>
      </c>
      <c r="D88" s="234">
        <f t="shared" si="71"/>
        <v>0</v>
      </c>
      <c r="E88" s="235">
        <f t="shared" si="72"/>
        <v>0</v>
      </c>
      <c r="F88" s="233">
        <f t="shared" si="73"/>
        <v>0</v>
      </c>
      <c r="G88" s="234">
        <f t="shared" si="74"/>
        <v>0</v>
      </c>
      <c r="H88" s="234">
        <f t="shared" si="97"/>
        <v>0</v>
      </c>
      <c r="I88" s="235">
        <f t="shared" si="76"/>
        <v>0</v>
      </c>
      <c r="J88" s="233">
        <f t="shared" si="52"/>
        <v>0</v>
      </c>
      <c r="K88" s="234">
        <f t="shared" si="53"/>
        <v>0</v>
      </c>
      <c r="L88" s="234">
        <f t="shared" si="54"/>
        <v>0</v>
      </c>
      <c r="M88" s="235">
        <f t="shared" si="55"/>
        <v>0</v>
      </c>
      <c r="N88" s="491">
        <f t="shared" si="77"/>
        <v>0</v>
      </c>
      <c r="O88" s="506"/>
      <c r="P88" s="240">
        <f>COUNTIF(LUNDI!$D$6:$AB$15,A88)</f>
        <v>0</v>
      </c>
      <c r="Q88" s="241">
        <f>COUNTIF(LUNDI!$D$20:$Y$29,A88)</f>
        <v>0</v>
      </c>
      <c r="R88" s="444">
        <f t="shared" si="56"/>
        <v>0</v>
      </c>
      <c r="S88" s="241">
        <f>COUNTIF(MARDI!$D$6:$AB$15,A88)</f>
        <v>0</v>
      </c>
      <c r="T88" s="241">
        <f>COUNTIF(MARDI!$D$20:$Y$29,A88)</f>
        <v>0</v>
      </c>
      <c r="U88" s="444">
        <f t="shared" si="57"/>
        <v>0</v>
      </c>
      <c r="V88" s="241">
        <f>COUNTIF(MERCREDI!$D$6:$AB$15,A88)</f>
        <v>0</v>
      </c>
      <c r="W88" s="241">
        <f>COUNTIF(MERCREDI!$D$20:$Y$29,A88)</f>
        <v>0</v>
      </c>
      <c r="X88" s="444">
        <f t="shared" si="58"/>
        <v>0</v>
      </c>
      <c r="Y88" s="241">
        <f>COUNTIF(JEUDI!$D$6:$AB$15,A88)</f>
        <v>0</v>
      </c>
      <c r="Z88" s="241">
        <f>COUNTIF(JEUDI!$D$20:$Y$29,A88)</f>
        <v>0</v>
      </c>
      <c r="AA88" s="444">
        <f t="shared" si="59"/>
        <v>0</v>
      </c>
      <c r="AB88" s="241">
        <f>COUNTIF(VENDREDI!$D$6:$AB$15,A88)</f>
        <v>0</v>
      </c>
      <c r="AC88" s="242">
        <f>COUNTIF(VENDREDI!$D$20:$Y$29,A88)</f>
        <v>0</v>
      </c>
      <c r="AD88" s="451">
        <f t="shared" si="60"/>
        <v>0</v>
      </c>
      <c r="AE88" s="226">
        <f>COUNTIF(LUNDI!$D$63:$D$66,A88)</f>
        <v>0</v>
      </c>
      <c r="AF88" s="227">
        <f>COUNTIF(LUNDI!$E$63:$E$66,A88)</f>
        <v>0</v>
      </c>
      <c r="AG88" s="228">
        <f>COUNTIF(MARDI!$D$63:$D$66,A88)</f>
        <v>0</v>
      </c>
      <c r="AH88" s="234">
        <f>COUNTIF(MARDI!$E$63:$E$66,A88)</f>
        <v>0</v>
      </c>
      <c r="AI88" s="228">
        <f>COUNTIF(MERCREDI!$D$63:$D$66,A88)</f>
        <v>0</v>
      </c>
      <c r="AJ88" s="234">
        <f>COUNTIF(MERCREDI!$E$63:$E$66,A88)</f>
        <v>0</v>
      </c>
      <c r="AK88" s="228">
        <f>COUNTIF(JEUDI!$D$63:$D$66,A88)</f>
        <v>0</v>
      </c>
      <c r="AL88" s="227">
        <f>COUNTIF(JEUDI!$E$63:$E$66,A88)</f>
        <v>0</v>
      </c>
      <c r="AM88" s="228">
        <f>COUNTIF(VENDREDI!$D$63:$D$66,A88)</f>
        <v>0</v>
      </c>
      <c r="AN88" s="525">
        <f>COUNTIF(VENDREDI!$E$63:$E$66,A88)</f>
        <v>0</v>
      </c>
      <c r="AO88" s="240">
        <f>COUNTIF(LUNDI!$F$63:$F$66,A88)</f>
        <v>0</v>
      </c>
      <c r="AP88" s="241"/>
      <c r="AQ88" s="241">
        <f>COUNTIF(MARDI!$F$63:$F$66,A88)</f>
        <v>0</v>
      </c>
      <c r="AR88" s="241"/>
      <c r="AS88" s="241">
        <f>COUNTIF(MERCREDI!$F$63:$F$66,A88)</f>
        <v>0</v>
      </c>
      <c r="AT88" s="241"/>
      <c r="AU88" s="241">
        <f>COUNTIF(JEUDI!$F$63:$F$66,A88)</f>
        <v>0</v>
      </c>
      <c r="AV88" s="241"/>
      <c r="AW88" s="242">
        <f>COUNTIF(VENDREDI!$F$63:$F$66,A88)</f>
        <v>0</v>
      </c>
      <c r="AX88" s="239"/>
      <c r="AY88" s="239"/>
      <c r="AZ88" s="233">
        <f>COUNTIF(LUNDI!$D$35:$AB$44,A88)</f>
        <v>0</v>
      </c>
      <c r="BA88" s="234">
        <f>COUNTIF(LUNDI!$D$49:$Y$58,A88)</f>
        <v>0</v>
      </c>
      <c r="BB88" s="444">
        <f t="shared" si="61"/>
        <v>0</v>
      </c>
      <c r="BC88" s="234">
        <f>COUNTIF(MARDI!$D$35:$AB$44,A88)</f>
        <v>0</v>
      </c>
      <c r="BD88" s="234">
        <f>COUNTIF(MARDI!$D$49:$Y$58,A88)</f>
        <v>0</v>
      </c>
      <c r="BE88" s="444">
        <f t="shared" si="62"/>
        <v>0</v>
      </c>
      <c r="BF88" s="234">
        <f>COUNTIF(MERCREDI!$D$35:$AB$44,A88)</f>
        <v>0</v>
      </c>
      <c r="BG88" s="234">
        <f>COUNTIF(MERCREDI!$D$49:$Y$58,A88)</f>
        <v>0</v>
      </c>
      <c r="BH88" s="444">
        <f t="shared" si="63"/>
        <v>0</v>
      </c>
      <c r="BI88" s="234">
        <f>COUNTIF(JEUDI!$D$35:$AB$44,A88)</f>
        <v>0</v>
      </c>
      <c r="BJ88" s="234">
        <f>COUNTIF(JEUDI!$D$49:$Y$58,A88)</f>
        <v>0</v>
      </c>
      <c r="BK88" s="444">
        <f t="shared" si="64"/>
        <v>0</v>
      </c>
      <c r="BL88" s="234">
        <f>COUNTIF(VENDREDI!$D$35:$AB$44,A88)</f>
        <v>0</v>
      </c>
      <c r="BM88" s="235">
        <f>COUNTIF(VENDREDI!$D$49:$Y$58,A88)</f>
        <v>0</v>
      </c>
      <c r="BN88" s="451">
        <f t="shared" si="65"/>
        <v>0</v>
      </c>
      <c r="BO88" s="207">
        <f>COUNTIF(LUNDI!$J$63:$J$66,A88)</f>
        <v>0</v>
      </c>
      <c r="BP88" s="41">
        <f>COUNTIF(LUNDI!$K$63:$K$66,A88)</f>
        <v>0</v>
      </c>
      <c r="BQ88" s="207">
        <f>COUNTIF(MARDI!$J$63:$J$66,A88)</f>
        <v>0</v>
      </c>
      <c r="BR88" s="41">
        <f>COUNTIF(MARDI!$K$63:$K$66,A88)</f>
        <v>0</v>
      </c>
      <c r="BS88" s="207">
        <f>COUNTIF(MERCREDI!$J$63:$J$66,A88)</f>
        <v>0</v>
      </c>
      <c r="BT88" s="41">
        <f>COUNTIF(MERCREDI!$K$63:$K$66,A88)</f>
        <v>0</v>
      </c>
      <c r="BU88" s="207">
        <f>COUNTIF(JEUDI!$J$63:$J$66,A88)</f>
        <v>0</v>
      </c>
      <c r="BV88" s="41">
        <f>COUNTIF(JEUDI!$K$63:$K$66,A88)</f>
        <v>0</v>
      </c>
      <c r="BW88" s="207">
        <f>COUNTIF(VENDREDI!$J$63:$J$66,A88)</f>
        <v>0</v>
      </c>
      <c r="BX88" s="42">
        <f>COUNTIF(VENDREDI!$K$63:$K$66,A88)</f>
        <v>0</v>
      </c>
      <c r="BY88" s="207">
        <f>COUNTIF(LUNDI!$L$66:$L144,A88)</f>
        <v>0</v>
      </c>
      <c r="BZ88" s="208"/>
      <c r="CA88" s="41">
        <f>COUNTIF(MARDI!$L$63:$L$66,A88)</f>
        <v>0</v>
      </c>
      <c r="CB88" s="208"/>
      <c r="CC88" s="208">
        <f>COUNTIF(MERCREDI!$L$63:$L$66,A88)</f>
        <v>0</v>
      </c>
      <c r="CD88" s="208"/>
      <c r="CE88" s="41">
        <f>COUNTIF(JEUDI!$L$63:$L$66,A88)</f>
        <v>0</v>
      </c>
      <c r="CF88" s="208"/>
      <c r="CG88" s="209">
        <f>COUNTIF(VENDREDI!$L$63:$L$66,A88)</f>
        <v>0</v>
      </c>
      <c r="CH88" s="466"/>
      <c r="CI88" s="466"/>
      <c r="CJ88" s="466"/>
      <c r="CK88" s="43">
        <f>COUNTIF(LUNDI!$O$64:$O$66,A88)</f>
        <v>0</v>
      </c>
      <c r="CL88" s="41">
        <f>COUNTIF(MARDI!$O$64:$O$66,A88)</f>
        <v>0</v>
      </c>
      <c r="CM88" s="41">
        <f>COUNTIF(MERCREDI!$O$64:$O$66,A88)</f>
        <v>0</v>
      </c>
      <c r="CN88" s="41">
        <f>COUNTIF(JEUDI!$O$64:$O$66,A88)</f>
        <v>0</v>
      </c>
      <c r="CO88" s="42">
        <f>COUNTIF(VENDREDI!$O$64:$O$66,A88)</f>
        <v>0</v>
      </c>
      <c r="CQ88" s="43">
        <f>COUNTIF(LUNDI!$P$64:$P$66,A88)</f>
        <v>0</v>
      </c>
      <c r="CR88" s="41">
        <f>COUNTIF(MARDI!$P$64:$P$66,A88)</f>
        <v>0</v>
      </c>
      <c r="CS88" s="41">
        <f>COUNTIF(MERCREDI!$P$64:$P$66,A88)</f>
        <v>0</v>
      </c>
      <c r="CT88" s="41">
        <f>COUNTIF(JEUDI!$P$64:$P$66,A88)</f>
        <v>0</v>
      </c>
      <c r="CU88" s="42">
        <f>COUNTIF(VENDREDI!$P$64:$P$66,A88)</f>
        <v>0</v>
      </c>
      <c r="CV88" s="543">
        <f t="shared" si="78"/>
        <v>0</v>
      </c>
      <c r="CW88" s="559" t="e">
        <f>INDEX(LUNDI!$B$6:$B$29,MATCH($A$88,LUNDI!D6:D29,0))</f>
        <v>#N/A</v>
      </c>
      <c r="CX88" s="559" t="e">
        <f>INDEX(LUNDI!$B$6:$B$29,MATCH($A$88,LUNDI!E6:E29,0))</f>
        <v>#N/A</v>
      </c>
      <c r="CY88" s="559" t="e">
        <f>INDEX(LUNDI!$B$6:$B$29,MATCH($A$88,LUNDI!F6:F29,0))</f>
        <v>#N/A</v>
      </c>
      <c r="CZ88" s="559" t="e">
        <f>INDEX(LUNDI!$B$6:$B$29,MATCH($A$88,LUNDI!G6:G29,0))</f>
        <v>#N/A</v>
      </c>
      <c r="DA88" s="559" t="e">
        <f>INDEX(LUNDI!$B$6:$B$29,MATCH($A$88,LUNDI!H6:H29,0))</f>
        <v>#N/A</v>
      </c>
      <c r="DB88" s="559" t="e">
        <f>INDEX(LUNDI!$B$6:$B$29,MATCH($A$88,LUNDI!I6:I29,0))</f>
        <v>#N/A</v>
      </c>
      <c r="DC88" s="559" t="e">
        <f>INDEX(LUNDI!$B$6:$B$29,MATCH($A$88,LUNDI!J6:J29,0))</f>
        <v>#N/A</v>
      </c>
      <c r="DD88" s="559" t="e">
        <f>INDEX(LUNDI!$B$6:$B$29,MATCH($A$88,LUNDI!K6:K29,0))</f>
        <v>#N/A</v>
      </c>
      <c r="DE88" s="559" t="e">
        <f>INDEX(LUNDI!$B$6:$B$29,MATCH($A$88,LUNDI!L6:L29,0))</f>
        <v>#N/A</v>
      </c>
      <c r="DF88" s="559" t="e">
        <f>INDEX(LUNDI!$B$6:$B$29,MATCH($A$88,LUNDI!M6:M29,0))</f>
        <v>#N/A</v>
      </c>
      <c r="DG88" s="559" t="e">
        <f>INDEX(LUNDI!$B$6:$B$29,MATCH($A$88,LUNDI!N6:N29,0))</f>
        <v>#N/A</v>
      </c>
      <c r="DH88" s="559" t="e">
        <f>INDEX(LUNDI!$B$6:$B$29,MATCH($A$88,LUNDI!O6:O29,0))</f>
        <v>#N/A</v>
      </c>
      <c r="DI88" s="559" t="e">
        <f>INDEX(LUNDI!$B$6:$B$29,MATCH($A$88,LUNDI!P6:P29,0))</f>
        <v>#N/A</v>
      </c>
      <c r="DJ88" s="559" t="e">
        <f>INDEX(LUNDI!$B$6:$B$29,MATCH($A$88,LUNDI!Q6:Q29,0))</f>
        <v>#N/A</v>
      </c>
      <c r="DK88" s="559" t="e">
        <f>INDEX(LUNDI!$B$6:$B$29,MATCH($A$88,LUNDI!R6:R29,0))</f>
        <v>#N/A</v>
      </c>
      <c r="DL88" s="559" t="e">
        <f>INDEX(LUNDI!$B$6:$B$29,MATCH($A$88,LUNDI!S6:S29,0))</f>
        <v>#N/A</v>
      </c>
      <c r="DM88" s="559" t="e">
        <f>INDEX(LUNDI!$B$6:$B$29,MATCH($A$88,LUNDI!T6:T29,0))</f>
        <v>#N/A</v>
      </c>
      <c r="DN88" s="559" t="e">
        <f>INDEX(LUNDI!$B$6:$B$29,MATCH($A$88,LUNDI!U6:U29,0))</f>
        <v>#N/A</v>
      </c>
      <c r="DO88" s="559" t="e">
        <f>INDEX(LUNDI!$B$6:$B$29,MATCH($A$88,LUNDI!V6:V29,0))</f>
        <v>#N/A</v>
      </c>
      <c r="DP88" s="559" t="e">
        <f>INDEX(LUNDI!$B$6:$B$29,MATCH($A$88,LUNDI!W6:W29,0))</f>
        <v>#N/A</v>
      </c>
      <c r="DQ88" s="559" t="e">
        <f>INDEX(LUNDI!$B$6:$B$29,MATCH($A$88,LUNDI!X6:X29,0))</f>
        <v>#N/A</v>
      </c>
      <c r="DR88" s="559" t="e">
        <f>INDEX(LUNDI!$B$6:$B$29,MATCH($A$88,LUNDI!Y6:Y29,0))</f>
        <v>#N/A</v>
      </c>
      <c r="DS88" s="559" t="e">
        <f>INDEX(LUNDI!$B$6:$B$29,MATCH($A$88,LUNDI!Z6:Z29,0))</f>
        <v>#N/A</v>
      </c>
      <c r="DT88" s="559">
        <f>INDEX(LUNDI!$B$6:$B$29,MATCH($A$88,LUNDI!AA6:AA29,0))</f>
        <v>0.33333333333333331</v>
      </c>
      <c r="DU88" s="559">
        <f>INDEX(LUNDI!$B$6:$B$29,MATCH($A$88,LUNDI!AB6:AB29,0))</f>
        <v>0.33333333333333331</v>
      </c>
      <c r="DV88" s="572">
        <f t="shared" si="66"/>
        <v>0.66666666666666663</v>
      </c>
      <c r="DW88" s="543">
        <f t="shared" si="67"/>
        <v>0</v>
      </c>
      <c r="DX88" s="559" t="e">
        <f>INDEX(MARDI!$B$6:$B$29,MATCH($A$88,MARDI!D6:D29,0))</f>
        <v>#N/A</v>
      </c>
      <c r="DY88" s="559" t="e">
        <f>INDEX(MARDI!$B$6:$B$29,MATCH($A$88,MARDI!E6:E29,0))</f>
        <v>#N/A</v>
      </c>
      <c r="DZ88" s="559" t="e">
        <f>INDEX(MARDI!$B$6:$B$29,MATCH($A$88,MARDI!F6:F29,0))</f>
        <v>#N/A</v>
      </c>
      <c r="EA88" s="559" t="e">
        <f>INDEX(MARDI!$B$6:$B$29,MATCH($A$88,MARDI!G6:G29,0))</f>
        <v>#N/A</v>
      </c>
      <c r="EB88" s="559" t="e">
        <f>INDEX(MARDI!$B$6:$B$29,MATCH($A$88,MARDI!H6:H29,0))</f>
        <v>#N/A</v>
      </c>
      <c r="EC88" s="559" t="e">
        <f>INDEX(MARDI!$B$6:$B$29,MATCH($A$88,MARDI!I6:I29,0))</f>
        <v>#N/A</v>
      </c>
      <c r="ED88" s="559" t="e">
        <f>INDEX(MARDI!$B$6:$B$29,MATCH($A$88,MARDI!J6:J29,0))</f>
        <v>#N/A</v>
      </c>
      <c r="EE88" s="559" t="e">
        <f>INDEX(MARDI!$B$6:$B$29,MATCH($A$88,MARDI!K6:K29,0))</f>
        <v>#N/A</v>
      </c>
      <c r="EF88" s="559" t="e">
        <f>INDEX(MARDI!$B$6:$B$29,MATCH($A$88,MARDI!L6:L29,0))</f>
        <v>#N/A</v>
      </c>
      <c r="EG88" s="559" t="e">
        <f>INDEX(MARDI!$B$6:$B$29,MATCH($A$88,MARDI!M6:M29,0))</f>
        <v>#N/A</v>
      </c>
      <c r="EH88" s="559" t="e">
        <f>INDEX(MARDI!$B$6:$B$29,MATCH($A$88,MARDI!N6:N29,0))</f>
        <v>#N/A</v>
      </c>
      <c r="EI88" s="559" t="e">
        <f>INDEX(MARDI!$B$6:$B$29,MATCH($A$88,MARDI!O6:O29,0))</f>
        <v>#N/A</v>
      </c>
      <c r="EJ88" s="559" t="e">
        <f>INDEX(MARDI!$B$6:$B$29,MATCH($A$88,MARDI!P6:P29,0))</f>
        <v>#N/A</v>
      </c>
      <c r="EK88" s="559" t="e">
        <f>INDEX(MARDI!$B$6:$B$29,MATCH($A$88,MARDI!Q6:Q29,0))</f>
        <v>#N/A</v>
      </c>
      <c r="EL88" s="559" t="e">
        <f>INDEX(MARDI!$B$6:$B$29,MATCH($A$88,MARDI!R6:R29,0))</f>
        <v>#N/A</v>
      </c>
      <c r="EM88" s="559" t="e">
        <f>INDEX(MARDI!$B$6:$B$29,MATCH($A$88,MARDI!S6:S29,0))</f>
        <v>#N/A</v>
      </c>
      <c r="EN88" s="559" t="e">
        <f>INDEX(MARDI!$B$6:$B$29,MATCH($A$88,MARDI!T6:T29,0))</f>
        <v>#N/A</v>
      </c>
      <c r="EO88" s="559" t="e">
        <f>INDEX(MARDI!$B$6:$B$29,MATCH($A$88,MARDI!U6:U29,0))</f>
        <v>#N/A</v>
      </c>
      <c r="EP88" s="559" t="e">
        <f>INDEX(MARDI!$B$6:$B$29,MATCH($A$88,MARDI!V6:V29,0))</f>
        <v>#N/A</v>
      </c>
      <c r="EQ88" s="559" t="e">
        <f>INDEX(MARDI!$B$6:$B$29,MATCH($A$88,MARDI!W6:W29,0))</f>
        <v>#N/A</v>
      </c>
      <c r="ER88" s="559" t="e">
        <f>INDEX(MARDI!$B$6:$B$29,MATCH($A$88,MARDI!X6:X29,0))</f>
        <v>#N/A</v>
      </c>
      <c r="ES88" s="559" t="e">
        <f>INDEX(MARDI!$B$6:$B$29,MATCH($A$88,MARDI!Y6:Y29,0))</f>
        <v>#N/A</v>
      </c>
      <c r="ET88" s="559" t="e">
        <f>INDEX(MARDI!$B$6:$B$29,MATCH($A$88,MARDI!Z6:Z29,0))</f>
        <v>#N/A</v>
      </c>
      <c r="EU88" s="559">
        <f>INDEX(MARDI!$B$6:$B$29,MATCH($A$88,MARDI!AA6:AA29,0))</f>
        <v>0.33333333333333331</v>
      </c>
      <c r="EV88" s="559">
        <f>INDEX(MARDI!$B$6:$B$29,MATCH($A$88,MARDI!AB6:AB29,0))</f>
        <v>0.33333333333333331</v>
      </c>
      <c r="EW88" s="572">
        <f t="shared" si="68"/>
        <v>0.66666666666666663</v>
      </c>
      <c r="EY88" s="568">
        <f t="shared" si="79"/>
        <v>0</v>
      </c>
      <c r="EZ88" s="559" t="e">
        <f>INDEX(MERCREDI!$B$6:$B$29,MATCH($A$88,MERCREDI!D6:D29,0))</f>
        <v>#N/A</v>
      </c>
      <c r="FA88" s="559" t="e">
        <f>INDEX(MERCREDI!$B$6:$B$29,MATCH($A$88,MERCREDI!E6:E29,0))</f>
        <v>#N/A</v>
      </c>
      <c r="FB88" s="559" t="e">
        <f>INDEX(MERCREDI!$B$6:$B$29,MATCH($A$88,MERCREDI!F6:F29,0))</f>
        <v>#N/A</v>
      </c>
      <c r="FC88" s="559" t="e">
        <f>INDEX(MERCREDI!$B$6:$B$29,MATCH($A$88,MERCREDI!G6:G29,0))</f>
        <v>#N/A</v>
      </c>
      <c r="FD88" s="559" t="e">
        <f>INDEX(MERCREDI!$B$6:$B$29,MATCH($A$88,MERCREDI!H6:H29,0))</f>
        <v>#N/A</v>
      </c>
      <c r="FE88" s="559" t="e">
        <f>INDEX(MERCREDI!$B$6:$B$29,MATCH($A$88,MERCREDI!I6:I29,0))</f>
        <v>#N/A</v>
      </c>
      <c r="FF88" s="559" t="e">
        <f>INDEX(MERCREDI!$B$6:$B$29,MATCH($A$88,MERCREDI!J6:J29,0))</f>
        <v>#N/A</v>
      </c>
      <c r="FG88" s="559" t="e">
        <f>INDEX(MERCREDI!$B$6:$B$29,MATCH($A$88,MERCREDI!K6:K29,0))</f>
        <v>#N/A</v>
      </c>
      <c r="FH88" s="559" t="e">
        <f>INDEX(MERCREDI!$B$6:$B$29,MATCH($A$88,MERCREDI!L6:L29,0))</f>
        <v>#N/A</v>
      </c>
      <c r="FI88" s="559" t="e">
        <f>INDEX(MERCREDI!$B$6:$B$29,MATCH($A$88,MERCREDI!M6:M29,0))</f>
        <v>#N/A</v>
      </c>
      <c r="FJ88" s="559" t="e">
        <f>INDEX(MERCREDI!$B$6:$B$29,MATCH($A$88,MERCREDI!N6:N29,0))</f>
        <v>#N/A</v>
      </c>
      <c r="FK88" s="559" t="e">
        <f>INDEX(MERCREDI!$B$6:$B$29,MATCH($A$88,MERCREDI!O6:O29,0))</f>
        <v>#N/A</v>
      </c>
      <c r="FL88" s="559" t="e">
        <f>INDEX(MERCREDI!$B$6:$B$29,MATCH($A$88,MERCREDI!P6:P29,0))</f>
        <v>#N/A</v>
      </c>
      <c r="FM88" s="559" t="e">
        <f>INDEX(MERCREDI!$B$6:$B$29,MATCH($A$88,MERCREDI!Q6:Q29,0))</f>
        <v>#N/A</v>
      </c>
      <c r="FN88" s="559" t="e">
        <f>INDEX(MERCREDI!$B$6:$B$29,MATCH($A$88,MERCREDI!R6:R29,0))</f>
        <v>#N/A</v>
      </c>
      <c r="FO88" s="559" t="e">
        <f>INDEX(MERCREDI!$B$6:$B$29,MATCH($A$88,MERCREDI!S6:S29,0))</f>
        <v>#N/A</v>
      </c>
      <c r="FP88" s="559" t="e">
        <f>INDEX(MERCREDI!$B$6:$B$29,MATCH($A$88,MERCREDI!T6:T29,0))</f>
        <v>#N/A</v>
      </c>
      <c r="FQ88" s="559" t="e">
        <f>INDEX(MERCREDI!$B$6:$B$29,MATCH($A$88,MERCREDI!U6:U29,0))</f>
        <v>#N/A</v>
      </c>
      <c r="FR88" s="559" t="e">
        <f>INDEX(MERCREDI!$B$6:$B$29,MATCH($A$88,MERCREDI!V6:V29,0))</f>
        <v>#N/A</v>
      </c>
      <c r="FS88" s="559" t="e">
        <f>INDEX(MERCREDI!$B$6:$B$29,MATCH($A$88,MERCREDI!W6:W29,0))</f>
        <v>#N/A</v>
      </c>
      <c r="FT88" s="559" t="e">
        <f>INDEX(MERCREDI!$B$6:$B$29,MATCH($A$88,MERCREDI!X6:X29,0))</f>
        <v>#N/A</v>
      </c>
      <c r="FU88" s="559" t="e">
        <f>INDEX(MERCREDI!$B$6:$B$29,MATCH($A$88,MERCREDI!Y6:Y29,0))</f>
        <v>#N/A</v>
      </c>
      <c r="FV88" s="559" t="e">
        <f>INDEX(MERCREDI!$B$6:$B$29,MATCH($A$88,MERCREDI!Z6:Z29,0))</f>
        <v>#N/A</v>
      </c>
      <c r="FW88" s="559">
        <f>INDEX(MERCREDI!$B$6:$B$29,MATCH($A$88,MERCREDI!AA6:AA29,0))</f>
        <v>0.33333333333333331</v>
      </c>
      <c r="FX88" s="559">
        <f>INDEX(MERCREDI!$B$6:$B$29,MATCH($A$88,MERCREDI!AB6:AB29,0))</f>
        <v>0.33333333333333331</v>
      </c>
      <c r="FY88" s="572">
        <f t="shared" si="80"/>
        <v>0.66666666666666663</v>
      </c>
      <c r="GA88" s="570">
        <f t="shared" si="81"/>
        <v>0</v>
      </c>
      <c r="GB88" s="565" t="e">
        <f>INDEX(JEUDI!$B$6:$B$29,MATCH($A$88,JEUDI!D6:D29,0))</f>
        <v>#N/A</v>
      </c>
      <c r="GC88" s="565" t="e">
        <f>INDEX(JEUDI!$B$6:$B$29,MATCH($A$88,JEUDI!E6:E29,0))</f>
        <v>#N/A</v>
      </c>
      <c r="GD88" s="565" t="e">
        <f>INDEX(JEUDI!$B$6:$B$29,MATCH($A$88,JEUDI!F6:F29,0))</f>
        <v>#N/A</v>
      </c>
      <c r="GE88" s="565" t="e">
        <f>INDEX(JEUDI!$B$6:$B$29,MATCH($A$88,JEUDI!G6:G29,0))</f>
        <v>#N/A</v>
      </c>
      <c r="GF88" s="565" t="e">
        <f>INDEX(JEUDI!$B$6:$B$29,MATCH($A$88,JEUDI!H6:H29,0))</f>
        <v>#N/A</v>
      </c>
      <c r="GG88" s="565" t="e">
        <f>INDEX(JEUDI!$B$6:$B$29,MATCH($A$88,JEUDI!I6:I29,0))</f>
        <v>#N/A</v>
      </c>
      <c r="GH88" s="565" t="e">
        <f>INDEX(JEUDI!$B$6:$B$29,MATCH($A$88,JEUDI!J6:J29,0))</f>
        <v>#N/A</v>
      </c>
      <c r="GI88" s="565" t="e">
        <f>INDEX(JEUDI!$B$6:$B$29,MATCH($A$88,JEUDI!K6:K29,0))</f>
        <v>#N/A</v>
      </c>
      <c r="GJ88" s="565" t="e">
        <f>INDEX(JEUDI!$B$6:$B$29,MATCH($A$88,JEUDI!L6:L29,0))</f>
        <v>#N/A</v>
      </c>
      <c r="GK88" s="565" t="e">
        <f>INDEX(JEUDI!$B$6:$B$29,MATCH($A$88,JEUDI!M6:M29,0))</f>
        <v>#N/A</v>
      </c>
      <c r="GL88" s="565" t="e">
        <f>INDEX(JEUDI!$B$6:$B$29,MATCH($A$88,JEUDI!N6:N29,0))</f>
        <v>#N/A</v>
      </c>
      <c r="GM88" s="565" t="e">
        <f>INDEX(JEUDI!$B$6:$B$29,MATCH($A$88,JEUDI!O6:O29,0))</f>
        <v>#N/A</v>
      </c>
      <c r="GN88" s="565" t="e">
        <f>INDEX(JEUDI!$B$6:$B$29,MATCH($A$88,JEUDI!P6:P29,0))</f>
        <v>#N/A</v>
      </c>
      <c r="GO88" s="565" t="e">
        <f>INDEX(JEUDI!$B$6:$B$29,MATCH($A$88,JEUDI!Q6:Q29,0))</f>
        <v>#N/A</v>
      </c>
      <c r="GP88" s="565" t="e">
        <f>INDEX(JEUDI!$B$6:$B$29,MATCH($A$88,JEUDI!R6:R29,0))</f>
        <v>#N/A</v>
      </c>
      <c r="GQ88" s="565" t="e">
        <f>INDEX(JEUDI!$B$6:$B$29,MATCH($A$88,JEUDI!S6:S29,0))</f>
        <v>#N/A</v>
      </c>
      <c r="GR88" s="565" t="e">
        <f>INDEX(JEUDI!$B$6:$B$29,MATCH($A$88,JEUDI!T6:T29,0))</f>
        <v>#N/A</v>
      </c>
      <c r="GS88" s="565" t="e">
        <f>INDEX(JEUDI!$B$6:$B$29,MATCH($A$88,JEUDI!U6:U29,0))</f>
        <v>#N/A</v>
      </c>
      <c r="GT88" s="565" t="e">
        <f>INDEX(JEUDI!$B$6:$B$29,MATCH($A$88,JEUDI!V6:V29,0))</f>
        <v>#N/A</v>
      </c>
      <c r="GU88" s="565" t="e">
        <f>INDEX(JEUDI!$B$6:$B$29,MATCH($A$88,JEUDI!W6:W29,0))</f>
        <v>#N/A</v>
      </c>
      <c r="GV88" s="565" t="e">
        <f>INDEX(JEUDI!$B$6:$B$29,MATCH($A$88,JEUDI!X6:X29,0))</f>
        <v>#N/A</v>
      </c>
      <c r="GW88" s="565" t="e">
        <f>INDEX(JEUDI!$B$6:$B$29,MATCH($A$88,JEUDI!Y6:Y29,0))</f>
        <v>#N/A</v>
      </c>
      <c r="GX88" s="565" t="e">
        <f>INDEX(JEUDI!$B$6:$B$29,MATCH($A$88,JEUDI!Z6:Z29,0))</f>
        <v>#N/A</v>
      </c>
      <c r="GY88" s="565">
        <f>INDEX(JEUDI!$B$6:$B$29,MATCH($A$88,JEUDI!AA6:AA29,0))</f>
        <v>0.33333333333333331</v>
      </c>
      <c r="GZ88" s="565">
        <f>INDEX(JEUDI!$B$6:$B$29,MATCH($A$88,JEUDI!AB6:AB29,0))</f>
        <v>0.33333333333333331</v>
      </c>
      <c r="HA88" s="572">
        <f t="shared" si="82"/>
        <v>0.66666666666666663</v>
      </c>
      <c r="HC88" s="772">
        <f t="shared" si="83"/>
        <v>0</v>
      </c>
      <c r="HD88" s="565" t="e">
        <f>INDEX(VENDREDI!$B$6:$B$29,MATCH($A$88,VENDREDI!D6:D29,0))</f>
        <v>#N/A</v>
      </c>
      <c r="HE88" s="565" t="e">
        <f>INDEX(VENDREDI!$B$6:$B$29,MATCH($A$88,VENDREDI!E6:E29,0))</f>
        <v>#N/A</v>
      </c>
      <c r="HF88" s="565" t="e">
        <f>INDEX(VENDREDI!$B$6:$B$29,MATCH($A$88,VENDREDI!F6:F29,0))</f>
        <v>#N/A</v>
      </c>
      <c r="HG88" s="565" t="e">
        <f>INDEX(VENDREDI!$B$6:$B$29,MATCH($A$88,VENDREDI!G6:G29,0))</f>
        <v>#N/A</v>
      </c>
      <c r="HH88" s="565" t="e">
        <f>INDEX(VENDREDI!$B$6:$B$29,MATCH($A$88,VENDREDI!H6:H29,0))</f>
        <v>#N/A</v>
      </c>
      <c r="HI88" s="565" t="e">
        <f>INDEX(VENDREDI!$B$6:$B$29,MATCH($A$88,VENDREDI!I6:I29,0))</f>
        <v>#N/A</v>
      </c>
      <c r="HJ88" s="565" t="e">
        <f>INDEX(VENDREDI!$B$6:$B$29,MATCH($A$88,VENDREDI!J6:J29,0))</f>
        <v>#N/A</v>
      </c>
      <c r="HK88" s="565" t="e">
        <f>INDEX(VENDREDI!$B$6:$B$29,MATCH($A$88,VENDREDI!K6:K29,0))</f>
        <v>#N/A</v>
      </c>
      <c r="HL88" s="565" t="e">
        <f>INDEX(VENDREDI!$B$6:$B$29,MATCH($A$88,VENDREDI!L6:L29,0))</f>
        <v>#N/A</v>
      </c>
      <c r="HM88" s="565" t="e">
        <f>INDEX(VENDREDI!$B$6:$B$29,MATCH($A$88,VENDREDI!M6:M29,0))</f>
        <v>#N/A</v>
      </c>
      <c r="HN88" s="565" t="e">
        <f>INDEX(VENDREDI!$B$6:$B$29,MATCH($A$88,VENDREDI!N6:N29,0))</f>
        <v>#N/A</v>
      </c>
      <c r="HO88" s="565" t="e">
        <f>INDEX(VENDREDI!$B$6:$B$29,MATCH($A$88,VENDREDI!O6:O29,0))</f>
        <v>#N/A</v>
      </c>
      <c r="HP88" s="565" t="e">
        <f>INDEX(VENDREDI!$B$6:$B$29,MATCH($A$88,VENDREDI!P6:P29,0))</f>
        <v>#N/A</v>
      </c>
      <c r="HQ88" s="565" t="e">
        <f>INDEX(VENDREDI!$B$6:$B$29,MATCH($A$88,VENDREDI!Q6:Q29,0))</f>
        <v>#N/A</v>
      </c>
      <c r="HR88" s="565" t="e">
        <f>INDEX(VENDREDI!$B$6:$B$29,MATCH($A$88,VENDREDI!R6:R29,0))</f>
        <v>#N/A</v>
      </c>
      <c r="HS88" s="565" t="e">
        <f>INDEX(VENDREDI!$B$6:$B$29,MATCH($A$88,VENDREDI!S6:S29,0))</f>
        <v>#N/A</v>
      </c>
      <c r="HT88" s="565" t="e">
        <f>INDEX(VENDREDI!$B$6:$B$29,MATCH($A$88,VENDREDI!T6:T29,0))</f>
        <v>#N/A</v>
      </c>
      <c r="HU88" s="565" t="e">
        <f>INDEX(VENDREDI!$B$6:$B$29,MATCH($A$88,VENDREDI!U6:U29,0))</f>
        <v>#N/A</v>
      </c>
      <c r="HV88" s="565" t="e">
        <f>INDEX(VENDREDI!$B$6:$B$29,MATCH($A$88,VENDREDI!V6:V29,0))</f>
        <v>#N/A</v>
      </c>
      <c r="HW88" s="565" t="e">
        <f>INDEX(VENDREDI!$B$6:$B$29,MATCH($A$88,VENDREDI!W6:W29,0))</f>
        <v>#N/A</v>
      </c>
      <c r="HX88" s="565" t="e">
        <f>INDEX(VENDREDI!$B$6:$B$29,MATCH($A$88,VENDREDI!X6:X29,0))</f>
        <v>#N/A</v>
      </c>
      <c r="HY88" s="565" t="e">
        <f>INDEX(VENDREDI!$B$6:$B$29,MATCH($A$88,VENDREDI!Y6:Y29,0))</f>
        <v>#N/A</v>
      </c>
      <c r="HZ88" s="565" t="e">
        <f>INDEX(VENDREDI!$B$6:$B$29,MATCH($A$88,VENDREDI!Z6:Z29,0))</f>
        <v>#N/A</v>
      </c>
      <c r="IA88" s="565">
        <f>INDEX(VENDREDI!$B$6:$B$29,MATCH($A$88,VENDREDI!AA6:AA29,0))</f>
        <v>0.33333333333333331</v>
      </c>
      <c r="IB88" s="565">
        <f>INDEX(VENDREDI!$B$6:$B$29,MATCH($A$88,VENDREDI!AB6:AB29,0))</f>
        <v>0.33333333333333331</v>
      </c>
      <c r="IC88" s="572">
        <f t="shared" si="84"/>
        <v>0.66666666666666663</v>
      </c>
      <c r="IG88" s="772">
        <f t="shared" si="85"/>
        <v>0</v>
      </c>
      <c r="JG88" s="572">
        <f t="shared" si="86"/>
        <v>0</v>
      </c>
      <c r="JI88" s="772">
        <f t="shared" si="87"/>
        <v>0</v>
      </c>
      <c r="KI88" s="572">
        <f t="shared" si="88"/>
        <v>0</v>
      </c>
      <c r="KK88" s="565">
        <f t="shared" si="89"/>
        <v>0</v>
      </c>
      <c r="LK88" s="572">
        <f t="shared" si="90"/>
        <v>0</v>
      </c>
      <c r="LM88" s="565">
        <f t="shared" si="91"/>
        <v>0</v>
      </c>
      <c r="MM88" s="572">
        <f t="shared" si="92"/>
        <v>0</v>
      </c>
      <c r="MP88" s="565">
        <f t="shared" si="93"/>
        <v>0</v>
      </c>
      <c r="NP88" s="572">
        <f t="shared" si="94"/>
        <v>0</v>
      </c>
      <c r="NS88" s="564">
        <f t="shared" si="95"/>
        <v>0</v>
      </c>
      <c r="NT88" s="617" t="e">
        <f>INDEX(LUNDI!$B$63:$B$66,MATCH(A88,LUNDI!$D$63:$D$66,0))</f>
        <v>#N/A</v>
      </c>
      <c r="NU88" s="618" t="e">
        <f>INDEX(LUNDI!$B$63:$B$66,MATCH(A88,LUNDI!$E$63:$E$66,0))</f>
        <v>#N/A</v>
      </c>
      <c r="NV88" s="625" t="e">
        <f>INDEX(LUNDI!$H$63:$H$66,MATCH(A88,LUNDI!$J$63:$J$66,0))</f>
        <v>#N/A</v>
      </c>
      <c r="NW88" s="626" t="e">
        <f>INDEX(LUNDI!$H$63:$H$66,MATCH(A88,LUNDI!$K$63:$K$66,0))</f>
        <v>#N/A</v>
      </c>
      <c r="NX88" s="617" t="e">
        <f>INDEX(MARDI!$B$63:$B$66,MATCH(A88,MARDI!$D$63:$D$66,0))</f>
        <v>#N/A</v>
      </c>
      <c r="NY88" s="618" t="e">
        <f>INDEX(MARDI!$B$63:$B$66,MATCH(A88,MARDI!$E$63:$E$66,0))</f>
        <v>#N/A</v>
      </c>
      <c r="NZ88" s="625" t="e">
        <f>INDEX(MARDI!$H$63:$H$66,MATCH(A88,MARDI!$J$63:$J$66,0))</f>
        <v>#N/A</v>
      </c>
      <c r="OA88" s="626" t="e">
        <f>INDEX(MARDI!$H$63:$H$66,MATCH(A88,MARDI!$K$63:$K$66,0))</f>
        <v>#N/A</v>
      </c>
      <c r="OB88" s="617" t="e">
        <f>INDEX(MERCREDI!$B$63:$B$66,MATCH(A88,MERCREDI!$D$63:$D$66,0))</f>
        <v>#N/A</v>
      </c>
      <c r="OC88" s="618" t="e">
        <f>INDEX(MERCREDI!$B$63:$B$66,MATCH(A88,MERCREDI!$E$63:$E$66,0))</f>
        <v>#N/A</v>
      </c>
      <c r="OD88" s="625" t="e">
        <f>INDEX(MERCREDI!$H$63:$H$66,MATCH(A88,MERCREDI!$J$63:$J$66,0))</f>
        <v>#N/A</v>
      </c>
      <c r="OE88" s="626" t="e">
        <f>INDEX(MERCREDI!$H$63:$H$66,MATCH(A88,MERCREDI!$K$63:$K$66,0))</f>
        <v>#N/A</v>
      </c>
      <c r="OF88" s="617" t="e">
        <f>INDEX(JEUDI!$B$63:$B$66,MATCH(A88,JEUDI!$D$63:$D$66,0))</f>
        <v>#N/A</v>
      </c>
      <c r="OG88" s="618" t="e">
        <f>INDEX(JEUDI!$B$63:$B$66,MATCH(A88,JEUDI!$E$63:$E$66,0))</f>
        <v>#N/A</v>
      </c>
      <c r="OH88" s="625" t="e">
        <f>INDEX(JEUDI!$H$63:$H$66,MATCH(A88,JEUDI!$J$63:$J$66,0))</f>
        <v>#N/A</v>
      </c>
      <c r="OI88" s="626" t="e">
        <f>INDEX(JEUDI!$H$63:$H$66,MATCH(A88,JEUDI!$K$63:$K$66,0))</f>
        <v>#N/A</v>
      </c>
      <c r="OJ88" s="617" t="e">
        <f>INDEX(VENDREDI!$B$63:$B$66,MATCH(A88,VENDREDI!$D$63:$D$66,0))</f>
        <v>#N/A</v>
      </c>
      <c r="OK88" s="618" t="e">
        <f>INDEX(VENDREDI!$B$63:$B$66,MATCH(A88,VENDREDI!$E$63:$E$66,0))</f>
        <v>#N/A</v>
      </c>
      <c r="OL88" s="625" t="e">
        <f>INDEX(VENDREDI!$H$63:$H$66,MATCH(A88,VENDREDI!$J$63:$J$66,0))</f>
        <v>#N/A</v>
      </c>
      <c r="OM88" s="626" t="e">
        <f>INDEX(VENDREDI!$H$63:$H$66,MATCH(A88,VENDREDI!$K$63:$K$66,0))</f>
        <v>#N/A</v>
      </c>
      <c r="ON88" s="669">
        <f t="shared" si="96"/>
        <v>0</v>
      </c>
      <c r="OO88" s="641" t="e">
        <f>INDEX(LUNDI!$C$63:$C$66,MATCH(A88,LUNDI!$D$63:$D$66,0))</f>
        <v>#N/A</v>
      </c>
      <c r="OP88" s="642" t="e">
        <f>INDEX(LUNDI!$C$63:$C$66,MATCH(A88,LUNDI!$E$63:$E$66,0))</f>
        <v>#N/A</v>
      </c>
      <c r="OQ88" s="645" t="e">
        <f>INDEX(LUNDI!$I$63:$I$66,MATCH(A88,LUNDI!$J$63:$J$66,0))</f>
        <v>#N/A</v>
      </c>
      <c r="OR88" s="646" t="e">
        <f>INDEX(LUNDI!$I$63:$I$66,MATCH(A88,LUNDI!$K$63:$K$66,0))</f>
        <v>#N/A</v>
      </c>
      <c r="OS88" s="649" t="e">
        <f>INDEX(MARDI!$C$63:$C$66,MATCH(A88,MARDI!$D$63:$D$66,0))</f>
        <v>#N/A</v>
      </c>
      <c r="OT88" s="650" t="e">
        <f>INDEX(MARDI!$C$63:$C$66,MATCH(A88,MARDI!$E$63:$E$66,0))</f>
        <v>#N/A</v>
      </c>
      <c r="OU88" s="651" t="e">
        <f>INDEX(MARDI!$I$63:$I$66,MATCH(A88,MARDI!$J$63:$J$66,0))</f>
        <v>#N/A</v>
      </c>
      <c r="OV88" s="652" t="e">
        <f>INDEX(MARDI!$I$63:$I$66,MATCH(A88,MARDI!$K$63:$K$66,0))</f>
        <v>#N/A</v>
      </c>
      <c r="OW88" s="657" t="e">
        <f>INDEX(MERCREDI!$C$63:$C$66,MATCH(A88,MERCREDI!$D$63:$D$66,0))</f>
        <v>#N/A</v>
      </c>
      <c r="OX88" s="658" t="e">
        <f>INDEX(MERCREDI!$C$63:$C$66,MATCH(A88,MERCREDI!$E$63:$E$66,0))</f>
        <v>#N/A</v>
      </c>
      <c r="OY88" s="659" t="e">
        <f>INDEX(MERCREDI!$I$63:$I$66,MATCH(A88,MERCREDI!$J$63:$J$66,0))</f>
        <v>#N/A</v>
      </c>
      <c r="OZ88" s="660" t="e">
        <f>INDEX(MERCREDI!$I$63:$I$66,MATCH(A88,MERCREDI!$K$63:$K$66,0))</f>
        <v>#N/A</v>
      </c>
      <c r="PA88" s="657" t="e">
        <f>INDEX(JEUDI!$C$63:$C$66,MATCH(A88,JEUDI!$D$63:$D$66,0))</f>
        <v>#N/A</v>
      </c>
      <c r="PB88" s="658" t="e">
        <f>INDEX(JEUDI!$C$63:$C$66,MATCH(A88,JEUDI!$E$63:$E$66,0))</f>
        <v>#N/A</v>
      </c>
      <c r="PC88" s="659" t="e">
        <f>INDEX(JEUDI!$I$63:$I$66,MATCH(A88,JEUDI!$J$63:$J$66,0))</f>
        <v>#N/A</v>
      </c>
      <c r="PD88" s="660" t="e">
        <f>INDEX(JEUDI!$I$63:$I$66,MATCH(A88,JEUDI!$K$63:$K$66,0))</f>
        <v>#N/A</v>
      </c>
      <c r="PE88" s="657" t="e">
        <f>INDEX(VENDREDI!$C$63:$C$66,MATCH(A88,VENDREDI!$D$63:$D$66,0))</f>
        <v>#N/A</v>
      </c>
      <c r="PF88" s="658" t="e">
        <f>INDEX(VENDREDI!$C$63:$C$66,MATCH(A88,VENDREDI!$E$63:$E$66,0))</f>
        <v>#N/A</v>
      </c>
      <c r="PG88" s="659" t="e">
        <f>INDEX(VENDREDI!$I$63:$I$66,MATCH(A88,VENDREDI!$J$63:$J$66,0))</f>
        <v>#N/A</v>
      </c>
      <c r="PH88" s="660" t="e">
        <f>INDEX(VENDREDI!$I$63:$I$66,MATCH(A88,VENDREDI!$K$63:$K$66,0))</f>
        <v>#N/A</v>
      </c>
    </row>
    <row r="89" spans="1:461" x14ac:dyDescent="0.25">
      <c r="A89" s="198">
        <f>'LISTE DES PROFS'!A84</f>
        <v>0</v>
      </c>
      <c r="B89" s="226">
        <f t="shared" si="69"/>
        <v>0</v>
      </c>
      <c r="C89" s="487">
        <f t="shared" si="70"/>
        <v>0</v>
      </c>
      <c r="D89" s="481">
        <f t="shared" si="71"/>
        <v>0</v>
      </c>
      <c r="E89" s="482">
        <f t="shared" si="72"/>
        <v>0</v>
      </c>
      <c r="F89" s="226">
        <f t="shared" si="73"/>
        <v>0</v>
      </c>
      <c r="G89" s="487">
        <f t="shared" si="74"/>
        <v>0</v>
      </c>
      <c r="H89" s="481">
        <f t="shared" si="97"/>
        <v>0</v>
      </c>
      <c r="I89" s="482">
        <f t="shared" si="76"/>
        <v>0</v>
      </c>
      <c r="J89" s="226">
        <f t="shared" si="52"/>
        <v>0</v>
      </c>
      <c r="K89" s="487">
        <f t="shared" si="53"/>
        <v>0</v>
      </c>
      <c r="L89" s="481">
        <f t="shared" si="54"/>
        <v>0</v>
      </c>
      <c r="M89" s="482">
        <f t="shared" si="55"/>
        <v>0</v>
      </c>
      <c r="N89" s="492">
        <f t="shared" si="77"/>
        <v>0</v>
      </c>
      <c r="P89" s="226">
        <f>COUNTIF(LUNDI!$D$6:$AB$15,A89)</f>
        <v>0</v>
      </c>
      <c r="Q89" s="228">
        <f>COUNTIF(LUNDI!$D$20:$Y$29,A89)</f>
        <v>0</v>
      </c>
      <c r="R89" s="444">
        <f t="shared" si="56"/>
        <v>0</v>
      </c>
      <c r="S89" s="228">
        <f>COUNTIF(MARDI!$D$6:$AB$15,A89)</f>
        <v>0</v>
      </c>
      <c r="T89" s="228">
        <f>COUNTIF(MARDI!$D$20:$Y$29,A89)</f>
        <v>0</v>
      </c>
      <c r="U89" s="444">
        <f t="shared" si="57"/>
        <v>0</v>
      </c>
      <c r="V89" s="228">
        <f>COUNTIF(MERCREDI!$D$6:$AB$15,A89)</f>
        <v>0</v>
      </c>
      <c r="W89" s="228">
        <f>COUNTIF(MERCREDI!$D$20:$Y$29,A89)</f>
        <v>0</v>
      </c>
      <c r="X89" s="444">
        <f t="shared" si="58"/>
        <v>0</v>
      </c>
      <c r="Y89" s="228">
        <f>COUNTIF(JEUDI!$D$6:$AB$15,A89)</f>
        <v>0</v>
      </c>
      <c r="Z89" s="228">
        <f>COUNTIF(JEUDI!$D$20:$Y$29,A89)</f>
        <v>0</v>
      </c>
      <c r="AA89" s="444">
        <f t="shared" si="59"/>
        <v>0</v>
      </c>
      <c r="AB89" s="228">
        <f>COUNTIF(VENDREDI!$D$6:$AB$15,A89)</f>
        <v>0</v>
      </c>
      <c r="AC89" s="229">
        <f>COUNTIF(VENDREDI!$D$20:$Y$29,A89)</f>
        <v>0</v>
      </c>
      <c r="AD89" s="451">
        <f t="shared" si="60"/>
        <v>0</v>
      </c>
      <c r="AE89" s="226">
        <f>COUNTIF(LUNDI!$D$63:$D$66,A89)</f>
        <v>0</v>
      </c>
      <c r="AF89" s="227">
        <f>COUNTIF(LUNDI!$E$63:$E$66,A89)</f>
        <v>0</v>
      </c>
      <c r="AG89" s="228">
        <f>COUNTIF(MARDI!$D$63:$D$66,A89)</f>
        <v>0</v>
      </c>
      <c r="AH89" s="234">
        <f>COUNTIF(MARDI!$E$63:$E$66,A89)</f>
        <v>0</v>
      </c>
      <c r="AI89" s="228">
        <f>COUNTIF(MERCREDI!$D$63:$D$66,A89)</f>
        <v>0</v>
      </c>
      <c r="AJ89" s="234">
        <f>COUNTIF(MERCREDI!$E$63:$E$66,A89)</f>
        <v>0</v>
      </c>
      <c r="AK89" s="228">
        <f>COUNTIF(JEUDI!$D$63:$D$66,A89)</f>
        <v>0</v>
      </c>
      <c r="AL89" s="227">
        <f>COUNTIF(JEUDI!$E$63:$E$66,A89)</f>
        <v>0</v>
      </c>
      <c r="AM89" s="228">
        <f>COUNTIF(VENDREDI!$D$63:$D$66,A89)</f>
        <v>0</v>
      </c>
      <c r="AN89" s="525">
        <f>COUNTIF(VENDREDI!$E$63:$E$66,A89)</f>
        <v>0</v>
      </c>
      <c r="AO89" s="226">
        <f>COUNTIF(LUNDI!$F$63:$F$66,A89)</f>
        <v>0</v>
      </c>
      <c r="AP89" s="227"/>
      <c r="AQ89" s="228">
        <f>COUNTIF(MARDI!$F$63:$F$66,A89)</f>
        <v>0</v>
      </c>
      <c r="AR89" s="227"/>
      <c r="AS89" s="228">
        <f>COUNTIF(MERCREDI!$F$63:$F$66,A89)</f>
        <v>0</v>
      </c>
      <c r="AT89" s="227"/>
      <c r="AU89" s="228">
        <f>COUNTIF(JEUDI!$F$63:$F$66,A89)</f>
        <v>0</v>
      </c>
      <c r="AV89" s="227"/>
      <c r="AW89" s="229">
        <f>COUNTIF(VENDREDI!$F$63:$F$66,A89)</f>
        <v>0</v>
      </c>
      <c r="AZ89" s="236">
        <f>COUNTIF(LUNDI!$D$35:$AB$44,A89)</f>
        <v>0</v>
      </c>
      <c r="BA89" s="237">
        <f>COUNTIF(LUNDI!$D$49:$Y$58,A89)</f>
        <v>0</v>
      </c>
      <c r="BB89" s="444">
        <f t="shared" si="61"/>
        <v>0</v>
      </c>
      <c r="BC89" s="237">
        <f>COUNTIF(MARDI!$D$35:$AB$44,A89)</f>
        <v>0</v>
      </c>
      <c r="BD89" s="237">
        <f>COUNTIF(MARDI!$D$49:$Y$58,A89)</f>
        <v>0</v>
      </c>
      <c r="BE89" s="444">
        <f t="shared" si="62"/>
        <v>0</v>
      </c>
      <c r="BF89" s="237">
        <f>COUNTIF(MERCREDI!$D$35:$AB$44,A89)</f>
        <v>0</v>
      </c>
      <c r="BG89" s="237">
        <f>COUNTIF(MERCREDI!$D$49:$Y$58,A89)</f>
        <v>0</v>
      </c>
      <c r="BH89" s="444">
        <f t="shared" si="63"/>
        <v>0</v>
      </c>
      <c r="BI89" s="237">
        <f>COUNTIF(JEUDI!$D$35:$AB$44,A89)</f>
        <v>0</v>
      </c>
      <c r="BJ89" s="237">
        <f>COUNTIF(JEUDI!$D$49:$Y$58,A89)</f>
        <v>0</v>
      </c>
      <c r="BK89" s="444">
        <f t="shared" si="64"/>
        <v>0</v>
      </c>
      <c r="BL89" s="237">
        <f>COUNTIF(VENDREDI!$D$35:$AB$44,A89)</f>
        <v>0</v>
      </c>
      <c r="BM89" s="238">
        <f>COUNTIF(VENDREDI!$D$49:$Y$58,A89)</f>
        <v>0</v>
      </c>
      <c r="BN89" s="451">
        <f t="shared" si="65"/>
        <v>0</v>
      </c>
      <c r="BO89" s="207">
        <f>COUNTIF(LUNDI!$J$63:$J$66,A89)</f>
        <v>0</v>
      </c>
      <c r="BP89" s="41">
        <f>COUNTIF(LUNDI!$K$63:$K$66,A89)</f>
        <v>0</v>
      </c>
      <c r="BQ89" s="207">
        <f>COUNTIF(MARDI!$J$63:$J$66,A89)</f>
        <v>0</v>
      </c>
      <c r="BR89" s="41">
        <f>COUNTIF(MARDI!$K$63:$K$66,A89)</f>
        <v>0</v>
      </c>
      <c r="BS89" s="207">
        <f>COUNTIF(MERCREDI!$J$63:$J$66,A89)</f>
        <v>0</v>
      </c>
      <c r="BT89" s="41">
        <f>COUNTIF(MERCREDI!$K$63:$K$66,A89)</f>
        <v>0</v>
      </c>
      <c r="BU89" s="207">
        <f>COUNTIF(JEUDI!$J$63:$J$66,A89)</f>
        <v>0</v>
      </c>
      <c r="BV89" s="41">
        <f>COUNTIF(JEUDI!$K$63:$K$66,A89)</f>
        <v>0</v>
      </c>
      <c r="BW89" s="207">
        <f>COUNTIF(VENDREDI!$J$63:$J$66,A89)</f>
        <v>0</v>
      </c>
      <c r="BX89" s="42">
        <f>COUNTIF(VENDREDI!$K$63:$K$66,A89)</f>
        <v>0</v>
      </c>
      <c r="BY89" s="207">
        <f>COUNTIF(LUNDI!$L$66:$L145,A89)</f>
        <v>0</v>
      </c>
      <c r="BZ89" s="208"/>
      <c r="CA89" s="41">
        <f>COUNTIF(MARDI!$L$63:$L$66,A89)</f>
        <v>0</v>
      </c>
      <c r="CB89" s="208"/>
      <c r="CC89" s="208">
        <f>COUNTIF(MERCREDI!$L$63:$L$66,A89)</f>
        <v>0</v>
      </c>
      <c r="CD89" s="208"/>
      <c r="CE89" s="41">
        <f>COUNTIF(JEUDI!$L$63:$L$66,A89)</f>
        <v>0</v>
      </c>
      <c r="CF89" s="208"/>
      <c r="CG89" s="209">
        <f>COUNTIF(VENDREDI!$L$63:$L$66,A89)</f>
        <v>0</v>
      </c>
      <c r="CH89" s="466"/>
      <c r="CI89" s="466"/>
      <c r="CJ89" s="466"/>
      <c r="CK89" s="43">
        <f>COUNTIF(LUNDI!$O$64:$O$66,A89)</f>
        <v>0</v>
      </c>
      <c r="CL89" s="41">
        <f>COUNTIF(MARDI!$O$64:$O$66,A89)</f>
        <v>0</v>
      </c>
      <c r="CM89" s="41">
        <f>COUNTIF(MERCREDI!$O$64:$O$66,A89)</f>
        <v>0</v>
      </c>
      <c r="CN89" s="41">
        <f>COUNTIF(JEUDI!$O$64:$O$66,A89)</f>
        <v>0</v>
      </c>
      <c r="CO89" s="42">
        <f>COUNTIF(VENDREDI!$O$64:$O$66,A89)</f>
        <v>0</v>
      </c>
      <c r="CQ89" s="43">
        <f>COUNTIF(LUNDI!$P$64:$P$66,A89)</f>
        <v>0</v>
      </c>
      <c r="CR89" s="41">
        <f>COUNTIF(MARDI!$P$64:$P$66,A89)</f>
        <v>0</v>
      </c>
      <c r="CS89" s="41">
        <f>COUNTIF(MERCREDI!$P$64:$P$66,A89)</f>
        <v>0</v>
      </c>
      <c r="CT89" s="41">
        <f>COUNTIF(JEUDI!$P$64:$P$66,A89)</f>
        <v>0</v>
      </c>
      <c r="CU89" s="42">
        <f>COUNTIF(VENDREDI!$P$64:$P$66,A89)</f>
        <v>0</v>
      </c>
      <c r="CV89" s="543">
        <f t="shared" si="78"/>
        <v>0</v>
      </c>
      <c r="CW89" s="559" t="e">
        <f>INDEX(LUNDI!$B$6:$B$29,MATCH($A$89,LUNDI!D6:D29,0))</f>
        <v>#N/A</v>
      </c>
      <c r="CX89" s="559" t="e">
        <f>INDEX(LUNDI!$B$6:$B$29,MATCH($A$89,LUNDI!E6:E29,0))</f>
        <v>#N/A</v>
      </c>
      <c r="CY89" s="559" t="e">
        <f>INDEX(LUNDI!$B$6:$B$29,MATCH($A$89,LUNDI!F6:F29,0))</f>
        <v>#N/A</v>
      </c>
      <c r="CZ89" s="559" t="e">
        <f>INDEX(LUNDI!$B$6:$B$29,MATCH($A$89,LUNDI!G6:G29,0))</f>
        <v>#N/A</v>
      </c>
      <c r="DA89" s="559" t="e">
        <f>INDEX(LUNDI!$B$6:$B$29,MATCH($A$89,LUNDI!H6:H29,0))</f>
        <v>#N/A</v>
      </c>
      <c r="DB89" s="559" t="e">
        <f>INDEX(LUNDI!$B$6:$B$29,MATCH($A$89,LUNDI!I6:I29,0))</f>
        <v>#N/A</v>
      </c>
      <c r="DC89" s="559" t="e">
        <f>INDEX(LUNDI!$B$6:$B$29,MATCH($A$89,LUNDI!J6:J29,0))</f>
        <v>#N/A</v>
      </c>
      <c r="DD89" s="559" t="e">
        <f>INDEX(LUNDI!$B$6:$B$29,MATCH($A$89,LUNDI!K6:K29,0))</f>
        <v>#N/A</v>
      </c>
      <c r="DE89" s="559" t="e">
        <f>INDEX(LUNDI!$B$6:$B$29,MATCH($A$89,LUNDI!L6:L29,0))</f>
        <v>#N/A</v>
      </c>
      <c r="DF89" s="559" t="e">
        <f>INDEX(LUNDI!$B$6:$B$29,MATCH($A$89,LUNDI!M6:M29,0))</f>
        <v>#N/A</v>
      </c>
      <c r="DG89" s="559" t="e">
        <f>INDEX(LUNDI!$B$6:$B$29,MATCH($A$89,LUNDI!N6:N29,0))</f>
        <v>#N/A</v>
      </c>
      <c r="DH89" s="559" t="e">
        <f>INDEX(LUNDI!$B$6:$B$29,MATCH($A$89,LUNDI!O6:O29,0))</f>
        <v>#N/A</v>
      </c>
      <c r="DI89" s="559" t="e">
        <f>INDEX(LUNDI!$B$6:$B$29,MATCH($A$89,LUNDI!P6:P29,0))</f>
        <v>#N/A</v>
      </c>
      <c r="DJ89" s="559" t="e">
        <f>INDEX(LUNDI!$B$6:$B$29,MATCH($A$89,LUNDI!Q6:Q29,0))</f>
        <v>#N/A</v>
      </c>
      <c r="DK89" s="559" t="e">
        <f>INDEX(LUNDI!$B$6:$B$29,MATCH($A$89,LUNDI!R6:R29,0))</f>
        <v>#N/A</v>
      </c>
      <c r="DL89" s="559" t="e">
        <f>INDEX(LUNDI!$B$6:$B$29,MATCH($A$89,LUNDI!S6:S29,0))</f>
        <v>#N/A</v>
      </c>
      <c r="DM89" s="559" t="e">
        <f>INDEX(LUNDI!$B$6:$B$29,MATCH($A$89,LUNDI!T6:T29,0))</f>
        <v>#N/A</v>
      </c>
      <c r="DN89" s="559" t="e">
        <f>INDEX(LUNDI!$B$6:$B$29,MATCH($A$89,LUNDI!U6:U29,0))</f>
        <v>#N/A</v>
      </c>
      <c r="DO89" s="559" t="e">
        <f>INDEX(LUNDI!$B$6:$B$29,MATCH($A$89,LUNDI!V6:V29,0))</f>
        <v>#N/A</v>
      </c>
      <c r="DP89" s="559" t="e">
        <f>INDEX(LUNDI!$B$6:$B$29,MATCH($A$89,LUNDI!W6:W29,0))</f>
        <v>#N/A</v>
      </c>
      <c r="DQ89" s="559" t="e">
        <f>INDEX(LUNDI!$B$6:$B$29,MATCH($A$89,LUNDI!X6:X29,0))</f>
        <v>#N/A</v>
      </c>
      <c r="DR89" s="559" t="e">
        <f>INDEX(LUNDI!$B$6:$B$29,MATCH($A$89,LUNDI!Y6:Y29,0))</f>
        <v>#N/A</v>
      </c>
      <c r="DS89" s="559" t="e">
        <f>INDEX(LUNDI!$B$6:$B$29,MATCH($A$89,LUNDI!Z6:Z29,0))</f>
        <v>#N/A</v>
      </c>
      <c r="DT89" s="559">
        <f>INDEX(LUNDI!$B$6:$B$29,MATCH($A$89,LUNDI!AA6:AA29,0))</f>
        <v>0.33333333333333331</v>
      </c>
      <c r="DU89" s="559">
        <f>INDEX(LUNDI!$B$6:$B$29,MATCH($A$89,LUNDI!AB6:AB29,0))</f>
        <v>0.33333333333333331</v>
      </c>
      <c r="DV89" s="572">
        <f t="shared" si="66"/>
        <v>0.66666666666666663</v>
      </c>
      <c r="DW89" s="543">
        <f t="shared" si="67"/>
        <v>0</v>
      </c>
      <c r="DX89" s="559" t="e">
        <f>INDEX(MARDI!$B$6:$B$29,MATCH($A$89,MARDI!D6:D29,0))</f>
        <v>#N/A</v>
      </c>
      <c r="DY89" s="559" t="e">
        <f>INDEX(MARDI!$B$6:$B$29,MATCH($A$89,MARDI!E6:E29,0))</f>
        <v>#N/A</v>
      </c>
      <c r="DZ89" s="559" t="e">
        <f>INDEX(MARDI!$B$6:$B$29,MATCH($A$89,MARDI!F6:F29,0))</f>
        <v>#N/A</v>
      </c>
      <c r="EA89" s="559" t="e">
        <f>INDEX(MARDI!$B$6:$B$29,MATCH($A$89,MARDI!G6:G29,0))</f>
        <v>#N/A</v>
      </c>
      <c r="EB89" s="559" t="e">
        <f>INDEX(MARDI!$B$6:$B$29,MATCH($A$89,MARDI!H6:H29,0))</f>
        <v>#N/A</v>
      </c>
      <c r="EC89" s="559" t="e">
        <f>INDEX(MARDI!$B$6:$B$29,MATCH($A$89,MARDI!I6:I29,0))</f>
        <v>#N/A</v>
      </c>
      <c r="ED89" s="559" t="e">
        <f>INDEX(MARDI!$B$6:$B$29,MATCH($A$89,MARDI!J6:J29,0))</f>
        <v>#N/A</v>
      </c>
      <c r="EE89" s="559" t="e">
        <f>INDEX(MARDI!$B$6:$B$29,MATCH($A$89,MARDI!K6:K29,0))</f>
        <v>#N/A</v>
      </c>
      <c r="EF89" s="559" t="e">
        <f>INDEX(MARDI!$B$6:$B$29,MATCH($A$89,MARDI!L6:L29,0))</f>
        <v>#N/A</v>
      </c>
      <c r="EG89" s="559" t="e">
        <f>INDEX(MARDI!$B$6:$B$29,MATCH($A$89,MARDI!M6:M29,0))</f>
        <v>#N/A</v>
      </c>
      <c r="EH89" s="559" t="e">
        <f>INDEX(MARDI!$B$6:$B$29,MATCH($A$89,MARDI!N6:N29,0))</f>
        <v>#N/A</v>
      </c>
      <c r="EI89" s="559" t="e">
        <f>INDEX(MARDI!$B$6:$B$29,MATCH($A$89,MARDI!O6:O29,0))</f>
        <v>#N/A</v>
      </c>
      <c r="EJ89" s="559" t="e">
        <f>INDEX(MARDI!$B$6:$B$29,MATCH($A$89,MARDI!P6:P29,0))</f>
        <v>#N/A</v>
      </c>
      <c r="EK89" s="559" t="e">
        <f>INDEX(MARDI!$B$6:$B$29,MATCH($A$89,MARDI!Q6:Q29,0))</f>
        <v>#N/A</v>
      </c>
      <c r="EL89" s="559" t="e">
        <f>INDEX(MARDI!$B$6:$B$29,MATCH($A$89,MARDI!R6:R29,0))</f>
        <v>#N/A</v>
      </c>
      <c r="EM89" s="559" t="e">
        <f>INDEX(MARDI!$B$6:$B$29,MATCH($A$89,MARDI!S6:S29,0))</f>
        <v>#N/A</v>
      </c>
      <c r="EN89" s="559" t="e">
        <f>INDEX(MARDI!$B$6:$B$29,MATCH($A$89,MARDI!T6:T29,0))</f>
        <v>#N/A</v>
      </c>
      <c r="EO89" s="559" t="e">
        <f>INDEX(MARDI!$B$6:$B$29,MATCH($A$89,MARDI!U6:U29,0))</f>
        <v>#N/A</v>
      </c>
      <c r="EP89" s="559" t="e">
        <f>INDEX(MARDI!$B$6:$B$29,MATCH($A$89,MARDI!V6:V29,0))</f>
        <v>#N/A</v>
      </c>
      <c r="EQ89" s="559" t="e">
        <f>INDEX(MARDI!$B$6:$B$29,MATCH($A$89,MARDI!W6:W29,0))</f>
        <v>#N/A</v>
      </c>
      <c r="ER89" s="559" t="e">
        <f>INDEX(MARDI!$B$6:$B$29,MATCH($A$89,MARDI!X6:X29,0))</f>
        <v>#N/A</v>
      </c>
      <c r="ES89" s="559" t="e">
        <f>INDEX(MARDI!$B$6:$B$29,MATCH($A$89,MARDI!Y6:Y29,0))</f>
        <v>#N/A</v>
      </c>
      <c r="ET89" s="559" t="e">
        <f>INDEX(MARDI!$B$6:$B$29,MATCH($A$89,MARDI!Z6:Z29,0))</f>
        <v>#N/A</v>
      </c>
      <c r="EU89" s="559">
        <f>INDEX(MARDI!$B$6:$B$29,MATCH($A$89,MARDI!AA6:AA29,0))</f>
        <v>0.33333333333333331</v>
      </c>
      <c r="EV89" s="559">
        <f>INDEX(MARDI!$B$6:$B$29,MATCH($A$89,MARDI!AB6:AB29,0))</f>
        <v>0.33333333333333331</v>
      </c>
      <c r="EW89" s="572">
        <f t="shared" si="68"/>
        <v>0.66666666666666663</v>
      </c>
      <c r="EY89" s="568">
        <f t="shared" si="79"/>
        <v>0</v>
      </c>
      <c r="EZ89" s="559" t="e">
        <f>INDEX(MERCREDI!$B$6:$B$29,MATCH($A$89,MERCREDI!D6:D29,0))</f>
        <v>#N/A</v>
      </c>
      <c r="FA89" s="559" t="e">
        <f>INDEX(MERCREDI!$B$6:$B$29,MATCH($A$89,MERCREDI!E6:E29,0))</f>
        <v>#N/A</v>
      </c>
      <c r="FB89" s="559" t="e">
        <f>INDEX(MERCREDI!$B$6:$B$29,MATCH($A$89,MERCREDI!F6:F29,0))</f>
        <v>#N/A</v>
      </c>
      <c r="FC89" s="559" t="e">
        <f>INDEX(MERCREDI!$B$6:$B$29,MATCH($A$89,MERCREDI!G6:G29,0))</f>
        <v>#N/A</v>
      </c>
      <c r="FD89" s="559" t="e">
        <f>INDEX(MERCREDI!$B$6:$B$29,MATCH($A$89,MERCREDI!H6:H29,0))</f>
        <v>#N/A</v>
      </c>
      <c r="FE89" s="559" t="e">
        <f>INDEX(MERCREDI!$B$6:$B$29,MATCH($A$89,MERCREDI!I6:I29,0))</f>
        <v>#N/A</v>
      </c>
      <c r="FF89" s="559" t="e">
        <f>INDEX(MERCREDI!$B$6:$B$29,MATCH($A$89,MERCREDI!J6:J29,0))</f>
        <v>#N/A</v>
      </c>
      <c r="FG89" s="559" t="e">
        <f>INDEX(MERCREDI!$B$6:$B$29,MATCH($A$89,MERCREDI!K6:K29,0))</f>
        <v>#N/A</v>
      </c>
      <c r="FH89" s="559" t="e">
        <f>INDEX(MERCREDI!$B$6:$B$29,MATCH($A$89,MERCREDI!L6:L29,0))</f>
        <v>#N/A</v>
      </c>
      <c r="FI89" s="559" t="e">
        <f>INDEX(MERCREDI!$B$6:$B$29,MATCH($A$89,MERCREDI!M6:M29,0))</f>
        <v>#N/A</v>
      </c>
      <c r="FJ89" s="559" t="e">
        <f>INDEX(MERCREDI!$B$6:$B$29,MATCH($A$89,MERCREDI!N6:N29,0))</f>
        <v>#N/A</v>
      </c>
      <c r="FK89" s="559" t="e">
        <f>INDEX(MERCREDI!$B$6:$B$29,MATCH($A$89,MERCREDI!O6:O29,0))</f>
        <v>#N/A</v>
      </c>
      <c r="FL89" s="559" t="e">
        <f>INDEX(MERCREDI!$B$6:$B$29,MATCH($A$89,MERCREDI!P6:P29,0))</f>
        <v>#N/A</v>
      </c>
      <c r="FM89" s="559" t="e">
        <f>INDEX(MERCREDI!$B$6:$B$29,MATCH($A$89,MERCREDI!Q6:Q29,0))</f>
        <v>#N/A</v>
      </c>
      <c r="FN89" s="559" t="e">
        <f>INDEX(MERCREDI!$B$6:$B$29,MATCH($A$89,MERCREDI!R6:R29,0))</f>
        <v>#N/A</v>
      </c>
      <c r="FO89" s="559" t="e">
        <f>INDEX(MERCREDI!$B$6:$B$29,MATCH($A$89,MERCREDI!S6:S29,0))</f>
        <v>#N/A</v>
      </c>
      <c r="FP89" s="559" t="e">
        <f>INDEX(MERCREDI!$B$6:$B$29,MATCH($A$89,MERCREDI!T6:T29,0))</f>
        <v>#N/A</v>
      </c>
      <c r="FQ89" s="559" t="e">
        <f>INDEX(MERCREDI!$B$6:$B$29,MATCH($A$89,MERCREDI!U6:U29,0))</f>
        <v>#N/A</v>
      </c>
      <c r="FR89" s="559" t="e">
        <f>INDEX(MERCREDI!$B$6:$B$29,MATCH($A$89,MERCREDI!V6:V29,0))</f>
        <v>#N/A</v>
      </c>
      <c r="FS89" s="559" t="e">
        <f>INDEX(MERCREDI!$B$6:$B$29,MATCH($A$89,MERCREDI!W6:W29,0))</f>
        <v>#N/A</v>
      </c>
      <c r="FT89" s="559" t="e">
        <f>INDEX(MERCREDI!$B$6:$B$29,MATCH($A$89,MERCREDI!X6:X29,0))</f>
        <v>#N/A</v>
      </c>
      <c r="FU89" s="559" t="e">
        <f>INDEX(MERCREDI!$B$6:$B$29,MATCH($A$89,MERCREDI!Y6:Y29,0))</f>
        <v>#N/A</v>
      </c>
      <c r="FV89" s="559" t="e">
        <f>INDEX(MERCREDI!$B$6:$B$29,MATCH($A$89,MERCREDI!Z6:Z29,0))</f>
        <v>#N/A</v>
      </c>
      <c r="FW89" s="559">
        <f>INDEX(MERCREDI!$B$6:$B$29,MATCH($A$89,MERCREDI!AA6:AA29,0))</f>
        <v>0.33333333333333331</v>
      </c>
      <c r="FX89" s="559">
        <f>INDEX(MERCREDI!$B$6:$B$29,MATCH($A$89,MERCREDI!AB6:AB29,0))</f>
        <v>0.33333333333333331</v>
      </c>
      <c r="FY89" s="572">
        <f t="shared" si="80"/>
        <v>0.66666666666666663</v>
      </c>
      <c r="GA89" s="570">
        <f t="shared" si="81"/>
        <v>0</v>
      </c>
      <c r="GB89" s="565" t="e">
        <f>INDEX(JEUDI!$B$6:$B$29,MATCH($A$89,JEUDI!D6:D29,0))</f>
        <v>#N/A</v>
      </c>
      <c r="GC89" s="565" t="e">
        <f>INDEX(JEUDI!$B$6:$B$29,MATCH($A$89,JEUDI!E6:E29,0))</f>
        <v>#N/A</v>
      </c>
      <c r="GD89" s="565" t="e">
        <f>INDEX(JEUDI!$B$6:$B$29,MATCH($A$89,JEUDI!F6:F29,0))</f>
        <v>#N/A</v>
      </c>
      <c r="GE89" s="565" t="e">
        <f>INDEX(JEUDI!$B$6:$B$29,MATCH($A$89,JEUDI!G6:G29,0))</f>
        <v>#N/A</v>
      </c>
      <c r="GF89" s="565" t="e">
        <f>INDEX(JEUDI!$B$6:$B$29,MATCH($A$89,JEUDI!H6:H29,0))</f>
        <v>#N/A</v>
      </c>
      <c r="GG89" s="565" t="e">
        <f>INDEX(JEUDI!$B$6:$B$29,MATCH($A$89,JEUDI!I6:I29,0))</f>
        <v>#N/A</v>
      </c>
      <c r="GH89" s="565" t="e">
        <f>INDEX(JEUDI!$B$6:$B$29,MATCH($A$89,JEUDI!J6:J29,0))</f>
        <v>#N/A</v>
      </c>
      <c r="GI89" s="565" t="e">
        <f>INDEX(JEUDI!$B$6:$B$29,MATCH($A$89,JEUDI!K6:K29,0))</f>
        <v>#N/A</v>
      </c>
      <c r="GJ89" s="565" t="e">
        <f>INDEX(JEUDI!$B$6:$B$29,MATCH($A$89,JEUDI!L6:L29,0))</f>
        <v>#N/A</v>
      </c>
      <c r="GK89" s="565" t="e">
        <f>INDEX(JEUDI!$B$6:$B$29,MATCH($A$89,JEUDI!M6:M29,0))</f>
        <v>#N/A</v>
      </c>
      <c r="GL89" s="565" t="e">
        <f>INDEX(JEUDI!$B$6:$B$29,MATCH($A$89,JEUDI!N6:N29,0))</f>
        <v>#N/A</v>
      </c>
      <c r="GM89" s="565" t="e">
        <f>INDEX(JEUDI!$B$6:$B$29,MATCH($A$89,JEUDI!O6:O29,0))</f>
        <v>#N/A</v>
      </c>
      <c r="GN89" s="565" t="e">
        <f>INDEX(JEUDI!$B$6:$B$29,MATCH($A$89,JEUDI!P6:P29,0))</f>
        <v>#N/A</v>
      </c>
      <c r="GO89" s="565" t="e">
        <f>INDEX(JEUDI!$B$6:$B$29,MATCH($A$89,JEUDI!Q6:Q29,0))</f>
        <v>#N/A</v>
      </c>
      <c r="GP89" s="565" t="e">
        <f>INDEX(JEUDI!$B$6:$B$29,MATCH($A$89,JEUDI!R6:R29,0))</f>
        <v>#N/A</v>
      </c>
      <c r="GQ89" s="565" t="e">
        <f>INDEX(JEUDI!$B$6:$B$29,MATCH($A$89,JEUDI!S6:S29,0))</f>
        <v>#N/A</v>
      </c>
      <c r="GR89" s="565" t="e">
        <f>INDEX(JEUDI!$B$6:$B$29,MATCH($A$89,JEUDI!T6:T29,0))</f>
        <v>#N/A</v>
      </c>
      <c r="GS89" s="565" t="e">
        <f>INDEX(JEUDI!$B$6:$B$29,MATCH($A$89,JEUDI!U6:U29,0))</f>
        <v>#N/A</v>
      </c>
      <c r="GT89" s="565" t="e">
        <f>INDEX(JEUDI!$B$6:$B$29,MATCH($A$89,JEUDI!V6:V29,0))</f>
        <v>#N/A</v>
      </c>
      <c r="GU89" s="565" t="e">
        <f>INDEX(JEUDI!$B$6:$B$29,MATCH($A$89,JEUDI!W6:W29,0))</f>
        <v>#N/A</v>
      </c>
      <c r="GV89" s="565" t="e">
        <f>INDEX(JEUDI!$B$6:$B$29,MATCH($A$89,JEUDI!X6:X29,0))</f>
        <v>#N/A</v>
      </c>
      <c r="GW89" s="565" t="e">
        <f>INDEX(JEUDI!$B$6:$B$29,MATCH($A$89,JEUDI!Y6:Y29,0))</f>
        <v>#N/A</v>
      </c>
      <c r="GX89" s="565" t="e">
        <f>INDEX(JEUDI!$B$6:$B$29,MATCH($A$89,JEUDI!Z6:Z29,0))</f>
        <v>#N/A</v>
      </c>
      <c r="GY89" s="565">
        <f>INDEX(JEUDI!$B$6:$B$29,MATCH($A$89,JEUDI!AA6:AA29,0))</f>
        <v>0.33333333333333331</v>
      </c>
      <c r="GZ89" s="565">
        <f>INDEX(JEUDI!$B$6:$B$29,MATCH($A$89,JEUDI!AB6:AB29,0))</f>
        <v>0.33333333333333331</v>
      </c>
      <c r="HA89" s="572">
        <f t="shared" si="82"/>
        <v>0.66666666666666663</v>
      </c>
      <c r="HC89" s="772">
        <f t="shared" si="83"/>
        <v>0</v>
      </c>
      <c r="HD89" s="565" t="e">
        <f>INDEX(VENDREDI!$B$6:$B$29,MATCH($A$89,VENDREDI!D6:D29,0))</f>
        <v>#N/A</v>
      </c>
      <c r="HE89" s="565" t="e">
        <f>INDEX(VENDREDI!$B$6:$B$29,MATCH($A$89,VENDREDI!E6:E29,0))</f>
        <v>#N/A</v>
      </c>
      <c r="HF89" s="565" t="e">
        <f>INDEX(VENDREDI!$B$6:$B$29,MATCH($A$89,VENDREDI!F6:F29,0))</f>
        <v>#N/A</v>
      </c>
      <c r="HG89" s="565" t="e">
        <f>INDEX(VENDREDI!$B$6:$B$29,MATCH($A$89,VENDREDI!G6:G29,0))</f>
        <v>#N/A</v>
      </c>
      <c r="HH89" s="565" t="e">
        <f>INDEX(VENDREDI!$B$6:$B$29,MATCH($A$89,VENDREDI!H6:H29,0))</f>
        <v>#N/A</v>
      </c>
      <c r="HI89" s="565" t="e">
        <f>INDEX(VENDREDI!$B$6:$B$29,MATCH($A$89,VENDREDI!I6:I29,0))</f>
        <v>#N/A</v>
      </c>
      <c r="HJ89" s="565" t="e">
        <f>INDEX(VENDREDI!$B$6:$B$29,MATCH($A$89,VENDREDI!J6:J29,0))</f>
        <v>#N/A</v>
      </c>
      <c r="HK89" s="565" t="e">
        <f>INDEX(VENDREDI!$B$6:$B$29,MATCH($A$89,VENDREDI!K6:K29,0))</f>
        <v>#N/A</v>
      </c>
      <c r="HL89" s="565" t="e">
        <f>INDEX(VENDREDI!$B$6:$B$29,MATCH($A$89,VENDREDI!L6:L29,0))</f>
        <v>#N/A</v>
      </c>
      <c r="HM89" s="565" t="e">
        <f>INDEX(VENDREDI!$B$6:$B$29,MATCH($A$89,VENDREDI!M6:M29,0))</f>
        <v>#N/A</v>
      </c>
      <c r="HN89" s="565" t="e">
        <f>INDEX(VENDREDI!$B$6:$B$29,MATCH($A$89,VENDREDI!N6:N29,0))</f>
        <v>#N/A</v>
      </c>
      <c r="HO89" s="565" t="e">
        <f>INDEX(VENDREDI!$B$6:$B$29,MATCH($A$89,VENDREDI!O6:O29,0))</f>
        <v>#N/A</v>
      </c>
      <c r="HP89" s="565" t="e">
        <f>INDEX(VENDREDI!$B$6:$B$29,MATCH($A$89,VENDREDI!P6:P29,0))</f>
        <v>#N/A</v>
      </c>
      <c r="HQ89" s="565" t="e">
        <f>INDEX(VENDREDI!$B$6:$B$29,MATCH($A$89,VENDREDI!Q6:Q29,0))</f>
        <v>#N/A</v>
      </c>
      <c r="HR89" s="565" t="e">
        <f>INDEX(VENDREDI!$B$6:$B$29,MATCH($A$89,VENDREDI!R6:R29,0))</f>
        <v>#N/A</v>
      </c>
      <c r="HS89" s="565" t="e">
        <f>INDEX(VENDREDI!$B$6:$B$29,MATCH($A$89,VENDREDI!S6:S29,0))</f>
        <v>#N/A</v>
      </c>
      <c r="HT89" s="565" t="e">
        <f>INDEX(VENDREDI!$B$6:$B$29,MATCH($A$89,VENDREDI!T6:T29,0))</f>
        <v>#N/A</v>
      </c>
      <c r="HU89" s="565" t="e">
        <f>INDEX(VENDREDI!$B$6:$B$29,MATCH($A$89,VENDREDI!U6:U29,0))</f>
        <v>#N/A</v>
      </c>
      <c r="HV89" s="565" t="e">
        <f>INDEX(VENDREDI!$B$6:$B$29,MATCH($A$89,VENDREDI!V6:V29,0))</f>
        <v>#N/A</v>
      </c>
      <c r="HW89" s="565" t="e">
        <f>INDEX(VENDREDI!$B$6:$B$29,MATCH($A$89,VENDREDI!W6:W29,0))</f>
        <v>#N/A</v>
      </c>
      <c r="HX89" s="565" t="e">
        <f>INDEX(VENDREDI!$B$6:$B$29,MATCH($A$89,VENDREDI!X6:X29,0))</f>
        <v>#N/A</v>
      </c>
      <c r="HY89" s="565" t="e">
        <f>INDEX(VENDREDI!$B$6:$B$29,MATCH($A$89,VENDREDI!Y6:Y29,0))</f>
        <v>#N/A</v>
      </c>
      <c r="HZ89" s="565" t="e">
        <f>INDEX(VENDREDI!$B$6:$B$29,MATCH($A$89,VENDREDI!Z6:Z29,0))</f>
        <v>#N/A</v>
      </c>
      <c r="IA89" s="565">
        <f>INDEX(VENDREDI!$B$6:$B$29,MATCH($A$89,VENDREDI!AA6:AA29,0))</f>
        <v>0.33333333333333331</v>
      </c>
      <c r="IB89" s="565">
        <f>INDEX(VENDREDI!$B$6:$B$29,MATCH($A$89,VENDREDI!AB6:AB29,0))</f>
        <v>0.33333333333333331</v>
      </c>
      <c r="IC89" s="572">
        <f t="shared" si="84"/>
        <v>0.66666666666666663</v>
      </c>
      <c r="IG89" s="772">
        <f t="shared" si="85"/>
        <v>0</v>
      </c>
      <c r="JG89" s="572">
        <f t="shared" si="86"/>
        <v>0</v>
      </c>
      <c r="JI89" s="772">
        <f t="shared" si="87"/>
        <v>0</v>
      </c>
      <c r="KI89" s="572">
        <f t="shared" si="88"/>
        <v>0</v>
      </c>
      <c r="KK89" s="565">
        <f t="shared" si="89"/>
        <v>0</v>
      </c>
      <c r="LK89" s="572">
        <f t="shared" si="90"/>
        <v>0</v>
      </c>
      <c r="LM89" s="565">
        <f t="shared" si="91"/>
        <v>0</v>
      </c>
      <c r="MM89" s="572">
        <f t="shared" si="92"/>
        <v>0</v>
      </c>
      <c r="MP89" s="565">
        <f t="shared" si="93"/>
        <v>0</v>
      </c>
      <c r="NP89" s="572">
        <f t="shared" si="94"/>
        <v>0</v>
      </c>
      <c r="NS89" s="564">
        <f t="shared" si="95"/>
        <v>0</v>
      </c>
      <c r="NT89" s="617" t="e">
        <f>INDEX(LUNDI!$B$63:$B$66,MATCH(A89,LUNDI!$D$63:$D$66,0))</f>
        <v>#N/A</v>
      </c>
      <c r="NU89" s="618" t="e">
        <f>INDEX(LUNDI!$B$63:$B$66,MATCH(A89,LUNDI!$E$63:$E$66,0))</f>
        <v>#N/A</v>
      </c>
      <c r="NV89" s="625" t="e">
        <f>INDEX(LUNDI!$H$63:$H$66,MATCH(A89,LUNDI!$J$63:$J$66,0))</f>
        <v>#N/A</v>
      </c>
      <c r="NW89" s="626" t="e">
        <f>INDEX(LUNDI!$H$63:$H$66,MATCH(A89,LUNDI!$K$63:$K$66,0))</f>
        <v>#N/A</v>
      </c>
      <c r="NX89" s="617" t="e">
        <f>INDEX(MARDI!$B$63:$B$66,MATCH(A89,MARDI!$D$63:$D$66,0))</f>
        <v>#N/A</v>
      </c>
      <c r="NY89" s="618" t="e">
        <f>INDEX(MARDI!$B$63:$B$66,MATCH(A89,MARDI!$E$63:$E$66,0))</f>
        <v>#N/A</v>
      </c>
      <c r="NZ89" s="625" t="e">
        <f>INDEX(MARDI!$H$63:$H$66,MATCH(A89,MARDI!$J$63:$J$66,0))</f>
        <v>#N/A</v>
      </c>
      <c r="OA89" s="626" t="e">
        <f>INDEX(MARDI!$H$63:$H$66,MATCH(A89,MARDI!$K$63:$K$66,0))</f>
        <v>#N/A</v>
      </c>
      <c r="OB89" s="617" t="e">
        <f>INDEX(MERCREDI!$B$63:$B$66,MATCH(A89,MERCREDI!$D$63:$D$66,0))</f>
        <v>#N/A</v>
      </c>
      <c r="OC89" s="618" t="e">
        <f>INDEX(MERCREDI!$B$63:$B$66,MATCH(A89,MERCREDI!$E$63:$E$66,0))</f>
        <v>#N/A</v>
      </c>
      <c r="OD89" s="625" t="e">
        <f>INDEX(MERCREDI!$H$63:$H$66,MATCH(A89,MERCREDI!$J$63:$J$66,0))</f>
        <v>#N/A</v>
      </c>
      <c r="OE89" s="626" t="e">
        <f>INDEX(MERCREDI!$H$63:$H$66,MATCH(A89,MERCREDI!$K$63:$K$66,0))</f>
        <v>#N/A</v>
      </c>
      <c r="OF89" s="617" t="e">
        <f>INDEX(JEUDI!$B$63:$B$66,MATCH(A89,JEUDI!$D$63:$D$66,0))</f>
        <v>#N/A</v>
      </c>
      <c r="OG89" s="618" t="e">
        <f>INDEX(JEUDI!$B$63:$B$66,MATCH(A89,JEUDI!$E$63:$E$66,0))</f>
        <v>#N/A</v>
      </c>
      <c r="OH89" s="625" t="e">
        <f>INDEX(JEUDI!$H$63:$H$66,MATCH(A89,JEUDI!$J$63:$J$66,0))</f>
        <v>#N/A</v>
      </c>
      <c r="OI89" s="626" t="e">
        <f>INDEX(JEUDI!$H$63:$H$66,MATCH(A89,JEUDI!$K$63:$K$66,0))</f>
        <v>#N/A</v>
      </c>
      <c r="OJ89" s="617" t="e">
        <f>INDEX(VENDREDI!$B$63:$B$66,MATCH(A89,VENDREDI!$D$63:$D$66,0))</f>
        <v>#N/A</v>
      </c>
      <c r="OK89" s="618" t="e">
        <f>INDEX(VENDREDI!$B$63:$B$66,MATCH(A89,VENDREDI!$E$63:$E$66,0))</f>
        <v>#N/A</v>
      </c>
      <c r="OL89" s="625" t="e">
        <f>INDEX(VENDREDI!$H$63:$H$66,MATCH(A89,VENDREDI!$J$63:$J$66,0))</f>
        <v>#N/A</v>
      </c>
      <c r="OM89" s="626" t="e">
        <f>INDEX(VENDREDI!$H$63:$H$66,MATCH(A89,VENDREDI!$K$63:$K$66,0))</f>
        <v>#N/A</v>
      </c>
      <c r="ON89" s="669">
        <f t="shared" si="96"/>
        <v>0</v>
      </c>
      <c r="OO89" s="641" t="e">
        <f>INDEX(LUNDI!$C$63:$C$66,MATCH(A89,LUNDI!$D$63:$D$66,0))</f>
        <v>#N/A</v>
      </c>
      <c r="OP89" s="642" t="e">
        <f>INDEX(LUNDI!$C$63:$C$66,MATCH(A89,LUNDI!$E$63:$E$66,0))</f>
        <v>#N/A</v>
      </c>
      <c r="OQ89" s="645" t="e">
        <f>INDEX(LUNDI!$I$63:$I$66,MATCH(A89,LUNDI!$J$63:$J$66,0))</f>
        <v>#N/A</v>
      </c>
      <c r="OR89" s="646" t="e">
        <f>INDEX(LUNDI!$I$63:$I$66,MATCH(A89,LUNDI!$K$63:$K$66,0))</f>
        <v>#N/A</v>
      </c>
      <c r="OS89" s="649" t="e">
        <f>INDEX(MARDI!$C$63:$C$66,MATCH(A89,MARDI!$D$63:$D$66,0))</f>
        <v>#N/A</v>
      </c>
      <c r="OT89" s="650" t="e">
        <f>INDEX(MARDI!$C$63:$C$66,MATCH(A89,MARDI!$E$63:$E$66,0))</f>
        <v>#N/A</v>
      </c>
      <c r="OU89" s="651" t="e">
        <f>INDEX(MARDI!$I$63:$I$66,MATCH(A89,MARDI!$J$63:$J$66,0))</f>
        <v>#N/A</v>
      </c>
      <c r="OV89" s="652" t="e">
        <f>INDEX(MARDI!$I$63:$I$66,MATCH(A89,MARDI!$K$63:$K$66,0))</f>
        <v>#N/A</v>
      </c>
      <c r="OW89" s="657" t="e">
        <f>INDEX(MERCREDI!$C$63:$C$66,MATCH(A89,MERCREDI!$D$63:$D$66,0))</f>
        <v>#N/A</v>
      </c>
      <c r="OX89" s="658" t="e">
        <f>INDEX(MERCREDI!$C$63:$C$66,MATCH(A89,MERCREDI!$E$63:$E$66,0))</f>
        <v>#N/A</v>
      </c>
      <c r="OY89" s="659" t="e">
        <f>INDEX(MERCREDI!$I$63:$I$66,MATCH(A89,MERCREDI!$J$63:$J$66,0))</f>
        <v>#N/A</v>
      </c>
      <c r="OZ89" s="660" t="e">
        <f>INDEX(MERCREDI!$I$63:$I$66,MATCH(A89,MERCREDI!$K$63:$K$66,0))</f>
        <v>#N/A</v>
      </c>
      <c r="PA89" s="657" t="e">
        <f>INDEX(JEUDI!$C$63:$C$66,MATCH(A89,JEUDI!$D$63:$D$66,0))</f>
        <v>#N/A</v>
      </c>
      <c r="PB89" s="658" t="e">
        <f>INDEX(JEUDI!$C$63:$C$66,MATCH(A89,JEUDI!$E$63:$E$66,0))</f>
        <v>#N/A</v>
      </c>
      <c r="PC89" s="659" t="e">
        <f>INDEX(JEUDI!$I$63:$I$66,MATCH(A89,JEUDI!$J$63:$J$66,0))</f>
        <v>#N/A</v>
      </c>
      <c r="PD89" s="660" t="e">
        <f>INDEX(JEUDI!$I$63:$I$66,MATCH(A89,JEUDI!$K$63:$K$66,0))</f>
        <v>#N/A</v>
      </c>
      <c r="PE89" s="657" t="e">
        <f>INDEX(VENDREDI!$C$63:$C$66,MATCH(A89,VENDREDI!$D$63:$D$66,0))</f>
        <v>#N/A</v>
      </c>
      <c r="PF89" s="658" t="e">
        <f>INDEX(VENDREDI!$C$63:$C$66,MATCH(A89,VENDREDI!$E$63:$E$66,0))</f>
        <v>#N/A</v>
      </c>
      <c r="PG89" s="659" t="e">
        <f>INDEX(VENDREDI!$I$63:$I$66,MATCH(A89,VENDREDI!$J$63:$J$66,0))</f>
        <v>#N/A</v>
      </c>
      <c r="PH89" s="660" t="e">
        <f>INDEX(VENDREDI!$I$63:$I$66,MATCH(A89,VENDREDI!$K$63:$K$66,0))</f>
        <v>#N/A</v>
      </c>
    </row>
    <row r="90" spans="1:461" x14ac:dyDescent="0.25">
      <c r="A90" s="200">
        <f>'LISTE DES PROFS'!A85</f>
        <v>0</v>
      </c>
      <c r="B90" s="233">
        <f t="shared" si="69"/>
        <v>0</v>
      </c>
      <c r="C90" s="234">
        <f t="shared" si="70"/>
        <v>0</v>
      </c>
      <c r="D90" s="234">
        <f t="shared" si="71"/>
        <v>0</v>
      </c>
      <c r="E90" s="235">
        <f t="shared" si="72"/>
        <v>0</v>
      </c>
      <c r="F90" s="233">
        <f t="shared" si="73"/>
        <v>0</v>
      </c>
      <c r="G90" s="234">
        <f t="shared" si="74"/>
        <v>0</v>
      </c>
      <c r="H90" s="234">
        <f t="shared" si="97"/>
        <v>0</v>
      </c>
      <c r="I90" s="235">
        <f t="shared" si="76"/>
        <v>0</v>
      </c>
      <c r="J90" s="233">
        <f t="shared" si="52"/>
        <v>0</v>
      </c>
      <c r="K90" s="234">
        <f t="shared" si="53"/>
        <v>0</v>
      </c>
      <c r="L90" s="234">
        <f t="shared" si="54"/>
        <v>0</v>
      </c>
      <c r="M90" s="235">
        <f t="shared" si="55"/>
        <v>0</v>
      </c>
      <c r="N90" s="491">
        <f t="shared" si="77"/>
        <v>0</v>
      </c>
      <c r="O90" s="506"/>
      <c r="P90" s="240">
        <f>COUNTIF(LUNDI!$D$6:$AB$15,A90)</f>
        <v>0</v>
      </c>
      <c r="Q90" s="241">
        <f>COUNTIF(LUNDI!$D$20:$Y$29,A90)</f>
        <v>0</v>
      </c>
      <c r="R90" s="444">
        <f t="shared" si="56"/>
        <v>0</v>
      </c>
      <c r="S90" s="241">
        <f>COUNTIF(MARDI!$D$6:$AB$15,A90)</f>
        <v>0</v>
      </c>
      <c r="T90" s="241">
        <f>COUNTIF(MARDI!$D$20:$Y$29,A90)</f>
        <v>0</v>
      </c>
      <c r="U90" s="444">
        <f t="shared" si="57"/>
        <v>0</v>
      </c>
      <c r="V90" s="241">
        <f>COUNTIF(MERCREDI!$D$6:$AB$15,A90)</f>
        <v>0</v>
      </c>
      <c r="W90" s="241">
        <f>COUNTIF(MERCREDI!$D$20:$Y$29,A90)</f>
        <v>0</v>
      </c>
      <c r="X90" s="444">
        <f t="shared" si="58"/>
        <v>0</v>
      </c>
      <c r="Y90" s="241">
        <f>COUNTIF(JEUDI!$D$6:$AB$15,A90)</f>
        <v>0</v>
      </c>
      <c r="Z90" s="241">
        <f>COUNTIF(JEUDI!$D$20:$Y$29,A90)</f>
        <v>0</v>
      </c>
      <c r="AA90" s="444">
        <f t="shared" si="59"/>
        <v>0</v>
      </c>
      <c r="AB90" s="241">
        <f>COUNTIF(VENDREDI!$D$6:$AB$15,A90)</f>
        <v>0</v>
      </c>
      <c r="AC90" s="242">
        <f>COUNTIF(VENDREDI!$D$20:$Y$29,A90)</f>
        <v>0</v>
      </c>
      <c r="AD90" s="451">
        <f t="shared" si="60"/>
        <v>0</v>
      </c>
      <c r="AE90" s="226">
        <f>COUNTIF(LUNDI!$D$63:$D$66,A90)</f>
        <v>0</v>
      </c>
      <c r="AF90" s="227">
        <f>COUNTIF(LUNDI!$E$63:$E$66,A90)</f>
        <v>0</v>
      </c>
      <c r="AG90" s="228">
        <f>COUNTIF(MARDI!$D$63:$D$66,A90)</f>
        <v>0</v>
      </c>
      <c r="AH90" s="234">
        <f>COUNTIF(MARDI!$E$63:$E$66,A90)</f>
        <v>0</v>
      </c>
      <c r="AI90" s="228">
        <f>COUNTIF(MERCREDI!$D$63:$D$66,A90)</f>
        <v>0</v>
      </c>
      <c r="AJ90" s="234">
        <f>COUNTIF(MERCREDI!$E$63:$E$66,A90)</f>
        <v>0</v>
      </c>
      <c r="AK90" s="228">
        <f>COUNTIF(JEUDI!$D$63:$D$66,A90)</f>
        <v>0</v>
      </c>
      <c r="AL90" s="227">
        <f>COUNTIF(JEUDI!$E$63:$E$66,A90)</f>
        <v>0</v>
      </c>
      <c r="AM90" s="228">
        <f>COUNTIF(VENDREDI!$D$63:$D$66,A90)</f>
        <v>0</v>
      </c>
      <c r="AN90" s="525">
        <f>COUNTIF(VENDREDI!$E$63:$E$66,A90)</f>
        <v>0</v>
      </c>
      <c r="AO90" s="240">
        <f>COUNTIF(LUNDI!$F$63:$F$66,A90)</f>
        <v>0</v>
      </c>
      <c r="AP90" s="241"/>
      <c r="AQ90" s="241">
        <f>COUNTIF(MARDI!$F$63:$F$66,A90)</f>
        <v>0</v>
      </c>
      <c r="AR90" s="241"/>
      <c r="AS90" s="241">
        <f>COUNTIF(MERCREDI!$F$63:$F$66,A90)</f>
        <v>0</v>
      </c>
      <c r="AT90" s="241"/>
      <c r="AU90" s="241">
        <f>COUNTIF(JEUDI!$F$63:$F$66,A90)</f>
        <v>0</v>
      </c>
      <c r="AV90" s="241"/>
      <c r="AW90" s="242">
        <f>COUNTIF(VENDREDI!$F$63:$F$66,A90)</f>
        <v>0</v>
      </c>
      <c r="AX90" s="239"/>
      <c r="AY90" s="239"/>
      <c r="AZ90" s="233">
        <f>COUNTIF(LUNDI!$D$35:$AB$44,A90)</f>
        <v>0</v>
      </c>
      <c r="BA90" s="234">
        <f>COUNTIF(LUNDI!$D$49:$Y$58,A90)</f>
        <v>0</v>
      </c>
      <c r="BB90" s="444">
        <f t="shared" si="61"/>
        <v>0</v>
      </c>
      <c r="BC90" s="234">
        <f>COUNTIF(MARDI!$D$35:$AB$44,A90)</f>
        <v>0</v>
      </c>
      <c r="BD90" s="234">
        <f>COUNTIF(MARDI!$D$49:$Y$58,A90)</f>
        <v>0</v>
      </c>
      <c r="BE90" s="444">
        <f t="shared" si="62"/>
        <v>0</v>
      </c>
      <c r="BF90" s="234">
        <f>COUNTIF(MERCREDI!$D$35:$AB$44,A90)</f>
        <v>0</v>
      </c>
      <c r="BG90" s="234">
        <f>COUNTIF(MERCREDI!$D$49:$Y$58,A90)</f>
        <v>0</v>
      </c>
      <c r="BH90" s="444">
        <f t="shared" si="63"/>
        <v>0</v>
      </c>
      <c r="BI90" s="234">
        <f>COUNTIF(JEUDI!$D$35:$AB$44,A90)</f>
        <v>0</v>
      </c>
      <c r="BJ90" s="234">
        <f>COUNTIF(JEUDI!$D$49:$Y$58,A90)</f>
        <v>0</v>
      </c>
      <c r="BK90" s="444">
        <f t="shared" si="64"/>
        <v>0</v>
      </c>
      <c r="BL90" s="234">
        <f>COUNTIF(VENDREDI!$D$35:$AB$44,A90)</f>
        <v>0</v>
      </c>
      <c r="BM90" s="235">
        <f>COUNTIF(VENDREDI!$D$49:$Y$58,A90)</f>
        <v>0</v>
      </c>
      <c r="BN90" s="451">
        <f t="shared" si="65"/>
        <v>0</v>
      </c>
      <c r="BO90" s="207">
        <f>COUNTIF(LUNDI!$J$63:$J$66,A90)</f>
        <v>0</v>
      </c>
      <c r="BP90" s="41">
        <f>COUNTIF(LUNDI!$K$63:$K$66,A90)</f>
        <v>0</v>
      </c>
      <c r="BQ90" s="207">
        <f>COUNTIF(MARDI!$J$63:$J$66,A90)</f>
        <v>0</v>
      </c>
      <c r="BR90" s="41">
        <f>COUNTIF(MARDI!$K$63:$K$66,A90)</f>
        <v>0</v>
      </c>
      <c r="BS90" s="207">
        <f>COUNTIF(MERCREDI!$J$63:$J$66,A90)</f>
        <v>0</v>
      </c>
      <c r="BT90" s="41">
        <f>COUNTIF(MERCREDI!$K$63:$K$66,A90)</f>
        <v>0</v>
      </c>
      <c r="BU90" s="207">
        <f>COUNTIF(JEUDI!$J$63:$J$66,A90)</f>
        <v>0</v>
      </c>
      <c r="BV90" s="41">
        <f>COUNTIF(JEUDI!$K$63:$K$66,A90)</f>
        <v>0</v>
      </c>
      <c r="BW90" s="207">
        <f>COUNTIF(VENDREDI!$J$63:$J$66,A90)</f>
        <v>0</v>
      </c>
      <c r="BX90" s="42">
        <f>COUNTIF(VENDREDI!$K$63:$K$66,A90)</f>
        <v>0</v>
      </c>
      <c r="BY90" s="207">
        <f>COUNTIF(LUNDI!$L$66:$L146,A90)</f>
        <v>0</v>
      </c>
      <c r="BZ90" s="208"/>
      <c r="CA90" s="41">
        <f>COUNTIF(MARDI!$L$63:$L$66,A90)</f>
        <v>0</v>
      </c>
      <c r="CB90" s="208"/>
      <c r="CC90" s="208">
        <f>COUNTIF(MERCREDI!$L$63:$L$66,A90)</f>
        <v>0</v>
      </c>
      <c r="CD90" s="208"/>
      <c r="CE90" s="41">
        <f>COUNTIF(JEUDI!$L$63:$L$66,A90)</f>
        <v>0</v>
      </c>
      <c r="CF90" s="208"/>
      <c r="CG90" s="209">
        <f>COUNTIF(VENDREDI!$L$63:$L$66,A90)</f>
        <v>0</v>
      </c>
      <c r="CH90" s="466"/>
      <c r="CI90" s="466"/>
      <c r="CJ90" s="466"/>
      <c r="CK90" s="43">
        <f>COUNTIF(LUNDI!$O$64:$O$66,A90)</f>
        <v>0</v>
      </c>
      <c r="CL90" s="41">
        <f>COUNTIF(MARDI!$O$64:$O$66,A90)</f>
        <v>0</v>
      </c>
      <c r="CM90" s="41">
        <f>COUNTIF(MERCREDI!$O$64:$O$66,A90)</f>
        <v>0</v>
      </c>
      <c r="CN90" s="41">
        <f>COUNTIF(JEUDI!$O$64:$O$66,A90)</f>
        <v>0</v>
      </c>
      <c r="CO90" s="42">
        <f>COUNTIF(VENDREDI!$O$64:$O$66,A90)</f>
        <v>0</v>
      </c>
      <c r="CQ90" s="43">
        <f>COUNTIF(LUNDI!$P$64:$P$66,A90)</f>
        <v>0</v>
      </c>
      <c r="CR90" s="41">
        <f>COUNTIF(MARDI!$P$64:$P$66,A90)</f>
        <v>0</v>
      </c>
      <c r="CS90" s="41">
        <f>COUNTIF(MERCREDI!$P$64:$P$66,A90)</f>
        <v>0</v>
      </c>
      <c r="CT90" s="41">
        <f>COUNTIF(JEUDI!$P$64:$P$66,A90)</f>
        <v>0</v>
      </c>
      <c r="CU90" s="42">
        <f>COUNTIF(VENDREDI!$P$64:$P$66,A90)</f>
        <v>0</v>
      </c>
      <c r="CV90" s="543">
        <f t="shared" si="78"/>
        <v>0</v>
      </c>
      <c r="CW90" s="559" t="e">
        <f>INDEX(LUNDI!$B$6:$B$29,MATCH($A$90,LUNDI!D6:D29,0))</f>
        <v>#N/A</v>
      </c>
      <c r="CX90" s="559" t="e">
        <f>INDEX(LUNDI!$B$6:$B$29,MATCH($A$90,LUNDI!E6:E29,0))</f>
        <v>#N/A</v>
      </c>
      <c r="CY90" s="559" t="e">
        <f>INDEX(LUNDI!$B$6:$B$29,MATCH($A$90,LUNDI!F6:F29,0))</f>
        <v>#N/A</v>
      </c>
      <c r="CZ90" s="559" t="e">
        <f>INDEX(LUNDI!$B$6:$B$29,MATCH($A$90,LUNDI!G6:G29,0))</f>
        <v>#N/A</v>
      </c>
      <c r="DA90" s="559" t="e">
        <f>INDEX(LUNDI!$B$6:$B$29,MATCH($A$90,LUNDI!H6:H29,0))</f>
        <v>#N/A</v>
      </c>
      <c r="DB90" s="559" t="e">
        <f>INDEX(LUNDI!$B$6:$B$29,MATCH($A$90,LUNDI!I6:I29,0))</f>
        <v>#N/A</v>
      </c>
      <c r="DC90" s="559" t="e">
        <f>INDEX(LUNDI!$B$6:$B$29,MATCH($A$90,LUNDI!J6:J29,0))</f>
        <v>#N/A</v>
      </c>
      <c r="DD90" s="559" t="e">
        <f>INDEX(LUNDI!$B$6:$B$29,MATCH($A$90,LUNDI!K6:K29,0))</f>
        <v>#N/A</v>
      </c>
      <c r="DE90" s="559" t="e">
        <f>INDEX(LUNDI!$B$6:$B$29,MATCH($A$90,LUNDI!L6:L29,0))</f>
        <v>#N/A</v>
      </c>
      <c r="DF90" s="559" t="e">
        <f>INDEX(LUNDI!$B$6:$B$29,MATCH($A$90,LUNDI!M6:M29,0))</f>
        <v>#N/A</v>
      </c>
      <c r="DG90" s="559" t="e">
        <f>INDEX(LUNDI!$B$6:$B$29,MATCH($A$90,LUNDI!N6:N29,0))</f>
        <v>#N/A</v>
      </c>
      <c r="DH90" s="559" t="e">
        <f>INDEX(LUNDI!$B$6:$B$29,MATCH($A$90,LUNDI!O6:O29,0))</f>
        <v>#N/A</v>
      </c>
      <c r="DI90" s="559" t="e">
        <f>INDEX(LUNDI!$B$6:$B$29,MATCH($A$90,LUNDI!P6:P29,0))</f>
        <v>#N/A</v>
      </c>
      <c r="DJ90" s="559" t="e">
        <f>INDEX(LUNDI!$B$6:$B$29,MATCH($A$90,LUNDI!Q6:Q29,0))</f>
        <v>#N/A</v>
      </c>
      <c r="DK90" s="559" t="e">
        <f>INDEX(LUNDI!$B$6:$B$29,MATCH($A$90,LUNDI!R6:R29,0))</f>
        <v>#N/A</v>
      </c>
      <c r="DL90" s="559" t="e">
        <f>INDEX(LUNDI!$B$6:$B$29,MATCH($A$90,LUNDI!S6:S29,0))</f>
        <v>#N/A</v>
      </c>
      <c r="DM90" s="559" t="e">
        <f>INDEX(LUNDI!$B$6:$B$29,MATCH($A$90,LUNDI!T6:T29,0))</f>
        <v>#N/A</v>
      </c>
      <c r="DN90" s="559" t="e">
        <f>INDEX(LUNDI!$B$6:$B$29,MATCH($A$90,LUNDI!U6:U29,0))</f>
        <v>#N/A</v>
      </c>
      <c r="DO90" s="559" t="e">
        <f>INDEX(LUNDI!$B$6:$B$29,MATCH($A$90,LUNDI!V6:V29,0))</f>
        <v>#N/A</v>
      </c>
      <c r="DP90" s="559" t="e">
        <f>INDEX(LUNDI!$B$6:$B$29,MATCH($A$90,LUNDI!W6:W29,0))</f>
        <v>#N/A</v>
      </c>
      <c r="DQ90" s="559" t="e">
        <f>INDEX(LUNDI!$B$6:$B$29,MATCH($A$90,LUNDI!X6:X29,0))</f>
        <v>#N/A</v>
      </c>
      <c r="DR90" s="559" t="e">
        <f>INDEX(LUNDI!$B$6:$B$29,MATCH($A$90,LUNDI!Y6:Y29,0))</f>
        <v>#N/A</v>
      </c>
      <c r="DS90" s="559" t="e">
        <f>INDEX(LUNDI!$B$6:$B$29,MATCH($A$90,LUNDI!Z6:Z29,0))</f>
        <v>#N/A</v>
      </c>
      <c r="DT90" s="559">
        <f>INDEX(LUNDI!$B$6:$B$29,MATCH($A$90,LUNDI!AA6:AA29,0))</f>
        <v>0.33333333333333331</v>
      </c>
      <c r="DU90" s="559">
        <f>INDEX(LUNDI!$B$6:$B$29,MATCH($A$90,LUNDI!AB6:AB29,0))</f>
        <v>0.33333333333333331</v>
      </c>
      <c r="DV90" s="572">
        <f t="shared" si="66"/>
        <v>0.66666666666666663</v>
      </c>
      <c r="DW90" s="543">
        <f t="shared" si="67"/>
        <v>0</v>
      </c>
      <c r="DX90" s="559" t="e">
        <f>INDEX(MARDI!$B$6:$B$29,MATCH($A$90,MARDI!D6:D29,0))</f>
        <v>#N/A</v>
      </c>
      <c r="DY90" s="559" t="e">
        <f>INDEX(MARDI!$B$6:$B$29,MATCH($A$90,MARDI!E6:E29,0))</f>
        <v>#N/A</v>
      </c>
      <c r="DZ90" s="559" t="e">
        <f>INDEX(MARDI!$B$6:$B$29,MATCH($A$90,MARDI!F6:F29,0))</f>
        <v>#N/A</v>
      </c>
      <c r="EA90" s="559" t="e">
        <f>INDEX(MARDI!$B$6:$B$29,MATCH($A$90,MARDI!G6:G29,0))</f>
        <v>#N/A</v>
      </c>
      <c r="EB90" s="559" t="e">
        <f>INDEX(MARDI!$B$6:$B$29,MATCH($A$90,MARDI!H6:H29,0))</f>
        <v>#N/A</v>
      </c>
      <c r="EC90" s="559" t="e">
        <f>INDEX(MARDI!$B$6:$B$29,MATCH($A$90,MARDI!I6:I29,0))</f>
        <v>#N/A</v>
      </c>
      <c r="ED90" s="559" t="e">
        <f>INDEX(MARDI!$B$6:$B$29,MATCH($A$90,MARDI!J6:J29,0))</f>
        <v>#N/A</v>
      </c>
      <c r="EE90" s="559" t="e">
        <f>INDEX(MARDI!$B$6:$B$29,MATCH($A$90,MARDI!K6:K29,0))</f>
        <v>#N/A</v>
      </c>
      <c r="EF90" s="559" t="e">
        <f>INDEX(MARDI!$B$6:$B$29,MATCH($A$90,MARDI!L6:L29,0))</f>
        <v>#N/A</v>
      </c>
      <c r="EG90" s="559" t="e">
        <f>INDEX(MARDI!$B$6:$B$29,MATCH($A$90,MARDI!M6:M29,0))</f>
        <v>#N/A</v>
      </c>
      <c r="EH90" s="559" t="e">
        <f>INDEX(MARDI!$B$6:$B$29,MATCH($A$90,MARDI!N6:N29,0))</f>
        <v>#N/A</v>
      </c>
      <c r="EI90" s="559" t="e">
        <f>INDEX(MARDI!$B$6:$B$29,MATCH($A$90,MARDI!O6:O29,0))</f>
        <v>#N/A</v>
      </c>
      <c r="EJ90" s="559" t="e">
        <f>INDEX(MARDI!$B$6:$B$29,MATCH($A$90,MARDI!P6:P29,0))</f>
        <v>#N/A</v>
      </c>
      <c r="EK90" s="559" t="e">
        <f>INDEX(MARDI!$B$6:$B$29,MATCH($A$90,MARDI!Q6:Q29,0))</f>
        <v>#N/A</v>
      </c>
      <c r="EL90" s="559" t="e">
        <f>INDEX(MARDI!$B$6:$B$29,MATCH($A$90,MARDI!R6:R29,0))</f>
        <v>#N/A</v>
      </c>
      <c r="EM90" s="559" t="e">
        <f>INDEX(MARDI!$B$6:$B$29,MATCH($A$90,MARDI!S6:S29,0))</f>
        <v>#N/A</v>
      </c>
      <c r="EN90" s="559" t="e">
        <f>INDEX(MARDI!$B$6:$B$29,MATCH($A$90,MARDI!T6:T29,0))</f>
        <v>#N/A</v>
      </c>
      <c r="EO90" s="559" t="e">
        <f>INDEX(MARDI!$B$6:$B$29,MATCH($A$90,MARDI!U6:U29,0))</f>
        <v>#N/A</v>
      </c>
      <c r="EP90" s="559" t="e">
        <f>INDEX(MARDI!$B$6:$B$29,MATCH($A$90,MARDI!V6:V29,0))</f>
        <v>#N/A</v>
      </c>
      <c r="EQ90" s="559" t="e">
        <f>INDEX(MARDI!$B$6:$B$29,MATCH($A$90,MARDI!W6:W29,0))</f>
        <v>#N/A</v>
      </c>
      <c r="ER90" s="559" t="e">
        <f>INDEX(MARDI!$B$6:$B$29,MATCH($A$90,MARDI!X6:X29,0))</f>
        <v>#N/A</v>
      </c>
      <c r="ES90" s="559" t="e">
        <f>INDEX(MARDI!$B$6:$B$29,MATCH($A$90,MARDI!Y6:Y29,0))</f>
        <v>#N/A</v>
      </c>
      <c r="ET90" s="559" t="e">
        <f>INDEX(MARDI!$B$6:$B$29,MATCH($A$90,MARDI!Z6:Z29,0))</f>
        <v>#N/A</v>
      </c>
      <c r="EU90" s="559">
        <f>INDEX(MARDI!$B$6:$B$29,MATCH($A$90,MARDI!AA6:AA29,0))</f>
        <v>0.33333333333333331</v>
      </c>
      <c r="EV90" s="559">
        <f>INDEX(MARDI!$B$6:$B$29,MATCH($A$90,MARDI!AB6:AB29,0))</f>
        <v>0.33333333333333331</v>
      </c>
      <c r="EW90" s="572">
        <f t="shared" si="68"/>
        <v>0.66666666666666663</v>
      </c>
      <c r="EY90" s="568">
        <f t="shared" si="79"/>
        <v>0</v>
      </c>
      <c r="EZ90" s="559" t="e">
        <f>INDEX(MERCREDI!$B$6:$B$29,MATCH($A$90,MERCREDI!D6:D29,0))</f>
        <v>#N/A</v>
      </c>
      <c r="FA90" s="559" t="e">
        <f>INDEX(MERCREDI!$B$6:$B$29,MATCH($A$90,MERCREDI!E6:E29,0))</f>
        <v>#N/A</v>
      </c>
      <c r="FB90" s="559" t="e">
        <f>INDEX(MERCREDI!$B$6:$B$29,MATCH($A$90,MERCREDI!F6:F29,0))</f>
        <v>#N/A</v>
      </c>
      <c r="FC90" s="559" t="e">
        <f>INDEX(MERCREDI!$B$6:$B$29,MATCH($A$90,MERCREDI!G6:G29,0))</f>
        <v>#N/A</v>
      </c>
      <c r="FD90" s="559" t="e">
        <f>INDEX(MERCREDI!$B$6:$B$29,MATCH($A$90,MERCREDI!H6:H29,0))</f>
        <v>#N/A</v>
      </c>
      <c r="FE90" s="559" t="e">
        <f>INDEX(MERCREDI!$B$6:$B$29,MATCH($A$90,MERCREDI!I6:I29,0))</f>
        <v>#N/A</v>
      </c>
      <c r="FF90" s="559" t="e">
        <f>INDEX(MERCREDI!$B$6:$B$29,MATCH($A$90,MERCREDI!J6:J29,0))</f>
        <v>#N/A</v>
      </c>
      <c r="FG90" s="559" t="e">
        <f>INDEX(MERCREDI!$B$6:$B$29,MATCH($A$90,MERCREDI!K6:K29,0))</f>
        <v>#N/A</v>
      </c>
      <c r="FH90" s="559" t="e">
        <f>INDEX(MERCREDI!$B$6:$B$29,MATCH($A$90,MERCREDI!L6:L29,0))</f>
        <v>#N/A</v>
      </c>
      <c r="FI90" s="559" t="e">
        <f>INDEX(MERCREDI!$B$6:$B$29,MATCH($A$90,MERCREDI!M6:M29,0))</f>
        <v>#N/A</v>
      </c>
      <c r="FJ90" s="559" t="e">
        <f>INDEX(MERCREDI!$B$6:$B$29,MATCH($A$90,MERCREDI!N6:N29,0))</f>
        <v>#N/A</v>
      </c>
      <c r="FK90" s="559" t="e">
        <f>INDEX(MERCREDI!$B$6:$B$29,MATCH($A$90,MERCREDI!O6:O29,0))</f>
        <v>#N/A</v>
      </c>
      <c r="FL90" s="559" t="e">
        <f>INDEX(MERCREDI!$B$6:$B$29,MATCH($A$90,MERCREDI!P6:P29,0))</f>
        <v>#N/A</v>
      </c>
      <c r="FM90" s="559" t="e">
        <f>INDEX(MERCREDI!$B$6:$B$29,MATCH($A$90,MERCREDI!Q6:Q29,0))</f>
        <v>#N/A</v>
      </c>
      <c r="FN90" s="559" t="e">
        <f>INDEX(MERCREDI!$B$6:$B$29,MATCH($A$90,MERCREDI!R6:R29,0))</f>
        <v>#N/A</v>
      </c>
      <c r="FO90" s="559" t="e">
        <f>INDEX(MERCREDI!$B$6:$B$29,MATCH($A$90,MERCREDI!S6:S29,0))</f>
        <v>#N/A</v>
      </c>
      <c r="FP90" s="559" t="e">
        <f>INDEX(MERCREDI!$B$6:$B$29,MATCH($A$90,MERCREDI!T6:T29,0))</f>
        <v>#N/A</v>
      </c>
      <c r="FQ90" s="559" t="e">
        <f>INDEX(MERCREDI!$B$6:$B$29,MATCH($A$90,MERCREDI!U6:U29,0))</f>
        <v>#N/A</v>
      </c>
      <c r="FR90" s="559" t="e">
        <f>INDEX(MERCREDI!$B$6:$B$29,MATCH($A$90,MERCREDI!V6:V29,0))</f>
        <v>#N/A</v>
      </c>
      <c r="FS90" s="559" t="e">
        <f>INDEX(MERCREDI!$B$6:$B$29,MATCH($A$90,MERCREDI!W6:W29,0))</f>
        <v>#N/A</v>
      </c>
      <c r="FT90" s="559" t="e">
        <f>INDEX(MERCREDI!$B$6:$B$29,MATCH($A$90,MERCREDI!X6:X29,0))</f>
        <v>#N/A</v>
      </c>
      <c r="FU90" s="559" t="e">
        <f>INDEX(MERCREDI!$B$6:$B$29,MATCH($A$90,MERCREDI!Y6:Y29,0))</f>
        <v>#N/A</v>
      </c>
      <c r="FV90" s="559" t="e">
        <f>INDEX(MERCREDI!$B$6:$B$29,MATCH($A$90,MERCREDI!Z6:Z29,0))</f>
        <v>#N/A</v>
      </c>
      <c r="FW90" s="559">
        <f>INDEX(MERCREDI!$B$6:$B$29,MATCH($A$90,MERCREDI!AA6:AA29,0))</f>
        <v>0.33333333333333331</v>
      </c>
      <c r="FX90" s="559">
        <f>INDEX(MERCREDI!$B$6:$B$29,MATCH($A$90,MERCREDI!AB6:AB29,0))</f>
        <v>0.33333333333333331</v>
      </c>
      <c r="FY90" s="572">
        <f t="shared" si="80"/>
        <v>0.66666666666666663</v>
      </c>
      <c r="GA90" s="570">
        <f t="shared" si="81"/>
        <v>0</v>
      </c>
      <c r="GB90" s="565" t="e">
        <f>INDEX(JEUDI!$B$6:$B$29,MATCH($A$90,JEUDI!D6:D29,0))</f>
        <v>#N/A</v>
      </c>
      <c r="GC90" s="565" t="e">
        <f>INDEX(JEUDI!$B$6:$B$29,MATCH($A$90,JEUDI!E6:E29,0))</f>
        <v>#N/A</v>
      </c>
      <c r="GD90" s="565" t="e">
        <f>INDEX(JEUDI!$B$6:$B$29,MATCH($A$90,JEUDI!F6:F29,0))</f>
        <v>#N/A</v>
      </c>
      <c r="GE90" s="565" t="e">
        <f>INDEX(JEUDI!$B$6:$B$29,MATCH($A$90,JEUDI!G6:G29,0))</f>
        <v>#N/A</v>
      </c>
      <c r="GF90" s="565" t="e">
        <f>INDEX(JEUDI!$B$6:$B$29,MATCH($A$90,JEUDI!H6:H29,0))</f>
        <v>#N/A</v>
      </c>
      <c r="GG90" s="565" t="e">
        <f>INDEX(JEUDI!$B$6:$B$29,MATCH($A$90,JEUDI!I6:I29,0))</f>
        <v>#N/A</v>
      </c>
      <c r="GH90" s="565" t="e">
        <f>INDEX(JEUDI!$B$6:$B$29,MATCH($A$90,JEUDI!J6:J29,0))</f>
        <v>#N/A</v>
      </c>
      <c r="GI90" s="565" t="e">
        <f>INDEX(JEUDI!$B$6:$B$29,MATCH($A$90,JEUDI!K6:K29,0))</f>
        <v>#N/A</v>
      </c>
      <c r="GJ90" s="565" t="e">
        <f>INDEX(JEUDI!$B$6:$B$29,MATCH($A$90,JEUDI!L6:L29,0))</f>
        <v>#N/A</v>
      </c>
      <c r="GK90" s="565" t="e">
        <f>INDEX(JEUDI!$B$6:$B$29,MATCH($A$90,JEUDI!M6:M29,0))</f>
        <v>#N/A</v>
      </c>
      <c r="GL90" s="565" t="e">
        <f>INDEX(JEUDI!$B$6:$B$29,MATCH($A$90,JEUDI!N6:N29,0))</f>
        <v>#N/A</v>
      </c>
      <c r="GM90" s="565" t="e">
        <f>INDEX(JEUDI!$B$6:$B$29,MATCH($A$90,JEUDI!O6:O29,0))</f>
        <v>#N/A</v>
      </c>
      <c r="GN90" s="565" t="e">
        <f>INDEX(JEUDI!$B$6:$B$29,MATCH($A$90,JEUDI!P6:P29,0))</f>
        <v>#N/A</v>
      </c>
      <c r="GO90" s="565" t="e">
        <f>INDEX(JEUDI!$B$6:$B$29,MATCH($A$90,JEUDI!Q6:Q29,0))</f>
        <v>#N/A</v>
      </c>
      <c r="GP90" s="565" t="e">
        <f>INDEX(JEUDI!$B$6:$B$29,MATCH($A$90,JEUDI!R6:R29,0))</f>
        <v>#N/A</v>
      </c>
      <c r="GQ90" s="565" t="e">
        <f>INDEX(JEUDI!$B$6:$B$29,MATCH($A$90,JEUDI!S6:S29,0))</f>
        <v>#N/A</v>
      </c>
      <c r="GR90" s="565" t="e">
        <f>INDEX(JEUDI!$B$6:$B$29,MATCH($A$90,JEUDI!T6:T29,0))</f>
        <v>#N/A</v>
      </c>
      <c r="GS90" s="565" t="e">
        <f>INDEX(JEUDI!$B$6:$B$29,MATCH($A$90,JEUDI!U6:U29,0))</f>
        <v>#N/A</v>
      </c>
      <c r="GT90" s="565" t="e">
        <f>INDEX(JEUDI!$B$6:$B$29,MATCH($A$90,JEUDI!V6:V29,0))</f>
        <v>#N/A</v>
      </c>
      <c r="GU90" s="565" t="e">
        <f>INDEX(JEUDI!$B$6:$B$29,MATCH($A$90,JEUDI!W6:W29,0))</f>
        <v>#N/A</v>
      </c>
      <c r="GV90" s="565" t="e">
        <f>INDEX(JEUDI!$B$6:$B$29,MATCH($A$90,JEUDI!X6:X29,0))</f>
        <v>#N/A</v>
      </c>
      <c r="GW90" s="565" t="e">
        <f>INDEX(JEUDI!$B$6:$B$29,MATCH($A$90,JEUDI!Y6:Y29,0))</f>
        <v>#N/A</v>
      </c>
      <c r="GX90" s="565" t="e">
        <f>INDEX(JEUDI!$B$6:$B$29,MATCH($A$90,JEUDI!Z6:Z29,0))</f>
        <v>#N/A</v>
      </c>
      <c r="GY90" s="565">
        <f>INDEX(JEUDI!$B$6:$B$29,MATCH($A$90,JEUDI!AA6:AA29,0))</f>
        <v>0.33333333333333331</v>
      </c>
      <c r="GZ90" s="565">
        <f>INDEX(JEUDI!$B$6:$B$29,MATCH($A$90,JEUDI!AB6:AB29,0))</f>
        <v>0.33333333333333331</v>
      </c>
      <c r="HA90" s="572">
        <f t="shared" si="82"/>
        <v>0.66666666666666663</v>
      </c>
      <c r="HC90" s="772">
        <f t="shared" si="83"/>
        <v>0</v>
      </c>
      <c r="HD90" s="565" t="e">
        <f>INDEX(VENDREDI!$B$6:$B$29,MATCH($A$90,VENDREDI!D6:D29,0))</f>
        <v>#N/A</v>
      </c>
      <c r="HE90" s="565" t="e">
        <f>INDEX(VENDREDI!$B$6:$B$29,MATCH($A$90,VENDREDI!E6:E29,0))</f>
        <v>#N/A</v>
      </c>
      <c r="HF90" s="565" t="e">
        <f>INDEX(VENDREDI!$B$6:$B$29,MATCH($A$90,VENDREDI!F6:F29,0))</f>
        <v>#N/A</v>
      </c>
      <c r="HG90" s="565" t="e">
        <f>INDEX(VENDREDI!$B$6:$B$29,MATCH($A$90,VENDREDI!G6:G29,0))</f>
        <v>#N/A</v>
      </c>
      <c r="HH90" s="565" t="e">
        <f>INDEX(VENDREDI!$B$6:$B$29,MATCH($A$90,VENDREDI!H6:H29,0))</f>
        <v>#N/A</v>
      </c>
      <c r="HI90" s="565" t="e">
        <f>INDEX(VENDREDI!$B$6:$B$29,MATCH($A$90,VENDREDI!I6:I29,0))</f>
        <v>#N/A</v>
      </c>
      <c r="HJ90" s="565" t="e">
        <f>INDEX(VENDREDI!$B$6:$B$29,MATCH($A$90,VENDREDI!J6:J29,0))</f>
        <v>#N/A</v>
      </c>
      <c r="HK90" s="565" t="e">
        <f>INDEX(VENDREDI!$B$6:$B$29,MATCH($A$90,VENDREDI!K6:K29,0))</f>
        <v>#N/A</v>
      </c>
      <c r="HL90" s="565" t="e">
        <f>INDEX(VENDREDI!$B$6:$B$29,MATCH($A$90,VENDREDI!L6:L29,0))</f>
        <v>#N/A</v>
      </c>
      <c r="HM90" s="565" t="e">
        <f>INDEX(VENDREDI!$B$6:$B$29,MATCH($A$90,VENDREDI!M6:M29,0))</f>
        <v>#N/A</v>
      </c>
      <c r="HN90" s="565" t="e">
        <f>INDEX(VENDREDI!$B$6:$B$29,MATCH($A$90,VENDREDI!N6:N29,0))</f>
        <v>#N/A</v>
      </c>
      <c r="HO90" s="565" t="e">
        <f>INDEX(VENDREDI!$B$6:$B$29,MATCH($A$90,VENDREDI!O6:O29,0))</f>
        <v>#N/A</v>
      </c>
      <c r="HP90" s="565" t="e">
        <f>INDEX(VENDREDI!$B$6:$B$29,MATCH($A$90,VENDREDI!P6:P29,0))</f>
        <v>#N/A</v>
      </c>
      <c r="HQ90" s="565" t="e">
        <f>INDEX(VENDREDI!$B$6:$B$29,MATCH($A$90,VENDREDI!Q6:Q29,0))</f>
        <v>#N/A</v>
      </c>
      <c r="HR90" s="565" t="e">
        <f>INDEX(VENDREDI!$B$6:$B$29,MATCH($A$90,VENDREDI!R6:R29,0))</f>
        <v>#N/A</v>
      </c>
      <c r="HS90" s="565" t="e">
        <f>INDEX(VENDREDI!$B$6:$B$29,MATCH($A$90,VENDREDI!S6:S29,0))</f>
        <v>#N/A</v>
      </c>
      <c r="HT90" s="565" t="e">
        <f>INDEX(VENDREDI!$B$6:$B$29,MATCH($A$90,VENDREDI!T6:T29,0))</f>
        <v>#N/A</v>
      </c>
      <c r="HU90" s="565" t="e">
        <f>INDEX(VENDREDI!$B$6:$B$29,MATCH($A$90,VENDREDI!U6:U29,0))</f>
        <v>#N/A</v>
      </c>
      <c r="HV90" s="565" t="e">
        <f>INDEX(VENDREDI!$B$6:$B$29,MATCH($A$90,VENDREDI!V6:V29,0))</f>
        <v>#N/A</v>
      </c>
      <c r="HW90" s="565" t="e">
        <f>INDEX(VENDREDI!$B$6:$B$29,MATCH($A$90,VENDREDI!W6:W29,0))</f>
        <v>#N/A</v>
      </c>
      <c r="HX90" s="565" t="e">
        <f>INDEX(VENDREDI!$B$6:$B$29,MATCH($A$90,VENDREDI!X6:X29,0))</f>
        <v>#N/A</v>
      </c>
      <c r="HY90" s="565" t="e">
        <f>INDEX(VENDREDI!$B$6:$B$29,MATCH($A$90,VENDREDI!Y6:Y29,0))</f>
        <v>#N/A</v>
      </c>
      <c r="HZ90" s="565" t="e">
        <f>INDEX(VENDREDI!$B$6:$B$29,MATCH($A$90,VENDREDI!Z6:Z29,0))</f>
        <v>#N/A</v>
      </c>
      <c r="IA90" s="565">
        <f>INDEX(VENDREDI!$B$6:$B$29,MATCH($A$90,VENDREDI!AA6:AA29,0))</f>
        <v>0.33333333333333331</v>
      </c>
      <c r="IB90" s="565">
        <f>INDEX(VENDREDI!$B$6:$B$29,MATCH($A$90,VENDREDI!AB6:AB29,0))</f>
        <v>0.33333333333333331</v>
      </c>
      <c r="IC90" s="572">
        <f t="shared" si="84"/>
        <v>0.66666666666666663</v>
      </c>
      <c r="IG90" s="772">
        <f t="shared" si="85"/>
        <v>0</v>
      </c>
      <c r="JG90" s="572">
        <f t="shared" si="86"/>
        <v>0</v>
      </c>
      <c r="JI90" s="772">
        <f t="shared" si="87"/>
        <v>0</v>
      </c>
      <c r="KI90" s="572">
        <f t="shared" si="88"/>
        <v>0</v>
      </c>
      <c r="KK90" s="565">
        <f t="shared" si="89"/>
        <v>0</v>
      </c>
      <c r="LK90" s="572">
        <f t="shared" si="90"/>
        <v>0</v>
      </c>
      <c r="LM90" s="565">
        <f t="shared" si="91"/>
        <v>0</v>
      </c>
      <c r="MM90" s="572">
        <f t="shared" si="92"/>
        <v>0</v>
      </c>
      <c r="MP90" s="565">
        <f t="shared" si="93"/>
        <v>0</v>
      </c>
      <c r="NP90" s="572">
        <f t="shared" si="94"/>
        <v>0</v>
      </c>
      <c r="NS90" s="564">
        <f t="shared" si="95"/>
        <v>0</v>
      </c>
      <c r="NT90" s="617" t="e">
        <f>INDEX(LUNDI!$B$63:$B$66,MATCH(A90,LUNDI!$D$63:$D$66,0))</f>
        <v>#N/A</v>
      </c>
      <c r="NU90" s="618" t="e">
        <f>INDEX(LUNDI!$B$63:$B$66,MATCH(A90,LUNDI!$E$63:$E$66,0))</f>
        <v>#N/A</v>
      </c>
      <c r="NV90" s="625" t="e">
        <f>INDEX(LUNDI!$H$63:$H$66,MATCH(A90,LUNDI!$J$63:$J$66,0))</f>
        <v>#N/A</v>
      </c>
      <c r="NW90" s="626" t="e">
        <f>INDEX(LUNDI!$H$63:$H$66,MATCH(A90,LUNDI!$K$63:$K$66,0))</f>
        <v>#N/A</v>
      </c>
      <c r="NX90" s="617" t="e">
        <f>INDEX(MARDI!$B$63:$B$66,MATCH(A90,MARDI!$D$63:$D$66,0))</f>
        <v>#N/A</v>
      </c>
      <c r="NY90" s="618" t="e">
        <f>INDEX(MARDI!$B$63:$B$66,MATCH(A90,MARDI!$E$63:$E$66,0))</f>
        <v>#N/A</v>
      </c>
      <c r="NZ90" s="625" t="e">
        <f>INDEX(MARDI!$H$63:$H$66,MATCH(A90,MARDI!$J$63:$J$66,0))</f>
        <v>#N/A</v>
      </c>
      <c r="OA90" s="626" t="e">
        <f>INDEX(MARDI!$H$63:$H$66,MATCH(A90,MARDI!$K$63:$K$66,0))</f>
        <v>#N/A</v>
      </c>
      <c r="OB90" s="617" t="e">
        <f>INDEX(MERCREDI!$B$63:$B$66,MATCH(A90,MERCREDI!$D$63:$D$66,0))</f>
        <v>#N/A</v>
      </c>
      <c r="OC90" s="618" t="e">
        <f>INDEX(MERCREDI!$B$63:$B$66,MATCH(A90,MERCREDI!$E$63:$E$66,0))</f>
        <v>#N/A</v>
      </c>
      <c r="OD90" s="625" t="e">
        <f>INDEX(MERCREDI!$H$63:$H$66,MATCH(A90,MERCREDI!$J$63:$J$66,0))</f>
        <v>#N/A</v>
      </c>
      <c r="OE90" s="626" t="e">
        <f>INDEX(MERCREDI!$H$63:$H$66,MATCH(A90,MERCREDI!$K$63:$K$66,0))</f>
        <v>#N/A</v>
      </c>
      <c r="OF90" s="617" t="e">
        <f>INDEX(JEUDI!$B$63:$B$66,MATCH(A90,JEUDI!$D$63:$D$66,0))</f>
        <v>#N/A</v>
      </c>
      <c r="OG90" s="618" t="e">
        <f>INDEX(JEUDI!$B$63:$B$66,MATCH(A90,JEUDI!$E$63:$E$66,0))</f>
        <v>#N/A</v>
      </c>
      <c r="OH90" s="625" t="e">
        <f>INDEX(JEUDI!$H$63:$H$66,MATCH(A90,JEUDI!$J$63:$J$66,0))</f>
        <v>#N/A</v>
      </c>
      <c r="OI90" s="626" t="e">
        <f>INDEX(JEUDI!$H$63:$H$66,MATCH(A90,JEUDI!$K$63:$K$66,0))</f>
        <v>#N/A</v>
      </c>
      <c r="OJ90" s="617" t="e">
        <f>INDEX(VENDREDI!$B$63:$B$66,MATCH(A90,VENDREDI!$D$63:$D$66,0))</f>
        <v>#N/A</v>
      </c>
      <c r="OK90" s="618" t="e">
        <f>INDEX(VENDREDI!$B$63:$B$66,MATCH(A90,VENDREDI!$E$63:$E$66,0))</f>
        <v>#N/A</v>
      </c>
      <c r="OL90" s="625" t="e">
        <f>INDEX(VENDREDI!$H$63:$H$66,MATCH(A90,VENDREDI!$J$63:$J$66,0))</f>
        <v>#N/A</v>
      </c>
      <c r="OM90" s="626" t="e">
        <f>INDEX(VENDREDI!$H$63:$H$66,MATCH(A90,VENDREDI!$K$63:$K$66,0))</f>
        <v>#N/A</v>
      </c>
      <c r="ON90" s="669">
        <f t="shared" si="96"/>
        <v>0</v>
      </c>
      <c r="OO90" s="641" t="e">
        <f>INDEX(LUNDI!$C$63:$C$66,MATCH(A90,LUNDI!$D$63:$D$66,0))</f>
        <v>#N/A</v>
      </c>
      <c r="OP90" s="642" t="e">
        <f>INDEX(LUNDI!$C$63:$C$66,MATCH(A90,LUNDI!$E$63:$E$66,0))</f>
        <v>#N/A</v>
      </c>
      <c r="OQ90" s="645" t="e">
        <f>INDEX(LUNDI!$I$63:$I$66,MATCH(A90,LUNDI!$J$63:$J$66,0))</f>
        <v>#N/A</v>
      </c>
      <c r="OR90" s="646" t="e">
        <f>INDEX(LUNDI!$I$63:$I$66,MATCH(A90,LUNDI!$K$63:$K$66,0))</f>
        <v>#N/A</v>
      </c>
      <c r="OS90" s="649" t="e">
        <f>INDEX(MARDI!$C$63:$C$66,MATCH(A90,MARDI!$D$63:$D$66,0))</f>
        <v>#N/A</v>
      </c>
      <c r="OT90" s="650" t="e">
        <f>INDEX(MARDI!$C$63:$C$66,MATCH(A90,MARDI!$E$63:$E$66,0))</f>
        <v>#N/A</v>
      </c>
      <c r="OU90" s="651" t="e">
        <f>INDEX(MARDI!$I$63:$I$66,MATCH(A90,MARDI!$J$63:$J$66,0))</f>
        <v>#N/A</v>
      </c>
      <c r="OV90" s="652" t="e">
        <f>INDEX(MARDI!$I$63:$I$66,MATCH(A90,MARDI!$K$63:$K$66,0))</f>
        <v>#N/A</v>
      </c>
      <c r="OW90" s="657" t="e">
        <f>INDEX(MERCREDI!$C$63:$C$66,MATCH(A90,MERCREDI!$D$63:$D$66,0))</f>
        <v>#N/A</v>
      </c>
      <c r="OX90" s="658" t="e">
        <f>INDEX(MERCREDI!$C$63:$C$66,MATCH(A90,MERCREDI!$E$63:$E$66,0))</f>
        <v>#N/A</v>
      </c>
      <c r="OY90" s="659" t="e">
        <f>INDEX(MERCREDI!$I$63:$I$66,MATCH(A90,MERCREDI!$J$63:$J$66,0))</f>
        <v>#N/A</v>
      </c>
      <c r="OZ90" s="660" t="e">
        <f>INDEX(MERCREDI!$I$63:$I$66,MATCH(A90,MERCREDI!$K$63:$K$66,0))</f>
        <v>#N/A</v>
      </c>
      <c r="PA90" s="657" t="e">
        <f>INDEX(JEUDI!$C$63:$C$66,MATCH(A90,JEUDI!$D$63:$D$66,0))</f>
        <v>#N/A</v>
      </c>
      <c r="PB90" s="658" t="e">
        <f>INDEX(JEUDI!$C$63:$C$66,MATCH(A90,JEUDI!$E$63:$E$66,0))</f>
        <v>#N/A</v>
      </c>
      <c r="PC90" s="659" t="e">
        <f>INDEX(JEUDI!$I$63:$I$66,MATCH(A90,JEUDI!$J$63:$J$66,0))</f>
        <v>#N/A</v>
      </c>
      <c r="PD90" s="660" t="e">
        <f>INDEX(JEUDI!$I$63:$I$66,MATCH(A90,JEUDI!$K$63:$K$66,0))</f>
        <v>#N/A</v>
      </c>
      <c r="PE90" s="657" t="e">
        <f>INDEX(VENDREDI!$C$63:$C$66,MATCH(A90,VENDREDI!$D$63:$D$66,0))</f>
        <v>#N/A</v>
      </c>
      <c r="PF90" s="658" t="e">
        <f>INDEX(VENDREDI!$C$63:$C$66,MATCH(A90,VENDREDI!$E$63:$E$66,0))</f>
        <v>#N/A</v>
      </c>
      <c r="PG90" s="659" t="e">
        <f>INDEX(VENDREDI!$I$63:$I$66,MATCH(A90,VENDREDI!$J$63:$J$66,0))</f>
        <v>#N/A</v>
      </c>
      <c r="PH90" s="660" t="e">
        <f>INDEX(VENDREDI!$I$63:$I$66,MATCH(A90,VENDREDI!$K$63:$K$66,0))</f>
        <v>#N/A</v>
      </c>
    </row>
    <row r="91" spans="1:461" x14ac:dyDescent="0.25">
      <c r="A91" s="198">
        <f>'LISTE DES PROFS'!A86</f>
        <v>0</v>
      </c>
      <c r="B91" s="226">
        <f t="shared" si="69"/>
        <v>0</v>
      </c>
      <c r="C91" s="487">
        <f t="shared" si="70"/>
        <v>0</v>
      </c>
      <c r="D91" s="481">
        <f t="shared" si="71"/>
        <v>0</v>
      </c>
      <c r="E91" s="482">
        <f t="shared" si="72"/>
        <v>0</v>
      </c>
      <c r="F91" s="226">
        <f t="shared" si="73"/>
        <v>0</v>
      </c>
      <c r="G91" s="487">
        <f t="shared" si="74"/>
        <v>0</v>
      </c>
      <c r="H91" s="481">
        <f t="shared" si="97"/>
        <v>0</v>
      </c>
      <c r="I91" s="482">
        <f t="shared" si="76"/>
        <v>0</v>
      </c>
      <c r="J91" s="226">
        <f t="shared" si="52"/>
        <v>0</v>
      </c>
      <c r="K91" s="487">
        <f t="shared" si="53"/>
        <v>0</v>
      </c>
      <c r="L91" s="481">
        <f t="shared" si="54"/>
        <v>0</v>
      </c>
      <c r="M91" s="482">
        <f t="shared" si="55"/>
        <v>0</v>
      </c>
      <c r="N91" s="492">
        <f t="shared" si="77"/>
        <v>0</v>
      </c>
      <c r="P91" s="226">
        <f>COUNTIF(LUNDI!$D$6:$AB$15,A91)</f>
        <v>0</v>
      </c>
      <c r="Q91" s="228">
        <f>COUNTIF(LUNDI!$D$20:$Y$29,A91)</f>
        <v>0</v>
      </c>
      <c r="R91" s="444">
        <f t="shared" si="56"/>
        <v>0</v>
      </c>
      <c r="S91" s="228">
        <f>COUNTIF(MARDI!$D$6:$AB$15,A91)</f>
        <v>0</v>
      </c>
      <c r="T91" s="228">
        <f>COUNTIF(MARDI!$D$20:$Y$29,A91)</f>
        <v>0</v>
      </c>
      <c r="U91" s="444">
        <f t="shared" si="57"/>
        <v>0</v>
      </c>
      <c r="V91" s="228">
        <f>COUNTIF(MERCREDI!$D$6:$AB$15,A91)</f>
        <v>0</v>
      </c>
      <c r="W91" s="228">
        <f>COUNTIF(MERCREDI!$D$20:$Y$29,A91)</f>
        <v>0</v>
      </c>
      <c r="X91" s="444">
        <f t="shared" si="58"/>
        <v>0</v>
      </c>
      <c r="Y91" s="228">
        <f>COUNTIF(JEUDI!$D$6:$AB$15,A91)</f>
        <v>0</v>
      </c>
      <c r="Z91" s="228">
        <f>COUNTIF(JEUDI!$D$20:$Y$29,A91)</f>
        <v>0</v>
      </c>
      <c r="AA91" s="444">
        <f t="shared" si="59"/>
        <v>0</v>
      </c>
      <c r="AB91" s="228">
        <f>COUNTIF(VENDREDI!$D$6:$AB$15,A91)</f>
        <v>0</v>
      </c>
      <c r="AC91" s="229">
        <f>COUNTIF(VENDREDI!$D$20:$Y$29,A91)</f>
        <v>0</v>
      </c>
      <c r="AD91" s="451">
        <f t="shared" si="60"/>
        <v>0</v>
      </c>
      <c r="AE91" s="226">
        <f>COUNTIF(LUNDI!$D$63:$D$66,A91)</f>
        <v>0</v>
      </c>
      <c r="AF91" s="227">
        <f>COUNTIF(LUNDI!$E$63:$E$66,A91)</f>
        <v>0</v>
      </c>
      <c r="AG91" s="228">
        <f>COUNTIF(MARDI!$D$63:$D$66,A91)</f>
        <v>0</v>
      </c>
      <c r="AH91" s="234">
        <f>COUNTIF(MARDI!$E$63:$E$66,A91)</f>
        <v>0</v>
      </c>
      <c r="AI91" s="228">
        <f>COUNTIF(MERCREDI!$D$63:$D$66,A91)</f>
        <v>0</v>
      </c>
      <c r="AJ91" s="234">
        <f>COUNTIF(MERCREDI!$E$63:$E$66,A91)</f>
        <v>0</v>
      </c>
      <c r="AK91" s="228">
        <f>COUNTIF(JEUDI!$D$63:$D$66,A91)</f>
        <v>0</v>
      </c>
      <c r="AL91" s="227">
        <f>COUNTIF(JEUDI!$E$63:$E$66,A91)</f>
        <v>0</v>
      </c>
      <c r="AM91" s="228">
        <f>COUNTIF(VENDREDI!$D$63:$D$66,A91)</f>
        <v>0</v>
      </c>
      <c r="AN91" s="525">
        <f>COUNTIF(VENDREDI!$E$63:$E$66,A91)</f>
        <v>0</v>
      </c>
      <c r="AO91" s="226">
        <f>COUNTIF(LUNDI!$F$63:$F$66,A91)</f>
        <v>0</v>
      </c>
      <c r="AP91" s="227"/>
      <c r="AQ91" s="228">
        <f>COUNTIF(MARDI!$F$63:$F$66,A91)</f>
        <v>0</v>
      </c>
      <c r="AR91" s="227"/>
      <c r="AS91" s="228">
        <f>COUNTIF(MERCREDI!$F$63:$F$66,A91)</f>
        <v>0</v>
      </c>
      <c r="AT91" s="227"/>
      <c r="AU91" s="228">
        <f>COUNTIF(JEUDI!$F$63:$F$66,A91)</f>
        <v>0</v>
      </c>
      <c r="AV91" s="227"/>
      <c r="AW91" s="229">
        <f>COUNTIF(VENDREDI!$F$63:$F$66,A91)</f>
        <v>0</v>
      </c>
      <c r="AZ91" s="236">
        <f>COUNTIF(LUNDI!$D$35:$AB$44,A91)</f>
        <v>0</v>
      </c>
      <c r="BA91" s="237">
        <f>COUNTIF(LUNDI!$D$49:$Y$58,A91)</f>
        <v>0</v>
      </c>
      <c r="BB91" s="444">
        <f t="shared" si="61"/>
        <v>0</v>
      </c>
      <c r="BC91" s="237">
        <f>COUNTIF(MARDI!$D$35:$AB$44,A91)</f>
        <v>0</v>
      </c>
      <c r="BD91" s="237">
        <f>COUNTIF(MARDI!$D$49:$Y$58,A91)</f>
        <v>0</v>
      </c>
      <c r="BE91" s="444">
        <f t="shared" si="62"/>
        <v>0</v>
      </c>
      <c r="BF91" s="237">
        <f>COUNTIF(MERCREDI!$D$35:$AB$44,A91)</f>
        <v>0</v>
      </c>
      <c r="BG91" s="237">
        <f>COUNTIF(MERCREDI!$D$49:$Y$58,A91)</f>
        <v>0</v>
      </c>
      <c r="BH91" s="444">
        <f t="shared" si="63"/>
        <v>0</v>
      </c>
      <c r="BI91" s="237">
        <f>COUNTIF(JEUDI!$D$35:$AB$44,A91)</f>
        <v>0</v>
      </c>
      <c r="BJ91" s="237">
        <f>COUNTIF(JEUDI!$D$49:$Y$58,A91)</f>
        <v>0</v>
      </c>
      <c r="BK91" s="444">
        <f t="shared" si="64"/>
        <v>0</v>
      </c>
      <c r="BL91" s="237">
        <f>COUNTIF(VENDREDI!$D$35:$AB$44,A91)</f>
        <v>0</v>
      </c>
      <c r="BM91" s="238">
        <f>COUNTIF(VENDREDI!$D$49:$Y$58,A91)</f>
        <v>0</v>
      </c>
      <c r="BN91" s="451">
        <f t="shared" si="65"/>
        <v>0</v>
      </c>
      <c r="BO91" s="207">
        <f>COUNTIF(LUNDI!$J$63:$J$66,A91)</f>
        <v>0</v>
      </c>
      <c r="BP91" s="41">
        <f>COUNTIF(LUNDI!$K$63:$K$66,A91)</f>
        <v>0</v>
      </c>
      <c r="BQ91" s="207">
        <f>COUNTIF(MARDI!$J$63:$J$66,A91)</f>
        <v>0</v>
      </c>
      <c r="BR91" s="41">
        <f>COUNTIF(MARDI!$K$63:$K$66,A91)</f>
        <v>0</v>
      </c>
      <c r="BS91" s="207">
        <f>COUNTIF(MERCREDI!$J$63:$J$66,A91)</f>
        <v>0</v>
      </c>
      <c r="BT91" s="41">
        <f>COUNTIF(MERCREDI!$K$63:$K$66,A91)</f>
        <v>0</v>
      </c>
      <c r="BU91" s="207">
        <f>COUNTIF(JEUDI!$J$63:$J$66,A91)</f>
        <v>0</v>
      </c>
      <c r="BV91" s="41">
        <f>COUNTIF(JEUDI!$K$63:$K$66,A91)</f>
        <v>0</v>
      </c>
      <c r="BW91" s="207">
        <f>COUNTIF(VENDREDI!$J$63:$J$66,A91)</f>
        <v>0</v>
      </c>
      <c r="BX91" s="42">
        <f>COUNTIF(VENDREDI!$K$63:$K$66,A91)</f>
        <v>0</v>
      </c>
      <c r="BY91" s="207">
        <f>COUNTIF(LUNDI!$L$66:$L147,A91)</f>
        <v>0</v>
      </c>
      <c r="BZ91" s="208"/>
      <c r="CA91" s="41">
        <f>COUNTIF(MARDI!$L$63:$L$66,A91)</f>
        <v>0</v>
      </c>
      <c r="CB91" s="208"/>
      <c r="CC91" s="208">
        <f>COUNTIF(MERCREDI!$L$63:$L$66,A91)</f>
        <v>0</v>
      </c>
      <c r="CD91" s="208"/>
      <c r="CE91" s="41">
        <f>COUNTIF(JEUDI!$L$63:$L$66,A91)</f>
        <v>0</v>
      </c>
      <c r="CF91" s="208"/>
      <c r="CG91" s="209">
        <f>COUNTIF(VENDREDI!$L$63:$L$66,A91)</f>
        <v>0</v>
      </c>
      <c r="CH91" s="466"/>
      <c r="CI91" s="466"/>
      <c r="CJ91" s="466"/>
      <c r="CK91" s="43">
        <f>COUNTIF(LUNDI!$O$64:$O$66,A91)</f>
        <v>0</v>
      </c>
      <c r="CL91" s="41">
        <f>COUNTIF(MARDI!$O$64:$O$66,A91)</f>
        <v>0</v>
      </c>
      <c r="CM91" s="41">
        <f>COUNTIF(MERCREDI!$O$64:$O$66,A91)</f>
        <v>0</v>
      </c>
      <c r="CN91" s="41">
        <f>COUNTIF(JEUDI!$O$64:$O$66,A91)</f>
        <v>0</v>
      </c>
      <c r="CO91" s="42">
        <f>COUNTIF(VENDREDI!$O$64:$O$66,A91)</f>
        <v>0</v>
      </c>
      <c r="CQ91" s="43">
        <f>COUNTIF(LUNDI!$P$64:$P$66,A91)</f>
        <v>0</v>
      </c>
      <c r="CR91" s="41">
        <f>COUNTIF(MARDI!$P$64:$P$66,A91)</f>
        <v>0</v>
      </c>
      <c r="CS91" s="41">
        <f>COUNTIF(MERCREDI!$P$64:$P$66,A91)</f>
        <v>0</v>
      </c>
      <c r="CT91" s="41">
        <f>COUNTIF(JEUDI!$P$64:$P$66,A91)</f>
        <v>0</v>
      </c>
      <c r="CU91" s="42">
        <f>COUNTIF(VENDREDI!$P$64:$P$66,A91)</f>
        <v>0</v>
      </c>
      <c r="CV91" s="543">
        <f t="shared" si="78"/>
        <v>0</v>
      </c>
      <c r="CW91" s="559" t="e">
        <f>INDEX(LUNDI!$B$6:$B$29,MATCH($A$91,LUNDI!D6:D29,0))</f>
        <v>#N/A</v>
      </c>
      <c r="CX91" s="559" t="e">
        <f>INDEX(LUNDI!$B$6:$B$29,MATCH($A$91,LUNDI!E6:E29,0))</f>
        <v>#N/A</v>
      </c>
      <c r="CY91" s="559" t="e">
        <f>INDEX(LUNDI!$B$6:$B$29,MATCH($A$91,LUNDI!F6:F29,0))</f>
        <v>#N/A</v>
      </c>
      <c r="CZ91" s="559" t="e">
        <f>INDEX(LUNDI!$B$6:$B$29,MATCH($A$91,LUNDI!G6:G29,0))</f>
        <v>#N/A</v>
      </c>
      <c r="DA91" s="559" t="e">
        <f>INDEX(LUNDI!$B$6:$B$29,MATCH($A$91,LUNDI!H6:H29,0))</f>
        <v>#N/A</v>
      </c>
      <c r="DB91" s="559" t="e">
        <f>INDEX(LUNDI!$B$6:$B$29,MATCH($A$91,LUNDI!I6:I29,0))</f>
        <v>#N/A</v>
      </c>
      <c r="DC91" s="559" t="e">
        <f>INDEX(LUNDI!$B$6:$B$29,MATCH($A$91,LUNDI!J6:J29,0))</f>
        <v>#N/A</v>
      </c>
      <c r="DD91" s="559" t="e">
        <f>INDEX(LUNDI!$B$6:$B$29,MATCH($A$91,LUNDI!K6:K29,0))</f>
        <v>#N/A</v>
      </c>
      <c r="DE91" s="559" t="e">
        <f>INDEX(LUNDI!$B$6:$B$29,MATCH($A$91,LUNDI!L6:L29,0))</f>
        <v>#N/A</v>
      </c>
      <c r="DF91" s="559" t="e">
        <f>INDEX(LUNDI!$B$6:$B$29,MATCH($A$91,LUNDI!M6:M29,0))</f>
        <v>#N/A</v>
      </c>
      <c r="DG91" s="559" t="e">
        <f>INDEX(LUNDI!$B$6:$B$29,MATCH($A$91,LUNDI!N6:N29,0))</f>
        <v>#N/A</v>
      </c>
      <c r="DH91" s="559" t="e">
        <f>INDEX(LUNDI!$B$6:$B$29,MATCH($A$91,LUNDI!O6:O29,0))</f>
        <v>#N/A</v>
      </c>
      <c r="DI91" s="559" t="e">
        <f>INDEX(LUNDI!$B$6:$B$29,MATCH($A$91,LUNDI!P6:P29,0))</f>
        <v>#N/A</v>
      </c>
      <c r="DJ91" s="559" t="e">
        <f>INDEX(LUNDI!$B$6:$B$29,MATCH($A$91,LUNDI!Q6:Q29,0))</f>
        <v>#N/A</v>
      </c>
      <c r="DK91" s="559" t="e">
        <f>INDEX(LUNDI!$B$6:$B$29,MATCH($A$91,LUNDI!R6:R29,0))</f>
        <v>#N/A</v>
      </c>
      <c r="DL91" s="559" t="e">
        <f>INDEX(LUNDI!$B$6:$B$29,MATCH($A$91,LUNDI!S6:S29,0))</f>
        <v>#N/A</v>
      </c>
      <c r="DM91" s="559" t="e">
        <f>INDEX(LUNDI!$B$6:$B$29,MATCH($A$91,LUNDI!T6:T29,0))</f>
        <v>#N/A</v>
      </c>
      <c r="DN91" s="559" t="e">
        <f>INDEX(LUNDI!$B$6:$B$29,MATCH($A$91,LUNDI!U6:U29,0))</f>
        <v>#N/A</v>
      </c>
      <c r="DO91" s="559" t="e">
        <f>INDEX(LUNDI!$B$6:$B$29,MATCH($A$91,LUNDI!V6:V29,0))</f>
        <v>#N/A</v>
      </c>
      <c r="DP91" s="559" t="e">
        <f>INDEX(LUNDI!$B$6:$B$29,MATCH($A$91,LUNDI!W6:W29,0))</f>
        <v>#N/A</v>
      </c>
      <c r="DQ91" s="559" t="e">
        <f>INDEX(LUNDI!$B$6:$B$29,MATCH($A$91,LUNDI!X6:X29,0))</f>
        <v>#N/A</v>
      </c>
      <c r="DR91" s="559" t="e">
        <f>INDEX(LUNDI!$B$6:$B$29,MATCH($A$91,LUNDI!Y6:Y29,0))</f>
        <v>#N/A</v>
      </c>
      <c r="DS91" s="559" t="e">
        <f>INDEX(LUNDI!$B$6:$B$29,MATCH($A$91,LUNDI!Z6:Z29,0))</f>
        <v>#N/A</v>
      </c>
      <c r="DT91" s="559">
        <f>INDEX(LUNDI!$B$6:$B$29,MATCH($A$91,LUNDI!AA6:AA29,0))</f>
        <v>0.33333333333333331</v>
      </c>
      <c r="DU91" s="559">
        <f>INDEX(LUNDI!$B$6:$B$29,MATCH($A$91,LUNDI!AB6:AB29,0))</f>
        <v>0.33333333333333331</v>
      </c>
      <c r="DV91" s="572">
        <f t="shared" si="66"/>
        <v>0.66666666666666663</v>
      </c>
      <c r="DW91" s="543">
        <f t="shared" si="67"/>
        <v>0</v>
      </c>
      <c r="DX91" s="559" t="e">
        <f>INDEX(MARDI!$B$6:$B$29,MATCH($A$91,MARDI!D6:D29,0))</f>
        <v>#N/A</v>
      </c>
      <c r="DY91" s="559" t="e">
        <f>INDEX(MARDI!$B$6:$B$29,MATCH($A$91,MARDI!E6:E29,0))</f>
        <v>#N/A</v>
      </c>
      <c r="DZ91" s="559" t="e">
        <f>INDEX(MARDI!$B$6:$B$29,MATCH($A$91,MARDI!F6:F29,0))</f>
        <v>#N/A</v>
      </c>
      <c r="EA91" s="559" t="e">
        <f>INDEX(MARDI!$B$6:$B$29,MATCH($A$91,MARDI!G6:G29,0))</f>
        <v>#N/A</v>
      </c>
      <c r="EB91" s="559" t="e">
        <f>INDEX(MARDI!$B$6:$B$29,MATCH($A$91,MARDI!H6:H29,0))</f>
        <v>#N/A</v>
      </c>
      <c r="EC91" s="559" t="e">
        <f>INDEX(MARDI!$B$6:$B$29,MATCH($A$91,MARDI!I6:I29,0))</f>
        <v>#N/A</v>
      </c>
      <c r="ED91" s="559" t="e">
        <f>INDEX(MARDI!$B$6:$B$29,MATCH($A$91,MARDI!J6:J29,0))</f>
        <v>#N/A</v>
      </c>
      <c r="EE91" s="559" t="e">
        <f>INDEX(MARDI!$B$6:$B$29,MATCH($A$91,MARDI!K6:K29,0))</f>
        <v>#N/A</v>
      </c>
      <c r="EF91" s="559" t="e">
        <f>INDEX(MARDI!$B$6:$B$29,MATCH($A$91,MARDI!L6:L29,0))</f>
        <v>#N/A</v>
      </c>
      <c r="EG91" s="559" t="e">
        <f>INDEX(MARDI!$B$6:$B$29,MATCH($A$91,MARDI!M6:M29,0))</f>
        <v>#N/A</v>
      </c>
      <c r="EH91" s="559" t="e">
        <f>INDEX(MARDI!$B$6:$B$29,MATCH($A$91,MARDI!N6:N29,0))</f>
        <v>#N/A</v>
      </c>
      <c r="EI91" s="559" t="e">
        <f>INDEX(MARDI!$B$6:$B$29,MATCH($A$91,MARDI!O6:O29,0))</f>
        <v>#N/A</v>
      </c>
      <c r="EJ91" s="559" t="e">
        <f>INDEX(MARDI!$B$6:$B$29,MATCH($A$91,MARDI!P6:P29,0))</f>
        <v>#N/A</v>
      </c>
      <c r="EK91" s="559" t="e">
        <f>INDEX(MARDI!$B$6:$B$29,MATCH($A$91,MARDI!Q6:Q29,0))</f>
        <v>#N/A</v>
      </c>
      <c r="EL91" s="559" t="e">
        <f>INDEX(MARDI!$B$6:$B$29,MATCH($A$91,MARDI!R6:R29,0))</f>
        <v>#N/A</v>
      </c>
      <c r="EM91" s="559" t="e">
        <f>INDEX(MARDI!$B$6:$B$29,MATCH($A$91,MARDI!S6:S29,0))</f>
        <v>#N/A</v>
      </c>
      <c r="EN91" s="559" t="e">
        <f>INDEX(MARDI!$B$6:$B$29,MATCH($A$91,MARDI!T6:T29,0))</f>
        <v>#N/A</v>
      </c>
      <c r="EO91" s="559" t="e">
        <f>INDEX(MARDI!$B$6:$B$29,MATCH($A$91,MARDI!U6:U29,0))</f>
        <v>#N/A</v>
      </c>
      <c r="EP91" s="559" t="e">
        <f>INDEX(MARDI!$B$6:$B$29,MATCH($A$91,MARDI!V6:V29,0))</f>
        <v>#N/A</v>
      </c>
      <c r="EQ91" s="559" t="e">
        <f>INDEX(MARDI!$B$6:$B$29,MATCH($A$91,MARDI!W6:W29,0))</f>
        <v>#N/A</v>
      </c>
      <c r="ER91" s="559" t="e">
        <f>INDEX(MARDI!$B$6:$B$29,MATCH($A$91,MARDI!X6:X29,0))</f>
        <v>#N/A</v>
      </c>
      <c r="ES91" s="559" t="e">
        <f>INDEX(MARDI!$B$6:$B$29,MATCH($A$91,MARDI!Y6:Y29,0))</f>
        <v>#N/A</v>
      </c>
      <c r="ET91" s="559" t="e">
        <f>INDEX(MARDI!$B$6:$B$29,MATCH($A$91,MARDI!Z6:Z29,0))</f>
        <v>#N/A</v>
      </c>
      <c r="EU91" s="559">
        <f>INDEX(MARDI!$B$6:$B$29,MATCH($A$91,MARDI!AA6:AA29,0))</f>
        <v>0.33333333333333331</v>
      </c>
      <c r="EV91" s="559">
        <f>INDEX(MARDI!$B$6:$B$29,MATCH($A$91,MARDI!AB6:AB29,0))</f>
        <v>0.33333333333333331</v>
      </c>
      <c r="EW91" s="572">
        <f t="shared" si="68"/>
        <v>0.66666666666666663</v>
      </c>
      <c r="EY91" s="568">
        <f t="shared" si="79"/>
        <v>0</v>
      </c>
      <c r="EZ91" s="559" t="e">
        <f>INDEX(MERCREDI!$B$6:$B$29,MATCH($A$91,MERCREDI!D6:D29,0))</f>
        <v>#N/A</v>
      </c>
      <c r="FA91" s="559" t="e">
        <f>INDEX(MERCREDI!$B$6:$B$29,MATCH($A$91,MERCREDI!E6:E29,0))</f>
        <v>#N/A</v>
      </c>
      <c r="FB91" s="559" t="e">
        <f>INDEX(MERCREDI!$B$6:$B$29,MATCH($A$91,MERCREDI!F6:F29,0))</f>
        <v>#N/A</v>
      </c>
      <c r="FC91" s="559" t="e">
        <f>INDEX(MERCREDI!$B$6:$B$29,MATCH($A$91,MERCREDI!G6:G29,0))</f>
        <v>#N/A</v>
      </c>
      <c r="FD91" s="559" t="e">
        <f>INDEX(MERCREDI!$B$6:$B$29,MATCH($A$91,MERCREDI!H6:H29,0))</f>
        <v>#N/A</v>
      </c>
      <c r="FE91" s="559" t="e">
        <f>INDEX(MERCREDI!$B$6:$B$29,MATCH($A$91,MERCREDI!I6:I29,0))</f>
        <v>#N/A</v>
      </c>
      <c r="FF91" s="559" t="e">
        <f>INDEX(MERCREDI!$B$6:$B$29,MATCH($A$91,MERCREDI!J6:J29,0))</f>
        <v>#N/A</v>
      </c>
      <c r="FG91" s="559" t="e">
        <f>INDEX(MERCREDI!$B$6:$B$29,MATCH($A$91,MERCREDI!K6:K29,0))</f>
        <v>#N/A</v>
      </c>
      <c r="FH91" s="559" t="e">
        <f>INDEX(MERCREDI!$B$6:$B$29,MATCH($A$91,MERCREDI!L6:L29,0))</f>
        <v>#N/A</v>
      </c>
      <c r="FI91" s="559" t="e">
        <f>INDEX(MERCREDI!$B$6:$B$29,MATCH($A$91,MERCREDI!M6:M29,0))</f>
        <v>#N/A</v>
      </c>
      <c r="FJ91" s="559" t="e">
        <f>INDEX(MERCREDI!$B$6:$B$29,MATCH($A$91,MERCREDI!N6:N29,0))</f>
        <v>#N/A</v>
      </c>
      <c r="FK91" s="559" t="e">
        <f>INDEX(MERCREDI!$B$6:$B$29,MATCH($A$91,MERCREDI!O6:O29,0))</f>
        <v>#N/A</v>
      </c>
      <c r="FL91" s="559" t="e">
        <f>INDEX(MERCREDI!$B$6:$B$29,MATCH($A$91,MERCREDI!P6:P29,0))</f>
        <v>#N/A</v>
      </c>
      <c r="FM91" s="559" t="e">
        <f>INDEX(MERCREDI!$B$6:$B$29,MATCH($A$91,MERCREDI!Q6:Q29,0))</f>
        <v>#N/A</v>
      </c>
      <c r="FN91" s="559" t="e">
        <f>INDEX(MERCREDI!$B$6:$B$29,MATCH($A$91,MERCREDI!R6:R29,0))</f>
        <v>#N/A</v>
      </c>
      <c r="FO91" s="559" t="e">
        <f>INDEX(MERCREDI!$B$6:$B$29,MATCH($A$91,MERCREDI!S6:S29,0))</f>
        <v>#N/A</v>
      </c>
      <c r="FP91" s="559" t="e">
        <f>INDEX(MERCREDI!$B$6:$B$29,MATCH($A$91,MERCREDI!T6:T29,0))</f>
        <v>#N/A</v>
      </c>
      <c r="FQ91" s="559" t="e">
        <f>INDEX(MERCREDI!$B$6:$B$29,MATCH($A$91,MERCREDI!U6:U29,0))</f>
        <v>#N/A</v>
      </c>
      <c r="FR91" s="559" t="e">
        <f>INDEX(MERCREDI!$B$6:$B$29,MATCH($A$91,MERCREDI!V6:V29,0))</f>
        <v>#N/A</v>
      </c>
      <c r="FS91" s="559" t="e">
        <f>INDEX(MERCREDI!$B$6:$B$29,MATCH($A$91,MERCREDI!W6:W29,0))</f>
        <v>#N/A</v>
      </c>
      <c r="FT91" s="559" t="e">
        <f>INDEX(MERCREDI!$B$6:$B$29,MATCH($A$91,MERCREDI!X6:X29,0))</f>
        <v>#N/A</v>
      </c>
      <c r="FU91" s="559" t="e">
        <f>INDEX(MERCREDI!$B$6:$B$29,MATCH($A$91,MERCREDI!Y6:Y29,0))</f>
        <v>#N/A</v>
      </c>
      <c r="FV91" s="559" t="e">
        <f>INDEX(MERCREDI!$B$6:$B$29,MATCH($A$91,MERCREDI!Z6:Z29,0))</f>
        <v>#N/A</v>
      </c>
      <c r="FW91" s="559">
        <f>INDEX(MERCREDI!$B$6:$B$29,MATCH($A$91,MERCREDI!AA6:AA29,0))</f>
        <v>0.33333333333333331</v>
      </c>
      <c r="FX91" s="559">
        <f>INDEX(MERCREDI!$B$6:$B$29,MATCH($A$91,MERCREDI!AB6:AB29,0))</f>
        <v>0.33333333333333331</v>
      </c>
      <c r="FY91" s="572">
        <f t="shared" si="80"/>
        <v>0.66666666666666663</v>
      </c>
      <c r="GA91" s="570">
        <f t="shared" si="81"/>
        <v>0</v>
      </c>
      <c r="GB91" s="565" t="e">
        <f>INDEX(JEUDI!$B$6:$B$29,MATCH($A$91,JEUDI!D6:D29,0))</f>
        <v>#N/A</v>
      </c>
      <c r="GC91" s="565" t="e">
        <f>INDEX(JEUDI!$B$6:$B$29,MATCH($A$91,JEUDI!E6:E29,0))</f>
        <v>#N/A</v>
      </c>
      <c r="GD91" s="565" t="e">
        <f>INDEX(JEUDI!$B$6:$B$29,MATCH($A$91,JEUDI!F6:F29,0))</f>
        <v>#N/A</v>
      </c>
      <c r="GE91" s="565" t="e">
        <f>INDEX(JEUDI!$B$6:$B$29,MATCH($A$91,JEUDI!G6:G29,0))</f>
        <v>#N/A</v>
      </c>
      <c r="GF91" s="565" t="e">
        <f>INDEX(JEUDI!$B$6:$B$29,MATCH($A$91,JEUDI!H6:H29,0))</f>
        <v>#N/A</v>
      </c>
      <c r="GG91" s="565" t="e">
        <f>INDEX(JEUDI!$B$6:$B$29,MATCH($A$91,JEUDI!I6:I29,0))</f>
        <v>#N/A</v>
      </c>
      <c r="GH91" s="565" t="e">
        <f>INDEX(JEUDI!$B$6:$B$29,MATCH($A$91,JEUDI!J6:J29,0))</f>
        <v>#N/A</v>
      </c>
      <c r="GI91" s="565" t="e">
        <f>INDEX(JEUDI!$B$6:$B$29,MATCH($A$91,JEUDI!K6:K29,0))</f>
        <v>#N/A</v>
      </c>
      <c r="GJ91" s="565" t="e">
        <f>INDEX(JEUDI!$B$6:$B$29,MATCH($A$91,JEUDI!L6:L29,0))</f>
        <v>#N/A</v>
      </c>
      <c r="GK91" s="565" t="e">
        <f>INDEX(JEUDI!$B$6:$B$29,MATCH($A$91,JEUDI!M6:M29,0))</f>
        <v>#N/A</v>
      </c>
      <c r="GL91" s="565" t="e">
        <f>INDEX(JEUDI!$B$6:$B$29,MATCH($A$91,JEUDI!N6:N29,0))</f>
        <v>#N/A</v>
      </c>
      <c r="GM91" s="565" t="e">
        <f>INDEX(JEUDI!$B$6:$B$29,MATCH($A$91,JEUDI!O6:O29,0))</f>
        <v>#N/A</v>
      </c>
      <c r="GN91" s="565" t="e">
        <f>INDEX(JEUDI!$B$6:$B$29,MATCH($A$91,JEUDI!P6:P29,0))</f>
        <v>#N/A</v>
      </c>
      <c r="GO91" s="565" t="e">
        <f>INDEX(JEUDI!$B$6:$B$29,MATCH($A$91,JEUDI!Q6:Q29,0))</f>
        <v>#N/A</v>
      </c>
      <c r="GP91" s="565" t="e">
        <f>INDEX(JEUDI!$B$6:$B$29,MATCH($A$91,JEUDI!R6:R29,0))</f>
        <v>#N/A</v>
      </c>
      <c r="GQ91" s="565" t="e">
        <f>INDEX(JEUDI!$B$6:$B$29,MATCH($A$91,JEUDI!S6:S29,0))</f>
        <v>#N/A</v>
      </c>
      <c r="GR91" s="565" t="e">
        <f>INDEX(JEUDI!$B$6:$B$29,MATCH($A$91,JEUDI!T6:T29,0))</f>
        <v>#N/A</v>
      </c>
      <c r="GS91" s="565" t="e">
        <f>INDEX(JEUDI!$B$6:$B$29,MATCH($A$91,JEUDI!U6:U29,0))</f>
        <v>#N/A</v>
      </c>
      <c r="GT91" s="565" t="e">
        <f>INDEX(JEUDI!$B$6:$B$29,MATCH($A$91,JEUDI!V6:V29,0))</f>
        <v>#N/A</v>
      </c>
      <c r="GU91" s="565" t="e">
        <f>INDEX(JEUDI!$B$6:$B$29,MATCH($A$91,JEUDI!W6:W29,0))</f>
        <v>#N/A</v>
      </c>
      <c r="GV91" s="565" t="e">
        <f>INDEX(JEUDI!$B$6:$B$29,MATCH($A$91,JEUDI!X6:X29,0))</f>
        <v>#N/A</v>
      </c>
      <c r="GW91" s="565" t="e">
        <f>INDEX(JEUDI!$B$6:$B$29,MATCH($A$91,JEUDI!Y6:Y29,0))</f>
        <v>#N/A</v>
      </c>
      <c r="GX91" s="565" t="e">
        <f>INDEX(JEUDI!$B$6:$B$29,MATCH($A$91,JEUDI!Z6:Z29,0))</f>
        <v>#N/A</v>
      </c>
      <c r="GY91" s="565">
        <f>INDEX(JEUDI!$B$6:$B$29,MATCH($A$91,JEUDI!AA6:AA29,0))</f>
        <v>0.33333333333333331</v>
      </c>
      <c r="GZ91" s="565">
        <f>INDEX(JEUDI!$B$6:$B$29,MATCH($A$91,JEUDI!AB6:AB29,0))</f>
        <v>0.33333333333333331</v>
      </c>
      <c r="HA91" s="572">
        <f t="shared" si="82"/>
        <v>0.66666666666666663</v>
      </c>
      <c r="HC91" s="772">
        <f t="shared" si="83"/>
        <v>0</v>
      </c>
      <c r="HD91" s="565" t="e">
        <f>INDEX(VENDREDI!$B$6:$B$29,MATCH($A$91,VENDREDI!D6:D29,0))</f>
        <v>#N/A</v>
      </c>
      <c r="HE91" s="565" t="e">
        <f>INDEX(VENDREDI!$B$6:$B$29,MATCH($A$91,VENDREDI!E6:E29,0))</f>
        <v>#N/A</v>
      </c>
      <c r="HF91" s="565" t="e">
        <f>INDEX(VENDREDI!$B$6:$B$29,MATCH($A$91,VENDREDI!F6:F29,0))</f>
        <v>#N/A</v>
      </c>
      <c r="HG91" s="565" t="e">
        <f>INDEX(VENDREDI!$B$6:$B$29,MATCH($A$91,VENDREDI!G6:G29,0))</f>
        <v>#N/A</v>
      </c>
      <c r="HH91" s="565" t="e">
        <f>INDEX(VENDREDI!$B$6:$B$29,MATCH($A$91,VENDREDI!H6:H29,0))</f>
        <v>#N/A</v>
      </c>
      <c r="HI91" s="565" t="e">
        <f>INDEX(VENDREDI!$B$6:$B$29,MATCH($A$91,VENDREDI!I6:I29,0))</f>
        <v>#N/A</v>
      </c>
      <c r="HJ91" s="565" t="e">
        <f>INDEX(VENDREDI!$B$6:$B$29,MATCH($A$91,VENDREDI!J6:J29,0))</f>
        <v>#N/A</v>
      </c>
      <c r="HK91" s="565" t="e">
        <f>INDEX(VENDREDI!$B$6:$B$29,MATCH($A$91,VENDREDI!K6:K29,0))</f>
        <v>#N/A</v>
      </c>
      <c r="HL91" s="565" t="e">
        <f>INDEX(VENDREDI!$B$6:$B$29,MATCH($A$91,VENDREDI!L6:L29,0))</f>
        <v>#N/A</v>
      </c>
      <c r="HM91" s="565" t="e">
        <f>INDEX(VENDREDI!$B$6:$B$29,MATCH($A$91,VENDREDI!M6:M29,0))</f>
        <v>#N/A</v>
      </c>
      <c r="HN91" s="565" t="e">
        <f>INDEX(VENDREDI!$B$6:$B$29,MATCH($A$91,VENDREDI!N6:N29,0))</f>
        <v>#N/A</v>
      </c>
      <c r="HO91" s="565" t="e">
        <f>INDEX(VENDREDI!$B$6:$B$29,MATCH($A$91,VENDREDI!O6:O29,0))</f>
        <v>#N/A</v>
      </c>
      <c r="HP91" s="565" t="e">
        <f>INDEX(VENDREDI!$B$6:$B$29,MATCH($A$91,VENDREDI!P6:P29,0))</f>
        <v>#N/A</v>
      </c>
      <c r="HQ91" s="565" t="e">
        <f>INDEX(VENDREDI!$B$6:$B$29,MATCH($A$91,VENDREDI!Q6:Q29,0))</f>
        <v>#N/A</v>
      </c>
      <c r="HR91" s="565" t="e">
        <f>INDEX(VENDREDI!$B$6:$B$29,MATCH($A$91,VENDREDI!R6:R29,0))</f>
        <v>#N/A</v>
      </c>
      <c r="HS91" s="565" t="e">
        <f>INDEX(VENDREDI!$B$6:$B$29,MATCH($A$91,VENDREDI!S6:S29,0))</f>
        <v>#N/A</v>
      </c>
      <c r="HT91" s="565" t="e">
        <f>INDEX(VENDREDI!$B$6:$B$29,MATCH($A$91,VENDREDI!T6:T29,0))</f>
        <v>#N/A</v>
      </c>
      <c r="HU91" s="565" t="e">
        <f>INDEX(VENDREDI!$B$6:$B$29,MATCH($A$91,VENDREDI!U6:U29,0))</f>
        <v>#N/A</v>
      </c>
      <c r="HV91" s="565" t="e">
        <f>INDEX(VENDREDI!$B$6:$B$29,MATCH($A$91,VENDREDI!V6:V29,0))</f>
        <v>#N/A</v>
      </c>
      <c r="HW91" s="565" t="e">
        <f>INDEX(VENDREDI!$B$6:$B$29,MATCH($A$91,VENDREDI!W6:W29,0))</f>
        <v>#N/A</v>
      </c>
      <c r="HX91" s="565" t="e">
        <f>INDEX(VENDREDI!$B$6:$B$29,MATCH($A$91,VENDREDI!X6:X29,0))</f>
        <v>#N/A</v>
      </c>
      <c r="HY91" s="565" t="e">
        <f>INDEX(VENDREDI!$B$6:$B$29,MATCH($A$91,VENDREDI!Y6:Y29,0))</f>
        <v>#N/A</v>
      </c>
      <c r="HZ91" s="565" t="e">
        <f>INDEX(VENDREDI!$B$6:$B$29,MATCH($A$91,VENDREDI!Z6:Z29,0))</f>
        <v>#N/A</v>
      </c>
      <c r="IA91" s="565">
        <f>INDEX(VENDREDI!$B$6:$B$29,MATCH($A$91,VENDREDI!AA6:AA29,0))</f>
        <v>0.33333333333333331</v>
      </c>
      <c r="IB91" s="565">
        <f>INDEX(VENDREDI!$B$6:$B$29,MATCH($A$91,VENDREDI!AB6:AB29,0))</f>
        <v>0.33333333333333331</v>
      </c>
      <c r="IC91" s="572">
        <f t="shared" si="84"/>
        <v>0.66666666666666663</v>
      </c>
      <c r="IG91" s="772">
        <f t="shared" si="85"/>
        <v>0</v>
      </c>
      <c r="JG91" s="572">
        <f t="shared" si="86"/>
        <v>0</v>
      </c>
      <c r="JI91" s="772">
        <f t="shared" si="87"/>
        <v>0</v>
      </c>
      <c r="KI91" s="572">
        <f t="shared" si="88"/>
        <v>0</v>
      </c>
      <c r="KK91" s="565">
        <f t="shared" si="89"/>
        <v>0</v>
      </c>
      <c r="LK91" s="572">
        <f t="shared" si="90"/>
        <v>0</v>
      </c>
      <c r="LM91" s="565">
        <f t="shared" si="91"/>
        <v>0</v>
      </c>
      <c r="MM91" s="572">
        <f t="shared" si="92"/>
        <v>0</v>
      </c>
      <c r="MP91" s="565">
        <f t="shared" si="93"/>
        <v>0</v>
      </c>
      <c r="NP91" s="572">
        <f t="shared" si="94"/>
        <v>0</v>
      </c>
      <c r="NS91" s="564">
        <f t="shared" si="95"/>
        <v>0</v>
      </c>
      <c r="NT91" s="617" t="e">
        <f>INDEX(LUNDI!$B$63:$B$66,MATCH(A91,LUNDI!$D$63:$D$66,0))</f>
        <v>#N/A</v>
      </c>
      <c r="NU91" s="618" t="e">
        <f>INDEX(LUNDI!$B$63:$B$66,MATCH(A91,LUNDI!$E$63:$E$66,0))</f>
        <v>#N/A</v>
      </c>
      <c r="NV91" s="625" t="e">
        <f>INDEX(LUNDI!$H$63:$H$66,MATCH(A91,LUNDI!$J$63:$J$66,0))</f>
        <v>#N/A</v>
      </c>
      <c r="NW91" s="626" t="e">
        <f>INDEX(LUNDI!$H$63:$H$66,MATCH(A91,LUNDI!$K$63:$K$66,0))</f>
        <v>#N/A</v>
      </c>
      <c r="NX91" s="617" t="e">
        <f>INDEX(MARDI!$B$63:$B$66,MATCH(A91,MARDI!$D$63:$D$66,0))</f>
        <v>#N/A</v>
      </c>
      <c r="NY91" s="618" t="e">
        <f>INDEX(MARDI!$B$63:$B$66,MATCH(A91,MARDI!$E$63:$E$66,0))</f>
        <v>#N/A</v>
      </c>
      <c r="NZ91" s="625" t="e">
        <f>INDEX(MARDI!$H$63:$H$66,MATCH(A91,MARDI!$J$63:$J$66,0))</f>
        <v>#N/A</v>
      </c>
      <c r="OA91" s="626" t="e">
        <f>INDEX(MARDI!$H$63:$H$66,MATCH(A91,MARDI!$K$63:$K$66,0))</f>
        <v>#N/A</v>
      </c>
      <c r="OB91" s="617" t="e">
        <f>INDEX(MERCREDI!$B$63:$B$66,MATCH(A91,MERCREDI!$D$63:$D$66,0))</f>
        <v>#N/A</v>
      </c>
      <c r="OC91" s="618" t="e">
        <f>INDEX(MERCREDI!$B$63:$B$66,MATCH(A91,MERCREDI!$E$63:$E$66,0))</f>
        <v>#N/A</v>
      </c>
      <c r="OD91" s="625" t="e">
        <f>INDEX(MERCREDI!$H$63:$H$66,MATCH(A91,MERCREDI!$J$63:$J$66,0))</f>
        <v>#N/A</v>
      </c>
      <c r="OE91" s="626" t="e">
        <f>INDEX(MERCREDI!$H$63:$H$66,MATCH(A91,MERCREDI!$K$63:$K$66,0))</f>
        <v>#N/A</v>
      </c>
      <c r="OF91" s="617" t="e">
        <f>INDEX(JEUDI!$B$63:$B$66,MATCH(A91,JEUDI!$D$63:$D$66,0))</f>
        <v>#N/A</v>
      </c>
      <c r="OG91" s="618" t="e">
        <f>INDEX(JEUDI!$B$63:$B$66,MATCH(A91,JEUDI!$E$63:$E$66,0))</f>
        <v>#N/A</v>
      </c>
      <c r="OH91" s="625" t="e">
        <f>INDEX(JEUDI!$H$63:$H$66,MATCH(A91,JEUDI!$J$63:$J$66,0))</f>
        <v>#N/A</v>
      </c>
      <c r="OI91" s="626" t="e">
        <f>INDEX(JEUDI!$H$63:$H$66,MATCH(A91,JEUDI!$K$63:$K$66,0))</f>
        <v>#N/A</v>
      </c>
      <c r="OJ91" s="617" t="e">
        <f>INDEX(VENDREDI!$B$63:$B$66,MATCH(A91,VENDREDI!$D$63:$D$66,0))</f>
        <v>#N/A</v>
      </c>
      <c r="OK91" s="618" t="e">
        <f>INDEX(VENDREDI!$B$63:$B$66,MATCH(A91,VENDREDI!$E$63:$E$66,0))</f>
        <v>#N/A</v>
      </c>
      <c r="OL91" s="625" t="e">
        <f>INDEX(VENDREDI!$H$63:$H$66,MATCH(A91,VENDREDI!$J$63:$J$66,0))</f>
        <v>#N/A</v>
      </c>
      <c r="OM91" s="626" t="e">
        <f>INDEX(VENDREDI!$H$63:$H$66,MATCH(A91,VENDREDI!$K$63:$K$66,0))</f>
        <v>#N/A</v>
      </c>
      <c r="ON91" s="669">
        <f t="shared" si="96"/>
        <v>0</v>
      </c>
      <c r="OO91" s="641" t="e">
        <f>INDEX(LUNDI!$C$63:$C$66,MATCH(A91,LUNDI!$D$63:$D$66,0))</f>
        <v>#N/A</v>
      </c>
      <c r="OP91" s="642" t="e">
        <f>INDEX(LUNDI!$C$63:$C$66,MATCH(A91,LUNDI!$E$63:$E$66,0))</f>
        <v>#N/A</v>
      </c>
      <c r="OQ91" s="645" t="e">
        <f>INDEX(LUNDI!$I$63:$I$66,MATCH(A91,LUNDI!$J$63:$J$66,0))</f>
        <v>#N/A</v>
      </c>
      <c r="OR91" s="646" t="e">
        <f>INDEX(LUNDI!$I$63:$I$66,MATCH(A91,LUNDI!$K$63:$K$66,0))</f>
        <v>#N/A</v>
      </c>
      <c r="OS91" s="649" t="e">
        <f>INDEX(MARDI!$C$63:$C$66,MATCH(A91,MARDI!$D$63:$D$66,0))</f>
        <v>#N/A</v>
      </c>
      <c r="OT91" s="650" t="e">
        <f>INDEX(MARDI!$C$63:$C$66,MATCH(A91,MARDI!$E$63:$E$66,0))</f>
        <v>#N/A</v>
      </c>
      <c r="OU91" s="651" t="e">
        <f>INDEX(MARDI!$I$63:$I$66,MATCH(A91,MARDI!$J$63:$J$66,0))</f>
        <v>#N/A</v>
      </c>
      <c r="OV91" s="652" t="e">
        <f>INDEX(MARDI!$I$63:$I$66,MATCH(A91,MARDI!$K$63:$K$66,0))</f>
        <v>#N/A</v>
      </c>
      <c r="OW91" s="657" t="e">
        <f>INDEX(MERCREDI!$C$63:$C$66,MATCH(A91,MERCREDI!$D$63:$D$66,0))</f>
        <v>#N/A</v>
      </c>
      <c r="OX91" s="658" t="e">
        <f>INDEX(MERCREDI!$C$63:$C$66,MATCH(A91,MERCREDI!$E$63:$E$66,0))</f>
        <v>#N/A</v>
      </c>
      <c r="OY91" s="659" t="e">
        <f>INDEX(MERCREDI!$I$63:$I$66,MATCH(A91,MERCREDI!$J$63:$J$66,0))</f>
        <v>#N/A</v>
      </c>
      <c r="OZ91" s="660" t="e">
        <f>INDEX(MERCREDI!$I$63:$I$66,MATCH(A91,MERCREDI!$K$63:$K$66,0))</f>
        <v>#N/A</v>
      </c>
      <c r="PA91" s="657" t="e">
        <f>INDEX(JEUDI!$C$63:$C$66,MATCH(A91,JEUDI!$D$63:$D$66,0))</f>
        <v>#N/A</v>
      </c>
      <c r="PB91" s="658" t="e">
        <f>INDEX(JEUDI!$C$63:$C$66,MATCH(A91,JEUDI!$E$63:$E$66,0))</f>
        <v>#N/A</v>
      </c>
      <c r="PC91" s="659" t="e">
        <f>INDEX(JEUDI!$I$63:$I$66,MATCH(A91,JEUDI!$J$63:$J$66,0))</f>
        <v>#N/A</v>
      </c>
      <c r="PD91" s="660" t="e">
        <f>INDEX(JEUDI!$I$63:$I$66,MATCH(A91,JEUDI!$K$63:$K$66,0))</f>
        <v>#N/A</v>
      </c>
      <c r="PE91" s="657" t="e">
        <f>INDEX(VENDREDI!$C$63:$C$66,MATCH(A91,VENDREDI!$D$63:$D$66,0))</f>
        <v>#N/A</v>
      </c>
      <c r="PF91" s="658" t="e">
        <f>INDEX(VENDREDI!$C$63:$C$66,MATCH(A91,VENDREDI!$E$63:$E$66,0))</f>
        <v>#N/A</v>
      </c>
      <c r="PG91" s="659" t="e">
        <f>INDEX(VENDREDI!$I$63:$I$66,MATCH(A91,VENDREDI!$J$63:$J$66,0))</f>
        <v>#N/A</v>
      </c>
      <c r="PH91" s="660" t="e">
        <f>INDEX(VENDREDI!$I$63:$I$66,MATCH(A91,VENDREDI!$K$63:$K$66,0))</f>
        <v>#N/A</v>
      </c>
    </row>
    <row r="92" spans="1:461" x14ac:dyDescent="0.25">
      <c r="A92" s="200">
        <f>'LISTE DES PROFS'!A87</f>
        <v>0</v>
      </c>
      <c r="B92" s="233">
        <f t="shared" si="69"/>
        <v>0</v>
      </c>
      <c r="C92" s="234">
        <f t="shared" si="70"/>
        <v>0</v>
      </c>
      <c r="D92" s="234">
        <f t="shared" si="71"/>
        <v>0</v>
      </c>
      <c r="E92" s="235">
        <f t="shared" si="72"/>
        <v>0</v>
      </c>
      <c r="F92" s="233">
        <f t="shared" si="73"/>
        <v>0</v>
      </c>
      <c r="G92" s="234">
        <f t="shared" si="74"/>
        <v>0</v>
      </c>
      <c r="H92" s="234">
        <f t="shared" si="97"/>
        <v>0</v>
      </c>
      <c r="I92" s="235">
        <f t="shared" si="76"/>
        <v>0</v>
      </c>
      <c r="J92" s="233">
        <f t="shared" si="52"/>
        <v>0</v>
      </c>
      <c r="K92" s="234">
        <f t="shared" si="53"/>
        <v>0</v>
      </c>
      <c r="L92" s="234">
        <f t="shared" si="54"/>
        <v>0</v>
      </c>
      <c r="M92" s="235">
        <f t="shared" si="55"/>
        <v>0</v>
      </c>
      <c r="N92" s="491">
        <f t="shared" si="77"/>
        <v>0</v>
      </c>
      <c r="O92" s="506"/>
      <c r="P92" s="240">
        <f>COUNTIF(LUNDI!$D$6:$AB$15,A92)</f>
        <v>0</v>
      </c>
      <c r="Q92" s="241">
        <f>COUNTIF(LUNDI!$D$20:$Y$29,A92)</f>
        <v>0</v>
      </c>
      <c r="R92" s="444">
        <f t="shared" si="56"/>
        <v>0</v>
      </c>
      <c r="S92" s="241">
        <f>COUNTIF(MARDI!$D$6:$AB$15,A92)</f>
        <v>0</v>
      </c>
      <c r="T92" s="241">
        <f>COUNTIF(MARDI!$D$20:$Y$29,A92)</f>
        <v>0</v>
      </c>
      <c r="U92" s="444">
        <f t="shared" si="57"/>
        <v>0</v>
      </c>
      <c r="V92" s="241">
        <f>COUNTIF(MERCREDI!$D$6:$AB$15,A92)</f>
        <v>0</v>
      </c>
      <c r="W92" s="241">
        <f>COUNTIF(MERCREDI!$D$20:$Y$29,A92)</f>
        <v>0</v>
      </c>
      <c r="X92" s="444">
        <f t="shared" si="58"/>
        <v>0</v>
      </c>
      <c r="Y92" s="241">
        <f>COUNTIF(JEUDI!$D$6:$AB$15,A92)</f>
        <v>0</v>
      </c>
      <c r="Z92" s="241">
        <f>COUNTIF(JEUDI!$D$20:$Y$29,A92)</f>
        <v>0</v>
      </c>
      <c r="AA92" s="444">
        <f t="shared" si="59"/>
        <v>0</v>
      </c>
      <c r="AB92" s="241">
        <f>COUNTIF(VENDREDI!$D$6:$AB$15,A92)</f>
        <v>0</v>
      </c>
      <c r="AC92" s="242">
        <f>COUNTIF(VENDREDI!$D$20:$Y$29,A92)</f>
        <v>0</v>
      </c>
      <c r="AD92" s="451">
        <f t="shared" si="60"/>
        <v>0</v>
      </c>
      <c r="AE92" s="226">
        <f>COUNTIF(LUNDI!$D$63:$D$66,A92)</f>
        <v>0</v>
      </c>
      <c r="AF92" s="227">
        <f>COUNTIF(LUNDI!$E$63:$E$66,A92)</f>
        <v>0</v>
      </c>
      <c r="AG92" s="228">
        <f>COUNTIF(MARDI!$D$63:$D$66,A92)</f>
        <v>0</v>
      </c>
      <c r="AH92" s="234">
        <f>COUNTIF(MARDI!$E$63:$E$66,A92)</f>
        <v>0</v>
      </c>
      <c r="AI92" s="228">
        <f>COUNTIF(MERCREDI!$D$63:$D$66,A92)</f>
        <v>0</v>
      </c>
      <c r="AJ92" s="234">
        <f>COUNTIF(MERCREDI!$E$63:$E$66,A92)</f>
        <v>0</v>
      </c>
      <c r="AK92" s="228">
        <f>COUNTIF(JEUDI!$D$63:$D$66,A92)</f>
        <v>0</v>
      </c>
      <c r="AL92" s="227">
        <f>COUNTIF(JEUDI!$E$63:$E$66,A92)</f>
        <v>0</v>
      </c>
      <c r="AM92" s="228">
        <f>COUNTIF(VENDREDI!$D$63:$D$66,A92)</f>
        <v>0</v>
      </c>
      <c r="AN92" s="525">
        <f>COUNTIF(VENDREDI!$E$63:$E$66,A92)</f>
        <v>0</v>
      </c>
      <c r="AO92" s="240">
        <f>COUNTIF(LUNDI!$F$63:$F$66,A92)</f>
        <v>0</v>
      </c>
      <c r="AP92" s="241"/>
      <c r="AQ92" s="241">
        <f>COUNTIF(MARDI!$F$63:$F$66,A92)</f>
        <v>0</v>
      </c>
      <c r="AR92" s="241"/>
      <c r="AS92" s="241">
        <f>COUNTIF(MERCREDI!$F$63:$F$66,A92)</f>
        <v>0</v>
      </c>
      <c r="AT92" s="241"/>
      <c r="AU92" s="241">
        <f>COUNTIF(JEUDI!$F$63:$F$66,A92)</f>
        <v>0</v>
      </c>
      <c r="AV92" s="241"/>
      <c r="AW92" s="242">
        <f>COUNTIF(VENDREDI!$F$63:$F$66,A92)</f>
        <v>0</v>
      </c>
      <c r="AX92" s="239"/>
      <c r="AY92" s="239"/>
      <c r="AZ92" s="233">
        <f>COUNTIF(LUNDI!$D$35:$AB$44,A92)</f>
        <v>0</v>
      </c>
      <c r="BA92" s="234">
        <f>COUNTIF(LUNDI!$D$49:$Y$58,A92)</f>
        <v>0</v>
      </c>
      <c r="BB92" s="444">
        <f t="shared" si="61"/>
        <v>0</v>
      </c>
      <c r="BC92" s="234">
        <f>COUNTIF(MARDI!$D$35:$AB$44,A92)</f>
        <v>0</v>
      </c>
      <c r="BD92" s="234">
        <f>COUNTIF(MARDI!$D$49:$Y$58,A92)</f>
        <v>0</v>
      </c>
      <c r="BE92" s="444">
        <f t="shared" si="62"/>
        <v>0</v>
      </c>
      <c r="BF92" s="234">
        <f>COUNTIF(MERCREDI!$D$35:$AB$44,A92)</f>
        <v>0</v>
      </c>
      <c r="BG92" s="234">
        <f>COUNTIF(MERCREDI!$D$49:$Y$58,A92)</f>
        <v>0</v>
      </c>
      <c r="BH92" s="444">
        <f t="shared" si="63"/>
        <v>0</v>
      </c>
      <c r="BI92" s="234">
        <f>COUNTIF(JEUDI!$D$35:$AB$44,A92)</f>
        <v>0</v>
      </c>
      <c r="BJ92" s="234">
        <f>COUNTIF(JEUDI!$D$49:$Y$58,A92)</f>
        <v>0</v>
      </c>
      <c r="BK92" s="444">
        <f t="shared" si="64"/>
        <v>0</v>
      </c>
      <c r="BL92" s="234">
        <f>COUNTIF(VENDREDI!$D$35:$AB$44,A92)</f>
        <v>0</v>
      </c>
      <c r="BM92" s="235">
        <f>COUNTIF(VENDREDI!$D$49:$Y$58,A92)</f>
        <v>0</v>
      </c>
      <c r="BN92" s="451">
        <f t="shared" si="65"/>
        <v>0</v>
      </c>
      <c r="BO92" s="207">
        <f>COUNTIF(LUNDI!$J$63:$J$66,A92)</f>
        <v>0</v>
      </c>
      <c r="BP92" s="41">
        <f>COUNTIF(LUNDI!$K$63:$K$66,A92)</f>
        <v>0</v>
      </c>
      <c r="BQ92" s="207">
        <f>COUNTIF(MARDI!$J$63:$J$66,A92)</f>
        <v>0</v>
      </c>
      <c r="BR92" s="41">
        <f>COUNTIF(MARDI!$K$63:$K$66,A92)</f>
        <v>0</v>
      </c>
      <c r="BS92" s="207">
        <f>COUNTIF(MERCREDI!$J$63:$J$66,A92)</f>
        <v>0</v>
      </c>
      <c r="BT92" s="41">
        <f>COUNTIF(MERCREDI!$K$63:$K$66,A92)</f>
        <v>0</v>
      </c>
      <c r="BU92" s="207">
        <f>COUNTIF(JEUDI!$J$63:$J$66,A92)</f>
        <v>0</v>
      </c>
      <c r="BV92" s="41">
        <f>COUNTIF(JEUDI!$K$63:$K$66,A92)</f>
        <v>0</v>
      </c>
      <c r="BW92" s="207">
        <f>COUNTIF(VENDREDI!$J$63:$J$66,A92)</f>
        <v>0</v>
      </c>
      <c r="BX92" s="42">
        <f>COUNTIF(VENDREDI!$K$63:$K$66,A92)</f>
        <v>0</v>
      </c>
      <c r="BY92" s="207">
        <f>COUNTIF(LUNDI!$L$66:$L148,A92)</f>
        <v>0</v>
      </c>
      <c r="BZ92" s="208"/>
      <c r="CA92" s="41">
        <f>COUNTIF(MARDI!$L$63:$L$66,A92)</f>
        <v>0</v>
      </c>
      <c r="CB92" s="208"/>
      <c r="CC92" s="208">
        <f>COUNTIF(MERCREDI!$L$63:$L$66,A92)</f>
        <v>0</v>
      </c>
      <c r="CD92" s="208"/>
      <c r="CE92" s="41">
        <f>COUNTIF(JEUDI!$L$63:$L$66,A92)</f>
        <v>0</v>
      </c>
      <c r="CF92" s="208"/>
      <c r="CG92" s="209">
        <f>COUNTIF(VENDREDI!$L$63:$L$66,A92)</f>
        <v>0</v>
      </c>
      <c r="CH92" s="466"/>
      <c r="CI92" s="466"/>
      <c r="CJ92" s="466"/>
      <c r="CK92" s="43">
        <f>COUNTIF(LUNDI!$O$64:$O$66,A92)</f>
        <v>0</v>
      </c>
      <c r="CL92" s="41">
        <f>COUNTIF(MARDI!$O$64:$O$66,A92)</f>
        <v>0</v>
      </c>
      <c r="CM92" s="41">
        <f>COUNTIF(MERCREDI!$O$64:$O$66,A92)</f>
        <v>0</v>
      </c>
      <c r="CN92" s="41">
        <f>COUNTIF(JEUDI!$O$64:$O$66,A92)</f>
        <v>0</v>
      </c>
      <c r="CO92" s="42">
        <f>COUNTIF(VENDREDI!$O$64:$O$66,A92)</f>
        <v>0</v>
      </c>
      <c r="CQ92" s="43">
        <f>COUNTIF(LUNDI!$P$64:$P$66,A92)</f>
        <v>0</v>
      </c>
      <c r="CR92" s="41">
        <f>COUNTIF(MARDI!$P$64:$P$66,A92)</f>
        <v>0</v>
      </c>
      <c r="CS92" s="41">
        <f>COUNTIF(MERCREDI!$P$64:$P$66,A92)</f>
        <v>0</v>
      </c>
      <c r="CT92" s="41">
        <f>COUNTIF(JEUDI!$P$64:$P$66,A92)</f>
        <v>0</v>
      </c>
      <c r="CU92" s="42">
        <f>COUNTIF(VENDREDI!$P$64:$P$66,A92)</f>
        <v>0</v>
      </c>
      <c r="CV92" s="543">
        <f t="shared" si="78"/>
        <v>0</v>
      </c>
      <c r="CW92" s="559" t="e">
        <f>INDEX(LUNDI!$B$6:$B$29,MATCH($A$92,LUNDI!D6:D29,0))</f>
        <v>#N/A</v>
      </c>
      <c r="CX92" s="559" t="e">
        <f>INDEX(LUNDI!$B$6:$B$29,MATCH($A$92,LUNDI!E6:E29,0))</f>
        <v>#N/A</v>
      </c>
      <c r="CY92" s="559" t="e">
        <f>INDEX(LUNDI!$B$6:$B$29,MATCH($A$92,LUNDI!F6:F29,0))</f>
        <v>#N/A</v>
      </c>
      <c r="CZ92" s="559" t="e">
        <f>INDEX(LUNDI!$B$6:$B$29,MATCH($A$92,LUNDI!G6:G29,0))</f>
        <v>#N/A</v>
      </c>
      <c r="DA92" s="559" t="e">
        <f>INDEX(LUNDI!$B$6:$B$29,MATCH($A$92,LUNDI!H6:H29,0))</f>
        <v>#N/A</v>
      </c>
      <c r="DB92" s="559" t="e">
        <f>INDEX(LUNDI!$B$6:$B$29,MATCH($A$92,LUNDI!I6:I29,0))</f>
        <v>#N/A</v>
      </c>
      <c r="DC92" s="559" t="e">
        <f>INDEX(LUNDI!$B$6:$B$29,MATCH($A$92,LUNDI!J6:J29,0))</f>
        <v>#N/A</v>
      </c>
      <c r="DD92" s="559" t="e">
        <f>INDEX(LUNDI!$B$6:$B$29,MATCH($A$92,LUNDI!K6:K29,0))</f>
        <v>#N/A</v>
      </c>
      <c r="DE92" s="559" t="e">
        <f>INDEX(LUNDI!$B$6:$B$29,MATCH($A$92,LUNDI!L6:L29,0))</f>
        <v>#N/A</v>
      </c>
      <c r="DF92" s="559" t="e">
        <f>INDEX(LUNDI!$B$6:$B$29,MATCH($A$92,LUNDI!M6:M29,0))</f>
        <v>#N/A</v>
      </c>
      <c r="DG92" s="559" t="e">
        <f>INDEX(LUNDI!$B$6:$B$29,MATCH($A$92,LUNDI!N6:N29,0))</f>
        <v>#N/A</v>
      </c>
      <c r="DH92" s="559" t="e">
        <f>INDEX(LUNDI!$B$6:$B$29,MATCH($A$92,LUNDI!O6:O29,0))</f>
        <v>#N/A</v>
      </c>
      <c r="DI92" s="559" t="e">
        <f>INDEX(LUNDI!$B$6:$B$29,MATCH($A$92,LUNDI!P6:P29,0))</f>
        <v>#N/A</v>
      </c>
      <c r="DJ92" s="559" t="e">
        <f>INDEX(LUNDI!$B$6:$B$29,MATCH($A$92,LUNDI!Q6:Q29,0))</f>
        <v>#N/A</v>
      </c>
      <c r="DK92" s="559" t="e">
        <f>INDEX(LUNDI!$B$6:$B$29,MATCH($A$92,LUNDI!R6:R29,0))</f>
        <v>#N/A</v>
      </c>
      <c r="DL92" s="559" t="e">
        <f>INDEX(LUNDI!$B$6:$B$29,MATCH($A$92,LUNDI!S6:S29,0))</f>
        <v>#N/A</v>
      </c>
      <c r="DM92" s="559" t="e">
        <f>INDEX(LUNDI!$B$6:$B$29,MATCH($A$92,LUNDI!T6:T29,0))</f>
        <v>#N/A</v>
      </c>
      <c r="DN92" s="559" t="e">
        <f>INDEX(LUNDI!$B$6:$B$29,MATCH($A$92,LUNDI!U6:U29,0))</f>
        <v>#N/A</v>
      </c>
      <c r="DO92" s="559" t="e">
        <f>INDEX(LUNDI!$B$6:$B$29,MATCH($A$92,LUNDI!V6:V29,0))</f>
        <v>#N/A</v>
      </c>
      <c r="DP92" s="559" t="e">
        <f>INDEX(LUNDI!$B$6:$B$29,MATCH($A$92,LUNDI!W6:W29,0))</f>
        <v>#N/A</v>
      </c>
      <c r="DQ92" s="559" t="e">
        <f>INDEX(LUNDI!$B$6:$B$29,MATCH($A$92,LUNDI!X6:X29,0))</f>
        <v>#N/A</v>
      </c>
      <c r="DR92" s="559" t="e">
        <f>INDEX(LUNDI!$B$6:$B$29,MATCH($A$92,LUNDI!Y6:Y29,0))</f>
        <v>#N/A</v>
      </c>
      <c r="DS92" s="559" t="e">
        <f>INDEX(LUNDI!$B$6:$B$29,MATCH($A$92,LUNDI!Z6:Z29,0))</f>
        <v>#N/A</v>
      </c>
      <c r="DT92" s="559">
        <f>INDEX(LUNDI!$B$6:$B$29,MATCH($A$92,LUNDI!AA6:AA29,0))</f>
        <v>0.33333333333333331</v>
      </c>
      <c r="DU92" s="559">
        <f>INDEX(LUNDI!$B$6:$B$29,MATCH($A$92,LUNDI!AB6:AB29,0))</f>
        <v>0.33333333333333331</v>
      </c>
      <c r="DV92" s="572">
        <f t="shared" si="66"/>
        <v>0.66666666666666663</v>
      </c>
      <c r="DW92" s="543">
        <f t="shared" si="67"/>
        <v>0</v>
      </c>
      <c r="DX92" s="559" t="e">
        <f>INDEX(MARDI!$B$6:$B$29,MATCH($A$92,MARDI!D6:D29,0))</f>
        <v>#N/A</v>
      </c>
      <c r="DY92" s="559" t="e">
        <f>INDEX(MARDI!$B$6:$B$29,MATCH($A$92,MARDI!E6:E29,0))</f>
        <v>#N/A</v>
      </c>
      <c r="DZ92" s="559" t="e">
        <f>INDEX(MARDI!$B$6:$B$29,MATCH($A$92,MARDI!F6:F29,0))</f>
        <v>#N/A</v>
      </c>
      <c r="EA92" s="559" t="e">
        <f>INDEX(MARDI!$B$6:$B$29,MATCH($A$92,MARDI!G6:G29,0))</f>
        <v>#N/A</v>
      </c>
      <c r="EB92" s="559" t="e">
        <f>INDEX(MARDI!$B$6:$B$29,MATCH($A$92,MARDI!H6:H29,0))</f>
        <v>#N/A</v>
      </c>
      <c r="EC92" s="559" t="e">
        <f>INDEX(MARDI!$B$6:$B$29,MATCH($A$92,MARDI!I6:I29,0))</f>
        <v>#N/A</v>
      </c>
      <c r="ED92" s="559" t="e">
        <f>INDEX(MARDI!$B$6:$B$29,MATCH($A$92,MARDI!J6:J29,0))</f>
        <v>#N/A</v>
      </c>
      <c r="EE92" s="559" t="e">
        <f>INDEX(MARDI!$B$6:$B$29,MATCH($A$92,MARDI!K6:K29,0))</f>
        <v>#N/A</v>
      </c>
      <c r="EF92" s="559" t="e">
        <f>INDEX(MARDI!$B$6:$B$29,MATCH($A$92,MARDI!L6:L29,0))</f>
        <v>#N/A</v>
      </c>
      <c r="EG92" s="559" t="e">
        <f>INDEX(MARDI!$B$6:$B$29,MATCH($A$92,MARDI!M6:M29,0))</f>
        <v>#N/A</v>
      </c>
      <c r="EH92" s="559" t="e">
        <f>INDEX(MARDI!$B$6:$B$29,MATCH($A$92,MARDI!N6:N29,0))</f>
        <v>#N/A</v>
      </c>
      <c r="EI92" s="559" t="e">
        <f>INDEX(MARDI!$B$6:$B$29,MATCH($A$92,MARDI!O6:O29,0))</f>
        <v>#N/A</v>
      </c>
      <c r="EJ92" s="559" t="e">
        <f>INDEX(MARDI!$B$6:$B$29,MATCH($A$92,MARDI!P6:P29,0))</f>
        <v>#N/A</v>
      </c>
      <c r="EK92" s="559" t="e">
        <f>INDEX(MARDI!$B$6:$B$29,MATCH($A$92,MARDI!Q6:Q29,0))</f>
        <v>#N/A</v>
      </c>
      <c r="EL92" s="559" t="e">
        <f>INDEX(MARDI!$B$6:$B$29,MATCH($A$92,MARDI!R6:R29,0))</f>
        <v>#N/A</v>
      </c>
      <c r="EM92" s="559" t="e">
        <f>INDEX(MARDI!$B$6:$B$29,MATCH($A$92,MARDI!S6:S29,0))</f>
        <v>#N/A</v>
      </c>
      <c r="EN92" s="559" t="e">
        <f>INDEX(MARDI!$B$6:$B$29,MATCH($A$92,MARDI!T6:T29,0))</f>
        <v>#N/A</v>
      </c>
      <c r="EO92" s="559" t="e">
        <f>INDEX(MARDI!$B$6:$B$29,MATCH($A$92,MARDI!U6:U29,0))</f>
        <v>#N/A</v>
      </c>
      <c r="EP92" s="559" t="e">
        <f>INDEX(MARDI!$B$6:$B$29,MATCH($A$92,MARDI!V6:V29,0))</f>
        <v>#N/A</v>
      </c>
      <c r="EQ92" s="559" t="e">
        <f>INDEX(MARDI!$B$6:$B$29,MATCH($A$92,MARDI!W6:W29,0))</f>
        <v>#N/A</v>
      </c>
      <c r="ER92" s="559" t="e">
        <f>INDEX(MARDI!$B$6:$B$29,MATCH($A$92,MARDI!X6:X29,0))</f>
        <v>#N/A</v>
      </c>
      <c r="ES92" s="559" t="e">
        <f>INDEX(MARDI!$B$6:$B$29,MATCH($A$92,MARDI!Y6:Y29,0))</f>
        <v>#N/A</v>
      </c>
      <c r="ET92" s="559" t="e">
        <f>INDEX(MARDI!$B$6:$B$29,MATCH($A$92,MARDI!Z6:Z29,0))</f>
        <v>#N/A</v>
      </c>
      <c r="EU92" s="559">
        <f>INDEX(MARDI!$B$6:$B$29,MATCH($A$92,MARDI!AA6:AA29,0))</f>
        <v>0.33333333333333331</v>
      </c>
      <c r="EV92" s="559">
        <f>INDEX(MARDI!$B$6:$B$29,MATCH($A$92,MARDI!AB6:AB29,0))</f>
        <v>0.33333333333333331</v>
      </c>
      <c r="EW92" s="572">
        <f t="shared" si="68"/>
        <v>0.66666666666666663</v>
      </c>
      <c r="EY92" s="568">
        <f t="shared" si="79"/>
        <v>0</v>
      </c>
      <c r="EZ92" s="559" t="e">
        <f>INDEX(MERCREDI!$B$6:$B$29,MATCH($A$92,MERCREDI!D6:D29,0))</f>
        <v>#N/A</v>
      </c>
      <c r="FA92" s="559" t="e">
        <f>INDEX(MERCREDI!$B$6:$B$29,MATCH($A$92,MERCREDI!E6:E29,0))</f>
        <v>#N/A</v>
      </c>
      <c r="FB92" s="559" t="e">
        <f>INDEX(MERCREDI!$B$6:$B$29,MATCH($A$92,MERCREDI!F6:F29,0))</f>
        <v>#N/A</v>
      </c>
      <c r="FC92" s="559" t="e">
        <f>INDEX(MERCREDI!$B$6:$B$29,MATCH($A$92,MERCREDI!G6:G29,0))</f>
        <v>#N/A</v>
      </c>
      <c r="FD92" s="559" t="e">
        <f>INDEX(MERCREDI!$B$6:$B$29,MATCH($A$92,MERCREDI!H6:H29,0))</f>
        <v>#N/A</v>
      </c>
      <c r="FE92" s="559" t="e">
        <f>INDEX(MERCREDI!$B$6:$B$29,MATCH($A$92,MERCREDI!I6:I29,0))</f>
        <v>#N/A</v>
      </c>
      <c r="FF92" s="559" t="e">
        <f>INDEX(MERCREDI!$B$6:$B$29,MATCH($A$92,MERCREDI!J6:J29,0))</f>
        <v>#N/A</v>
      </c>
      <c r="FG92" s="559" t="e">
        <f>INDEX(MERCREDI!$B$6:$B$29,MATCH($A$92,MERCREDI!K6:K29,0))</f>
        <v>#N/A</v>
      </c>
      <c r="FH92" s="559" t="e">
        <f>INDEX(MERCREDI!$B$6:$B$29,MATCH($A$92,MERCREDI!L6:L29,0))</f>
        <v>#N/A</v>
      </c>
      <c r="FI92" s="559" t="e">
        <f>INDEX(MERCREDI!$B$6:$B$29,MATCH($A$92,MERCREDI!M6:M29,0))</f>
        <v>#N/A</v>
      </c>
      <c r="FJ92" s="559" t="e">
        <f>INDEX(MERCREDI!$B$6:$B$29,MATCH($A$92,MERCREDI!N6:N29,0))</f>
        <v>#N/A</v>
      </c>
      <c r="FK92" s="559" t="e">
        <f>INDEX(MERCREDI!$B$6:$B$29,MATCH($A$92,MERCREDI!O6:O29,0))</f>
        <v>#N/A</v>
      </c>
      <c r="FL92" s="559" t="e">
        <f>INDEX(MERCREDI!$B$6:$B$29,MATCH($A$92,MERCREDI!P6:P29,0))</f>
        <v>#N/A</v>
      </c>
      <c r="FM92" s="559" t="e">
        <f>INDEX(MERCREDI!$B$6:$B$29,MATCH($A$92,MERCREDI!Q6:Q29,0))</f>
        <v>#N/A</v>
      </c>
      <c r="FN92" s="559" t="e">
        <f>INDEX(MERCREDI!$B$6:$B$29,MATCH($A$92,MERCREDI!R6:R29,0))</f>
        <v>#N/A</v>
      </c>
      <c r="FO92" s="559" t="e">
        <f>INDEX(MERCREDI!$B$6:$B$29,MATCH($A$92,MERCREDI!S6:S29,0))</f>
        <v>#N/A</v>
      </c>
      <c r="FP92" s="559" t="e">
        <f>INDEX(MERCREDI!$B$6:$B$29,MATCH($A$92,MERCREDI!T6:T29,0))</f>
        <v>#N/A</v>
      </c>
      <c r="FQ92" s="559" t="e">
        <f>INDEX(MERCREDI!$B$6:$B$29,MATCH($A$92,MERCREDI!U6:U29,0))</f>
        <v>#N/A</v>
      </c>
      <c r="FR92" s="559" t="e">
        <f>INDEX(MERCREDI!$B$6:$B$29,MATCH($A$92,MERCREDI!V6:V29,0))</f>
        <v>#N/A</v>
      </c>
      <c r="FS92" s="559" t="e">
        <f>INDEX(MERCREDI!$B$6:$B$29,MATCH($A$92,MERCREDI!W6:W29,0))</f>
        <v>#N/A</v>
      </c>
      <c r="FT92" s="559" t="e">
        <f>INDEX(MERCREDI!$B$6:$B$29,MATCH($A$92,MERCREDI!X6:X29,0))</f>
        <v>#N/A</v>
      </c>
      <c r="FU92" s="559" t="e">
        <f>INDEX(MERCREDI!$B$6:$B$29,MATCH($A$92,MERCREDI!Y6:Y29,0))</f>
        <v>#N/A</v>
      </c>
      <c r="FV92" s="559" t="e">
        <f>INDEX(MERCREDI!$B$6:$B$29,MATCH($A$92,MERCREDI!Z6:Z29,0))</f>
        <v>#N/A</v>
      </c>
      <c r="FW92" s="559">
        <f>INDEX(MERCREDI!$B$6:$B$29,MATCH($A$92,MERCREDI!AA6:AA29,0))</f>
        <v>0.33333333333333331</v>
      </c>
      <c r="FX92" s="559">
        <f>INDEX(MERCREDI!$B$6:$B$29,MATCH($A$92,MERCREDI!AB6:AB29,0))</f>
        <v>0.33333333333333331</v>
      </c>
      <c r="FY92" s="572">
        <f t="shared" si="80"/>
        <v>0.66666666666666663</v>
      </c>
      <c r="GA92" s="570">
        <f t="shared" si="81"/>
        <v>0</v>
      </c>
      <c r="GB92" s="565" t="e">
        <f>INDEX(JEUDI!$B$6:$B$29,MATCH($A$92,JEUDI!D6:D29,0))</f>
        <v>#N/A</v>
      </c>
      <c r="GC92" s="565" t="e">
        <f>INDEX(JEUDI!$B$6:$B$29,MATCH($A$92,JEUDI!E6:E29,0))</f>
        <v>#N/A</v>
      </c>
      <c r="GD92" s="565" t="e">
        <f>INDEX(JEUDI!$B$6:$B$29,MATCH($A$92,JEUDI!F6:F29,0))</f>
        <v>#N/A</v>
      </c>
      <c r="GE92" s="565" t="e">
        <f>INDEX(JEUDI!$B$6:$B$29,MATCH($A$92,JEUDI!G6:G29,0))</f>
        <v>#N/A</v>
      </c>
      <c r="GF92" s="565" t="e">
        <f>INDEX(JEUDI!$B$6:$B$29,MATCH($A$92,JEUDI!H6:H29,0))</f>
        <v>#N/A</v>
      </c>
      <c r="GG92" s="565" t="e">
        <f>INDEX(JEUDI!$B$6:$B$29,MATCH($A$92,JEUDI!I6:I29,0))</f>
        <v>#N/A</v>
      </c>
      <c r="GH92" s="565" t="e">
        <f>INDEX(JEUDI!$B$6:$B$29,MATCH($A$92,JEUDI!J6:J29,0))</f>
        <v>#N/A</v>
      </c>
      <c r="GI92" s="565" t="e">
        <f>INDEX(JEUDI!$B$6:$B$29,MATCH($A$92,JEUDI!K6:K29,0))</f>
        <v>#N/A</v>
      </c>
      <c r="GJ92" s="565" t="e">
        <f>INDEX(JEUDI!$B$6:$B$29,MATCH($A$92,JEUDI!L6:L29,0))</f>
        <v>#N/A</v>
      </c>
      <c r="GK92" s="565" t="e">
        <f>INDEX(JEUDI!$B$6:$B$29,MATCH($A$92,JEUDI!M6:M29,0))</f>
        <v>#N/A</v>
      </c>
      <c r="GL92" s="565" t="e">
        <f>INDEX(JEUDI!$B$6:$B$29,MATCH($A$92,JEUDI!N6:N29,0))</f>
        <v>#N/A</v>
      </c>
      <c r="GM92" s="565" t="e">
        <f>INDEX(JEUDI!$B$6:$B$29,MATCH($A$92,JEUDI!O6:O29,0))</f>
        <v>#N/A</v>
      </c>
      <c r="GN92" s="565" t="e">
        <f>INDEX(JEUDI!$B$6:$B$29,MATCH($A$92,JEUDI!P6:P29,0))</f>
        <v>#N/A</v>
      </c>
      <c r="GO92" s="565" t="e">
        <f>INDEX(JEUDI!$B$6:$B$29,MATCH($A$92,JEUDI!Q6:Q29,0))</f>
        <v>#N/A</v>
      </c>
      <c r="GP92" s="565" t="e">
        <f>INDEX(JEUDI!$B$6:$B$29,MATCH($A$92,JEUDI!R6:R29,0))</f>
        <v>#N/A</v>
      </c>
      <c r="GQ92" s="565" t="e">
        <f>INDEX(JEUDI!$B$6:$B$29,MATCH($A$92,JEUDI!S6:S29,0))</f>
        <v>#N/A</v>
      </c>
      <c r="GR92" s="565" t="e">
        <f>INDEX(JEUDI!$B$6:$B$29,MATCH($A$92,JEUDI!T6:T29,0))</f>
        <v>#N/A</v>
      </c>
      <c r="GS92" s="565" t="e">
        <f>INDEX(JEUDI!$B$6:$B$29,MATCH($A$92,JEUDI!U6:U29,0))</f>
        <v>#N/A</v>
      </c>
      <c r="GT92" s="565" t="e">
        <f>INDEX(JEUDI!$B$6:$B$29,MATCH($A$92,JEUDI!V6:V29,0))</f>
        <v>#N/A</v>
      </c>
      <c r="GU92" s="565" t="e">
        <f>INDEX(JEUDI!$B$6:$B$29,MATCH($A$92,JEUDI!W6:W29,0))</f>
        <v>#N/A</v>
      </c>
      <c r="GV92" s="565" t="e">
        <f>INDEX(JEUDI!$B$6:$B$29,MATCH($A$92,JEUDI!X6:X29,0))</f>
        <v>#N/A</v>
      </c>
      <c r="GW92" s="565" t="e">
        <f>INDEX(JEUDI!$B$6:$B$29,MATCH($A$92,JEUDI!Y6:Y29,0))</f>
        <v>#N/A</v>
      </c>
      <c r="GX92" s="565" t="e">
        <f>INDEX(JEUDI!$B$6:$B$29,MATCH($A$92,JEUDI!Z6:Z29,0))</f>
        <v>#N/A</v>
      </c>
      <c r="GY92" s="565">
        <f>INDEX(JEUDI!$B$6:$B$29,MATCH($A$92,JEUDI!AA6:AA29,0))</f>
        <v>0.33333333333333331</v>
      </c>
      <c r="GZ92" s="565">
        <f>INDEX(JEUDI!$B$6:$B$29,MATCH($A$92,JEUDI!AB6:AB29,0))</f>
        <v>0.33333333333333331</v>
      </c>
      <c r="HA92" s="572">
        <f t="shared" si="82"/>
        <v>0.66666666666666663</v>
      </c>
      <c r="HC92" s="772">
        <f t="shared" si="83"/>
        <v>0</v>
      </c>
      <c r="HD92" s="565" t="e">
        <f>INDEX(VENDREDI!$B$6:$B$29,MATCH($A$92,VENDREDI!D6:D29,0))</f>
        <v>#N/A</v>
      </c>
      <c r="HE92" s="565" t="e">
        <f>INDEX(VENDREDI!$B$6:$B$29,MATCH($A$92,VENDREDI!E6:E29,0))</f>
        <v>#N/A</v>
      </c>
      <c r="HF92" s="565" t="e">
        <f>INDEX(VENDREDI!$B$6:$B$29,MATCH($A$92,VENDREDI!F6:F29,0))</f>
        <v>#N/A</v>
      </c>
      <c r="HG92" s="565" t="e">
        <f>INDEX(VENDREDI!$B$6:$B$29,MATCH($A$92,VENDREDI!G6:G29,0))</f>
        <v>#N/A</v>
      </c>
      <c r="HH92" s="565" t="e">
        <f>INDEX(VENDREDI!$B$6:$B$29,MATCH($A$92,VENDREDI!H6:H29,0))</f>
        <v>#N/A</v>
      </c>
      <c r="HI92" s="565" t="e">
        <f>INDEX(VENDREDI!$B$6:$B$29,MATCH($A$92,VENDREDI!I6:I29,0))</f>
        <v>#N/A</v>
      </c>
      <c r="HJ92" s="565" t="e">
        <f>INDEX(VENDREDI!$B$6:$B$29,MATCH($A$92,VENDREDI!J6:J29,0))</f>
        <v>#N/A</v>
      </c>
      <c r="HK92" s="565" t="e">
        <f>INDEX(VENDREDI!$B$6:$B$29,MATCH($A$92,VENDREDI!K6:K29,0))</f>
        <v>#N/A</v>
      </c>
      <c r="HL92" s="565" t="e">
        <f>INDEX(VENDREDI!$B$6:$B$29,MATCH($A$92,VENDREDI!L6:L29,0))</f>
        <v>#N/A</v>
      </c>
      <c r="HM92" s="565" t="e">
        <f>INDEX(VENDREDI!$B$6:$B$29,MATCH($A$92,VENDREDI!M6:M29,0))</f>
        <v>#N/A</v>
      </c>
      <c r="HN92" s="565" t="e">
        <f>INDEX(VENDREDI!$B$6:$B$29,MATCH($A$92,VENDREDI!N6:N29,0))</f>
        <v>#N/A</v>
      </c>
      <c r="HO92" s="565" t="e">
        <f>INDEX(VENDREDI!$B$6:$B$29,MATCH($A$92,VENDREDI!O6:O29,0))</f>
        <v>#N/A</v>
      </c>
      <c r="HP92" s="565" t="e">
        <f>INDEX(VENDREDI!$B$6:$B$29,MATCH($A$92,VENDREDI!P6:P29,0))</f>
        <v>#N/A</v>
      </c>
      <c r="HQ92" s="565" t="e">
        <f>INDEX(VENDREDI!$B$6:$B$29,MATCH($A$92,VENDREDI!Q6:Q29,0))</f>
        <v>#N/A</v>
      </c>
      <c r="HR92" s="565" t="e">
        <f>INDEX(VENDREDI!$B$6:$B$29,MATCH($A$92,VENDREDI!R6:R29,0))</f>
        <v>#N/A</v>
      </c>
      <c r="HS92" s="565" t="e">
        <f>INDEX(VENDREDI!$B$6:$B$29,MATCH($A$92,VENDREDI!S6:S29,0))</f>
        <v>#N/A</v>
      </c>
      <c r="HT92" s="565" t="e">
        <f>INDEX(VENDREDI!$B$6:$B$29,MATCH($A$92,VENDREDI!T6:T29,0))</f>
        <v>#N/A</v>
      </c>
      <c r="HU92" s="565" t="e">
        <f>INDEX(VENDREDI!$B$6:$B$29,MATCH($A$92,VENDREDI!U6:U29,0))</f>
        <v>#N/A</v>
      </c>
      <c r="HV92" s="565" t="e">
        <f>INDEX(VENDREDI!$B$6:$B$29,MATCH($A$92,VENDREDI!V6:V29,0))</f>
        <v>#N/A</v>
      </c>
      <c r="HW92" s="565" t="e">
        <f>INDEX(VENDREDI!$B$6:$B$29,MATCH($A$92,VENDREDI!W6:W29,0))</f>
        <v>#N/A</v>
      </c>
      <c r="HX92" s="565" t="e">
        <f>INDEX(VENDREDI!$B$6:$B$29,MATCH($A$92,VENDREDI!X6:X29,0))</f>
        <v>#N/A</v>
      </c>
      <c r="HY92" s="565" t="e">
        <f>INDEX(VENDREDI!$B$6:$B$29,MATCH($A$92,VENDREDI!Y6:Y29,0))</f>
        <v>#N/A</v>
      </c>
      <c r="HZ92" s="565" t="e">
        <f>INDEX(VENDREDI!$B$6:$B$29,MATCH($A$92,VENDREDI!Z6:Z29,0))</f>
        <v>#N/A</v>
      </c>
      <c r="IA92" s="565">
        <f>INDEX(VENDREDI!$B$6:$B$29,MATCH($A$92,VENDREDI!AA6:AA29,0))</f>
        <v>0.33333333333333331</v>
      </c>
      <c r="IB92" s="565">
        <f>INDEX(VENDREDI!$B$6:$B$29,MATCH($A$92,VENDREDI!AB6:AB29,0))</f>
        <v>0.33333333333333331</v>
      </c>
      <c r="IC92" s="572">
        <f t="shared" si="84"/>
        <v>0.66666666666666663</v>
      </c>
      <c r="IG92" s="772">
        <f t="shared" si="85"/>
        <v>0</v>
      </c>
      <c r="JG92" s="572">
        <f t="shared" si="86"/>
        <v>0</v>
      </c>
      <c r="JI92" s="772">
        <f t="shared" si="87"/>
        <v>0</v>
      </c>
      <c r="KI92" s="572">
        <f t="shared" si="88"/>
        <v>0</v>
      </c>
      <c r="KK92" s="565">
        <f t="shared" si="89"/>
        <v>0</v>
      </c>
      <c r="LK92" s="572">
        <f t="shared" si="90"/>
        <v>0</v>
      </c>
      <c r="LM92" s="565">
        <f t="shared" si="91"/>
        <v>0</v>
      </c>
      <c r="MM92" s="572">
        <f t="shared" si="92"/>
        <v>0</v>
      </c>
      <c r="MP92" s="565">
        <f t="shared" si="93"/>
        <v>0</v>
      </c>
      <c r="NP92" s="572">
        <f t="shared" si="94"/>
        <v>0</v>
      </c>
      <c r="NS92" s="564">
        <f t="shared" si="95"/>
        <v>0</v>
      </c>
      <c r="NT92" s="617" t="e">
        <f>INDEX(LUNDI!$B$63:$B$66,MATCH(A92,LUNDI!$D$63:$D$66,0))</f>
        <v>#N/A</v>
      </c>
      <c r="NU92" s="618" t="e">
        <f>INDEX(LUNDI!$B$63:$B$66,MATCH(A92,LUNDI!$E$63:$E$66,0))</f>
        <v>#N/A</v>
      </c>
      <c r="NV92" s="625" t="e">
        <f>INDEX(LUNDI!$H$63:$H$66,MATCH(A92,LUNDI!$J$63:$J$66,0))</f>
        <v>#N/A</v>
      </c>
      <c r="NW92" s="626" t="e">
        <f>INDEX(LUNDI!$H$63:$H$66,MATCH(A92,LUNDI!$K$63:$K$66,0))</f>
        <v>#N/A</v>
      </c>
      <c r="NX92" s="617" t="e">
        <f>INDEX(MARDI!$B$63:$B$66,MATCH(A92,MARDI!$D$63:$D$66,0))</f>
        <v>#N/A</v>
      </c>
      <c r="NY92" s="618" t="e">
        <f>INDEX(MARDI!$B$63:$B$66,MATCH(A92,MARDI!$E$63:$E$66,0))</f>
        <v>#N/A</v>
      </c>
      <c r="NZ92" s="625" t="e">
        <f>INDEX(MARDI!$H$63:$H$66,MATCH(A92,MARDI!$J$63:$J$66,0))</f>
        <v>#N/A</v>
      </c>
      <c r="OA92" s="626" t="e">
        <f>INDEX(MARDI!$H$63:$H$66,MATCH(A92,MARDI!$K$63:$K$66,0))</f>
        <v>#N/A</v>
      </c>
      <c r="OB92" s="617" t="e">
        <f>INDEX(MERCREDI!$B$63:$B$66,MATCH(A92,MERCREDI!$D$63:$D$66,0))</f>
        <v>#N/A</v>
      </c>
      <c r="OC92" s="618" t="e">
        <f>INDEX(MERCREDI!$B$63:$B$66,MATCH(A92,MERCREDI!$E$63:$E$66,0))</f>
        <v>#N/A</v>
      </c>
      <c r="OD92" s="625" t="e">
        <f>INDEX(MERCREDI!$H$63:$H$66,MATCH(A92,MERCREDI!$J$63:$J$66,0))</f>
        <v>#N/A</v>
      </c>
      <c r="OE92" s="626" t="e">
        <f>INDEX(MERCREDI!$H$63:$H$66,MATCH(A92,MERCREDI!$K$63:$K$66,0))</f>
        <v>#N/A</v>
      </c>
      <c r="OF92" s="617" t="e">
        <f>INDEX(JEUDI!$B$63:$B$66,MATCH(A92,JEUDI!$D$63:$D$66,0))</f>
        <v>#N/A</v>
      </c>
      <c r="OG92" s="618" t="e">
        <f>INDEX(JEUDI!$B$63:$B$66,MATCH(A92,JEUDI!$E$63:$E$66,0))</f>
        <v>#N/A</v>
      </c>
      <c r="OH92" s="625" t="e">
        <f>INDEX(JEUDI!$H$63:$H$66,MATCH(A92,JEUDI!$J$63:$J$66,0))</f>
        <v>#N/A</v>
      </c>
      <c r="OI92" s="626" t="e">
        <f>INDEX(JEUDI!$H$63:$H$66,MATCH(A92,JEUDI!$K$63:$K$66,0))</f>
        <v>#N/A</v>
      </c>
      <c r="OJ92" s="617" t="e">
        <f>INDEX(VENDREDI!$B$63:$B$66,MATCH(A92,VENDREDI!$D$63:$D$66,0))</f>
        <v>#N/A</v>
      </c>
      <c r="OK92" s="618" t="e">
        <f>INDEX(VENDREDI!$B$63:$B$66,MATCH(A92,VENDREDI!$E$63:$E$66,0))</f>
        <v>#N/A</v>
      </c>
      <c r="OL92" s="625" t="e">
        <f>INDEX(VENDREDI!$H$63:$H$66,MATCH(A92,VENDREDI!$J$63:$J$66,0))</f>
        <v>#N/A</v>
      </c>
      <c r="OM92" s="626" t="e">
        <f>INDEX(VENDREDI!$H$63:$H$66,MATCH(A92,VENDREDI!$K$63:$K$66,0))</f>
        <v>#N/A</v>
      </c>
      <c r="ON92" s="669">
        <f t="shared" si="96"/>
        <v>0</v>
      </c>
      <c r="OO92" s="641" t="e">
        <f>INDEX(LUNDI!$C$63:$C$66,MATCH(A92,LUNDI!$D$63:$D$66,0))</f>
        <v>#N/A</v>
      </c>
      <c r="OP92" s="642" t="e">
        <f>INDEX(LUNDI!$C$63:$C$66,MATCH(A92,LUNDI!$E$63:$E$66,0))</f>
        <v>#N/A</v>
      </c>
      <c r="OQ92" s="645" t="e">
        <f>INDEX(LUNDI!$I$63:$I$66,MATCH(A92,LUNDI!$J$63:$J$66,0))</f>
        <v>#N/A</v>
      </c>
      <c r="OR92" s="646" t="e">
        <f>INDEX(LUNDI!$I$63:$I$66,MATCH(A92,LUNDI!$K$63:$K$66,0))</f>
        <v>#N/A</v>
      </c>
      <c r="OS92" s="649" t="e">
        <f>INDEX(MARDI!$C$63:$C$66,MATCH(A92,MARDI!$D$63:$D$66,0))</f>
        <v>#N/A</v>
      </c>
      <c r="OT92" s="650" t="e">
        <f>INDEX(MARDI!$C$63:$C$66,MATCH(A92,MARDI!$E$63:$E$66,0))</f>
        <v>#N/A</v>
      </c>
      <c r="OU92" s="651" t="e">
        <f>INDEX(MARDI!$I$63:$I$66,MATCH(A92,MARDI!$J$63:$J$66,0))</f>
        <v>#N/A</v>
      </c>
      <c r="OV92" s="652" t="e">
        <f>INDEX(MARDI!$I$63:$I$66,MATCH(A92,MARDI!$K$63:$K$66,0))</f>
        <v>#N/A</v>
      </c>
      <c r="OW92" s="657" t="e">
        <f>INDEX(MERCREDI!$C$63:$C$66,MATCH(A92,MERCREDI!$D$63:$D$66,0))</f>
        <v>#N/A</v>
      </c>
      <c r="OX92" s="658" t="e">
        <f>INDEX(MERCREDI!$C$63:$C$66,MATCH(A92,MERCREDI!$E$63:$E$66,0))</f>
        <v>#N/A</v>
      </c>
      <c r="OY92" s="659" t="e">
        <f>INDEX(MERCREDI!$I$63:$I$66,MATCH(A92,MERCREDI!$J$63:$J$66,0))</f>
        <v>#N/A</v>
      </c>
      <c r="OZ92" s="660" t="e">
        <f>INDEX(MERCREDI!$I$63:$I$66,MATCH(A92,MERCREDI!$K$63:$K$66,0))</f>
        <v>#N/A</v>
      </c>
      <c r="PA92" s="657" t="e">
        <f>INDEX(JEUDI!$C$63:$C$66,MATCH(A92,JEUDI!$D$63:$D$66,0))</f>
        <v>#N/A</v>
      </c>
      <c r="PB92" s="658" t="e">
        <f>INDEX(JEUDI!$C$63:$C$66,MATCH(A92,JEUDI!$E$63:$E$66,0))</f>
        <v>#N/A</v>
      </c>
      <c r="PC92" s="659" t="e">
        <f>INDEX(JEUDI!$I$63:$I$66,MATCH(A92,JEUDI!$J$63:$J$66,0))</f>
        <v>#N/A</v>
      </c>
      <c r="PD92" s="660" t="e">
        <f>INDEX(JEUDI!$I$63:$I$66,MATCH(A92,JEUDI!$K$63:$K$66,0))</f>
        <v>#N/A</v>
      </c>
      <c r="PE92" s="657" t="e">
        <f>INDEX(VENDREDI!$C$63:$C$66,MATCH(A92,VENDREDI!$D$63:$D$66,0))</f>
        <v>#N/A</v>
      </c>
      <c r="PF92" s="658" t="e">
        <f>INDEX(VENDREDI!$C$63:$C$66,MATCH(A92,VENDREDI!$E$63:$E$66,0))</f>
        <v>#N/A</v>
      </c>
      <c r="PG92" s="659" t="e">
        <f>INDEX(VENDREDI!$I$63:$I$66,MATCH(A92,VENDREDI!$J$63:$J$66,0))</f>
        <v>#N/A</v>
      </c>
      <c r="PH92" s="660" t="e">
        <f>INDEX(VENDREDI!$I$63:$I$66,MATCH(A92,VENDREDI!$K$63:$K$66,0))</f>
        <v>#N/A</v>
      </c>
    </row>
    <row r="93" spans="1:461" x14ac:dyDescent="0.25">
      <c r="A93" s="198">
        <f>'LISTE DES PROFS'!A88</f>
        <v>0</v>
      </c>
      <c r="B93" s="226">
        <f t="shared" si="69"/>
        <v>0</v>
      </c>
      <c r="C93" s="487">
        <f t="shared" si="70"/>
        <v>0</v>
      </c>
      <c r="D93" s="481">
        <f t="shared" si="71"/>
        <v>0</v>
      </c>
      <c r="E93" s="482">
        <f t="shared" si="72"/>
        <v>0</v>
      </c>
      <c r="F93" s="226">
        <f t="shared" si="73"/>
        <v>0</v>
      </c>
      <c r="G93" s="487">
        <f t="shared" si="74"/>
        <v>0</v>
      </c>
      <c r="H93" s="481">
        <f t="shared" si="97"/>
        <v>0</v>
      </c>
      <c r="I93" s="482">
        <f t="shared" si="76"/>
        <v>0</v>
      </c>
      <c r="J93" s="226">
        <f t="shared" si="52"/>
        <v>0</v>
      </c>
      <c r="K93" s="487">
        <f t="shared" si="53"/>
        <v>0</v>
      </c>
      <c r="L93" s="481">
        <f t="shared" si="54"/>
        <v>0</v>
      </c>
      <c r="M93" s="482">
        <f t="shared" si="55"/>
        <v>0</v>
      </c>
      <c r="N93" s="492">
        <f t="shared" si="77"/>
        <v>0</v>
      </c>
      <c r="P93" s="226">
        <f>COUNTIF(LUNDI!$D$6:$AB$15,A93)</f>
        <v>0</v>
      </c>
      <c r="Q93" s="228">
        <f>COUNTIF(LUNDI!$D$20:$Y$29,A93)</f>
        <v>0</v>
      </c>
      <c r="R93" s="444">
        <f t="shared" si="56"/>
        <v>0</v>
      </c>
      <c r="S93" s="228">
        <f>COUNTIF(MARDI!$D$6:$AB$15,A93)</f>
        <v>0</v>
      </c>
      <c r="T93" s="228">
        <f>COUNTIF(MARDI!$D$20:$Y$29,A93)</f>
        <v>0</v>
      </c>
      <c r="U93" s="444">
        <f t="shared" si="57"/>
        <v>0</v>
      </c>
      <c r="V93" s="228">
        <f>COUNTIF(MERCREDI!$D$6:$AB$15,A93)</f>
        <v>0</v>
      </c>
      <c r="W93" s="228">
        <f>COUNTIF(MERCREDI!$D$20:$Y$29,A93)</f>
        <v>0</v>
      </c>
      <c r="X93" s="444">
        <f t="shared" si="58"/>
        <v>0</v>
      </c>
      <c r="Y93" s="228">
        <f>COUNTIF(JEUDI!$D$6:$AB$15,A93)</f>
        <v>0</v>
      </c>
      <c r="Z93" s="228">
        <f>COUNTIF(JEUDI!$D$20:$Y$29,A93)</f>
        <v>0</v>
      </c>
      <c r="AA93" s="444">
        <f t="shared" si="59"/>
        <v>0</v>
      </c>
      <c r="AB93" s="228">
        <f>COUNTIF(VENDREDI!$D$6:$AB$15,A93)</f>
        <v>0</v>
      </c>
      <c r="AC93" s="229">
        <f>COUNTIF(VENDREDI!$D$20:$Y$29,A93)</f>
        <v>0</v>
      </c>
      <c r="AD93" s="451">
        <f t="shared" si="60"/>
        <v>0</v>
      </c>
      <c r="AE93" s="226">
        <f>COUNTIF(LUNDI!$D$63:$D$66,A93)</f>
        <v>0</v>
      </c>
      <c r="AF93" s="227">
        <f>COUNTIF(LUNDI!$E$63:$E$66,A93)</f>
        <v>0</v>
      </c>
      <c r="AG93" s="228">
        <f>COUNTIF(MARDI!$D$63:$D$66,A93)</f>
        <v>0</v>
      </c>
      <c r="AH93" s="234">
        <f>COUNTIF(MARDI!$E$63:$E$66,A93)</f>
        <v>0</v>
      </c>
      <c r="AI93" s="228">
        <f>COUNTIF(MERCREDI!$D$63:$D$66,A93)</f>
        <v>0</v>
      </c>
      <c r="AJ93" s="234">
        <f>COUNTIF(MERCREDI!$E$63:$E$66,A93)</f>
        <v>0</v>
      </c>
      <c r="AK93" s="228">
        <f>COUNTIF(JEUDI!$D$63:$D$66,A93)</f>
        <v>0</v>
      </c>
      <c r="AL93" s="227">
        <f>COUNTIF(JEUDI!$E$63:$E$66,A93)</f>
        <v>0</v>
      </c>
      <c r="AM93" s="228">
        <f>COUNTIF(VENDREDI!$D$63:$D$66,A93)</f>
        <v>0</v>
      </c>
      <c r="AN93" s="525">
        <f>COUNTIF(VENDREDI!$E$63:$E$66,A93)</f>
        <v>0</v>
      </c>
      <c r="AO93" s="226">
        <f>COUNTIF(LUNDI!$F$63:$F$66,A93)</f>
        <v>0</v>
      </c>
      <c r="AP93" s="227"/>
      <c r="AQ93" s="228">
        <f>COUNTIF(MARDI!$F$63:$F$66,A93)</f>
        <v>0</v>
      </c>
      <c r="AR93" s="227"/>
      <c r="AS93" s="228">
        <f>COUNTIF(MERCREDI!$F$63:$F$66,A93)</f>
        <v>0</v>
      </c>
      <c r="AT93" s="227"/>
      <c r="AU93" s="228">
        <f>COUNTIF(JEUDI!$F$63:$F$66,A93)</f>
        <v>0</v>
      </c>
      <c r="AV93" s="227"/>
      <c r="AW93" s="229">
        <f>COUNTIF(VENDREDI!$F$63:$F$66,A93)</f>
        <v>0</v>
      </c>
      <c r="AZ93" s="236">
        <f>COUNTIF(LUNDI!$D$35:$AB$44,A93)</f>
        <v>0</v>
      </c>
      <c r="BA93" s="237">
        <f>COUNTIF(LUNDI!$D$49:$Y$58,A93)</f>
        <v>0</v>
      </c>
      <c r="BB93" s="444">
        <f t="shared" si="61"/>
        <v>0</v>
      </c>
      <c r="BC93" s="237">
        <f>COUNTIF(MARDI!$D$35:$AB$44,A93)</f>
        <v>0</v>
      </c>
      <c r="BD93" s="237">
        <f>COUNTIF(MARDI!$D$49:$Y$58,A93)</f>
        <v>0</v>
      </c>
      <c r="BE93" s="444">
        <f t="shared" si="62"/>
        <v>0</v>
      </c>
      <c r="BF93" s="237">
        <f>COUNTIF(MERCREDI!$D$35:$AB$44,A93)</f>
        <v>0</v>
      </c>
      <c r="BG93" s="237">
        <f>COUNTIF(MERCREDI!$D$49:$Y$58,A93)</f>
        <v>0</v>
      </c>
      <c r="BH93" s="444">
        <f t="shared" si="63"/>
        <v>0</v>
      </c>
      <c r="BI93" s="237">
        <f>COUNTIF(JEUDI!$D$35:$AB$44,A93)</f>
        <v>0</v>
      </c>
      <c r="BJ93" s="237">
        <f>COUNTIF(JEUDI!$D$49:$Y$58,A93)</f>
        <v>0</v>
      </c>
      <c r="BK93" s="444">
        <f t="shared" si="64"/>
        <v>0</v>
      </c>
      <c r="BL93" s="237">
        <f>COUNTIF(VENDREDI!$D$35:$AB$44,A93)</f>
        <v>0</v>
      </c>
      <c r="BM93" s="238">
        <f>COUNTIF(VENDREDI!$D$49:$Y$58,A93)</f>
        <v>0</v>
      </c>
      <c r="BN93" s="451">
        <f t="shared" si="65"/>
        <v>0</v>
      </c>
      <c r="BO93" s="207">
        <f>COUNTIF(LUNDI!$J$63:$J$66,A93)</f>
        <v>0</v>
      </c>
      <c r="BP93" s="41">
        <f>COUNTIF(LUNDI!$K$63:$K$66,A93)</f>
        <v>0</v>
      </c>
      <c r="BQ93" s="207">
        <f>COUNTIF(MARDI!$J$63:$J$66,A93)</f>
        <v>0</v>
      </c>
      <c r="BR93" s="41">
        <f>COUNTIF(MARDI!$K$63:$K$66,A93)</f>
        <v>0</v>
      </c>
      <c r="BS93" s="207">
        <f>COUNTIF(MERCREDI!$J$63:$J$66,A93)</f>
        <v>0</v>
      </c>
      <c r="BT93" s="41">
        <f>COUNTIF(MERCREDI!$K$63:$K$66,A93)</f>
        <v>0</v>
      </c>
      <c r="BU93" s="207">
        <f>COUNTIF(JEUDI!$J$63:$J$66,A93)</f>
        <v>0</v>
      </c>
      <c r="BV93" s="41">
        <f>COUNTIF(JEUDI!$K$63:$K$66,A93)</f>
        <v>0</v>
      </c>
      <c r="BW93" s="207">
        <f>COUNTIF(VENDREDI!$J$63:$J$66,A93)</f>
        <v>0</v>
      </c>
      <c r="BX93" s="42">
        <f>COUNTIF(VENDREDI!$K$63:$K$66,A93)</f>
        <v>0</v>
      </c>
      <c r="BY93" s="207">
        <f>COUNTIF(LUNDI!$L$66:$L149,A93)</f>
        <v>0</v>
      </c>
      <c r="BZ93" s="208"/>
      <c r="CA93" s="41">
        <f>COUNTIF(MARDI!$L$63:$L$66,A93)</f>
        <v>0</v>
      </c>
      <c r="CB93" s="208"/>
      <c r="CC93" s="208">
        <f>COUNTIF(MERCREDI!$L$63:$L$66,A93)</f>
        <v>0</v>
      </c>
      <c r="CD93" s="208"/>
      <c r="CE93" s="41">
        <f>COUNTIF(JEUDI!$L$63:$L$66,A93)</f>
        <v>0</v>
      </c>
      <c r="CF93" s="208"/>
      <c r="CG93" s="209">
        <f>COUNTIF(VENDREDI!$L$63:$L$66,A93)</f>
        <v>0</v>
      </c>
      <c r="CH93" s="466"/>
      <c r="CI93" s="466"/>
      <c r="CJ93" s="466"/>
      <c r="CK93" s="43">
        <f>COUNTIF(LUNDI!$O$64:$O$66,A93)</f>
        <v>0</v>
      </c>
      <c r="CL93" s="41">
        <f>COUNTIF(MARDI!$O$64:$O$66,A93)</f>
        <v>0</v>
      </c>
      <c r="CM93" s="41">
        <f>COUNTIF(MERCREDI!$O$64:$O$66,A93)</f>
        <v>0</v>
      </c>
      <c r="CN93" s="41">
        <f>COUNTIF(JEUDI!$O$64:$O$66,A93)</f>
        <v>0</v>
      </c>
      <c r="CO93" s="42">
        <f>COUNTIF(VENDREDI!$O$64:$O$66,A93)</f>
        <v>0</v>
      </c>
      <c r="CQ93" s="43">
        <f>COUNTIF(LUNDI!$P$64:$P$66,A93)</f>
        <v>0</v>
      </c>
      <c r="CR93" s="41">
        <f>COUNTIF(MARDI!$P$64:$P$66,A93)</f>
        <v>0</v>
      </c>
      <c r="CS93" s="41">
        <f>COUNTIF(MERCREDI!$P$64:$P$66,A93)</f>
        <v>0</v>
      </c>
      <c r="CT93" s="41">
        <f>COUNTIF(JEUDI!$P$64:$P$66,A93)</f>
        <v>0</v>
      </c>
      <c r="CU93" s="42">
        <f>COUNTIF(VENDREDI!$P$64:$P$66,A93)</f>
        <v>0</v>
      </c>
      <c r="CV93" s="543">
        <f t="shared" si="78"/>
        <v>0</v>
      </c>
      <c r="CW93" s="559" t="e">
        <f>INDEX(LUNDI!$B$6:$B$29,MATCH($A$93,LUNDI!D6:D29,0))</f>
        <v>#N/A</v>
      </c>
      <c r="CX93" s="559" t="e">
        <f>INDEX(LUNDI!$B$6:$B$29,MATCH($A$93,LUNDI!E6:E29,0))</f>
        <v>#N/A</v>
      </c>
      <c r="CY93" s="559" t="e">
        <f>INDEX(LUNDI!$B$6:$B$29,MATCH($A$93,LUNDI!F6:F29,0))</f>
        <v>#N/A</v>
      </c>
      <c r="CZ93" s="559" t="e">
        <f>INDEX(LUNDI!$B$6:$B$29,MATCH($A$93,LUNDI!G6:G29,0))</f>
        <v>#N/A</v>
      </c>
      <c r="DA93" s="559" t="e">
        <f>INDEX(LUNDI!$B$6:$B$29,MATCH($A$93,LUNDI!H6:H29,0))</f>
        <v>#N/A</v>
      </c>
      <c r="DB93" s="559" t="e">
        <f>INDEX(LUNDI!$B$6:$B$29,MATCH($A$93,LUNDI!I6:I29,0))</f>
        <v>#N/A</v>
      </c>
      <c r="DC93" s="559" t="e">
        <f>INDEX(LUNDI!$B$6:$B$29,MATCH($A$93,LUNDI!J6:J29,0))</f>
        <v>#N/A</v>
      </c>
      <c r="DD93" s="559" t="e">
        <f>INDEX(LUNDI!$B$6:$B$29,MATCH($A$93,LUNDI!K6:K29,0))</f>
        <v>#N/A</v>
      </c>
      <c r="DE93" s="559" t="e">
        <f>INDEX(LUNDI!$B$6:$B$29,MATCH($A$93,LUNDI!L6:L29,0))</f>
        <v>#N/A</v>
      </c>
      <c r="DF93" s="559" t="e">
        <f>INDEX(LUNDI!$B$6:$B$29,MATCH($A$93,LUNDI!M6:M29,0))</f>
        <v>#N/A</v>
      </c>
      <c r="DG93" s="559" t="e">
        <f>INDEX(LUNDI!$B$6:$B$29,MATCH($A$93,LUNDI!N6:N29,0))</f>
        <v>#N/A</v>
      </c>
      <c r="DH93" s="559" t="e">
        <f>INDEX(LUNDI!$B$6:$B$29,MATCH($A$93,LUNDI!O6:O29,0))</f>
        <v>#N/A</v>
      </c>
      <c r="DI93" s="559" t="e">
        <f>INDEX(LUNDI!$B$6:$B$29,MATCH($A$93,LUNDI!P6:P29,0))</f>
        <v>#N/A</v>
      </c>
      <c r="DJ93" s="559" t="e">
        <f>INDEX(LUNDI!$B$6:$B$29,MATCH($A$93,LUNDI!Q6:Q29,0))</f>
        <v>#N/A</v>
      </c>
      <c r="DK93" s="559" t="e">
        <f>INDEX(LUNDI!$B$6:$B$29,MATCH($A$93,LUNDI!R6:R29,0))</f>
        <v>#N/A</v>
      </c>
      <c r="DL93" s="559" t="e">
        <f>INDEX(LUNDI!$B$6:$B$29,MATCH($A$93,LUNDI!S6:S29,0))</f>
        <v>#N/A</v>
      </c>
      <c r="DM93" s="559" t="e">
        <f>INDEX(LUNDI!$B$6:$B$29,MATCH($A$93,LUNDI!T6:T29,0))</f>
        <v>#N/A</v>
      </c>
      <c r="DN93" s="559" t="e">
        <f>INDEX(LUNDI!$B$6:$B$29,MATCH($A$93,LUNDI!U6:U29,0))</f>
        <v>#N/A</v>
      </c>
      <c r="DO93" s="559" t="e">
        <f>INDEX(LUNDI!$B$6:$B$29,MATCH($A$93,LUNDI!V6:V29,0))</f>
        <v>#N/A</v>
      </c>
      <c r="DP93" s="559" t="e">
        <f>INDEX(LUNDI!$B$6:$B$29,MATCH($A$93,LUNDI!W6:W29,0))</f>
        <v>#N/A</v>
      </c>
      <c r="DQ93" s="559" t="e">
        <f>INDEX(LUNDI!$B$6:$B$29,MATCH($A$93,LUNDI!X6:X29,0))</f>
        <v>#N/A</v>
      </c>
      <c r="DR93" s="559" t="e">
        <f>INDEX(LUNDI!$B$6:$B$29,MATCH($A$93,LUNDI!Y6:Y29,0))</f>
        <v>#N/A</v>
      </c>
      <c r="DS93" s="559" t="e">
        <f>INDEX(LUNDI!$B$6:$B$29,MATCH($A$93,LUNDI!Z6:Z29,0))</f>
        <v>#N/A</v>
      </c>
      <c r="DT93" s="559">
        <f>INDEX(LUNDI!$B$6:$B$29,MATCH($A$93,LUNDI!AA6:AA29,0))</f>
        <v>0.33333333333333331</v>
      </c>
      <c r="DU93" s="559">
        <f>INDEX(LUNDI!$B$6:$B$29,MATCH($A$93,LUNDI!AB6:AB29,0))</f>
        <v>0.33333333333333331</v>
      </c>
      <c r="DV93" s="572">
        <f t="shared" si="66"/>
        <v>0.66666666666666663</v>
      </c>
      <c r="DW93" s="543">
        <f t="shared" si="67"/>
        <v>0</v>
      </c>
      <c r="DX93" s="559" t="e">
        <f>INDEX(MARDI!$B$6:$B$29,MATCH($A$93,MARDI!D6:D29,0))</f>
        <v>#N/A</v>
      </c>
      <c r="DY93" s="559" t="e">
        <f>INDEX(MARDI!$B$6:$B$29,MATCH($A$93,MARDI!E6:E29,0))</f>
        <v>#N/A</v>
      </c>
      <c r="DZ93" s="559" t="e">
        <f>INDEX(MARDI!$B$6:$B$29,MATCH($A$93,MARDI!F6:F29,0))</f>
        <v>#N/A</v>
      </c>
      <c r="EA93" s="559" t="e">
        <f>INDEX(MARDI!$B$6:$B$29,MATCH($A$93,MARDI!G6:G29,0))</f>
        <v>#N/A</v>
      </c>
      <c r="EB93" s="559" t="e">
        <f>INDEX(MARDI!$B$6:$B$29,MATCH($A$93,MARDI!H6:H29,0))</f>
        <v>#N/A</v>
      </c>
      <c r="EC93" s="559" t="e">
        <f>INDEX(MARDI!$B$6:$B$29,MATCH($A$93,MARDI!I6:I29,0))</f>
        <v>#N/A</v>
      </c>
      <c r="ED93" s="559" t="e">
        <f>INDEX(MARDI!$B$6:$B$29,MATCH($A$93,MARDI!J6:J29,0))</f>
        <v>#N/A</v>
      </c>
      <c r="EE93" s="559" t="e">
        <f>INDEX(MARDI!$B$6:$B$29,MATCH($A$93,MARDI!K6:K29,0))</f>
        <v>#N/A</v>
      </c>
      <c r="EF93" s="559" t="e">
        <f>INDEX(MARDI!$B$6:$B$29,MATCH($A$93,MARDI!L6:L29,0))</f>
        <v>#N/A</v>
      </c>
      <c r="EG93" s="559" t="e">
        <f>INDEX(MARDI!$B$6:$B$29,MATCH($A$93,MARDI!M6:M29,0))</f>
        <v>#N/A</v>
      </c>
      <c r="EH93" s="559" t="e">
        <f>INDEX(MARDI!$B$6:$B$29,MATCH($A$93,MARDI!N6:N29,0))</f>
        <v>#N/A</v>
      </c>
      <c r="EI93" s="559" t="e">
        <f>INDEX(MARDI!$B$6:$B$29,MATCH($A$93,MARDI!O6:O29,0))</f>
        <v>#N/A</v>
      </c>
      <c r="EJ93" s="559" t="e">
        <f>INDEX(MARDI!$B$6:$B$29,MATCH($A$93,MARDI!P6:P29,0))</f>
        <v>#N/A</v>
      </c>
      <c r="EK93" s="559" t="e">
        <f>INDEX(MARDI!$B$6:$B$29,MATCH($A$93,MARDI!Q6:Q29,0))</f>
        <v>#N/A</v>
      </c>
      <c r="EL93" s="559" t="e">
        <f>INDEX(MARDI!$B$6:$B$29,MATCH($A$93,MARDI!R6:R29,0))</f>
        <v>#N/A</v>
      </c>
      <c r="EM93" s="559" t="e">
        <f>INDEX(MARDI!$B$6:$B$29,MATCH($A$93,MARDI!S6:S29,0))</f>
        <v>#N/A</v>
      </c>
      <c r="EN93" s="559" t="e">
        <f>INDEX(MARDI!$B$6:$B$29,MATCH($A$93,MARDI!T6:T29,0))</f>
        <v>#N/A</v>
      </c>
      <c r="EO93" s="559" t="e">
        <f>INDEX(MARDI!$B$6:$B$29,MATCH($A$93,MARDI!U6:U29,0))</f>
        <v>#N/A</v>
      </c>
      <c r="EP93" s="559" t="e">
        <f>INDEX(MARDI!$B$6:$B$29,MATCH($A$93,MARDI!V6:V29,0))</f>
        <v>#N/A</v>
      </c>
      <c r="EQ93" s="559" t="e">
        <f>INDEX(MARDI!$B$6:$B$29,MATCH($A$93,MARDI!W6:W29,0))</f>
        <v>#N/A</v>
      </c>
      <c r="ER93" s="559" t="e">
        <f>INDEX(MARDI!$B$6:$B$29,MATCH($A$93,MARDI!X6:X29,0))</f>
        <v>#N/A</v>
      </c>
      <c r="ES93" s="559" t="e">
        <f>INDEX(MARDI!$B$6:$B$29,MATCH($A$93,MARDI!Y6:Y29,0))</f>
        <v>#N/A</v>
      </c>
      <c r="ET93" s="559" t="e">
        <f>INDEX(MARDI!$B$6:$B$29,MATCH($A$93,MARDI!Z6:Z29,0))</f>
        <v>#N/A</v>
      </c>
      <c r="EU93" s="559">
        <f>INDEX(MARDI!$B$6:$B$29,MATCH($A$93,MARDI!AA6:AA29,0))</f>
        <v>0.33333333333333331</v>
      </c>
      <c r="EV93" s="559">
        <f>INDEX(MARDI!$B$6:$B$29,MATCH($A$93,MARDI!AB6:AB29,0))</f>
        <v>0.33333333333333331</v>
      </c>
      <c r="EW93" s="572">
        <f t="shared" si="68"/>
        <v>0.66666666666666663</v>
      </c>
      <c r="EY93" s="568">
        <f t="shared" si="79"/>
        <v>0</v>
      </c>
      <c r="EZ93" s="559" t="e">
        <f>INDEX(MERCREDI!$B$6:$B$29,MATCH($A$93,MERCREDI!D6:D29,0))</f>
        <v>#N/A</v>
      </c>
      <c r="FA93" s="559" t="e">
        <f>INDEX(MERCREDI!$B$6:$B$29,MATCH($A$93,MERCREDI!E6:E29,0))</f>
        <v>#N/A</v>
      </c>
      <c r="FB93" s="559" t="e">
        <f>INDEX(MERCREDI!$B$6:$B$29,MATCH($A$93,MERCREDI!F6:F29,0))</f>
        <v>#N/A</v>
      </c>
      <c r="FC93" s="559" t="e">
        <f>INDEX(MERCREDI!$B$6:$B$29,MATCH($A$93,MERCREDI!G6:G29,0))</f>
        <v>#N/A</v>
      </c>
      <c r="FD93" s="559" t="e">
        <f>INDEX(MERCREDI!$B$6:$B$29,MATCH($A$93,MERCREDI!H6:H29,0))</f>
        <v>#N/A</v>
      </c>
      <c r="FE93" s="559" t="e">
        <f>INDEX(MERCREDI!$B$6:$B$29,MATCH($A$93,MERCREDI!I6:I29,0))</f>
        <v>#N/A</v>
      </c>
      <c r="FF93" s="559" t="e">
        <f>INDEX(MERCREDI!$B$6:$B$29,MATCH($A$93,MERCREDI!J6:J29,0))</f>
        <v>#N/A</v>
      </c>
      <c r="FG93" s="559" t="e">
        <f>INDEX(MERCREDI!$B$6:$B$29,MATCH($A$93,MERCREDI!K6:K29,0))</f>
        <v>#N/A</v>
      </c>
      <c r="FH93" s="559" t="e">
        <f>INDEX(MERCREDI!$B$6:$B$29,MATCH($A$93,MERCREDI!L6:L29,0))</f>
        <v>#N/A</v>
      </c>
      <c r="FI93" s="559" t="e">
        <f>INDEX(MERCREDI!$B$6:$B$29,MATCH($A$93,MERCREDI!M6:M29,0))</f>
        <v>#N/A</v>
      </c>
      <c r="FJ93" s="559" t="e">
        <f>INDEX(MERCREDI!$B$6:$B$29,MATCH($A$93,MERCREDI!N6:N29,0))</f>
        <v>#N/A</v>
      </c>
      <c r="FK93" s="559" t="e">
        <f>INDEX(MERCREDI!$B$6:$B$29,MATCH($A$93,MERCREDI!O6:O29,0))</f>
        <v>#N/A</v>
      </c>
      <c r="FL93" s="559" t="e">
        <f>INDEX(MERCREDI!$B$6:$B$29,MATCH($A$93,MERCREDI!P6:P29,0))</f>
        <v>#N/A</v>
      </c>
      <c r="FM93" s="559" t="e">
        <f>INDEX(MERCREDI!$B$6:$B$29,MATCH($A$93,MERCREDI!Q6:Q29,0))</f>
        <v>#N/A</v>
      </c>
      <c r="FN93" s="559" t="e">
        <f>INDEX(MERCREDI!$B$6:$B$29,MATCH($A$93,MERCREDI!R6:R29,0))</f>
        <v>#N/A</v>
      </c>
      <c r="FO93" s="559" t="e">
        <f>INDEX(MERCREDI!$B$6:$B$29,MATCH($A$93,MERCREDI!S6:S29,0))</f>
        <v>#N/A</v>
      </c>
      <c r="FP93" s="559" t="e">
        <f>INDEX(MERCREDI!$B$6:$B$29,MATCH($A$93,MERCREDI!T6:T29,0))</f>
        <v>#N/A</v>
      </c>
      <c r="FQ93" s="559" t="e">
        <f>INDEX(MERCREDI!$B$6:$B$29,MATCH($A$93,MERCREDI!U6:U29,0))</f>
        <v>#N/A</v>
      </c>
      <c r="FR93" s="559" t="e">
        <f>INDEX(MERCREDI!$B$6:$B$29,MATCH($A$93,MERCREDI!V6:V29,0))</f>
        <v>#N/A</v>
      </c>
      <c r="FS93" s="559" t="e">
        <f>INDEX(MERCREDI!$B$6:$B$29,MATCH($A$93,MERCREDI!W6:W29,0))</f>
        <v>#N/A</v>
      </c>
      <c r="FT93" s="559" t="e">
        <f>INDEX(MERCREDI!$B$6:$B$29,MATCH($A$93,MERCREDI!X6:X29,0))</f>
        <v>#N/A</v>
      </c>
      <c r="FU93" s="559" t="e">
        <f>INDEX(MERCREDI!$B$6:$B$29,MATCH($A$93,MERCREDI!Y6:Y29,0))</f>
        <v>#N/A</v>
      </c>
      <c r="FV93" s="559" t="e">
        <f>INDEX(MERCREDI!$B$6:$B$29,MATCH($A$93,MERCREDI!Z6:Z29,0))</f>
        <v>#N/A</v>
      </c>
      <c r="FW93" s="559">
        <f>INDEX(MERCREDI!$B$6:$B$29,MATCH($A$93,MERCREDI!AA6:AA29,0))</f>
        <v>0.33333333333333331</v>
      </c>
      <c r="FX93" s="559">
        <f>INDEX(MERCREDI!$B$6:$B$29,MATCH($A$93,MERCREDI!AB6:AB29,0))</f>
        <v>0.33333333333333331</v>
      </c>
      <c r="FY93" s="572">
        <f t="shared" si="80"/>
        <v>0.66666666666666663</v>
      </c>
      <c r="GA93" s="570">
        <f t="shared" si="81"/>
        <v>0</v>
      </c>
      <c r="GB93" s="565" t="e">
        <f>INDEX(JEUDI!$B$6:$B$29,MATCH($A$93,JEUDI!D6:D29,0))</f>
        <v>#N/A</v>
      </c>
      <c r="GC93" s="565" t="e">
        <f>INDEX(JEUDI!$B$6:$B$29,MATCH($A$93,JEUDI!E6:E29,0))</f>
        <v>#N/A</v>
      </c>
      <c r="GD93" s="565" t="e">
        <f>INDEX(JEUDI!$B$6:$B$29,MATCH($A$93,JEUDI!F6:F29,0))</f>
        <v>#N/A</v>
      </c>
      <c r="GE93" s="565" t="e">
        <f>INDEX(JEUDI!$B$6:$B$29,MATCH($A$93,JEUDI!G6:G29,0))</f>
        <v>#N/A</v>
      </c>
      <c r="GF93" s="565" t="e">
        <f>INDEX(JEUDI!$B$6:$B$29,MATCH($A$93,JEUDI!H6:H29,0))</f>
        <v>#N/A</v>
      </c>
      <c r="GG93" s="565" t="e">
        <f>INDEX(JEUDI!$B$6:$B$29,MATCH($A$93,JEUDI!I6:I29,0))</f>
        <v>#N/A</v>
      </c>
      <c r="GH93" s="565" t="e">
        <f>INDEX(JEUDI!$B$6:$B$29,MATCH($A$93,JEUDI!J6:J29,0))</f>
        <v>#N/A</v>
      </c>
      <c r="GI93" s="565" t="e">
        <f>INDEX(JEUDI!$B$6:$B$29,MATCH($A$93,JEUDI!K6:K29,0))</f>
        <v>#N/A</v>
      </c>
      <c r="GJ93" s="565" t="e">
        <f>INDEX(JEUDI!$B$6:$B$29,MATCH($A$93,JEUDI!L6:L29,0))</f>
        <v>#N/A</v>
      </c>
      <c r="GK93" s="565" t="e">
        <f>INDEX(JEUDI!$B$6:$B$29,MATCH($A$93,JEUDI!M6:M29,0))</f>
        <v>#N/A</v>
      </c>
      <c r="GL93" s="565" t="e">
        <f>INDEX(JEUDI!$B$6:$B$29,MATCH($A$93,JEUDI!N6:N29,0))</f>
        <v>#N/A</v>
      </c>
      <c r="GM93" s="565" t="e">
        <f>INDEX(JEUDI!$B$6:$B$29,MATCH($A$93,JEUDI!O6:O29,0))</f>
        <v>#N/A</v>
      </c>
      <c r="GN93" s="565" t="e">
        <f>INDEX(JEUDI!$B$6:$B$29,MATCH($A$93,JEUDI!P6:P29,0))</f>
        <v>#N/A</v>
      </c>
      <c r="GO93" s="565" t="e">
        <f>INDEX(JEUDI!$B$6:$B$29,MATCH($A$93,JEUDI!Q6:Q29,0))</f>
        <v>#N/A</v>
      </c>
      <c r="GP93" s="565" t="e">
        <f>INDEX(JEUDI!$B$6:$B$29,MATCH($A$93,JEUDI!R6:R29,0))</f>
        <v>#N/A</v>
      </c>
      <c r="GQ93" s="565" t="e">
        <f>INDEX(JEUDI!$B$6:$B$29,MATCH($A$93,JEUDI!S6:S29,0))</f>
        <v>#N/A</v>
      </c>
      <c r="GR93" s="565" t="e">
        <f>INDEX(JEUDI!$B$6:$B$29,MATCH($A$93,JEUDI!T6:T29,0))</f>
        <v>#N/A</v>
      </c>
      <c r="GS93" s="565" t="e">
        <f>INDEX(JEUDI!$B$6:$B$29,MATCH($A$93,JEUDI!U6:U29,0))</f>
        <v>#N/A</v>
      </c>
      <c r="GT93" s="565" t="e">
        <f>INDEX(JEUDI!$B$6:$B$29,MATCH($A$93,JEUDI!V6:V29,0))</f>
        <v>#N/A</v>
      </c>
      <c r="GU93" s="565" t="e">
        <f>INDEX(JEUDI!$B$6:$B$29,MATCH($A$93,JEUDI!W6:W29,0))</f>
        <v>#N/A</v>
      </c>
      <c r="GV93" s="565" t="e">
        <f>INDEX(JEUDI!$B$6:$B$29,MATCH($A$93,JEUDI!X6:X29,0))</f>
        <v>#N/A</v>
      </c>
      <c r="GW93" s="565" t="e">
        <f>INDEX(JEUDI!$B$6:$B$29,MATCH($A$93,JEUDI!Y6:Y29,0))</f>
        <v>#N/A</v>
      </c>
      <c r="GX93" s="565" t="e">
        <f>INDEX(JEUDI!$B$6:$B$29,MATCH($A$93,JEUDI!Z6:Z29,0))</f>
        <v>#N/A</v>
      </c>
      <c r="GY93" s="565">
        <f>INDEX(JEUDI!$B$6:$B$29,MATCH($A$93,JEUDI!AA6:AA29,0))</f>
        <v>0.33333333333333331</v>
      </c>
      <c r="GZ93" s="565">
        <f>INDEX(JEUDI!$B$6:$B$29,MATCH($A$93,JEUDI!AB6:AB29,0))</f>
        <v>0.33333333333333331</v>
      </c>
      <c r="HA93" s="572">
        <f t="shared" si="82"/>
        <v>0.66666666666666663</v>
      </c>
      <c r="HC93" s="772">
        <f t="shared" si="83"/>
        <v>0</v>
      </c>
      <c r="HD93" s="565" t="e">
        <f>INDEX(VENDREDI!$B$6:$B$29,MATCH($A$93,VENDREDI!D6:D29,0))</f>
        <v>#N/A</v>
      </c>
      <c r="HE93" s="565" t="e">
        <f>INDEX(VENDREDI!$B$6:$B$29,MATCH($A$93,VENDREDI!E6:E29,0))</f>
        <v>#N/A</v>
      </c>
      <c r="HF93" s="565" t="e">
        <f>INDEX(VENDREDI!$B$6:$B$29,MATCH($A$93,VENDREDI!F6:F29,0))</f>
        <v>#N/A</v>
      </c>
      <c r="HG93" s="565" t="e">
        <f>INDEX(VENDREDI!$B$6:$B$29,MATCH($A$93,VENDREDI!G6:G29,0))</f>
        <v>#N/A</v>
      </c>
      <c r="HH93" s="565" t="e">
        <f>INDEX(VENDREDI!$B$6:$B$29,MATCH($A$93,VENDREDI!H6:H29,0))</f>
        <v>#N/A</v>
      </c>
      <c r="HI93" s="565" t="e">
        <f>INDEX(VENDREDI!$B$6:$B$29,MATCH($A$93,VENDREDI!I6:I29,0))</f>
        <v>#N/A</v>
      </c>
      <c r="HJ93" s="565" t="e">
        <f>INDEX(VENDREDI!$B$6:$B$29,MATCH($A$93,VENDREDI!J6:J29,0))</f>
        <v>#N/A</v>
      </c>
      <c r="HK93" s="565" t="e">
        <f>INDEX(VENDREDI!$B$6:$B$29,MATCH($A$93,VENDREDI!K6:K29,0))</f>
        <v>#N/A</v>
      </c>
      <c r="HL93" s="565" t="e">
        <f>INDEX(VENDREDI!$B$6:$B$29,MATCH($A$93,VENDREDI!L6:L29,0))</f>
        <v>#N/A</v>
      </c>
      <c r="HM93" s="565" t="e">
        <f>INDEX(VENDREDI!$B$6:$B$29,MATCH($A$93,VENDREDI!M6:M29,0))</f>
        <v>#N/A</v>
      </c>
      <c r="HN93" s="565" t="e">
        <f>INDEX(VENDREDI!$B$6:$B$29,MATCH($A$93,VENDREDI!N6:N29,0))</f>
        <v>#N/A</v>
      </c>
      <c r="HO93" s="565" t="e">
        <f>INDEX(VENDREDI!$B$6:$B$29,MATCH($A$93,VENDREDI!O6:O29,0))</f>
        <v>#N/A</v>
      </c>
      <c r="HP93" s="565" t="e">
        <f>INDEX(VENDREDI!$B$6:$B$29,MATCH($A$93,VENDREDI!P6:P29,0))</f>
        <v>#N/A</v>
      </c>
      <c r="HQ93" s="565" t="e">
        <f>INDEX(VENDREDI!$B$6:$B$29,MATCH($A$93,VENDREDI!Q6:Q29,0))</f>
        <v>#N/A</v>
      </c>
      <c r="HR93" s="565" t="e">
        <f>INDEX(VENDREDI!$B$6:$B$29,MATCH($A$93,VENDREDI!R6:R29,0))</f>
        <v>#N/A</v>
      </c>
      <c r="HS93" s="565" t="e">
        <f>INDEX(VENDREDI!$B$6:$B$29,MATCH($A$93,VENDREDI!S6:S29,0))</f>
        <v>#N/A</v>
      </c>
      <c r="HT93" s="565" t="e">
        <f>INDEX(VENDREDI!$B$6:$B$29,MATCH($A$93,VENDREDI!T6:T29,0))</f>
        <v>#N/A</v>
      </c>
      <c r="HU93" s="565" t="e">
        <f>INDEX(VENDREDI!$B$6:$B$29,MATCH($A$93,VENDREDI!U6:U29,0))</f>
        <v>#N/A</v>
      </c>
      <c r="HV93" s="565" t="e">
        <f>INDEX(VENDREDI!$B$6:$B$29,MATCH($A$93,VENDREDI!V6:V29,0))</f>
        <v>#N/A</v>
      </c>
      <c r="HW93" s="565" t="e">
        <f>INDEX(VENDREDI!$B$6:$B$29,MATCH($A$93,VENDREDI!W6:W29,0))</f>
        <v>#N/A</v>
      </c>
      <c r="HX93" s="565" t="e">
        <f>INDEX(VENDREDI!$B$6:$B$29,MATCH($A$93,VENDREDI!X6:X29,0))</f>
        <v>#N/A</v>
      </c>
      <c r="HY93" s="565" t="e">
        <f>INDEX(VENDREDI!$B$6:$B$29,MATCH($A$93,VENDREDI!Y6:Y29,0))</f>
        <v>#N/A</v>
      </c>
      <c r="HZ93" s="565" t="e">
        <f>INDEX(VENDREDI!$B$6:$B$29,MATCH($A$93,VENDREDI!Z6:Z29,0))</f>
        <v>#N/A</v>
      </c>
      <c r="IA93" s="565">
        <f>INDEX(VENDREDI!$B$6:$B$29,MATCH($A$93,VENDREDI!AA6:AA29,0))</f>
        <v>0.33333333333333331</v>
      </c>
      <c r="IB93" s="565">
        <f>INDEX(VENDREDI!$B$6:$B$29,MATCH($A$93,VENDREDI!AB6:AB29,0))</f>
        <v>0.33333333333333331</v>
      </c>
      <c r="IC93" s="572">
        <f t="shared" si="84"/>
        <v>0.66666666666666663</v>
      </c>
      <c r="IG93" s="772">
        <f t="shared" si="85"/>
        <v>0</v>
      </c>
      <c r="JG93" s="572">
        <f t="shared" si="86"/>
        <v>0</v>
      </c>
      <c r="JI93" s="772">
        <f t="shared" si="87"/>
        <v>0</v>
      </c>
      <c r="KI93" s="572">
        <f t="shared" si="88"/>
        <v>0</v>
      </c>
      <c r="KK93" s="565">
        <f t="shared" si="89"/>
        <v>0</v>
      </c>
      <c r="LK93" s="572">
        <f t="shared" si="90"/>
        <v>0</v>
      </c>
      <c r="LM93" s="565">
        <f t="shared" si="91"/>
        <v>0</v>
      </c>
      <c r="MM93" s="572">
        <f t="shared" si="92"/>
        <v>0</v>
      </c>
      <c r="MP93" s="565">
        <f t="shared" si="93"/>
        <v>0</v>
      </c>
      <c r="NP93" s="572">
        <f t="shared" si="94"/>
        <v>0</v>
      </c>
      <c r="NS93" s="564">
        <f t="shared" si="95"/>
        <v>0</v>
      </c>
      <c r="NT93" s="617" t="e">
        <f>INDEX(LUNDI!$B$63:$B$66,MATCH(A93,LUNDI!$D$63:$D$66,0))</f>
        <v>#N/A</v>
      </c>
      <c r="NU93" s="618" t="e">
        <f>INDEX(LUNDI!$B$63:$B$66,MATCH(A93,LUNDI!$E$63:$E$66,0))</f>
        <v>#N/A</v>
      </c>
      <c r="NV93" s="625" t="e">
        <f>INDEX(LUNDI!$H$63:$H$66,MATCH(A93,LUNDI!$J$63:$J$66,0))</f>
        <v>#N/A</v>
      </c>
      <c r="NW93" s="626" t="e">
        <f>INDEX(LUNDI!$H$63:$H$66,MATCH(A93,LUNDI!$K$63:$K$66,0))</f>
        <v>#N/A</v>
      </c>
      <c r="NX93" s="617" t="e">
        <f>INDEX(MARDI!$B$63:$B$66,MATCH(A93,MARDI!$D$63:$D$66,0))</f>
        <v>#N/A</v>
      </c>
      <c r="NY93" s="618" t="e">
        <f>INDEX(MARDI!$B$63:$B$66,MATCH(A93,MARDI!$E$63:$E$66,0))</f>
        <v>#N/A</v>
      </c>
      <c r="NZ93" s="625" t="e">
        <f>INDEX(MARDI!$H$63:$H$66,MATCH(A93,MARDI!$J$63:$J$66,0))</f>
        <v>#N/A</v>
      </c>
      <c r="OA93" s="626" t="e">
        <f>INDEX(MARDI!$H$63:$H$66,MATCH(A93,MARDI!$K$63:$K$66,0))</f>
        <v>#N/A</v>
      </c>
      <c r="OB93" s="617" t="e">
        <f>INDEX(MERCREDI!$B$63:$B$66,MATCH(A93,MERCREDI!$D$63:$D$66,0))</f>
        <v>#N/A</v>
      </c>
      <c r="OC93" s="618" t="e">
        <f>INDEX(MERCREDI!$B$63:$B$66,MATCH(A93,MERCREDI!$E$63:$E$66,0))</f>
        <v>#N/A</v>
      </c>
      <c r="OD93" s="625" t="e">
        <f>INDEX(MERCREDI!$H$63:$H$66,MATCH(A93,MERCREDI!$J$63:$J$66,0))</f>
        <v>#N/A</v>
      </c>
      <c r="OE93" s="626" t="e">
        <f>INDEX(MERCREDI!$H$63:$H$66,MATCH(A93,MERCREDI!$K$63:$K$66,0))</f>
        <v>#N/A</v>
      </c>
      <c r="OF93" s="617" t="e">
        <f>INDEX(JEUDI!$B$63:$B$66,MATCH(A93,JEUDI!$D$63:$D$66,0))</f>
        <v>#N/A</v>
      </c>
      <c r="OG93" s="618" t="e">
        <f>INDEX(JEUDI!$B$63:$B$66,MATCH(A93,JEUDI!$E$63:$E$66,0))</f>
        <v>#N/A</v>
      </c>
      <c r="OH93" s="625" t="e">
        <f>INDEX(JEUDI!$H$63:$H$66,MATCH(A93,JEUDI!$J$63:$J$66,0))</f>
        <v>#N/A</v>
      </c>
      <c r="OI93" s="626" t="e">
        <f>INDEX(JEUDI!$H$63:$H$66,MATCH(A93,JEUDI!$K$63:$K$66,0))</f>
        <v>#N/A</v>
      </c>
      <c r="OJ93" s="617" t="e">
        <f>INDEX(VENDREDI!$B$63:$B$66,MATCH(A93,VENDREDI!$D$63:$D$66,0))</f>
        <v>#N/A</v>
      </c>
      <c r="OK93" s="618" t="e">
        <f>INDEX(VENDREDI!$B$63:$B$66,MATCH(A93,VENDREDI!$E$63:$E$66,0))</f>
        <v>#N/A</v>
      </c>
      <c r="OL93" s="625" t="e">
        <f>INDEX(VENDREDI!$H$63:$H$66,MATCH(A93,VENDREDI!$J$63:$J$66,0))</f>
        <v>#N/A</v>
      </c>
      <c r="OM93" s="626" t="e">
        <f>INDEX(VENDREDI!$H$63:$H$66,MATCH(A93,VENDREDI!$K$63:$K$66,0))</f>
        <v>#N/A</v>
      </c>
      <c r="ON93" s="669">
        <f t="shared" si="96"/>
        <v>0</v>
      </c>
      <c r="OO93" s="641" t="e">
        <f>INDEX(LUNDI!$C$63:$C$66,MATCH(A93,LUNDI!$D$63:$D$66,0))</f>
        <v>#N/A</v>
      </c>
      <c r="OP93" s="642" t="e">
        <f>INDEX(LUNDI!$C$63:$C$66,MATCH(A93,LUNDI!$E$63:$E$66,0))</f>
        <v>#N/A</v>
      </c>
      <c r="OQ93" s="645" t="e">
        <f>INDEX(LUNDI!$I$63:$I$66,MATCH(A93,LUNDI!$J$63:$J$66,0))</f>
        <v>#N/A</v>
      </c>
      <c r="OR93" s="646" t="e">
        <f>INDEX(LUNDI!$I$63:$I$66,MATCH(A93,LUNDI!$K$63:$K$66,0))</f>
        <v>#N/A</v>
      </c>
      <c r="OS93" s="649" t="e">
        <f>INDEX(MARDI!$C$63:$C$66,MATCH(A93,MARDI!$D$63:$D$66,0))</f>
        <v>#N/A</v>
      </c>
      <c r="OT93" s="650" t="e">
        <f>INDEX(MARDI!$C$63:$C$66,MATCH(A93,MARDI!$E$63:$E$66,0))</f>
        <v>#N/A</v>
      </c>
      <c r="OU93" s="651" t="e">
        <f>INDEX(MARDI!$I$63:$I$66,MATCH(A93,MARDI!$J$63:$J$66,0))</f>
        <v>#N/A</v>
      </c>
      <c r="OV93" s="652" t="e">
        <f>INDEX(MARDI!$I$63:$I$66,MATCH(A93,MARDI!$K$63:$K$66,0))</f>
        <v>#N/A</v>
      </c>
      <c r="OW93" s="657" t="e">
        <f>INDEX(MERCREDI!$C$63:$C$66,MATCH(A93,MERCREDI!$D$63:$D$66,0))</f>
        <v>#N/A</v>
      </c>
      <c r="OX93" s="658" t="e">
        <f>INDEX(MERCREDI!$C$63:$C$66,MATCH(A93,MERCREDI!$E$63:$E$66,0))</f>
        <v>#N/A</v>
      </c>
      <c r="OY93" s="659" t="e">
        <f>INDEX(MERCREDI!$I$63:$I$66,MATCH(A93,MERCREDI!$J$63:$J$66,0))</f>
        <v>#N/A</v>
      </c>
      <c r="OZ93" s="660" t="e">
        <f>INDEX(MERCREDI!$I$63:$I$66,MATCH(A93,MERCREDI!$K$63:$K$66,0))</f>
        <v>#N/A</v>
      </c>
      <c r="PA93" s="657" t="e">
        <f>INDEX(JEUDI!$C$63:$C$66,MATCH(A93,JEUDI!$D$63:$D$66,0))</f>
        <v>#N/A</v>
      </c>
      <c r="PB93" s="658" t="e">
        <f>INDEX(JEUDI!$C$63:$C$66,MATCH(A93,JEUDI!$E$63:$E$66,0))</f>
        <v>#N/A</v>
      </c>
      <c r="PC93" s="659" t="e">
        <f>INDEX(JEUDI!$I$63:$I$66,MATCH(A93,JEUDI!$J$63:$J$66,0))</f>
        <v>#N/A</v>
      </c>
      <c r="PD93" s="660" t="e">
        <f>INDEX(JEUDI!$I$63:$I$66,MATCH(A93,JEUDI!$K$63:$K$66,0))</f>
        <v>#N/A</v>
      </c>
      <c r="PE93" s="657" t="e">
        <f>INDEX(VENDREDI!$C$63:$C$66,MATCH(A93,VENDREDI!$D$63:$D$66,0))</f>
        <v>#N/A</v>
      </c>
      <c r="PF93" s="658" t="e">
        <f>INDEX(VENDREDI!$C$63:$C$66,MATCH(A93,VENDREDI!$E$63:$E$66,0))</f>
        <v>#N/A</v>
      </c>
      <c r="PG93" s="659" t="e">
        <f>INDEX(VENDREDI!$I$63:$I$66,MATCH(A93,VENDREDI!$J$63:$J$66,0))</f>
        <v>#N/A</v>
      </c>
      <c r="PH93" s="660" t="e">
        <f>INDEX(VENDREDI!$I$63:$I$66,MATCH(A93,VENDREDI!$K$63:$K$66,0))</f>
        <v>#N/A</v>
      </c>
    </row>
    <row r="94" spans="1:461" x14ac:dyDescent="0.25">
      <c r="A94" s="200">
        <f>'LISTE DES PROFS'!A89</f>
        <v>0</v>
      </c>
      <c r="B94" s="233">
        <f t="shared" si="69"/>
        <v>0</v>
      </c>
      <c r="C94" s="234">
        <f t="shared" si="70"/>
        <v>0</v>
      </c>
      <c r="D94" s="234">
        <f t="shared" si="71"/>
        <v>0</v>
      </c>
      <c r="E94" s="235">
        <f t="shared" si="72"/>
        <v>0</v>
      </c>
      <c r="F94" s="233">
        <f t="shared" si="73"/>
        <v>0</v>
      </c>
      <c r="G94" s="234">
        <f t="shared" si="74"/>
        <v>0</v>
      </c>
      <c r="H94" s="234">
        <f t="shared" si="97"/>
        <v>0</v>
      </c>
      <c r="I94" s="235">
        <f t="shared" si="76"/>
        <v>0</v>
      </c>
      <c r="J94" s="233">
        <f t="shared" si="52"/>
        <v>0</v>
      </c>
      <c r="K94" s="234">
        <f t="shared" si="53"/>
        <v>0</v>
      </c>
      <c r="L94" s="234">
        <f t="shared" si="54"/>
        <v>0</v>
      </c>
      <c r="M94" s="235">
        <f t="shared" si="55"/>
        <v>0</v>
      </c>
      <c r="N94" s="491">
        <f t="shared" si="77"/>
        <v>0</v>
      </c>
      <c r="O94" s="506"/>
      <c r="P94" s="240">
        <f>COUNTIF(LUNDI!$D$6:$AB$15,A94)</f>
        <v>0</v>
      </c>
      <c r="Q94" s="241">
        <f>COUNTIF(LUNDI!$D$20:$Y$29,A94)</f>
        <v>0</v>
      </c>
      <c r="R94" s="444">
        <f t="shared" si="56"/>
        <v>0</v>
      </c>
      <c r="S94" s="241">
        <f>COUNTIF(MARDI!$D$6:$AB$15,A94)</f>
        <v>0</v>
      </c>
      <c r="T94" s="241">
        <f>COUNTIF(MARDI!$D$20:$Y$29,A94)</f>
        <v>0</v>
      </c>
      <c r="U94" s="444">
        <f t="shared" si="57"/>
        <v>0</v>
      </c>
      <c r="V94" s="241">
        <f>COUNTIF(MERCREDI!$D$6:$AB$15,A94)</f>
        <v>0</v>
      </c>
      <c r="W94" s="241">
        <f>COUNTIF(MERCREDI!$D$20:$Y$29,A94)</f>
        <v>0</v>
      </c>
      <c r="X94" s="444">
        <f t="shared" si="58"/>
        <v>0</v>
      </c>
      <c r="Y94" s="241">
        <f>COUNTIF(JEUDI!$D$6:$AB$15,A94)</f>
        <v>0</v>
      </c>
      <c r="Z94" s="241">
        <f>COUNTIF(JEUDI!$D$20:$Y$29,A94)</f>
        <v>0</v>
      </c>
      <c r="AA94" s="444">
        <f t="shared" si="59"/>
        <v>0</v>
      </c>
      <c r="AB94" s="241">
        <f>COUNTIF(VENDREDI!$D$6:$AB$15,A94)</f>
        <v>0</v>
      </c>
      <c r="AC94" s="242">
        <f>COUNTIF(VENDREDI!$D$20:$Y$29,A94)</f>
        <v>0</v>
      </c>
      <c r="AD94" s="451">
        <f t="shared" si="60"/>
        <v>0</v>
      </c>
      <c r="AE94" s="226">
        <f>COUNTIF(LUNDI!$D$63:$D$66,A94)</f>
        <v>0</v>
      </c>
      <c r="AF94" s="227">
        <f>COUNTIF(LUNDI!$E$63:$E$66,A94)</f>
        <v>0</v>
      </c>
      <c r="AG94" s="228">
        <f>COUNTIF(MARDI!$D$63:$D$66,A94)</f>
        <v>0</v>
      </c>
      <c r="AH94" s="234">
        <f>COUNTIF(MARDI!$E$63:$E$66,A94)</f>
        <v>0</v>
      </c>
      <c r="AI94" s="228">
        <f>COUNTIF(MERCREDI!$D$63:$D$66,A94)</f>
        <v>0</v>
      </c>
      <c r="AJ94" s="234">
        <f>COUNTIF(MERCREDI!$E$63:$E$66,A94)</f>
        <v>0</v>
      </c>
      <c r="AK94" s="228">
        <f>COUNTIF(JEUDI!$D$63:$D$66,A94)</f>
        <v>0</v>
      </c>
      <c r="AL94" s="227">
        <f>COUNTIF(JEUDI!$E$63:$E$66,A94)</f>
        <v>0</v>
      </c>
      <c r="AM94" s="228">
        <f>COUNTIF(VENDREDI!$D$63:$D$66,A94)</f>
        <v>0</v>
      </c>
      <c r="AN94" s="525">
        <f>COUNTIF(VENDREDI!$E$63:$E$66,A94)</f>
        <v>0</v>
      </c>
      <c r="AO94" s="240">
        <f>COUNTIF(LUNDI!$F$63:$F$66,A94)</f>
        <v>0</v>
      </c>
      <c r="AP94" s="241"/>
      <c r="AQ94" s="241">
        <f>COUNTIF(MARDI!$F$63:$F$66,A94)</f>
        <v>0</v>
      </c>
      <c r="AR94" s="241"/>
      <c r="AS94" s="241">
        <f>COUNTIF(MERCREDI!$F$63:$F$66,A94)</f>
        <v>0</v>
      </c>
      <c r="AT94" s="241"/>
      <c r="AU94" s="241">
        <f>COUNTIF(JEUDI!$F$63:$F$66,A94)</f>
        <v>0</v>
      </c>
      <c r="AV94" s="241"/>
      <c r="AW94" s="242">
        <f>COUNTIF(VENDREDI!$F$63:$F$66,A94)</f>
        <v>0</v>
      </c>
      <c r="AX94" s="239"/>
      <c r="AY94" s="239"/>
      <c r="AZ94" s="233">
        <f>COUNTIF(LUNDI!$D$35:$AB$44,A94)</f>
        <v>0</v>
      </c>
      <c r="BA94" s="234">
        <f>COUNTIF(LUNDI!$D$49:$Y$58,A94)</f>
        <v>0</v>
      </c>
      <c r="BB94" s="444">
        <f t="shared" si="61"/>
        <v>0</v>
      </c>
      <c r="BC94" s="234">
        <f>COUNTIF(MARDI!$D$35:$AB$44,A94)</f>
        <v>0</v>
      </c>
      <c r="BD94" s="234">
        <f>COUNTIF(MARDI!$D$49:$Y$58,A94)</f>
        <v>0</v>
      </c>
      <c r="BE94" s="444">
        <f t="shared" si="62"/>
        <v>0</v>
      </c>
      <c r="BF94" s="234">
        <f>COUNTIF(MERCREDI!$D$35:$AB$44,A94)</f>
        <v>0</v>
      </c>
      <c r="BG94" s="234">
        <f>COUNTIF(MERCREDI!$D$49:$Y$58,A94)</f>
        <v>0</v>
      </c>
      <c r="BH94" s="444">
        <f t="shared" si="63"/>
        <v>0</v>
      </c>
      <c r="BI94" s="234">
        <f>COUNTIF(JEUDI!$D$35:$AB$44,A94)</f>
        <v>0</v>
      </c>
      <c r="BJ94" s="234">
        <f>COUNTIF(JEUDI!$D$49:$Y$58,A94)</f>
        <v>0</v>
      </c>
      <c r="BK94" s="444">
        <f t="shared" si="64"/>
        <v>0</v>
      </c>
      <c r="BL94" s="234">
        <f>COUNTIF(VENDREDI!$D$35:$AB$44,A94)</f>
        <v>0</v>
      </c>
      <c r="BM94" s="235">
        <f>COUNTIF(VENDREDI!$D$49:$Y$58,A94)</f>
        <v>0</v>
      </c>
      <c r="BN94" s="451">
        <f t="shared" si="65"/>
        <v>0</v>
      </c>
      <c r="BO94" s="207">
        <f>COUNTIF(LUNDI!$J$63:$J$66,A94)</f>
        <v>0</v>
      </c>
      <c r="BP94" s="41">
        <f>COUNTIF(LUNDI!$K$63:$K$66,A94)</f>
        <v>0</v>
      </c>
      <c r="BQ94" s="207">
        <f>COUNTIF(MARDI!$J$63:$J$66,A94)</f>
        <v>0</v>
      </c>
      <c r="BR94" s="41">
        <f>COUNTIF(MARDI!$K$63:$K$66,A94)</f>
        <v>0</v>
      </c>
      <c r="BS94" s="207">
        <f>COUNTIF(MERCREDI!$J$63:$J$66,A94)</f>
        <v>0</v>
      </c>
      <c r="BT94" s="41">
        <f>COUNTIF(MERCREDI!$K$63:$K$66,A94)</f>
        <v>0</v>
      </c>
      <c r="BU94" s="207">
        <f>COUNTIF(JEUDI!$J$63:$J$66,A94)</f>
        <v>0</v>
      </c>
      <c r="BV94" s="41">
        <f>COUNTIF(JEUDI!$K$63:$K$66,A94)</f>
        <v>0</v>
      </c>
      <c r="BW94" s="207">
        <f>COUNTIF(VENDREDI!$J$63:$J$66,A94)</f>
        <v>0</v>
      </c>
      <c r="BX94" s="42">
        <f>COUNTIF(VENDREDI!$K$63:$K$66,A94)</f>
        <v>0</v>
      </c>
      <c r="BY94" s="207">
        <f>COUNTIF(LUNDI!$L$66:$L150,A94)</f>
        <v>0</v>
      </c>
      <c r="BZ94" s="208"/>
      <c r="CA94" s="41">
        <f>COUNTIF(MARDI!$L$63:$L$66,A94)</f>
        <v>0</v>
      </c>
      <c r="CB94" s="208"/>
      <c r="CC94" s="208">
        <f>COUNTIF(MERCREDI!$L$63:$L$66,A94)</f>
        <v>0</v>
      </c>
      <c r="CD94" s="208"/>
      <c r="CE94" s="41">
        <f>COUNTIF(JEUDI!$L$63:$L$66,A94)</f>
        <v>0</v>
      </c>
      <c r="CF94" s="208"/>
      <c r="CG94" s="209">
        <f>COUNTIF(VENDREDI!$L$63:$L$66,A94)</f>
        <v>0</v>
      </c>
      <c r="CH94" s="466"/>
      <c r="CI94" s="466"/>
      <c r="CJ94" s="466"/>
      <c r="CK94" s="43">
        <f>COUNTIF(LUNDI!$O$64:$O$66,A94)</f>
        <v>0</v>
      </c>
      <c r="CL94" s="41">
        <f>COUNTIF(MARDI!$O$64:$O$66,A94)</f>
        <v>0</v>
      </c>
      <c r="CM94" s="41">
        <f>COUNTIF(MERCREDI!$O$64:$O$66,A94)</f>
        <v>0</v>
      </c>
      <c r="CN94" s="41">
        <f>COUNTIF(JEUDI!$O$64:$O$66,A94)</f>
        <v>0</v>
      </c>
      <c r="CO94" s="42">
        <f>COUNTIF(VENDREDI!$O$64:$O$66,A94)</f>
        <v>0</v>
      </c>
      <c r="CQ94" s="43">
        <f>COUNTIF(LUNDI!$P$64:$P$66,A94)</f>
        <v>0</v>
      </c>
      <c r="CR94" s="41">
        <f>COUNTIF(MARDI!$P$64:$P$66,A94)</f>
        <v>0</v>
      </c>
      <c r="CS94" s="41">
        <f>COUNTIF(MERCREDI!$P$64:$P$66,A94)</f>
        <v>0</v>
      </c>
      <c r="CT94" s="41">
        <f>COUNTIF(JEUDI!$P$64:$P$66,A94)</f>
        <v>0</v>
      </c>
      <c r="CU94" s="42">
        <f>COUNTIF(VENDREDI!$P$64:$P$66,A94)</f>
        <v>0</v>
      </c>
      <c r="CV94" s="543">
        <f t="shared" si="78"/>
        <v>0</v>
      </c>
      <c r="CW94" s="559" t="e">
        <f>INDEX(LUNDI!$B$6:$B$29,MATCH($A$94,LUNDI!D6:D29,0))</f>
        <v>#N/A</v>
      </c>
      <c r="CX94" s="559" t="e">
        <f>INDEX(LUNDI!$B$6:$B$29,MATCH($A$94,LUNDI!E6:E29,0))</f>
        <v>#N/A</v>
      </c>
      <c r="CY94" s="559" t="e">
        <f>INDEX(LUNDI!$B$6:$B$29,MATCH($A$94,LUNDI!F6:F29,0))</f>
        <v>#N/A</v>
      </c>
      <c r="CZ94" s="559" t="e">
        <f>INDEX(LUNDI!$B$6:$B$29,MATCH($A$94,LUNDI!G6:G29,0))</f>
        <v>#N/A</v>
      </c>
      <c r="DA94" s="559" t="e">
        <f>INDEX(LUNDI!$B$6:$B$29,MATCH($A$94,LUNDI!H6:H29,0))</f>
        <v>#N/A</v>
      </c>
      <c r="DB94" s="559" t="e">
        <f>INDEX(LUNDI!$B$6:$B$29,MATCH($A$94,LUNDI!I6:I29,0))</f>
        <v>#N/A</v>
      </c>
      <c r="DC94" s="559" t="e">
        <f>INDEX(LUNDI!$B$6:$B$29,MATCH($A$94,LUNDI!J6:J29,0))</f>
        <v>#N/A</v>
      </c>
      <c r="DD94" s="559" t="e">
        <f>INDEX(LUNDI!$B$6:$B$29,MATCH($A$94,LUNDI!K6:K29,0))</f>
        <v>#N/A</v>
      </c>
      <c r="DE94" s="559" t="e">
        <f>INDEX(LUNDI!$B$6:$B$29,MATCH($A$94,LUNDI!L6:L29,0))</f>
        <v>#N/A</v>
      </c>
      <c r="DF94" s="559" t="e">
        <f>INDEX(LUNDI!$B$6:$B$29,MATCH($A$94,LUNDI!M6:M29,0))</f>
        <v>#N/A</v>
      </c>
      <c r="DG94" s="559" t="e">
        <f>INDEX(LUNDI!$B$6:$B$29,MATCH($A$94,LUNDI!N6:N29,0))</f>
        <v>#N/A</v>
      </c>
      <c r="DH94" s="559" t="e">
        <f>INDEX(LUNDI!$B$6:$B$29,MATCH($A$94,LUNDI!O6:O29,0))</f>
        <v>#N/A</v>
      </c>
      <c r="DI94" s="559" t="e">
        <f>INDEX(LUNDI!$B$6:$B$29,MATCH($A$94,LUNDI!P6:P29,0))</f>
        <v>#N/A</v>
      </c>
      <c r="DJ94" s="559" t="e">
        <f>INDEX(LUNDI!$B$6:$B$29,MATCH($A$94,LUNDI!Q6:Q29,0))</f>
        <v>#N/A</v>
      </c>
      <c r="DK94" s="559" t="e">
        <f>INDEX(LUNDI!$B$6:$B$29,MATCH($A$94,LUNDI!R6:R29,0))</f>
        <v>#N/A</v>
      </c>
      <c r="DL94" s="559" t="e">
        <f>INDEX(LUNDI!$B$6:$B$29,MATCH($A$94,LUNDI!S6:S29,0))</f>
        <v>#N/A</v>
      </c>
      <c r="DM94" s="559" t="e">
        <f>INDEX(LUNDI!$B$6:$B$29,MATCH($A$94,LUNDI!T6:T29,0))</f>
        <v>#N/A</v>
      </c>
      <c r="DN94" s="559" t="e">
        <f>INDEX(LUNDI!$B$6:$B$29,MATCH($A$94,LUNDI!U6:U29,0))</f>
        <v>#N/A</v>
      </c>
      <c r="DO94" s="559" t="e">
        <f>INDEX(LUNDI!$B$6:$B$29,MATCH($A$94,LUNDI!V6:V29,0))</f>
        <v>#N/A</v>
      </c>
      <c r="DP94" s="559" t="e">
        <f>INDEX(LUNDI!$B$6:$B$29,MATCH($A$94,LUNDI!W6:W29,0))</f>
        <v>#N/A</v>
      </c>
      <c r="DQ94" s="559" t="e">
        <f>INDEX(LUNDI!$B$6:$B$29,MATCH($A$94,LUNDI!X6:X29,0))</f>
        <v>#N/A</v>
      </c>
      <c r="DR94" s="559" t="e">
        <f>INDEX(LUNDI!$B$6:$B$29,MATCH($A$94,LUNDI!Y6:Y29,0))</f>
        <v>#N/A</v>
      </c>
      <c r="DS94" s="559" t="e">
        <f>INDEX(LUNDI!$B$6:$B$29,MATCH($A$94,LUNDI!Z6:Z29,0))</f>
        <v>#N/A</v>
      </c>
      <c r="DT94" s="559">
        <f>INDEX(LUNDI!$B$6:$B$29,MATCH($A$94,LUNDI!AA6:AA29,0))</f>
        <v>0.33333333333333331</v>
      </c>
      <c r="DU94" s="559">
        <f>INDEX(LUNDI!$B$6:$B$29,MATCH($A$94,LUNDI!AB6:AB29,0))</f>
        <v>0.33333333333333331</v>
      </c>
      <c r="DV94" s="572">
        <f t="shared" si="66"/>
        <v>0.66666666666666663</v>
      </c>
      <c r="DW94" s="543">
        <f t="shared" si="67"/>
        <v>0</v>
      </c>
      <c r="DX94" s="559" t="e">
        <f>INDEX(MARDI!$B$6:$B$29,MATCH($A$94,MARDI!D6:D29,0))</f>
        <v>#N/A</v>
      </c>
      <c r="DY94" s="559" t="e">
        <f>INDEX(MARDI!$B$6:$B$29,MATCH($A$94,MARDI!E6:E29,0))</f>
        <v>#N/A</v>
      </c>
      <c r="DZ94" s="559" t="e">
        <f>INDEX(MARDI!$B$6:$B$29,MATCH($A$94,MARDI!F6:F29,0))</f>
        <v>#N/A</v>
      </c>
      <c r="EA94" s="559" t="e">
        <f>INDEX(MARDI!$B$6:$B$29,MATCH($A$94,MARDI!G6:G29,0))</f>
        <v>#N/A</v>
      </c>
      <c r="EB94" s="559" t="e">
        <f>INDEX(MARDI!$B$6:$B$29,MATCH($A$94,MARDI!H6:H29,0))</f>
        <v>#N/A</v>
      </c>
      <c r="EC94" s="559" t="e">
        <f>INDEX(MARDI!$B$6:$B$29,MATCH($A$94,MARDI!I6:I29,0))</f>
        <v>#N/A</v>
      </c>
      <c r="ED94" s="559" t="e">
        <f>INDEX(MARDI!$B$6:$B$29,MATCH($A$94,MARDI!J6:J29,0))</f>
        <v>#N/A</v>
      </c>
      <c r="EE94" s="559" t="e">
        <f>INDEX(MARDI!$B$6:$B$29,MATCH($A$94,MARDI!K6:K29,0))</f>
        <v>#N/A</v>
      </c>
      <c r="EF94" s="559" t="e">
        <f>INDEX(MARDI!$B$6:$B$29,MATCH($A$94,MARDI!L6:L29,0))</f>
        <v>#N/A</v>
      </c>
      <c r="EG94" s="559" t="e">
        <f>INDEX(MARDI!$B$6:$B$29,MATCH($A$94,MARDI!M6:M29,0))</f>
        <v>#N/A</v>
      </c>
      <c r="EH94" s="559" t="e">
        <f>INDEX(MARDI!$B$6:$B$29,MATCH($A$94,MARDI!N6:N29,0))</f>
        <v>#N/A</v>
      </c>
      <c r="EI94" s="559" t="e">
        <f>INDEX(MARDI!$B$6:$B$29,MATCH($A$94,MARDI!O6:O29,0))</f>
        <v>#N/A</v>
      </c>
      <c r="EJ94" s="559" t="e">
        <f>INDEX(MARDI!$B$6:$B$29,MATCH($A$94,MARDI!P6:P29,0))</f>
        <v>#N/A</v>
      </c>
      <c r="EK94" s="559" t="e">
        <f>INDEX(MARDI!$B$6:$B$29,MATCH($A$94,MARDI!Q6:Q29,0))</f>
        <v>#N/A</v>
      </c>
      <c r="EL94" s="559" t="e">
        <f>INDEX(MARDI!$B$6:$B$29,MATCH($A$94,MARDI!R6:R29,0))</f>
        <v>#N/A</v>
      </c>
      <c r="EM94" s="559" t="e">
        <f>INDEX(MARDI!$B$6:$B$29,MATCH($A$94,MARDI!S6:S29,0))</f>
        <v>#N/A</v>
      </c>
      <c r="EN94" s="559" t="e">
        <f>INDEX(MARDI!$B$6:$B$29,MATCH($A$94,MARDI!T6:T29,0))</f>
        <v>#N/A</v>
      </c>
      <c r="EO94" s="559" t="e">
        <f>INDEX(MARDI!$B$6:$B$29,MATCH($A$94,MARDI!U6:U29,0))</f>
        <v>#N/A</v>
      </c>
      <c r="EP94" s="559" t="e">
        <f>INDEX(MARDI!$B$6:$B$29,MATCH($A$94,MARDI!V6:V29,0))</f>
        <v>#N/A</v>
      </c>
      <c r="EQ94" s="559" t="e">
        <f>INDEX(MARDI!$B$6:$B$29,MATCH($A$94,MARDI!W6:W29,0))</f>
        <v>#N/A</v>
      </c>
      <c r="ER94" s="559" t="e">
        <f>INDEX(MARDI!$B$6:$B$29,MATCH($A$94,MARDI!X6:X29,0))</f>
        <v>#N/A</v>
      </c>
      <c r="ES94" s="559" t="e">
        <f>INDEX(MARDI!$B$6:$B$29,MATCH($A$94,MARDI!Y6:Y29,0))</f>
        <v>#N/A</v>
      </c>
      <c r="ET94" s="559" t="e">
        <f>INDEX(MARDI!$B$6:$B$29,MATCH($A$94,MARDI!Z6:Z29,0))</f>
        <v>#N/A</v>
      </c>
      <c r="EU94" s="559">
        <f>INDEX(MARDI!$B$6:$B$29,MATCH($A$94,MARDI!AA6:AA29,0))</f>
        <v>0.33333333333333331</v>
      </c>
      <c r="EV94" s="559">
        <f>INDEX(MARDI!$B$6:$B$29,MATCH($A$94,MARDI!AB6:AB29,0))</f>
        <v>0.33333333333333331</v>
      </c>
      <c r="EW94" s="572">
        <f t="shared" si="68"/>
        <v>0.66666666666666663</v>
      </c>
      <c r="EY94" s="568">
        <f t="shared" si="79"/>
        <v>0</v>
      </c>
      <c r="EZ94" s="559" t="e">
        <f>INDEX(MERCREDI!$B$6:$B$29,MATCH($A$94,MERCREDI!D6:D29,0))</f>
        <v>#N/A</v>
      </c>
      <c r="FA94" s="559" t="e">
        <f>INDEX(MERCREDI!$B$6:$B$29,MATCH($A$94,MERCREDI!E6:E29,0))</f>
        <v>#N/A</v>
      </c>
      <c r="FB94" s="559" t="e">
        <f>INDEX(MERCREDI!$B$6:$B$29,MATCH($A$94,MERCREDI!F6:F29,0))</f>
        <v>#N/A</v>
      </c>
      <c r="FC94" s="559" t="e">
        <f>INDEX(MERCREDI!$B$6:$B$29,MATCH($A$94,MERCREDI!G6:G29,0))</f>
        <v>#N/A</v>
      </c>
      <c r="FD94" s="559" t="e">
        <f>INDEX(MERCREDI!$B$6:$B$29,MATCH($A$94,MERCREDI!H6:H29,0))</f>
        <v>#N/A</v>
      </c>
      <c r="FE94" s="559" t="e">
        <f>INDEX(MERCREDI!$B$6:$B$29,MATCH($A$94,MERCREDI!I6:I29,0))</f>
        <v>#N/A</v>
      </c>
      <c r="FF94" s="559" t="e">
        <f>INDEX(MERCREDI!$B$6:$B$29,MATCH($A$94,MERCREDI!J6:J29,0))</f>
        <v>#N/A</v>
      </c>
      <c r="FG94" s="559" t="e">
        <f>INDEX(MERCREDI!$B$6:$B$29,MATCH($A$94,MERCREDI!K6:K29,0))</f>
        <v>#N/A</v>
      </c>
      <c r="FH94" s="559" t="e">
        <f>INDEX(MERCREDI!$B$6:$B$29,MATCH($A$94,MERCREDI!L6:L29,0))</f>
        <v>#N/A</v>
      </c>
      <c r="FI94" s="559" t="e">
        <f>INDEX(MERCREDI!$B$6:$B$29,MATCH($A$94,MERCREDI!M6:M29,0))</f>
        <v>#N/A</v>
      </c>
      <c r="FJ94" s="559" t="e">
        <f>INDEX(MERCREDI!$B$6:$B$29,MATCH($A$94,MERCREDI!N6:N29,0))</f>
        <v>#N/A</v>
      </c>
      <c r="FK94" s="559" t="e">
        <f>INDEX(MERCREDI!$B$6:$B$29,MATCH($A$94,MERCREDI!O6:O29,0))</f>
        <v>#N/A</v>
      </c>
      <c r="FL94" s="559" t="e">
        <f>INDEX(MERCREDI!$B$6:$B$29,MATCH($A$94,MERCREDI!P6:P29,0))</f>
        <v>#N/A</v>
      </c>
      <c r="FM94" s="559" t="e">
        <f>INDEX(MERCREDI!$B$6:$B$29,MATCH($A$94,MERCREDI!Q6:Q29,0))</f>
        <v>#N/A</v>
      </c>
      <c r="FN94" s="559" t="e">
        <f>INDEX(MERCREDI!$B$6:$B$29,MATCH($A$94,MERCREDI!R6:R29,0))</f>
        <v>#N/A</v>
      </c>
      <c r="FO94" s="559" t="e">
        <f>INDEX(MERCREDI!$B$6:$B$29,MATCH($A$94,MERCREDI!S6:S29,0))</f>
        <v>#N/A</v>
      </c>
      <c r="FP94" s="559" t="e">
        <f>INDEX(MERCREDI!$B$6:$B$29,MATCH($A$94,MERCREDI!T6:T29,0))</f>
        <v>#N/A</v>
      </c>
      <c r="FQ94" s="559" t="e">
        <f>INDEX(MERCREDI!$B$6:$B$29,MATCH($A$94,MERCREDI!U6:U29,0))</f>
        <v>#N/A</v>
      </c>
      <c r="FR94" s="559" t="e">
        <f>INDEX(MERCREDI!$B$6:$B$29,MATCH($A$94,MERCREDI!V6:V29,0))</f>
        <v>#N/A</v>
      </c>
      <c r="FS94" s="559" t="e">
        <f>INDEX(MERCREDI!$B$6:$B$29,MATCH($A$94,MERCREDI!W6:W29,0))</f>
        <v>#N/A</v>
      </c>
      <c r="FT94" s="559" t="e">
        <f>INDEX(MERCREDI!$B$6:$B$29,MATCH($A$94,MERCREDI!X6:X29,0))</f>
        <v>#N/A</v>
      </c>
      <c r="FU94" s="559" t="e">
        <f>INDEX(MERCREDI!$B$6:$B$29,MATCH($A$94,MERCREDI!Y6:Y29,0))</f>
        <v>#N/A</v>
      </c>
      <c r="FV94" s="559" t="e">
        <f>INDEX(MERCREDI!$B$6:$B$29,MATCH($A$94,MERCREDI!Z6:Z29,0))</f>
        <v>#N/A</v>
      </c>
      <c r="FW94" s="559">
        <f>INDEX(MERCREDI!$B$6:$B$29,MATCH($A$94,MERCREDI!AA6:AA29,0))</f>
        <v>0.33333333333333331</v>
      </c>
      <c r="FX94" s="559">
        <f>INDEX(MERCREDI!$B$6:$B$29,MATCH($A$94,MERCREDI!AB6:AB29,0))</f>
        <v>0.33333333333333331</v>
      </c>
      <c r="FY94" s="572">
        <f t="shared" si="80"/>
        <v>0.66666666666666663</v>
      </c>
      <c r="GA94" s="570">
        <f t="shared" si="81"/>
        <v>0</v>
      </c>
      <c r="GB94" s="565" t="e">
        <f>INDEX(JEUDI!$B$6:$B$29,MATCH($A$94,JEUDI!D6:D29,0))</f>
        <v>#N/A</v>
      </c>
      <c r="GC94" s="565" t="e">
        <f>INDEX(JEUDI!$B$6:$B$29,MATCH($A$94,JEUDI!E6:E29,0))</f>
        <v>#N/A</v>
      </c>
      <c r="GD94" s="565" t="e">
        <f>INDEX(JEUDI!$B$6:$B$29,MATCH($A$94,JEUDI!F6:F29,0))</f>
        <v>#N/A</v>
      </c>
      <c r="GE94" s="565" t="e">
        <f>INDEX(JEUDI!$B$6:$B$29,MATCH($A$94,JEUDI!G6:G29,0))</f>
        <v>#N/A</v>
      </c>
      <c r="GF94" s="565" t="e">
        <f>INDEX(JEUDI!$B$6:$B$29,MATCH($A$94,JEUDI!H6:H29,0))</f>
        <v>#N/A</v>
      </c>
      <c r="GG94" s="565" t="e">
        <f>INDEX(JEUDI!$B$6:$B$29,MATCH($A$94,JEUDI!I6:I29,0))</f>
        <v>#N/A</v>
      </c>
      <c r="GH94" s="565" t="e">
        <f>INDEX(JEUDI!$B$6:$B$29,MATCH($A$94,JEUDI!J6:J29,0))</f>
        <v>#N/A</v>
      </c>
      <c r="GI94" s="565" t="e">
        <f>INDEX(JEUDI!$B$6:$B$29,MATCH($A$94,JEUDI!K6:K29,0))</f>
        <v>#N/A</v>
      </c>
      <c r="GJ94" s="565" t="e">
        <f>INDEX(JEUDI!$B$6:$B$29,MATCH($A$94,JEUDI!L6:L29,0))</f>
        <v>#N/A</v>
      </c>
      <c r="GK94" s="565" t="e">
        <f>INDEX(JEUDI!$B$6:$B$29,MATCH($A$94,JEUDI!M6:M29,0))</f>
        <v>#N/A</v>
      </c>
      <c r="GL94" s="565" t="e">
        <f>INDEX(JEUDI!$B$6:$B$29,MATCH($A$94,JEUDI!N6:N29,0))</f>
        <v>#N/A</v>
      </c>
      <c r="GM94" s="565" t="e">
        <f>INDEX(JEUDI!$B$6:$B$29,MATCH($A$94,JEUDI!O6:O29,0))</f>
        <v>#N/A</v>
      </c>
      <c r="GN94" s="565" t="e">
        <f>INDEX(JEUDI!$B$6:$B$29,MATCH($A$94,JEUDI!P6:P29,0))</f>
        <v>#N/A</v>
      </c>
      <c r="GO94" s="565" t="e">
        <f>INDEX(JEUDI!$B$6:$B$29,MATCH($A$94,JEUDI!Q6:Q29,0))</f>
        <v>#N/A</v>
      </c>
      <c r="GP94" s="565" t="e">
        <f>INDEX(JEUDI!$B$6:$B$29,MATCH($A$94,JEUDI!R6:R29,0))</f>
        <v>#N/A</v>
      </c>
      <c r="GQ94" s="565" t="e">
        <f>INDEX(JEUDI!$B$6:$B$29,MATCH($A$94,JEUDI!S6:S29,0))</f>
        <v>#N/A</v>
      </c>
      <c r="GR94" s="565" t="e">
        <f>INDEX(JEUDI!$B$6:$B$29,MATCH($A$94,JEUDI!T6:T29,0))</f>
        <v>#N/A</v>
      </c>
      <c r="GS94" s="565" t="e">
        <f>INDEX(JEUDI!$B$6:$B$29,MATCH($A$94,JEUDI!U6:U29,0))</f>
        <v>#N/A</v>
      </c>
      <c r="GT94" s="565" t="e">
        <f>INDEX(JEUDI!$B$6:$B$29,MATCH($A$94,JEUDI!V6:V29,0))</f>
        <v>#N/A</v>
      </c>
      <c r="GU94" s="565" t="e">
        <f>INDEX(JEUDI!$B$6:$B$29,MATCH($A$94,JEUDI!W6:W29,0))</f>
        <v>#N/A</v>
      </c>
      <c r="GV94" s="565" t="e">
        <f>INDEX(JEUDI!$B$6:$B$29,MATCH($A$94,JEUDI!X6:X29,0))</f>
        <v>#N/A</v>
      </c>
      <c r="GW94" s="565" t="e">
        <f>INDEX(JEUDI!$B$6:$B$29,MATCH($A$94,JEUDI!Y6:Y29,0))</f>
        <v>#N/A</v>
      </c>
      <c r="GX94" s="565" t="e">
        <f>INDEX(JEUDI!$B$6:$B$29,MATCH($A$94,JEUDI!Z6:Z29,0))</f>
        <v>#N/A</v>
      </c>
      <c r="GY94" s="565">
        <f>INDEX(JEUDI!$B$6:$B$29,MATCH($A$94,JEUDI!AA6:AA29,0))</f>
        <v>0.33333333333333331</v>
      </c>
      <c r="GZ94" s="565">
        <f>INDEX(JEUDI!$B$6:$B$29,MATCH($A$94,JEUDI!AB6:AB29,0))</f>
        <v>0.33333333333333331</v>
      </c>
      <c r="HA94" s="572">
        <f t="shared" si="82"/>
        <v>0.66666666666666663</v>
      </c>
      <c r="HC94" s="772">
        <f t="shared" si="83"/>
        <v>0</v>
      </c>
      <c r="HD94" s="565" t="e">
        <f>INDEX(VENDREDI!$B$6:$B$29,MATCH($A$94,VENDREDI!D6:D29,0))</f>
        <v>#N/A</v>
      </c>
      <c r="HE94" s="565" t="e">
        <f>INDEX(VENDREDI!$B$6:$B$29,MATCH($A$94,VENDREDI!E6:E29,0))</f>
        <v>#N/A</v>
      </c>
      <c r="HF94" s="565" t="e">
        <f>INDEX(VENDREDI!$B$6:$B$29,MATCH($A$94,VENDREDI!F6:F29,0))</f>
        <v>#N/A</v>
      </c>
      <c r="HG94" s="565" t="e">
        <f>INDEX(VENDREDI!$B$6:$B$29,MATCH($A$94,VENDREDI!G6:G29,0))</f>
        <v>#N/A</v>
      </c>
      <c r="HH94" s="565" t="e">
        <f>INDEX(VENDREDI!$B$6:$B$29,MATCH($A$94,VENDREDI!H6:H29,0))</f>
        <v>#N/A</v>
      </c>
      <c r="HI94" s="565" t="e">
        <f>INDEX(VENDREDI!$B$6:$B$29,MATCH($A$94,VENDREDI!I6:I29,0))</f>
        <v>#N/A</v>
      </c>
      <c r="HJ94" s="565" t="e">
        <f>INDEX(VENDREDI!$B$6:$B$29,MATCH($A$94,VENDREDI!J6:J29,0))</f>
        <v>#N/A</v>
      </c>
      <c r="HK94" s="565" t="e">
        <f>INDEX(VENDREDI!$B$6:$B$29,MATCH($A$94,VENDREDI!K6:K29,0))</f>
        <v>#N/A</v>
      </c>
      <c r="HL94" s="565" t="e">
        <f>INDEX(VENDREDI!$B$6:$B$29,MATCH($A$94,VENDREDI!L6:L29,0))</f>
        <v>#N/A</v>
      </c>
      <c r="HM94" s="565" t="e">
        <f>INDEX(VENDREDI!$B$6:$B$29,MATCH($A$94,VENDREDI!M6:M29,0))</f>
        <v>#N/A</v>
      </c>
      <c r="HN94" s="565" t="e">
        <f>INDEX(VENDREDI!$B$6:$B$29,MATCH($A$94,VENDREDI!N6:N29,0))</f>
        <v>#N/A</v>
      </c>
      <c r="HO94" s="565" t="e">
        <f>INDEX(VENDREDI!$B$6:$B$29,MATCH($A$94,VENDREDI!O6:O29,0))</f>
        <v>#N/A</v>
      </c>
      <c r="HP94" s="565" t="e">
        <f>INDEX(VENDREDI!$B$6:$B$29,MATCH($A$94,VENDREDI!P6:P29,0))</f>
        <v>#N/A</v>
      </c>
      <c r="HQ94" s="565" t="e">
        <f>INDEX(VENDREDI!$B$6:$B$29,MATCH($A$94,VENDREDI!Q6:Q29,0))</f>
        <v>#N/A</v>
      </c>
      <c r="HR94" s="565" t="e">
        <f>INDEX(VENDREDI!$B$6:$B$29,MATCH($A$94,VENDREDI!R6:R29,0))</f>
        <v>#N/A</v>
      </c>
      <c r="HS94" s="565" t="e">
        <f>INDEX(VENDREDI!$B$6:$B$29,MATCH($A$94,VENDREDI!S6:S29,0))</f>
        <v>#N/A</v>
      </c>
      <c r="HT94" s="565" t="e">
        <f>INDEX(VENDREDI!$B$6:$B$29,MATCH($A$94,VENDREDI!T6:T29,0))</f>
        <v>#N/A</v>
      </c>
      <c r="HU94" s="565" t="e">
        <f>INDEX(VENDREDI!$B$6:$B$29,MATCH($A$94,VENDREDI!U6:U29,0))</f>
        <v>#N/A</v>
      </c>
      <c r="HV94" s="565" t="e">
        <f>INDEX(VENDREDI!$B$6:$B$29,MATCH($A$94,VENDREDI!V6:V29,0))</f>
        <v>#N/A</v>
      </c>
      <c r="HW94" s="565" t="e">
        <f>INDEX(VENDREDI!$B$6:$B$29,MATCH($A$94,VENDREDI!W6:W29,0))</f>
        <v>#N/A</v>
      </c>
      <c r="HX94" s="565" t="e">
        <f>INDEX(VENDREDI!$B$6:$B$29,MATCH($A$94,VENDREDI!X6:X29,0))</f>
        <v>#N/A</v>
      </c>
      <c r="HY94" s="565" t="e">
        <f>INDEX(VENDREDI!$B$6:$B$29,MATCH($A$94,VENDREDI!Y6:Y29,0))</f>
        <v>#N/A</v>
      </c>
      <c r="HZ94" s="565" t="e">
        <f>INDEX(VENDREDI!$B$6:$B$29,MATCH($A$94,VENDREDI!Z6:Z29,0))</f>
        <v>#N/A</v>
      </c>
      <c r="IA94" s="565">
        <f>INDEX(VENDREDI!$B$6:$B$29,MATCH($A$94,VENDREDI!AA6:AA29,0))</f>
        <v>0.33333333333333331</v>
      </c>
      <c r="IB94" s="565">
        <f>INDEX(VENDREDI!$B$6:$B$29,MATCH($A$94,VENDREDI!AB6:AB29,0))</f>
        <v>0.33333333333333331</v>
      </c>
      <c r="IC94" s="572">
        <f t="shared" si="84"/>
        <v>0.66666666666666663</v>
      </c>
      <c r="IG94" s="772">
        <f t="shared" si="85"/>
        <v>0</v>
      </c>
      <c r="JG94" s="572">
        <f t="shared" si="86"/>
        <v>0</v>
      </c>
      <c r="JI94" s="772">
        <f t="shared" si="87"/>
        <v>0</v>
      </c>
      <c r="KI94" s="572">
        <f t="shared" si="88"/>
        <v>0</v>
      </c>
      <c r="KK94" s="565">
        <f t="shared" si="89"/>
        <v>0</v>
      </c>
      <c r="LK94" s="572">
        <f t="shared" si="90"/>
        <v>0</v>
      </c>
      <c r="LM94" s="565">
        <f t="shared" si="91"/>
        <v>0</v>
      </c>
      <c r="MM94" s="572">
        <f t="shared" si="92"/>
        <v>0</v>
      </c>
      <c r="MP94" s="565">
        <f t="shared" si="93"/>
        <v>0</v>
      </c>
      <c r="NP94" s="572">
        <f t="shared" si="94"/>
        <v>0</v>
      </c>
      <c r="NS94" s="564">
        <f t="shared" si="95"/>
        <v>0</v>
      </c>
      <c r="NT94" s="617" t="e">
        <f>INDEX(LUNDI!$B$63:$B$66,MATCH(A94,LUNDI!$D$63:$D$66,0))</f>
        <v>#N/A</v>
      </c>
      <c r="NU94" s="618" t="e">
        <f>INDEX(LUNDI!$B$63:$B$66,MATCH(A94,LUNDI!$E$63:$E$66,0))</f>
        <v>#N/A</v>
      </c>
      <c r="NV94" s="625" t="e">
        <f>INDEX(LUNDI!$H$63:$H$66,MATCH(A94,LUNDI!$J$63:$J$66,0))</f>
        <v>#N/A</v>
      </c>
      <c r="NW94" s="626" t="e">
        <f>INDEX(LUNDI!$H$63:$H$66,MATCH(A94,LUNDI!$K$63:$K$66,0))</f>
        <v>#N/A</v>
      </c>
      <c r="NX94" s="617" t="e">
        <f>INDEX(MARDI!$B$63:$B$66,MATCH(A94,MARDI!$D$63:$D$66,0))</f>
        <v>#N/A</v>
      </c>
      <c r="NY94" s="618" t="e">
        <f>INDEX(MARDI!$B$63:$B$66,MATCH(A94,MARDI!$E$63:$E$66,0))</f>
        <v>#N/A</v>
      </c>
      <c r="NZ94" s="625" t="e">
        <f>INDEX(MARDI!$H$63:$H$66,MATCH(A94,MARDI!$J$63:$J$66,0))</f>
        <v>#N/A</v>
      </c>
      <c r="OA94" s="626" t="e">
        <f>INDEX(MARDI!$H$63:$H$66,MATCH(A94,MARDI!$K$63:$K$66,0))</f>
        <v>#N/A</v>
      </c>
      <c r="OB94" s="617" t="e">
        <f>INDEX(MERCREDI!$B$63:$B$66,MATCH(A94,MERCREDI!$D$63:$D$66,0))</f>
        <v>#N/A</v>
      </c>
      <c r="OC94" s="618" t="e">
        <f>INDEX(MERCREDI!$B$63:$B$66,MATCH(A94,MERCREDI!$E$63:$E$66,0))</f>
        <v>#N/A</v>
      </c>
      <c r="OD94" s="625" t="e">
        <f>INDEX(MERCREDI!$H$63:$H$66,MATCH(A94,MERCREDI!$J$63:$J$66,0))</f>
        <v>#N/A</v>
      </c>
      <c r="OE94" s="626" t="e">
        <f>INDEX(MERCREDI!$H$63:$H$66,MATCH(A94,MERCREDI!$K$63:$K$66,0))</f>
        <v>#N/A</v>
      </c>
      <c r="OF94" s="617" t="e">
        <f>INDEX(JEUDI!$B$63:$B$66,MATCH(A94,JEUDI!$D$63:$D$66,0))</f>
        <v>#N/A</v>
      </c>
      <c r="OG94" s="618" t="e">
        <f>INDEX(JEUDI!$B$63:$B$66,MATCH(A94,JEUDI!$E$63:$E$66,0))</f>
        <v>#N/A</v>
      </c>
      <c r="OH94" s="625" t="e">
        <f>INDEX(JEUDI!$H$63:$H$66,MATCH(A94,JEUDI!$J$63:$J$66,0))</f>
        <v>#N/A</v>
      </c>
      <c r="OI94" s="626" t="e">
        <f>INDEX(JEUDI!$H$63:$H$66,MATCH(A94,JEUDI!$K$63:$K$66,0))</f>
        <v>#N/A</v>
      </c>
      <c r="OJ94" s="617" t="e">
        <f>INDEX(VENDREDI!$B$63:$B$66,MATCH(A94,VENDREDI!$D$63:$D$66,0))</f>
        <v>#N/A</v>
      </c>
      <c r="OK94" s="618" t="e">
        <f>INDEX(VENDREDI!$B$63:$B$66,MATCH(A94,VENDREDI!$E$63:$E$66,0))</f>
        <v>#N/A</v>
      </c>
      <c r="OL94" s="625" t="e">
        <f>INDEX(VENDREDI!$H$63:$H$66,MATCH(A94,VENDREDI!$J$63:$J$66,0))</f>
        <v>#N/A</v>
      </c>
      <c r="OM94" s="626" t="e">
        <f>INDEX(VENDREDI!$H$63:$H$66,MATCH(A94,VENDREDI!$K$63:$K$66,0))</f>
        <v>#N/A</v>
      </c>
      <c r="ON94" s="669">
        <f t="shared" si="96"/>
        <v>0</v>
      </c>
      <c r="OO94" s="641" t="e">
        <f>INDEX(LUNDI!$C$63:$C$66,MATCH(A94,LUNDI!$D$63:$D$66,0))</f>
        <v>#N/A</v>
      </c>
      <c r="OP94" s="642" t="e">
        <f>INDEX(LUNDI!$C$63:$C$66,MATCH(A94,LUNDI!$E$63:$E$66,0))</f>
        <v>#N/A</v>
      </c>
      <c r="OQ94" s="645" t="e">
        <f>INDEX(LUNDI!$I$63:$I$66,MATCH(A94,LUNDI!$J$63:$J$66,0))</f>
        <v>#N/A</v>
      </c>
      <c r="OR94" s="646" t="e">
        <f>INDEX(LUNDI!$I$63:$I$66,MATCH(A94,LUNDI!$K$63:$K$66,0))</f>
        <v>#N/A</v>
      </c>
      <c r="OS94" s="649" t="e">
        <f>INDEX(MARDI!$C$63:$C$66,MATCH(A94,MARDI!$D$63:$D$66,0))</f>
        <v>#N/A</v>
      </c>
      <c r="OT94" s="650" t="e">
        <f>INDEX(MARDI!$C$63:$C$66,MATCH(A94,MARDI!$E$63:$E$66,0))</f>
        <v>#N/A</v>
      </c>
      <c r="OU94" s="651" t="e">
        <f>INDEX(MARDI!$I$63:$I$66,MATCH(A94,MARDI!$J$63:$J$66,0))</f>
        <v>#N/A</v>
      </c>
      <c r="OV94" s="652" t="e">
        <f>INDEX(MARDI!$I$63:$I$66,MATCH(A94,MARDI!$K$63:$K$66,0))</f>
        <v>#N/A</v>
      </c>
      <c r="OW94" s="657" t="e">
        <f>INDEX(MERCREDI!$C$63:$C$66,MATCH(A94,MERCREDI!$D$63:$D$66,0))</f>
        <v>#N/A</v>
      </c>
      <c r="OX94" s="658" t="e">
        <f>INDEX(MERCREDI!$C$63:$C$66,MATCH(A94,MERCREDI!$E$63:$E$66,0))</f>
        <v>#N/A</v>
      </c>
      <c r="OY94" s="659" t="e">
        <f>INDEX(MERCREDI!$I$63:$I$66,MATCH(A94,MERCREDI!$J$63:$J$66,0))</f>
        <v>#N/A</v>
      </c>
      <c r="OZ94" s="660" t="e">
        <f>INDEX(MERCREDI!$I$63:$I$66,MATCH(A94,MERCREDI!$K$63:$K$66,0))</f>
        <v>#N/A</v>
      </c>
      <c r="PA94" s="657" t="e">
        <f>INDEX(JEUDI!$C$63:$C$66,MATCH(A94,JEUDI!$D$63:$D$66,0))</f>
        <v>#N/A</v>
      </c>
      <c r="PB94" s="658" t="e">
        <f>INDEX(JEUDI!$C$63:$C$66,MATCH(A94,JEUDI!$E$63:$E$66,0))</f>
        <v>#N/A</v>
      </c>
      <c r="PC94" s="659" t="e">
        <f>INDEX(JEUDI!$I$63:$I$66,MATCH(A94,JEUDI!$J$63:$J$66,0))</f>
        <v>#N/A</v>
      </c>
      <c r="PD94" s="660" t="e">
        <f>INDEX(JEUDI!$I$63:$I$66,MATCH(A94,JEUDI!$K$63:$K$66,0))</f>
        <v>#N/A</v>
      </c>
      <c r="PE94" s="657" t="e">
        <f>INDEX(VENDREDI!$C$63:$C$66,MATCH(A94,VENDREDI!$D$63:$D$66,0))</f>
        <v>#N/A</v>
      </c>
      <c r="PF94" s="658" t="e">
        <f>INDEX(VENDREDI!$C$63:$C$66,MATCH(A94,VENDREDI!$E$63:$E$66,0))</f>
        <v>#N/A</v>
      </c>
      <c r="PG94" s="659" t="e">
        <f>INDEX(VENDREDI!$I$63:$I$66,MATCH(A94,VENDREDI!$J$63:$J$66,0))</f>
        <v>#N/A</v>
      </c>
      <c r="PH94" s="660" t="e">
        <f>INDEX(VENDREDI!$I$63:$I$66,MATCH(A94,VENDREDI!$K$63:$K$66,0))</f>
        <v>#N/A</v>
      </c>
    </row>
    <row r="95" spans="1:461" x14ac:dyDescent="0.25">
      <c r="A95" s="198">
        <f>'LISTE DES PROFS'!A90</f>
        <v>0</v>
      </c>
      <c r="B95" s="226">
        <f t="shared" si="69"/>
        <v>0</v>
      </c>
      <c r="C95" s="487">
        <f t="shared" si="70"/>
        <v>0</v>
      </c>
      <c r="D95" s="481">
        <f t="shared" si="71"/>
        <v>0</v>
      </c>
      <c r="E95" s="482">
        <f t="shared" si="72"/>
        <v>0</v>
      </c>
      <c r="F95" s="226">
        <f t="shared" si="73"/>
        <v>0</v>
      </c>
      <c r="G95" s="487">
        <f t="shared" si="74"/>
        <v>0</v>
      </c>
      <c r="H95" s="481">
        <f t="shared" si="97"/>
        <v>0</v>
      </c>
      <c r="I95" s="482">
        <f t="shared" si="76"/>
        <v>0</v>
      </c>
      <c r="J95" s="226">
        <f t="shared" si="52"/>
        <v>0</v>
      </c>
      <c r="K95" s="487">
        <f t="shared" si="53"/>
        <v>0</v>
      </c>
      <c r="L95" s="481">
        <f t="shared" si="54"/>
        <v>0</v>
      </c>
      <c r="M95" s="482">
        <f t="shared" si="55"/>
        <v>0</v>
      </c>
      <c r="N95" s="492">
        <f t="shared" si="77"/>
        <v>0</v>
      </c>
      <c r="P95" s="226">
        <f>COUNTIF(LUNDI!$D$6:$AB$15,A95)</f>
        <v>0</v>
      </c>
      <c r="Q95" s="228">
        <f>COUNTIF(LUNDI!$D$20:$Y$29,A95)</f>
        <v>0</v>
      </c>
      <c r="R95" s="444">
        <f t="shared" si="56"/>
        <v>0</v>
      </c>
      <c r="S95" s="228">
        <f>COUNTIF(MARDI!$D$6:$AB$15,A95)</f>
        <v>0</v>
      </c>
      <c r="T95" s="228">
        <f>COUNTIF(MARDI!$D$20:$Y$29,A95)</f>
        <v>0</v>
      </c>
      <c r="U95" s="444">
        <f t="shared" si="57"/>
        <v>0</v>
      </c>
      <c r="V95" s="228">
        <f>COUNTIF(MERCREDI!$D$6:$AB$15,A95)</f>
        <v>0</v>
      </c>
      <c r="W95" s="228">
        <f>COUNTIF(MERCREDI!$D$20:$Y$29,A95)</f>
        <v>0</v>
      </c>
      <c r="X95" s="444">
        <f t="shared" si="58"/>
        <v>0</v>
      </c>
      <c r="Y95" s="228">
        <f>COUNTIF(JEUDI!$D$6:$AB$15,A95)</f>
        <v>0</v>
      </c>
      <c r="Z95" s="228">
        <f>COUNTIF(JEUDI!$D$20:$Y$29,A95)</f>
        <v>0</v>
      </c>
      <c r="AA95" s="444">
        <f t="shared" si="59"/>
        <v>0</v>
      </c>
      <c r="AB95" s="228">
        <f>COUNTIF(VENDREDI!$D$6:$AB$15,A95)</f>
        <v>0</v>
      </c>
      <c r="AC95" s="229">
        <f>COUNTIF(VENDREDI!$D$20:$Y$29,A95)</f>
        <v>0</v>
      </c>
      <c r="AD95" s="451">
        <f t="shared" si="60"/>
        <v>0</v>
      </c>
      <c r="AE95" s="226">
        <f>COUNTIF(LUNDI!$D$63:$D$66,A95)</f>
        <v>0</v>
      </c>
      <c r="AF95" s="227">
        <f>COUNTIF(LUNDI!$E$63:$E$66,A95)</f>
        <v>0</v>
      </c>
      <c r="AG95" s="228">
        <f>COUNTIF(MARDI!$D$63:$D$66,A95)</f>
        <v>0</v>
      </c>
      <c r="AH95" s="234">
        <f>COUNTIF(MARDI!$E$63:$E$66,A95)</f>
        <v>0</v>
      </c>
      <c r="AI95" s="228">
        <f>COUNTIF(MERCREDI!$D$63:$D$66,A95)</f>
        <v>0</v>
      </c>
      <c r="AJ95" s="234">
        <f>COUNTIF(MERCREDI!$E$63:$E$66,A95)</f>
        <v>0</v>
      </c>
      <c r="AK95" s="228">
        <f>COUNTIF(JEUDI!$D$63:$D$66,A95)</f>
        <v>0</v>
      </c>
      <c r="AL95" s="227">
        <f>COUNTIF(JEUDI!$E$63:$E$66,A95)</f>
        <v>0</v>
      </c>
      <c r="AM95" s="228">
        <f>COUNTIF(VENDREDI!$D$63:$D$66,A95)</f>
        <v>0</v>
      </c>
      <c r="AN95" s="525">
        <f>COUNTIF(VENDREDI!$E$63:$E$66,A95)</f>
        <v>0</v>
      </c>
      <c r="AO95" s="226">
        <f>COUNTIF(LUNDI!$F$63:$F$66,A95)</f>
        <v>0</v>
      </c>
      <c r="AP95" s="227"/>
      <c r="AQ95" s="228">
        <f>COUNTIF(MARDI!$F$63:$F$66,A95)</f>
        <v>0</v>
      </c>
      <c r="AR95" s="227"/>
      <c r="AS95" s="228">
        <f>COUNTIF(MERCREDI!$F$63:$F$66,A95)</f>
        <v>0</v>
      </c>
      <c r="AT95" s="227"/>
      <c r="AU95" s="228">
        <f>COUNTIF(JEUDI!$F$63:$F$66,A95)</f>
        <v>0</v>
      </c>
      <c r="AV95" s="227"/>
      <c r="AW95" s="229">
        <f>COUNTIF(VENDREDI!$F$63:$F$66,A95)</f>
        <v>0</v>
      </c>
      <c r="AZ95" s="236">
        <f>COUNTIF(LUNDI!$D$35:$AB$44,A95)</f>
        <v>0</v>
      </c>
      <c r="BA95" s="237">
        <f>COUNTIF(LUNDI!$D$49:$Y$58,A95)</f>
        <v>0</v>
      </c>
      <c r="BB95" s="444">
        <f t="shared" si="61"/>
        <v>0</v>
      </c>
      <c r="BC95" s="237">
        <f>COUNTIF(MARDI!$D$35:$AB$44,A95)</f>
        <v>0</v>
      </c>
      <c r="BD95" s="237">
        <f>COUNTIF(MARDI!$D$49:$Y$58,A95)</f>
        <v>0</v>
      </c>
      <c r="BE95" s="444">
        <f t="shared" si="62"/>
        <v>0</v>
      </c>
      <c r="BF95" s="237">
        <f>COUNTIF(MERCREDI!$D$35:$AB$44,A95)</f>
        <v>0</v>
      </c>
      <c r="BG95" s="237">
        <f>COUNTIF(MERCREDI!$D$49:$Y$58,A95)</f>
        <v>0</v>
      </c>
      <c r="BH95" s="444">
        <f t="shared" si="63"/>
        <v>0</v>
      </c>
      <c r="BI95" s="237">
        <f>COUNTIF(JEUDI!$D$35:$AB$44,A95)</f>
        <v>0</v>
      </c>
      <c r="BJ95" s="237">
        <f>COUNTIF(JEUDI!$D$49:$Y$58,A95)</f>
        <v>0</v>
      </c>
      <c r="BK95" s="444">
        <f t="shared" si="64"/>
        <v>0</v>
      </c>
      <c r="BL95" s="237">
        <f>COUNTIF(VENDREDI!$D$35:$AB$44,A95)</f>
        <v>0</v>
      </c>
      <c r="BM95" s="238">
        <f>COUNTIF(VENDREDI!$D$49:$Y$58,A95)</f>
        <v>0</v>
      </c>
      <c r="BN95" s="451">
        <f t="shared" si="65"/>
        <v>0</v>
      </c>
      <c r="BO95" s="207">
        <f>COUNTIF(LUNDI!$J$63:$J$66,A95)</f>
        <v>0</v>
      </c>
      <c r="BP95" s="41">
        <f>COUNTIF(LUNDI!$K$63:$K$66,A95)</f>
        <v>0</v>
      </c>
      <c r="BQ95" s="207">
        <f>COUNTIF(MARDI!$J$63:$J$66,A95)</f>
        <v>0</v>
      </c>
      <c r="BR95" s="41">
        <f>COUNTIF(MARDI!$K$63:$K$66,A95)</f>
        <v>0</v>
      </c>
      <c r="BS95" s="207">
        <f>COUNTIF(MERCREDI!$J$63:$J$66,A95)</f>
        <v>0</v>
      </c>
      <c r="BT95" s="41">
        <f>COUNTIF(MERCREDI!$K$63:$K$66,A95)</f>
        <v>0</v>
      </c>
      <c r="BU95" s="207">
        <f>COUNTIF(JEUDI!$J$63:$J$66,A95)</f>
        <v>0</v>
      </c>
      <c r="BV95" s="41">
        <f>COUNTIF(JEUDI!$K$63:$K$66,A95)</f>
        <v>0</v>
      </c>
      <c r="BW95" s="207">
        <f>COUNTIF(VENDREDI!$J$63:$J$66,A95)</f>
        <v>0</v>
      </c>
      <c r="BX95" s="42">
        <f>COUNTIF(VENDREDI!$K$63:$K$66,A95)</f>
        <v>0</v>
      </c>
      <c r="BY95" s="207">
        <f>COUNTIF(LUNDI!$L$66:$L151,A95)</f>
        <v>0</v>
      </c>
      <c r="BZ95" s="208"/>
      <c r="CA95" s="41">
        <f>COUNTIF(MARDI!$L$63:$L$66,A95)</f>
        <v>0</v>
      </c>
      <c r="CB95" s="208"/>
      <c r="CC95" s="208">
        <f>COUNTIF(MERCREDI!$L$63:$L$66,A95)</f>
        <v>0</v>
      </c>
      <c r="CD95" s="208"/>
      <c r="CE95" s="41">
        <f>COUNTIF(JEUDI!$L$63:$L$66,A95)</f>
        <v>0</v>
      </c>
      <c r="CF95" s="208"/>
      <c r="CG95" s="209">
        <f>COUNTIF(VENDREDI!$L$63:$L$66,A95)</f>
        <v>0</v>
      </c>
      <c r="CH95" s="466"/>
      <c r="CI95" s="466"/>
      <c r="CJ95" s="466"/>
      <c r="CK95" s="43">
        <f>COUNTIF(LUNDI!$O$64:$O$66,A95)</f>
        <v>0</v>
      </c>
      <c r="CL95" s="41">
        <f>COUNTIF(MARDI!$O$64:$O$66,A95)</f>
        <v>0</v>
      </c>
      <c r="CM95" s="41">
        <f>COUNTIF(MERCREDI!$O$64:$O$66,A95)</f>
        <v>0</v>
      </c>
      <c r="CN95" s="41">
        <f>COUNTIF(JEUDI!$O$64:$O$66,A95)</f>
        <v>0</v>
      </c>
      <c r="CO95" s="42">
        <f>COUNTIF(VENDREDI!$O$64:$O$66,A95)</f>
        <v>0</v>
      </c>
      <c r="CQ95" s="43">
        <f>COUNTIF(LUNDI!$P$64:$P$66,A95)</f>
        <v>0</v>
      </c>
      <c r="CR95" s="41">
        <f>COUNTIF(MARDI!$P$64:$P$66,A95)</f>
        <v>0</v>
      </c>
      <c r="CS95" s="41">
        <f>COUNTIF(MERCREDI!$P$64:$P$66,A95)</f>
        <v>0</v>
      </c>
      <c r="CT95" s="41">
        <f>COUNTIF(JEUDI!$P$64:$P$66,A95)</f>
        <v>0</v>
      </c>
      <c r="CU95" s="42">
        <f>COUNTIF(VENDREDI!$P$64:$P$66,A95)</f>
        <v>0</v>
      </c>
      <c r="CV95" s="543">
        <f t="shared" si="78"/>
        <v>0</v>
      </c>
      <c r="CW95" s="559" t="e">
        <f>INDEX(LUNDI!$B$6:$B$29,MATCH($A$95,LUNDI!D6:D29,0))</f>
        <v>#N/A</v>
      </c>
      <c r="CX95" s="559" t="e">
        <f>INDEX(LUNDI!$B$6:$B$29,MATCH($A$95,LUNDI!E6:E29,0))</f>
        <v>#N/A</v>
      </c>
      <c r="CY95" s="559" t="e">
        <f>INDEX(LUNDI!$B$6:$B$29,MATCH($A$95,LUNDI!F6:F29,0))</f>
        <v>#N/A</v>
      </c>
      <c r="CZ95" s="559" t="e">
        <f>INDEX(LUNDI!$B$6:$B$29,MATCH($A$95,LUNDI!G6:G29,0))</f>
        <v>#N/A</v>
      </c>
      <c r="DA95" s="559" t="e">
        <f>INDEX(LUNDI!$B$6:$B$29,MATCH($A$95,LUNDI!H6:H29,0))</f>
        <v>#N/A</v>
      </c>
      <c r="DB95" s="559" t="e">
        <f>INDEX(LUNDI!$B$6:$B$29,MATCH($A$95,LUNDI!I6:I29,0))</f>
        <v>#N/A</v>
      </c>
      <c r="DC95" s="559" t="e">
        <f>INDEX(LUNDI!$B$6:$B$29,MATCH($A$95,LUNDI!J6:J29,0))</f>
        <v>#N/A</v>
      </c>
      <c r="DD95" s="559" t="e">
        <f>INDEX(LUNDI!$B$6:$B$29,MATCH($A$95,LUNDI!K6:K29,0))</f>
        <v>#N/A</v>
      </c>
      <c r="DE95" s="559" t="e">
        <f>INDEX(LUNDI!$B$6:$B$29,MATCH($A$95,LUNDI!L6:L29,0))</f>
        <v>#N/A</v>
      </c>
      <c r="DF95" s="559" t="e">
        <f>INDEX(LUNDI!$B$6:$B$29,MATCH($A$95,LUNDI!M6:M29,0))</f>
        <v>#N/A</v>
      </c>
      <c r="DG95" s="559" t="e">
        <f>INDEX(LUNDI!$B$6:$B$29,MATCH($A$95,LUNDI!N6:N29,0))</f>
        <v>#N/A</v>
      </c>
      <c r="DH95" s="559" t="e">
        <f>INDEX(LUNDI!$B$6:$B$29,MATCH($A$95,LUNDI!O6:O29,0))</f>
        <v>#N/A</v>
      </c>
      <c r="DI95" s="559" t="e">
        <f>INDEX(LUNDI!$B$6:$B$29,MATCH($A$95,LUNDI!P6:P29,0))</f>
        <v>#N/A</v>
      </c>
      <c r="DJ95" s="559" t="e">
        <f>INDEX(LUNDI!$B$6:$B$29,MATCH($A$95,LUNDI!Q6:Q29,0))</f>
        <v>#N/A</v>
      </c>
      <c r="DK95" s="559" t="e">
        <f>INDEX(LUNDI!$B$6:$B$29,MATCH($A$95,LUNDI!R6:R29,0))</f>
        <v>#N/A</v>
      </c>
      <c r="DL95" s="559" t="e">
        <f>INDEX(LUNDI!$B$6:$B$29,MATCH($A$95,LUNDI!S6:S29,0))</f>
        <v>#N/A</v>
      </c>
      <c r="DM95" s="559" t="e">
        <f>INDEX(LUNDI!$B$6:$B$29,MATCH($A$95,LUNDI!T6:T29,0))</f>
        <v>#N/A</v>
      </c>
      <c r="DN95" s="559" t="e">
        <f>INDEX(LUNDI!$B$6:$B$29,MATCH($A$95,LUNDI!U6:U29,0))</f>
        <v>#N/A</v>
      </c>
      <c r="DO95" s="559" t="e">
        <f>INDEX(LUNDI!$B$6:$B$29,MATCH($A$95,LUNDI!V6:V29,0))</f>
        <v>#N/A</v>
      </c>
      <c r="DP95" s="559" t="e">
        <f>INDEX(LUNDI!$B$6:$B$29,MATCH($A$95,LUNDI!W6:W29,0))</f>
        <v>#N/A</v>
      </c>
      <c r="DQ95" s="559" t="e">
        <f>INDEX(LUNDI!$B$6:$B$29,MATCH($A$95,LUNDI!X6:X29,0))</f>
        <v>#N/A</v>
      </c>
      <c r="DR95" s="559" t="e">
        <f>INDEX(LUNDI!$B$6:$B$29,MATCH($A$95,LUNDI!Y6:Y29,0))</f>
        <v>#N/A</v>
      </c>
      <c r="DS95" s="559" t="e">
        <f>INDEX(LUNDI!$B$6:$B$29,MATCH($A$95,LUNDI!Z6:Z29,0))</f>
        <v>#N/A</v>
      </c>
      <c r="DT95" s="559">
        <f>INDEX(LUNDI!$B$6:$B$29,MATCH($A$95,LUNDI!AA6:AA29,0))</f>
        <v>0.33333333333333331</v>
      </c>
      <c r="DU95" s="559">
        <f>INDEX(LUNDI!$B$6:$B$29,MATCH($A$95,LUNDI!AB6:AB29,0))</f>
        <v>0.33333333333333331</v>
      </c>
      <c r="DV95" s="572">
        <f t="shared" si="66"/>
        <v>0.66666666666666663</v>
      </c>
      <c r="DW95" s="543">
        <f t="shared" si="67"/>
        <v>0</v>
      </c>
      <c r="DX95" s="559" t="e">
        <f>INDEX(MARDI!$B$6:$B$29,MATCH($A$95,MARDI!D6:D29,0))</f>
        <v>#N/A</v>
      </c>
      <c r="DY95" s="559" t="e">
        <f>INDEX(MARDI!$B$6:$B$29,MATCH($A$95,MARDI!E6:E29,0))</f>
        <v>#N/A</v>
      </c>
      <c r="DZ95" s="559" t="e">
        <f>INDEX(MARDI!$B$6:$B$29,MATCH($A$95,MARDI!F6:F29,0))</f>
        <v>#N/A</v>
      </c>
      <c r="EA95" s="559" t="e">
        <f>INDEX(MARDI!$B$6:$B$29,MATCH($A$95,MARDI!G6:G29,0))</f>
        <v>#N/A</v>
      </c>
      <c r="EB95" s="559" t="e">
        <f>INDEX(MARDI!$B$6:$B$29,MATCH($A$95,MARDI!H6:H29,0))</f>
        <v>#N/A</v>
      </c>
      <c r="EC95" s="559" t="e">
        <f>INDEX(MARDI!$B$6:$B$29,MATCH($A$95,MARDI!I6:I29,0))</f>
        <v>#N/A</v>
      </c>
      <c r="ED95" s="559" t="e">
        <f>INDEX(MARDI!$B$6:$B$29,MATCH($A$95,MARDI!J6:J29,0))</f>
        <v>#N/A</v>
      </c>
      <c r="EE95" s="559" t="e">
        <f>INDEX(MARDI!$B$6:$B$29,MATCH($A$95,MARDI!K6:K29,0))</f>
        <v>#N/A</v>
      </c>
      <c r="EF95" s="559" t="e">
        <f>INDEX(MARDI!$B$6:$B$29,MATCH($A$95,MARDI!L6:L29,0))</f>
        <v>#N/A</v>
      </c>
      <c r="EG95" s="559" t="e">
        <f>INDEX(MARDI!$B$6:$B$29,MATCH($A$95,MARDI!M6:M29,0))</f>
        <v>#N/A</v>
      </c>
      <c r="EH95" s="559" t="e">
        <f>INDEX(MARDI!$B$6:$B$29,MATCH($A$95,MARDI!N6:N29,0))</f>
        <v>#N/A</v>
      </c>
      <c r="EI95" s="559" t="e">
        <f>INDEX(MARDI!$B$6:$B$29,MATCH($A$95,MARDI!O6:O29,0))</f>
        <v>#N/A</v>
      </c>
      <c r="EJ95" s="559" t="e">
        <f>INDEX(MARDI!$B$6:$B$29,MATCH($A$95,MARDI!P6:P29,0))</f>
        <v>#N/A</v>
      </c>
      <c r="EK95" s="559" t="e">
        <f>INDEX(MARDI!$B$6:$B$29,MATCH($A$95,MARDI!Q6:Q29,0))</f>
        <v>#N/A</v>
      </c>
      <c r="EL95" s="559" t="e">
        <f>INDEX(MARDI!$B$6:$B$29,MATCH($A$95,MARDI!R6:R29,0))</f>
        <v>#N/A</v>
      </c>
      <c r="EM95" s="559" t="e">
        <f>INDEX(MARDI!$B$6:$B$29,MATCH($A$95,MARDI!S6:S29,0))</f>
        <v>#N/A</v>
      </c>
      <c r="EN95" s="559" t="e">
        <f>INDEX(MARDI!$B$6:$B$29,MATCH($A$95,MARDI!T6:T29,0))</f>
        <v>#N/A</v>
      </c>
      <c r="EO95" s="559" t="e">
        <f>INDEX(MARDI!$B$6:$B$29,MATCH($A$95,MARDI!U6:U29,0))</f>
        <v>#N/A</v>
      </c>
      <c r="EP95" s="559" t="e">
        <f>INDEX(MARDI!$B$6:$B$29,MATCH($A$95,MARDI!V6:V29,0))</f>
        <v>#N/A</v>
      </c>
      <c r="EQ95" s="559" t="e">
        <f>INDEX(MARDI!$B$6:$B$29,MATCH($A$95,MARDI!W6:W29,0))</f>
        <v>#N/A</v>
      </c>
      <c r="ER95" s="559" t="e">
        <f>INDEX(MARDI!$B$6:$B$29,MATCH($A$95,MARDI!X6:X29,0))</f>
        <v>#N/A</v>
      </c>
      <c r="ES95" s="559" t="e">
        <f>INDEX(MARDI!$B$6:$B$29,MATCH($A$95,MARDI!Y6:Y29,0))</f>
        <v>#N/A</v>
      </c>
      <c r="ET95" s="559" t="e">
        <f>INDEX(MARDI!$B$6:$B$29,MATCH($A$95,MARDI!Z6:Z29,0))</f>
        <v>#N/A</v>
      </c>
      <c r="EU95" s="559">
        <f>INDEX(MARDI!$B$6:$B$29,MATCH($A$95,MARDI!AA6:AA29,0))</f>
        <v>0.33333333333333331</v>
      </c>
      <c r="EV95" s="559">
        <f>INDEX(MARDI!$B$6:$B$29,MATCH($A$95,MARDI!AB6:AB29,0))</f>
        <v>0.33333333333333331</v>
      </c>
      <c r="EW95" s="572">
        <f t="shared" si="68"/>
        <v>0.66666666666666663</v>
      </c>
      <c r="EY95" s="568">
        <f t="shared" si="79"/>
        <v>0</v>
      </c>
      <c r="EZ95" s="559" t="e">
        <f>INDEX(MERCREDI!$B$6:$B$29,MATCH($A$95,MERCREDI!D6:D29,0))</f>
        <v>#N/A</v>
      </c>
      <c r="FA95" s="559" t="e">
        <f>INDEX(MERCREDI!$B$6:$B$29,MATCH($A$95,MERCREDI!E6:E29,0))</f>
        <v>#N/A</v>
      </c>
      <c r="FB95" s="559" t="e">
        <f>INDEX(MERCREDI!$B$6:$B$29,MATCH($A$95,MERCREDI!F6:F29,0))</f>
        <v>#N/A</v>
      </c>
      <c r="FC95" s="559" t="e">
        <f>INDEX(MERCREDI!$B$6:$B$29,MATCH($A$95,MERCREDI!G6:G29,0))</f>
        <v>#N/A</v>
      </c>
      <c r="FD95" s="559" t="e">
        <f>INDEX(MERCREDI!$B$6:$B$29,MATCH($A$95,MERCREDI!H6:H29,0))</f>
        <v>#N/A</v>
      </c>
      <c r="FE95" s="559" t="e">
        <f>INDEX(MERCREDI!$B$6:$B$29,MATCH($A$95,MERCREDI!I6:I29,0))</f>
        <v>#N/A</v>
      </c>
      <c r="FF95" s="559" t="e">
        <f>INDEX(MERCREDI!$B$6:$B$29,MATCH($A$95,MERCREDI!J6:J29,0))</f>
        <v>#N/A</v>
      </c>
      <c r="FG95" s="559" t="e">
        <f>INDEX(MERCREDI!$B$6:$B$29,MATCH($A$95,MERCREDI!K6:K29,0))</f>
        <v>#N/A</v>
      </c>
      <c r="FH95" s="559" t="e">
        <f>INDEX(MERCREDI!$B$6:$B$29,MATCH($A$95,MERCREDI!L6:L29,0))</f>
        <v>#N/A</v>
      </c>
      <c r="FI95" s="559" t="e">
        <f>INDEX(MERCREDI!$B$6:$B$29,MATCH($A$95,MERCREDI!M6:M29,0))</f>
        <v>#N/A</v>
      </c>
      <c r="FJ95" s="559" t="e">
        <f>INDEX(MERCREDI!$B$6:$B$29,MATCH($A$95,MERCREDI!N6:N29,0))</f>
        <v>#N/A</v>
      </c>
      <c r="FK95" s="559" t="e">
        <f>INDEX(MERCREDI!$B$6:$B$29,MATCH($A$95,MERCREDI!O6:O29,0))</f>
        <v>#N/A</v>
      </c>
      <c r="FL95" s="559" t="e">
        <f>INDEX(MERCREDI!$B$6:$B$29,MATCH($A$95,MERCREDI!P6:P29,0))</f>
        <v>#N/A</v>
      </c>
      <c r="FM95" s="559" t="e">
        <f>INDEX(MERCREDI!$B$6:$B$29,MATCH($A$95,MERCREDI!Q6:Q29,0))</f>
        <v>#N/A</v>
      </c>
      <c r="FN95" s="559" t="e">
        <f>INDEX(MERCREDI!$B$6:$B$29,MATCH($A$95,MERCREDI!R6:R29,0))</f>
        <v>#N/A</v>
      </c>
      <c r="FO95" s="559" t="e">
        <f>INDEX(MERCREDI!$B$6:$B$29,MATCH($A$95,MERCREDI!S6:S29,0))</f>
        <v>#N/A</v>
      </c>
      <c r="FP95" s="559" t="e">
        <f>INDEX(MERCREDI!$B$6:$B$29,MATCH($A$95,MERCREDI!T6:T29,0))</f>
        <v>#N/A</v>
      </c>
      <c r="FQ95" s="559" t="e">
        <f>INDEX(MERCREDI!$B$6:$B$29,MATCH($A$95,MERCREDI!U6:U29,0))</f>
        <v>#N/A</v>
      </c>
      <c r="FR95" s="559" t="e">
        <f>INDEX(MERCREDI!$B$6:$B$29,MATCH($A$95,MERCREDI!V6:V29,0))</f>
        <v>#N/A</v>
      </c>
      <c r="FS95" s="559" t="e">
        <f>INDEX(MERCREDI!$B$6:$B$29,MATCH($A$95,MERCREDI!W6:W29,0))</f>
        <v>#N/A</v>
      </c>
      <c r="FT95" s="559" t="e">
        <f>INDEX(MERCREDI!$B$6:$B$29,MATCH($A$95,MERCREDI!X6:X29,0))</f>
        <v>#N/A</v>
      </c>
      <c r="FU95" s="559" t="e">
        <f>INDEX(MERCREDI!$B$6:$B$29,MATCH($A$95,MERCREDI!Y6:Y29,0))</f>
        <v>#N/A</v>
      </c>
      <c r="FV95" s="559" t="e">
        <f>INDEX(MERCREDI!$B$6:$B$29,MATCH($A$95,MERCREDI!Z6:Z29,0))</f>
        <v>#N/A</v>
      </c>
      <c r="FW95" s="559">
        <f>INDEX(MERCREDI!$B$6:$B$29,MATCH($A$95,MERCREDI!AA6:AA29,0))</f>
        <v>0.33333333333333331</v>
      </c>
      <c r="FX95" s="559">
        <f>INDEX(MERCREDI!$B$6:$B$29,MATCH($A$95,MERCREDI!AB6:AB29,0))</f>
        <v>0.33333333333333331</v>
      </c>
      <c r="FY95" s="572">
        <f t="shared" si="80"/>
        <v>0.66666666666666663</v>
      </c>
      <c r="GA95" s="570">
        <f t="shared" si="81"/>
        <v>0</v>
      </c>
      <c r="GB95" s="565" t="e">
        <f>INDEX(JEUDI!$B$6:$B$29,MATCH($A$95,JEUDI!D6:D29,0))</f>
        <v>#N/A</v>
      </c>
      <c r="GC95" s="565" t="e">
        <f>INDEX(JEUDI!$B$6:$B$29,MATCH($A$95,JEUDI!E6:E29,0))</f>
        <v>#N/A</v>
      </c>
      <c r="GD95" s="565" t="e">
        <f>INDEX(JEUDI!$B$6:$B$29,MATCH($A$95,JEUDI!F6:F29,0))</f>
        <v>#N/A</v>
      </c>
      <c r="GE95" s="565" t="e">
        <f>INDEX(JEUDI!$B$6:$B$29,MATCH($A$95,JEUDI!G6:G29,0))</f>
        <v>#N/A</v>
      </c>
      <c r="GF95" s="565" t="e">
        <f>INDEX(JEUDI!$B$6:$B$29,MATCH($A$95,JEUDI!H6:H29,0))</f>
        <v>#N/A</v>
      </c>
      <c r="GG95" s="565" t="e">
        <f>INDEX(JEUDI!$B$6:$B$29,MATCH($A$95,JEUDI!I6:I29,0))</f>
        <v>#N/A</v>
      </c>
      <c r="GH95" s="565" t="e">
        <f>INDEX(JEUDI!$B$6:$B$29,MATCH($A$95,JEUDI!J6:J29,0))</f>
        <v>#N/A</v>
      </c>
      <c r="GI95" s="565" t="e">
        <f>INDEX(JEUDI!$B$6:$B$29,MATCH($A$95,JEUDI!K6:K29,0))</f>
        <v>#N/A</v>
      </c>
      <c r="GJ95" s="565" t="e">
        <f>INDEX(JEUDI!$B$6:$B$29,MATCH($A$95,JEUDI!L6:L29,0))</f>
        <v>#N/A</v>
      </c>
      <c r="GK95" s="565" t="e">
        <f>INDEX(JEUDI!$B$6:$B$29,MATCH($A$95,JEUDI!M6:M29,0))</f>
        <v>#N/A</v>
      </c>
      <c r="GL95" s="565" t="e">
        <f>INDEX(JEUDI!$B$6:$B$29,MATCH($A$95,JEUDI!N6:N29,0))</f>
        <v>#N/A</v>
      </c>
      <c r="GM95" s="565" t="e">
        <f>INDEX(JEUDI!$B$6:$B$29,MATCH($A$95,JEUDI!O6:O29,0))</f>
        <v>#N/A</v>
      </c>
      <c r="GN95" s="565" t="e">
        <f>INDEX(JEUDI!$B$6:$B$29,MATCH($A$95,JEUDI!P6:P29,0))</f>
        <v>#N/A</v>
      </c>
      <c r="GO95" s="565" t="e">
        <f>INDEX(JEUDI!$B$6:$B$29,MATCH($A$95,JEUDI!Q6:Q29,0))</f>
        <v>#N/A</v>
      </c>
      <c r="GP95" s="565" t="e">
        <f>INDEX(JEUDI!$B$6:$B$29,MATCH($A$95,JEUDI!R6:R29,0))</f>
        <v>#N/A</v>
      </c>
      <c r="GQ95" s="565" t="e">
        <f>INDEX(JEUDI!$B$6:$B$29,MATCH($A$95,JEUDI!S6:S29,0))</f>
        <v>#N/A</v>
      </c>
      <c r="GR95" s="565" t="e">
        <f>INDEX(JEUDI!$B$6:$B$29,MATCH($A$95,JEUDI!T6:T29,0))</f>
        <v>#N/A</v>
      </c>
      <c r="GS95" s="565" t="e">
        <f>INDEX(JEUDI!$B$6:$B$29,MATCH($A$95,JEUDI!U6:U29,0))</f>
        <v>#N/A</v>
      </c>
      <c r="GT95" s="565" t="e">
        <f>INDEX(JEUDI!$B$6:$B$29,MATCH($A$95,JEUDI!V6:V29,0))</f>
        <v>#N/A</v>
      </c>
      <c r="GU95" s="565" t="e">
        <f>INDEX(JEUDI!$B$6:$B$29,MATCH($A$95,JEUDI!W6:W29,0))</f>
        <v>#N/A</v>
      </c>
      <c r="GV95" s="565" t="e">
        <f>INDEX(JEUDI!$B$6:$B$29,MATCH($A$95,JEUDI!X6:X29,0))</f>
        <v>#N/A</v>
      </c>
      <c r="GW95" s="565" t="e">
        <f>INDEX(JEUDI!$B$6:$B$29,MATCH($A$95,JEUDI!Y6:Y29,0))</f>
        <v>#N/A</v>
      </c>
      <c r="GX95" s="565" t="e">
        <f>INDEX(JEUDI!$B$6:$B$29,MATCH($A$95,JEUDI!Z6:Z29,0))</f>
        <v>#N/A</v>
      </c>
      <c r="GY95" s="565">
        <f>INDEX(JEUDI!$B$6:$B$29,MATCH($A$95,JEUDI!AA6:AA29,0))</f>
        <v>0.33333333333333331</v>
      </c>
      <c r="GZ95" s="565">
        <f>INDEX(JEUDI!$B$6:$B$29,MATCH($A$95,JEUDI!AB6:AB29,0))</f>
        <v>0.33333333333333331</v>
      </c>
      <c r="HA95" s="572">
        <f t="shared" si="82"/>
        <v>0.66666666666666663</v>
      </c>
      <c r="HC95" s="772">
        <f t="shared" si="83"/>
        <v>0</v>
      </c>
      <c r="HD95" s="565" t="e">
        <f>INDEX(VENDREDI!$B$6:$B$29,MATCH($A$95,VENDREDI!D6:D29,0))</f>
        <v>#N/A</v>
      </c>
      <c r="HE95" s="565" t="e">
        <f>INDEX(VENDREDI!$B$6:$B$29,MATCH($A$95,VENDREDI!E6:E29,0))</f>
        <v>#N/A</v>
      </c>
      <c r="HF95" s="565" t="e">
        <f>INDEX(VENDREDI!$B$6:$B$29,MATCH($A$95,VENDREDI!F6:F29,0))</f>
        <v>#N/A</v>
      </c>
      <c r="HG95" s="565" t="e">
        <f>INDEX(VENDREDI!$B$6:$B$29,MATCH($A$95,VENDREDI!G6:G29,0))</f>
        <v>#N/A</v>
      </c>
      <c r="HH95" s="565" t="e">
        <f>INDEX(VENDREDI!$B$6:$B$29,MATCH($A$95,VENDREDI!H6:H29,0))</f>
        <v>#N/A</v>
      </c>
      <c r="HI95" s="565" t="e">
        <f>INDEX(VENDREDI!$B$6:$B$29,MATCH($A$95,VENDREDI!I6:I29,0))</f>
        <v>#N/A</v>
      </c>
      <c r="HJ95" s="565" t="e">
        <f>INDEX(VENDREDI!$B$6:$B$29,MATCH($A$95,VENDREDI!J6:J29,0))</f>
        <v>#N/A</v>
      </c>
      <c r="HK95" s="565" t="e">
        <f>INDEX(VENDREDI!$B$6:$B$29,MATCH($A$95,VENDREDI!K6:K29,0))</f>
        <v>#N/A</v>
      </c>
      <c r="HL95" s="565" t="e">
        <f>INDEX(VENDREDI!$B$6:$B$29,MATCH($A$95,VENDREDI!L6:L29,0))</f>
        <v>#N/A</v>
      </c>
      <c r="HM95" s="565" t="e">
        <f>INDEX(VENDREDI!$B$6:$B$29,MATCH($A$95,VENDREDI!M6:M29,0))</f>
        <v>#N/A</v>
      </c>
      <c r="HN95" s="565" t="e">
        <f>INDEX(VENDREDI!$B$6:$B$29,MATCH($A$95,VENDREDI!N6:N29,0))</f>
        <v>#N/A</v>
      </c>
      <c r="HO95" s="565" t="e">
        <f>INDEX(VENDREDI!$B$6:$B$29,MATCH($A$95,VENDREDI!O6:O29,0))</f>
        <v>#N/A</v>
      </c>
      <c r="HP95" s="565" t="e">
        <f>INDEX(VENDREDI!$B$6:$B$29,MATCH($A$95,VENDREDI!P6:P29,0))</f>
        <v>#N/A</v>
      </c>
      <c r="HQ95" s="565" t="e">
        <f>INDEX(VENDREDI!$B$6:$B$29,MATCH($A$95,VENDREDI!Q6:Q29,0))</f>
        <v>#N/A</v>
      </c>
      <c r="HR95" s="565" t="e">
        <f>INDEX(VENDREDI!$B$6:$B$29,MATCH($A$95,VENDREDI!R6:R29,0))</f>
        <v>#N/A</v>
      </c>
      <c r="HS95" s="565" t="e">
        <f>INDEX(VENDREDI!$B$6:$B$29,MATCH($A$95,VENDREDI!S6:S29,0))</f>
        <v>#N/A</v>
      </c>
      <c r="HT95" s="565" t="e">
        <f>INDEX(VENDREDI!$B$6:$B$29,MATCH($A$95,VENDREDI!T6:T29,0))</f>
        <v>#N/A</v>
      </c>
      <c r="HU95" s="565" t="e">
        <f>INDEX(VENDREDI!$B$6:$B$29,MATCH($A$95,VENDREDI!U6:U29,0))</f>
        <v>#N/A</v>
      </c>
      <c r="HV95" s="565" t="e">
        <f>INDEX(VENDREDI!$B$6:$B$29,MATCH($A$95,VENDREDI!V6:V29,0))</f>
        <v>#N/A</v>
      </c>
      <c r="HW95" s="565" t="e">
        <f>INDEX(VENDREDI!$B$6:$B$29,MATCH($A$95,VENDREDI!W6:W29,0))</f>
        <v>#N/A</v>
      </c>
      <c r="HX95" s="565" t="e">
        <f>INDEX(VENDREDI!$B$6:$B$29,MATCH($A$95,VENDREDI!X6:X29,0))</f>
        <v>#N/A</v>
      </c>
      <c r="HY95" s="565" t="e">
        <f>INDEX(VENDREDI!$B$6:$B$29,MATCH($A$95,VENDREDI!Y6:Y29,0))</f>
        <v>#N/A</v>
      </c>
      <c r="HZ95" s="565" t="e">
        <f>INDEX(VENDREDI!$B$6:$B$29,MATCH($A$95,VENDREDI!Z6:Z29,0))</f>
        <v>#N/A</v>
      </c>
      <c r="IA95" s="565">
        <f>INDEX(VENDREDI!$B$6:$B$29,MATCH($A$95,VENDREDI!AA6:AA29,0))</f>
        <v>0.33333333333333331</v>
      </c>
      <c r="IB95" s="565">
        <f>INDEX(VENDREDI!$B$6:$B$29,MATCH($A$95,VENDREDI!AB6:AB29,0))</f>
        <v>0.33333333333333331</v>
      </c>
      <c r="IC95" s="572">
        <f t="shared" si="84"/>
        <v>0.66666666666666663</v>
      </c>
      <c r="IG95" s="772">
        <f t="shared" si="85"/>
        <v>0</v>
      </c>
      <c r="JG95" s="572">
        <f t="shared" si="86"/>
        <v>0</v>
      </c>
      <c r="JI95" s="772">
        <f t="shared" si="87"/>
        <v>0</v>
      </c>
      <c r="KI95" s="572">
        <f t="shared" si="88"/>
        <v>0</v>
      </c>
      <c r="KK95" s="565">
        <f t="shared" si="89"/>
        <v>0</v>
      </c>
      <c r="LK95" s="572">
        <f t="shared" si="90"/>
        <v>0</v>
      </c>
      <c r="LM95" s="565">
        <f t="shared" si="91"/>
        <v>0</v>
      </c>
      <c r="MM95" s="572">
        <f t="shared" si="92"/>
        <v>0</v>
      </c>
      <c r="MP95" s="565">
        <f t="shared" si="93"/>
        <v>0</v>
      </c>
      <c r="NP95" s="572">
        <f t="shared" si="94"/>
        <v>0</v>
      </c>
      <c r="NS95" s="564">
        <f t="shared" si="95"/>
        <v>0</v>
      </c>
      <c r="NT95" s="617" t="e">
        <f>INDEX(LUNDI!$B$63:$B$66,MATCH(A95,LUNDI!$D$63:$D$66,0))</f>
        <v>#N/A</v>
      </c>
      <c r="NU95" s="618" t="e">
        <f>INDEX(LUNDI!$B$63:$B$66,MATCH(A95,LUNDI!$E$63:$E$66,0))</f>
        <v>#N/A</v>
      </c>
      <c r="NV95" s="625" t="e">
        <f>INDEX(LUNDI!$H$63:$H$66,MATCH(A95,LUNDI!$J$63:$J$66,0))</f>
        <v>#N/A</v>
      </c>
      <c r="NW95" s="626" t="e">
        <f>INDEX(LUNDI!$H$63:$H$66,MATCH(A95,LUNDI!$K$63:$K$66,0))</f>
        <v>#N/A</v>
      </c>
      <c r="NX95" s="617" t="e">
        <f>INDEX(MARDI!$B$63:$B$66,MATCH(A95,MARDI!$D$63:$D$66,0))</f>
        <v>#N/A</v>
      </c>
      <c r="NY95" s="618" t="e">
        <f>INDEX(MARDI!$B$63:$B$66,MATCH(A95,MARDI!$E$63:$E$66,0))</f>
        <v>#N/A</v>
      </c>
      <c r="NZ95" s="625" t="e">
        <f>INDEX(MARDI!$H$63:$H$66,MATCH(A95,MARDI!$J$63:$J$66,0))</f>
        <v>#N/A</v>
      </c>
      <c r="OA95" s="626" t="e">
        <f>INDEX(MARDI!$H$63:$H$66,MATCH(A95,MARDI!$K$63:$K$66,0))</f>
        <v>#N/A</v>
      </c>
      <c r="OB95" s="617" t="e">
        <f>INDEX(MERCREDI!$B$63:$B$66,MATCH(A95,MERCREDI!$D$63:$D$66,0))</f>
        <v>#N/A</v>
      </c>
      <c r="OC95" s="618" t="e">
        <f>INDEX(MERCREDI!$B$63:$B$66,MATCH(A95,MERCREDI!$E$63:$E$66,0))</f>
        <v>#N/A</v>
      </c>
      <c r="OD95" s="625" t="e">
        <f>INDEX(MERCREDI!$H$63:$H$66,MATCH(A95,MERCREDI!$J$63:$J$66,0))</f>
        <v>#N/A</v>
      </c>
      <c r="OE95" s="626" t="e">
        <f>INDEX(MERCREDI!$H$63:$H$66,MATCH(A95,MERCREDI!$K$63:$K$66,0))</f>
        <v>#N/A</v>
      </c>
      <c r="OF95" s="617" t="e">
        <f>INDEX(JEUDI!$B$63:$B$66,MATCH(A95,JEUDI!$D$63:$D$66,0))</f>
        <v>#N/A</v>
      </c>
      <c r="OG95" s="618" t="e">
        <f>INDEX(JEUDI!$B$63:$B$66,MATCH(A95,JEUDI!$E$63:$E$66,0))</f>
        <v>#N/A</v>
      </c>
      <c r="OH95" s="625" t="e">
        <f>INDEX(JEUDI!$H$63:$H$66,MATCH(A95,JEUDI!$J$63:$J$66,0))</f>
        <v>#N/A</v>
      </c>
      <c r="OI95" s="626" t="e">
        <f>INDEX(JEUDI!$H$63:$H$66,MATCH(A95,JEUDI!$K$63:$K$66,0))</f>
        <v>#N/A</v>
      </c>
      <c r="OJ95" s="617" t="e">
        <f>INDEX(VENDREDI!$B$63:$B$66,MATCH(A95,VENDREDI!$D$63:$D$66,0))</f>
        <v>#N/A</v>
      </c>
      <c r="OK95" s="618" t="e">
        <f>INDEX(VENDREDI!$B$63:$B$66,MATCH(A95,VENDREDI!$E$63:$E$66,0))</f>
        <v>#N/A</v>
      </c>
      <c r="OL95" s="625" t="e">
        <f>INDEX(VENDREDI!$H$63:$H$66,MATCH(A95,VENDREDI!$J$63:$J$66,0))</f>
        <v>#N/A</v>
      </c>
      <c r="OM95" s="626" t="e">
        <f>INDEX(VENDREDI!$H$63:$H$66,MATCH(A95,VENDREDI!$K$63:$K$66,0))</f>
        <v>#N/A</v>
      </c>
      <c r="ON95" s="669">
        <f t="shared" si="96"/>
        <v>0</v>
      </c>
      <c r="OO95" s="641" t="e">
        <f>INDEX(LUNDI!$C$63:$C$66,MATCH(A95,LUNDI!$D$63:$D$66,0))</f>
        <v>#N/A</v>
      </c>
      <c r="OP95" s="642" t="e">
        <f>INDEX(LUNDI!$C$63:$C$66,MATCH(A95,LUNDI!$E$63:$E$66,0))</f>
        <v>#N/A</v>
      </c>
      <c r="OQ95" s="645" t="e">
        <f>INDEX(LUNDI!$I$63:$I$66,MATCH(A95,LUNDI!$J$63:$J$66,0))</f>
        <v>#N/A</v>
      </c>
      <c r="OR95" s="646" t="e">
        <f>INDEX(LUNDI!$I$63:$I$66,MATCH(A95,LUNDI!$K$63:$K$66,0))</f>
        <v>#N/A</v>
      </c>
      <c r="OS95" s="649" t="e">
        <f>INDEX(MARDI!$C$63:$C$66,MATCH(A95,MARDI!$D$63:$D$66,0))</f>
        <v>#N/A</v>
      </c>
      <c r="OT95" s="650" t="e">
        <f>INDEX(MARDI!$C$63:$C$66,MATCH(A95,MARDI!$E$63:$E$66,0))</f>
        <v>#N/A</v>
      </c>
      <c r="OU95" s="651" t="e">
        <f>INDEX(MARDI!$I$63:$I$66,MATCH(A95,MARDI!$J$63:$J$66,0))</f>
        <v>#N/A</v>
      </c>
      <c r="OV95" s="652" t="e">
        <f>INDEX(MARDI!$I$63:$I$66,MATCH(A95,MARDI!$K$63:$K$66,0))</f>
        <v>#N/A</v>
      </c>
      <c r="OW95" s="657" t="e">
        <f>INDEX(MERCREDI!$C$63:$C$66,MATCH(A95,MERCREDI!$D$63:$D$66,0))</f>
        <v>#N/A</v>
      </c>
      <c r="OX95" s="658" t="e">
        <f>INDEX(MERCREDI!$C$63:$C$66,MATCH(A95,MERCREDI!$E$63:$E$66,0))</f>
        <v>#N/A</v>
      </c>
      <c r="OY95" s="659" t="e">
        <f>INDEX(MERCREDI!$I$63:$I$66,MATCH(A95,MERCREDI!$J$63:$J$66,0))</f>
        <v>#N/A</v>
      </c>
      <c r="OZ95" s="660" t="e">
        <f>INDEX(MERCREDI!$I$63:$I$66,MATCH(A95,MERCREDI!$K$63:$K$66,0))</f>
        <v>#N/A</v>
      </c>
      <c r="PA95" s="657" t="e">
        <f>INDEX(JEUDI!$C$63:$C$66,MATCH(A95,JEUDI!$D$63:$D$66,0))</f>
        <v>#N/A</v>
      </c>
      <c r="PB95" s="658" t="e">
        <f>INDEX(JEUDI!$C$63:$C$66,MATCH(A95,JEUDI!$E$63:$E$66,0))</f>
        <v>#N/A</v>
      </c>
      <c r="PC95" s="659" t="e">
        <f>INDEX(JEUDI!$I$63:$I$66,MATCH(A95,JEUDI!$J$63:$J$66,0))</f>
        <v>#N/A</v>
      </c>
      <c r="PD95" s="660" t="e">
        <f>INDEX(JEUDI!$I$63:$I$66,MATCH(A95,JEUDI!$K$63:$K$66,0))</f>
        <v>#N/A</v>
      </c>
      <c r="PE95" s="657" t="e">
        <f>INDEX(VENDREDI!$C$63:$C$66,MATCH(A95,VENDREDI!$D$63:$D$66,0))</f>
        <v>#N/A</v>
      </c>
      <c r="PF95" s="658" t="e">
        <f>INDEX(VENDREDI!$C$63:$C$66,MATCH(A95,VENDREDI!$E$63:$E$66,0))</f>
        <v>#N/A</v>
      </c>
      <c r="PG95" s="659" t="e">
        <f>INDEX(VENDREDI!$I$63:$I$66,MATCH(A95,VENDREDI!$J$63:$J$66,0))</f>
        <v>#N/A</v>
      </c>
      <c r="PH95" s="660" t="e">
        <f>INDEX(VENDREDI!$I$63:$I$66,MATCH(A95,VENDREDI!$K$63:$K$66,0))</f>
        <v>#N/A</v>
      </c>
    </row>
    <row r="96" spans="1:461" x14ac:dyDescent="0.25">
      <c r="A96" s="200">
        <f>'LISTE DES PROFS'!A91</f>
        <v>0</v>
      </c>
      <c r="B96" s="233">
        <f t="shared" si="69"/>
        <v>0</v>
      </c>
      <c r="C96" s="234">
        <f t="shared" si="70"/>
        <v>0</v>
      </c>
      <c r="D96" s="234">
        <f t="shared" si="71"/>
        <v>0</v>
      </c>
      <c r="E96" s="235">
        <f t="shared" si="72"/>
        <v>0</v>
      </c>
      <c r="F96" s="233">
        <f t="shared" si="73"/>
        <v>0</v>
      </c>
      <c r="G96" s="234">
        <f t="shared" si="74"/>
        <v>0</v>
      </c>
      <c r="H96" s="234">
        <f t="shared" si="97"/>
        <v>0</v>
      </c>
      <c r="I96" s="235">
        <f t="shared" si="76"/>
        <v>0</v>
      </c>
      <c r="J96" s="233">
        <f t="shared" si="52"/>
        <v>0</v>
      </c>
      <c r="K96" s="234">
        <f t="shared" si="53"/>
        <v>0</v>
      </c>
      <c r="L96" s="234">
        <f t="shared" si="54"/>
        <v>0</v>
      </c>
      <c r="M96" s="235">
        <f t="shared" si="55"/>
        <v>0</v>
      </c>
      <c r="N96" s="491">
        <f t="shared" si="77"/>
        <v>0</v>
      </c>
      <c r="O96" s="506"/>
      <c r="P96" s="240">
        <f>COUNTIF(LUNDI!$D$6:$AB$15,A96)</f>
        <v>0</v>
      </c>
      <c r="Q96" s="241">
        <f>COUNTIF(LUNDI!$D$20:$Y$29,A96)</f>
        <v>0</v>
      </c>
      <c r="R96" s="444">
        <f t="shared" si="56"/>
        <v>0</v>
      </c>
      <c r="S96" s="241">
        <f>COUNTIF(MARDI!$D$6:$AB$15,A96)</f>
        <v>0</v>
      </c>
      <c r="T96" s="241">
        <f>COUNTIF(MARDI!$D$20:$Y$29,A96)</f>
        <v>0</v>
      </c>
      <c r="U96" s="444">
        <f t="shared" si="57"/>
        <v>0</v>
      </c>
      <c r="V96" s="241">
        <f>COUNTIF(MERCREDI!$D$6:$AB$15,A96)</f>
        <v>0</v>
      </c>
      <c r="W96" s="241">
        <f>COUNTIF(MERCREDI!$D$20:$Y$29,A96)</f>
        <v>0</v>
      </c>
      <c r="X96" s="444">
        <f t="shared" si="58"/>
        <v>0</v>
      </c>
      <c r="Y96" s="241">
        <f>COUNTIF(JEUDI!$D$6:$AB$15,A96)</f>
        <v>0</v>
      </c>
      <c r="Z96" s="241">
        <f>COUNTIF(JEUDI!$D$20:$Y$29,A96)</f>
        <v>0</v>
      </c>
      <c r="AA96" s="444">
        <f t="shared" si="59"/>
        <v>0</v>
      </c>
      <c r="AB96" s="241">
        <f>COUNTIF(VENDREDI!$D$6:$AB$15,A96)</f>
        <v>0</v>
      </c>
      <c r="AC96" s="242">
        <f>COUNTIF(VENDREDI!$D$20:$Y$29,A96)</f>
        <v>0</v>
      </c>
      <c r="AD96" s="451">
        <f t="shared" si="60"/>
        <v>0</v>
      </c>
      <c r="AE96" s="226">
        <f>COUNTIF(LUNDI!$D$63:$D$66,A96)</f>
        <v>0</v>
      </c>
      <c r="AF96" s="227">
        <f>COUNTIF(LUNDI!$E$63:$E$66,A96)</f>
        <v>0</v>
      </c>
      <c r="AG96" s="228">
        <f>COUNTIF(MARDI!$D$63:$D$66,A96)</f>
        <v>0</v>
      </c>
      <c r="AH96" s="234">
        <f>COUNTIF(MARDI!$E$63:$E$66,A96)</f>
        <v>0</v>
      </c>
      <c r="AI96" s="228">
        <f>COUNTIF(MERCREDI!$D$63:$D$66,A96)</f>
        <v>0</v>
      </c>
      <c r="AJ96" s="234">
        <f>COUNTIF(MERCREDI!$E$63:$E$66,A96)</f>
        <v>0</v>
      </c>
      <c r="AK96" s="228">
        <f>COUNTIF(JEUDI!$D$63:$D$66,A96)</f>
        <v>0</v>
      </c>
      <c r="AL96" s="227">
        <f>COUNTIF(JEUDI!$E$63:$E$66,A96)</f>
        <v>0</v>
      </c>
      <c r="AM96" s="228">
        <f>COUNTIF(VENDREDI!$D$63:$D$66,A96)</f>
        <v>0</v>
      </c>
      <c r="AN96" s="525">
        <f>COUNTIF(VENDREDI!$E$63:$E$66,A96)</f>
        <v>0</v>
      </c>
      <c r="AO96" s="240">
        <f>COUNTIF(LUNDI!$F$63:$F$66,A96)</f>
        <v>0</v>
      </c>
      <c r="AP96" s="241"/>
      <c r="AQ96" s="241">
        <f>COUNTIF(MARDI!$F$63:$F$66,A96)</f>
        <v>0</v>
      </c>
      <c r="AR96" s="241"/>
      <c r="AS96" s="241">
        <f>COUNTIF(MERCREDI!$F$63:$F$66,A96)</f>
        <v>0</v>
      </c>
      <c r="AT96" s="241"/>
      <c r="AU96" s="241">
        <f>COUNTIF(JEUDI!$F$63:$F$66,A96)</f>
        <v>0</v>
      </c>
      <c r="AV96" s="241"/>
      <c r="AW96" s="242">
        <f>COUNTIF(VENDREDI!$F$63:$F$66,A96)</f>
        <v>0</v>
      </c>
      <c r="AX96" s="239"/>
      <c r="AY96" s="239"/>
      <c r="AZ96" s="233">
        <f>COUNTIF(LUNDI!$D$35:$AB$44,A96)</f>
        <v>0</v>
      </c>
      <c r="BA96" s="234">
        <f>COUNTIF(LUNDI!$D$49:$Y$58,A96)</f>
        <v>0</v>
      </c>
      <c r="BB96" s="444">
        <f t="shared" si="61"/>
        <v>0</v>
      </c>
      <c r="BC96" s="234">
        <f>COUNTIF(MARDI!$D$35:$AB$44,A96)</f>
        <v>0</v>
      </c>
      <c r="BD96" s="234">
        <f>COUNTIF(MARDI!$D$49:$Y$58,A96)</f>
        <v>0</v>
      </c>
      <c r="BE96" s="444">
        <f t="shared" si="62"/>
        <v>0</v>
      </c>
      <c r="BF96" s="234">
        <f>COUNTIF(MERCREDI!$D$35:$AB$44,A96)</f>
        <v>0</v>
      </c>
      <c r="BG96" s="234">
        <f>COUNTIF(MERCREDI!$D$49:$Y$58,A96)</f>
        <v>0</v>
      </c>
      <c r="BH96" s="444">
        <f t="shared" si="63"/>
        <v>0</v>
      </c>
      <c r="BI96" s="234">
        <f>COUNTIF(JEUDI!$D$35:$AB$44,A96)</f>
        <v>0</v>
      </c>
      <c r="BJ96" s="234">
        <f>COUNTIF(JEUDI!$D$49:$Y$58,A96)</f>
        <v>0</v>
      </c>
      <c r="BK96" s="444">
        <f t="shared" si="64"/>
        <v>0</v>
      </c>
      <c r="BL96" s="234">
        <f>COUNTIF(VENDREDI!$D$35:$AB$44,A96)</f>
        <v>0</v>
      </c>
      <c r="BM96" s="235">
        <f>COUNTIF(VENDREDI!$D$49:$Y$58,A96)</f>
        <v>0</v>
      </c>
      <c r="BN96" s="451">
        <f t="shared" si="65"/>
        <v>0</v>
      </c>
      <c r="BO96" s="207">
        <f>COUNTIF(LUNDI!$J$63:$J$66,A96)</f>
        <v>0</v>
      </c>
      <c r="BP96" s="41">
        <f>COUNTIF(LUNDI!$K$63:$K$66,A96)</f>
        <v>0</v>
      </c>
      <c r="BQ96" s="207">
        <f>COUNTIF(MARDI!$J$63:$J$66,A96)</f>
        <v>0</v>
      </c>
      <c r="BR96" s="41">
        <f>COUNTIF(MARDI!$K$63:$K$66,A96)</f>
        <v>0</v>
      </c>
      <c r="BS96" s="207">
        <f>COUNTIF(MERCREDI!$J$63:$J$66,A96)</f>
        <v>0</v>
      </c>
      <c r="BT96" s="41">
        <f>COUNTIF(MERCREDI!$K$63:$K$66,A96)</f>
        <v>0</v>
      </c>
      <c r="BU96" s="207">
        <f>COUNTIF(JEUDI!$J$63:$J$66,A96)</f>
        <v>0</v>
      </c>
      <c r="BV96" s="41">
        <f>COUNTIF(JEUDI!$K$63:$K$66,A96)</f>
        <v>0</v>
      </c>
      <c r="BW96" s="207">
        <f>COUNTIF(VENDREDI!$J$63:$J$66,A96)</f>
        <v>0</v>
      </c>
      <c r="BX96" s="42">
        <f>COUNTIF(VENDREDI!$K$63:$K$66,A96)</f>
        <v>0</v>
      </c>
      <c r="BY96" s="207">
        <f>COUNTIF(LUNDI!$L$66:$L152,A96)</f>
        <v>0</v>
      </c>
      <c r="BZ96" s="208"/>
      <c r="CA96" s="41">
        <f>COUNTIF(MARDI!$L$63:$L$66,A96)</f>
        <v>0</v>
      </c>
      <c r="CB96" s="208"/>
      <c r="CC96" s="208">
        <f>COUNTIF(MERCREDI!$L$63:$L$66,A96)</f>
        <v>0</v>
      </c>
      <c r="CD96" s="208"/>
      <c r="CE96" s="41">
        <f>COUNTIF(JEUDI!$L$63:$L$66,A96)</f>
        <v>0</v>
      </c>
      <c r="CF96" s="208"/>
      <c r="CG96" s="209">
        <f>COUNTIF(VENDREDI!$L$63:$L$66,A96)</f>
        <v>0</v>
      </c>
      <c r="CH96" s="466"/>
      <c r="CI96" s="466"/>
      <c r="CJ96" s="466"/>
      <c r="CK96" s="43">
        <f>COUNTIF(LUNDI!$O$64:$O$66,A96)</f>
        <v>0</v>
      </c>
      <c r="CL96" s="41">
        <f>COUNTIF(MARDI!$O$64:$O$66,A96)</f>
        <v>0</v>
      </c>
      <c r="CM96" s="41">
        <f>COUNTIF(MERCREDI!$O$64:$O$66,A96)</f>
        <v>0</v>
      </c>
      <c r="CN96" s="41">
        <f>COUNTIF(JEUDI!$O$64:$O$66,A96)</f>
        <v>0</v>
      </c>
      <c r="CO96" s="42">
        <f>COUNTIF(VENDREDI!$O$64:$O$66,A96)</f>
        <v>0</v>
      </c>
      <c r="CQ96" s="43">
        <f>COUNTIF(LUNDI!$P$64:$P$66,A96)</f>
        <v>0</v>
      </c>
      <c r="CR96" s="41">
        <f>COUNTIF(MARDI!$P$64:$P$66,A96)</f>
        <v>0</v>
      </c>
      <c r="CS96" s="41">
        <f>COUNTIF(MERCREDI!$P$64:$P$66,A96)</f>
        <v>0</v>
      </c>
      <c r="CT96" s="41">
        <f>COUNTIF(JEUDI!$P$64:$P$66,A96)</f>
        <v>0</v>
      </c>
      <c r="CU96" s="42">
        <f>COUNTIF(VENDREDI!$P$64:$P$66,A96)</f>
        <v>0</v>
      </c>
      <c r="CV96" s="543">
        <f t="shared" si="78"/>
        <v>0</v>
      </c>
      <c r="CW96" s="559" t="e">
        <f>INDEX(LUNDI!$B$6:$B$29,MATCH($A$96,LUNDI!D6:D29,0))</f>
        <v>#N/A</v>
      </c>
      <c r="CX96" s="559" t="e">
        <f>INDEX(LUNDI!$B$6:$B$29,MATCH($A$96,LUNDI!E6:E29,0))</f>
        <v>#N/A</v>
      </c>
      <c r="CY96" s="559" t="e">
        <f>INDEX(LUNDI!$B$6:$B$29,MATCH($A$96,LUNDI!F6:F29,0))</f>
        <v>#N/A</v>
      </c>
      <c r="CZ96" s="559" t="e">
        <f>INDEX(LUNDI!$B$6:$B$29,MATCH($A$96,LUNDI!G6:G29,0))</f>
        <v>#N/A</v>
      </c>
      <c r="DA96" s="559" t="e">
        <f>INDEX(LUNDI!$B$6:$B$29,MATCH($A$96,LUNDI!H6:H29,0))</f>
        <v>#N/A</v>
      </c>
      <c r="DB96" s="559" t="e">
        <f>INDEX(LUNDI!$B$6:$B$29,MATCH($A$96,LUNDI!I6:I29,0))</f>
        <v>#N/A</v>
      </c>
      <c r="DC96" s="559" t="e">
        <f>INDEX(LUNDI!$B$6:$B$29,MATCH($A$96,LUNDI!J6:J29,0))</f>
        <v>#N/A</v>
      </c>
      <c r="DD96" s="559" t="e">
        <f>INDEX(LUNDI!$B$6:$B$29,MATCH($A$96,LUNDI!K6:K29,0))</f>
        <v>#N/A</v>
      </c>
      <c r="DE96" s="559" t="e">
        <f>INDEX(LUNDI!$B$6:$B$29,MATCH($A$96,LUNDI!L6:L29,0))</f>
        <v>#N/A</v>
      </c>
      <c r="DF96" s="559" t="e">
        <f>INDEX(LUNDI!$B$6:$B$29,MATCH($A$96,LUNDI!M6:M29,0))</f>
        <v>#N/A</v>
      </c>
      <c r="DG96" s="559" t="e">
        <f>INDEX(LUNDI!$B$6:$B$29,MATCH($A$96,LUNDI!N6:N29,0))</f>
        <v>#N/A</v>
      </c>
      <c r="DH96" s="559" t="e">
        <f>INDEX(LUNDI!$B$6:$B$29,MATCH($A$96,LUNDI!O6:O29,0))</f>
        <v>#N/A</v>
      </c>
      <c r="DI96" s="559" t="e">
        <f>INDEX(LUNDI!$B$6:$B$29,MATCH($A$96,LUNDI!P6:P29,0))</f>
        <v>#N/A</v>
      </c>
      <c r="DJ96" s="559" t="e">
        <f>INDEX(LUNDI!$B$6:$B$29,MATCH($A$96,LUNDI!Q6:Q29,0))</f>
        <v>#N/A</v>
      </c>
      <c r="DK96" s="559" t="e">
        <f>INDEX(LUNDI!$B$6:$B$29,MATCH($A$96,LUNDI!R6:R29,0))</f>
        <v>#N/A</v>
      </c>
      <c r="DL96" s="559" t="e">
        <f>INDEX(LUNDI!$B$6:$B$29,MATCH($A$96,LUNDI!S6:S29,0))</f>
        <v>#N/A</v>
      </c>
      <c r="DM96" s="559" t="e">
        <f>INDEX(LUNDI!$B$6:$B$29,MATCH($A$96,LUNDI!T6:T29,0))</f>
        <v>#N/A</v>
      </c>
      <c r="DN96" s="559" t="e">
        <f>INDEX(LUNDI!$B$6:$B$29,MATCH($A$96,LUNDI!U6:U29,0))</f>
        <v>#N/A</v>
      </c>
      <c r="DO96" s="559" t="e">
        <f>INDEX(LUNDI!$B$6:$B$29,MATCH($A$96,LUNDI!V6:V29,0))</f>
        <v>#N/A</v>
      </c>
      <c r="DP96" s="559" t="e">
        <f>INDEX(LUNDI!$B$6:$B$29,MATCH($A$96,LUNDI!W6:W29,0))</f>
        <v>#N/A</v>
      </c>
      <c r="DQ96" s="559" t="e">
        <f>INDEX(LUNDI!$B$6:$B$29,MATCH($A$96,LUNDI!X6:X29,0))</f>
        <v>#N/A</v>
      </c>
      <c r="DR96" s="559" t="e">
        <f>INDEX(LUNDI!$B$6:$B$29,MATCH($A$96,LUNDI!Y6:Y29,0))</f>
        <v>#N/A</v>
      </c>
      <c r="DS96" s="559" t="e">
        <f>INDEX(LUNDI!$B$6:$B$29,MATCH($A$96,LUNDI!Z6:Z29,0))</f>
        <v>#N/A</v>
      </c>
      <c r="DT96" s="559">
        <f>INDEX(LUNDI!$B$6:$B$29,MATCH($A$96,LUNDI!AA6:AA29,0))</f>
        <v>0.33333333333333331</v>
      </c>
      <c r="DU96" s="559">
        <f>INDEX(LUNDI!$B$6:$B$29,MATCH($A$96,LUNDI!AB6:AB29,0))</f>
        <v>0.33333333333333331</v>
      </c>
      <c r="DV96" s="572">
        <f t="shared" si="66"/>
        <v>0.66666666666666663</v>
      </c>
      <c r="DW96" s="543">
        <f t="shared" si="67"/>
        <v>0</v>
      </c>
      <c r="DX96" s="559" t="e">
        <f>INDEX(MARDI!$B$6:$B$29,MATCH($A$96,MARDI!D6:D29,0))</f>
        <v>#N/A</v>
      </c>
      <c r="DY96" s="559" t="e">
        <f>INDEX(MARDI!$B$6:$B$29,MATCH($A$96,MARDI!E6:E29,0))</f>
        <v>#N/A</v>
      </c>
      <c r="DZ96" s="559" t="e">
        <f>INDEX(MARDI!$B$6:$B$29,MATCH($A$96,MARDI!F6:F29,0))</f>
        <v>#N/A</v>
      </c>
      <c r="EA96" s="559" t="e">
        <f>INDEX(MARDI!$B$6:$B$29,MATCH($A$96,MARDI!G6:G29,0))</f>
        <v>#N/A</v>
      </c>
      <c r="EB96" s="559" t="e">
        <f>INDEX(MARDI!$B$6:$B$29,MATCH($A$96,MARDI!H6:H29,0))</f>
        <v>#N/A</v>
      </c>
      <c r="EC96" s="559" t="e">
        <f>INDEX(MARDI!$B$6:$B$29,MATCH($A$96,MARDI!I6:I29,0))</f>
        <v>#N/A</v>
      </c>
      <c r="ED96" s="559" t="e">
        <f>INDEX(MARDI!$B$6:$B$29,MATCH($A$96,MARDI!J6:J29,0))</f>
        <v>#N/A</v>
      </c>
      <c r="EE96" s="559" t="e">
        <f>INDEX(MARDI!$B$6:$B$29,MATCH($A$96,MARDI!K6:K29,0))</f>
        <v>#N/A</v>
      </c>
      <c r="EF96" s="559" t="e">
        <f>INDEX(MARDI!$B$6:$B$29,MATCH($A$96,MARDI!L6:L29,0))</f>
        <v>#N/A</v>
      </c>
      <c r="EG96" s="559" t="e">
        <f>INDEX(MARDI!$B$6:$B$29,MATCH($A$96,MARDI!M6:M29,0))</f>
        <v>#N/A</v>
      </c>
      <c r="EH96" s="559" t="e">
        <f>INDEX(MARDI!$B$6:$B$29,MATCH($A$96,MARDI!N6:N29,0))</f>
        <v>#N/A</v>
      </c>
      <c r="EI96" s="559" t="e">
        <f>INDEX(MARDI!$B$6:$B$29,MATCH($A$96,MARDI!O6:O29,0))</f>
        <v>#N/A</v>
      </c>
      <c r="EJ96" s="559" t="e">
        <f>INDEX(MARDI!$B$6:$B$29,MATCH($A$96,MARDI!P6:P29,0))</f>
        <v>#N/A</v>
      </c>
      <c r="EK96" s="559" t="e">
        <f>INDEX(MARDI!$B$6:$B$29,MATCH($A$96,MARDI!Q6:Q29,0))</f>
        <v>#N/A</v>
      </c>
      <c r="EL96" s="559" t="e">
        <f>INDEX(MARDI!$B$6:$B$29,MATCH($A$96,MARDI!R6:R29,0))</f>
        <v>#N/A</v>
      </c>
      <c r="EM96" s="559" t="e">
        <f>INDEX(MARDI!$B$6:$B$29,MATCH($A$96,MARDI!S6:S29,0))</f>
        <v>#N/A</v>
      </c>
      <c r="EN96" s="559" t="e">
        <f>INDEX(MARDI!$B$6:$B$29,MATCH($A$96,MARDI!T6:T29,0))</f>
        <v>#N/A</v>
      </c>
      <c r="EO96" s="559" t="e">
        <f>INDEX(MARDI!$B$6:$B$29,MATCH($A$96,MARDI!U6:U29,0))</f>
        <v>#N/A</v>
      </c>
      <c r="EP96" s="559" t="e">
        <f>INDEX(MARDI!$B$6:$B$29,MATCH($A$96,MARDI!V6:V29,0))</f>
        <v>#N/A</v>
      </c>
      <c r="EQ96" s="559" t="e">
        <f>INDEX(MARDI!$B$6:$B$29,MATCH($A$96,MARDI!W6:W29,0))</f>
        <v>#N/A</v>
      </c>
      <c r="ER96" s="559" t="e">
        <f>INDEX(MARDI!$B$6:$B$29,MATCH($A$96,MARDI!X6:X29,0))</f>
        <v>#N/A</v>
      </c>
      <c r="ES96" s="559" t="e">
        <f>INDEX(MARDI!$B$6:$B$29,MATCH($A$96,MARDI!Y6:Y29,0))</f>
        <v>#N/A</v>
      </c>
      <c r="ET96" s="559" t="e">
        <f>INDEX(MARDI!$B$6:$B$29,MATCH($A$96,MARDI!Z6:Z29,0))</f>
        <v>#N/A</v>
      </c>
      <c r="EU96" s="559">
        <f>INDEX(MARDI!$B$6:$B$29,MATCH($A$96,MARDI!AA6:AA29,0))</f>
        <v>0.33333333333333331</v>
      </c>
      <c r="EV96" s="559">
        <f>INDEX(MARDI!$B$6:$B$29,MATCH($A$96,MARDI!AB6:AB29,0))</f>
        <v>0.33333333333333331</v>
      </c>
      <c r="EW96" s="572">
        <f t="shared" si="68"/>
        <v>0.66666666666666663</v>
      </c>
      <c r="EY96" s="568">
        <f t="shared" si="79"/>
        <v>0</v>
      </c>
      <c r="EZ96" s="559" t="e">
        <f>INDEX(MERCREDI!$B$6:$B$29,MATCH($A$96,MERCREDI!D6:D29,0))</f>
        <v>#N/A</v>
      </c>
      <c r="FA96" s="559" t="e">
        <f>INDEX(MERCREDI!$B$6:$B$29,MATCH($A$96,MERCREDI!E6:E29,0))</f>
        <v>#N/A</v>
      </c>
      <c r="FB96" s="559" t="e">
        <f>INDEX(MERCREDI!$B$6:$B$29,MATCH($A$96,MERCREDI!F6:F29,0))</f>
        <v>#N/A</v>
      </c>
      <c r="FC96" s="559" t="e">
        <f>INDEX(MERCREDI!$B$6:$B$29,MATCH($A$96,MERCREDI!G6:G29,0))</f>
        <v>#N/A</v>
      </c>
      <c r="FD96" s="559" t="e">
        <f>INDEX(MERCREDI!$B$6:$B$29,MATCH($A$96,MERCREDI!H6:H29,0))</f>
        <v>#N/A</v>
      </c>
      <c r="FE96" s="559" t="e">
        <f>INDEX(MERCREDI!$B$6:$B$29,MATCH($A$96,MERCREDI!I6:I29,0))</f>
        <v>#N/A</v>
      </c>
      <c r="FF96" s="559" t="e">
        <f>INDEX(MERCREDI!$B$6:$B$29,MATCH($A$96,MERCREDI!J6:J29,0))</f>
        <v>#N/A</v>
      </c>
      <c r="FG96" s="559" t="e">
        <f>INDEX(MERCREDI!$B$6:$B$29,MATCH($A$96,MERCREDI!K6:K29,0))</f>
        <v>#N/A</v>
      </c>
      <c r="FH96" s="559" t="e">
        <f>INDEX(MERCREDI!$B$6:$B$29,MATCH($A$96,MERCREDI!L6:L29,0))</f>
        <v>#N/A</v>
      </c>
      <c r="FI96" s="559" t="e">
        <f>INDEX(MERCREDI!$B$6:$B$29,MATCH($A$96,MERCREDI!M6:M29,0))</f>
        <v>#N/A</v>
      </c>
      <c r="FJ96" s="559" t="e">
        <f>INDEX(MERCREDI!$B$6:$B$29,MATCH($A$96,MERCREDI!N6:N29,0))</f>
        <v>#N/A</v>
      </c>
      <c r="FK96" s="559" t="e">
        <f>INDEX(MERCREDI!$B$6:$B$29,MATCH($A$96,MERCREDI!O6:O29,0))</f>
        <v>#N/A</v>
      </c>
      <c r="FL96" s="559" t="e">
        <f>INDEX(MERCREDI!$B$6:$B$29,MATCH($A$96,MERCREDI!P6:P29,0))</f>
        <v>#N/A</v>
      </c>
      <c r="FM96" s="559" t="e">
        <f>INDEX(MERCREDI!$B$6:$B$29,MATCH($A$96,MERCREDI!Q6:Q29,0))</f>
        <v>#N/A</v>
      </c>
      <c r="FN96" s="559" t="e">
        <f>INDEX(MERCREDI!$B$6:$B$29,MATCH($A$96,MERCREDI!R6:R29,0))</f>
        <v>#N/A</v>
      </c>
      <c r="FO96" s="559" t="e">
        <f>INDEX(MERCREDI!$B$6:$B$29,MATCH($A$96,MERCREDI!S6:S29,0))</f>
        <v>#N/A</v>
      </c>
      <c r="FP96" s="559" t="e">
        <f>INDEX(MERCREDI!$B$6:$B$29,MATCH($A$96,MERCREDI!T6:T29,0))</f>
        <v>#N/A</v>
      </c>
      <c r="FQ96" s="559" t="e">
        <f>INDEX(MERCREDI!$B$6:$B$29,MATCH($A$96,MERCREDI!U6:U29,0))</f>
        <v>#N/A</v>
      </c>
      <c r="FR96" s="559" t="e">
        <f>INDEX(MERCREDI!$B$6:$B$29,MATCH($A$96,MERCREDI!V6:V29,0))</f>
        <v>#N/A</v>
      </c>
      <c r="FS96" s="559" t="e">
        <f>INDEX(MERCREDI!$B$6:$B$29,MATCH($A$96,MERCREDI!W6:W29,0))</f>
        <v>#N/A</v>
      </c>
      <c r="FT96" s="559" t="e">
        <f>INDEX(MERCREDI!$B$6:$B$29,MATCH($A$96,MERCREDI!X6:X29,0))</f>
        <v>#N/A</v>
      </c>
      <c r="FU96" s="559" t="e">
        <f>INDEX(MERCREDI!$B$6:$B$29,MATCH($A$96,MERCREDI!Y6:Y29,0))</f>
        <v>#N/A</v>
      </c>
      <c r="FV96" s="559" t="e">
        <f>INDEX(MERCREDI!$B$6:$B$29,MATCH($A$96,MERCREDI!Z6:Z29,0))</f>
        <v>#N/A</v>
      </c>
      <c r="FW96" s="559">
        <f>INDEX(MERCREDI!$B$6:$B$29,MATCH($A$96,MERCREDI!AA6:AA29,0))</f>
        <v>0.33333333333333331</v>
      </c>
      <c r="FX96" s="559">
        <f>INDEX(MERCREDI!$B$6:$B$29,MATCH($A$96,MERCREDI!AB6:AB29,0))</f>
        <v>0.33333333333333331</v>
      </c>
      <c r="FY96" s="572">
        <f t="shared" si="80"/>
        <v>0.66666666666666663</v>
      </c>
      <c r="GA96" s="570">
        <f t="shared" si="81"/>
        <v>0</v>
      </c>
      <c r="GB96" s="565" t="e">
        <f>INDEX(JEUDI!$B$6:$B$29,MATCH($A$96,JEUDI!D6:D29,0))</f>
        <v>#N/A</v>
      </c>
      <c r="GC96" s="565" t="e">
        <f>INDEX(JEUDI!$B$6:$B$29,MATCH($A$96,JEUDI!E6:E29,0))</f>
        <v>#N/A</v>
      </c>
      <c r="GD96" s="565" t="e">
        <f>INDEX(JEUDI!$B$6:$B$29,MATCH($A$96,JEUDI!F6:F29,0))</f>
        <v>#N/A</v>
      </c>
      <c r="GE96" s="565" t="e">
        <f>INDEX(JEUDI!$B$6:$B$29,MATCH($A$96,JEUDI!G6:G29,0))</f>
        <v>#N/A</v>
      </c>
      <c r="GF96" s="565" t="e">
        <f>INDEX(JEUDI!$B$6:$B$29,MATCH($A$96,JEUDI!H6:H29,0))</f>
        <v>#N/A</v>
      </c>
      <c r="GG96" s="565" t="e">
        <f>INDEX(JEUDI!$B$6:$B$29,MATCH($A$96,JEUDI!I6:I29,0))</f>
        <v>#N/A</v>
      </c>
      <c r="GH96" s="565" t="e">
        <f>INDEX(JEUDI!$B$6:$B$29,MATCH($A$96,JEUDI!J6:J29,0))</f>
        <v>#N/A</v>
      </c>
      <c r="GI96" s="565" t="e">
        <f>INDEX(JEUDI!$B$6:$B$29,MATCH($A$96,JEUDI!K6:K29,0))</f>
        <v>#N/A</v>
      </c>
      <c r="GJ96" s="565" t="e">
        <f>INDEX(JEUDI!$B$6:$B$29,MATCH($A$96,JEUDI!L6:L29,0))</f>
        <v>#N/A</v>
      </c>
      <c r="GK96" s="565" t="e">
        <f>INDEX(JEUDI!$B$6:$B$29,MATCH($A$96,JEUDI!M6:M29,0))</f>
        <v>#N/A</v>
      </c>
      <c r="GL96" s="565" t="e">
        <f>INDEX(JEUDI!$B$6:$B$29,MATCH($A$96,JEUDI!N6:N29,0))</f>
        <v>#N/A</v>
      </c>
      <c r="GM96" s="565" t="e">
        <f>INDEX(JEUDI!$B$6:$B$29,MATCH($A$96,JEUDI!O6:O29,0))</f>
        <v>#N/A</v>
      </c>
      <c r="GN96" s="565" t="e">
        <f>INDEX(JEUDI!$B$6:$B$29,MATCH($A$96,JEUDI!P6:P29,0))</f>
        <v>#N/A</v>
      </c>
      <c r="GO96" s="565" t="e">
        <f>INDEX(JEUDI!$B$6:$B$29,MATCH($A$96,JEUDI!Q6:Q29,0))</f>
        <v>#N/A</v>
      </c>
      <c r="GP96" s="565" t="e">
        <f>INDEX(JEUDI!$B$6:$B$29,MATCH($A$96,JEUDI!R6:R29,0))</f>
        <v>#N/A</v>
      </c>
      <c r="GQ96" s="565" t="e">
        <f>INDEX(JEUDI!$B$6:$B$29,MATCH($A$96,JEUDI!S6:S29,0))</f>
        <v>#N/A</v>
      </c>
      <c r="GR96" s="565" t="e">
        <f>INDEX(JEUDI!$B$6:$B$29,MATCH($A$96,JEUDI!T6:T29,0))</f>
        <v>#N/A</v>
      </c>
      <c r="GS96" s="565" t="e">
        <f>INDEX(JEUDI!$B$6:$B$29,MATCH($A$96,JEUDI!U6:U29,0))</f>
        <v>#N/A</v>
      </c>
      <c r="GT96" s="565" t="e">
        <f>INDEX(JEUDI!$B$6:$B$29,MATCH($A$96,JEUDI!V6:V29,0))</f>
        <v>#N/A</v>
      </c>
      <c r="GU96" s="565" t="e">
        <f>INDEX(JEUDI!$B$6:$B$29,MATCH($A$96,JEUDI!W6:W29,0))</f>
        <v>#N/A</v>
      </c>
      <c r="GV96" s="565" t="e">
        <f>INDEX(JEUDI!$B$6:$B$29,MATCH($A$96,JEUDI!X6:X29,0))</f>
        <v>#N/A</v>
      </c>
      <c r="GW96" s="565" t="e">
        <f>INDEX(JEUDI!$B$6:$B$29,MATCH($A$96,JEUDI!Y6:Y29,0))</f>
        <v>#N/A</v>
      </c>
      <c r="GX96" s="565" t="e">
        <f>INDEX(JEUDI!$B$6:$B$29,MATCH($A$96,JEUDI!Z6:Z29,0))</f>
        <v>#N/A</v>
      </c>
      <c r="GY96" s="565">
        <f>INDEX(JEUDI!$B$6:$B$29,MATCH($A$96,JEUDI!AA6:AA29,0))</f>
        <v>0.33333333333333331</v>
      </c>
      <c r="GZ96" s="565">
        <f>INDEX(JEUDI!$B$6:$B$29,MATCH($A$96,JEUDI!AB6:AB29,0))</f>
        <v>0.33333333333333331</v>
      </c>
      <c r="HA96" s="572">
        <f t="shared" si="82"/>
        <v>0.66666666666666663</v>
      </c>
      <c r="HC96" s="772">
        <f t="shared" si="83"/>
        <v>0</v>
      </c>
      <c r="HD96" s="565" t="e">
        <f>INDEX(VENDREDI!$B$6:$B$29,MATCH($A$96,VENDREDI!D6:D29,0))</f>
        <v>#N/A</v>
      </c>
      <c r="HE96" s="565" t="e">
        <f>INDEX(VENDREDI!$B$6:$B$29,MATCH($A$96,VENDREDI!E6:E29,0))</f>
        <v>#N/A</v>
      </c>
      <c r="HF96" s="565" t="e">
        <f>INDEX(VENDREDI!$B$6:$B$29,MATCH($A$96,VENDREDI!F6:F29,0))</f>
        <v>#N/A</v>
      </c>
      <c r="HG96" s="565" t="e">
        <f>INDEX(VENDREDI!$B$6:$B$29,MATCH($A$96,VENDREDI!G6:G29,0))</f>
        <v>#N/A</v>
      </c>
      <c r="HH96" s="565" t="e">
        <f>INDEX(VENDREDI!$B$6:$B$29,MATCH($A$96,VENDREDI!H6:H29,0))</f>
        <v>#N/A</v>
      </c>
      <c r="HI96" s="565" t="e">
        <f>INDEX(VENDREDI!$B$6:$B$29,MATCH($A$96,VENDREDI!I6:I29,0))</f>
        <v>#N/A</v>
      </c>
      <c r="HJ96" s="565" t="e">
        <f>INDEX(VENDREDI!$B$6:$B$29,MATCH($A$96,VENDREDI!J6:J29,0))</f>
        <v>#N/A</v>
      </c>
      <c r="HK96" s="565" t="e">
        <f>INDEX(VENDREDI!$B$6:$B$29,MATCH($A$96,VENDREDI!K6:K29,0))</f>
        <v>#N/A</v>
      </c>
      <c r="HL96" s="565" t="e">
        <f>INDEX(VENDREDI!$B$6:$B$29,MATCH($A$96,VENDREDI!L6:L29,0))</f>
        <v>#N/A</v>
      </c>
      <c r="HM96" s="565" t="e">
        <f>INDEX(VENDREDI!$B$6:$B$29,MATCH($A$96,VENDREDI!M6:M29,0))</f>
        <v>#N/A</v>
      </c>
      <c r="HN96" s="565" t="e">
        <f>INDEX(VENDREDI!$B$6:$B$29,MATCH($A$96,VENDREDI!N6:N29,0))</f>
        <v>#N/A</v>
      </c>
      <c r="HO96" s="565" t="e">
        <f>INDEX(VENDREDI!$B$6:$B$29,MATCH($A$96,VENDREDI!O6:O29,0))</f>
        <v>#N/A</v>
      </c>
      <c r="HP96" s="565" t="e">
        <f>INDEX(VENDREDI!$B$6:$B$29,MATCH($A$96,VENDREDI!P6:P29,0))</f>
        <v>#N/A</v>
      </c>
      <c r="HQ96" s="565" t="e">
        <f>INDEX(VENDREDI!$B$6:$B$29,MATCH($A$96,VENDREDI!Q6:Q29,0))</f>
        <v>#N/A</v>
      </c>
      <c r="HR96" s="565" t="e">
        <f>INDEX(VENDREDI!$B$6:$B$29,MATCH($A$96,VENDREDI!R6:R29,0))</f>
        <v>#N/A</v>
      </c>
      <c r="HS96" s="565" t="e">
        <f>INDEX(VENDREDI!$B$6:$B$29,MATCH($A$96,VENDREDI!S6:S29,0))</f>
        <v>#N/A</v>
      </c>
      <c r="HT96" s="565" t="e">
        <f>INDEX(VENDREDI!$B$6:$B$29,MATCH($A$96,VENDREDI!T6:T29,0))</f>
        <v>#N/A</v>
      </c>
      <c r="HU96" s="565" t="e">
        <f>INDEX(VENDREDI!$B$6:$B$29,MATCH($A$96,VENDREDI!U6:U29,0))</f>
        <v>#N/A</v>
      </c>
      <c r="HV96" s="565" t="e">
        <f>INDEX(VENDREDI!$B$6:$B$29,MATCH($A$96,VENDREDI!V6:V29,0))</f>
        <v>#N/A</v>
      </c>
      <c r="HW96" s="565" t="e">
        <f>INDEX(VENDREDI!$B$6:$B$29,MATCH($A$96,VENDREDI!W6:W29,0))</f>
        <v>#N/A</v>
      </c>
      <c r="HX96" s="565" t="e">
        <f>INDEX(VENDREDI!$B$6:$B$29,MATCH($A$96,VENDREDI!X6:X29,0))</f>
        <v>#N/A</v>
      </c>
      <c r="HY96" s="565" t="e">
        <f>INDEX(VENDREDI!$B$6:$B$29,MATCH($A$96,VENDREDI!Y6:Y29,0))</f>
        <v>#N/A</v>
      </c>
      <c r="HZ96" s="565" t="e">
        <f>INDEX(VENDREDI!$B$6:$B$29,MATCH($A$96,VENDREDI!Z6:Z29,0))</f>
        <v>#N/A</v>
      </c>
      <c r="IA96" s="565">
        <f>INDEX(VENDREDI!$B$6:$B$29,MATCH($A$96,VENDREDI!AA6:AA29,0))</f>
        <v>0.33333333333333331</v>
      </c>
      <c r="IB96" s="565">
        <f>INDEX(VENDREDI!$B$6:$B$29,MATCH($A$96,VENDREDI!AB6:AB29,0))</f>
        <v>0.33333333333333331</v>
      </c>
      <c r="IC96" s="572">
        <f t="shared" si="84"/>
        <v>0.66666666666666663</v>
      </c>
      <c r="IG96" s="772">
        <f t="shared" si="85"/>
        <v>0</v>
      </c>
      <c r="JG96" s="572">
        <f t="shared" si="86"/>
        <v>0</v>
      </c>
      <c r="JI96" s="772">
        <f t="shared" si="87"/>
        <v>0</v>
      </c>
      <c r="KI96" s="572">
        <f t="shared" si="88"/>
        <v>0</v>
      </c>
      <c r="KK96" s="565">
        <f t="shared" si="89"/>
        <v>0</v>
      </c>
      <c r="LK96" s="572">
        <f t="shared" si="90"/>
        <v>0</v>
      </c>
      <c r="LM96" s="565">
        <f t="shared" si="91"/>
        <v>0</v>
      </c>
      <c r="MM96" s="572">
        <f t="shared" si="92"/>
        <v>0</v>
      </c>
      <c r="MP96" s="565">
        <f t="shared" si="93"/>
        <v>0</v>
      </c>
      <c r="NP96" s="572">
        <f t="shared" si="94"/>
        <v>0</v>
      </c>
      <c r="NS96" s="564">
        <f t="shared" si="95"/>
        <v>0</v>
      </c>
      <c r="NT96" s="617" t="e">
        <f>INDEX(LUNDI!$B$63:$B$66,MATCH(A96,LUNDI!$D$63:$D$66,0))</f>
        <v>#N/A</v>
      </c>
      <c r="NU96" s="618" t="e">
        <f>INDEX(LUNDI!$B$63:$B$66,MATCH(A96,LUNDI!$E$63:$E$66,0))</f>
        <v>#N/A</v>
      </c>
      <c r="NV96" s="625" t="e">
        <f>INDEX(LUNDI!$H$63:$H$66,MATCH(A96,LUNDI!$J$63:$J$66,0))</f>
        <v>#N/A</v>
      </c>
      <c r="NW96" s="626" t="e">
        <f>INDEX(LUNDI!$H$63:$H$66,MATCH(A96,LUNDI!$K$63:$K$66,0))</f>
        <v>#N/A</v>
      </c>
      <c r="NX96" s="617" t="e">
        <f>INDEX(MARDI!$B$63:$B$66,MATCH(A96,MARDI!$D$63:$D$66,0))</f>
        <v>#N/A</v>
      </c>
      <c r="NY96" s="618" t="e">
        <f>INDEX(MARDI!$B$63:$B$66,MATCH(A96,MARDI!$E$63:$E$66,0))</f>
        <v>#N/A</v>
      </c>
      <c r="NZ96" s="625" t="e">
        <f>INDEX(MARDI!$H$63:$H$66,MATCH(A96,MARDI!$J$63:$J$66,0))</f>
        <v>#N/A</v>
      </c>
      <c r="OA96" s="626" t="e">
        <f>INDEX(MARDI!$H$63:$H$66,MATCH(A96,MARDI!$K$63:$K$66,0))</f>
        <v>#N/A</v>
      </c>
      <c r="OB96" s="617" t="e">
        <f>INDEX(MERCREDI!$B$63:$B$66,MATCH(A96,MERCREDI!$D$63:$D$66,0))</f>
        <v>#N/A</v>
      </c>
      <c r="OC96" s="618" t="e">
        <f>INDEX(MERCREDI!$B$63:$B$66,MATCH(A96,MERCREDI!$E$63:$E$66,0))</f>
        <v>#N/A</v>
      </c>
      <c r="OD96" s="625" t="e">
        <f>INDEX(MERCREDI!$H$63:$H$66,MATCH(A96,MERCREDI!$J$63:$J$66,0))</f>
        <v>#N/A</v>
      </c>
      <c r="OE96" s="626" t="e">
        <f>INDEX(MERCREDI!$H$63:$H$66,MATCH(A96,MERCREDI!$K$63:$K$66,0))</f>
        <v>#N/A</v>
      </c>
      <c r="OF96" s="617" t="e">
        <f>INDEX(JEUDI!$B$63:$B$66,MATCH(A96,JEUDI!$D$63:$D$66,0))</f>
        <v>#N/A</v>
      </c>
      <c r="OG96" s="618" t="e">
        <f>INDEX(JEUDI!$B$63:$B$66,MATCH(A96,JEUDI!$E$63:$E$66,0))</f>
        <v>#N/A</v>
      </c>
      <c r="OH96" s="625" t="e">
        <f>INDEX(JEUDI!$H$63:$H$66,MATCH(A96,JEUDI!$J$63:$J$66,0))</f>
        <v>#N/A</v>
      </c>
      <c r="OI96" s="626" t="e">
        <f>INDEX(JEUDI!$H$63:$H$66,MATCH(A96,JEUDI!$K$63:$K$66,0))</f>
        <v>#N/A</v>
      </c>
      <c r="OJ96" s="617" t="e">
        <f>INDEX(VENDREDI!$B$63:$B$66,MATCH(A96,VENDREDI!$D$63:$D$66,0))</f>
        <v>#N/A</v>
      </c>
      <c r="OK96" s="618" t="e">
        <f>INDEX(VENDREDI!$B$63:$B$66,MATCH(A96,VENDREDI!$E$63:$E$66,0))</f>
        <v>#N/A</v>
      </c>
      <c r="OL96" s="625" t="e">
        <f>INDEX(VENDREDI!$H$63:$H$66,MATCH(A96,VENDREDI!$J$63:$J$66,0))</f>
        <v>#N/A</v>
      </c>
      <c r="OM96" s="626" t="e">
        <f>INDEX(VENDREDI!$H$63:$H$66,MATCH(A96,VENDREDI!$K$63:$K$66,0))</f>
        <v>#N/A</v>
      </c>
      <c r="ON96" s="669">
        <f t="shared" si="96"/>
        <v>0</v>
      </c>
      <c r="OO96" s="641" t="e">
        <f>INDEX(LUNDI!$C$63:$C$66,MATCH(A96,LUNDI!$D$63:$D$66,0))</f>
        <v>#N/A</v>
      </c>
      <c r="OP96" s="642" t="e">
        <f>INDEX(LUNDI!$C$63:$C$66,MATCH(A96,LUNDI!$E$63:$E$66,0))</f>
        <v>#N/A</v>
      </c>
      <c r="OQ96" s="645" t="e">
        <f>INDEX(LUNDI!$I$63:$I$66,MATCH(A96,LUNDI!$J$63:$J$66,0))</f>
        <v>#N/A</v>
      </c>
      <c r="OR96" s="646" t="e">
        <f>INDEX(LUNDI!$I$63:$I$66,MATCH(A96,LUNDI!$K$63:$K$66,0))</f>
        <v>#N/A</v>
      </c>
      <c r="OS96" s="649" t="e">
        <f>INDEX(MARDI!$C$63:$C$66,MATCH(A96,MARDI!$D$63:$D$66,0))</f>
        <v>#N/A</v>
      </c>
      <c r="OT96" s="650" t="e">
        <f>INDEX(MARDI!$C$63:$C$66,MATCH(A96,MARDI!$E$63:$E$66,0))</f>
        <v>#N/A</v>
      </c>
      <c r="OU96" s="651" t="e">
        <f>INDEX(MARDI!$I$63:$I$66,MATCH(A96,MARDI!$J$63:$J$66,0))</f>
        <v>#N/A</v>
      </c>
      <c r="OV96" s="652" t="e">
        <f>INDEX(MARDI!$I$63:$I$66,MATCH(A96,MARDI!$K$63:$K$66,0))</f>
        <v>#N/A</v>
      </c>
      <c r="OW96" s="657" t="e">
        <f>INDEX(MERCREDI!$C$63:$C$66,MATCH(A96,MERCREDI!$D$63:$D$66,0))</f>
        <v>#N/A</v>
      </c>
      <c r="OX96" s="658" t="e">
        <f>INDEX(MERCREDI!$C$63:$C$66,MATCH(A96,MERCREDI!$E$63:$E$66,0))</f>
        <v>#N/A</v>
      </c>
      <c r="OY96" s="659" t="e">
        <f>INDEX(MERCREDI!$I$63:$I$66,MATCH(A96,MERCREDI!$J$63:$J$66,0))</f>
        <v>#N/A</v>
      </c>
      <c r="OZ96" s="660" t="e">
        <f>INDEX(MERCREDI!$I$63:$I$66,MATCH(A96,MERCREDI!$K$63:$K$66,0))</f>
        <v>#N/A</v>
      </c>
      <c r="PA96" s="657" t="e">
        <f>INDEX(JEUDI!$C$63:$C$66,MATCH(A96,JEUDI!$D$63:$D$66,0))</f>
        <v>#N/A</v>
      </c>
      <c r="PB96" s="658" t="e">
        <f>INDEX(JEUDI!$C$63:$C$66,MATCH(A96,JEUDI!$E$63:$E$66,0))</f>
        <v>#N/A</v>
      </c>
      <c r="PC96" s="659" t="e">
        <f>INDEX(JEUDI!$I$63:$I$66,MATCH(A96,JEUDI!$J$63:$J$66,0))</f>
        <v>#N/A</v>
      </c>
      <c r="PD96" s="660" t="e">
        <f>INDEX(JEUDI!$I$63:$I$66,MATCH(A96,JEUDI!$K$63:$K$66,0))</f>
        <v>#N/A</v>
      </c>
      <c r="PE96" s="657" t="e">
        <f>INDEX(VENDREDI!$C$63:$C$66,MATCH(A96,VENDREDI!$D$63:$D$66,0))</f>
        <v>#N/A</v>
      </c>
      <c r="PF96" s="658" t="e">
        <f>INDEX(VENDREDI!$C$63:$C$66,MATCH(A96,VENDREDI!$E$63:$E$66,0))</f>
        <v>#N/A</v>
      </c>
      <c r="PG96" s="659" t="e">
        <f>INDEX(VENDREDI!$I$63:$I$66,MATCH(A96,VENDREDI!$J$63:$J$66,0))</f>
        <v>#N/A</v>
      </c>
      <c r="PH96" s="660" t="e">
        <f>INDEX(VENDREDI!$I$63:$I$66,MATCH(A96,VENDREDI!$K$63:$K$66,0))</f>
        <v>#N/A</v>
      </c>
    </row>
    <row r="97" spans="1:424" x14ac:dyDescent="0.25">
      <c r="A97" s="198">
        <f>'LISTE DES PROFS'!A92</f>
        <v>0</v>
      </c>
      <c r="B97" s="226">
        <f t="shared" si="69"/>
        <v>0</v>
      </c>
      <c r="C97" s="487">
        <f t="shared" si="70"/>
        <v>0</v>
      </c>
      <c r="D97" s="481">
        <f t="shared" si="71"/>
        <v>0</v>
      </c>
      <c r="E97" s="482">
        <f t="shared" si="72"/>
        <v>0</v>
      </c>
      <c r="F97" s="226">
        <f t="shared" si="73"/>
        <v>0</v>
      </c>
      <c r="G97" s="487">
        <f t="shared" si="74"/>
        <v>0</v>
      </c>
      <c r="H97" s="481">
        <f t="shared" si="97"/>
        <v>0</v>
      </c>
      <c r="I97" s="482">
        <f t="shared" si="76"/>
        <v>0</v>
      </c>
      <c r="J97" s="226">
        <f t="shared" si="52"/>
        <v>0</v>
      </c>
      <c r="K97" s="487">
        <f t="shared" si="53"/>
        <v>0</v>
      </c>
      <c r="L97" s="481">
        <f t="shared" si="54"/>
        <v>0</v>
      </c>
      <c r="M97" s="482">
        <f t="shared" si="55"/>
        <v>0</v>
      </c>
      <c r="N97" s="492">
        <f t="shared" si="77"/>
        <v>0</v>
      </c>
      <c r="P97" s="226">
        <f>COUNTIF(LUNDI!$D$6:$AB$15,A97)</f>
        <v>0</v>
      </c>
      <c r="Q97" s="228">
        <f>COUNTIF(LUNDI!$D$20:$Y$29,A97)</f>
        <v>0</v>
      </c>
      <c r="R97" s="444">
        <f t="shared" si="56"/>
        <v>0</v>
      </c>
      <c r="S97" s="228">
        <f>COUNTIF(MARDI!$D$6:$AB$15,A97)</f>
        <v>0</v>
      </c>
      <c r="T97" s="228">
        <f>COUNTIF(MARDI!$D$20:$Y$29,A97)</f>
        <v>0</v>
      </c>
      <c r="U97" s="444">
        <f t="shared" si="57"/>
        <v>0</v>
      </c>
      <c r="V97" s="228">
        <f>COUNTIF(MERCREDI!$D$6:$AB$15,A97)</f>
        <v>0</v>
      </c>
      <c r="W97" s="228">
        <f>COUNTIF(MERCREDI!$D$20:$Y$29,A97)</f>
        <v>0</v>
      </c>
      <c r="X97" s="444">
        <f t="shared" si="58"/>
        <v>0</v>
      </c>
      <c r="Y97" s="228">
        <f>COUNTIF(JEUDI!$D$6:$AB$15,A97)</f>
        <v>0</v>
      </c>
      <c r="Z97" s="228">
        <f>COUNTIF(JEUDI!$D$20:$Y$29,A97)</f>
        <v>0</v>
      </c>
      <c r="AA97" s="444">
        <f t="shared" si="59"/>
        <v>0</v>
      </c>
      <c r="AB97" s="228">
        <f>COUNTIF(VENDREDI!$D$6:$AB$15,A97)</f>
        <v>0</v>
      </c>
      <c r="AC97" s="229">
        <f>COUNTIF(VENDREDI!$D$20:$Y$29,A97)</f>
        <v>0</v>
      </c>
      <c r="AD97" s="451">
        <f t="shared" si="60"/>
        <v>0</v>
      </c>
      <c r="AE97" s="226">
        <f>COUNTIF(LUNDI!$D$63:$D$66,A97)</f>
        <v>0</v>
      </c>
      <c r="AF97" s="227">
        <f>COUNTIF(LUNDI!$E$63:$E$66,A97)</f>
        <v>0</v>
      </c>
      <c r="AG97" s="228">
        <f>COUNTIF(MARDI!$D$63:$D$66,A97)</f>
        <v>0</v>
      </c>
      <c r="AH97" s="234">
        <f>COUNTIF(MARDI!$E$63:$E$66,A97)</f>
        <v>0</v>
      </c>
      <c r="AI97" s="228">
        <f>COUNTIF(MERCREDI!$D$63:$D$66,A97)</f>
        <v>0</v>
      </c>
      <c r="AJ97" s="234">
        <f>COUNTIF(MERCREDI!$E$63:$E$66,A97)</f>
        <v>0</v>
      </c>
      <c r="AK97" s="228">
        <f>COUNTIF(JEUDI!$D$63:$D$66,A97)</f>
        <v>0</v>
      </c>
      <c r="AL97" s="227">
        <f>COUNTIF(JEUDI!$E$63:$E$66,A97)</f>
        <v>0</v>
      </c>
      <c r="AM97" s="228">
        <f>COUNTIF(VENDREDI!$D$63:$D$66,A97)</f>
        <v>0</v>
      </c>
      <c r="AN97" s="525">
        <f>COUNTIF(VENDREDI!$E$63:$E$66,A97)</f>
        <v>0</v>
      </c>
      <c r="AO97" s="226">
        <f>COUNTIF(LUNDI!$F$63:$F$66,A97)</f>
        <v>0</v>
      </c>
      <c r="AP97" s="227"/>
      <c r="AQ97" s="228">
        <f>COUNTIF(MARDI!$F$63:$F$66,A97)</f>
        <v>0</v>
      </c>
      <c r="AR97" s="227"/>
      <c r="AS97" s="228">
        <f>COUNTIF(MERCREDI!$F$63:$F$66,A97)</f>
        <v>0</v>
      </c>
      <c r="AT97" s="227"/>
      <c r="AU97" s="228">
        <f>COUNTIF(JEUDI!$F$63:$F$66,A97)</f>
        <v>0</v>
      </c>
      <c r="AV97" s="227"/>
      <c r="AW97" s="229">
        <f>COUNTIF(VENDREDI!$F$63:$F$66,A97)</f>
        <v>0</v>
      </c>
      <c r="AZ97" s="236">
        <f>COUNTIF(LUNDI!$D$35:$AB$44,A97)</f>
        <v>0</v>
      </c>
      <c r="BA97" s="237">
        <f>COUNTIF(LUNDI!$D$49:$Y$58,A97)</f>
        <v>0</v>
      </c>
      <c r="BB97" s="444">
        <f t="shared" si="61"/>
        <v>0</v>
      </c>
      <c r="BC97" s="237">
        <f>COUNTIF(MARDI!$D$35:$AB$44,A97)</f>
        <v>0</v>
      </c>
      <c r="BD97" s="237">
        <f>COUNTIF(MARDI!$D$49:$Y$58,A97)</f>
        <v>0</v>
      </c>
      <c r="BE97" s="444">
        <f t="shared" si="62"/>
        <v>0</v>
      </c>
      <c r="BF97" s="237">
        <f>COUNTIF(MERCREDI!$D$35:$AB$44,A97)</f>
        <v>0</v>
      </c>
      <c r="BG97" s="237">
        <f>COUNTIF(MERCREDI!$D$49:$Y$58,A97)</f>
        <v>0</v>
      </c>
      <c r="BH97" s="444">
        <f t="shared" si="63"/>
        <v>0</v>
      </c>
      <c r="BI97" s="237">
        <f>COUNTIF(JEUDI!$D$35:$AB$44,A97)</f>
        <v>0</v>
      </c>
      <c r="BJ97" s="237">
        <f>COUNTIF(JEUDI!$D$49:$Y$58,A97)</f>
        <v>0</v>
      </c>
      <c r="BK97" s="444">
        <f t="shared" si="64"/>
        <v>0</v>
      </c>
      <c r="BL97" s="237">
        <f>COUNTIF(VENDREDI!$D$35:$AB$44,A97)</f>
        <v>0</v>
      </c>
      <c r="BM97" s="238">
        <f>COUNTIF(VENDREDI!$D$49:$Y$58,A97)</f>
        <v>0</v>
      </c>
      <c r="BN97" s="451">
        <f t="shared" si="65"/>
        <v>0</v>
      </c>
      <c r="BO97" s="207">
        <f>COUNTIF(LUNDI!$J$63:$J$66,A97)</f>
        <v>0</v>
      </c>
      <c r="BP97" s="41">
        <f>COUNTIF(LUNDI!$K$63:$K$66,A97)</f>
        <v>0</v>
      </c>
      <c r="BQ97" s="207">
        <f>COUNTIF(MARDI!$J$63:$J$66,A97)</f>
        <v>0</v>
      </c>
      <c r="BR97" s="41">
        <f>COUNTIF(MARDI!$K$63:$K$66,A97)</f>
        <v>0</v>
      </c>
      <c r="BS97" s="207">
        <f>COUNTIF(MERCREDI!$J$63:$J$66,A97)</f>
        <v>0</v>
      </c>
      <c r="BT97" s="41">
        <f>COUNTIF(MERCREDI!$K$63:$K$66,A97)</f>
        <v>0</v>
      </c>
      <c r="BU97" s="207">
        <f>COUNTIF(JEUDI!$J$63:$J$66,A97)</f>
        <v>0</v>
      </c>
      <c r="BV97" s="41">
        <f>COUNTIF(JEUDI!$K$63:$K$66,A97)</f>
        <v>0</v>
      </c>
      <c r="BW97" s="207">
        <f>COUNTIF(VENDREDI!$J$63:$J$66,A97)</f>
        <v>0</v>
      </c>
      <c r="BX97" s="42">
        <f>COUNTIF(VENDREDI!$K$63:$K$66,A97)</f>
        <v>0</v>
      </c>
      <c r="BY97" s="207">
        <f>COUNTIF(LUNDI!$L$66:$L153,A97)</f>
        <v>0</v>
      </c>
      <c r="BZ97" s="208"/>
      <c r="CA97" s="41">
        <f>COUNTIF(MARDI!$L$63:$L$66,A97)</f>
        <v>0</v>
      </c>
      <c r="CB97" s="208"/>
      <c r="CC97" s="208">
        <f>COUNTIF(MERCREDI!$L$63:$L$66,A97)</f>
        <v>0</v>
      </c>
      <c r="CD97" s="208"/>
      <c r="CE97" s="41">
        <f>COUNTIF(JEUDI!$L$63:$L$66,A97)</f>
        <v>0</v>
      </c>
      <c r="CF97" s="208"/>
      <c r="CG97" s="209">
        <f>COUNTIF(VENDREDI!$L$63:$L$66,A97)</f>
        <v>0</v>
      </c>
      <c r="CH97" s="466"/>
      <c r="CI97" s="466"/>
      <c r="CJ97" s="466"/>
      <c r="CK97" s="43">
        <f>COUNTIF(LUNDI!$O$64:$O$66,A97)</f>
        <v>0</v>
      </c>
      <c r="CL97" s="41">
        <f>COUNTIF(MARDI!$O$64:$O$66,A97)</f>
        <v>0</v>
      </c>
      <c r="CM97" s="41">
        <f>COUNTIF(MERCREDI!$O$64:$O$66,A97)</f>
        <v>0</v>
      </c>
      <c r="CN97" s="41">
        <f>COUNTIF(JEUDI!$O$64:$O$66,A97)</f>
        <v>0</v>
      </c>
      <c r="CO97" s="42">
        <f>COUNTIF(VENDREDI!$O$64:$O$66,A97)</f>
        <v>0</v>
      </c>
      <c r="CQ97" s="43">
        <f>COUNTIF(LUNDI!$P$64:$P$66,A97)</f>
        <v>0</v>
      </c>
      <c r="CR97" s="41">
        <f>COUNTIF(MARDI!$P$64:$P$66,A97)</f>
        <v>0</v>
      </c>
      <c r="CS97" s="41">
        <f>COUNTIF(MERCREDI!$P$64:$P$66,A97)</f>
        <v>0</v>
      </c>
      <c r="CT97" s="41">
        <f>COUNTIF(JEUDI!$P$64:$P$66,A97)</f>
        <v>0</v>
      </c>
      <c r="CU97" s="42">
        <f>COUNTIF(VENDREDI!$P$64:$P$66,A97)</f>
        <v>0</v>
      </c>
      <c r="CV97" s="543">
        <f t="shared" si="78"/>
        <v>0</v>
      </c>
      <c r="CW97" s="559" t="e">
        <f>INDEX(LUNDI!$B$6:$B$29,MATCH($A$97,LUNDI!D6:D29,0))</f>
        <v>#N/A</v>
      </c>
      <c r="CX97" s="559" t="e">
        <f>INDEX(LUNDI!$B$6:$B$29,MATCH($A$97,LUNDI!E6:E29,0))</f>
        <v>#N/A</v>
      </c>
      <c r="CY97" s="559" t="e">
        <f>INDEX(LUNDI!$B$6:$B$29,MATCH($A$97,LUNDI!F6:F29,0))</f>
        <v>#N/A</v>
      </c>
      <c r="CZ97" s="559" t="e">
        <f>INDEX(LUNDI!$B$6:$B$29,MATCH($A$97,LUNDI!G6:G29,0))</f>
        <v>#N/A</v>
      </c>
      <c r="DA97" s="559" t="e">
        <f>INDEX(LUNDI!$B$6:$B$29,MATCH($A$97,LUNDI!H6:H29,0))</f>
        <v>#N/A</v>
      </c>
      <c r="DB97" s="559" t="e">
        <f>INDEX(LUNDI!$B$6:$B$29,MATCH($A$97,LUNDI!I6:I29,0))</f>
        <v>#N/A</v>
      </c>
      <c r="DC97" s="559" t="e">
        <f>INDEX(LUNDI!$B$6:$B$29,MATCH($A$97,LUNDI!J6:J29,0))</f>
        <v>#N/A</v>
      </c>
      <c r="DD97" s="559" t="e">
        <f>INDEX(LUNDI!$B$6:$B$29,MATCH($A$97,LUNDI!K6:K29,0))</f>
        <v>#N/A</v>
      </c>
      <c r="DE97" s="559" t="e">
        <f>INDEX(LUNDI!$B$6:$B$29,MATCH($A$97,LUNDI!L6:L29,0))</f>
        <v>#N/A</v>
      </c>
      <c r="DF97" s="559" t="e">
        <f>INDEX(LUNDI!$B$6:$B$29,MATCH($A$97,LUNDI!M6:M29,0))</f>
        <v>#N/A</v>
      </c>
      <c r="DG97" s="559" t="e">
        <f>INDEX(LUNDI!$B$6:$B$29,MATCH($A$97,LUNDI!N6:N29,0))</f>
        <v>#N/A</v>
      </c>
      <c r="DH97" s="559" t="e">
        <f>INDEX(LUNDI!$B$6:$B$29,MATCH($A$97,LUNDI!O6:O29,0))</f>
        <v>#N/A</v>
      </c>
      <c r="DI97" s="559" t="e">
        <f>INDEX(LUNDI!$B$6:$B$29,MATCH($A$97,LUNDI!P6:P29,0))</f>
        <v>#N/A</v>
      </c>
      <c r="DJ97" s="559" t="e">
        <f>INDEX(LUNDI!$B$6:$B$29,MATCH($A$97,LUNDI!Q6:Q29,0))</f>
        <v>#N/A</v>
      </c>
      <c r="DK97" s="559" t="e">
        <f>INDEX(LUNDI!$B$6:$B$29,MATCH($A$97,LUNDI!R6:R29,0))</f>
        <v>#N/A</v>
      </c>
      <c r="DL97" s="559" t="e">
        <f>INDEX(LUNDI!$B$6:$B$29,MATCH($A$97,LUNDI!S6:S29,0))</f>
        <v>#N/A</v>
      </c>
      <c r="DM97" s="559" t="e">
        <f>INDEX(LUNDI!$B$6:$B$29,MATCH($A$97,LUNDI!T6:T29,0))</f>
        <v>#N/A</v>
      </c>
      <c r="DN97" s="559" t="e">
        <f>INDEX(LUNDI!$B$6:$B$29,MATCH($A$97,LUNDI!U6:U29,0))</f>
        <v>#N/A</v>
      </c>
      <c r="DO97" s="559" t="e">
        <f>INDEX(LUNDI!$B$6:$B$29,MATCH($A$97,LUNDI!V6:V29,0))</f>
        <v>#N/A</v>
      </c>
      <c r="DP97" s="559" t="e">
        <f>INDEX(LUNDI!$B$6:$B$29,MATCH($A$97,LUNDI!W6:W29,0))</f>
        <v>#N/A</v>
      </c>
      <c r="DQ97" s="559" t="e">
        <f>INDEX(LUNDI!$B$6:$B$29,MATCH($A$97,LUNDI!X6:X29,0))</f>
        <v>#N/A</v>
      </c>
      <c r="DR97" s="559" t="e">
        <f>INDEX(LUNDI!$B$6:$B$29,MATCH($A$97,LUNDI!Y6:Y29,0))</f>
        <v>#N/A</v>
      </c>
      <c r="DS97" s="559" t="e">
        <f>INDEX(LUNDI!$B$6:$B$29,MATCH($A$97,LUNDI!Z6:Z29,0))</f>
        <v>#N/A</v>
      </c>
      <c r="DT97" s="559">
        <f>INDEX(LUNDI!$B$6:$B$29,MATCH($A$97,LUNDI!AA6:AA29,0))</f>
        <v>0.33333333333333331</v>
      </c>
      <c r="DU97" s="559">
        <f>INDEX(LUNDI!$B$6:$B$29,MATCH($A$97,LUNDI!AB6:AB29,0))</f>
        <v>0.33333333333333331</v>
      </c>
      <c r="DV97" s="572">
        <f t="shared" si="66"/>
        <v>0.66666666666666663</v>
      </c>
      <c r="DW97" s="543">
        <f t="shared" si="67"/>
        <v>0</v>
      </c>
      <c r="DX97" s="559" t="e">
        <f>INDEX(MARDI!$B$6:$B$29,MATCH($A$97,MARDI!D6:D29,0))</f>
        <v>#N/A</v>
      </c>
      <c r="DY97" s="559" t="e">
        <f>INDEX(MARDI!$B$6:$B$29,MATCH($A$97,MARDI!E6:E29,0))</f>
        <v>#N/A</v>
      </c>
      <c r="DZ97" s="559" t="e">
        <f>INDEX(MARDI!$B$6:$B$29,MATCH($A$97,MARDI!F6:F29,0))</f>
        <v>#N/A</v>
      </c>
      <c r="EA97" s="559" t="e">
        <f>INDEX(MARDI!$B$6:$B$29,MATCH($A$97,MARDI!G6:G29,0))</f>
        <v>#N/A</v>
      </c>
      <c r="EB97" s="559" t="e">
        <f>INDEX(MARDI!$B$6:$B$29,MATCH($A$97,MARDI!H6:H29,0))</f>
        <v>#N/A</v>
      </c>
      <c r="EC97" s="559" t="e">
        <f>INDEX(MARDI!$B$6:$B$29,MATCH($A$97,MARDI!I6:I29,0))</f>
        <v>#N/A</v>
      </c>
      <c r="ED97" s="559" t="e">
        <f>INDEX(MARDI!$B$6:$B$29,MATCH($A$97,MARDI!J6:J29,0))</f>
        <v>#N/A</v>
      </c>
      <c r="EE97" s="559" t="e">
        <f>INDEX(MARDI!$B$6:$B$29,MATCH($A$97,MARDI!K6:K29,0))</f>
        <v>#N/A</v>
      </c>
      <c r="EF97" s="559" t="e">
        <f>INDEX(MARDI!$B$6:$B$29,MATCH($A$97,MARDI!L6:L29,0))</f>
        <v>#N/A</v>
      </c>
      <c r="EG97" s="559" t="e">
        <f>INDEX(MARDI!$B$6:$B$29,MATCH($A$97,MARDI!M6:M29,0))</f>
        <v>#N/A</v>
      </c>
      <c r="EH97" s="559" t="e">
        <f>INDEX(MARDI!$B$6:$B$29,MATCH($A$97,MARDI!N6:N29,0))</f>
        <v>#N/A</v>
      </c>
      <c r="EI97" s="559" t="e">
        <f>INDEX(MARDI!$B$6:$B$29,MATCH($A$97,MARDI!O6:O29,0))</f>
        <v>#N/A</v>
      </c>
      <c r="EJ97" s="559" t="e">
        <f>INDEX(MARDI!$B$6:$B$29,MATCH($A$97,MARDI!P6:P29,0))</f>
        <v>#N/A</v>
      </c>
      <c r="EK97" s="559" t="e">
        <f>INDEX(MARDI!$B$6:$B$29,MATCH($A$97,MARDI!Q6:Q29,0))</f>
        <v>#N/A</v>
      </c>
      <c r="EL97" s="559" t="e">
        <f>INDEX(MARDI!$B$6:$B$29,MATCH($A$97,MARDI!R6:R29,0))</f>
        <v>#N/A</v>
      </c>
      <c r="EM97" s="559" t="e">
        <f>INDEX(MARDI!$B$6:$B$29,MATCH($A$97,MARDI!S6:S29,0))</f>
        <v>#N/A</v>
      </c>
      <c r="EN97" s="559" t="e">
        <f>INDEX(MARDI!$B$6:$B$29,MATCH($A$97,MARDI!T6:T29,0))</f>
        <v>#N/A</v>
      </c>
      <c r="EO97" s="559" t="e">
        <f>INDEX(MARDI!$B$6:$B$29,MATCH($A$97,MARDI!U6:U29,0))</f>
        <v>#N/A</v>
      </c>
      <c r="EP97" s="559" t="e">
        <f>INDEX(MARDI!$B$6:$B$29,MATCH($A$97,MARDI!V6:V29,0))</f>
        <v>#N/A</v>
      </c>
      <c r="EQ97" s="559" t="e">
        <f>INDEX(MARDI!$B$6:$B$29,MATCH($A$97,MARDI!W6:W29,0))</f>
        <v>#N/A</v>
      </c>
      <c r="ER97" s="559" t="e">
        <f>INDEX(MARDI!$B$6:$B$29,MATCH($A$97,MARDI!X6:X29,0))</f>
        <v>#N/A</v>
      </c>
      <c r="ES97" s="559" t="e">
        <f>INDEX(MARDI!$B$6:$B$29,MATCH($A$97,MARDI!Y6:Y29,0))</f>
        <v>#N/A</v>
      </c>
      <c r="ET97" s="559" t="e">
        <f>INDEX(MARDI!$B$6:$B$29,MATCH($A$97,MARDI!Z6:Z29,0))</f>
        <v>#N/A</v>
      </c>
      <c r="EU97" s="559">
        <f>INDEX(MARDI!$B$6:$B$29,MATCH($A$97,MARDI!AA6:AA29,0))</f>
        <v>0.33333333333333331</v>
      </c>
      <c r="EV97" s="559">
        <f>INDEX(MARDI!$B$6:$B$29,MATCH($A$97,MARDI!AB6:AB29,0))</f>
        <v>0.33333333333333331</v>
      </c>
      <c r="EW97" s="572">
        <f t="shared" si="68"/>
        <v>0.66666666666666663</v>
      </c>
      <c r="EY97" s="568">
        <f t="shared" si="79"/>
        <v>0</v>
      </c>
      <c r="EZ97" s="559" t="e">
        <f>INDEX(MERCREDI!$B$6:$B$29,MATCH($A$97,MERCREDI!D6:D29,0))</f>
        <v>#N/A</v>
      </c>
      <c r="FA97" s="559" t="e">
        <f>INDEX(MERCREDI!$B$6:$B$29,MATCH($A$97,MERCREDI!E6:E29,0))</f>
        <v>#N/A</v>
      </c>
      <c r="FB97" s="559" t="e">
        <f>INDEX(MERCREDI!$B$6:$B$29,MATCH($A$97,MERCREDI!F6:F29,0))</f>
        <v>#N/A</v>
      </c>
      <c r="FC97" s="559" t="e">
        <f>INDEX(MERCREDI!$B$6:$B$29,MATCH($A$97,MERCREDI!G6:G29,0))</f>
        <v>#N/A</v>
      </c>
      <c r="FD97" s="559" t="e">
        <f>INDEX(MERCREDI!$B$6:$B$29,MATCH($A$97,MERCREDI!H6:H29,0))</f>
        <v>#N/A</v>
      </c>
      <c r="FE97" s="559" t="e">
        <f>INDEX(MERCREDI!$B$6:$B$29,MATCH($A$97,MERCREDI!I6:I29,0))</f>
        <v>#N/A</v>
      </c>
      <c r="FF97" s="559" t="e">
        <f>INDEX(MERCREDI!$B$6:$B$29,MATCH($A$97,MERCREDI!J6:J29,0))</f>
        <v>#N/A</v>
      </c>
      <c r="FG97" s="559" t="e">
        <f>INDEX(MERCREDI!$B$6:$B$29,MATCH($A$97,MERCREDI!K6:K29,0))</f>
        <v>#N/A</v>
      </c>
      <c r="FH97" s="559" t="e">
        <f>INDEX(MERCREDI!$B$6:$B$29,MATCH($A$97,MERCREDI!L6:L29,0))</f>
        <v>#N/A</v>
      </c>
      <c r="FI97" s="559" t="e">
        <f>INDEX(MERCREDI!$B$6:$B$29,MATCH($A$97,MERCREDI!M6:M29,0))</f>
        <v>#N/A</v>
      </c>
      <c r="FJ97" s="559" t="e">
        <f>INDEX(MERCREDI!$B$6:$B$29,MATCH($A$97,MERCREDI!N6:N29,0))</f>
        <v>#N/A</v>
      </c>
      <c r="FK97" s="559" t="e">
        <f>INDEX(MERCREDI!$B$6:$B$29,MATCH($A$97,MERCREDI!O6:O29,0))</f>
        <v>#N/A</v>
      </c>
      <c r="FL97" s="559" t="e">
        <f>INDEX(MERCREDI!$B$6:$B$29,MATCH($A$97,MERCREDI!P6:P29,0))</f>
        <v>#N/A</v>
      </c>
      <c r="FM97" s="559" t="e">
        <f>INDEX(MERCREDI!$B$6:$B$29,MATCH($A$97,MERCREDI!Q6:Q29,0))</f>
        <v>#N/A</v>
      </c>
      <c r="FN97" s="559" t="e">
        <f>INDEX(MERCREDI!$B$6:$B$29,MATCH($A$97,MERCREDI!R6:R29,0))</f>
        <v>#N/A</v>
      </c>
      <c r="FO97" s="559" t="e">
        <f>INDEX(MERCREDI!$B$6:$B$29,MATCH($A$97,MERCREDI!S6:S29,0))</f>
        <v>#N/A</v>
      </c>
      <c r="FP97" s="559" t="e">
        <f>INDEX(MERCREDI!$B$6:$B$29,MATCH($A$97,MERCREDI!T6:T29,0))</f>
        <v>#N/A</v>
      </c>
      <c r="FQ97" s="559" t="e">
        <f>INDEX(MERCREDI!$B$6:$B$29,MATCH($A$97,MERCREDI!U6:U29,0))</f>
        <v>#N/A</v>
      </c>
      <c r="FR97" s="559" t="e">
        <f>INDEX(MERCREDI!$B$6:$B$29,MATCH($A$97,MERCREDI!V6:V29,0))</f>
        <v>#N/A</v>
      </c>
      <c r="FS97" s="559" t="e">
        <f>INDEX(MERCREDI!$B$6:$B$29,MATCH($A$97,MERCREDI!W6:W29,0))</f>
        <v>#N/A</v>
      </c>
      <c r="FT97" s="559" t="e">
        <f>INDEX(MERCREDI!$B$6:$B$29,MATCH($A$97,MERCREDI!X6:X29,0))</f>
        <v>#N/A</v>
      </c>
      <c r="FU97" s="559" t="e">
        <f>INDEX(MERCREDI!$B$6:$B$29,MATCH($A$97,MERCREDI!Y6:Y29,0))</f>
        <v>#N/A</v>
      </c>
      <c r="FV97" s="559" t="e">
        <f>INDEX(MERCREDI!$B$6:$B$29,MATCH($A$97,MERCREDI!Z6:Z29,0))</f>
        <v>#N/A</v>
      </c>
      <c r="FW97" s="559">
        <f>INDEX(MERCREDI!$B$6:$B$29,MATCH($A$97,MERCREDI!AA6:AA29,0))</f>
        <v>0.33333333333333331</v>
      </c>
      <c r="FX97" s="559">
        <f>INDEX(MERCREDI!$B$6:$B$29,MATCH($A$97,MERCREDI!AB6:AB29,0))</f>
        <v>0.33333333333333331</v>
      </c>
      <c r="FY97" s="572">
        <f t="shared" si="80"/>
        <v>0.66666666666666663</v>
      </c>
      <c r="GA97" s="570">
        <f t="shared" si="81"/>
        <v>0</v>
      </c>
      <c r="GB97" s="565" t="e">
        <f>INDEX(JEUDI!$B$6:$B$29,MATCH($A$97,JEUDI!D6:D29,0))</f>
        <v>#N/A</v>
      </c>
      <c r="GC97" s="565" t="e">
        <f>INDEX(JEUDI!$B$6:$B$29,MATCH($A$97,JEUDI!E6:E29,0))</f>
        <v>#N/A</v>
      </c>
      <c r="GD97" s="565" t="e">
        <f>INDEX(JEUDI!$B$6:$B$29,MATCH($A$97,JEUDI!F6:F29,0))</f>
        <v>#N/A</v>
      </c>
      <c r="GE97" s="565" t="e">
        <f>INDEX(JEUDI!$B$6:$B$29,MATCH($A$97,JEUDI!G6:G29,0))</f>
        <v>#N/A</v>
      </c>
      <c r="GF97" s="565" t="e">
        <f>INDEX(JEUDI!$B$6:$B$29,MATCH($A$97,JEUDI!H6:H29,0))</f>
        <v>#N/A</v>
      </c>
      <c r="GG97" s="565" t="e">
        <f>INDEX(JEUDI!$B$6:$B$29,MATCH($A$97,JEUDI!I6:I29,0))</f>
        <v>#N/A</v>
      </c>
      <c r="GH97" s="565" t="e">
        <f>INDEX(JEUDI!$B$6:$B$29,MATCH($A$97,JEUDI!J6:J29,0))</f>
        <v>#N/A</v>
      </c>
      <c r="GI97" s="565" t="e">
        <f>INDEX(JEUDI!$B$6:$B$29,MATCH($A$97,JEUDI!K6:K29,0))</f>
        <v>#N/A</v>
      </c>
      <c r="GJ97" s="565" t="e">
        <f>INDEX(JEUDI!$B$6:$B$29,MATCH($A$97,JEUDI!L6:L29,0))</f>
        <v>#N/A</v>
      </c>
      <c r="GK97" s="565" t="e">
        <f>INDEX(JEUDI!$B$6:$B$29,MATCH($A$97,JEUDI!M6:M29,0))</f>
        <v>#N/A</v>
      </c>
      <c r="GL97" s="565" t="e">
        <f>INDEX(JEUDI!$B$6:$B$29,MATCH($A$97,JEUDI!N6:N29,0))</f>
        <v>#N/A</v>
      </c>
      <c r="GM97" s="565" t="e">
        <f>INDEX(JEUDI!$B$6:$B$29,MATCH($A$97,JEUDI!O6:O29,0))</f>
        <v>#N/A</v>
      </c>
      <c r="GN97" s="565" t="e">
        <f>INDEX(JEUDI!$B$6:$B$29,MATCH($A$97,JEUDI!P6:P29,0))</f>
        <v>#N/A</v>
      </c>
      <c r="GO97" s="565" t="e">
        <f>INDEX(JEUDI!$B$6:$B$29,MATCH($A$97,JEUDI!Q6:Q29,0))</f>
        <v>#N/A</v>
      </c>
      <c r="GP97" s="565" t="e">
        <f>INDEX(JEUDI!$B$6:$B$29,MATCH($A$97,JEUDI!R6:R29,0))</f>
        <v>#N/A</v>
      </c>
      <c r="GQ97" s="565" t="e">
        <f>INDEX(JEUDI!$B$6:$B$29,MATCH($A$97,JEUDI!S6:S29,0))</f>
        <v>#N/A</v>
      </c>
      <c r="GR97" s="565" t="e">
        <f>INDEX(JEUDI!$B$6:$B$29,MATCH($A$97,JEUDI!T6:T29,0))</f>
        <v>#N/A</v>
      </c>
      <c r="GS97" s="565" t="e">
        <f>INDEX(JEUDI!$B$6:$B$29,MATCH($A$97,JEUDI!U6:U29,0))</f>
        <v>#N/A</v>
      </c>
      <c r="GT97" s="565" t="e">
        <f>INDEX(JEUDI!$B$6:$B$29,MATCH($A$97,JEUDI!V6:V29,0))</f>
        <v>#N/A</v>
      </c>
      <c r="GU97" s="565" t="e">
        <f>INDEX(JEUDI!$B$6:$B$29,MATCH($A$97,JEUDI!W6:W29,0))</f>
        <v>#N/A</v>
      </c>
      <c r="GV97" s="565" t="e">
        <f>INDEX(JEUDI!$B$6:$B$29,MATCH($A$97,JEUDI!X6:X29,0))</f>
        <v>#N/A</v>
      </c>
      <c r="GW97" s="565" t="e">
        <f>INDEX(JEUDI!$B$6:$B$29,MATCH($A$97,JEUDI!Y6:Y29,0))</f>
        <v>#N/A</v>
      </c>
      <c r="GX97" s="565" t="e">
        <f>INDEX(JEUDI!$B$6:$B$29,MATCH($A$97,JEUDI!Z6:Z29,0))</f>
        <v>#N/A</v>
      </c>
      <c r="GY97" s="565">
        <f>INDEX(JEUDI!$B$6:$B$29,MATCH($A$97,JEUDI!AA6:AA29,0))</f>
        <v>0.33333333333333331</v>
      </c>
      <c r="GZ97" s="565">
        <f>INDEX(JEUDI!$B$6:$B$29,MATCH($A$97,JEUDI!AB6:AB29,0))</f>
        <v>0.33333333333333331</v>
      </c>
      <c r="HA97" s="572">
        <f t="shared" si="82"/>
        <v>0.66666666666666663</v>
      </c>
      <c r="HC97" s="772">
        <f t="shared" si="83"/>
        <v>0</v>
      </c>
      <c r="HD97" s="565" t="e">
        <f>INDEX(VENDREDI!$B$6:$B$29,MATCH($A$97,VENDREDI!D6:D29,0))</f>
        <v>#N/A</v>
      </c>
      <c r="HE97" s="565" t="e">
        <f>INDEX(VENDREDI!$B$6:$B$29,MATCH($A$97,VENDREDI!E6:E29,0))</f>
        <v>#N/A</v>
      </c>
      <c r="HF97" s="565" t="e">
        <f>INDEX(VENDREDI!$B$6:$B$29,MATCH($A$97,VENDREDI!F6:F29,0))</f>
        <v>#N/A</v>
      </c>
      <c r="HG97" s="565" t="e">
        <f>INDEX(VENDREDI!$B$6:$B$29,MATCH($A$97,VENDREDI!G6:G29,0))</f>
        <v>#N/A</v>
      </c>
      <c r="HH97" s="565" t="e">
        <f>INDEX(VENDREDI!$B$6:$B$29,MATCH($A$97,VENDREDI!H6:H29,0))</f>
        <v>#N/A</v>
      </c>
      <c r="HI97" s="565" t="e">
        <f>INDEX(VENDREDI!$B$6:$B$29,MATCH($A$97,VENDREDI!I6:I29,0))</f>
        <v>#N/A</v>
      </c>
      <c r="HJ97" s="565" t="e">
        <f>INDEX(VENDREDI!$B$6:$B$29,MATCH($A$97,VENDREDI!J6:J29,0))</f>
        <v>#N/A</v>
      </c>
      <c r="HK97" s="565" t="e">
        <f>INDEX(VENDREDI!$B$6:$B$29,MATCH($A$97,VENDREDI!K6:K29,0))</f>
        <v>#N/A</v>
      </c>
      <c r="HL97" s="565" t="e">
        <f>INDEX(VENDREDI!$B$6:$B$29,MATCH($A$97,VENDREDI!L6:L29,0))</f>
        <v>#N/A</v>
      </c>
      <c r="HM97" s="565" t="e">
        <f>INDEX(VENDREDI!$B$6:$B$29,MATCH($A$97,VENDREDI!M6:M29,0))</f>
        <v>#N/A</v>
      </c>
      <c r="HN97" s="565" t="e">
        <f>INDEX(VENDREDI!$B$6:$B$29,MATCH($A$97,VENDREDI!N6:N29,0))</f>
        <v>#N/A</v>
      </c>
      <c r="HO97" s="565" t="e">
        <f>INDEX(VENDREDI!$B$6:$B$29,MATCH($A$97,VENDREDI!O6:O29,0))</f>
        <v>#N/A</v>
      </c>
      <c r="HP97" s="565" t="e">
        <f>INDEX(VENDREDI!$B$6:$B$29,MATCH($A$97,VENDREDI!P6:P29,0))</f>
        <v>#N/A</v>
      </c>
      <c r="HQ97" s="565" t="e">
        <f>INDEX(VENDREDI!$B$6:$B$29,MATCH($A$97,VENDREDI!Q6:Q29,0))</f>
        <v>#N/A</v>
      </c>
      <c r="HR97" s="565" t="e">
        <f>INDEX(VENDREDI!$B$6:$B$29,MATCH($A$97,VENDREDI!R6:R29,0))</f>
        <v>#N/A</v>
      </c>
      <c r="HS97" s="565" t="e">
        <f>INDEX(VENDREDI!$B$6:$B$29,MATCH($A$97,VENDREDI!S6:S29,0))</f>
        <v>#N/A</v>
      </c>
      <c r="HT97" s="565" t="e">
        <f>INDEX(VENDREDI!$B$6:$B$29,MATCH($A$97,VENDREDI!T6:T29,0))</f>
        <v>#N/A</v>
      </c>
      <c r="HU97" s="565" t="e">
        <f>INDEX(VENDREDI!$B$6:$B$29,MATCH($A$97,VENDREDI!U6:U29,0))</f>
        <v>#N/A</v>
      </c>
      <c r="HV97" s="565" t="e">
        <f>INDEX(VENDREDI!$B$6:$B$29,MATCH($A$97,VENDREDI!V6:V29,0))</f>
        <v>#N/A</v>
      </c>
      <c r="HW97" s="565" t="e">
        <f>INDEX(VENDREDI!$B$6:$B$29,MATCH($A$97,VENDREDI!W6:W29,0))</f>
        <v>#N/A</v>
      </c>
      <c r="HX97" s="565" t="e">
        <f>INDEX(VENDREDI!$B$6:$B$29,MATCH($A$97,VENDREDI!X6:X29,0))</f>
        <v>#N/A</v>
      </c>
      <c r="HY97" s="565" t="e">
        <f>INDEX(VENDREDI!$B$6:$B$29,MATCH($A$97,VENDREDI!Y6:Y29,0))</f>
        <v>#N/A</v>
      </c>
      <c r="HZ97" s="565" t="e">
        <f>INDEX(VENDREDI!$B$6:$B$29,MATCH($A$97,VENDREDI!Z6:Z29,0))</f>
        <v>#N/A</v>
      </c>
      <c r="IA97" s="565">
        <f>INDEX(VENDREDI!$B$6:$B$29,MATCH($A$97,VENDREDI!AA6:AA29,0))</f>
        <v>0.33333333333333331</v>
      </c>
      <c r="IB97" s="565">
        <f>INDEX(VENDREDI!$B$6:$B$29,MATCH($A$97,VENDREDI!AB6:AB29,0))</f>
        <v>0.33333333333333331</v>
      </c>
      <c r="IC97" s="572">
        <f t="shared" si="84"/>
        <v>0.66666666666666663</v>
      </c>
      <c r="IG97" s="772">
        <f t="shared" si="85"/>
        <v>0</v>
      </c>
      <c r="JG97" s="572">
        <f t="shared" si="86"/>
        <v>0</v>
      </c>
      <c r="JI97" s="772">
        <f t="shared" si="87"/>
        <v>0</v>
      </c>
      <c r="KI97" s="572">
        <f t="shared" si="88"/>
        <v>0</v>
      </c>
      <c r="KK97" s="565">
        <f t="shared" si="89"/>
        <v>0</v>
      </c>
      <c r="LK97" s="572">
        <f t="shared" si="90"/>
        <v>0</v>
      </c>
      <c r="LM97" s="565">
        <f t="shared" si="91"/>
        <v>0</v>
      </c>
      <c r="MM97" s="572">
        <f t="shared" si="92"/>
        <v>0</v>
      </c>
      <c r="MP97" s="565">
        <f t="shared" si="93"/>
        <v>0</v>
      </c>
      <c r="NP97" s="572">
        <f t="shared" si="94"/>
        <v>0</v>
      </c>
      <c r="NS97" s="564">
        <f t="shared" si="95"/>
        <v>0</v>
      </c>
      <c r="NT97" s="617" t="e">
        <f>INDEX(LUNDI!$B$63:$B$66,MATCH(A97,LUNDI!$D$63:$D$66,0))</f>
        <v>#N/A</v>
      </c>
      <c r="NU97" s="618" t="e">
        <f>INDEX(LUNDI!$B$63:$B$66,MATCH(A97,LUNDI!$E$63:$E$66,0))</f>
        <v>#N/A</v>
      </c>
      <c r="NV97" s="625" t="e">
        <f>INDEX(LUNDI!$H$63:$H$66,MATCH(A97,LUNDI!$J$63:$J$66,0))</f>
        <v>#N/A</v>
      </c>
      <c r="NW97" s="626" t="e">
        <f>INDEX(LUNDI!$H$63:$H$66,MATCH(A97,LUNDI!$K$63:$K$66,0))</f>
        <v>#N/A</v>
      </c>
      <c r="NX97" s="617" t="e">
        <f>INDEX(MARDI!$B$63:$B$66,MATCH(A97,MARDI!$D$63:$D$66,0))</f>
        <v>#N/A</v>
      </c>
      <c r="NY97" s="618" t="e">
        <f>INDEX(MARDI!$B$63:$B$66,MATCH(A97,MARDI!$E$63:$E$66,0))</f>
        <v>#N/A</v>
      </c>
      <c r="NZ97" s="625" t="e">
        <f>INDEX(MARDI!$H$63:$H$66,MATCH(A97,MARDI!$J$63:$J$66,0))</f>
        <v>#N/A</v>
      </c>
      <c r="OA97" s="626" t="e">
        <f>INDEX(MARDI!$H$63:$H$66,MATCH(A97,MARDI!$K$63:$K$66,0))</f>
        <v>#N/A</v>
      </c>
      <c r="OB97" s="617" t="e">
        <f>INDEX(MERCREDI!$B$63:$B$66,MATCH(A97,MERCREDI!$D$63:$D$66,0))</f>
        <v>#N/A</v>
      </c>
      <c r="OC97" s="618" t="e">
        <f>INDEX(MERCREDI!$B$63:$B$66,MATCH(A97,MERCREDI!$E$63:$E$66,0))</f>
        <v>#N/A</v>
      </c>
      <c r="OD97" s="625" t="e">
        <f>INDEX(MERCREDI!$H$63:$H$66,MATCH(A97,MERCREDI!$J$63:$J$66,0))</f>
        <v>#N/A</v>
      </c>
      <c r="OE97" s="626" t="e">
        <f>INDEX(MERCREDI!$H$63:$H$66,MATCH(A97,MERCREDI!$K$63:$K$66,0))</f>
        <v>#N/A</v>
      </c>
      <c r="OF97" s="617" t="e">
        <f>INDEX(JEUDI!$B$63:$B$66,MATCH(A97,JEUDI!$D$63:$D$66,0))</f>
        <v>#N/A</v>
      </c>
      <c r="OG97" s="618" t="e">
        <f>INDEX(JEUDI!$B$63:$B$66,MATCH(A97,JEUDI!$E$63:$E$66,0))</f>
        <v>#N/A</v>
      </c>
      <c r="OH97" s="625" t="e">
        <f>INDEX(JEUDI!$H$63:$H$66,MATCH(A97,JEUDI!$J$63:$J$66,0))</f>
        <v>#N/A</v>
      </c>
      <c r="OI97" s="626" t="e">
        <f>INDEX(JEUDI!$H$63:$H$66,MATCH(A97,JEUDI!$K$63:$K$66,0))</f>
        <v>#N/A</v>
      </c>
      <c r="OJ97" s="617" t="e">
        <f>INDEX(VENDREDI!$B$63:$B$66,MATCH(A97,VENDREDI!$D$63:$D$66,0))</f>
        <v>#N/A</v>
      </c>
      <c r="OK97" s="618" t="e">
        <f>INDEX(VENDREDI!$B$63:$B$66,MATCH(A97,VENDREDI!$E$63:$E$66,0))</f>
        <v>#N/A</v>
      </c>
      <c r="OL97" s="625" t="e">
        <f>INDEX(VENDREDI!$H$63:$H$66,MATCH(A97,VENDREDI!$J$63:$J$66,0))</f>
        <v>#N/A</v>
      </c>
      <c r="OM97" s="626" t="e">
        <f>INDEX(VENDREDI!$H$63:$H$66,MATCH(A97,VENDREDI!$K$63:$K$66,0))</f>
        <v>#N/A</v>
      </c>
      <c r="ON97" s="669">
        <f t="shared" si="96"/>
        <v>0</v>
      </c>
      <c r="OO97" s="641" t="e">
        <f>INDEX(LUNDI!$C$63:$C$66,MATCH(A97,LUNDI!$D$63:$D$66,0))</f>
        <v>#N/A</v>
      </c>
      <c r="OP97" s="642" t="e">
        <f>INDEX(LUNDI!$C$63:$C$66,MATCH(A97,LUNDI!$E$63:$E$66,0))</f>
        <v>#N/A</v>
      </c>
      <c r="OQ97" s="645" t="e">
        <f>INDEX(LUNDI!$I$63:$I$66,MATCH(A97,LUNDI!$J$63:$J$66,0))</f>
        <v>#N/A</v>
      </c>
      <c r="OR97" s="646" t="e">
        <f>INDEX(LUNDI!$I$63:$I$66,MATCH(A97,LUNDI!$K$63:$K$66,0))</f>
        <v>#N/A</v>
      </c>
      <c r="OS97" s="649" t="e">
        <f>INDEX(MARDI!$C$63:$C$66,MATCH(A97,MARDI!$D$63:$D$66,0))</f>
        <v>#N/A</v>
      </c>
      <c r="OT97" s="650" t="e">
        <f>INDEX(MARDI!$C$63:$C$66,MATCH(A97,MARDI!$E$63:$E$66,0))</f>
        <v>#N/A</v>
      </c>
      <c r="OU97" s="651" t="e">
        <f>INDEX(MARDI!$I$63:$I$66,MATCH(A97,MARDI!$J$63:$J$66,0))</f>
        <v>#N/A</v>
      </c>
      <c r="OV97" s="652" t="e">
        <f>INDEX(MARDI!$I$63:$I$66,MATCH(A97,MARDI!$K$63:$K$66,0))</f>
        <v>#N/A</v>
      </c>
      <c r="OW97" s="657" t="e">
        <f>INDEX(MERCREDI!$C$63:$C$66,MATCH(A97,MERCREDI!$D$63:$D$66,0))</f>
        <v>#N/A</v>
      </c>
      <c r="OX97" s="658" t="e">
        <f>INDEX(MERCREDI!$C$63:$C$66,MATCH(A97,MERCREDI!$E$63:$E$66,0))</f>
        <v>#N/A</v>
      </c>
      <c r="OY97" s="659" t="e">
        <f>INDEX(MERCREDI!$I$63:$I$66,MATCH(A97,MERCREDI!$J$63:$J$66,0))</f>
        <v>#N/A</v>
      </c>
      <c r="OZ97" s="660" t="e">
        <f>INDEX(MERCREDI!$I$63:$I$66,MATCH(A97,MERCREDI!$K$63:$K$66,0))</f>
        <v>#N/A</v>
      </c>
      <c r="PA97" s="657" t="e">
        <f>INDEX(JEUDI!$C$63:$C$66,MATCH(A97,JEUDI!$D$63:$D$66,0))</f>
        <v>#N/A</v>
      </c>
      <c r="PB97" s="658" t="e">
        <f>INDEX(JEUDI!$C$63:$C$66,MATCH(A97,JEUDI!$E$63:$E$66,0))</f>
        <v>#N/A</v>
      </c>
      <c r="PC97" s="659" t="e">
        <f>INDEX(JEUDI!$I$63:$I$66,MATCH(A97,JEUDI!$J$63:$J$66,0))</f>
        <v>#N/A</v>
      </c>
      <c r="PD97" s="660" t="e">
        <f>INDEX(JEUDI!$I$63:$I$66,MATCH(A97,JEUDI!$K$63:$K$66,0))</f>
        <v>#N/A</v>
      </c>
      <c r="PE97" s="657" t="e">
        <f>INDEX(VENDREDI!$C$63:$C$66,MATCH(A97,VENDREDI!$D$63:$D$66,0))</f>
        <v>#N/A</v>
      </c>
      <c r="PF97" s="658" t="e">
        <f>INDEX(VENDREDI!$C$63:$C$66,MATCH(A97,VENDREDI!$E$63:$E$66,0))</f>
        <v>#N/A</v>
      </c>
      <c r="PG97" s="659" t="e">
        <f>INDEX(VENDREDI!$I$63:$I$66,MATCH(A97,VENDREDI!$J$63:$J$66,0))</f>
        <v>#N/A</v>
      </c>
      <c r="PH97" s="660" t="e">
        <f>INDEX(VENDREDI!$I$63:$I$66,MATCH(A97,VENDREDI!$K$63:$K$66,0))</f>
        <v>#N/A</v>
      </c>
    </row>
    <row r="98" spans="1:424" x14ac:dyDescent="0.25">
      <c r="A98" s="200">
        <f>'LISTE DES PROFS'!A93</f>
        <v>0</v>
      </c>
      <c r="B98" s="233">
        <f t="shared" si="69"/>
        <v>0</v>
      </c>
      <c r="C98" s="234">
        <f t="shared" si="70"/>
        <v>0</v>
      </c>
      <c r="D98" s="234">
        <f t="shared" si="71"/>
        <v>0</v>
      </c>
      <c r="E98" s="235">
        <f t="shared" si="72"/>
        <v>0</v>
      </c>
      <c r="F98" s="233">
        <f t="shared" si="73"/>
        <v>0</v>
      </c>
      <c r="G98" s="234">
        <f t="shared" si="74"/>
        <v>0</v>
      </c>
      <c r="H98" s="234">
        <f t="shared" si="97"/>
        <v>0</v>
      </c>
      <c r="I98" s="235">
        <f t="shared" si="76"/>
        <v>0</v>
      </c>
      <c r="J98" s="233">
        <f t="shared" si="52"/>
        <v>0</v>
      </c>
      <c r="K98" s="234">
        <f t="shared" si="53"/>
        <v>0</v>
      </c>
      <c r="L98" s="234">
        <f t="shared" si="54"/>
        <v>0</v>
      </c>
      <c r="M98" s="235">
        <f t="shared" si="55"/>
        <v>0</v>
      </c>
      <c r="N98" s="491">
        <f t="shared" si="77"/>
        <v>0</v>
      </c>
      <c r="O98" s="506"/>
      <c r="P98" s="240">
        <f>COUNTIF(LUNDI!$D$6:$AB$15,A98)</f>
        <v>0</v>
      </c>
      <c r="Q98" s="241">
        <f>COUNTIF(LUNDI!$D$20:$Y$29,A98)</f>
        <v>0</v>
      </c>
      <c r="R98" s="444">
        <f t="shared" si="56"/>
        <v>0</v>
      </c>
      <c r="S98" s="241">
        <f>COUNTIF(MARDI!$D$6:$AB$15,A98)</f>
        <v>0</v>
      </c>
      <c r="T98" s="241">
        <f>COUNTIF(MARDI!$D$20:$Y$29,A98)</f>
        <v>0</v>
      </c>
      <c r="U98" s="444">
        <f t="shared" si="57"/>
        <v>0</v>
      </c>
      <c r="V98" s="241">
        <f>COUNTIF(MERCREDI!$D$6:$AB$15,A98)</f>
        <v>0</v>
      </c>
      <c r="W98" s="241">
        <f>COUNTIF(MERCREDI!$D$20:$Y$29,A98)</f>
        <v>0</v>
      </c>
      <c r="X98" s="444">
        <f t="shared" si="58"/>
        <v>0</v>
      </c>
      <c r="Y98" s="241">
        <f>COUNTIF(JEUDI!$D$6:$AB$15,A98)</f>
        <v>0</v>
      </c>
      <c r="Z98" s="241">
        <f>COUNTIF(JEUDI!$D$20:$Y$29,A98)</f>
        <v>0</v>
      </c>
      <c r="AA98" s="444">
        <f t="shared" si="59"/>
        <v>0</v>
      </c>
      <c r="AB98" s="241">
        <f>COUNTIF(VENDREDI!$D$6:$AB$15,A98)</f>
        <v>0</v>
      </c>
      <c r="AC98" s="242">
        <f>COUNTIF(VENDREDI!$D$20:$Y$29,A98)</f>
        <v>0</v>
      </c>
      <c r="AD98" s="451">
        <f t="shared" si="60"/>
        <v>0</v>
      </c>
      <c r="AE98" s="226">
        <f>COUNTIF(LUNDI!$D$63:$D$66,A98)</f>
        <v>0</v>
      </c>
      <c r="AF98" s="227">
        <f>COUNTIF(LUNDI!$E$63:$E$66,A98)</f>
        <v>0</v>
      </c>
      <c r="AG98" s="228">
        <f>COUNTIF(MARDI!$D$63:$D$66,A98)</f>
        <v>0</v>
      </c>
      <c r="AH98" s="234">
        <f>COUNTIF(MARDI!$E$63:$E$66,A98)</f>
        <v>0</v>
      </c>
      <c r="AI98" s="228">
        <f>COUNTIF(MERCREDI!$D$63:$D$66,A98)</f>
        <v>0</v>
      </c>
      <c r="AJ98" s="234">
        <f>COUNTIF(MERCREDI!$E$63:$E$66,A98)</f>
        <v>0</v>
      </c>
      <c r="AK98" s="228">
        <f>COUNTIF(JEUDI!$D$63:$D$66,A98)</f>
        <v>0</v>
      </c>
      <c r="AL98" s="227">
        <f>COUNTIF(JEUDI!$E$63:$E$66,A98)</f>
        <v>0</v>
      </c>
      <c r="AM98" s="228">
        <f>COUNTIF(VENDREDI!$D$63:$D$66,A98)</f>
        <v>0</v>
      </c>
      <c r="AN98" s="525">
        <f>COUNTIF(VENDREDI!$E$63:$E$66,A98)</f>
        <v>0</v>
      </c>
      <c r="AO98" s="240">
        <f>COUNTIF(LUNDI!$F$63:$F$66,A98)</f>
        <v>0</v>
      </c>
      <c r="AP98" s="241"/>
      <c r="AQ98" s="241">
        <f>COUNTIF(MARDI!$F$63:$F$66,A98)</f>
        <v>0</v>
      </c>
      <c r="AR98" s="241"/>
      <c r="AS98" s="241">
        <f>COUNTIF(MERCREDI!$F$63:$F$66,A98)</f>
        <v>0</v>
      </c>
      <c r="AT98" s="241"/>
      <c r="AU98" s="241">
        <f>COUNTIF(JEUDI!$F$63:$F$66,A98)</f>
        <v>0</v>
      </c>
      <c r="AV98" s="241"/>
      <c r="AW98" s="242">
        <f>COUNTIF(VENDREDI!$F$63:$F$66,A98)</f>
        <v>0</v>
      </c>
      <c r="AX98" s="239"/>
      <c r="AY98" s="239"/>
      <c r="AZ98" s="233">
        <f>COUNTIF(LUNDI!$D$35:$AB$44,A98)</f>
        <v>0</v>
      </c>
      <c r="BA98" s="234">
        <f>COUNTIF(LUNDI!$D$49:$Y$58,A98)</f>
        <v>0</v>
      </c>
      <c r="BB98" s="444">
        <f t="shared" si="61"/>
        <v>0</v>
      </c>
      <c r="BC98" s="234">
        <f>COUNTIF(MARDI!$D$35:$AB$44,A98)</f>
        <v>0</v>
      </c>
      <c r="BD98" s="234">
        <f>COUNTIF(MARDI!$D$49:$Y$58,A98)</f>
        <v>0</v>
      </c>
      <c r="BE98" s="444">
        <f t="shared" si="62"/>
        <v>0</v>
      </c>
      <c r="BF98" s="234">
        <f>COUNTIF(MERCREDI!$D$35:$AB$44,A98)</f>
        <v>0</v>
      </c>
      <c r="BG98" s="234">
        <f>COUNTIF(MERCREDI!$D$49:$Y$58,A98)</f>
        <v>0</v>
      </c>
      <c r="BH98" s="444">
        <f t="shared" si="63"/>
        <v>0</v>
      </c>
      <c r="BI98" s="234">
        <f>COUNTIF(JEUDI!$D$35:$AB$44,A98)</f>
        <v>0</v>
      </c>
      <c r="BJ98" s="234">
        <f>COUNTIF(JEUDI!$D$49:$Y$58,A98)</f>
        <v>0</v>
      </c>
      <c r="BK98" s="444">
        <f t="shared" si="64"/>
        <v>0</v>
      </c>
      <c r="BL98" s="234">
        <f>COUNTIF(VENDREDI!$D$35:$AB$44,A98)</f>
        <v>0</v>
      </c>
      <c r="BM98" s="235">
        <f>COUNTIF(VENDREDI!$D$49:$Y$58,A98)</f>
        <v>0</v>
      </c>
      <c r="BN98" s="451">
        <f t="shared" si="65"/>
        <v>0</v>
      </c>
      <c r="BO98" s="207">
        <f>COUNTIF(LUNDI!$J$63:$J$66,A98)</f>
        <v>0</v>
      </c>
      <c r="BP98" s="41">
        <f>COUNTIF(LUNDI!$K$63:$K$66,A98)</f>
        <v>0</v>
      </c>
      <c r="BQ98" s="207">
        <f>COUNTIF(MARDI!$J$63:$J$66,A98)</f>
        <v>0</v>
      </c>
      <c r="BR98" s="41">
        <f>COUNTIF(MARDI!$K$63:$K$66,A98)</f>
        <v>0</v>
      </c>
      <c r="BS98" s="207">
        <f>COUNTIF(MERCREDI!$J$63:$J$66,A98)</f>
        <v>0</v>
      </c>
      <c r="BT98" s="41">
        <f>COUNTIF(MERCREDI!$K$63:$K$66,A98)</f>
        <v>0</v>
      </c>
      <c r="BU98" s="207">
        <f>COUNTIF(JEUDI!$J$63:$J$66,A98)</f>
        <v>0</v>
      </c>
      <c r="BV98" s="41">
        <f>COUNTIF(JEUDI!$K$63:$K$66,A98)</f>
        <v>0</v>
      </c>
      <c r="BW98" s="207">
        <f>COUNTIF(VENDREDI!$J$63:$J$66,A98)</f>
        <v>0</v>
      </c>
      <c r="BX98" s="42">
        <f>COUNTIF(VENDREDI!$K$63:$K$66,A98)</f>
        <v>0</v>
      </c>
      <c r="BY98" s="207">
        <f>COUNTIF(LUNDI!$L$66:$L154,A98)</f>
        <v>0</v>
      </c>
      <c r="BZ98" s="208"/>
      <c r="CA98" s="41">
        <f>COUNTIF(MARDI!$L$63:$L$66,A98)</f>
        <v>0</v>
      </c>
      <c r="CB98" s="208"/>
      <c r="CC98" s="208">
        <f>COUNTIF(MERCREDI!$L$63:$L$66,A98)</f>
        <v>0</v>
      </c>
      <c r="CD98" s="208"/>
      <c r="CE98" s="41">
        <f>COUNTIF(JEUDI!$L$63:$L$66,A98)</f>
        <v>0</v>
      </c>
      <c r="CF98" s="208"/>
      <c r="CG98" s="209">
        <f>COUNTIF(VENDREDI!$L$63:$L$66,A98)</f>
        <v>0</v>
      </c>
      <c r="CH98" s="466"/>
      <c r="CI98" s="466"/>
      <c r="CJ98" s="466"/>
      <c r="CK98" s="43">
        <f>COUNTIF(LUNDI!$O$64:$O$66,A98)</f>
        <v>0</v>
      </c>
      <c r="CL98" s="41">
        <f>COUNTIF(MARDI!$O$64:$O$66,A98)</f>
        <v>0</v>
      </c>
      <c r="CM98" s="41">
        <f>COUNTIF(MERCREDI!$O$64:$O$66,A98)</f>
        <v>0</v>
      </c>
      <c r="CN98" s="41">
        <f>COUNTIF(JEUDI!$O$64:$O$66,A98)</f>
        <v>0</v>
      </c>
      <c r="CO98" s="42">
        <f>COUNTIF(VENDREDI!$O$64:$O$66,A98)</f>
        <v>0</v>
      </c>
      <c r="CQ98" s="43">
        <f>COUNTIF(LUNDI!$P$64:$P$66,A98)</f>
        <v>0</v>
      </c>
      <c r="CR98" s="41">
        <f>COUNTIF(MARDI!$P$64:$P$66,A98)</f>
        <v>0</v>
      </c>
      <c r="CS98" s="41">
        <f>COUNTIF(MERCREDI!$P$64:$P$66,A98)</f>
        <v>0</v>
      </c>
      <c r="CT98" s="41">
        <f>COUNTIF(JEUDI!$P$64:$P$66,A98)</f>
        <v>0</v>
      </c>
      <c r="CU98" s="42">
        <f>COUNTIF(VENDREDI!$P$64:$P$66,A98)</f>
        <v>0</v>
      </c>
      <c r="CV98" s="543">
        <f t="shared" si="78"/>
        <v>0</v>
      </c>
      <c r="CW98" s="559" t="e">
        <f>INDEX(LUNDI!$B$6:$B$29,MATCH($A$98,LUNDI!D6:D29,0))</f>
        <v>#N/A</v>
      </c>
      <c r="CX98" s="559" t="e">
        <f>INDEX(LUNDI!$B$6:$B$29,MATCH($A$98,LUNDI!E6:E29,0))</f>
        <v>#N/A</v>
      </c>
      <c r="CY98" s="559" t="e">
        <f>INDEX(LUNDI!$B$6:$B$29,MATCH($A$98,LUNDI!F6:F29,0))</f>
        <v>#N/A</v>
      </c>
      <c r="CZ98" s="559" t="e">
        <f>INDEX(LUNDI!$B$6:$B$29,MATCH($A$98,LUNDI!G6:G29,0))</f>
        <v>#N/A</v>
      </c>
      <c r="DA98" s="559" t="e">
        <f>INDEX(LUNDI!$B$6:$B$29,MATCH($A$98,LUNDI!H6:H29,0))</f>
        <v>#N/A</v>
      </c>
      <c r="DB98" s="559" t="e">
        <f>INDEX(LUNDI!$B$6:$B$29,MATCH($A$98,LUNDI!I6:I29,0))</f>
        <v>#N/A</v>
      </c>
      <c r="DC98" s="559" t="e">
        <f>INDEX(LUNDI!$B$6:$B$29,MATCH($A$98,LUNDI!J6:J29,0))</f>
        <v>#N/A</v>
      </c>
      <c r="DD98" s="559" t="e">
        <f>INDEX(LUNDI!$B$6:$B$29,MATCH($A$98,LUNDI!K6:K29,0))</f>
        <v>#N/A</v>
      </c>
      <c r="DE98" s="559" t="e">
        <f>INDEX(LUNDI!$B$6:$B$29,MATCH($A$98,LUNDI!L6:L29,0))</f>
        <v>#N/A</v>
      </c>
      <c r="DF98" s="559" t="e">
        <f>INDEX(LUNDI!$B$6:$B$29,MATCH($A$98,LUNDI!M6:M29,0))</f>
        <v>#N/A</v>
      </c>
      <c r="DG98" s="559" t="e">
        <f>INDEX(LUNDI!$B$6:$B$29,MATCH($A$98,LUNDI!N6:N29,0))</f>
        <v>#N/A</v>
      </c>
      <c r="DH98" s="559" t="e">
        <f>INDEX(LUNDI!$B$6:$B$29,MATCH($A$98,LUNDI!O6:O29,0))</f>
        <v>#N/A</v>
      </c>
      <c r="DI98" s="559" t="e">
        <f>INDEX(LUNDI!$B$6:$B$29,MATCH($A$98,LUNDI!P6:P29,0))</f>
        <v>#N/A</v>
      </c>
      <c r="DJ98" s="559" t="e">
        <f>INDEX(LUNDI!$B$6:$B$29,MATCH($A$98,LUNDI!Q6:Q29,0))</f>
        <v>#N/A</v>
      </c>
      <c r="DK98" s="559" t="e">
        <f>INDEX(LUNDI!$B$6:$B$29,MATCH($A$98,LUNDI!R6:R29,0))</f>
        <v>#N/A</v>
      </c>
      <c r="DL98" s="559" t="e">
        <f>INDEX(LUNDI!$B$6:$B$29,MATCH($A$98,LUNDI!S6:S29,0))</f>
        <v>#N/A</v>
      </c>
      <c r="DM98" s="559" t="e">
        <f>INDEX(LUNDI!$B$6:$B$29,MATCH($A$98,LUNDI!T6:T29,0))</f>
        <v>#N/A</v>
      </c>
      <c r="DN98" s="559" t="e">
        <f>INDEX(LUNDI!$B$6:$B$29,MATCH($A$98,LUNDI!U6:U29,0))</f>
        <v>#N/A</v>
      </c>
      <c r="DO98" s="559" t="e">
        <f>INDEX(LUNDI!$B$6:$B$29,MATCH($A$98,LUNDI!V6:V29,0))</f>
        <v>#N/A</v>
      </c>
      <c r="DP98" s="559" t="e">
        <f>INDEX(LUNDI!$B$6:$B$29,MATCH($A$98,LUNDI!W6:W29,0))</f>
        <v>#N/A</v>
      </c>
      <c r="DQ98" s="559" t="e">
        <f>INDEX(LUNDI!$B$6:$B$29,MATCH($A$98,LUNDI!X6:X29,0))</f>
        <v>#N/A</v>
      </c>
      <c r="DR98" s="559" t="e">
        <f>INDEX(LUNDI!$B$6:$B$29,MATCH($A$98,LUNDI!Y6:Y29,0))</f>
        <v>#N/A</v>
      </c>
      <c r="DS98" s="559" t="e">
        <f>INDEX(LUNDI!$B$6:$B$29,MATCH($A$98,LUNDI!Z6:Z29,0))</f>
        <v>#N/A</v>
      </c>
      <c r="DT98" s="559">
        <f>INDEX(LUNDI!$B$6:$B$29,MATCH($A$98,LUNDI!AA6:AA29,0))</f>
        <v>0.33333333333333331</v>
      </c>
      <c r="DU98" s="559">
        <f>INDEX(LUNDI!$B$6:$B$29,MATCH($A$98,LUNDI!AB6:AB29,0))</f>
        <v>0.33333333333333331</v>
      </c>
      <c r="DV98" s="572">
        <f t="shared" si="66"/>
        <v>0.66666666666666663</v>
      </c>
      <c r="DW98" s="543">
        <f t="shared" si="67"/>
        <v>0</v>
      </c>
      <c r="DX98" s="559" t="e">
        <f>INDEX(MARDI!$B$6:$B$29,MATCH($A$98,MARDI!D6:D29,0))</f>
        <v>#N/A</v>
      </c>
      <c r="DY98" s="559" t="e">
        <f>INDEX(MARDI!$B$6:$B$29,MATCH($A$98,MARDI!E6:E29,0))</f>
        <v>#N/A</v>
      </c>
      <c r="DZ98" s="559" t="e">
        <f>INDEX(MARDI!$B$6:$B$29,MATCH($A$98,MARDI!F6:F29,0))</f>
        <v>#N/A</v>
      </c>
      <c r="EA98" s="559" t="e">
        <f>INDEX(MARDI!$B$6:$B$29,MATCH($A$98,MARDI!G6:G29,0))</f>
        <v>#N/A</v>
      </c>
      <c r="EB98" s="559" t="e">
        <f>INDEX(MARDI!$B$6:$B$29,MATCH($A$98,MARDI!H6:H29,0))</f>
        <v>#N/A</v>
      </c>
      <c r="EC98" s="559" t="e">
        <f>INDEX(MARDI!$B$6:$B$29,MATCH($A$98,MARDI!I6:I29,0))</f>
        <v>#N/A</v>
      </c>
      <c r="ED98" s="559" t="e">
        <f>INDEX(MARDI!$B$6:$B$29,MATCH($A$98,MARDI!J6:J29,0))</f>
        <v>#N/A</v>
      </c>
      <c r="EE98" s="559" t="e">
        <f>INDEX(MARDI!$B$6:$B$29,MATCH($A$98,MARDI!K6:K29,0))</f>
        <v>#N/A</v>
      </c>
      <c r="EF98" s="559" t="e">
        <f>INDEX(MARDI!$B$6:$B$29,MATCH($A$98,MARDI!L6:L29,0))</f>
        <v>#N/A</v>
      </c>
      <c r="EG98" s="559" t="e">
        <f>INDEX(MARDI!$B$6:$B$29,MATCH($A$98,MARDI!M6:M29,0))</f>
        <v>#N/A</v>
      </c>
      <c r="EH98" s="559" t="e">
        <f>INDEX(MARDI!$B$6:$B$29,MATCH($A$98,MARDI!N6:N29,0))</f>
        <v>#N/A</v>
      </c>
      <c r="EI98" s="559" t="e">
        <f>INDEX(MARDI!$B$6:$B$29,MATCH($A$98,MARDI!O6:O29,0))</f>
        <v>#N/A</v>
      </c>
      <c r="EJ98" s="559" t="e">
        <f>INDEX(MARDI!$B$6:$B$29,MATCH($A$98,MARDI!P6:P29,0))</f>
        <v>#N/A</v>
      </c>
      <c r="EK98" s="559" t="e">
        <f>INDEX(MARDI!$B$6:$B$29,MATCH($A$98,MARDI!Q6:Q29,0))</f>
        <v>#N/A</v>
      </c>
      <c r="EL98" s="559" t="e">
        <f>INDEX(MARDI!$B$6:$B$29,MATCH($A$98,MARDI!R6:R29,0))</f>
        <v>#N/A</v>
      </c>
      <c r="EM98" s="559" t="e">
        <f>INDEX(MARDI!$B$6:$B$29,MATCH($A$98,MARDI!S6:S29,0))</f>
        <v>#N/A</v>
      </c>
      <c r="EN98" s="559" t="e">
        <f>INDEX(MARDI!$B$6:$B$29,MATCH($A$98,MARDI!T6:T29,0))</f>
        <v>#N/A</v>
      </c>
      <c r="EO98" s="559" t="e">
        <f>INDEX(MARDI!$B$6:$B$29,MATCH($A$98,MARDI!U6:U29,0))</f>
        <v>#N/A</v>
      </c>
      <c r="EP98" s="559" t="e">
        <f>INDEX(MARDI!$B$6:$B$29,MATCH($A$98,MARDI!V6:V29,0))</f>
        <v>#N/A</v>
      </c>
      <c r="EQ98" s="559" t="e">
        <f>INDEX(MARDI!$B$6:$B$29,MATCH($A$98,MARDI!W6:W29,0))</f>
        <v>#N/A</v>
      </c>
      <c r="ER98" s="559" t="e">
        <f>INDEX(MARDI!$B$6:$B$29,MATCH($A$98,MARDI!X6:X29,0))</f>
        <v>#N/A</v>
      </c>
      <c r="ES98" s="559" t="e">
        <f>INDEX(MARDI!$B$6:$B$29,MATCH($A$98,MARDI!Y6:Y29,0))</f>
        <v>#N/A</v>
      </c>
      <c r="ET98" s="559" t="e">
        <f>INDEX(MARDI!$B$6:$B$29,MATCH($A$98,MARDI!Z6:Z29,0))</f>
        <v>#N/A</v>
      </c>
      <c r="EU98" s="559">
        <f>INDEX(MARDI!$B$6:$B$29,MATCH($A$98,MARDI!AA6:AA29,0))</f>
        <v>0.33333333333333331</v>
      </c>
      <c r="EV98" s="559">
        <f>INDEX(MARDI!$B$6:$B$29,MATCH($A$98,MARDI!AB6:AB29,0))</f>
        <v>0.33333333333333331</v>
      </c>
      <c r="EW98" s="572">
        <f t="shared" si="68"/>
        <v>0.66666666666666663</v>
      </c>
      <c r="EY98" s="568">
        <f t="shared" si="79"/>
        <v>0</v>
      </c>
      <c r="EZ98" s="559" t="e">
        <f>INDEX(MERCREDI!$B$6:$B$29,MATCH($A$98,MERCREDI!D6:D29,0))</f>
        <v>#N/A</v>
      </c>
      <c r="FA98" s="559" t="e">
        <f>INDEX(MERCREDI!$B$6:$B$29,MATCH($A$98,MERCREDI!E6:E29,0))</f>
        <v>#N/A</v>
      </c>
      <c r="FB98" s="559" t="e">
        <f>INDEX(MERCREDI!$B$6:$B$29,MATCH($A$98,MERCREDI!F6:F29,0))</f>
        <v>#N/A</v>
      </c>
      <c r="FC98" s="559" t="e">
        <f>INDEX(MERCREDI!$B$6:$B$29,MATCH($A$98,MERCREDI!G6:G29,0))</f>
        <v>#N/A</v>
      </c>
      <c r="FD98" s="559" t="e">
        <f>INDEX(MERCREDI!$B$6:$B$29,MATCH($A$98,MERCREDI!H6:H29,0))</f>
        <v>#N/A</v>
      </c>
      <c r="FE98" s="559" t="e">
        <f>INDEX(MERCREDI!$B$6:$B$29,MATCH($A$98,MERCREDI!I6:I29,0))</f>
        <v>#N/A</v>
      </c>
      <c r="FF98" s="559" t="e">
        <f>INDEX(MERCREDI!$B$6:$B$29,MATCH($A$98,MERCREDI!J6:J29,0))</f>
        <v>#N/A</v>
      </c>
      <c r="FG98" s="559" t="e">
        <f>INDEX(MERCREDI!$B$6:$B$29,MATCH($A$98,MERCREDI!K6:K29,0))</f>
        <v>#N/A</v>
      </c>
      <c r="FH98" s="559" t="e">
        <f>INDEX(MERCREDI!$B$6:$B$29,MATCH($A$98,MERCREDI!L6:L29,0))</f>
        <v>#N/A</v>
      </c>
      <c r="FI98" s="559" t="e">
        <f>INDEX(MERCREDI!$B$6:$B$29,MATCH($A$98,MERCREDI!M6:M29,0))</f>
        <v>#N/A</v>
      </c>
      <c r="FJ98" s="559" t="e">
        <f>INDEX(MERCREDI!$B$6:$B$29,MATCH($A$98,MERCREDI!N6:N29,0))</f>
        <v>#N/A</v>
      </c>
      <c r="FK98" s="559" t="e">
        <f>INDEX(MERCREDI!$B$6:$B$29,MATCH($A$98,MERCREDI!O6:O29,0))</f>
        <v>#N/A</v>
      </c>
      <c r="FL98" s="559" t="e">
        <f>INDEX(MERCREDI!$B$6:$B$29,MATCH($A$98,MERCREDI!P6:P29,0))</f>
        <v>#N/A</v>
      </c>
      <c r="FM98" s="559" t="e">
        <f>INDEX(MERCREDI!$B$6:$B$29,MATCH($A$98,MERCREDI!Q6:Q29,0))</f>
        <v>#N/A</v>
      </c>
      <c r="FN98" s="559" t="e">
        <f>INDEX(MERCREDI!$B$6:$B$29,MATCH($A$98,MERCREDI!R6:R29,0))</f>
        <v>#N/A</v>
      </c>
      <c r="FO98" s="559" t="e">
        <f>INDEX(MERCREDI!$B$6:$B$29,MATCH($A$98,MERCREDI!S6:S29,0))</f>
        <v>#N/A</v>
      </c>
      <c r="FP98" s="559" t="e">
        <f>INDEX(MERCREDI!$B$6:$B$29,MATCH($A$98,MERCREDI!T6:T29,0))</f>
        <v>#N/A</v>
      </c>
      <c r="FQ98" s="559" t="e">
        <f>INDEX(MERCREDI!$B$6:$B$29,MATCH($A$98,MERCREDI!U6:U29,0))</f>
        <v>#N/A</v>
      </c>
      <c r="FR98" s="559" t="e">
        <f>INDEX(MERCREDI!$B$6:$B$29,MATCH($A$98,MERCREDI!V6:V29,0))</f>
        <v>#N/A</v>
      </c>
      <c r="FS98" s="559" t="e">
        <f>INDEX(MERCREDI!$B$6:$B$29,MATCH($A$98,MERCREDI!W6:W29,0))</f>
        <v>#N/A</v>
      </c>
      <c r="FT98" s="559" t="e">
        <f>INDEX(MERCREDI!$B$6:$B$29,MATCH($A$98,MERCREDI!X6:X29,0))</f>
        <v>#N/A</v>
      </c>
      <c r="FU98" s="559" t="e">
        <f>INDEX(MERCREDI!$B$6:$B$29,MATCH($A$98,MERCREDI!Y6:Y29,0))</f>
        <v>#N/A</v>
      </c>
      <c r="FV98" s="559" t="e">
        <f>INDEX(MERCREDI!$B$6:$B$29,MATCH($A$98,MERCREDI!Z6:Z29,0))</f>
        <v>#N/A</v>
      </c>
      <c r="FW98" s="559">
        <f>INDEX(MERCREDI!$B$6:$B$29,MATCH($A$98,MERCREDI!AA6:AA29,0))</f>
        <v>0.33333333333333331</v>
      </c>
      <c r="FX98" s="559">
        <f>INDEX(MERCREDI!$B$6:$B$29,MATCH($A$98,MERCREDI!AB6:AB29,0))</f>
        <v>0.33333333333333331</v>
      </c>
      <c r="FY98" s="572">
        <f t="shared" si="80"/>
        <v>0.66666666666666663</v>
      </c>
      <c r="GA98" s="570">
        <f t="shared" si="81"/>
        <v>0</v>
      </c>
      <c r="GB98" s="565" t="e">
        <f>INDEX(JEUDI!$B$6:$B$29,MATCH($A$98,JEUDI!D6:D29,0))</f>
        <v>#N/A</v>
      </c>
      <c r="GC98" s="565" t="e">
        <f>INDEX(JEUDI!$B$6:$B$29,MATCH($A$98,JEUDI!E6:E29,0))</f>
        <v>#N/A</v>
      </c>
      <c r="GD98" s="565" t="e">
        <f>INDEX(JEUDI!$B$6:$B$29,MATCH($A$98,JEUDI!F6:F29,0))</f>
        <v>#N/A</v>
      </c>
      <c r="GE98" s="565" t="e">
        <f>INDEX(JEUDI!$B$6:$B$29,MATCH($A$98,JEUDI!G6:G29,0))</f>
        <v>#N/A</v>
      </c>
      <c r="GF98" s="565" t="e">
        <f>INDEX(JEUDI!$B$6:$B$29,MATCH($A$98,JEUDI!H6:H29,0))</f>
        <v>#N/A</v>
      </c>
      <c r="GG98" s="565" t="e">
        <f>INDEX(JEUDI!$B$6:$B$29,MATCH($A$98,JEUDI!I6:I29,0))</f>
        <v>#N/A</v>
      </c>
      <c r="GH98" s="565" t="e">
        <f>INDEX(JEUDI!$B$6:$B$29,MATCH($A$98,JEUDI!J6:J29,0))</f>
        <v>#N/A</v>
      </c>
      <c r="GI98" s="565" t="e">
        <f>INDEX(JEUDI!$B$6:$B$29,MATCH($A$98,JEUDI!K6:K29,0))</f>
        <v>#N/A</v>
      </c>
      <c r="GJ98" s="565" t="e">
        <f>INDEX(JEUDI!$B$6:$B$29,MATCH($A$98,JEUDI!L6:L29,0))</f>
        <v>#N/A</v>
      </c>
      <c r="GK98" s="565" t="e">
        <f>INDEX(JEUDI!$B$6:$B$29,MATCH($A$98,JEUDI!M6:M29,0))</f>
        <v>#N/A</v>
      </c>
      <c r="GL98" s="565" t="e">
        <f>INDEX(JEUDI!$B$6:$B$29,MATCH($A$98,JEUDI!N6:N29,0))</f>
        <v>#N/A</v>
      </c>
      <c r="GM98" s="565" t="e">
        <f>INDEX(JEUDI!$B$6:$B$29,MATCH($A$98,JEUDI!O6:O29,0))</f>
        <v>#N/A</v>
      </c>
      <c r="GN98" s="565" t="e">
        <f>INDEX(JEUDI!$B$6:$B$29,MATCH($A$98,JEUDI!P6:P29,0))</f>
        <v>#N/A</v>
      </c>
      <c r="GO98" s="565" t="e">
        <f>INDEX(JEUDI!$B$6:$B$29,MATCH($A$98,JEUDI!Q6:Q29,0))</f>
        <v>#N/A</v>
      </c>
      <c r="GP98" s="565" t="e">
        <f>INDEX(JEUDI!$B$6:$B$29,MATCH($A$98,JEUDI!R6:R29,0))</f>
        <v>#N/A</v>
      </c>
      <c r="GQ98" s="565" t="e">
        <f>INDEX(JEUDI!$B$6:$B$29,MATCH($A$98,JEUDI!S6:S29,0))</f>
        <v>#N/A</v>
      </c>
      <c r="GR98" s="565" t="e">
        <f>INDEX(JEUDI!$B$6:$B$29,MATCH($A$98,JEUDI!T6:T29,0))</f>
        <v>#N/A</v>
      </c>
      <c r="GS98" s="565" t="e">
        <f>INDEX(JEUDI!$B$6:$B$29,MATCH($A$98,JEUDI!U6:U29,0))</f>
        <v>#N/A</v>
      </c>
      <c r="GT98" s="565" t="e">
        <f>INDEX(JEUDI!$B$6:$B$29,MATCH($A$98,JEUDI!V6:V29,0))</f>
        <v>#N/A</v>
      </c>
      <c r="GU98" s="565" t="e">
        <f>INDEX(JEUDI!$B$6:$B$29,MATCH($A$98,JEUDI!W6:W29,0))</f>
        <v>#N/A</v>
      </c>
      <c r="GV98" s="565" t="e">
        <f>INDEX(JEUDI!$B$6:$B$29,MATCH($A$98,JEUDI!X6:X29,0))</f>
        <v>#N/A</v>
      </c>
      <c r="GW98" s="565" t="e">
        <f>INDEX(JEUDI!$B$6:$B$29,MATCH($A$98,JEUDI!Y6:Y29,0))</f>
        <v>#N/A</v>
      </c>
      <c r="GX98" s="565" t="e">
        <f>INDEX(JEUDI!$B$6:$B$29,MATCH($A$98,JEUDI!Z6:Z29,0))</f>
        <v>#N/A</v>
      </c>
      <c r="GY98" s="565">
        <f>INDEX(JEUDI!$B$6:$B$29,MATCH($A$98,JEUDI!AA6:AA29,0))</f>
        <v>0.33333333333333331</v>
      </c>
      <c r="GZ98" s="565">
        <f>INDEX(JEUDI!$B$6:$B$29,MATCH($A$98,JEUDI!AB6:AB29,0))</f>
        <v>0.33333333333333331</v>
      </c>
      <c r="HA98" s="572">
        <f t="shared" si="82"/>
        <v>0.66666666666666663</v>
      </c>
      <c r="HC98" s="772">
        <f t="shared" si="83"/>
        <v>0</v>
      </c>
      <c r="HD98" s="565" t="e">
        <f>INDEX(VENDREDI!$B$6:$B$29,MATCH($A$98,VENDREDI!D6:D29,0))</f>
        <v>#N/A</v>
      </c>
      <c r="HE98" s="565" t="e">
        <f>INDEX(VENDREDI!$B$6:$B$29,MATCH($A$98,VENDREDI!E6:E29,0))</f>
        <v>#N/A</v>
      </c>
      <c r="HF98" s="565" t="e">
        <f>INDEX(VENDREDI!$B$6:$B$29,MATCH($A$98,VENDREDI!F6:F29,0))</f>
        <v>#N/A</v>
      </c>
      <c r="HG98" s="565" t="e">
        <f>INDEX(VENDREDI!$B$6:$B$29,MATCH($A$98,VENDREDI!G6:G29,0))</f>
        <v>#N/A</v>
      </c>
      <c r="HH98" s="565" t="e">
        <f>INDEX(VENDREDI!$B$6:$B$29,MATCH($A$98,VENDREDI!H6:H29,0))</f>
        <v>#N/A</v>
      </c>
      <c r="HI98" s="565" t="e">
        <f>INDEX(VENDREDI!$B$6:$B$29,MATCH($A$98,VENDREDI!I6:I29,0))</f>
        <v>#N/A</v>
      </c>
      <c r="HJ98" s="565" t="e">
        <f>INDEX(VENDREDI!$B$6:$B$29,MATCH($A$98,VENDREDI!J6:J29,0))</f>
        <v>#N/A</v>
      </c>
      <c r="HK98" s="565" t="e">
        <f>INDEX(VENDREDI!$B$6:$B$29,MATCH($A$98,VENDREDI!K6:K29,0))</f>
        <v>#N/A</v>
      </c>
      <c r="HL98" s="565" t="e">
        <f>INDEX(VENDREDI!$B$6:$B$29,MATCH($A$98,VENDREDI!L6:L29,0))</f>
        <v>#N/A</v>
      </c>
      <c r="HM98" s="565" t="e">
        <f>INDEX(VENDREDI!$B$6:$B$29,MATCH($A$98,VENDREDI!M6:M29,0))</f>
        <v>#N/A</v>
      </c>
      <c r="HN98" s="565" t="e">
        <f>INDEX(VENDREDI!$B$6:$B$29,MATCH($A$98,VENDREDI!N6:N29,0))</f>
        <v>#N/A</v>
      </c>
      <c r="HO98" s="565" t="e">
        <f>INDEX(VENDREDI!$B$6:$B$29,MATCH($A$98,VENDREDI!O6:O29,0))</f>
        <v>#N/A</v>
      </c>
      <c r="HP98" s="565" t="e">
        <f>INDEX(VENDREDI!$B$6:$B$29,MATCH($A$98,VENDREDI!P6:P29,0))</f>
        <v>#N/A</v>
      </c>
      <c r="HQ98" s="565" t="e">
        <f>INDEX(VENDREDI!$B$6:$B$29,MATCH($A$98,VENDREDI!Q6:Q29,0))</f>
        <v>#N/A</v>
      </c>
      <c r="HR98" s="565" t="e">
        <f>INDEX(VENDREDI!$B$6:$B$29,MATCH($A$98,VENDREDI!R6:R29,0))</f>
        <v>#N/A</v>
      </c>
      <c r="HS98" s="565" t="e">
        <f>INDEX(VENDREDI!$B$6:$B$29,MATCH($A$98,VENDREDI!S6:S29,0))</f>
        <v>#N/A</v>
      </c>
      <c r="HT98" s="565" t="e">
        <f>INDEX(VENDREDI!$B$6:$B$29,MATCH($A$98,VENDREDI!T6:T29,0))</f>
        <v>#N/A</v>
      </c>
      <c r="HU98" s="565" t="e">
        <f>INDEX(VENDREDI!$B$6:$B$29,MATCH($A$98,VENDREDI!U6:U29,0))</f>
        <v>#N/A</v>
      </c>
      <c r="HV98" s="565" t="e">
        <f>INDEX(VENDREDI!$B$6:$B$29,MATCH($A$98,VENDREDI!V6:V29,0))</f>
        <v>#N/A</v>
      </c>
      <c r="HW98" s="565" t="e">
        <f>INDEX(VENDREDI!$B$6:$B$29,MATCH($A$98,VENDREDI!W6:W29,0))</f>
        <v>#N/A</v>
      </c>
      <c r="HX98" s="565" t="e">
        <f>INDEX(VENDREDI!$B$6:$B$29,MATCH($A$98,VENDREDI!X6:X29,0))</f>
        <v>#N/A</v>
      </c>
      <c r="HY98" s="565" t="e">
        <f>INDEX(VENDREDI!$B$6:$B$29,MATCH($A$98,VENDREDI!Y6:Y29,0))</f>
        <v>#N/A</v>
      </c>
      <c r="HZ98" s="565" t="e">
        <f>INDEX(VENDREDI!$B$6:$B$29,MATCH($A$98,VENDREDI!Z6:Z29,0))</f>
        <v>#N/A</v>
      </c>
      <c r="IA98" s="565">
        <f>INDEX(VENDREDI!$B$6:$B$29,MATCH($A$98,VENDREDI!AA6:AA29,0))</f>
        <v>0.33333333333333331</v>
      </c>
      <c r="IB98" s="565">
        <f>INDEX(VENDREDI!$B$6:$B$29,MATCH($A$98,VENDREDI!AB6:AB29,0))</f>
        <v>0.33333333333333331</v>
      </c>
      <c r="IC98" s="572">
        <f t="shared" si="84"/>
        <v>0.66666666666666663</v>
      </c>
      <c r="IG98" s="772">
        <f t="shared" si="85"/>
        <v>0</v>
      </c>
      <c r="JG98" s="572">
        <f t="shared" si="86"/>
        <v>0</v>
      </c>
      <c r="JI98" s="772">
        <f t="shared" si="87"/>
        <v>0</v>
      </c>
      <c r="KI98" s="572">
        <f t="shared" si="88"/>
        <v>0</v>
      </c>
      <c r="KK98" s="565">
        <f t="shared" si="89"/>
        <v>0</v>
      </c>
      <c r="LK98" s="572">
        <f t="shared" si="90"/>
        <v>0</v>
      </c>
      <c r="LM98" s="565">
        <f t="shared" si="91"/>
        <v>0</v>
      </c>
      <c r="MM98" s="572">
        <f t="shared" si="92"/>
        <v>0</v>
      </c>
      <c r="MP98" s="565">
        <f t="shared" si="93"/>
        <v>0</v>
      </c>
      <c r="NP98" s="572">
        <f t="shared" si="94"/>
        <v>0</v>
      </c>
      <c r="NS98" s="564">
        <f t="shared" si="95"/>
        <v>0</v>
      </c>
      <c r="NT98" s="617" t="e">
        <f>INDEX(LUNDI!$B$63:$B$66,MATCH(A98,LUNDI!$D$63:$D$66,0))</f>
        <v>#N/A</v>
      </c>
      <c r="NU98" s="618" t="e">
        <f>INDEX(LUNDI!$B$63:$B$66,MATCH(A98,LUNDI!$E$63:$E$66,0))</f>
        <v>#N/A</v>
      </c>
      <c r="NV98" s="625" t="e">
        <f>INDEX(LUNDI!$H$63:$H$66,MATCH(A98,LUNDI!$J$63:$J$66,0))</f>
        <v>#N/A</v>
      </c>
      <c r="NW98" s="626" t="e">
        <f>INDEX(LUNDI!$H$63:$H$66,MATCH(A98,LUNDI!$K$63:$K$66,0))</f>
        <v>#N/A</v>
      </c>
      <c r="NX98" s="617" t="e">
        <f>INDEX(MARDI!$B$63:$B$66,MATCH(A98,MARDI!$D$63:$D$66,0))</f>
        <v>#N/A</v>
      </c>
      <c r="NY98" s="618" t="e">
        <f>INDEX(MARDI!$B$63:$B$66,MATCH(A98,MARDI!$E$63:$E$66,0))</f>
        <v>#N/A</v>
      </c>
      <c r="NZ98" s="625" t="e">
        <f>INDEX(MARDI!$H$63:$H$66,MATCH(A98,MARDI!$J$63:$J$66,0))</f>
        <v>#N/A</v>
      </c>
      <c r="OA98" s="626" t="e">
        <f>INDEX(MARDI!$H$63:$H$66,MATCH(A98,MARDI!$K$63:$K$66,0))</f>
        <v>#N/A</v>
      </c>
      <c r="OB98" s="617" t="e">
        <f>INDEX(MERCREDI!$B$63:$B$66,MATCH(A98,MERCREDI!$D$63:$D$66,0))</f>
        <v>#N/A</v>
      </c>
      <c r="OC98" s="618" t="e">
        <f>INDEX(MERCREDI!$B$63:$B$66,MATCH(A98,MERCREDI!$E$63:$E$66,0))</f>
        <v>#N/A</v>
      </c>
      <c r="OD98" s="625" t="e">
        <f>INDEX(MERCREDI!$H$63:$H$66,MATCH(A98,MERCREDI!$J$63:$J$66,0))</f>
        <v>#N/A</v>
      </c>
      <c r="OE98" s="626" t="e">
        <f>INDEX(MERCREDI!$H$63:$H$66,MATCH(A98,MERCREDI!$K$63:$K$66,0))</f>
        <v>#N/A</v>
      </c>
      <c r="OF98" s="617" t="e">
        <f>INDEX(JEUDI!$B$63:$B$66,MATCH(A98,JEUDI!$D$63:$D$66,0))</f>
        <v>#N/A</v>
      </c>
      <c r="OG98" s="618" t="e">
        <f>INDEX(JEUDI!$B$63:$B$66,MATCH(A98,JEUDI!$E$63:$E$66,0))</f>
        <v>#N/A</v>
      </c>
      <c r="OH98" s="625" t="e">
        <f>INDEX(JEUDI!$H$63:$H$66,MATCH(A98,JEUDI!$J$63:$J$66,0))</f>
        <v>#N/A</v>
      </c>
      <c r="OI98" s="626" t="e">
        <f>INDEX(JEUDI!$H$63:$H$66,MATCH(A98,JEUDI!$K$63:$K$66,0))</f>
        <v>#N/A</v>
      </c>
      <c r="OJ98" s="617" t="e">
        <f>INDEX(VENDREDI!$B$63:$B$66,MATCH(A98,VENDREDI!$D$63:$D$66,0))</f>
        <v>#N/A</v>
      </c>
      <c r="OK98" s="618" t="e">
        <f>INDEX(VENDREDI!$B$63:$B$66,MATCH(A98,VENDREDI!$E$63:$E$66,0))</f>
        <v>#N/A</v>
      </c>
      <c r="OL98" s="625" t="e">
        <f>INDEX(VENDREDI!$H$63:$H$66,MATCH(A98,VENDREDI!$J$63:$J$66,0))</f>
        <v>#N/A</v>
      </c>
      <c r="OM98" s="626" t="e">
        <f>INDEX(VENDREDI!$H$63:$H$66,MATCH(A98,VENDREDI!$K$63:$K$66,0))</f>
        <v>#N/A</v>
      </c>
      <c r="ON98" s="669">
        <f t="shared" si="96"/>
        <v>0</v>
      </c>
      <c r="OO98" s="641" t="e">
        <f>INDEX(LUNDI!$C$63:$C$66,MATCH(A98,LUNDI!$D$63:$D$66,0))</f>
        <v>#N/A</v>
      </c>
      <c r="OP98" s="642" t="e">
        <f>INDEX(LUNDI!$C$63:$C$66,MATCH(A98,LUNDI!$E$63:$E$66,0))</f>
        <v>#N/A</v>
      </c>
      <c r="OQ98" s="645" t="e">
        <f>INDEX(LUNDI!$I$63:$I$66,MATCH(A98,LUNDI!$J$63:$J$66,0))</f>
        <v>#N/A</v>
      </c>
      <c r="OR98" s="646" t="e">
        <f>INDEX(LUNDI!$I$63:$I$66,MATCH(A98,LUNDI!$K$63:$K$66,0))</f>
        <v>#N/A</v>
      </c>
      <c r="OS98" s="649" t="e">
        <f>INDEX(MARDI!$C$63:$C$66,MATCH(A98,MARDI!$D$63:$D$66,0))</f>
        <v>#N/A</v>
      </c>
      <c r="OT98" s="650" t="e">
        <f>INDEX(MARDI!$C$63:$C$66,MATCH(A98,MARDI!$E$63:$E$66,0))</f>
        <v>#N/A</v>
      </c>
      <c r="OU98" s="651" t="e">
        <f>INDEX(MARDI!$I$63:$I$66,MATCH(A98,MARDI!$J$63:$J$66,0))</f>
        <v>#N/A</v>
      </c>
      <c r="OV98" s="652" t="e">
        <f>INDEX(MARDI!$I$63:$I$66,MATCH(A98,MARDI!$K$63:$K$66,0))</f>
        <v>#N/A</v>
      </c>
      <c r="OW98" s="657" t="e">
        <f>INDEX(MERCREDI!$C$63:$C$66,MATCH(A98,MERCREDI!$D$63:$D$66,0))</f>
        <v>#N/A</v>
      </c>
      <c r="OX98" s="658" t="e">
        <f>INDEX(MERCREDI!$C$63:$C$66,MATCH(A98,MERCREDI!$E$63:$E$66,0))</f>
        <v>#N/A</v>
      </c>
      <c r="OY98" s="659" t="e">
        <f>INDEX(MERCREDI!$I$63:$I$66,MATCH(A98,MERCREDI!$J$63:$J$66,0))</f>
        <v>#N/A</v>
      </c>
      <c r="OZ98" s="660" t="e">
        <f>INDEX(MERCREDI!$I$63:$I$66,MATCH(A98,MERCREDI!$K$63:$K$66,0))</f>
        <v>#N/A</v>
      </c>
      <c r="PA98" s="657" t="e">
        <f>INDEX(JEUDI!$C$63:$C$66,MATCH(A98,JEUDI!$D$63:$D$66,0))</f>
        <v>#N/A</v>
      </c>
      <c r="PB98" s="658" t="e">
        <f>INDEX(JEUDI!$C$63:$C$66,MATCH(A98,JEUDI!$E$63:$E$66,0))</f>
        <v>#N/A</v>
      </c>
      <c r="PC98" s="659" t="e">
        <f>INDEX(JEUDI!$I$63:$I$66,MATCH(A98,JEUDI!$J$63:$J$66,0))</f>
        <v>#N/A</v>
      </c>
      <c r="PD98" s="660" t="e">
        <f>INDEX(JEUDI!$I$63:$I$66,MATCH(A98,JEUDI!$K$63:$K$66,0))</f>
        <v>#N/A</v>
      </c>
      <c r="PE98" s="657" t="e">
        <f>INDEX(VENDREDI!$C$63:$C$66,MATCH(A98,VENDREDI!$D$63:$D$66,0))</f>
        <v>#N/A</v>
      </c>
      <c r="PF98" s="658" t="e">
        <f>INDEX(VENDREDI!$C$63:$C$66,MATCH(A98,VENDREDI!$E$63:$E$66,0))</f>
        <v>#N/A</v>
      </c>
      <c r="PG98" s="659" t="e">
        <f>INDEX(VENDREDI!$I$63:$I$66,MATCH(A98,VENDREDI!$J$63:$J$66,0))</f>
        <v>#N/A</v>
      </c>
      <c r="PH98" s="660" t="e">
        <f>INDEX(VENDREDI!$I$63:$I$66,MATCH(A98,VENDREDI!$K$63:$K$66,0))</f>
        <v>#N/A</v>
      </c>
    </row>
    <row r="99" spans="1:424" x14ac:dyDescent="0.25">
      <c r="A99" s="198">
        <f>'LISTE DES PROFS'!A94</f>
        <v>0</v>
      </c>
      <c r="B99" s="226">
        <f t="shared" si="69"/>
        <v>0</v>
      </c>
      <c r="C99" s="487">
        <f t="shared" si="70"/>
        <v>0</v>
      </c>
      <c r="D99" s="481">
        <f t="shared" si="71"/>
        <v>0</v>
      </c>
      <c r="E99" s="482">
        <f t="shared" si="72"/>
        <v>0</v>
      </c>
      <c r="F99" s="226">
        <f t="shared" si="73"/>
        <v>0</v>
      </c>
      <c r="G99" s="487">
        <f t="shared" si="74"/>
        <v>0</v>
      </c>
      <c r="H99" s="481">
        <f t="shared" si="97"/>
        <v>0</v>
      </c>
      <c r="I99" s="482">
        <f t="shared" si="76"/>
        <v>0</v>
      </c>
      <c r="J99" s="226">
        <f t="shared" si="52"/>
        <v>0</v>
      </c>
      <c r="K99" s="487">
        <f t="shared" si="53"/>
        <v>0</v>
      </c>
      <c r="L99" s="481">
        <f t="shared" si="54"/>
        <v>0</v>
      </c>
      <c r="M99" s="482">
        <f t="shared" si="55"/>
        <v>0</v>
      </c>
      <c r="N99" s="492">
        <f t="shared" si="77"/>
        <v>0</v>
      </c>
      <c r="P99" s="226">
        <f>COUNTIF(LUNDI!$D$6:$AB$15,A99)</f>
        <v>0</v>
      </c>
      <c r="Q99" s="228">
        <f>COUNTIF(LUNDI!$D$20:$Y$29,A99)</f>
        <v>0</v>
      </c>
      <c r="R99" s="444">
        <f t="shared" si="56"/>
        <v>0</v>
      </c>
      <c r="S99" s="228">
        <f>COUNTIF(MARDI!$D$6:$AB$15,A99)</f>
        <v>0</v>
      </c>
      <c r="T99" s="228">
        <f>COUNTIF(MARDI!$D$20:$Y$29,A99)</f>
        <v>0</v>
      </c>
      <c r="U99" s="444">
        <f t="shared" si="57"/>
        <v>0</v>
      </c>
      <c r="V99" s="228">
        <f>COUNTIF(MERCREDI!$D$6:$AB$15,A99)</f>
        <v>0</v>
      </c>
      <c r="W99" s="228">
        <f>COUNTIF(MERCREDI!$D$20:$Y$29,A99)</f>
        <v>0</v>
      </c>
      <c r="X99" s="444">
        <f t="shared" si="58"/>
        <v>0</v>
      </c>
      <c r="Y99" s="228">
        <f>COUNTIF(JEUDI!$D$6:$AB$15,A99)</f>
        <v>0</v>
      </c>
      <c r="Z99" s="228">
        <f>COUNTIF(JEUDI!$D$20:$Y$29,A99)</f>
        <v>0</v>
      </c>
      <c r="AA99" s="444">
        <f t="shared" si="59"/>
        <v>0</v>
      </c>
      <c r="AB99" s="228">
        <f>COUNTIF(VENDREDI!$D$6:$AB$15,A99)</f>
        <v>0</v>
      </c>
      <c r="AC99" s="229">
        <f>COUNTIF(VENDREDI!$D$20:$Y$29,A99)</f>
        <v>0</v>
      </c>
      <c r="AD99" s="451">
        <f t="shared" si="60"/>
        <v>0</v>
      </c>
      <c r="AE99" s="226">
        <f>COUNTIF(LUNDI!$D$63:$D$66,A99)</f>
        <v>0</v>
      </c>
      <c r="AF99" s="227">
        <f>COUNTIF(LUNDI!$E$63:$E$66,A99)</f>
        <v>0</v>
      </c>
      <c r="AG99" s="228">
        <f>COUNTIF(MARDI!$D$63:$D$66,A99)</f>
        <v>0</v>
      </c>
      <c r="AH99" s="234">
        <f>COUNTIF(MARDI!$E$63:$E$66,A99)</f>
        <v>0</v>
      </c>
      <c r="AI99" s="228">
        <f>COUNTIF(MERCREDI!$D$63:$D$66,A99)</f>
        <v>0</v>
      </c>
      <c r="AJ99" s="234">
        <f>COUNTIF(MERCREDI!$E$63:$E$66,A99)</f>
        <v>0</v>
      </c>
      <c r="AK99" s="228">
        <f>COUNTIF(JEUDI!$D$63:$D$66,A99)</f>
        <v>0</v>
      </c>
      <c r="AL99" s="227">
        <f>COUNTIF(JEUDI!$E$63:$E$66,A99)</f>
        <v>0</v>
      </c>
      <c r="AM99" s="228">
        <f>COUNTIF(VENDREDI!$D$63:$D$66,A99)</f>
        <v>0</v>
      </c>
      <c r="AN99" s="525">
        <f>COUNTIF(VENDREDI!$E$63:$E$66,A99)</f>
        <v>0</v>
      </c>
      <c r="AO99" s="226">
        <f>COUNTIF(LUNDI!$F$63:$F$66,A99)</f>
        <v>0</v>
      </c>
      <c r="AP99" s="227"/>
      <c r="AQ99" s="228">
        <f>COUNTIF(MARDI!$F$63:$F$66,A99)</f>
        <v>0</v>
      </c>
      <c r="AR99" s="227"/>
      <c r="AS99" s="228">
        <f>COUNTIF(MERCREDI!$F$63:$F$66,A99)</f>
        <v>0</v>
      </c>
      <c r="AT99" s="227"/>
      <c r="AU99" s="228">
        <f>COUNTIF(JEUDI!$F$63:$F$66,A99)</f>
        <v>0</v>
      </c>
      <c r="AV99" s="227"/>
      <c r="AW99" s="229">
        <f>COUNTIF(VENDREDI!$F$63:$F$66,A99)</f>
        <v>0</v>
      </c>
      <c r="AZ99" s="236">
        <f>COUNTIF(LUNDI!$D$35:$AB$44,A99)</f>
        <v>0</v>
      </c>
      <c r="BA99" s="237">
        <f>COUNTIF(LUNDI!$D$49:$Y$58,A99)</f>
        <v>0</v>
      </c>
      <c r="BB99" s="444">
        <f t="shared" si="61"/>
        <v>0</v>
      </c>
      <c r="BC99" s="237">
        <f>COUNTIF(MARDI!$D$35:$AB$44,A99)</f>
        <v>0</v>
      </c>
      <c r="BD99" s="237">
        <f>COUNTIF(MARDI!$D$49:$Y$58,A99)</f>
        <v>0</v>
      </c>
      <c r="BE99" s="444">
        <f t="shared" si="62"/>
        <v>0</v>
      </c>
      <c r="BF99" s="237">
        <f>COUNTIF(MERCREDI!$D$35:$AB$44,A99)</f>
        <v>0</v>
      </c>
      <c r="BG99" s="237">
        <f>COUNTIF(MERCREDI!$D$49:$Y$58,A99)</f>
        <v>0</v>
      </c>
      <c r="BH99" s="444">
        <f t="shared" si="63"/>
        <v>0</v>
      </c>
      <c r="BI99" s="237">
        <f>COUNTIF(JEUDI!$D$35:$AB$44,A99)</f>
        <v>0</v>
      </c>
      <c r="BJ99" s="237">
        <f>COUNTIF(JEUDI!$D$49:$Y$58,A99)</f>
        <v>0</v>
      </c>
      <c r="BK99" s="444">
        <f t="shared" si="64"/>
        <v>0</v>
      </c>
      <c r="BL99" s="237">
        <f>COUNTIF(VENDREDI!$D$35:$AB$44,A99)</f>
        <v>0</v>
      </c>
      <c r="BM99" s="238">
        <f>COUNTIF(VENDREDI!$D$49:$Y$58,A99)</f>
        <v>0</v>
      </c>
      <c r="BN99" s="451">
        <f t="shared" si="65"/>
        <v>0</v>
      </c>
      <c r="BO99" s="207">
        <f>COUNTIF(LUNDI!$J$63:$J$66,A99)</f>
        <v>0</v>
      </c>
      <c r="BP99" s="41">
        <f>COUNTIF(LUNDI!$K$63:$K$66,A99)</f>
        <v>0</v>
      </c>
      <c r="BQ99" s="207">
        <f>COUNTIF(MARDI!$J$63:$J$66,A99)</f>
        <v>0</v>
      </c>
      <c r="BR99" s="41">
        <f>COUNTIF(MARDI!$K$63:$K$66,A99)</f>
        <v>0</v>
      </c>
      <c r="BS99" s="207">
        <f>COUNTIF(MERCREDI!$J$63:$J$66,A99)</f>
        <v>0</v>
      </c>
      <c r="BT99" s="41">
        <f>COUNTIF(MERCREDI!$K$63:$K$66,A99)</f>
        <v>0</v>
      </c>
      <c r="BU99" s="207">
        <f>COUNTIF(JEUDI!$J$63:$J$66,A99)</f>
        <v>0</v>
      </c>
      <c r="BV99" s="41">
        <f>COUNTIF(JEUDI!$K$63:$K$66,A99)</f>
        <v>0</v>
      </c>
      <c r="BW99" s="207">
        <f>COUNTIF(VENDREDI!$J$63:$J$66,A99)</f>
        <v>0</v>
      </c>
      <c r="BX99" s="42">
        <f>COUNTIF(VENDREDI!$K$63:$K$66,A99)</f>
        <v>0</v>
      </c>
      <c r="BY99" s="207">
        <f>COUNTIF(LUNDI!$L$66:$L155,A99)</f>
        <v>0</v>
      </c>
      <c r="BZ99" s="208"/>
      <c r="CA99" s="41">
        <f>COUNTIF(MARDI!$L$63:$L$66,A99)</f>
        <v>0</v>
      </c>
      <c r="CB99" s="208"/>
      <c r="CC99" s="208">
        <f>COUNTIF(MERCREDI!$L$63:$L$66,A99)</f>
        <v>0</v>
      </c>
      <c r="CD99" s="208"/>
      <c r="CE99" s="41">
        <f>COUNTIF(JEUDI!$L$63:$L$66,A99)</f>
        <v>0</v>
      </c>
      <c r="CF99" s="208"/>
      <c r="CG99" s="209">
        <f>COUNTIF(VENDREDI!$L$63:$L$66,A99)</f>
        <v>0</v>
      </c>
      <c r="CH99" s="466"/>
      <c r="CI99" s="466"/>
      <c r="CJ99" s="466"/>
      <c r="CK99" s="43">
        <f>COUNTIF(LUNDI!$O$64:$O$66,A99)</f>
        <v>0</v>
      </c>
      <c r="CL99" s="41">
        <f>COUNTIF(MARDI!$O$64:$O$66,A99)</f>
        <v>0</v>
      </c>
      <c r="CM99" s="41">
        <f>COUNTIF(MERCREDI!$O$64:$O$66,A99)</f>
        <v>0</v>
      </c>
      <c r="CN99" s="41">
        <f>COUNTIF(JEUDI!$O$64:$O$66,A99)</f>
        <v>0</v>
      </c>
      <c r="CO99" s="42">
        <f>COUNTIF(VENDREDI!$O$64:$O$66,A99)</f>
        <v>0</v>
      </c>
      <c r="CQ99" s="43">
        <f>COUNTIF(LUNDI!$P$64:$P$66,A99)</f>
        <v>0</v>
      </c>
      <c r="CR99" s="41">
        <f>COUNTIF(MARDI!$P$64:$P$66,A99)</f>
        <v>0</v>
      </c>
      <c r="CS99" s="41">
        <f>COUNTIF(MERCREDI!$P$64:$P$66,A99)</f>
        <v>0</v>
      </c>
      <c r="CT99" s="41">
        <f>COUNTIF(JEUDI!$P$64:$P$66,A99)</f>
        <v>0</v>
      </c>
      <c r="CU99" s="42">
        <f>COUNTIF(VENDREDI!$P$64:$P$66,A99)</f>
        <v>0</v>
      </c>
      <c r="CV99" s="543">
        <f t="shared" si="78"/>
        <v>0</v>
      </c>
      <c r="CW99" s="559" t="e">
        <f>INDEX(LUNDI!$B$6:$B$29,MATCH($A$99,LUNDI!D6:D29,0))</f>
        <v>#N/A</v>
      </c>
      <c r="CX99" s="559" t="e">
        <f>INDEX(LUNDI!$B$6:$B$29,MATCH($A$99,LUNDI!E6:E29,0))</f>
        <v>#N/A</v>
      </c>
      <c r="CY99" s="559" t="e">
        <f>INDEX(LUNDI!$B$6:$B$29,MATCH($A$99,LUNDI!F6:F29,0))</f>
        <v>#N/A</v>
      </c>
      <c r="CZ99" s="559" t="e">
        <f>INDEX(LUNDI!$B$6:$B$29,MATCH($A$99,LUNDI!G6:G29,0))</f>
        <v>#N/A</v>
      </c>
      <c r="DA99" s="559" t="e">
        <f>INDEX(LUNDI!$B$6:$B$29,MATCH($A$99,LUNDI!H6:H29,0))</f>
        <v>#N/A</v>
      </c>
      <c r="DB99" s="559" t="e">
        <f>INDEX(LUNDI!$B$6:$B$29,MATCH($A$99,LUNDI!I6:I29,0))</f>
        <v>#N/A</v>
      </c>
      <c r="DC99" s="559" t="e">
        <f>INDEX(LUNDI!$B$6:$B$29,MATCH($A$99,LUNDI!J6:J29,0))</f>
        <v>#N/A</v>
      </c>
      <c r="DD99" s="559" t="e">
        <f>INDEX(LUNDI!$B$6:$B$29,MATCH($A$99,LUNDI!K6:K29,0))</f>
        <v>#N/A</v>
      </c>
      <c r="DE99" s="559" t="e">
        <f>INDEX(LUNDI!$B$6:$B$29,MATCH($A$99,LUNDI!L6:L29,0))</f>
        <v>#N/A</v>
      </c>
      <c r="DF99" s="559" t="e">
        <f>INDEX(LUNDI!$B$6:$B$29,MATCH($A$99,LUNDI!M6:M29,0))</f>
        <v>#N/A</v>
      </c>
      <c r="DG99" s="559" t="e">
        <f>INDEX(LUNDI!$B$6:$B$29,MATCH($A$99,LUNDI!N6:N29,0))</f>
        <v>#N/A</v>
      </c>
      <c r="DH99" s="559" t="e">
        <f>INDEX(LUNDI!$B$6:$B$29,MATCH($A$99,LUNDI!O6:O29,0))</f>
        <v>#N/A</v>
      </c>
      <c r="DI99" s="559" t="e">
        <f>INDEX(LUNDI!$B$6:$B$29,MATCH($A$99,LUNDI!P6:P29,0))</f>
        <v>#N/A</v>
      </c>
      <c r="DJ99" s="559" t="e">
        <f>INDEX(LUNDI!$B$6:$B$29,MATCH($A$99,LUNDI!Q6:Q29,0))</f>
        <v>#N/A</v>
      </c>
      <c r="DK99" s="559" t="e">
        <f>INDEX(LUNDI!$B$6:$B$29,MATCH($A$99,LUNDI!R6:R29,0))</f>
        <v>#N/A</v>
      </c>
      <c r="DL99" s="559" t="e">
        <f>INDEX(LUNDI!$B$6:$B$29,MATCH($A$99,LUNDI!S6:S29,0))</f>
        <v>#N/A</v>
      </c>
      <c r="DM99" s="559" t="e">
        <f>INDEX(LUNDI!$B$6:$B$29,MATCH($A$99,LUNDI!T6:T29,0))</f>
        <v>#N/A</v>
      </c>
      <c r="DN99" s="559" t="e">
        <f>INDEX(LUNDI!$B$6:$B$29,MATCH($A$99,LUNDI!U6:U29,0))</f>
        <v>#N/A</v>
      </c>
      <c r="DO99" s="559" t="e">
        <f>INDEX(LUNDI!$B$6:$B$29,MATCH($A$99,LUNDI!V6:V29,0))</f>
        <v>#N/A</v>
      </c>
      <c r="DP99" s="559" t="e">
        <f>INDEX(LUNDI!$B$6:$B$29,MATCH($A$99,LUNDI!W6:W29,0))</f>
        <v>#N/A</v>
      </c>
      <c r="DQ99" s="559" t="e">
        <f>INDEX(LUNDI!$B$6:$B$29,MATCH($A$99,LUNDI!X6:X29,0))</f>
        <v>#N/A</v>
      </c>
      <c r="DR99" s="559" t="e">
        <f>INDEX(LUNDI!$B$6:$B$29,MATCH($A$99,LUNDI!Y6:Y29,0))</f>
        <v>#N/A</v>
      </c>
      <c r="DS99" s="559" t="e">
        <f>INDEX(LUNDI!$B$6:$B$29,MATCH($A$99,LUNDI!Z6:Z29,0))</f>
        <v>#N/A</v>
      </c>
      <c r="DT99" s="559">
        <f>INDEX(LUNDI!$B$6:$B$29,MATCH($A$99,LUNDI!AA6:AA29,0))</f>
        <v>0.33333333333333331</v>
      </c>
      <c r="DU99" s="559">
        <f>INDEX(LUNDI!$B$6:$B$29,MATCH($A$99,LUNDI!AB6:AB29,0))</f>
        <v>0.33333333333333331</v>
      </c>
      <c r="DV99" s="572">
        <f t="shared" si="66"/>
        <v>0.66666666666666663</v>
      </c>
      <c r="DW99" s="543">
        <f t="shared" si="67"/>
        <v>0</v>
      </c>
      <c r="DX99" s="559" t="e">
        <f>INDEX(MARDI!$B$6:$B$29,MATCH($A$99,MARDI!D6:D29,0))</f>
        <v>#N/A</v>
      </c>
      <c r="DY99" s="559" t="e">
        <f>INDEX(MARDI!$B$6:$B$29,MATCH($A$99,MARDI!E6:E29,0))</f>
        <v>#N/A</v>
      </c>
      <c r="DZ99" s="559" t="e">
        <f>INDEX(MARDI!$B$6:$B$29,MATCH($A$99,MARDI!F6:F29,0))</f>
        <v>#N/A</v>
      </c>
      <c r="EA99" s="559" t="e">
        <f>INDEX(MARDI!$B$6:$B$29,MATCH($A$99,MARDI!G6:G29,0))</f>
        <v>#N/A</v>
      </c>
      <c r="EB99" s="559" t="e">
        <f>INDEX(MARDI!$B$6:$B$29,MATCH($A$99,MARDI!H6:H29,0))</f>
        <v>#N/A</v>
      </c>
      <c r="EC99" s="559" t="e">
        <f>INDEX(MARDI!$B$6:$B$29,MATCH($A$99,MARDI!I6:I29,0))</f>
        <v>#N/A</v>
      </c>
      <c r="ED99" s="559" t="e">
        <f>INDEX(MARDI!$B$6:$B$29,MATCH($A$99,MARDI!J6:J29,0))</f>
        <v>#N/A</v>
      </c>
      <c r="EE99" s="559" t="e">
        <f>INDEX(MARDI!$B$6:$B$29,MATCH($A$99,MARDI!K6:K29,0))</f>
        <v>#N/A</v>
      </c>
      <c r="EF99" s="559" t="e">
        <f>INDEX(MARDI!$B$6:$B$29,MATCH($A$99,MARDI!L6:L29,0))</f>
        <v>#N/A</v>
      </c>
      <c r="EG99" s="559" t="e">
        <f>INDEX(MARDI!$B$6:$B$29,MATCH($A$99,MARDI!M6:M29,0))</f>
        <v>#N/A</v>
      </c>
      <c r="EH99" s="559" t="e">
        <f>INDEX(MARDI!$B$6:$B$29,MATCH($A$99,MARDI!N6:N29,0))</f>
        <v>#N/A</v>
      </c>
      <c r="EI99" s="559" t="e">
        <f>INDEX(MARDI!$B$6:$B$29,MATCH($A$99,MARDI!O6:O29,0))</f>
        <v>#N/A</v>
      </c>
      <c r="EJ99" s="559" t="e">
        <f>INDEX(MARDI!$B$6:$B$29,MATCH($A$99,MARDI!P6:P29,0))</f>
        <v>#N/A</v>
      </c>
      <c r="EK99" s="559" t="e">
        <f>INDEX(MARDI!$B$6:$B$29,MATCH($A$99,MARDI!Q6:Q29,0))</f>
        <v>#N/A</v>
      </c>
      <c r="EL99" s="559" t="e">
        <f>INDEX(MARDI!$B$6:$B$29,MATCH($A$99,MARDI!R6:R29,0))</f>
        <v>#N/A</v>
      </c>
      <c r="EM99" s="559" t="e">
        <f>INDEX(MARDI!$B$6:$B$29,MATCH($A$99,MARDI!S6:S29,0))</f>
        <v>#N/A</v>
      </c>
      <c r="EN99" s="559" t="e">
        <f>INDEX(MARDI!$B$6:$B$29,MATCH($A$99,MARDI!T6:T29,0))</f>
        <v>#N/A</v>
      </c>
      <c r="EO99" s="559" t="e">
        <f>INDEX(MARDI!$B$6:$B$29,MATCH($A$99,MARDI!U6:U29,0))</f>
        <v>#N/A</v>
      </c>
      <c r="EP99" s="559" t="e">
        <f>INDEX(MARDI!$B$6:$B$29,MATCH($A$99,MARDI!V6:V29,0))</f>
        <v>#N/A</v>
      </c>
      <c r="EQ99" s="559" t="e">
        <f>INDEX(MARDI!$B$6:$B$29,MATCH($A$99,MARDI!W6:W29,0))</f>
        <v>#N/A</v>
      </c>
      <c r="ER99" s="559" t="e">
        <f>INDEX(MARDI!$B$6:$B$29,MATCH($A$99,MARDI!X6:X29,0))</f>
        <v>#N/A</v>
      </c>
      <c r="ES99" s="559" t="e">
        <f>INDEX(MARDI!$B$6:$B$29,MATCH($A$99,MARDI!Y6:Y29,0))</f>
        <v>#N/A</v>
      </c>
      <c r="ET99" s="559" t="e">
        <f>INDEX(MARDI!$B$6:$B$29,MATCH($A$99,MARDI!Z6:Z29,0))</f>
        <v>#N/A</v>
      </c>
      <c r="EU99" s="559">
        <f>INDEX(MARDI!$B$6:$B$29,MATCH($A$99,MARDI!AA6:AA29,0))</f>
        <v>0.33333333333333331</v>
      </c>
      <c r="EV99" s="559">
        <f>INDEX(MARDI!$B$6:$B$29,MATCH($A$99,MARDI!AB6:AB29,0))</f>
        <v>0.33333333333333331</v>
      </c>
      <c r="EW99" s="572">
        <f t="shared" si="68"/>
        <v>0.66666666666666663</v>
      </c>
      <c r="EY99" s="568">
        <f t="shared" si="79"/>
        <v>0</v>
      </c>
      <c r="EZ99" s="559" t="e">
        <f>INDEX(MERCREDI!$B$6:$B$29,MATCH($A$99,MERCREDI!D6:D29,0))</f>
        <v>#N/A</v>
      </c>
      <c r="FA99" s="559" t="e">
        <f>INDEX(MERCREDI!$B$6:$B$29,MATCH($A$99,MERCREDI!E6:E29,0))</f>
        <v>#N/A</v>
      </c>
      <c r="FB99" s="559" t="e">
        <f>INDEX(MERCREDI!$B$6:$B$29,MATCH($A$99,MERCREDI!F6:F29,0))</f>
        <v>#N/A</v>
      </c>
      <c r="FC99" s="559" t="e">
        <f>INDEX(MERCREDI!$B$6:$B$29,MATCH($A$99,MERCREDI!G6:G29,0))</f>
        <v>#N/A</v>
      </c>
      <c r="FD99" s="559" t="e">
        <f>INDEX(MERCREDI!$B$6:$B$29,MATCH($A$99,MERCREDI!H6:H29,0))</f>
        <v>#N/A</v>
      </c>
      <c r="FE99" s="559" t="e">
        <f>INDEX(MERCREDI!$B$6:$B$29,MATCH($A$99,MERCREDI!I6:I29,0))</f>
        <v>#N/A</v>
      </c>
      <c r="FF99" s="559" t="e">
        <f>INDEX(MERCREDI!$B$6:$B$29,MATCH($A$99,MERCREDI!J6:J29,0))</f>
        <v>#N/A</v>
      </c>
      <c r="FG99" s="559" t="e">
        <f>INDEX(MERCREDI!$B$6:$B$29,MATCH($A$99,MERCREDI!K6:K29,0))</f>
        <v>#N/A</v>
      </c>
      <c r="FH99" s="559" t="e">
        <f>INDEX(MERCREDI!$B$6:$B$29,MATCH($A$99,MERCREDI!L6:L29,0))</f>
        <v>#N/A</v>
      </c>
      <c r="FI99" s="559" t="e">
        <f>INDEX(MERCREDI!$B$6:$B$29,MATCH($A$99,MERCREDI!M6:M29,0))</f>
        <v>#N/A</v>
      </c>
      <c r="FJ99" s="559" t="e">
        <f>INDEX(MERCREDI!$B$6:$B$29,MATCH($A$99,MERCREDI!N6:N29,0))</f>
        <v>#N/A</v>
      </c>
      <c r="FK99" s="559" t="e">
        <f>INDEX(MERCREDI!$B$6:$B$29,MATCH($A$99,MERCREDI!O6:O29,0))</f>
        <v>#N/A</v>
      </c>
      <c r="FL99" s="559" t="e">
        <f>INDEX(MERCREDI!$B$6:$B$29,MATCH($A$99,MERCREDI!P6:P29,0))</f>
        <v>#N/A</v>
      </c>
      <c r="FM99" s="559" t="e">
        <f>INDEX(MERCREDI!$B$6:$B$29,MATCH($A$99,MERCREDI!Q6:Q29,0))</f>
        <v>#N/A</v>
      </c>
      <c r="FN99" s="559" t="e">
        <f>INDEX(MERCREDI!$B$6:$B$29,MATCH($A$99,MERCREDI!R6:R29,0))</f>
        <v>#N/A</v>
      </c>
      <c r="FO99" s="559" t="e">
        <f>INDEX(MERCREDI!$B$6:$B$29,MATCH($A$99,MERCREDI!S6:S29,0))</f>
        <v>#N/A</v>
      </c>
      <c r="FP99" s="559" t="e">
        <f>INDEX(MERCREDI!$B$6:$B$29,MATCH($A$99,MERCREDI!T6:T29,0))</f>
        <v>#N/A</v>
      </c>
      <c r="FQ99" s="559" t="e">
        <f>INDEX(MERCREDI!$B$6:$B$29,MATCH($A$99,MERCREDI!U6:U29,0))</f>
        <v>#N/A</v>
      </c>
      <c r="FR99" s="559" t="e">
        <f>INDEX(MERCREDI!$B$6:$B$29,MATCH($A$99,MERCREDI!V6:V29,0))</f>
        <v>#N/A</v>
      </c>
      <c r="FS99" s="559" t="e">
        <f>INDEX(MERCREDI!$B$6:$B$29,MATCH($A$99,MERCREDI!W6:W29,0))</f>
        <v>#N/A</v>
      </c>
      <c r="FT99" s="559" t="e">
        <f>INDEX(MERCREDI!$B$6:$B$29,MATCH($A$99,MERCREDI!X6:X29,0))</f>
        <v>#N/A</v>
      </c>
      <c r="FU99" s="559" t="e">
        <f>INDEX(MERCREDI!$B$6:$B$29,MATCH($A$99,MERCREDI!Y6:Y29,0))</f>
        <v>#N/A</v>
      </c>
      <c r="FV99" s="559" t="e">
        <f>INDEX(MERCREDI!$B$6:$B$29,MATCH($A$99,MERCREDI!Z6:Z29,0))</f>
        <v>#N/A</v>
      </c>
      <c r="FW99" s="559">
        <f>INDEX(MERCREDI!$B$6:$B$29,MATCH($A$99,MERCREDI!AA6:AA29,0))</f>
        <v>0.33333333333333331</v>
      </c>
      <c r="FX99" s="559">
        <f>INDEX(MERCREDI!$B$6:$B$29,MATCH($A$99,MERCREDI!AB6:AB29,0))</f>
        <v>0.33333333333333331</v>
      </c>
      <c r="FY99" s="572">
        <f t="shared" si="80"/>
        <v>0.66666666666666663</v>
      </c>
      <c r="GA99" s="570">
        <f t="shared" si="81"/>
        <v>0</v>
      </c>
      <c r="GB99" s="565" t="e">
        <f>INDEX(JEUDI!$B$6:$B$29,MATCH($A$99,JEUDI!D6:D29,0))</f>
        <v>#N/A</v>
      </c>
      <c r="GC99" s="565" t="e">
        <f>INDEX(JEUDI!$B$6:$B$29,MATCH($A$99,JEUDI!E6:E29,0))</f>
        <v>#N/A</v>
      </c>
      <c r="GD99" s="565" t="e">
        <f>INDEX(JEUDI!$B$6:$B$29,MATCH($A$99,JEUDI!F6:F29,0))</f>
        <v>#N/A</v>
      </c>
      <c r="GE99" s="565" t="e">
        <f>INDEX(JEUDI!$B$6:$B$29,MATCH($A$99,JEUDI!G6:G29,0))</f>
        <v>#N/A</v>
      </c>
      <c r="GF99" s="565" t="e">
        <f>INDEX(JEUDI!$B$6:$B$29,MATCH($A$99,JEUDI!H6:H29,0))</f>
        <v>#N/A</v>
      </c>
      <c r="GG99" s="565" t="e">
        <f>INDEX(JEUDI!$B$6:$B$29,MATCH($A$99,JEUDI!I6:I29,0))</f>
        <v>#N/A</v>
      </c>
      <c r="GH99" s="565" t="e">
        <f>INDEX(JEUDI!$B$6:$B$29,MATCH($A$99,JEUDI!J6:J29,0))</f>
        <v>#N/A</v>
      </c>
      <c r="GI99" s="565" t="e">
        <f>INDEX(JEUDI!$B$6:$B$29,MATCH($A$99,JEUDI!K6:K29,0))</f>
        <v>#N/A</v>
      </c>
      <c r="GJ99" s="565" t="e">
        <f>INDEX(JEUDI!$B$6:$B$29,MATCH($A$99,JEUDI!L6:L29,0))</f>
        <v>#N/A</v>
      </c>
      <c r="GK99" s="565" t="e">
        <f>INDEX(JEUDI!$B$6:$B$29,MATCH($A$99,JEUDI!M6:M29,0))</f>
        <v>#N/A</v>
      </c>
      <c r="GL99" s="565" t="e">
        <f>INDEX(JEUDI!$B$6:$B$29,MATCH($A$99,JEUDI!N6:N29,0))</f>
        <v>#N/A</v>
      </c>
      <c r="GM99" s="565" t="e">
        <f>INDEX(JEUDI!$B$6:$B$29,MATCH($A$99,JEUDI!O6:O29,0))</f>
        <v>#N/A</v>
      </c>
      <c r="GN99" s="565" t="e">
        <f>INDEX(JEUDI!$B$6:$B$29,MATCH($A$99,JEUDI!P6:P29,0))</f>
        <v>#N/A</v>
      </c>
      <c r="GO99" s="565" t="e">
        <f>INDEX(JEUDI!$B$6:$B$29,MATCH($A$99,JEUDI!Q6:Q29,0))</f>
        <v>#N/A</v>
      </c>
      <c r="GP99" s="565" t="e">
        <f>INDEX(JEUDI!$B$6:$B$29,MATCH($A$99,JEUDI!R6:R29,0))</f>
        <v>#N/A</v>
      </c>
      <c r="GQ99" s="565" t="e">
        <f>INDEX(JEUDI!$B$6:$B$29,MATCH($A$99,JEUDI!S6:S29,0))</f>
        <v>#N/A</v>
      </c>
      <c r="GR99" s="565" t="e">
        <f>INDEX(JEUDI!$B$6:$B$29,MATCH($A$99,JEUDI!T6:T29,0))</f>
        <v>#N/A</v>
      </c>
      <c r="GS99" s="565" t="e">
        <f>INDEX(JEUDI!$B$6:$B$29,MATCH($A$99,JEUDI!U6:U29,0))</f>
        <v>#N/A</v>
      </c>
      <c r="GT99" s="565" t="e">
        <f>INDEX(JEUDI!$B$6:$B$29,MATCH($A$99,JEUDI!V6:V29,0))</f>
        <v>#N/A</v>
      </c>
      <c r="GU99" s="565" t="e">
        <f>INDEX(JEUDI!$B$6:$B$29,MATCH($A$99,JEUDI!W6:W29,0))</f>
        <v>#N/A</v>
      </c>
      <c r="GV99" s="565" t="e">
        <f>INDEX(JEUDI!$B$6:$B$29,MATCH($A$99,JEUDI!X6:X29,0))</f>
        <v>#N/A</v>
      </c>
      <c r="GW99" s="565" t="e">
        <f>INDEX(JEUDI!$B$6:$B$29,MATCH($A$99,JEUDI!Y6:Y29,0))</f>
        <v>#N/A</v>
      </c>
      <c r="GX99" s="565" t="e">
        <f>INDEX(JEUDI!$B$6:$B$29,MATCH($A$99,JEUDI!Z6:Z29,0))</f>
        <v>#N/A</v>
      </c>
      <c r="GY99" s="565">
        <f>INDEX(JEUDI!$B$6:$B$29,MATCH($A$99,JEUDI!AA6:AA29,0))</f>
        <v>0.33333333333333331</v>
      </c>
      <c r="GZ99" s="565">
        <f>INDEX(JEUDI!$B$6:$B$29,MATCH($A$99,JEUDI!AB6:AB29,0))</f>
        <v>0.33333333333333331</v>
      </c>
      <c r="HA99" s="572">
        <f t="shared" si="82"/>
        <v>0.66666666666666663</v>
      </c>
      <c r="HC99" s="772">
        <f t="shared" si="83"/>
        <v>0</v>
      </c>
      <c r="HD99" s="565" t="e">
        <f>INDEX(VENDREDI!$B$6:$B$29,MATCH($A$99,VENDREDI!D6:D29,0))</f>
        <v>#N/A</v>
      </c>
      <c r="HE99" s="565" t="e">
        <f>INDEX(VENDREDI!$B$6:$B$29,MATCH($A$99,VENDREDI!E6:E29,0))</f>
        <v>#N/A</v>
      </c>
      <c r="HF99" s="565" t="e">
        <f>INDEX(VENDREDI!$B$6:$B$29,MATCH($A$99,VENDREDI!F6:F29,0))</f>
        <v>#N/A</v>
      </c>
      <c r="HG99" s="565" t="e">
        <f>INDEX(VENDREDI!$B$6:$B$29,MATCH($A$99,VENDREDI!G6:G29,0))</f>
        <v>#N/A</v>
      </c>
      <c r="HH99" s="565" t="e">
        <f>INDEX(VENDREDI!$B$6:$B$29,MATCH($A$99,VENDREDI!H6:H29,0))</f>
        <v>#N/A</v>
      </c>
      <c r="HI99" s="565" t="e">
        <f>INDEX(VENDREDI!$B$6:$B$29,MATCH($A$99,VENDREDI!I6:I29,0))</f>
        <v>#N/A</v>
      </c>
      <c r="HJ99" s="565" t="e">
        <f>INDEX(VENDREDI!$B$6:$B$29,MATCH($A$99,VENDREDI!J6:J29,0))</f>
        <v>#N/A</v>
      </c>
      <c r="HK99" s="565" t="e">
        <f>INDEX(VENDREDI!$B$6:$B$29,MATCH($A$99,VENDREDI!K6:K29,0))</f>
        <v>#N/A</v>
      </c>
      <c r="HL99" s="565" t="e">
        <f>INDEX(VENDREDI!$B$6:$B$29,MATCH($A$99,VENDREDI!L6:L29,0))</f>
        <v>#N/A</v>
      </c>
      <c r="HM99" s="565" t="e">
        <f>INDEX(VENDREDI!$B$6:$B$29,MATCH($A$99,VENDREDI!M6:M29,0))</f>
        <v>#N/A</v>
      </c>
      <c r="HN99" s="565" t="e">
        <f>INDEX(VENDREDI!$B$6:$B$29,MATCH($A$99,VENDREDI!N6:N29,0))</f>
        <v>#N/A</v>
      </c>
      <c r="HO99" s="565" t="e">
        <f>INDEX(VENDREDI!$B$6:$B$29,MATCH($A$99,VENDREDI!O6:O29,0))</f>
        <v>#N/A</v>
      </c>
      <c r="HP99" s="565" t="e">
        <f>INDEX(VENDREDI!$B$6:$B$29,MATCH($A$99,VENDREDI!P6:P29,0))</f>
        <v>#N/A</v>
      </c>
      <c r="HQ99" s="565" t="e">
        <f>INDEX(VENDREDI!$B$6:$B$29,MATCH($A$99,VENDREDI!Q6:Q29,0))</f>
        <v>#N/A</v>
      </c>
      <c r="HR99" s="565" t="e">
        <f>INDEX(VENDREDI!$B$6:$B$29,MATCH($A$99,VENDREDI!R6:R29,0))</f>
        <v>#N/A</v>
      </c>
      <c r="HS99" s="565" t="e">
        <f>INDEX(VENDREDI!$B$6:$B$29,MATCH($A$99,VENDREDI!S6:S29,0))</f>
        <v>#N/A</v>
      </c>
      <c r="HT99" s="565" t="e">
        <f>INDEX(VENDREDI!$B$6:$B$29,MATCH($A$99,VENDREDI!T6:T29,0))</f>
        <v>#N/A</v>
      </c>
      <c r="HU99" s="565" t="e">
        <f>INDEX(VENDREDI!$B$6:$B$29,MATCH($A$99,VENDREDI!U6:U29,0))</f>
        <v>#N/A</v>
      </c>
      <c r="HV99" s="565" t="e">
        <f>INDEX(VENDREDI!$B$6:$B$29,MATCH($A$99,VENDREDI!V6:V29,0))</f>
        <v>#N/A</v>
      </c>
      <c r="HW99" s="565" t="e">
        <f>INDEX(VENDREDI!$B$6:$B$29,MATCH($A$99,VENDREDI!W6:W29,0))</f>
        <v>#N/A</v>
      </c>
      <c r="HX99" s="565" t="e">
        <f>INDEX(VENDREDI!$B$6:$B$29,MATCH($A$99,VENDREDI!X6:X29,0))</f>
        <v>#N/A</v>
      </c>
      <c r="HY99" s="565" t="e">
        <f>INDEX(VENDREDI!$B$6:$B$29,MATCH($A$99,VENDREDI!Y6:Y29,0))</f>
        <v>#N/A</v>
      </c>
      <c r="HZ99" s="565" t="e">
        <f>INDEX(VENDREDI!$B$6:$B$29,MATCH($A$99,VENDREDI!Z6:Z29,0))</f>
        <v>#N/A</v>
      </c>
      <c r="IA99" s="565">
        <f>INDEX(VENDREDI!$B$6:$B$29,MATCH($A$99,VENDREDI!AA6:AA29,0))</f>
        <v>0.33333333333333331</v>
      </c>
      <c r="IB99" s="565">
        <f>INDEX(VENDREDI!$B$6:$B$29,MATCH($A$99,VENDREDI!AB6:AB29,0))</f>
        <v>0.33333333333333331</v>
      </c>
      <c r="IC99" s="572">
        <f t="shared" si="84"/>
        <v>0.66666666666666663</v>
      </c>
      <c r="IG99" s="772">
        <f t="shared" si="85"/>
        <v>0</v>
      </c>
      <c r="JG99" s="572">
        <f t="shared" si="86"/>
        <v>0</v>
      </c>
      <c r="JI99" s="772">
        <f t="shared" si="87"/>
        <v>0</v>
      </c>
      <c r="KI99" s="572">
        <f t="shared" si="88"/>
        <v>0</v>
      </c>
      <c r="KK99" s="565">
        <f t="shared" si="89"/>
        <v>0</v>
      </c>
      <c r="LK99" s="572">
        <f t="shared" si="90"/>
        <v>0</v>
      </c>
      <c r="LM99" s="565">
        <f t="shared" si="91"/>
        <v>0</v>
      </c>
      <c r="MM99" s="572">
        <f t="shared" si="92"/>
        <v>0</v>
      </c>
      <c r="MP99" s="565">
        <f t="shared" si="93"/>
        <v>0</v>
      </c>
      <c r="NP99" s="572">
        <f t="shared" si="94"/>
        <v>0</v>
      </c>
      <c r="NS99" s="564">
        <f t="shared" si="95"/>
        <v>0</v>
      </c>
      <c r="NT99" s="617" t="e">
        <f>INDEX(LUNDI!$B$63:$B$66,MATCH(A99,LUNDI!$D$63:$D$66,0))</f>
        <v>#N/A</v>
      </c>
      <c r="NU99" s="618" t="e">
        <f>INDEX(LUNDI!$B$63:$B$66,MATCH(A99,LUNDI!$E$63:$E$66,0))</f>
        <v>#N/A</v>
      </c>
      <c r="NV99" s="625" t="e">
        <f>INDEX(LUNDI!$H$63:$H$66,MATCH(A99,LUNDI!$J$63:$J$66,0))</f>
        <v>#N/A</v>
      </c>
      <c r="NW99" s="626" t="e">
        <f>INDEX(LUNDI!$H$63:$H$66,MATCH(A99,LUNDI!$K$63:$K$66,0))</f>
        <v>#N/A</v>
      </c>
      <c r="NX99" s="617" t="e">
        <f>INDEX(MARDI!$B$63:$B$66,MATCH(A99,MARDI!$D$63:$D$66,0))</f>
        <v>#N/A</v>
      </c>
      <c r="NY99" s="618" t="e">
        <f>INDEX(MARDI!$B$63:$B$66,MATCH(A99,MARDI!$E$63:$E$66,0))</f>
        <v>#N/A</v>
      </c>
      <c r="NZ99" s="625" t="e">
        <f>INDEX(MARDI!$H$63:$H$66,MATCH(A99,MARDI!$J$63:$J$66,0))</f>
        <v>#N/A</v>
      </c>
      <c r="OA99" s="626" t="e">
        <f>INDEX(MARDI!$H$63:$H$66,MATCH(A99,MARDI!$K$63:$K$66,0))</f>
        <v>#N/A</v>
      </c>
      <c r="OB99" s="617" t="e">
        <f>INDEX(MERCREDI!$B$63:$B$66,MATCH(A99,MERCREDI!$D$63:$D$66,0))</f>
        <v>#N/A</v>
      </c>
      <c r="OC99" s="618" t="e">
        <f>INDEX(MERCREDI!$B$63:$B$66,MATCH(A99,MERCREDI!$E$63:$E$66,0))</f>
        <v>#N/A</v>
      </c>
      <c r="OD99" s="625" t="e">
        <f>INDEX(MERCREDI!$H$63:$H$66,MATCH(A99,MERCREDI!$J$63:$J$66,0))</f>
        <v>#N/A</v>
      </c>
      <c r="OE99" s="626" t="e">
        <f>INDEX(MERCREDI!$H$63:$H$66,MATCH(A99,MERCREDI!$K$63:$K$66,0))</f>
        <v>#N/A</v>
      </c>
      <c r="OF99" s="617" t="e">
        <f>INDEX(JEUDI!$B$63:$B$66,MATCH(A99,JEUDI!$D$63:$D$66,0))</f>
        <v>#N/A</v>
      </c>
      <c r="OG99" s="618" t="e">
        <f>INDEX(JEUDI!$B$63:$B$66,MATCH(A99,JEUDI!$E$63:$E$66,0))</f>
        <v>#N/A</v>
      </c>
      <c r="OH99" s="625" t="e">
        <f>INDEX(JEUDI!$H$63:$H$66,MATCH(A99,JEUDI!$J$63:$J$66,0))</f>
        <v>#N/A</v>
      </c>
      <c r="OI99" s="626" t="e">
        <f>INDEX(JEUDI!$H$63:$H$66,MATCH(A99,JEUDI!$K$63:$K$66,0))</f>
        <v>#N/A</v>
      </c>
      <c r="OJ99" s="617" t="e">
        <f>INDEX(VENDREDI!$B$63:$B$66,MATCH(A99,VENDREDI!$D$63:$D$66,0))</f>
        <v>#N/A</v>
      </c>
      <c r="OK99" s="618" t="e">
        <f>INDEX(VENDREDI!$B$63:$B$66,MATCH(A99,VENDREDI!$E$63:$E$66,0))</f>
        <v>#N/A</v>
      </c>
      <c r="OL99" s="625" t="e">
        <f>INDEX(VENDREDI!$H$63:$H$66,MATCH(A99,VENDREDI!$J$63:$J$66,0))</f>
        <v>#N/A</v>
      </c>
      <c r="OM99" s="626" t="e">
        <f>INDEX(VENDREDI!$H$63:$H$66,MATCH(A99,VENDREDI!$K$63:$K$66,0))</f>
        <v>#N/A</v>
      </c>
      <c r="ON99" s="669">
        <f t="shared" si="96"/>
        <v>0</v>
      </c>
      <c r="OO99" s="641" t="e">
        <f>INDEX(LUNDI!$C$63:$C$66,MATCH(A99,LUNDI!$D$63:$D$66,0))</f>
        <v>#N/A</v>
      </c>
      <c r="OP99" s="642" t="e">
        <f>INDEX(LUNDI!$C$63:$C$66,MATCH(A99,LUNDI!$E$63:$E$66,0))</f>
        <v>#N/A</v>
      </c>
      <c r="OQ99" s="645" t="e">
        <f>INDEX(LUNDI!$I$63:$I$66,MATCH(A99,LUNDI!$J$63:$J$66,0))</f>
        <v>#N/A</v>
      </c>
      <c r="OR99" s="646" t="e">
        <f>INDEX(LUNDI!$I$63:$I$66,MATCH(A99,LUNDI!$K$63:$K$66,0))</f>
        <v>#N/A</v>
      </c>
      <c r="OS99" s="649" t="e">
        <f>INDEX(MARDI!$C$63:$C$66,MATCH(A99,MARDI!$D$63:$D$66,0))</f>
        <v>#N/A</v>
      </c>
      <c r="OT99" s="650" t="e">
        <f>INDEX(MARDI!$C$63:$C$66,MATCH(A99,MARDI!$E$63:$E$66,0))</f>
        <v>#N/A</v>
      </c>
      <c r="OU99" s="651" t="e">
        <f>INDEX(MARDI!$I$63:$I$66,MATCH(A99,MARDI!$J$63:$J$66,0))</f>
        <v>#N/A</v>
      </c>
      <c r="OV99" s="652" t="e">
        <f>INDEX(MARDI!$I$63:$I$66,MATCH(A99,MARDI!$K$63:$K$66,0))</f>
        <v>#N/A</v>
      </c>
      <c r="OW99" s="657" t="e">
        <f>INDEX(MERCREDI!$C$63:$C$66,MATCH(A99,MERCREDI!$D$63:$D$66,0))</f>
        <v>#N/A</v>
      </c>
      <c r="OX99" s="658" t="e">
        <f>INDEX(MERCREDI!$C$63:$C$66,MATCH(A99,MERCREDI!$E$63:$E$66,0))</f>
        <v>#N/A</v>
      </c>
      <c r="OY99" s="659" t="e">
        <f>INDEX(MERCREDI!$I$63:$I$66,MATCH(A99,MERCREDI!$J$63:$J$66,0))</f>
        <v>#N/A</v>
      </c>
      <c r="OZ99" s="660" t="e">
        <f>INDEX(MERCREDI!$I$63:$I$66,MATCH(A99,MERCREDI!$K$63:$K$66,0))</f>
        <v>#N/A</v>
      </c>
      <c r="PA99" s="657" t="e">
        <f>INDEX(JEUDI!$C$63:$C$66,MATCH(A99,JEUDI!$D$63:$D$66,0))</f>
        <v>#N/A</v>
      </c>
      <c r="PB99" s="658" t="e">
        <f>INDEX(JEUDI!$C$63:$C$66,MATCH(A99,JEUDI!$E$63:$E$66,0))</f>
        <v>#N/A</v>
      </c>
      <c r="PC99" s="659" t="e">
        <f>INDEX(JEUDI!$I$63:$I$66,MATCH(A99,JEUDI!$J$63:$J$66,0))</f>
        <v>#N/A</v>
      </c>
      <c r="PD99" s="660" t="e">
        <f>INDEX(JEUDI!$I$63:$I$66,MATCH(A99,JEUDI!$K$63:$K$66,0))</f>
        <v>#N/A</v>
      </c>
      <c r="PE99" s="657" t="e">
        <f>INDEX(VENDREDI!$C$63:$C$66,MATCH(A99,VENDREDI!$D$63:$D$66,0))</f>
        <v>#N/A</v>
      </c>
      <c r="PF99" s="658" t="e">
        <f>INDEX(VENDREDI!$C$63:$C$66,MATCH(A99,VENDREDI!$E$63:$E$66,0))</f>
        <v>#N/A</v>
      </c>
      <c r="PG99" s="659" t="e">
        <f>INDEX(VENDREDI!$I$63:$I$66,MATCH(A99,VENDREDI!$J$63:$J$66,0))</f>
        <v>#N/A</v>
      </c>
      <c r="PH99" s="660" t="e">
        <f>INDEX(VENDREDI!$I$63:$I$66,MATCH(A99,VENDREDI!$K$63:$K$66,0))</f>
        <v>#N/A</v>
      </c>
    </row>
    <row r="100" spans="1:424" x14ac:dyDescent="0.25">
      <c r="A100" s="200">
        <f>'LISTE DES PROFS'!A95</f>
        <v>0</v>
      </c>
      <c r="B100" s="233">
        <f t="shared" si="69"/>
        <v>0</v>
      </c>
      <c r="C100" s="234">
        <f t="shared" si="70"/>
        <v>0</v>
      </c>
      <c r="D100" s="234">
        <f t="shared" si="71"/>
        <v>0</v>
      </c>
      <c r="E100" s="235">
        <f t="shared" si="72"/>
        <v>0</v>
      </c>
      <c r="F100" s="233">
        <f t="shared" si="73"/>
        <v>0</v>
      </c>
      <c r="G100" s="234">
        <f t="shared" si="74"/>
        <v>0</v>
      </c>
      <c r="H100" s="234">
        <f t="shared" si="97"/>
        <v>0</v>
      </c>
      <c r="I100" s="235">
        <f t="shared" si="76"/>
        <v>0</v>
      </c>
      <c r="J100" s="233">
        <f t="shared" si="52"/>
        <v>0</v>
      </c>
      <c r="K100" s="234">
        <f t="shared" si="53"/>
        <v>0</v>
      </c>
      <c r="L100" s="234">
        <f t="shared" si="54"/>
        <v>0</v>
      </c>
      <c r="M100" s="235">
        <f t="shared" si="55"/>
        <v>0</v>
      </c>
      <c r="N100" s="491">
        <f t="shared" si="77"/>
        <v>0</v>
      </c>
      <c r="O100" s="506"/>
      <c r="P100" s="240">
        <f>COUNTIF(LUNDI!$D$6:$AB$15,A100)</f>
        <v>0</v>
      </c>
      <c r="Q100" s="241">
        <f>COUNTIF(LUNDI!$D$20:$Y$29,A100)</f>
        <v>0</v>
      </c>
      <c r="R100" s="444">
        <f t="shared" si="56"/>
        <v>0</v>
      </c>
      <c r="S100" s="241">
        <f>COUNTIF(MARDI!$D$6:$AB$15,A100)</f>
        <v>0</v>
      </c>
      <c r="T100" s="241">
        <f>COUNTIF(MARDI!$D$20:$Y$29,A100)</f>
        <v>0</v>
      </c>
      <c r="U100" s="444">
        <f t="shared" si="57"/>
        <v>0</v>
      </c>
      <c r="V100" s="241">
        <f>COUNTIF(MERCREDI!$D$6:$AB$15,A100)</f>
        <v>0</v>
      </c>
      <c r="W100" s="241">
        <f>COUNTIF(MERCREDI!$D$20:$Y$29,A100)</f>
        <v>0</v>
      </c>
      <c r="X100" s="444">
        <f t="shared" si="58"/>
        <v>0</v>
      </c>
      <c r="Y100" s="241">
        <f>COUNTIF(JEUDI!$D$6:$AB$15,A100)</f>
        <v>0</v>
      </c>
      <c r="Z100" s="241">
        <f>COUNTIF(JEUDI!$D$20:$Y$29,A100)</f>
        <v>0</v>
      </c>
      <c r="AA100" s="444">
        <f t="shared" si="59"/>
        <v>0</v>
      </c>
      <c r="AB100" s="241">
        <f>COUNTIF(VENDREDI!$D$6:$AB$15,A100)</f>
        <v>0</v>
      </c>
      <c r="AC100" s="242">
        <f>COUNTIF(VENDREDI!$D$20:$Y$29,A100)</f>
        <v>0</v>
      </c>
      <c r="AD100" s="451">
        <f t="shared" si="60"/>
        <v>0</v>
      </c>
      <c r="AE100" s="226">
        <f>COUNTIF(LUNDI!$D$63:$D$66,A100)</f>
        <v>0</v>
      </c>
      <c r="AF100" s="227">
        <f>COUNTIF(LUNDI!$E$63:$E$66,A100)</f>
        <v>0</v>
      </c>
      <c r="AG100" s="228">
        <f>COUNTIF(MARDI!$D$63:$D$66,A100)</f>
        <v>0</v>
      </c>
      <c r="AH100" s="234">
        <f>COUNTIF(MARDI!$E$63:$E$66,A100)</f>
        <v>0</v>
      </c>
      <c r="AI100" s="228">
        <f>COUNTIF(MERCREDI!$D$63:$D$66,A100)</f>
        <v>0</v>
      </c>
      <c r="AJ100" s="234">
        <f>COUNTIF(MERCREDI!$E$63:$E$66,A100)</f>
        <v>0</v>
      </c>
      <c r="AK100" s="228">
        <f>COUNTIF(JEUDI!$D$63:$D$66,A100)</f>
        <v>0</v>
      </c>
      <c r="AL100" s="227">
        <f>COUNTIF(JEUDI!$E$63:$E$66,A100)</f>
        <v>0</v>
      </c>
      <c r="AM100" s="228">
        <f>COUNTIF(VENDREDI!$D$63:$D$66,A100)</f>
        <v>0</v>
      </c>
      <c r="AN100" s="525">
        <f>COUNTIF(VENDREDI!$E$63:$E$66,A100)</f>
        <v>0</v>
      </c>
      <c r="AO100" s="240">
        <f>COUNTIF(LUNDI!$F$63:$F$66,A100)</f>
        <v>0</v>
      </c>
      <c r="AP100" s="241"/>
      <c r="AQ100" s="241">
        <f>COUNTIF(MARDI!$F$63:$F$66,A100)</f>
        <v>0</v>
      </c>
      <c r="AR100" s="241"/>
      <c r="AS100" s="241">
        <f>COUNTIF(MERCREDI!$F$63:$F$66,A100)</f>
        <v>0</v>
      </c>
      <c r="AT100" s="241"/>
      <c r="AU100" s="241">
        <f>COUNTIF(JEUDI!$F$63:$F$66,A100)</f>
        <v>0</v>
      </c>
      <c r="AV100" s="241"/>
      <c r="AW100" s="242">
        <f>COUNTIF(VENDREDI!$F$63:$F$66,A100)</f>
        <v>0</v>
      </c>
      <c r="AX100" s="239"/>
      <c r="AY100" s="239"/>
      <c r="AZ100" s="233">
        <f>COUNTIF(LUNDI!$D$35:$AB$44,A100)</f>
        <v>0</v>
      </c>
      <c r="BA100" s="234">
        <f>COUNTIF(LUNDI!$D$49:$Y$58,A100)</f>
        <v>0</v>
      </c>
      <c r="BB100" s="444">
        <f t="shared" si="61"/>
        <v>0</v>
      </c>
      <c r="BC100" s="234">
        <f>COUNTIF(MARDI!$D$35:$AB$44,A100)</f>
        <v>0</v>
      </c>
      <c r="BD100" s="234">
        <f>COUNTIF(MARDI!$D$49:$Y$58,A100)</f>
        <v>0</v>
      </c>
      <c r="BE100" s="444">
        <f t="shared" si="62"/>
        <v>0</v>
      </c>
      <c r="BF100" s="234">
        <f>COUNTIF(MERCREDI!$D$35:$AB$44,A100)</f>
        <v>0</v>
      </c>
      <c r="BG100" s="234">
        <f>COUNTIF(MERCREDI!$D$49:$Y$58,A100)</f>
        <v>0</v>
      </c>
      <c r="BH100" s="444">
        <f t="shared" si="63"/>
        <v>0</v>
      </c>
      <c r="BI100" s="234">
        <f>COUNTIF(JEUDI!$D$35:$AB$44,A100)</f>
        <v>0</v>
      </c>
      <c r="BJ100" s="234">
        <f>COUNTIF(JEUDI!$D$49:$Y$58,A100)</f>
        <v>0</v>
      </c>
      <c r="BK100" s="444">
        <f t="shared" si="64"/>
        <v>0</v>
      </c>
      <c r="BL100" s="234">
        <f>COUNTIF(VENDREDI!$D$35:$AB$44,A100)</f>
        <v>0</v>
      </c>
      <c r="BM100" s="235">
        <f>COUNTIF(VENDREDI!$D$49:$Y$58,A100)</f>
        <v>0</v>
      </c>
      <c r="BN100" s="451">
        <f t="shared" si="65"/>
        <v>0</v>
      </c>
      <c r="BO100" s="207">
        <f>COUNTIF(LUNDI!$J$63:$J$66,A100)</f>
        <v>0</v>
      </c>
      <c r="BP100" s="41">
        <f>COUNTIF(LUNDI!$K$63:$K$66,A100)</f>
        <v>0</v>
      </c>
      <c r="BQ100" s="207">
        <f>COUNTIF(MARDI!$J$63:$J$66,A100)</f>
        <v>0</v>
      </c>
      <c r="BR100" s="41">
        <f>COUNTIF(MARDI!$K$63:$K$66,A100)</f>
        <v>0</v>
      </c>
      <c r="BS100" s="207">
        <f>COUNTIF(MERCREDI!$J$63:$J$66,A100)</f>
        <v>0</v>
      </c>
      <c r="BT100" s="41">
        <f>COUNTIF(MERCREDI!$K$63:$K$66,A100)</f>
        <v>0</v>
      </c>
      <c r="BU100" s="207">
        <f>COUNTIF(JEUDI!$J$63:$J$66,A100)</f>
        <v>0</v>
      </c>
      <c r="BV100" s="41">
        <f>COUNTIF(JEUDI!$K$63:$K$66,A100)</f>
        <v>0</v>
      </c>
      <c r="BW100" s="207">
        <f>COUNTIF(VENDREDI!$J$63:$J$66,A100)</f>
        <v>0</v>
      </c>
      <c r="BX100" s="42">
        <f>COUNTIF(VENDREDI!$K$63:$K$66,A100)</f>
        <v>0</v>
      </c>
      <c r="BY100" s="207">
        <f>COUNTIF(LUNDI!$L$66:$L156,A100)</f>
        <v>0</v>
      </c>
      <c r="BZ100" s="208"/>
      <c r="CA100" s="41">
        <f>COUNTIF(MARDI!$L$63:$L$66,A100)</f>
        <v>0</v>
      </c>
      <c r="CB100" s="208"/>
      <c r="CC100" s="208">
        <f>COUNTIF(MERCREDI!$L$63:$L$66,A100)</f>
        <v>0</v>
      </c>
      <c r="CD100" s="208"/>
      <c r="CE100" s="41">
        <f>COUNTIF(JEUDI!$L$63:$L$66,A100)</f>
        <v>0</v>
      </c>
      <c r="CF100" s="208"/>
      <c r="CG100" s="209">
        <f>COUNTIF(VENDREDI!$L$63:$L$66,A100)</f>
        <v>0</v>
      </c>
      <c r="CH100" s="466"/>
      <c r="CI100" s="466"/>
      <c r="CJ100" s="466"/>
      <c r="CK100" s="43">
        <f>COUNTIF(LUNDI!$O$64:$O$66,A100)</f>
        <v>0</v>
      </c>
      <c r="CL100" s="41">
        <f>COUNTIF(MARDI!$O$64:$O$66,A100)</f>
        <v>0</v>
      </c>
      <c r="CM100" s="41">
        <f>COUNTIF(MERCREDI!$O$64:$O$66,A100)</f>
        <v>0</v>
      </c>
      <c r="CN100" s="41">
        <f>COUNTIF(JEUDI!$O$64:$O$66,A100)</f>
        <v>0</v>
      </c>
      <c r="CO100" s="42">
        <f>COUNTIF(VENDREDI!$O$64:$O$66,A100)</f>
        <v>0</v>
      </c>
      <c r="CQ100" s="43">
        <f>COUNTIF(LUNDI!$P$64:$P$66,A100)</f>
        <v>0</v>
      </c>
      <c r="CR100" s="41">
        <f>COUNTIF(MARDI!$P$64:$P$66,A100)</f>
        <v>0</v>
      </c>
      <c r="CS100" s="41">
        <f>COUNTIF(MERCREDI!$P$64:$P$66,A100)</f>
        <v>0</v>
      </c>
      <c r="CT100" s="41">
        <f>COUNTIF(JEUDI!$P$64:$P$66,A100)</f>
        <v>0</v>
      </c>
      <c r="CU100" s="42">
        <f>COUNTIF(VENDREDI!$P$64:$P$66,A100)</f>
        <v>0</v>
      </c>
      <c r="CV100" s="543">
        <f t="shared" si="78"/>
        <v>0</v>
      </c>
      <c r="CW100" s="559" t="e">
        <f>INDEX(LUNDI!$B$6:$B$29,MATCH($A$100,LUNDI!D6:D29,0))</f>
        <v>#N/A</v>
      </c>
      <c r="CX100" s="559" t="e">
        <f>INDEX(LUNDI!$B$6:$B$29,MATCH($A$100,LUNDI!E6:E29,0))</f>
        <v>#N/A</v>
      </c>
      <c r="CY100" s="559" t="e">
        <f>INDEX(LUNDI!$B$6:$B$29,MATCH($A$100,LUNDI!F6:F29,0))</f>
        <v>#N/A</v>
      </c>
      <c r="CZ100" s="559" t="e">
        <f>INDEX(LUNDI!$B$6:$B$29,MATCH($A$100,LUNDI!G6:G29,0))</f>
        <v>#N/A</v>
      </c>
      <c r="DA100" s="559" t="e">
        <f>INDEX(LUNDI!$B$6:$B$29,MATCH($A$100,LUNDI!H6:H29,0))</f>
        <v>#N/A</v>
      </c>
      <c r="DB100" s="559" t="e">
        <f>INDEX(LUNDI!$B$6:$B$29,MATCH($A$100,LUNDI!I6:I29,0))</f>
        <v>#N/A</v>
      </c>
      <c r="DC100" s="559" t="e">
        <f>INDEX(LUNDI!$B$6:$B$29,MATCH($A$100,LUNDI!J6:J29,0))</f>
        <v>#N/A</v>
      </c>
      <c r="DD100" s="559" t="e">
        <f>INDEX(LUNDI!$B$6:$B$29,MATCH($A$100,LUNDI!K6:K29,0))</f>
        <v>#N/A</v>
      </c>
      <c r="DE100" s="559" t="e">
        <f>INDEX(LUNDI!$B$6:$B$29,MATCH($A$100,LUNDI!L6:L29,0))</f>
        <v>#N/A</v>
      </c>
      <c r="DF100" s="559" t="e">
        <f>INDEX(LUNDI!$B$6:$B$29,MATCH($A$100,LUNDI!M6:M29,0))</f>
        <v>#N/A</v>
      </c>
      <c r="DG100" s="559" t="e">
        <f>INDEX(LUNDI!$B$6:$B$29,MATCH($A$100,LUNDI!N6:N29,0))</f>
        <v>#N/A</v>
      </c>
      <c r="DH100" s="559" t="e">
        <f>INDEX(LUNDI!$B$6:$B$29,MATCH($A$100,LUNDI!O6:O29,0))</f>
        <v>#N/A</v>
      </c>
      <c r="DI100" s="559" t="e">
        <f>INDEX(LUNDI!$B$6:$B$29,MATCH($A$100,LUNDI!P6:P29,0))</f>
        <v>#N/A</v>
      </c>
      <c r="DJ100" s="559" t="e">
        <f>INDEX(LUNDI!$B$6:$B$29,MATCH($A$100,LUNDI!Q6:Q29,0))</f>
        <v>#N/A</v>
      </c>
      <c r="DK100" s="559" t="e">
        <f>INDEX(LUNDI!$B$6:$B$29,MATCH($A$100,LUNDI!R6:R29,0))</f>
        <v>#N/A</v>
      </c>
      <c r="DL100" s="559" t="e">
        <f>INDEX(LUNDI!$B$6:$B$29,MATCH($A$100,LUNDI!S6:S29,0))</f>
        <v>#N/A</v>
      </c>
      <c r="DM100" s="559" t="e">
        <f>INDEX(LUNDI!$B$6:$B$29,MATCH($A$100,LUNDI!T6:T29,0))</f>
        <v>#N/A</v>
      </c>
      <c r="DN100" s="559" t="e">
        <f>INDEX(LUNDI!$B$6:$B$29,MATCH($A$100,LUNDI!U6:U29,0))</f>
        <v>#N/A</v>
      </c>
      <c r="DO100" s="559" t="e">
        <f>INDEX(LUNDI!$B$6:$B$29,MATCH($A$100,LUNDI!V6:V29,0))</f>
        <v>#N/A</v>
      </c>
      <c r="DP100" s="559" t="e">
        <f>INDEX(LUNDI!$B$6:$B$29,MATCH($A$100,LUNDI!W6:W29,0))</f>
        <v>#N/A</v>
      </c>
      <c r="DQ100" s="559" t="e">
        <f>INDEX(LUNDI!$B$6:$B$29,MATCH($A$100,LUNDI!X6:X29,0))</f>
        <v>#N/A</v>
      </c>
      <c r="DR100" s="559" t="e">
        <f>INDEX(LUNDI!$B$6:$B$29,MATCH($A$100,LUNDI!Y6:Y29,0))</f>
        <v>#N/A</v>
      </c>
      <c r="DS100" s="559" t="e">
        <f>INDEX(LUNDI!$B$6:$B$29,MATCH($A$100,LUNDI!Z6:Z29,0))</f>
        <v>#N/A</v>
      </c>
      <c r="DT100" s="559">
        <f>INDEX(LUNDI!$B$6:$B$29,MATCH($A$100,LUNDI!AA6:AA29,0))</f>
        <v>0.33333333333333331</v>
      </c>
      <c r="DU100" s="559">
        <f>INDEX(LUNDI!$B$6:$B$29,MATCH($A$100,LUNDI!AB6:AB29,0))</f>
        <v>0.33333333333333331</v>
      </c>
      <c r="DV100" s="572">
        <f t="shared" si="66"/>
        <v>0.66666666666666663</v>
      </c>
      <c r="DW100" s="543">
        <f t="shared" si="67"/>
        <v>0</v>
      </c>
      <c r="DX100" s="559" t="e">
        <f>INDEX(MARDI!$B$6:$B$29,MATCH($A$100,MARDI!D6:D29,0))</f>
        <v>#N/A</v>
      </c>
      <c r="DY100" s="559" t="e">
        <f>INDEX(MARDI!$B$6:$B$29,MATCH($A$100,MARDI!E6:E29,0))</f>
        <v>#N/A</v>
      </c>
      <c r="DZ100" s="559" t="e">
        <f>INDEX(MARDI!$B$6:$B$29,MATCH($A$100,MARDI!F6:F29,0))</f>
        <v>#N/A</v>
      </c>
      <c r="EA100" s="559" t="e">
        <f>INDEX(MARDI!$B$6:$B$29,MATCH($A$100,MARDI!G6:G29,0))</f>
        <v>#N/A</v>
      </c>
      <c r="EB100" s="559" t="e">
        <f>INDEX(MARDI!$B$6:$B$29,MATCH($A$100,MARDI!H6:H29,0))</f>
        <v>#N/A</v>
      </c>
      <c r="EC100" s="559" t="e">
        <f>INDEX(MARDI!$B$6:$B$29,MATCH($A$100,MARDI!I6:I29,0))</f>
        <v>#N/A</v>
      </c>
      <c r="ED100" s="559" t="e">
        <f>INDEX(MARDI!$B$6:$B$29,MATCH($A$100,MARDI!J6:J29,0))</f>
        <v>#N/A</v>
      </c>
      <c r="EE100" s="559" t="e">
        <f>INDEX(MARDI!$B$6:$B$29,MATCH($A$100,MARDI!K6:K29,0))</f>
        <v>#N/A</v>
      </c>
      <c r="EF100" s="559" t="e">
        <f>INDEX(MARDI!$B$6:$B$29,MATCH($A$100,MARDI!L6:L29,0))</f>
        <v>#N/A</v>
      </c>
      <c r="EG100" s="559" t="e">
        <f>INDEX(MARDI!$B$6:$B$29,MATCH($A$100,MARDI!M6:M29,0))</f>
        <v>#N/A</v>
      </c>
      <c r="EH100" s="559" t="e">
        <f>INDEX(MARDI!$B$6:$B$29,MATCH($A$100,MARDI!N6:N29,0))</f>
        <v>#N/A</v>
      </c>
      <c r="EI100" s="559" t="e">
        <f>INDEX(MARDI!$B$6:$B$29,MATCH($A$100,MARDI!O6:O29,0))</f>
        <v>#N/A</v>
      </c>
      <c r="EJ100" s="559" t="e">
        <f>INDEX(MARDI!$B$6:$B$29,MATCH($A$100,MARDI!P6:P29,0))</f>
        <v>#N/A</v>
      </c>
      <c r="EK100" s="559" t="e">
        <f>INDEX(MARDI!$B$6:$B$29,MATCH($A$100,MARDI!Q6:Q29,0))</f>
        <v>#N/A</v>
      </c>
      <c r="EL100" s="559" t="e">
        <f>INDEX(MARDI!$B$6:$B$29,MATCH($A$100,MARDI!R6:R29,0))</f>
        <v>#N/A</v>
      </c>
      <c r="EM100" s="559" t="e">
        <f>INDEX(MARDI!$B$6:$B$29,MATCH($A$100,MARDI!S6:S29,0))</f>
        <v>#N/A</v>
      </c>
      <c r="EN100" s="559" t="e">
        <f>INDEX(MARDI!$B$6:$B$29,MATCH($A$100,MARDI!T6:T29,0))</f>
        <v>#N/A</v>
      </c>
      <c r="EO100" s="559" t="e">
        <f>INDEX(MARDI!$B$6:$B$29,MATCH($A$100,MARDI!U6:U29,0))</f>
        <v>#N/A</v>
      </c>
      <c r="EP100" s="559" t="e">
        <f>INDEX(MARDI!$B$6:$B$29,MATCH($A$100,MARDI!V6:V29,0))</f>
        <v>#N/A</v>
      </c>
      <c r="EQ100" s="559" t="e">
        <f>INDEX(MARDI!$B$6:$B$29,MATCH($A$100,MARDI!W6:W29,0))</f>
        <v>#N/A</v>
      </c>
      <c r="ER100" s="559" t="e">
        <f>INDEX(MARDI!$B$6:$B$29,MATCH($A$100,MARDI!X6:X29,0))</f>
        <v>#N/A</v>
      </c>
      <c r="ES100" s="559" t="e">
        <f>INDEX(MARDI!$B$6:$B$29,MATCH($A$100,MARDI!Y6:Y29,0))</f>
        <v>#N/A</v>
      </c>
      <c r="ET100" s="559" t="e">
        <f>INDEX(MARDI!$B$6:$B$29,MATCH($A$100,MARDI!Z6:Z29,0))</f>
        <v>#N/A</v>
      </c>
      <c r="EU100" s="559">
        <f>INDEX(MARDI!$B$6:$B$29,MATCH($A$100,MARDI!AA6:AA29,0))</f>
        <v>0.33333333333333331</v>
      </c>
      <c r="EV100" s="559">
        <f>INDEX(MARDI!$B$6:$B$29,MATCH($A$100,MARDI!AB6:AB29,0))</f>
        <v>0.33333333333333331</v>
      </c>
      <c r="EW100" s="572">
        <f t="shared" si="68"/>
        <v>0.66666666666666663</v>
      </c>
      <c r="EY100" s="568">
        <f t="shared" si="79"/>
        <v>0</v>
      </c>
      <c r="EZ100" s="559" t="e">
        <f>INDEX(MERCREDI!$B$6:$B$29,MATCH($A$100,MERCREDI!D6:D29,0))</f>
        <v>#N/A</v>
      </c>
      <c r="FA100" s="559" t="e">
        <f>INDEX(MERCREDI!$B$6:$B$29,MATCH($A$100,MERCREDI!E6:E29,0))</f>
        <v>#N/A</v>
      </c>
      <c r="FB100" s="559" t="e">
        <f>INDEX(MERCREDI!$B$6:$B$29,MATCH($A$100,MERCREDI!F6:F29,0))</f>
        <v>#N/A</v>
      </c>
      <c r="FC100" s="559" t="e">
        <f>INDEX(MERCREDI!$B$6:$B$29,MATCH($A$100,MERCREDI!G6:G29,0))</f>
        <v>#N/A</v>
      </c>
      <c r="FD100" s="559" t="e">
        <f>INDEX(MERCREDI!$B$6:$B$29,MATCH($A$100,MERCREDI!H6:H29,0))</f>
        <v>#N/A</v>
      </c>
      <c r="FE100" s="559" t="e">
        <f>INDEX(MERCREDI!$B$6:$B$29,MATCH($A$100,MERCREDI!I6:I29,0))</f>
        <v>#N/A</v>
      </c>
      <c r="FF100" s="559" t="e">
        <f>INDEX(MERCREDI!$B$6:$B$29,MATCH($A$100,MERCREDI!J6:J29,0))</f>
        <v>#N/A</v>
      </c>
      <c r="FG100" s="559" t="e">
        <f>INDEX(MERCREDI!$B$6:$B$29,MATCH($A$100,MERCREDI!K6:K29,0))</f>
        <v>#N/A</v>
      </c>
      <c r="FH100" s="559" t="e">
        <f>INDEX(MERCREDI!$B$6:$B$29,MATCH($A$100,MERCREDI!L6:L29,0))</f>
        <v>#N/A</v>
      </c>
      <c r="FI100" s="559" t="e">
        <f>INDEX(MERCREDI!$B$6:$B$29,MATCH($A$100,MERCREDI!M6:M29,0))</f>
        <v>#N/A</v>
      </c>
      <c r="FJ100" s="559" t="e">
        <f>INDEX(MERCREDI!$B$6:$B$29,MATCH($A$100,MERCREDI!N6:N29,0))</f>
        <v>#N/A</v>
      </c>
      <c r="FK100" s="559" t="e">
        <f>INDEX(MERCREDI!$B$6:$B$29,MATCH($A$100,MERCREDI!O6:O29,0))</f>
        <v>#N/A</v>
      </c>
      <c r="FL100" s="559" t="e">
        <f>INDEX(MERCREDI!$B$6:$B$29,MATCH($A$100,MERCREDI!P6:P29,0))</f>
        <v>#N/A</v>
      </c>
      <c r="FM100" s="559" t="e">
        <f>INDEX(MERCREDI!$B$6:$B$29,MATCH($A$100,MERCREDI!Q6:Q29,0))</f>
        <v>#N/A</v>
      </c>
      <c r="FN100" s="559" t="e">
        <f>INDEX(MERCREDI!$B$6:$B$29,MATCH($A$100,MERCREDI!R6:R29,0))</f>
        <v>#N/A</v>
      </c>
      <c r="FO100" s="559" t="e">
        <f>INDEX(MERCREDI!$B$6:$B$29,MATCH($A$100,MERCREDI!S6:S29,0))</f>
        <v>#N/A</v>
      </c>
      <c r="FP100" s="559" t="e">
        <f>INDEX(MERCREDI!$B$6:$B$29,MATCH($A$100,MERCREDI!T6:T29,0))</f>
        <v>#N/A</v>
      </c>
      <c r="FQ100" s="559" t="e">
        <f>INDEX(MERCREDI!$B$6:$B$29,MATCH($A$100,MERCREDI!U6:U29,0))</f>
        <v>#N/A</v>
      </c>
      <c r="FR100" s="559" t="e">
        <f>INDEX(MERCREDI!$B$6:$B$29,MATCH($A$100,MERCREDI!V6:V29,0))</f>
        <v>#N/A</v>
      </c>
      <c r="FS100" s="559" t="e">
        <f>INDEX(MERCREDI!$B$6:$B$29,MATCH($A$100,MERCREDI!W6:W29,0))</f>
        <v>#N/A</v>
      </c>
      <c r="FT100" s="559" t="e">
        <f>INDEX(MERCREDI!$B$6:$B$29,MATCH($A$100,MERCREDI!X6:X29,0))</f>
        <v>#N/A</v>
      </c>
      <c r="FU100" s="559" t="e">
        <f>INDEX(MERCREDI!$B$6:$B$29,MATCH($A$100,MERCREDI!Y6:Y29,0))</f>
        <v>#N/A</v>
      </c>
      <c r="FV100" s="559" t="e">
        <f>INDEX(MERCREDI!$B$6:$B$29,MATCH($A$100,MERCREDI!Z6:Z29,0))</f>
        <v>#N/A</v>
      </c>
      <c r="FW100" s="559">
        <f>INDEX(MERCREDI!$B$6:$B$29,MATCH($A$100,MERCREDI!AA6:AA29,0))</f>
        <v>0.33333333333333331</v>
      </c>
      <c r="FX100" s="559">
        <f>INDEX(MERCREDI!$B$6:$B$29,MATCH($A$100,MERCREDI!AB6:AB29,0))</f>
        <v>0.33333333333333331</v>
      </c>
      <c r="FY100" s="572">
        <f t="shared" si="80"/>
        <v>0.66666666666666663</v>
      </c>
      <c r="GA100" s="570">
        <f t="shared" si="81"/>
        <v>0</v>
      </c>
      <c r="GB100" s="565" t="e">
        <f>INDEX(JEUDI!$B$6:$B$29,MATCH($A$100,JEUDI!D6:D29,0))</f>
        <v>#N/A</v>
      </c>
      <c r="GC100" s="565" t="e">
        <f>INDEX(JEUDI!$B$6:$B$29,MATCH($A$100,JEUDI!E6:E29,0))</f>
        <v>#N/A</v>
      </c>
      <c r="GD100" s="565" t="e">
        <f>INDEX(JEUDI!$B$6:$B$29,MATCH($A$100,JEUDI!F6:F29,0))</f>
        <v>#N/A</v>
      </c>
      <c r="GE100" s="565" t="e">
        <f>INDEX(JEUDI!$B$6:$B$29,MATCH($A$100,JEUDI!G6:G29,0))</f>
        <v>#N/A</v>
      </c>
      <c r="GF100" s="565" t="e">
        <f>INDEX(JEUDI!$B$6:$B$29,MATCH($A$100,JEUDI!H6:H29,0))</f>
        <v>#N/A</v>
      </c>
      <c r="GG100" s="565" t="e">
        <f>INDEX(JEUDI!$B$6:$B$29,MATCH($A$100,JEUDI!I6:I29,0))</f>
        <v>#N/A</v>
      </c>
      <c r="GH100" s="565" t="e">
        <f>INDEX(JEUDI!$B$6:$B$29,MATCH($A$100,JEUDI!J6:J29,0))</f>
        <v>#N/A</v>
      </c>
      <c r="GI100" s="565" t="e">
        <f>INDEX(JEUDI!$B$6:$B$29,MATCH($A$100,JEUDI!K6:K29,0))</f>
        <v>#N/A</v>
      </c>
      <c r="GJ100" s="565" t="e">
        <f>INDEX(JEUDI!$B$6:$B$29,MATCH($A$100,JEUDI!L6:L29,0))</f>
        <v>#N/A</v>
      </c>
      <c r="GK100" s="565" t="e">
        <f>INDEX(JEUDI!$B$6:$B$29,MATCH($A$100,JEUDI!M6:M29,0))</f>
        <v>#N/A</v>
      </c>
      <c r="GL100" s="565" t="e">
        <f>INDEX(JEUDI!$B$6:$B$29,MATCH($A$100,JEUDI!N6:N29,0))</f>
        <v>#N/A</v>
      </c>
      <c r="GM100" s="565" t="e">
        <f>INDEX(JEUDI!$B$6:$B$29,MATCH($A$100,JEUDI!O6:O29,0))</f>
        <v>#N/A</v>
      </c>
      <c r="GN100" s="565" t="e">
        <f>INDEX(JEUDI!$B$6:$B$29,MATCH($A$100,JEUDI!P6:P29,0))</f>
        <v>#N/A</v>
      </c>
      <c r="GO100" s="565" t="e">
        <f>INDEX(JEUDI!$B$6:$B$29,MATCH($A$100,JEUDI!Q6:Q29,0))</f>
        <v>#N/A</v>
      </c>
      <c r="GP100" s="565" t="e">
        <f>INDEX(JEUDI!$B$6:$B$29,MATCH($A$100,JEUDI!R6:R29,0))</f>
        <v>#N/A</v>
      </c>
      <c r="GQ100" s="565" t="e">
        <f>INDEX(JEUDI!$B$6:$B$29,MATCH($A$100,JEUDI!S6:S29,0))</f>
        <v>#N/A</v>
      </c>
      <c r="GR100" s="565" t="e">
        <f>INDEX(JEUDI!$B$6:$B$29,MATCH($A$100,JEUDI!T6:T29,0))</f>
        <v>#N/A</v>
      </c>
      <c r="GS100" s="565" t="e">
        <f>INDEX(JEUDI!$B$6:$B$29,MATCH($A$100,JEUDI!U6:U29,0))</f>
        <v>#N/A</v>
      </c>
      <c r="GT100" s="565" t="e">
        <f>INDEX(JEUDI!$B$6:$B$29,MATCH($A$100,JEUDI!V6:V29,0))</f>
        <v>#N/A</v>
      </c>
      <c r="GU100" s="565" t="e">
        <f>INDEX(JEUDI!$B$6:$B$29,MATCH($A$100,JEUDI!W6:W29,0))</f>
        <v>#N/A</v>
      </c>
      <c r="GV100" s="565" t="e">
        <f>INDEX(JEUDI!$B$6:$B$29,MATCH($A$100,JEUDI!X6:X29,0))</f>
        <v>#N/A</v>
      </c>
      <c r="GW100" s="565" t="e">
        <f>INDEX(JEUDI!$B$6:$B$29,MATCH($A$100,JEUDI!Y6:Y29,0))</f>
        <v>#N/A</v>
      </c>
      <c r="GX100" s="565" t="e">
        <f>INDEX(JEUDI!$B$6:$B$29,MATCH($A$100,JEUDI!Z6:Z29,0))</f>
        <v>#N/A</v>
      </c>
      <c r="GY100" s="565">
        <f>INDEX(JEUDI!$B$6:$B$29,MATCH($A$100,JEUDI!AA6:AA29,0))</f>
        <v>0.33333333333333331</v>
      </c>
      <c r="GZ100" s="565">
        <f>INDEX(JEUDI!$B$6:$B$29,MATCH($A$100,JEUDI!AB6:AB29,0))</f>
        <v>0.33333333333333331</v>
      </c>
      <c r="HA100" s="572">
        <f t="shared" si="82"/>
        <v>0.66666666666666663</v>
      </c>
      <c r="HC100" s="772">
        <f t="shared" si="83"/>
        <v>0</v>
      </c>
      <c r="HD100" s="565" t="e">
        <f>INDEX(VENDREDI!$B$6:$B$29,MATCH($A$100,VENDREDI!D6:D29,0))</f>
        <v>#N/A</v>
      </c>
      <c r="HE100" s="565" t="e">
        <f>INDEX(VENDREDI!$B$6:$B$29,MATCH($A$100,VENDREDI!E6:E29,0))</f>
        <v>#N/A</v>
      </c>
      <c r="HF100" s="565" t="e">
        <f>INDEX(VENDREDI!$B$6:$B$29,MATCH($A$100,VENDREDI!F6:F29,0))</f>
        <v>#N/A</v>
      </c>
      <c r="HG100" s="565" t="e">
        <f>INDEX(VENDREDI!$B$6:$B$29,MATCH($A$100,VENDREDI!G6:G29,0))</f>
        <v>#N/A</v>
      </c>
      <c r="HH100" s="565" t="e">
        <f>INDEX(VENDREDI!$B$6:$B$29,MATCH($A$100,VENDREDI!H6:H29,0))</f>
        <v>#N/A</v>
      </c>
      <c r="HI100" s="565" t="e">
        <f>INDEX(VENDREDI!$B$6:$B$29,MATCH($A$100,VENDREDI!I6:I29,0))</f>
        <v>#N/A</v>
      </c>
      <c r="HJ100" s="565" t="e">
        <f>INDEX(VENDREDI!$B$6:$B$29,MATCH($A$100,VENDREDI!J6:J29,0))</f>
        <v>#N/A</v>
      </c>
      <c r="HK100" s="565" t="e">
        <f>INDEX(VENDREDI!$B$6:$B$29,MATCH($A$100,VENDREDI!K6:K29,0))</f>
        <v>#N/A</v>
      </c>
      <c r="HL100" s="565" t="e">
        <f>INDEX(VENDREDI!$B$6:$B$29,MATCH($A$100,VENDREDI!L6:L29,0))</f>
        <v>#N/A</v>
      </c>
      <c r="HM100" s="565" t="e">
        <f>INDEX(VENDREDI!$B$6:$B$29,MATCH($A$100,VENDREDI!M6:M29,0))</f>
        <v>#N/A</v>
      </c>
      <c r="HN100" s="565" t="e">
        <f>INDEX(VENDREDI!$B$6:$B$29,MATCH($A$100,VENDREDI!N6:N29,0))</f>
        <v>#N/A</v>
      </c>
      <c r="HO100" s="565" t="e">
        <f>INDEX(VENDREDI!$B$6:$B$29,MATCH($A$100,VENDREDI!O6:O29,0))</f>
        <v>#N/A</v>
      </c>
      <c r="HP100" s="565" t="e">
        <f>INDEX(VENDREDI!$B$6:$B$29,MATCH($A$100,VENDREDI!P6:P29,0))</f>
        <v>#N/A</v>
      </c>
      <c r="HQ100" s="565" t="e">
        <f>INDEX(VENDREDI!$B$6:$B$29,MATCH($A$100,VENDREDI!Q6:Q29,0))</f>
        <v>#N/A</v>
      </c>
      <c r="HR100" s="565" t="e">
        <f>INDEX(VENDREDI!$B$6:$B$29,MATCH($A$100,VENDREDI!R6:R29,0))</f>
        <v>#N/A</v>
      </c>
      <c r="HS100" s="565" t="e">
        <f>INDEX(VENDREDI!$B$6:$B$29,MATCH($A$100,VENDREDI!S6:S29,0))</f>
        <v>#N/A</v>
      </c>
      <c r="HT100" s="565" t="e">
        <f>INDEX(VENDREDI!$B$6:$B$29,MATCH($A$100,VENDREDI!T6:T29,0))</f>
        <v>#N/A</v>
      </c>
      <c r="HU100" s="565" t="e">
        <f>INDEX(VENDREDI!$B$6:$B$29,MATCH($A$100,VENDREDI!U6:U29,0))</f>
        <v>#N/A</v>
      </c>
      <c r="HV100" s="565" t="e">
        <f>INDEX(VENDREDI!$B$6:$B$29,MATCH($A$100,VENDREDI!V6:V29,0))</f>
        <v>#N/A</v>
      </c>
      <c r="HW100" s="565" t="e">
        <f>INDEX(VENDREDI!$B$6:$B$29,MATCH($A$100,VENDREDI!W6:W29,0))</f>
        <v>#N/A</v>
      </c>
      <c r="HX100" s="565" t="e">
        <f>INDEX(VENDREDI!$B$6:$B$29,MATCH($A$100,VENDREDI!X6:X29,0))</f>
        <v>#N/A</v>
      </c>
      <c r="HY100" s="565" t="e">
        <f>INDEX(VENDREDI!$B$6:$B$29,MATCH($A$100,VENDREDI!Y6:Y29,0))</f>
        <v>#N/A</v>
      </c>
      <c r="HZ100" s="565" t="e">
        <f>INDEX(VENDREDI!$B$6:$B$29,MATCH($A$100,VENDREDI!Z6:Z29,0))</f>
        <v>#N/A</v>
      </c>
      <c r="IA100" s="565">
        <f>INDEX(VENDREDI!$B$6:$B$29,MATCH($A$100,VENDREDI!AA6:AA29,0))</f>
        <v>0.33333333333333331</v>
      </c>
      <c r="IB100" s="565">
        <f>INDEX(VENDREDI!$B$6:$B$29,MATCH($A$100,VENDREDI!AB6:AB29,0))</f>
        <v>0.33333333333333331</v>
      </c>
      <c r="IC100" s="572">
        <f t="shared" si="84"/>
        <v>0.66666666666666663</v>
      </c>
      <c r="IG100" s="772">
        <f t="shared" si="85"/>
        <v>0</v>
      </c>
      <c r="JG100" s="572">
        <f t="shared" si="86"/>
        <v>0</v>
      </c>
      <c r="JI100" s="772">
        <f t="shared" si="87"/>
        <v>0</v>
      </c>
      <c r="KI100" s="572">
        <f t="shared" si="88"/>
        <v>0</v>
      </c>
      <c r="KK100" s="565">
        <f t="shared" si="89"/>
        <v>0</v>
      </c>
      <c r="LK100" s="572">
        <f t="shared" si="90"/>
        <v>0</v>
      </c>
      <c r="LM100" s="565">
        <f t="shared" si="91"/>
        <v>0</v>
      </c>
      <c r="MM100" s="572">
        <f t="shared" si="92"/>
        <v>0</v>
      </c>
      <c r="MP100" s="565">
        <f t="shared" si="93"/>
        <v>0</v>
      </c>
      <c r="NP100" s="572">
        <f t="shared" si="94"/>
        <v>0</v>
      </c>
      <c r="NS100" s="564">
        <f t="shared" si="95"/>
        <v>0</v>
      </c>
      <c r="NT100" s="617" t="e">
        <f>INDEX(LUNDI!$B$63:$B$66,MATCH(A100,LUNDI!$D$63:$D$66,0))</f>
        <v>#N/A</v>
      </c>
      <c r="NU100" s="618" t="e">
        <f>INDEX(LUNDI!$B$63:$B$66,MATCH(A100,LUNDI!$E$63:$E$66,0))</f>
        <v>#N/A</v>
      </c>
      <c r="NV100" s="625" t="e">
        <f>INDEX(LUNDI!$H$63:$H$66,MATCH(A100,LUNDI!$J$63:$J$66,0))</f>
        <v>#N/A</v>
      </c>
      <c r="NW100" s="626" t="e">
        <f>INDEX(LUNDI!$H$63:$H$66,MATCH(A100,LUNDI!$K$63:$K$66,0))</f>
        <v>#N/A</v>
      </c>
      <c r="NX100" s="617" t="e">
        <f>INDEX(MARDI!$B$63:$B$66,MATCH(A100,MARDI!$D$63:$D$66,0))</f>
        <v>#N/A</v>
      </c>
      <c r="NY100" s="618" t="e">
        <f>INDEX(MARDI!$B$63:$B$66,MATCH(A100,MARDI!$E$63:$E$66,0))</f>
        <v>#N/A</v>
      </c>
      <c r="NZ100" s="625" t="e">
        <f>INDEX(MARDI!$H$63:$H$66,MATCH(A100,MARDI!$J$63:$J$66,0))</f>
        <v>#N/A</v>
      </c>
      <c r="OA100" s="626" t="e">
        <f>INDEX(MARDI!$H$63:$H$66,MATCH(A100,MARDI!$K$63:$K$66,0))</f>
        <v>#N/A</v>
      </c>
      <c r="OB100" s="617" t="e">
        <f>INDEX(MERCREDI!$B$63:$B$66,MATCH(A100,MERCREDI!$D$63:$D$66,0))</f>
        <v>#N/A</v>
      </c>
      <c r="OC100" s="618" t="e">
        <f>INDEX(MERCREDI!$B$63:$B$66,MATCH(A100,MERCREDI!$E$63:$E$66,0))</f>
        <v>#N/A</v>
      </c>
      <c r="OD100" s="625" t="e">
        <f>INDEX(MERCREDI!$H$63:$H$66,MATCH(A100,MERCREDI!$J$63:$J$66,0))</f>
        <v>#N/A</v>
      </c>
      <c r="OE100" s="626" t="e">
        <f>INDEX(MERCREDI!$H$63:$H$66,MATCH(A100,MERCREDI!$K$63:$K$66,0))</f>
        <v>#N/A</v>
      </c>
      <c r="OF100" s="617" t="e">
        <f>INDEX(JEUDI!$B$63:$B$66,MATCH(A100,JEUDI!$D$63:$D$66,0))</f>
        <v>#N/A</v>
      </c>
      <c r="OG100" s="618" t="e">
        <f>INDEX(JEUDI!$B$63:$B$66,MATCH(A100,JEUDI!$E$63:$E$66,0))</f>
        <v>#N/A</v>
      </c>
      <c r="OH100" s="625" t="e">
        <f>INDEX(JEUDI!$H$63:$H$66,MATCH(A100,JEUDI!$J$63:$J$66,0))</f>
        <v>#N/A</v>
      </c>
      <c r="OI100" s="626" t="e">
        <f>INDEX(JEUDI!$H$63:$H$66,MATCH(A100,JEUDI!$K$63:$K$66,0))</f>
        <v>#N/A</v>
      </c>
      <c r="OJ100" s="617" t="e">
        <f>INDEX(VENDREDI!$B$63:$B$66,MATCH(A100,VENDREDI!$D$63:$D$66,0))</f>
        <v>#N/A</v>
      </c>
      <c r="OK100" s="618" t="e">
        <f>INDEX(VENDREDI!$B$63:$B$66,MATCH(A100,VENDREDI!$E$63:$E$66,0))</f>
        <v>#N/A</v>
      </c>
      <c r="OL100" s="625" t="e">
        <f>INDEX(VENDREDI!$H$63:$H$66,MATCH(A100,VENDREDI!$J$63:$J$66,0))</f>
        <v>#N/A</v>
      </c>
      <c r="OM100" s="626" t="e">
        <f>INDEX(VENDREDI!$H$63:$H$66,MATCH(A100,VENDREDI!$K$63:$K$66,0))</f>
        <v>#N/A</v>
      </c>
      <c r="ON100" s="669">
        <f t="shared" si="96"/>
        <v>0</v>
      </c>
      <c r="OO100" s="641" t="e">
        <f>INDEX(LUNDI!$C$63:$C$66,MATCH(A100,LUNDI!$D$63:$D$66,0))</f>
        <v>#N/A</v>
      </c>
      <c r="OP100" s="642" t="e">
        <f>INDEX(LUNDI!$C$63:$C$66,MATCH(A100,LUNDI!$E$63:$E$66,0))</f>
        <v>#N/A</v>
      </c>
      <c r="OQ100" s="645" t="e">
        <f>INDEX(LUNDI!$I$63:$I$66,MATCH(A100,LUNDI!$J$63:$J$66,0))</f>
        <v>#N/A</v>
      </c>
      <c r="OR100" s="646" t="e">
        <f>INDEX(LUNDI!$I$63:$I$66,MATCH(A100,LUNDI!$K$63:$K$66,0))</f>
        <v>#N/A</v>
      </c>
      <c r="OS100" s="649" t="e">
        <f>INDEX(MARDI!$C$63:$C$66,MATCH(A100,MARDI!$D$63:$D$66,0))</f>
        <v>#N/A</v>
      </c>
      <c r="OT100" s="650" t="e">
        <f>INDEX(MARDI!$C$63:$C$66,MATCH(A100,MARDI!$E$63:$E$66,0))</f>
        <v>#N/A</v>
      </c>
      <c r="OU100" s="651" t="e">
        <f>INDEX(MARDI!$I$63:$I$66,MATCH(A100,MARDI!$J$63:$J$66,0))</f>
        <v>#N/A</v>
      </c>
      <c r="OV100" s="652" t="e">
        <f>INDEX(MARDI!$I$63:$I$66,MATCH(A100,MARDI!$K$63:$K$66,0))</f>
        <v>#N/A</v>
      </c>
      <c r="OW100" s="657" t="e">
        <f>INDEX(MERCREDI!$C$63:$C$66,MATCH(A100,MERCREDI!$D$63:$D$66,0))</f>
        <v>#N/A</v>
      </c>
      <c r="OX100" s="658" t="e">
        <f>INDEX(MERCREDI!$C$63:$C$66,MATCH(A100,MERCREDI!$E$63:$E$66,0))</f>
        <v>#N/A</v>
      </c>
      <c r="OY100" s="659" t="e">
        <f>INDEX(MERCREDI!$I$63:$I$66,MATCH(A100,MERCREDI!$J$63:$J$66,0))</f>
        <v>#N/A</v>
      </c>
      <c r="OZ100" s="660" t="e">
        <f>INDEX(MERCREDI!$I$63:$I$66,MATCH(A100,MERCREDI!$K$63:$K$66,0))</f>
        <v>#N/A</v>
      </c>
      <c r="PA100" s="657" t="e">
        <f>INDEX(JEUDI!$C$63:$C$66,MATCH(A100,JEUDI!$D$63:$D$66,0))</f>
        <v>#N/A</v>
      </c>
      <c r="PB100" s="658" t="e">
        <f>INDEX(JEUDI!$C$63:$C$66,MATCH(A100,JEUDI!$E$63:$E$66,0))</f>
        <v>#N/A</v>
      </c>
      <c r="PC100" s="659" t="e">
        <f>INDEX(JEUDI!$I$63:$I$66,MATCH(A100,JEUDI!$J$63:$J$66,0))</f>
        <v>#N/A</v>
      </c>
      <c r="PD100" s="660" t="e">
        <f>INDEX(JEUDI!$I$63:$I$66,MATCH(A100,JEUDI!$K$63:$K$66,0))</f>
        <v>#N/A</v>
      </c>
      <c r="PE100" s="657" t="e">
        <f>INDEX(VENDREDI!$C$63:$C$66,MATCH(A100,VENDREDI!$D$63:$D$66,0))</f>
        <v>#N/A</v>
      </c>
      <c r="PF100" s="658" t="e">
        <f>INDEX(VENDREDI!$C$63:$C$66,MATCH(A100,VENDREDI!$E$63:$E$66,0))</f>
        <v>#N/A</v>
      </c>
      <c r="PG100" s="659" t="e">
        <f>INDEX(VENDREDI!$I$63:$I$66,MATCH(A100,VENDREDI!$J$63:$J$66,0))</f>
        <v>#N/A</v>
      </c>
      <c r="PH100" s="660" t="e">
        <f>INDEX(VENDREDI!$I$63:$I$66,MATCH(A100,VENDREDI!$K$63:$K$66,0))</f>
        <v>#N/A</v>
      </c>
    </row>
    <row r="101" spans="1:424" x14ac:dyDescent="0.25">
      <c r="A101" s="198">
        <f>'LISTE DES PROFS'!A96</f>
        <v>0</v>
      </c>
      <c r="B101" s="226">
        <f t="shared" si="69"/>
        <v>0</v>
      </c>
      <c r="C101" s="487">
        <f t="shared" si="70"/>
        <v>0</v>
      </c>
      <c r="D101" s="481">
        <f t="shared" si="71"/>
        <v>0</v>
      </c>
      <c r="E101" s="482">
        <f t="shared" si="72"/>
        <v>0</v>
      </c>
      <c r="F101" s="226">
        <f t="shared" si="73"/>
        <v>0</v>
      </c>
      <c r="G101" s="487">
        <f t="shared" si="74"/>
        <v>0</v>
      </c>
      <c r="H101" s="481">
        <f t="shared" si="97"/>
        <v>0</v>
      </c>
      <c r="I101" s="482">
        <f t="shared" si="76"/>
        <v>0</v>
      </c>
      <c r="J101" s="226">
        <f t="shared" si="52"/>
        <v>0</v>
      </c>
      <c r="K101" s="487">
        <f t="shared" si="53"/>
        <v>0</v>
      </c>
      <c r="L101" s="481">
        <f t="shared" si="54"/>
        <v>0</v>
      </c>
      <c r="M101" s="482">
        <f t="shared" si="55"/>
        <v>0</v>
      </c>
      <c r="N101" s="492">
        <f t="shared" si="77"/>
        <v>0</v>
      </c>
      <c r="P101" s="226">
        <f>COUNTIF(LUNDI!$D$6:$AB$15,A101)</f>
        <v>0</v>
      </c>
      <c r="Q101" s="228">
        <f>COUNTIF(LUNDI!$D$20:$Y$29,A101)</f>
        <v>0</v>
      </c>
      <c r="R101" s="444">
        <f t="shared" si="56"/>
        <v>0</v>
      </c>
      <c r="S101" s="228">
        <f>COUNTIF(MARDI!$D$6:$AB$15,A101)</f>
        <v>0</v>
      </c>
      <c r="T101" s="228">
        <f>COUNTIF(MARDI!$D$20:$Y$29,A101)</f>
        <v>0</v>
      </c>
      <c r="U101" s="444">
        <f t="shared" si="57"/>
        <v>0</v>
      </c>
      <c r="V101" s="228">
        <f>COUNTIF(MERCREDI!$D$6:$AB$15,A101)</f>
        <v>0</v>
      </c>
      <c r="W101" s="228">
        <f>COUNTIF(MERCREDI!$D$20:$Y$29,A101)</f>
        <v>0</v>
      </c>
      <c r="X101" s="444">
        <f t="shared" si="58"/>
        <v>0</v>
      </c>
      <c r="Y101" s="228">
        <f>COUNTIF(JEUDI!$D$6:$AB$15,A101)</f>
        <v>0</v>
      </c>
      <c r="Z101" s="228">
        <f>COUNTIF(JEUDI!$D$20:$Y$29,A101)</f>
        <v>0</v>
      </c>
      <c r="AA101" s="444">
        <f t="shared" si="59"/>
        <v>0</v>
      </c>
      <c r="AB101" s="228">
        <f>COUNTIF(VENDREDI!$D$6:$AB$15,A101)</f>
        <v>0</v>
      </c>
      <c r="AC101" s="229">
        <f>COUNTIF(VENDREDI!$D$20:$Y$29,A101)</f>
        <v>0</v>
      </c>
      <c r="AD101" s="451">
        <f t="shared" si="60"/>
        <v>0</v>
      </c>
      <c r="AE101" s="226">
        <f>COUNTIF(LUNDI!$D$63:$D$66,A101)</f>
        <v>0</v>
      </c>
      <c r="AF101" s="227">
        <f>COUNTIF(LUNDI!$E$63:$E$66,A101)</f>
        <v>0</v>
      </c>
      <c r="AG101" s="228">
        <f>COUNTIF(MARDI!$D$63:$D$66,A101)</f>
        <v>0</v>
      </c>
      <c r="AH101" s="234">
        <f>COUNTIF(MARDI!$E$63:$E$66,A101)</f>
        <v>0</v>
      </c>
      <c r="AI101" s="228">
        <f>COUNTIF(MERCREDI!$D$63:$D$66,A101)</f>
        <v>0</v>
      </c>
      <c r="AJ101" s="234">
        <f>COUNTIF(MERCREDI!$E$63:$E$66,A101)</f>
        <v>0</v>
      </c>
      <c r="AK101" s="228">
        <f>COUNTIF(JEUDI!$D$63:$D$66,A101)</f>
        <v>0</v>
      </c>
      <c r="AL101" s="227">
        <f>COUNTIF(JEUDI!$E$63:$E$66,A101)</f>
        <v>0</v>
      </c>
      <c r="AM101" s="228">
        <f>COUNTIF(VENDREDI!$D$63:$D$66,A101)</f>
        <v>0</v>
      </c>
      <c r="AN101" s="525">
        <f>COUNTIF(VENDREDI!$E$63:$E$66,A101)</f>
        <v>0</v>
      </c>
      <c r="AO101" s="226">
        <f>COUNTIF(LUNDI!$F$63:$F$66,A101)</f>
        <v>0</v>
      </c>
      <c r="AP101" s="227"/>
      <c r="AQ101" s="228">
        <f>COUNTIF(MARDI!$F$63:$F$66,A101)</f>
        <v>0</v>
      </c>
      <c r="AR101" s="227"/>
      <c r="AS101" s="228">
        <f>COUNTIF(MERCREDI!$F$63:$F$66,A101)</f>
        <v>0</v>
      </c>
      <c r="AT101" s="227"/>
      <c r="AU101" s="228">
        <f>COUNTIF(JEUDI!$F$63:$F$66,A101)</f>
        <v>0</v>
      </c>
      <c r="AV101" s="227"/>
      <c r="AW101" s="229">
        <f>COUNTIF(VENDREDI!$F$63:$F$66,A101)</f>
        <v>0</v>
      </c>
      <c r="AZ101" s="236">
        <f>COUNTIF(LUNDI!$D$35:$AB$44,A101)</f>
        <v>0</v>
      </c>
      <c r="BA101" s="237">
        <f>COUNTIF(LUNDI!$D$49:$Y$58,A101)</f>
        <v>0</v>
      </c>
      <c r="BB101" s="444">
        <f t="shared" si="61"/>
        <v>0</v>
      </c>
      <c r="BC101" s="237">
        <f>COUNTIF(MARDI!$D$35:$AB$44,A101)</f>
        <v>0</v>
      </c>
      <c r="BD101" s="237">
        <f>COUNTIF(MARDI!$D$49:$Y$58,A101)</f>
        <v>0</v>
      </c>
      <c r="BE101" s="444">
        <f t="shared" si="62"/>
        <v>0</v>
      </c>
      <c r="BF101" s="237">
        <f>COUNTIF(MERCREDI!$D$35:$AB$44,A101)</f>
        <v>0</v>
      </c>
      <c r="BG101" s="237">
        <f>COUNTIF(MERCREDI!$D$49:$Y$58,A101)</f>
        <v>0</v>
      </c>
      <c r="BH101" s="444">
        <f t="shared" si="63"/>
        <v>0</v>
      </c>
      <c r="BI101" s="237">
        <f>COUNTIF(JEUDI!$D$35:$AB$44,A101)</f>
        <v>0</v>
      </c>
      <c r="BJ101" s="237">
        <f>COUNTIF(JEUDI!$D$49:$Y$58,A101)</f>
        <v>0</v>
      </c>
      <c r="BK101" s="444">
        <f t="shared" si="64"/>
        <v>0</v>
      </c>
      <c r="BL101" s="237">
        <f>COUNTIF(VENDREDI!$D$35:$AB$44,A101)</f>
        <v>0</v>
      </c>
      <c r="BM101" s="238">
        <f>COUNTIF(VENDREDI!$D$49:$Y$58,A101)</f>
        <v>0</v>
      </c>
      <c r="BN101" s="451">
        <f t="shared" si="65"/>
        <v>0</v>
      </c>
      <c r="BO101" s="207">
        <f>COUNTIF(LUNDI!$J$63:$J$66,A101)</f>
        <v>0</v>
      </c>
      <c r="BP101" s="41">
        <f>COUNTIF(LUNDI!$K$63:$K$66,A101)</f>
        <v>0</v>
      </c>
      <c r="BQ101" s="207">
        <f>COUNTIF(MARDI!$J$63:$J$66,A101)</f>
        <v>0</v>
      </c>
      <c r="BR101" s="41">
        <f>COUNTIF(MARDI!$K$63:$K$66,A101)</f>
        <v>0</v>
      </c>
      <c r="BS101" s="207">
        <f>COUNTIF(MERCREDI!$J$63:$J$66,A101)</f>
        <v>0</v>
      </c>
      <c r="BT101" s="41">
        <f>COUNTIF(MERCREDI!$K$63:$K$66,A101)</f>
        <v>0</v>
      </c>
      <c r="BU101" s="207">
        <f>COUNTIF(JEUDI!$J$63:$J$66,A101)</f>
        <v>0</v>
      </c>
      <c r="BV101" s="41">
        <f>COUNTIF(JEUDI!$K$63:$K$66,A101)</f>
        <v>0</v>
      </c>
      <c r="BW101" s="207">
        <f>COUNTIF(VENDREDI!$J$63:$J$66,A101)</f>
        <v>0</v>
      </c>
      <c r="BX101" s="42">
        <f>COUNTIF(VENDREDI!$K$63:$K$66,A101)</f>
        <v>0</v>
      </c>
      <c r="BY101" s="207">
        <f>COUNTIF(LUNDI!$L$66:$L157,A101)</f>
        <v>0</v>
      </c>
      <c r="BZ101" s="208"/>
      <c r="CA101" s="41">
        <f>COUNTIF(MARDI!$L$63:$L$66,A101)</f>
        <v>0</v>
      </c>
      <c r="CB101" s="208"/>
      <c r="CC101" s="208">
        <f>COUNTIF(MERCREDI!$L$63:$L$66,A101)</f>
        <v>0</v>
      </c>
      <c r="CD101" s="208"/>
      <c r="CE101" s="41">
        <f>COUNTIF(JEUDI!$L$63:$L$66,A101)</f>
        <v>0</v>
      </c>
      <c r="CF101" s="208"/>
      <c r="CG101" s="209">
        <f>COUNTIF(VENDREDI!$L$63:$L$66,A101)</f>
        <v>0</v>
      </c>
      <c r="CH101" s="466"/>
      <c r="CI101" s="466"/>
      <c r="CJ101" s="466"/>
      <c r="CK101" s="43">
        <f>COUNTIF(LUNDI!$O$64:$O$66,A101)</f>
        <v>0</v>
      </c>
      <c r="CL101" s="41">
        <f>COUNTIF(MARDI!$O$64:$O$66,A101)</f>
        <v>0</v>
      </c>
      <c r="CM101" s="41">
        <f>COUNTIF(MERCREDI!$O$64:$O$66,A101)</f>
        <v>0</v>
      </c>
      <c r="CN101" s="41">
        <f>COUNTIF(JEUDI!$O$64:$O$66,A101)</f>
        <v>0</v>
      </c>
      <c r="CO101" s="42">
        <f>COUNTIF(VENDREDI!$O$64:$O$66,A101)</f>
        <v>0</v>
      </c>
      <c r="CQ101" s="43">
        <f>COUNTIF(LUNDI!$P$64:$P$66,A101)</f>
        <v>0</v>
      </c>
      <c r="CR101" s="41">
        <f>COUNTIF(MARDI!$P$64:$P$66,A101)</f>
        <v>0</v>
      </c>
      <c r="CS101" s="41">
        <f>COUNTIF(MERCREDI!$P$64:$P$66,A101)</f>
        <v>0</v>
      </c>
      <c r="CT101" s="41">
        <f>COUNTIF(JEUDI!$P$64:$P$66,A101)</f>
        <v>0</v>
      </c>
      <c r="CU101" s="42">
        <f>COUNTIF(VENDREDI!$P$64:$P$66,A101)</f>
        <v>0</v>
      </c>
      <c r="CV101" s="543">
        <f t="shared" si="78"/>
        <v>0</v>
      </c>
      <c r="CW101" s="559" t="e">
        <f>INDEX(LUNDI!$B$6:$B$29,MATCH($A$101,LUNDI!D6:D29,0))</f>
        <v>#N/A</v>
      </c>
      <c r="CX101" s="559" t="e">
        <f>INDEX(LUNDI!$B$6:$B$29,MATCH($A$101,LUNDI!E6:E29,0))</f>
        <v>#N/A</v>
      </c>
      <c r="CY101" s="559" t="e">
        <f>INDEX(LUNDI!$B$6:$B$29,MATCH($A$101,LUNDI!F6:F29,0))</f>
        <v>#N/A</v>
      </c>
      <c r="CZ101" s="559" t="e">
        <f>INDEX(LUNDI!$B$6:$B$29,MATCH($A$101,LUNDI!G6:G29,0))</f>
        <v>#N/A</v>
      </c>
      <c r="DA101" s="559" t="e">
        <f>INDEX(LUNDI!$B$6:$B$29,MATCH($A$101,LUNDI!H6:H29,0))</f>
        <v>#N/A</v>
      </c>
      <c r="DB101" s="559" t="e">
        <f>INDEX(LUNDI!$B$6:$B$29,MATCH($A$101,LUNDI!I6:I29,0))</f>
        <v>#N/A</v>
      </c>
      <c r="DC101" s="559" t="e">
        <f>INDEX(LUNDI!$B$6:$B$29,MATCH($A$101,LUNDI!J6:J29,0))</f>
        <v>#N/A</v>
      </c>
      <c r="DD101" s="559" t="e">
        <f>INDEX(LUNDI!$B$6:$B$29,MATCH($A$101,LUNDI!K6:K29,0))</f>
        <v>#N/A</v>
      </c>
      <c r="DE101" s="559" t="e">
        <f>INDEX(LUNDI!$B$6:$B$29,MATCH($A$101,LUNDI!L6:L29,0))</f>
        <v>#N/A</v>
      </c>
      <c r="DF101" s="559" t="e">
        <f>INDEX(LUNDI!$B$6:$B$29,MATCH($A$101,LUNDI!M6:M29,0))</f>
        <v>#N/A</v>
      </c>
      <c r="DG101" s="559" t="e">
        <f>INDEX(LUNDI!$B$6:$B$29,MATCH($A$101,LUNDI!N6:N29,0))</f>
        <v>#N/A</v>
      </c>
      <c r="DH101" s="559" t="e">
        <f>INDEX(LUNDI!$B$6:$B$29,MATCH($A$101,LUNDI!O6:O29,0))</f>
        <v>#N/A</v>
      </c>
      <c r="DI101" s="559" t="e">
        <f>INDEX(LUNDI!$B$6:$B$29,MATCH($A$101,LUNDI!P6:P29,0))</f>
        <v>#N/A</v>
      </c>
      <c r="DJ101" s="559" t="e">
        <f>INDEX(LUNDI!$B$6:$B$29,MATCH($A$101,LUNDI!Q6:Q29,0))</f>
        <v>#N/A</v>
      </c>
      <c r="DK101" s="559" t="e">
        <f>INDEX(LUNDI!$B$6:$B$29,MATCH($A$101,LUNDI!R6:R29,0))</f>
        <v>#N/A</v>
      </c>
      <c r="DL101" s="559" t="e">
        <f>INDEX(LUNDI!$B$6:$B$29,MATCH($A$101,LUNDI!S6:S29,0))</f>
        <v>#N/A</v>
      </c>
      <c r="DM101" s="559" t="e">
        <f>INDEX(LUNDI!$B$6:$B$29,MATCH($A$101,LUNDI!T6:T29,0))</f>
        <v>#N/A</v>
      </c>
      <c r="DN101" s="559" t="e">
        <f>INDEX(LUNDI!$B$6:$B$29,MATCH($A$101,LUNDI!U6:U29,0))</f>
        <v>#N/A</v>
      </c>
      <c r="DO101" s="559" t="e">
        <f>INDEX(LUNDI!$B$6:$B$29,MATCH($A$101,LUNDI!V6:V29,0))</f>
        <v>#N/A</v>
      </c>
      <c r="DP101" s="559" t="e">
        <f>INDEX(LUNDI!$B$6:$B$29,MATCH($A$101,LUNDI!W6:W29,0))</f>
        <v>#N/A</v>
      </c>
      <c r="DQ101" s="559" t="e">
        <f>INDEX(LUNDI!$B$6:$B$29,MATCH($A$101,LUNDI!X6:X29,0))</f>
        <v>#N/A</v>
      </c>
      <c r="DR101" s="559" t="e">
        <f>INDEX(LUNDI!$B$6:$B$29,MATCH($A$101,LUNDI!Y6:Y29,0))</f>
        <v>#N/A</v>
      </c>
      <c r="DS101" s="559" t="e">
        <f>INDEX(LUNDI!$B$6:$B$29,MATCH($A$101,LUNDI!Z6:Z29,0))</f>
        <v>#N/A</v>
      </c>
      <c r="DT101" s="559">
        <f>INDEX(LUNDI!$B$6:$B$29,MATCH($A$101,LUNDI!AA6:AA29,0))</f>
        <v>0.33333333333333331</v>
      </c>
      <c r="DU101" s="559">
        <f>INDEX(LUNDI!$B$6:$B$29,MATCH($A$101,LUNDI!AB6:AB29,0))</f>
        <v>0.33333333333333331</v>
      </c>
      <c r="DV101" s="572">
        <f t="shared" si="66"/>
        <v>0.66666666666666663</v>
      </c>
      <c r="DW101" s="543">
        <f t="shared" si="67"/>
        <v>0</v>
      </c>
      <c r="DX101" s="559" t="e">
        <f>INDEX(MARDI!$B$6:$B$29,MATCH($A$101,MARDI!D6:D29,0))</f>
        <v>#N/A</v>
      </c>
      <c r="DY101" s="559" t="e">
        <f>INDEX(MARDI!$B$6:$B$29,MATCH($A$101,MARDI!E6:E29,0))</f>
        <v>#N/A</v>
      </c>
      <c r="DZ101" s="559" t="e">
        <f>INDEX(MARDI!$B$6:$B$29,MATCH($A$101,MARDI!F6:F29,0))</f>
        <v>#N/A</v>
      </c>
      <c r="EA101" s="559" t="e">
        <f>INDEX(MARDI!$B$6:$B$29,MATCH($A$101,MARDI!G6:G29,0))</f>
        <v>#N/A</v>
      </c>
      <c r="EB101" s="559" t="e">
        <f>INDEX(MARDI!$B$6:$B$29,MATCH($A$101,MARDI!H6:H29,0))</f>
        <v>#N/A</v>
      </c>
      <c r="EC101" s="559" t="e">
        <f>INDEX(MARDI!$B$6:$B$29,MATCH($A$101,MARDI!I6:I29,0))</f>
        <v>#N/A</v>
      </c>
      <c r="ED101" s="559" t="e">
        <f>INDEX(MARDI!$B$6:$B$29,MATCH($A$101,MARDI!J6:J29,0))</f>
        <v>#N/A</v>
      </c>
      <c r="EE101" s="559" t="e">
        <f>INDEX(MARDI!$B$6:$B$29,MATCH($A$101,MARDI!K6:K29,0))</f>
        <v>#N/A</v>
      </c>
      <c r="EF101" s="559" t="e">
        <f>INDEX(MARDI!$B$6:$B$29,MATCH($A$101,MARDI!L6:L29,0))</f>
        <v>#N/A</v>
      </c>
      <c r="EG101" s="559" t="e">
        <f>INDEX(MARDI!$B$6:$B$29,MATCH($A$101,MARDI!M6:M29,0))</f>
        <v>#N/A</v>
      </c>
      <c r="EH101" s="559" t="e">
        <f>INDEX(MARDI!$B$6:$B$29,MATCH($A$101,MARDI!N6:N29,0))</f>
        <v>#N/A</v>
      </c>
      <c r="EI101" s="559" t="e">
        <f>INDEX(MARDI!$B$6:$B$29,MATCH($A$101,MARDI!O6:O29,0))</f>
        <v>#N/A</v>
      </c>
      <c r="EJ101" s="559" t="e">
        <f>INDEX(MARDI!$B$6:$B$29,MATCH($A$101,MARDI!P6:P29,0))</f>
        <v>#N/A</v>
      </c>
      <c r="EK101" s="559" t="e">
        <f>INDEX(MARDI!$B$6:$B$29,MATCH($A$101,MARDI!Q6:Q29,0))</f>
        <v>#N/A</v>
      </c>
      <c r="EL101" s="559" t="e">
        <f>INDEX(MARDI!$B$6:$B$29,MATCH($A$101,MARDI!R6:R29,0))</f>
        <v>#N/A</v>
      </c>
      <c r="EM101" s="559" t="e">
        <f>INDEX(MARDI!$B$6:$B$29,MATCH($A$101,MARDI!S6:S29,0))</f>
        <v>#N/A</v>
      </c>
      <c r="EN101" s="559" t="e">
        <f>INDEX(MARDI!$B$6:$B$29,MATCH($A$101,MARDI!T6:T29,0))</f>
        <v>#N/A</v>
      </c>
      <c r="EO101" s="559" t="e">
        <f>INDEX(MARDI!$B$6:$B$29,MATCH($A$101,MARDI!U6:U29,0))</f>
        <v>#N/A</v>
      </c>
      <c r="EP101" s="559" t="e">
        <f>INDEX(MARDI!$B$6:$B$29,MATCH($A$101,MARDI!V6:V29,0))</f>
        <v>#N/A</v>
      </c>
      <c r="EQ101" s="559" t="e">
        <f>INDEX(MARDI!$B$6:$B$29,MATCH($A$101,MARDI!W6:W29,0))</f>
        <v>#N/A</v>
      </c>
      <c r="ER101" s="559" t="e">
        <f>INDEX(MARDI!$B$6:$B$29,MATCH($A$101,MARDI!X6:X29,0))</f>
        <v>#N/A</v>
      </c>
      <c r="ES101" s="559" t="e">
        <f>INDEX(MARDI!$B$6:$B$29,MATCH($A$101,MARDI!Y6:Y29,0))</f>
        <v>#N/A</v>
      </c>
      <c r="ET101" s="559" t="e">
        <f>INDEX(MARDI!$B$6:$B$29,MATCH($A$101,MARDI!Z6:Z29,0))</f>
        <v>#N/A</v>
      </c>
      <c r="EU101" s="559">
        <f>INDEX(MARDI!$B$6:$B$29,MATCH($A$101,MARDI!AA6:AA29,0))</f>
        <v>0.33333333333333331</v>
      </c>
      <c r="EV101" s="559">
        <f>INDEX(MARDI!$B$6:$B$29,MATCH($A$101,MARDI!AB6:AB29,0))</f>
        <v>0.33333333333333331</v>
      </c>
      <c r="EW101" s="572">
        <f t="shared" si="68"/>
        <v>0.66666666666666663</v>
      </c>
      <c r="EY101" s="568">
        <f t="shared" si="79"/>
        <v>0</v>
      </c>
      <c r="EZ101" s="559" t="e">
        <f>INDEX(MERCREDI!$B$6:$B$29,MATCH($A$101,MERCREDI!D6:D29,0))</f>
        <v>#N/A</v>
      </c>
      <c r="FA101" s="559" t="e">
        <f>INDEX(MERCREDI!$B$6:$B$29,MATCH($A$101,MERCREDI!E6:E29,0))</f>
        <v>#N/A</v>
      </c>
      <c r="FB101" s="559" t="e">
        <f>INDEX(MERCREDI!$B$6:$B$29,MATCH($A$101,MERCREDI!F6:F29,0))</f>
        <v>#N/A</v>
      </c>
      <c r="FC101" s="559" t="e">
        <f>INDEX(MERCREDI!$B$6:$B$29,MATCH($A$101,MERCREDI!G6:G29,0))</f>
        <v>#N/A</v>
      </c>
      <c r="FD101" s="559" t="e">
        <f>INDEX(MERCREDI!$B$6:$B$29,MATCH($A$101,MERCREDI!H6:H29,0))</f>
        <v>#N/A</v>
      </c>
      <c r="FE101" s="559" t="e">
        <f>INDEX(MERCREDI!$B$6:$B$29,MATCH($A$101,MERCREDI!I6:I29,0))</f>
        <v>#N/A</v>
      </c>
      <c r="FF101" s="559" t="e">
        <f>INDEX(MERCREDI!$B$6:$B$29,MATCH($A$101,MERCREDI!J6:J29,0))</f>
        <v>#N/A</v>
      </c>
      <c r="FG101" s="559" t="e">
        <f>INDEX(MERCREDI!$B$6:$B$29,MATCH($A$101,MERCREDI!K6:K29,0))</f>
        <v>#N/A</v>
      </c>
      <c r="FH101" s="559" t="e">
        <f>INDEX(MERCREDI!$B$6:$B$29,MATCH($A$101,MERCREDI!L6:L29,0))</f>
        <v>#N/A</v>
      </c>
      <c r="FI101" s="559" t="e">
        <f>INDEX(MERCREDI!$B$6:$B$29,MATCH($A$101,MERCREDI!M6:M29,0))</f>
        <v>#N/A</v>
      </c>
      <c r="FJ101" s="559" t="e">
        <f>INDEX(MERCREDI!$B$6:$B$29,MATCH($A$101,MERCREDI!N6:N29,0))</f>
        <v>#N/A</v>
      </c>
      <c r="FK101" s="559" t="e">
        <f>INDEX(MERCREDI!$B$6:$B$29,MATCH($A$101,MERCREDI!O6:O29,0))</f>
        <v>#N/A</v>
      </c>
      <c r="FL101" s="559" t="e">
        <f>INDEX(MERCREDI!$B$6:$B$29,MATCH($A$101,MERCREDI!P6:P29,0))</f>
        <v>#N/A</v>
      </c>
      <c r="FM101" s="559" t="e">
        <f>INDEX(MERCREDI!$B$6:$B$29,MATCH($A$101,MERCREDI!Q6:Q29,0))</f>
        <v>#N/A</v>
      </c>
      <c r="FN101" s="559" t="e">
        <f>INDEX(MERCREDI!$B$6:$B$29,MATCH($A$101,MERCREDI!R6:R29,0))</f>
        <v>#N/A</v>
      </c>
      <c r="FO101" s="559" t="e">
        <f>INDEX(MERCREDI!$B$6:$B$29,MATCH($A$101,MERCREDI!S6:S29,0))</f>
        <v>#N/A</v>
      </c>
      <c r="FP101" s="559" t="e">
        <f>INDEX(MERCREDI!$B$6:$B$29,MATCH($A$101,MERCREDI!T6:T29,0))</f>
        <v>#N/A</v>
      </c>
      <c r="FQ101" s="559" t="e">
        <f>INDEX(MERCREDI!$B$6:$B$29,MATCH($A$101,MERCREDI!U6:U29,0))</f>
        <v>#N/A</v>
      </c>
      <c r="FR101" s="559" t="e">
        <f>INDEX(MERCREDI!$B$6:$B$29,MATCH($A$101,MERCREDI!V6:V29,0))</f>
        <v>#N/A</v>
      </c>
      <c r="FS101" s="559" t="e">
        <f>INDEX(MERCREDI!$B$6:$B$29,MATCH($A$101,MERCREDI!W6:W29,0))</f>
        <v>#N/A</v>
      </c>
      <c r="FT101" s="559" t="e">
        <f>INDEX(MERCREDI!$B$6:$B$29,MATCH($A$101,MERCREDI!X6:X29,0))</f>
        <v>#N/A</v>
      </c>
      <c r="FU101" s="559" t="e">
        <f>INDEX(MERCREDI!$B$6:$B$29,MATCH($A$101,MERCREDI!Y6:Y29,0))</f>
        <v>#N/A</v>
      </c>
      <c r="FV101" s="559" t="e">
        <f>INDEX(MERCREDI!$B$6:$B$29,MATCH($A$101,MERCREDI!Z6:Z29,0))</f>
        <v>#N/A</v>
      </c>
      <c r="FW101" s="559">
        <f>INDEX(MERCREDI!$B$6:$B$29,MATCH($A$101,MERCREDI!AA6:AA29,0))</f>
        <v>0.33333333333333331</v>
      </c>
      <c r="FX101" s="559">
        <f>INDEX(MERCREDI!$B$6:$B$29,MATCH($A$101,MERCREDI!AB6:AB29,0))</f>
        <v>0.33333333333333331</v>
      </c>
      <c r="FY101" s="572">
        <f t="shared" si="80"/>
        <v>0.66666666666666663</v>
      </c>
      <c r="GA101" s="570">
        <f t="shared" si="81"/>
        <v>0</v>
      </c>
      <c r="GB101" s="565" t="e">
        <f>INDEX(JEUDI!$B$6:$B$29,MATCH($A$101,JEUDI!D6:D29,0))</f>
        <v>#N/A</v>
      </c>
      <c r="GC101" s="565" t="e">
        <f>INDEX(JEUDI!$B$6:$B$29,MATCH($A$101,JEUDI!E6:E29,0))</f>
        <v>#N/A</v>
      </c>
      <c r="GD101" s="565" t="e">
        <f>INDEX(JEUDI!$B$6:$B$29,MATCH($A$101,JEUDI!F6:F29,0))</f>
        <v>#N/A</v>
      </c>
      <c r="GE101" s="565" t="e">
        <f>INDEX(JEUDI!$B$6:$B$29,MATCH($A$101,JEUDI!G6:G29,0))</f>
        <v>#N/A</v>
      </c>
      <c r="GF101" s="565" t="e">
        <f>INDEX(JEUDI!$B$6:$B$29,MATCH($A$101,JEUDI!H6:H29,0))</f>
        <v>#N/A</v>
      </c>
      <c r="GG101" s="565" t="e">
        <f>INDEX(JEUDI!$B$6:$B$29,MATCH($A$101,JEUDI!I6:I29,0))</f>
        <v>#N/A</v>
      </c>
      <c r="GH101" s="565" t="e">
        <f>INDEX(JEUDI!$B$6:$B$29,MATCH($A$101,JEUDI!J6:J29,0))</f>
        <v>#N/A</v>
      </c>
      <c r="GI101" s="565" t="e">
        <f>INDEX(JEUDI!$B$6:$B$29,MATCH($A$101,JEUDI!K6:K29,0))</f>
        <v>#N/A</v>
      </c>
      <c r="GJ101" s="565" t="e">
        <f>INDEX(JEUDI!$B$6:$B$29,MATCH($A$101,JEUDI!L6:L29,0))</f>
        <v>#N/A</v>
      </c>
      <c r="GK101" s="565" t="e">
        <f>INDEX(JEUDI!$B$6:$B$29,MATCH($A$101,JEUDI!M6:M29,0))</f>
        <v>#N/A</v>
      </c>
      <c r="GL101" s="565" t="e">
        <f>INDEX(JEUDI!$B$6:$B$29,MATCH($A$101,JEUDI!N6:N29,0))</f>
        <v>#N/A</v>
      </c>
      <c r="GM101" s="565" t="e">
        <f>INDEX(JEUDI!$B$6:$B$29,MATCH($A$101,JEUDI!O6:O29,0))</f>
        <v>#N/A</v>
      </c>
      <c r="GN101" s="565" t="e">
        <f>INDEX(JEUDI!$B$6:$B$29,MATCH($A$101,JEUDI!P6:P29,0))</f>
        <v>#N/A</v>
      </c>
      <c r="GO101" s="565" t="e">
        <f>INDEX(JEUDI!$B$6:$B$29,MATCH($A$101,JEUDI!Q6:Q29,0))</f>
        <v>#N/A</v>
      </c>
      <c r="GP101" s="565" t="e">
        <f>INDEX(JEUDI!$B$6:$B$29,MATCH($A$101,JEUDI!R6:R29,0))</f>
        <v>#N/A</v>
      </c>
      <c r="GQ101" s="565" t="e">
        <f>INDEX(JEUDI!$B$6:$B$29,MATCH($A$101,JEUDI!S6:S29,0))</f>
        <v>#N/A</v>
      </c>
      <c r="GR101" s="565" t="e">
        <f>INDEX(JEUDI!$B$6:$B$29,MATCH($A$101,JEUDI!T6:T29,0))</f>
        <v>#N/A</v>
      </c>
      <c r="GS101" s="565" t="e">
        <f>INDEX(JEUDI!$B$6:$B$29,MATCH($A$101,JEUDI!U6:U29,0))</f>
        <v>#N/A</v>
      </c>
      <c r="GT101" s="565" t="e">
        <f>INDEX(JEUDI!$B$6:$B$29,MATCH($A$101,JEUDI!V6:V29,0))</f>
        <v>#N/A</v>
      </c>
      <c r="GU101" s="565" t="e">
        <f>INDEX(JEUDI!$B$6:$B$29,MATCH($A$101,JEUDI!W6:W29,0))</f>
        <v>#N/A</v>
      </c>
      <c r="GV101" s="565" t="e">
        <f>INDEX(JEUDI!$B$6:$B$29,MATCH($A$101,JEUDI!X6:X29,0))</f>
        <v>#N/A</v>
      </c>
      <c r="GW101" s="565" t="e">
        <f>INDEX(JEUDI!$B$6:$B$29,MATCH($A$101,JEUDI!Y6:Y29,0))</f>
        <v>#N/A</v>
      </c>
      <c r="GX101" s="565" t="e">
        <f>INDEX(JEUDI!$B$6:$B$29,MATCH($A$101,JEUDI!Z6:Z29,0))</f>
        <v>#N/A</v>
      </c>
      <c r="GY101" s="565">
        <f>INDEX(JEUDI!$B$6:$B$29,MATCH($A$101,JEUDI!AA6:AA29,0))</f>
        <v>0.33333333333333331</v>
      </c>
      <c r="GZ101" s="565">
        <f>INDEX(JEUDI!$B$6:$B$29,MATCH($A$101,JEUDI!AB6:AB29,0))</f>
        <v>0.33333333333333331</v>
      </c>
      <c r="HA101" s="572">
        <f t="shared" si="82"/>
        <v>0.66666666666666663</v>
      </c>
      <c r="HC101" s="772">
        <f t="shared" si="83"/>
        <v>0</v>
      </c>
      <c r="HD101" s="565" t="e">
        <f>INDEX(VENDREDI!$B$6:$B$29,MATCH($A$101,VENDREDI!D6:D29,0))</f>
        <v>#N/A</v>
      </c>
      <c r="HE101" s="565" t="e">
        <f>INDEX(VENDREDI!$B$6:$B$29,MATCH($A$101,VENDREDI!E6:E29,0))</f>
        <v>#N/A</v>
      </c>
      <c r="HF101" s="565" t="e">
        <f>INDEX(VENDREDI!$B$6:$B$29,MATCH($A$101,VENDREDI!F6:F29,0))</f>
        <v>#N/A</v>
      </c>
      <c r="HG101" s="565" t="e">
        <f>INDEX(VENDREDI!$B$6:$B$29,MATCH($A$101,VENDREDI!G6:G29,0))</f>
        <v>#N/A</v>
      </c>
      <c r="HH101" s="565" t="e">
        <f>INDEX(VENDREDI!$B$6:$B$29,MATCH($A$101,VENDREDI!H6:H29,0))</f>
        <v>#N/A</v>
      </c>
      <c r="HI101" s="565" t="e">
        <f>INDEX(VENDREDI!$B$6:$B$29,MATCH($A$101,VENDREDI!I6:I29,0))</f>
        <v>#N/A</v>
      </c>
      <c r="HJ101" s="565" t="e">
        <f>INDEX(VENDREDI!$B$6:$B$29,MATCH($A$101,VENDREDI!J6:J29,0))</f>
        <v>#N/A</v>
      </c>
      <c r="HK101" s="565" t="e">
        <f>INDEX(VENDREDI!$B$6:$B$29,MATCH($A$101,VENDREDI!K6:K29,0))</f>
        <v>#N/A</v>
      </c>
      <c r="HL101" s="565" t="e">
        <f>INDEX(VENDREDI!$B$6:$B$29,MATCH($A$101,VENDREDI!L6:L29,0))</f>
        <v>#N/A</v>
      </c>
      <c r="HM101" s="565" t="e">
        <f>INDEX(VENDREDI!$B$6:$B$29,MATCH($A$101,VENDREDI!M6:M29,0))</f>
        <v>#N/A</v>
      </c>
      <c r="HN101" s="565" t="e">
        <f>INDEX(VENDREDI!$B$6:$B$29,MATCH($A$101,VENDREDI!N6:N29,0))</f>
        <v>#N/A</v>
      </c>
      <c r="HO101" s="565" t="e">
        <f>INDEX(VENDREDI!$B$6:$B$29,MATCH($A$101,VENDREDI!O6:O29,0))</f>
        <v>#N/A</v>
      </c>
      <c r="HP101" s="565" t="e">
        <f>INDEX(VENDREDI!$B$6:$B$29,MATCH($A$101,VENDREDI!P6:P29,0))</f>
        <v>#N/A</v>
      </c>
      <c r="HQ101" s="565" t="e">
        <f>INDEX(VENDREDI!$B$6:$B$29,MATCH($A$101,VENDREDI!Q6:Q29,0))</f>
        <v>#N/A</v>
      </c>
      <c r="HR101" s="565" t="e">
        <f>INDEX(VENDREDI!$B$6:$B$29,MATCH($A$101,VENDREDI!R6:R29,0))</f>
        <v>#N/A</v>
      </c>
      <c r="HS101" s="565" t="e">
        <f>INDEX(VENDREDI!$B$6:$B$29,MATCH($A$101,VENDREDI!S6:S29,0))</f>
        <v>#N/A</v>
      </c>
      <c r="HT101" s="565" t="e">
        <f>INDEX(VENDREDI!$B$6:$B$29,MATCH($A$101,VENDREDI!T6:T29,0))</f>
        <v>#N/A</v>
      </c>
      <c r="HU101" s="565" t="e">
        <f>INDEX(VENDREDI!$B$6:$B$29,MATCH($A$101,VENDREDI!U6:U29,0))</f>
        <v>#N/A</v>
      </c>
      <c r="HV101" s="565" t="e">
        <f>INDEX(VENDREDI!$B$6:$B$29,MATCH($A$101,VENDREDI!V6:V29,0))</f>
        <v>#N/A</v>
      </c>
      <c r="HW101" s="565" t="e">
        <f>INDEX(VENDREDI!$B$6:$B$29,MATCH($A$101,VENDREDI!W6:W29,0))</f>
        <v>#N/A</v>
      </c>
      <c r="HX101" s="565" t="e">
        <f>INDEX(VENDREDI!$B$6:$B$29,MATCH($A$101,VENDREDI!X6:X29,0))</f>
        <v>#N/A</v>
      </c>
      <c r="HY101" s="565" t="e">
        <f>INDEX(VENDREDI!$B$6:$B$29,MATCH($A$101,VENDREDI!Y6:Y29,0))</f>
        <v>#N/A</v>
      </c>
      <c r="HZ101" s="565" t="e">
        <f>INDEX(VENDREDI!$B$6:$B$29,MATCH($A$101,VENDREDI!Z6:Z29,0))</f>
        <v>#N/A</v>
      </c>
      <c r="IA101" s="565">
        <f>INDEX(VENDREDI!$B$6:$B$29,MATCH($A$101,VENDREDI!AA6:AA29,0))</f>
        <v>0.33333333333333331</v>
      </c>
      <c r="IB101" s="565">
        <f>INDEX(VENDREDI!$B$6:$B$29,MATCH($A$101,VENDREDI!AB6:AB29,0))</f>
        <v>0.33333333333333331</v>
      </c>
      <c r="IC101" s="572">
        <f t="shared" si="84"/>
        <v>0.66666666666666663</v>
      </c>
      <c r="IG101" s="772">
        <f t="shared" si="85"/>
        <v>0</v>
      </c>
      <c r="JG101" s="572">
        <f t="shared" si="86"/>
        <v>0</v>
      </c>
      <c r="JI101" s="772">
        <f t="shared" si="87"/>
        <v>0</v>
      </c>
      <c r="KI101" s="572">
        <f t="shared" si="88"/>
        <v>0</v>
      </c>
      <c r="KK101" s="565">
        <f t="shared" si="89"/>
        <v>0</v>
      </c>
      <c r="LK101" s="572">
        <f t="shared" si="90"/>
        <v>0</v>
      </c>
      <c r="LM101" s="565">
        <f t="shared" si="91"/>
        <v>0</v>
      </c>
      <c r="MM101" s="572">
        <f t="shared" si="92"/>
        <v>0</v>
      </c>
      <c r="MP101" s="565">
        <f t="shared" si="93"/>
        <v>0</v>
      </c>
      <c r="NP101" s="572">
        <f t="shared" si="94"/>
        <v>0</v>
      </c>
      <c r="NS101" s="564">
        <f t="shared" si="95"/>
        <v>0</v>
      </c>
      <c r="NT101" s="617" t="e">
        <f>INDEX(LUNDI!$B$63:$B$66,MATCH(A101,LUNDI!$D$63:$D$66,0))</f>
        <v>#N/A</v>
      </c>
      <c r="NU101" s="618" t="e">
        <f>INDEX(LUNDI!$B$63:$B$66,MATCH(A101,LUNDI!$E$63:$E$66,0))</f>
        <v>#N/A</v>
      </c>
      <c r="NV101" s="625" t="e">
        <f>INDEX(LUNDI!$H$63:$H$66,MATCH(A101,LUNDI!$J$63:$J$66,0))</f>
        <v>#N/A</v>
      </c>
      <c r="NW101" s="626" t="e">
        <f>INDEX(LUNDI!$H$63:$H$66,MATCH(A101,LUNDI!$K$63:$K$66,0))</f>
        <v>#N/A</v>
      </c>
      <c r="NX101" s="617" t="e">
        <f>INDEX(MARDI!$B$63:$B$66,MATCH(A101,MARDI!$D$63:$D$66,0))</f>
        <v>#N/A</v>
      </c>
      <c r="NY101" s="618" t="e">
        <f>INDEX(MARDI!$B$63:$B$66,MATCH(A101,MARDI!$E$63:$E$66,0))</f>
        <v>#N/A</v>
      </c>
      <c r="NZ101" s="625" t="e">
        <f>INDEX(MARDI!$H$63:$H$66,MATCH(A101,MARDI!$J$63:$J$66,0))</f>
        <v>#N/A</v>
      </c>
      <c r="OA101" s="626" t="e">
        <f>INDEX(MARDI!$H$63:$H$66,MATCH(A101,MARDI!$K$63:$K$66,0))</f>
        <v>#N/A</v>
      </c>
      <c r="OB101" s="617" t="e">
        <f>INDEX(MERCREDI!$B$63:$B$66,MATCH(A101,MERCREDI!$D$63:$D$66,0))</f>
        <v>#N/A</v>
      </c>
      <c r="OC101" s="618" t="e">
        <f>INDEX(MERCREDI!$B$63:$B$66,MATCH(A101,MERCREDI!$E$63:$E$66,0))</f>
        <v>#N/A</v>
      </c>
      <c r="OD101" s="625" t="e">
        <f>INDEX(MERCREDI!$H$63:$H$66,MATCH(A101,MERCREDI!$J$63:$J$66,0))</f>
        <v>#N/A</v>
      </c>
      <c r="OE101" s="626" t="e">
        <f>INDEX(MERCREDI!$H$63:$H$66,MATCH(A101,MERCREDI!$K$63:$K$66,0))</f>
        <v>#N/A</v>
      </c>
      <c r="OF101" s="617" t="e">
        <f>INDEX(JEUDI!$B$63:$B$66,MATCH(A101,JEUDI!$D$63:$D$66,0))</f>
        <v>#N/A</v>
      </c>
      <c r="OG101" s="618" t="e">
        <f>INDEX(JEUDI!$B$63:$B$66,MATCH(A101,JEUDI!$E$63:$E$66,0))</f>
        <v>#N/A</v>
      </c>
      <c r="OH101" s="625" t="e">
        <f>INDEX(JEUDI!$H$63:$H$66,MATCH(A101,JEUDI!$J$63:$J$66,0))</f>
        <v>#N/A</v>
      </c>
      <c r="OI101" s="626" t="e">
        <f>INDEX(JEUDI!$H$63:$H$66,MATCH(A101,JEUDI!$K$63:$K$66,0))</f>
        <v>#N/A</v>
      </c>
      <c r="OJ101" s="617" t="e">
        <f>INDEX(VENDREDI!$B$63:$B$66,MATCH(A101,VENDREDI!$D$63:$D$66,0))</f>
        <v>#N/A</v>
      </c>
      <c r="OK101" s="618" t="e">
        <f>INDEX(VENDREDI!$B$63:$B$66,MATCH(A101,VENDREDI!$E$63:$E$66,0))</f>
        <v>#N/A</v>
      </c>
      <c r="OL101" s="625" t="e">
        <f>INDEX(VENDREDI!$H$63:$H$66,MATCH(A101,VENDREDI!$J$63:$J$66,0))</f>
        <v>#N/A</v>
      </c>
      <c r="OM101" s="626" t="e">
        <f>INDEX(VENDREDI!$H$63:$H$66,MATCH(A101,VENDREDI!$K$63:$K$66,0))</f>
        <v>#N/A</v>
      </c>
      <c r="ON101" s="669">
        <f t="shared" si="96"/>
        <v>0</v>
      </c>
      <c r="OO101" s="641" t="e">
        <f>INDEX(LUNDI!$C$63:$C$66,MATCH(A101,LUNDI!$D$63:$D$66,0))</f>
        <v>#N/A</v>
      </c>
      <c r="OP101" s="642" t="e">
        <f>INDEX(LUNDI!$C$63:$C$66,MATCH(A101,LUNDI!$E$63:$E$66,0))</f>
        <v>#N/A</v>
      </c>
      <c r="OQ101" s="645" t="e">
        <f>INDEX(LUNDI!$I$63:$I$66,MATCH(A101,LUNDI!$J$63:$J$66,0))</f>
        <v>#N/A</v>
      </c>
      <c r="OR101" s="646" t="e">
        <f>INDEX(LUNDI!$I$63:$I$66,MATCH(A101,LUNDI!$K$63:$K$66,0))</f>
        <v>#N/A</v>
      </c>
      <c r="OS101" s="649" t="e">
        <f>INDEX(MARDI!$C$63:$C$66,MATCH(A101,MARDI!$D$63:$D$66,0))</f>
        <v>#N/A</v>
      </c>
      <c r="OT101" s="650" t="e">
        <f>INDEX(MARDI!$C$63:$C$66,MATCH(A101,MARDI!$E$63:$E$66,0))</f>
        <v>#N/A</v>
      </c>
      <c r="OU101" s="651" t="e">
        <f>INDEX(MARDI!$I$63:$I$66,MATCH(A101,MARDI!$J$63:$J$66,0))</f>
        <v>#N/A</v>
      </c>
      <c r="OV101" s="652" t="e">
        <f>INDEX(MARDI!$I$63:$I$66,MATCH(A101,MARDI!$K$63:$K$66,0))</f>
        <v>#N/A</v>
      </c>
      <c r="OW101" s="657" t="e">
        <f>INDEX(MERCREDI!$C$63:$C$66,MATCH(A101,MERCREDI!$D$63:$D$66,0))</f>
        <v>#N/A</v>
      </c>
      <c r="OX101" s="658" t="e">
        <f>INDEX(MERCREDI!$C$63:$C$66,MATCH(A101,MERCREDI!$E$63:$E$66,0))</f>
        <v>#N/A</v>
      </c>
      <c r="OY101" s="659" t="e">
        <f>INDEX(MERCREDI!$I$63:$I$66,MATCH(A101,MERCREDI!$J$63:$J$66,0))</f>
        <v>#N/A</v>
      </c>
      <c r="OZ101" s="660" t="e">
        <f>INDEX(MERCREDI!$I$63:$I$66,MATCH(A101,MERCREDI!$K$63:$K$66,0))</f>
        <v>#N/A</v>
      </c>
      <c r="PA101" s="657" t="e">
        <f>INDEX(JEUDI!$C$63:$C$66,MATCH(A101,JEUDI!$D$63:$D$66,0))</f>
        <v>#N/A</v>
      </c>
      <c r="PB101" s="658" t="e">
        <f>INDEX(JEUDI!$C$63:$C$66,MATCH(A101,JEUDI!$E$63:$E$66,0))</f>
        <v>#N/A</v>
      </c>
      <c r="PC101" s="659" t="e">
        <f>INDEX(JEUDI!$I$63:$I$66,MATCH(A101,JEUDI!$J$63:$J$66,0))</f>
        <v>#N/A</v>
      </c>
      <c r="PD101" s="660" t="e">
        <f>INDEX(JEUDI!$I$63:$I$66,MATCH(A101,JEUDI!$K$63:$K$66,0))</f>
        <v>#N/A</v>
      </c>
      <c r="PE101" s="657" t="e">
        <f>INDEX(VENDREDI!$C$63:$C$66,MATCH(A101,VENDREDI!$D$63:$D$66,0))</f>
        <v>#N/A</v>
      </c>
      <c r="PF101" s="658" t="e">
        <f>INDEX(VENDREDI!$C$63:$C$66,MATCH(A101,VENDREDI!$E$63:$E$66,0))</f>
        <v>#N/A</v>
      </c>
      <c r="PG101" s="659" t="e">
        <f>INDEX(VENDREDI!$I$63:$I$66,MATCH(A101,VENDREDI!$J$63:$J$66,0))</f>
        <v>#N/A</v>
      </c>
      <c r="PH101" s="660" t="e">
        <f>INDEX(VENDREDI!$I$63:$I$66,MATCH(A101,VENDREDI!$K$63:$K$66,0))</f>
        <v>#N/A</v>
      </c>
    </row>
    <row r="102" spans="1:424" x14ac:dyDescent="0.25">
      <c r="A102" s="200">
        <f>'LISTE DES PROFS'!A97</f>
        <v>0</v>
      </c>
      <c r="B102" s="233">
        <f t="shared" si="69"/>
        <v>0</v>
      </c>
      <c r="C102" s="234">
        <f t="shared" si="70"/>
        <v>0</v>
      </c>
      <c r="D102" s="234">
        <f t="shared" si="71"/>
        <v>0</v>
      </c>
      <c r="E102" s="235">
        <f t="shared" si="72"/>
        <v>0</v>
      </c>
      <c r="F102" s="233">
        <f t="shared" si="73"/>
        <v>0</v>
      </c>
      <c r="G102" s="234">
        <f t="shared" si="74"/>
        <v>0</v>
      </c>
      <c r="H102" s="234">
        <f t="shared" si="97"/>
        <v>0</v>
      </c>
      <c r="I102" s="235">
        <f t="shared" si="76"/>
        <v>0</v>
      </c>
      <c r="J102" s="233">
        <f t="shared" si="52"/>
        <v>0</v>
      </c>
      <c r="K102" s="234">
        <f t="shared" si="53"/>
        <v>0</v>
      </c>
      <c r="L102" s="234">
        <f t="shared" si="54"/>
        <v>0</v>
      </c>
      <c r="M102" s="235">
        <f t="shared" si="55"/>
        <v>0</v>
      </c>
      <c r="N102" s="491">
        <f t="shared" si="77"/>
        <v>0</v>
      </c>
      <c r="O102" s="506"/>
      <c r="P102" s="240">
        <f>COUNTIF(LUNDI!$D$6:$AB$15,A102)</f>
        <v>0</v>
      </c>
      <c r="Q102" s="241">
        <f>COUNTIF(LUNDI!$D$20:$Y$29,A102)</f>
        <v>0</v>
      </c>
      <c r="R102" s="444">
        <f t="shared" si="56"/>
        <v>0</v>
      </c>
      <c r="S102" s="241">
        <f>COUNTIF(MARDI!$D$6:$AB$15,A102)</f>
        <v>0</v>
      </c>
      <c r="T102" s="241">
        <f>COUNTIF(MARDI!$D$20:$Y$29,A102)</f>
        <v>0</v>
      </c>
      <c r="U102" s="444">
        <f t="shared" si="57"/>
        <v>0</v>
      </c>
      <c r="V102" s="241">
        <f>COUNTIF(MERCREDI!$D$6:$AB$15,A102)</f>
        <v>0</v>
      </c>
      <c r="W102" s="241">
        <f>COUNTIF(MERCREDI!$D$20:$Y$29,A102)</f>
        <v>0</v>
      </c>
      <c r="X102" s="444">
        <f t="shared" si="58"/>
        <v>0</v>
      </c>
      <c r="Y102" s="241">
        <f>COUNTIF(JEUDI!$D$6:$AB$15,A102)</f>
        <v>0</v>
      </c>
      <c r="Z102" s="241">
        <f>COUNTIF(JEUDI!$D$20:$Y$29,A102)</f>
        <v>0</v>
      </c>
      <c r="AA102" s="444">
        <f t="shared" si="59"/>
        <v>0</v>
      </c>
      <c r="AB102" s="241">
        <f>COUNTIF(VENDREDI!$D$6:$AB$15,A102)</f>
        <v>0</v>
      </c>
      <c r="AC102" s="242">
        <f>COUNTIF(VENDREDI!$D$20:$Y$29,A102)</f>
        <v>0</v>
      </c>
      <c r="AD102" s="451">
        <f t="shared" si="60"/>
        <v>0</v>
      </c>
      <c r="AE102" s="226">
        <f>COUNTIF(LUNDI!$D$63:$D$66,A102)</f>
        <v>0</v>
      </c>
      <c r="AF102" s="227">
        <f>COUNTIF(LUNDI!$E$63:$E$66,A102)</f>
        <v>0</v>
      </c>
      <c r="AG102" s="228">
        <f>COUNTIF(MARDI!$D$63:$D$66,A102)</f>
        <v>0</v>
      </c>
      <c r="AH102" s="234">
        <f>COUNTIF(MARDI!$E$63:$E$66,A102)</f>
        <v>0</v>
      </c>
      <c r="AI102" s="228">
        <f>COUNTIF(MERCREDI!$D$63:$D$66,A102)</f>
        <v>0</v>
      </c>
      <c r="AJ102" s="234">
        <f>COUNTIF(MERCREDI!$E$63:$E$66,A102)</f>
        <v>0</v>
      </c>
      <c r="AK102" s="228">
        <f>COUNTIF(JEUDI!$D$63:$D$66,A102)</f>
        <v>0</v>
      </c>
      <c r="AL102" s="227">
        <f>COUNTIF(JEUDI!$E$63:$E$66,A102)</f>
        <v>0</v>
      </c>
      <c r="AM102" s="228">
        <f>COUNTIF(VENDREDI!$D$63:$D$66,A102)</f>
        <v>0</v>
      </c>
      <c r="AN102" s="525">
        <f>COUNTIF(VENDREDI!$E$63:$E$66,A102)</f>
        <v>0</v>
      </c>
      <c r="AO102" s="240">
        <f>COUNTIF(LUNDI!$F$63:$F$66,A102)</f>
        <v>0</v>
      </c>
      <c r="AP102" s="241"/>
      <c r="AQ102" s="241">
        <f>COUNTIF(MARDI!$F$63:$F$66,A102)</f>
        <v>0</v>
      </c>
      <c r="AR102" s="241"/>
      <c r="AS102" s="241">
        <f>COUNTIF(MERCREDI!$F$63:$F$66,A102)</f>
        <v>0</v>
      </c>
      <c r="AT102" s="241"/>
      <c r="AU102" s="241">
        <f>COUNTIF(JEUDI!$F$63:$F$66,A102)</f>
        <v>0</v>
      </c>
      <c r="AV102" s="241"/>
      <c r="AW102" s="242">
        <f>COUNTIF(VENDREDI!$F$63:$F$66,A102)</f>
        <v>0</v>
      </c>
      <c r="AX102" s="239"/>
      <c r="AY102" s="239"/>
      <c r="AZ102" s="233">
        <f>COUNTIF(LUNDI!$D$35:$AB$44,A102)</f>
        <v>0</v>
      </c>
      <c r="BA102" s="234">
        <f>COUNTIF(LUNDI!$D$49:$Y$58,A102)</f>
        <v>0</v>
      </c>
      <c r="BB102" s="444">
        <f t="shared" si="61"/>
        <v>0</v>
      </c>
      <c r="BC102" s="234">
        <f>COUNTIF(MARDI!$D$35:$AB$44,A102)</f>
        <v>0</v>
      </c>
      <c r="BD102" s="234">
        <f>COUNTIF(MARDI!$D$49:$Y$58,A102)</f>
        <v>0</v>
      </c>
      <c r="BE102" s="444">
        <f t="shared" si="62"/>
        <v>0</v>
      </c>
      <c r="BF102" s="234">
        <f>COUNTIF(MERCREDI!$D$35:$AB$44,A102)</f>
        <v>0</v>
      </c>
      <c r="BG102" s="234">
        <f>COUNTIF(MERCREDI!$D$49:$Y$58,A102)</f>
        <v>0</v>
      </c>
      <c r="BH102" s="444">
        <f t="shared" si="63"/>
        <v>0</v>
      </c>
      <c r="BI102" s="234">
        <f>COUNTIF(JEUDI!$D$35:$AB$44,A102)</f>
        <v>0</v>
      </c>
      <c r="BJ102" s="234">
        <f>COUNTIF(JEUDI!$D$49:$Y$58,A102)</f>
        <v>0</v>
      </c>
      <c r="BK102" s="444">
        <f t="shared" si="64"/>
        <v>0</v>
      </c>
      <c r="BL102" s="234">
        <f>COUNTIF(VENDREDI!$D$35:$AB$44,A102)</f>
        <v>0</v>
      </c>
      <c r="BM102" s="235">
        <f>COUNTIF(VENDREDI!$D$49:$Y$58,A102)</f>
        <v>0</v>
      </c>
      <c r="BN102" s="451">
        <f t="shared" si="65"/>
        <v>0</v>
      </c>
      <c r="BO102" s="207">
        <f>COUNTIF(LUNDI!$J$63:$J$66,A102)</f>
        <v>0</v>
      </c>
      <c r="BP102" s="41">
        <f>COUNTIF(LUNDI!$K$63:$K$66,A102)</f>
        <v>0</v>
      </c>
      <c r="BQ102" s="207">
        <f>COUNTIF(MARDI!$J$63:$J$66,A102)</f>
        <v>0</v>
      </c>
      <c r="BR102" s="41">
        <f>COUNTIF(MARDI!$K$63:$K$66,A102)</f>
        <v>0</v>
      </c>
      <c r="BS102" s="207">
        <f>COUNTIF(MERCREDI!$J$63:$J$66,A102)</f>
        <v>0</v>
      </c>
      <c r="BT102" s="41">
        <f>COUNTIF(MERCREDI!$K$63:$K$66,A102)</f>
        <v>0</v>
      </c>
      <c r="BU102" s="207">
        <f>COUNTIF(JEUDI!$J$63:$J$66,A102)</f>
        <v>0</v>
      </c>
      <c r="BV102" s="41">
        <f>COUNTIF(JEUDI!$K$63:$K$66,A102)</f>
        <v>0</v>
      </c>
      <c r="BW102" s="207">
        <f>COUNTIF(VENDREDI!$J$63:$J$66,A102)</f>
        <v>0</v>
      </c>
      <c r="BX102" s="42">
        <f>COUNTIF(VENDREDI!$K$63:$K$66,A102)</f>
        <v>0</v>
      </c>
      <c r="BY102" s="207">
        <f>COUNTIF(LUNDI!$L$66:$L158,A102)</f>
        <v>0</v>
      </c>
      <c r="BZ102" s="208"/>
      <c r="CA102" s="41">
        <f>COUNTIF(MARDI!$L$63:$L$66,A102)</f>
        <v>0</v>
      </c>
      <c r="CB102" s="208"/>
      <c r="CC102" s="208">
        <f>COUNTIF(MERCREDI!$L$63:$L$66,A102)</f>
        <v>0</v>
      </c>
      <c r="CD102" s="208"/>
      <c r="CE102" s="41">
        <f>COUNTIF(JEUDI!$L$63:$L$66,A102)</f>
        <v>0</v>
      </c>
      <c r="CF102" s="208"/>
      <c r="CG102" s="209">
        <f>COUNTIF(VENDREDI!$L$63:$L$66,A102)</f>
        <v>0</v>
      </c>
      <c r="CH102" s="466"/>
      <c r="CI102" s="466"/>
      <c r="CJ102" s="466"/>
      <c r="CK102" s="43">
        <f>COUNTIF(LUNDI!$O$64:$O$66,A102)</f>
        <v>0</v>
      </c>
      <c r="CL102" s="41">
        <f>COUNTIF(MARDI!$O$64:$O$66,A102)</f>
        <v>0</v>
      </c>
      <c r="CM102" s="41">
        <f>COUNTIF(MERCREDI!$O$64:$O$66,A102)</f>
        <v>0</v>
      </c>
      <c r="CN102" s="41">
        <f>COUNTIF(JEUDI!$O$64:$O$66,A102)</f>
        <v>0</v>
      </c>
      <c r="CO102" s="42">
        <f>COUNTIF(VENDREDI!$O$64:$O$66,A102)</f>
        <v>0</v>
      </c>
      <c r="CQ102" s="43">
        <f>COUNTIF(LUNDI!$P$64:$P$66,A102)</f>
        <v>0</v>
      </c>
      <c r="CR102" s="41">
        <f>COUNTIF(MARDI!$P$64:$P$66,A102)</f>
        <v>0</v>
      </c>
      <c r="CS102" s="41">
        <f>COUNTIF(MERCREDI!$P$64:$P$66,A102)</f>
        <v>0</v>
      </c>
      <c r="CT102" s="41">
        <f>COUNTIF(JEUDI!$P$64:$P$66,A102)</f>
        <v>0</v>
      </c>
      <c r="CU102" s="42">
        <f>COUNTIF(VENDREDI!$P$64:$P$66,A102)</f>
        <v>0</v>
      </c>
      <c r="CV102" s="543">
        <f t="shared" si="78"/>
        <v>0</v>
      </c>
      <c r="CW102" s="559" t="e">
        <f>INDEX(LUNDI!$B$6:$B$29,MATCH($A$102,LUNDI!D6:D29,0))</f>
        <v>#N/A</v>
      </c>
      <c r="CX102" s="559" t="e">
        <f>INDEX(LUNDI!$B$6:$B$29,MATCH($A$102,LUNDI!E6:E29,0))</f>
        <v>#N/A</v>
      </c>
      <c r="CY102" s="559" t="e">
        <f>INDEX(LUNDI!$B$6:$B$29,MATCH($A$102,LUNDI!F6:F29,0))</f>
        <v>#N/A</v>
      </c>
      <c r="CZ102" s="559" t="e">
        <f>INDEX(LUNDI!$B$6:$B$29,MATCH($A$102,LUNDI!G6:G29,0))</f>
        <v>#N/A</v>
      </c>
      <c r="DA102" s="559" t="e">
        <f>INDEX(LUNDI!$B$6:$B$29,MATCH($A$102,LUNDI!H6:H29,0))</f>
        <v>#N/A</v>
      </c>
      <c r="DB102" s="559" t="e">
        <f>INDEX(LUNDI!$B$6:$B$29,MATCH($A$102,LUNDI!I6:I29,0))</f>
        <v>#N/A</v>
      </c>
      <c r="DC102" s="559" t="e">
        <f>INDEX(LUNDI!$B$6:$B$29,MATCH($A$102,LUNDI!J6:J29,0))</f>
        <v>#N/A</v>
      </c>
      <c r="DD102" s="559" t="e">
        <f>INDEX(LUNDI!$B$6:$B$29,MATCH($A$102,LUNDI!K6:K29,0))</f>
        <v>#N/A</v>
      </c>
      <c r="DE102" s="559" t="e">
        <f>INDEX(LUNDI!$B$6:$B$29,MATCH($A$102,LUNDI!L6:L29,0))</f>
        <v>#N/A</v>
      </c>
      <c r="DF102" s="559" t="e">
        <f>INDEX(LUNDI!$B$6:$B$29,MATCH($A$102,LUNDI!M6:M29,0))</f>
        <v>#N/A</v>
      </c>
      <c r="DG102" s="559" t="e">
        <f>INDEX(LUNDI!$B$6:$B$29,MATCH($A$102,LUNDI!N6:N29,0))</f>
        <v>#N/A</v>
      </c>
      <c r="DH102" s="559" t="e">
        <f>INDEX(LUNDI!$B$6:$B$29,MATCH($A$102,LUNDI!O6:O29,0))</f>
        <v>#N/A</v>
      </c>
      <c r="DI102" s="559" t="e">
        <f>INDEX(LUNDI!$B$6:$B$29,MATCH($A$102,LUNDI!P6:P29,0))</f>
        <v>#N/A</v>
      </c>
      <c r="DJ102" s="559" t="e">
        <f>INDEX(LUNDI!$B$6:$B$29,MATCH($A$102,LUNDI!Q6:Q29,0))</f>
        <v>#N/A</v>
      </c>
      <c r="DK102" s="559" t="e">
        <f>INDEX(LUNDI!$B$6:$B$29,MATCH($A$102,LUNDI!R6:R29,0))</f>
        <v>#N/A</v>
      </c>
      <c r="DL102" s="559" t="e">
        <f>INDEX(LUNDI!$B$6:$B$29,MATCH($A$102,LUNDI!S6:S29,0))</f>
        <v>#N/A</v>
      </c>
      <c r="DM102" s="559" t="e">
        <f>INDEX(LUNDI!$B$6:$B$29,MATCH($A$102,LUNDI!T6:T29,0))</f>
        <v>#N/A</v>
      </c>
      <c r="DN102" s="559" t="e">
        <f>INDEX(LUNDI!$B$6:$B$29,MATCH($A$102,LUNDI!U6:U29,0))</f>
        <v>#N/A</v>
      </c>
      <c r="DO102" s="559" t="e">
        <f>INDEX(LUNDI!$B$6:$B$29,MATCH($A$102,LUNDI!V6:V29,0))</f>
        <v>#N/A</v>
      </c>
      <c r="DP102" s="559" t="e">
        <f>INDEX(LUNDI!$B$6:$B$29,MATCH($A$102,LUNDI!W6:W29,0))</f>
        <v>#N/A</v>
      </c>
      <c r="DQ102" s="559" t="e">
        <f>INDEX(LUNDI!$B$6:$B$29,MATCH($A$102,LUNDI!X6:X29,0))</f>
        <v>#N/A</v>
      </c>
      <c r="DR102" s="559" t="e">
        <f>INDEX(LUNDI!$B$6:$B$29,MATCH($A$102,LUNDI!Y6:Y29,0))</f>
        <v>#N/A</v>
      </c>
      <c r="DS102" s="559" t="e">
        <f>INDEX(LUNDI!$B$6:$B$29,MATCH($A$102,LUNDI!Z6:Z29,0))</f>
        <v>#N/A</v>
      </c>
      <c r="DT102" s="559">
        <f>INDEX(LUNDI!$B$6:$B$29,MATCH($A$102,LUNDI!AA6:AA29,0))</f>
        <v>0.33333333333333331</v>
      </c>
      <c r="DU102" s="559">
        <f>INDEX(LUNDI!$B$6:$B$29,MATCH($A$102,LUNDI!AB6:AB29,0))</f>
        <v>0.33333333333333331</v>
      </c>
      <c r="DV102" s="572">
        <f t="shared" si="66"/>
        <v>0.66666666666666663</v>
      </c>
      <c r="DW102" s="543">
        <f t="shared" si="67"/>
        <v>0</v>
      </c>
      <c r="DX102" s="559" t="e">
        <f>INDEX(MARDI!$B$6:$B$29,MATCH($A$102,MARDI!D6:D29,0))</f>
        <v>#N/A</v>
      </c>
      <c r="DY102" s="559" t="e">
        <f>INDEX(MARDI!$B$6:$B$29,MATCH($A$102,MARDI!E6:E29,0))</f>
        <v>#N/A</v>
      </c>
      <c r="DZ102" s="559" t="e">
        <f>INDEX(MARDI!$B$6:$B$29,MATCH($A$102,MARDI!F6:F29,0))</f>
        <v>#N/A</v>
      </c>
      <c r="EA102" s="559" t="e">
        <f>INDEX(MARDI!$B$6:$B$29,MATCH($A$102,MARDI!G6:G29,0))</f>
        <v>#N/A</v>
      </c>
      <c r="EB102" s="559" t="e">
        <f>INDEX(MARDI!$B$6:$B$29,MATCH($A$102,MARDI!H6:H29,0))</f>
        <v>#N/A</v>
      </c>
      <c r="EC102" s="559" t="e">
        <f>INDEX(MARDI!$B$6:$B$29,MATCH($A$102,MARDI!I6:I29,0))</f>
        <v>#N/A</v>
      </c>
      <c r="ED102" s="559" t="e">
        <f>INDEX(MARDI!$B$6:$B$29,MATCH($A$102,MARDI!J6:J29,0))</f>
        <v>#N/A</v>
      </c>
      <c r="EE102" s="559" t="e">
        <f>INDEX(MARDI!$B$6:$B$29,MATCH($A$102,MARDI!K6:K29,0))</f>
        <v>#N/A</v>
      </c>
      <c r="EF102" s="559" t="e">
        <f>INDEX(MARDI!$B$6:$B$29,MATCH($A$102,MARDI!L6:L29,0))</f>
        <v>#N/A</v>
      </c>
      <c r="EG102" s="559" t="e">
        <f>INDEX(MARDI!$B$6:$B$29,MATCH($A$102,MARDI!M6:M29,0))</f>
        <v>#N/A</v>
      </c>
      <c r="EH102" s="559" t="e">
        <f>INDEX(MARDI!$B$6:$B$29,MATCH($A$102,MARDI!N6:N29,0))</f>
        <v>#N/A</v>
      </c>
      <c r="EI102" s="559" t="e">
        <f>INDEX(MARDI!$B$6:$B$29,MATCH($A$102,MARDI!O6:O29,0))</f>
        <v>#N/A</v>
      </c>
      <c r="EJ102" s="559" t="e">
        <f>INDEX(MARDI!$B$6:$B$29,MATCH($A$102,MARDI!P6:P29,0))</f>
        <v>#N/A</v>
      </c>
      <c r="EK102" s="559" t="e">
        <f>INDEX(MARDI!$B$6:$B$29,MATCH($A$102,MARDI!Q6:Q29,0))</f>
        <v>#N/A</v>
      </c>
      <c r="EL102" s="559" t="e">
        <f>INDEX(MARDI!$B$6:$B$29,MATCH($A$102,MARDI!R6:R29,0))</f>
        <v>#N/A</v>
      </c>
      <c r="EM102" s="559" t="e">
        <f>INDEX(MARDI!$B$6:$B$29,MATCH($A$102,MARDI!S6:S29,0))</f>
        <v>#N/A</v>
      </c>
      <c r="EN102" s="559" t="e">
        <f>INDEX(MARDI!$B$6:$B$29,MATCH($A$102,MARDI!T6:T29,0))</f>
        <v>#N/A</v>
      </c>
      <c r="EO102" s="559" t="e">
        <f>INDEX(MARDI!$B$6:$B$29,MATCH($A$102,MARDI!U6:U29,0))</f>
        <v>#N/A</v>
      </c>
      <c r="EP102" s="559" t="e">
        <f>INDEX(MARDI!$B$6:$B$29,MATCH($A$102,MARDI!V6:V29,0))</f>
        <v>#N/A</v>
      </c>
      <c r="EQ102" s="559" t="e">
        <f>INDEX(MARDI!$B$6:$B$29,MATCH($A$102,MARDI!W6:W29,0))</f>
        <v>#N/A</v>
      </c>
      <c r="ER102" s="559" t="e">
        <f>INDEX(MARDI!$B$6:$B$29,MATCH($A$102,MARDI!X6:X29,0))</f>
        <v>#N/A</v>
      </c>
      <c r="ES102" s="559" t="e">
        <f>INDEX(MARDI!$B$6:$B$29,MATCH($A$102,MARDI!Y6:Y29,0))</f>
        <v>#N/A</v>
      </c>
      <c r="ET102" s="559" t="e">
        <f>INDEX(MARDI!$B$6:$B$29,MATCH($A$102,MARDI!Z6:Z29,0))</f>
        <v>#N/A</v>
      </c>
      <c r="EU102" s="559">
        <f>INDEX(MARDI!$B$6:$B$29,MATCH($A$102,MARDI!AA6:AA29,0))</f>
        <v>0.33333333333333331</v>
      </c>
      <c r="EV102" s="559">
        <f>INDEX(MARDI!$B$6:$B$29,MATCH($A$102,MARDI!AB6:AB29,0))</f>
        <v>0.33333333333333331</v>
      </c>
      <c r="EW102" s="572">
        <f t="shared" si="68"/>
        <v>0.66666666666666663</v>
      </c>
      <c r="EY102" s="568">
        <f t="shared" si="79"/>
        <v>0</v>
      </c>
      <c r="EZ102" s="559" t="e">
        <f>INDEX(MERCREDI!$B$6:$B$29,MATCH($A$102,MERCREDI!D6:D29,0))</f>
        <v>#N/A</v>
      </c>
      <c r="FA102" s="559" t="e">
        <f>INDEX(MERCREDI!$B$6:$B$29,MATCH($A$102,MERCREDI!E6:E29,0))</f>
        <v>#N/A</v>
      </c>
      <c r="FB102" s="559" t="e">
        <f>INDEX(MERCREDI!$B$6:$B$29,MATCH($A$102,MERCREDI!F6:F29,0))</f>
        <v>#N/A</v>
      </c>
      <c r="FC102" s="559" t="e">
        <f>INDEX(MERCREDI!$B$6:$B$29,MATCH($A$102,MERCREDI!G6:G29,0))</f>
        <v>#N/A</v>
      </c>
      <c r="FD102" s="559" t="e">
        <f>INDEX(MERCREDI!$B$6:$B$29,MATCH($A$102,MERCREDI!H6:H29,0))</f>
        <v>#N/A</v>
      </c>
      <c r="FE102" s="559" t="e">
        <f>INDEX(MERCREDI!$B$6:$B$29,MATCH($A$102,MERCREDI!I6:I29,0))</f>
        <v>#N/A</v>
      </c>
      <c r="FF102" s="559" t="e">
        <f>INDEX(MERCREDI!$B$6:$B$29,MATCH($A$102,MERCREDI!J6:J29,0))</f>
        <v>#N/A</v>
      </c>
      <c r="FG102" s="559" t="e">
        <f>INDEX(MERCREDI!$B$6:$B$29,MATCH($A$102,MERCREDI!K6:K29,0))</f>
        <v>#N/A</v>
      </c>
      <c r="FH102" s="559" t="e">
        <f>INDEX(MERCREDI!$B$6:$B$29,MATCH($A$102,MERCREDI!L6:L29,0))</f>
        <v>#N/A</v>
      </c>
      <c r="FI102" s="559" t="e">
        <f>INDEX(MERCREDI!$B$6:$B$29,MATCH($A$102,MERCREDI!M6:M29,0))</f>
        <v>#N/A</v>
      </c>
      <c r="FJ102" s="559" t="e">
        <f>INDEX(MERCREDI!$B$6:$B$29,MATCH($A$102,MERCREDI!N6:N29,0))</f>
        <v>#N/A</v>
      </c>
      <c r="FK102" s="559" t="e">
        <f>INDEX(MERCREDI!$B$6:$B$29,MATCH($A$102,MERCREDI!O6:O29,0))</f>
        <v>#N/A</v>
      </c>
      <c r="FL102" s="559" t="e">
        <f>INDEX(MERCREDI!$B$6:$B$29,MATCH($A$102,MERCREDI!P6:P29,0))</f>
        <v>#N/A</v>
      </c>
      <c r="FM102" s="559" t="e">
        <f>INDEX(MERCREDI!$B$6:$B$29,MATCH($A$102,MERCREDI!Q6:Q29,0))</f>
        <v>#N/A</v>
      </c>
      <c r="FN102" s="559" t="e">
        <f>INDEX(MERCREDI!$B$6:$B$29,MATCH($A$102,MERCREDI!R6:R29,0))</f>
        <v>#N/A</v>
      </c>
      <c r="FO102" s="559" t="e">
        <f>INDEX(MERCREDI!$B$6:$B$29,MATCH($A$102,MERCREDI!S6:S29,0))</f>
        <v>#N/A</v>
      </c>
      <c r="FP102" s="559" t="e">
        <f>INDEX(MERCREDI!$B$6:$B$29,MATCH($A$102,MERCREDI!T6:T29,0))</f>
        <v>#N/A</v>
      </c>
      <c r="FQ102" s="559" t="e">
        <f>INDEX(MERCREDI!$B$6:$B$29,MATCH($A$102,MERCREDI!U6:U29,0))</f>
        <v>#N/A</v>
      </c>
      <c r="FR102" s="559" t="e">
        <f>INDEX(MERCREDI!$B$6:$B$29,MATCH($A$102,MERCREDI!V6:V29,0))</f>
        <v>#N/A</v>
      </c>
      <c r="FS102" s="559" t="e">
        <f>INDEX(MERCREDI!$B$6:$B$29,MATCH($A$102,MERCREDI!W6:W29,0))</f>
        <v>#N/A</v>
      </c>
      <c r="FT102" s="559" t="e">
        <f>INDEX(MERCREDI!$B$6:$B$29,MATCH($A$102,MERCREDI!X6:X29,0))</f>
        <v>#N/A</v>
      </c>
      <c r="FU102" s="559" t="e">
        <f>INDEX(MERCREDI!$B$6:$B$29,MATCH($A$102,MERCREDI!Y6:Y29,0))</f>
        <v>#N/A</v>
      </c>
      <c r="FV102" s="559" t="e">
        <f>INDEX(MERCREDI!$B$6:$B$29,MATCH($A$102,MERCREDI!Z6:Z29,0))</f>
        <v>#N/A</v>
      </c>
      <c r="FW102" s="559">
        <f>INDEX(MERCREDI!$B$6:$B$29,MATCH($A$102,MERCREDI!AA6:AA29,0))</f>
        <v>0.33333333333333331</v>
      </c>
      <c r="FX102" s="559">
        <f>INDEX(MERCREDI!$B$6:$B$29,MATCH($A$102,MERCREDI!AB6:AB29,0))</f>
        <v>0.33333333333333331</v>
      </c>
      <c r="FY102" s="572">
        <f t="shared" si="80"/>
        <v>0.66666666666666663</v>
      </c>
      <c r="GA102" s="570">
        <f t="shared" si="81"/>
        <v>0</v>
      </c>
      <c r="GB102" s="565" t="e">
        <f>INDEX(JEUDI!$B$6:$B$29,MATCH($A$102,JEUDI!D6:D29,0))</f>
        <v>#N/A</v>
      </c>
      <c r="GC102" s="565" t="e">
        <f>INDEX(JEUDI!$B$6:$B$29,MATCH($A$102,JEUDI!E6:E29,0))</f>
        <v>#N/A</v>
      </c>
      <c r="GD102" s="565" t="e">
        <f>INDEX(JEUDI!$B$6:$B$29,MATCH($A$102,JEUDI!F6:F29,0))</f>
        <v>#N/A</v>
      </c>
      <c r="GE102" s="565" t="e">
        <f>INDEX(JEUDI!$B$6:$B$29,MATCH($A$102,JEUDI!G6:G29,0))</f>
        <v>#N/A</v>
      </c>
      <c r="GF102" s="565" t="e">
        <f>INDEX(JEUDI!$B$6:$B$29,MATCH($A$102,JEUDI!H6:H29,0))</f>
        <v>#N/A</v>
      </c>
      <c r="GG102" s="565" t="e">
        <f>INDEX(JEUDI!$B$6:$B$29,MATCH($A$102,JEUDI!I6:I29,0))</f>
        <v>#N/A</v>
      </c>
      <c r="GH102" s="565" t="e">
        <f>INDEX(JEUDI!$B$6:$B$29,MATCH($A$102,JEUDI!J6:J29,0))</f>
        <v>#N/A</v>
      </c>
      <c r="GI102" s="565" t="e">
        <f>INDEX(JEUDI!$B$6:$B$29,MATCH($A$102,JEUDI!K6:K29,0))</f>
        <v>#N/A</v>
      </c>
      <c r="GJ102" s="565" t="e">
        <f>INDEX(JEUDI!$B$6:$B$29,MATCH($A$102,JEUDI!L6:L29,0))</f>
        <v>#N/A</v>
      </c>
      <c r="GK102" s="565" t="e">
        <f>INDEX(JEUDI!$B$6:$B$29,MATCH($A$102,JEUDI!M6:M29,0))</f>
        <v>#N/A</v>
      </c>
      <c r="GL102" s="565" t="e">
        <f>INDEX(JEUDI!$B$6:$B$29,MATCH($A$102,JEUDI!N6:N29,0))</f>
        <v>#N/A</v>
      </c>
      <c r="GM102" s="565" t="e">
        <f>INDEX(JEUDI!$B$6:$B$29,MATCH($A$102,JEUDI!O6:O29,0))</f>
        <v>#N/A</v>
      </c>
      <c r="GN102" s="565" t="e">
        <f>INDEX(JEUDI!$B$6:$B$29,MATCH($A$102,JEUDI!P6:P29,0))</f>
        <v>#N/A</v>
      </c>
      <c r="GO102" s="565" t="e">
        <f>INDEX(JEUDI!$B$6:$B$29,MATCH($A$102,JEUDI!Q6:Q29,0))</f>
        <v>#N/A</v>
      </c>
      <c r="GP102" s="565" t="e">
        <f>INDEX(JEUDI!$B$6:$B$29,MATCH($A$102,JEUDI!R6:R29,0))</f>
        <v>#N/A</v>
      </c>
      <c r="GQ102" s="565" t="e">
        <f>INDEX(JEUDI!$B$6:$B$29,MATCH($A$102,JEUDI!S6:S29,0))</f>
        <v>#N/A</v>
      </c>
      <c r="GR102" s="565" t="e">
        <f>INDEX(JEUDI!$B$6:$B$29,MATCH($A$102,JEUDI!T6:T29,0))</f>
        <v>#N/A</v>
      </c>
      <c r="GS102" s="565" t="e">
        <f>INDEX(JEUDI!$B$6:$B$29,MATCH($A$102,JEUDI!U6:U29,0))</f>
        <v>#N/A</v>
      </c>
      <c r="GT102" s="565" t="e">
        <f>INDEX(JEUDI!$B$6:$B$29,MATCH($A$102,JEUDI!V6:V29,0))</f>
        <v>#N/A</v>
      </c>
      <c r="GU102" s="565" t="e">
        <f>INDEX(JEUDI!$B$6:$B$29,MATCH($A$102,JEUDI!W6:W29,0))</f>
        <v>#N/A</v>
      </c>
      <c r="GV102" s="565" t="e">
        <f>INDEX(JEUDI!$B$6:$B$29,MATCH($A$102,JEUDI!X6:X29,0))</f>
        <v>#N/A</v>
      </c>
      <c r="GW102" s="565" t="e">
        <f>INDEX(JEUDI!$B$6:$B$29,MATCH($A$102,JEUDI!Y6:Y29,0))</f>
        <v>#N/A</v>
      </c>
      <c r="GX102" s="565" t="e">
        <f>INDEX(JEUDI!$B$6:$B$29,MATCH($A$102,JEUDI!Z6:Z29,0))</f>
        <v>#N/A</v>
      </c>
      <c r="GY102" s="565">
        <f>INDEX(JEUDI!$B$6:$B$29,MATCH($A$102,JEUDI!AA6:AA29,0))</f>
        <v>0.33333333333333331</v>
      </c>
      <c r="GZ102" s="565">
        <f>INDEX(JEUDI!$B$6:$B$29,MATCH($A$102,JEUDI!AB6:AB29,0))</f>
        <v>0.33333333333333331</v>
      </c>
      <c r="HA102" s="572">
        <f t="shared" si="82"/>
        <v>0.66666666666666663</v>
      </c>
      <c r="HC102" s="772">
        <f t="shared" si="83"/>
        <v>0</v>
      </c>
      <c r="HD102" s="565" t="e">
        <f>INDEX(VENDREDI!$B$6:$B$29,MATCH($A$102,VENDREDI!D6:D29,0))</f>
        <v>#N/A</v>
      </c>
      <c r="HE102" s="565" t="e">
        <f>INDEX(VENDREDI!$B$6:$B$29,MATCH($A$102,VENDREDI!E6:E29,0))</f>
        <v>#N/A</v>
      </c>
      <c r="HF102" s="565" t="e">
        <f>INDEX(VENDREDI!$B$6:$B$29,MATCH($A$102,VENDREDI!F6:F29,0))</f>
        <v>#N/A</v>
      </c>
      <c r="HG102" s="565" t="e">
        <f>INDEX(VENDREDI!$B$6:$B$29,MATCH($A$102,VENDREDI!G6:G29,0))</f>
        <v>#N/A</v>
      </c>
      <c r="HH102" s="565" t="e">
        <f>INDEX(VENDREDI!$B$6:$B$29,MATCH($A$102,VENDREDI!H6:H29,0))</f>
        <v>#N/A</v>
      </c>
      <c r="HI102" s="565" t="e">
        <f>INDEX(VENDREDI!$B$6:$B$29,MATCH($A$102,VENDREDI!I6:I29,0))</f>
        <v>#N/A</v>
      </c>
      <c r="HJ102" s="565" t="e">
        <f>INDEX(VENDREDI!$B$6:$B$29,MATCH($A$102,VENDREDI!J6:J29,0))</f>
        <v>#N/A</v>
      </c>
      <c r="HK102" s="565" t="e">
        <f>INDEX(VENDREDI!$B$6:$B$29,MATCH($A$102,VENDREDI!K6:K29,0))</f>
        <v>#N/A</v>
      </c>
      <c r="HL102" s="565" t="e">
        <f>INDEX(VENDREDI!$B$6:$B$29,MATCH($A$102,VENDREDI!L6:L29,0))</f>
        <v>#N/A</v>
      </c>
      <c r="HM102" s="565" t="e">
        <f>INDEX(VENDREDI!$B$6:$B$29,MATCH($A$102,VENDREDI!M6:M29,0))</f>
        <v>#N/A</v>
      </c>
      <c r="HN102" s="565" t="e">
        <f>INDEX(VENDREDI!$B$6:$B$29,MATCH($A$102,VENDREDI!N6:N29,0))</f>
        <v>#N/A</v>
      </c>
      <c r="HO102" s="565" t="e">
        <f>INDEX(VENDREDI!$B$6:$B$29,MATCH($A$102,VENDREDI!O6:O29,0))</f>
        <v>#N/A</v>
      </c>
      <c r="HP102" s="565" t="e">
        <f>INDEX(VENDREDI!$B$6:$B$29,MATCH($A$102,VENDREDI!P6:P29,0))</f>
        <v>#N/A</v>
      </c>
      <c r="HQ102" s="565" t="e">
        <f>INDEX(VENDREDI!$B$6:$B$29,MATCH($A$102,VENDREDI!Q6:Q29,0))</f>
        <v>#N/A</v>
      </c>
      <c r="HR102" s="565" t="e">
        <f>INDEX(VENDREDI!$B$6:$B$29,MATCH($A$102,VENDREDI!R6:R29,0))</f>
        <v>#N/A</v>
      </c>
      <c r="HS102" s="565" t="e">
        <f>INDEX(VENDREDI!$B$6:$B$29,MATCH($A$102,VENDREDI!S6:S29,0))</f>
        <v>#N/A</v>
      </c>
      <c r="HT102" s="565" t="e">
        <f>INDEX(VENDREDI!$B$6:$B$29,MATCH($A$102,VENDREDI!T6:T29,0))</f>
        <v>#N/A</v>
      </c>
      <c r="HU102" s="565" t="e">
        <f>INDEX(VENDREDI!$B$6:$B$29,MATCH($A$102,VENDREDI!U6:U29,0))</f>
        <v>#N/A</v>
      </c>
      <c r="HV102" s="565" t="e">
        <f>INDEX(VENDREDI!$B$6:$B$29,MATCH($A$102,VENDREDI!V6:V29,0))</f>
        <v>#N/A</v>
      </c>
      <c r="HW102" s="565" t="e">
        <f>INDEX(VENDREDI!$B$6:$B$29,MATCH($A$102,VENDREDI!W6:W29,0))</f>
        <v>#N/A</v>
      </c>
      <c r="HX102" s="565" t="e">
        <f>INDEX(VENDREDI!$B$6:$B$29,MATCH($A$102,VENDREDI!X6:X29,0))</f>
        <v>#N/A</v>
      </c>
      <c r="HY102" s="565" t="e">
        <f>INDEX(VENDREDI!$B$6:$B$29,MATCH($A$102,VENDREDI!Y6:Y29,0))</f>
        <v>#N/A</v>
      </c>
      <c r="HZ102" s="565" t="e">
        <f>INDEX(VENDREDI!$B$6:$B$29,MATCH($A$102,VENDREDI!Z6:Z29,0))</f>
        <v>#N/A</v>
      </c>
      <c r="IA102" s="565">
        <f>INDEX(VENDREDI!$B$6:$B$29,MATCH($A$102,VENDREDI!AA6:AA29,0))</f>
        <v>0.33333333333333331</v>
      </c>
      <c r="IB102" s="565">
        <f>INDEX(VENDREDI!$B$6:$B$29,MATCH($A$102,VENDREDI!AB6:AB29,0))</f>
        <v>0.33333333333333331</v>
      </c>
      <c r="IC102" s="572">
        <f t="shared" si="84"/>
        <v>0.66666666666666663</v>
      </c>
      <c r="IG102" s="772">
        <f t="shared" si="85"/>
        <v>0</v>
      </c>
      <c r="JG102" s="572">
        <f t="shared" si="86"/>
        <v>0</v>
      </c>
      <c r="JI102" s="772">
        <f t="shared" si="87"/>
        <v>0</v>
      </c>
      <c r="KI102" s="572">
        <f t="shared" si="88"/>
        <v>0</v>
      </c>
      <c r="KK102" s="565">
        <f t="shared" si="89"/>
        <v>0</v>
      </c>
      <c r="LK102" s="572">
        <f t="shared" si="90"/>
        <v>0</v>
      </c>
      <c r="LM102" s="565">
        <f t="shared" si="91"/>
        <v>0</v>
      </c>
      <c r="MM102" s="572">
        <f t="shared" si="92"/>
        <v>0</v>
      </c>
      <c r="MP102" s="565">
        <f t="shared" si="93"/>
        <v>0</v>
      </c>
      <c r="NP102" s="572">
        <f t="shared" si="94"/>
        <v>0</v>
      </c>
      <c r="NS102" s="564">
        <f t="shared" si="95"/>
        <v>0</v>
      </c>
      <c r="NT102" s="617" t="e">
        <f>INDEX(LUNDI!$B$63:$B$66,MATCH(A102,LUNDI!$D$63:$D$66,0))</f>
        <v>#N/A</v>
      </c>
      <c r="NU102" s="618" t="e">
        <f>INDEX(LUNDI!$B$63:$B$66,MATCH(A102,LUNDI!$E$63:$E$66,0))</f>
        <v>#N/A</v>
      </c>
      <c r="NV102" s="625" t="e">
        <f>INDEX(LUNDI!$H$63:$H$66,MATCH(A102,LUNDI!$J$63:$J$66,0))</f>
        <v>#N/A</v>
      </c>
      <c r="NW102" s="626" t="e">
        <f>INDEX(LUNDI!$H$63:$H$66,MATCH(A102,LUNDI!$K$63:$K$66,0))</f>
        <v>#N/A</v>
      </c>
      <c r="NX102" s="617" t="e">
        <f>INDEX(MARDI!$B$63:$B$66,MATCH(A102,MARDI!$D$63:$D$66,0))</f>
        <v>#N/A</v>
      </c>
      <c r="NY102" s="618" t="e">
        <f>INDEX(MARDI!$B$63:$B$66,MATCH(A102,MARDI!$E$63:$E$66,0))</f>
        <v>#N/A</v>
      </c>
      <c r="NZ102" s="625" t="e">
        <f>INDEX(MARDI!$H$63:$H$66,MATCH(A102,MARDI!$J$63:$J$66,0))</f>
        <v>#N/A</v>
      </c>
      <c r="OA102" s="626" t="e">
        <f>INDEX(MARDI!$H$63:$H$66,MATCH(A102,MARDI!$K$63:$K$66,0))</f>
        <v>#N/A</v>
      </c>
      <c r="OB102" s="617" t="e">
        <f>INDEX(MERCREDI!$B$63:$B$66,MATCH(A102,MERCREDI!$D$63:$D$66,0))</f>
        <v>#N/A</v>
      </c>
      <c r="OC102" s="618" t="e">
        <f>INDEX(MERCREDI!$B$63:$B$66,MATCH(A102,MERCREDI!$E$63:$E$66,0))</f>
        <v>#N/A</v>
      </c>
      <c r="OD102" s="625" t="e">
        <f>INDEX(MERCREDI!$H$63:$H$66,MATCH(A102,MERCREDI!$J$63:$J$66,0))</f>
        <v>#N/A</v>
      </c>
      <c r="OE102" s="626" t="e">
        <f>INDEX(MERCREDI!$H$63:$H$66,MATCH(A102,MERCREDI!$K$63:$K$66,0))</f>
        <v>#N/A</v>
      </c>
      <c r="OF102" s="617" t="e">
        <f>INDEX(JEUDI!$B$63:$B$66,MATCH(A102,JEUDI!$D$63:$D$66,0))</f>
        <v>#N/A</v>
      </c>
      <c r="OG102" s="618" t="e">
        <f>INDEX(JEUDI!$B$63:$B$66,MATCH(A102,JEUDI!$E$63:$E$66,0))</f>
        <v>#N/A</v>
      </c>
      <c r="OH102" s="625" t="e">
        <f>INDEX(JEUDI!$H$63:$H$66,MATCH(A102,JEUDI!$J$63:$J$66,0))</f>
        <v>#N/A</v>
      </c>
      <c r="OI102" s="626" t="e">
        <f>INDEX(JEUDI!$H$63:$H$66,MATCH(A102,JEUDI!$K$63:$K$66,0))</f>
        <v>#N/A</v>
      </c>
      <c r="OJ102" s="617" t="e">
        <f>INDEX(VENDREDI!$B$63:$B$66,MATCH(A102,VENDREDI!$D$63:$D$66,0))</f>
        <v>#N/A</v>
      </c>
      <c r="OK102" s="618" t="e">
        <f>INDEX(VENDREDI!$B$63:$B$66,MATCH(A102,VENDREDI!$E$63:$E$66,0))</f>
        <v>#N/A</v>
      </c>
      <c r="OL102" s="625" t="e">
        <f>INDEX(VENDREDI!$H$63:$H$66,MATCH(A102,VENDREDI!$J$63:$J$66,0))</f>
        <v>#N/A</v>
      </c>
      <c r="OM102" s="626" t="e">
        <f>INDEX(VENDREDI!$H$63:$H$66,MATCH(A102,VENDREDI!$K$63:$K$66,0))</f>
        <v>#N/A</v>
      </c>
      <c r="ON102" s="669">
        <f t="shared" si="96"/>
        <v>0</v>
      </c>
      <c r="OO102" s="641" t="e">
        <f>INDEX(LUNDI!$C$63:$C$66,MATCH(A102,LUNDI!$D$63:$D$66,0))</f>
        <v>#N/A</v>
      </c>
      <c r="OP102" s="642" t="e">
        <f>INDEX(LUNDI!$C$63:$C$66,MATCH(A102,LUNDI!$E$63:$E$66,0))</f>
        <v>#N/A</v>
      </c>
      <c r="OQ102" s="645" t="e">
        <f>INDEX(LUNDI!$I$63:$I$66,MATCH(A102,LUNDI!$J$63:$J$66,0))</f>
        <v>#N/A</v>
      </c>
      <c r="OR102" s="646" t="e">
        <f>INDEX(LUNDI!$I$63:$I$66,MATCH(A102,LUNDI!$K$63:$K$66,0))</f>
        <v>#N/A</v>
      </c>
      <c r="OS102" s="649" t="e">
        <f>INDEX(MARDI!$C$63:$C$66,MATCH(A102,MARDI!$D$63:$D$66,0))</f>
        <v>#N/A</v>
      </c>
      <c r="OT102" s="650" t="e">
        <f>INDEX(MARDI!$C$63:$C$66,MATCH(A102,MARDI!$E$63:$E$66,0))</f>
        <v>#N/A</v>
      </c>
      <c r="OU102" s="651" t="e">
        <f>INDEX(MARDI!$I$63:$I$66,MATCH(A102,MARDI!$J$63:$J$66,0))</f>
        <v>#N/A</v>
      </c>
      <c r="OV102" s="652" t="e">
        <f>INDEX(MARDI!$I$63:$I$66,MATCH(A102,MARDI!$K$63:$K$66,0))</f>
        <v>#N/A</v>
      </c>
      <c r="OW102" s="657" t="e">
        <f>INDEX(MERCREDI!$C$63:$C$66,MATCH(A102,MERCREDI!$D$63:$D$66,0))</f>
        <v>#N/A</v>
      </c>
      <c r="OX102" s="658" t="e">
        <f>INDEX(MERCREDI!$C$63:$C$66,MATCH(A102,MERCREDI!$E$63:$E$66,0))</f>
        <v>#N/A</v>
      </c>
      <c r="OY102" s="659" t="e">
        <f>INDEX(MERCREDI!$I$63:$I$66,MATCH(A102,MERCREDI!$J$63:$J$66,0))</f>
        <v>#N/A</v>
      </c>
      <c r="OZ102" s="660" t="e">
        <f>INDEX(MERCREDI!$I$63:$I$66,MATCH(A102,MERCREDI!$K$63:$K$66,0))</f>
        <v>#N/A</v>
      </c>
      <c r="PA102" s="657" t="e">
        <f>INDEX(JEUDI!$C$63:$C$66,MATCH(A102,JEUDI!$D$63:$D$66,0))</f>
        <v>#N/A</v>
      </c>
      <c r="PB102" s="658" t="e">
        <f>INDEX(JEUDI!$C$63:$C$66,MATCH(A102,JEUDI!$E$63:$E$66,0))</f>
        <v>#N/A</v>
      </c>
      <c r="PC102" s="659" t="e">
        <f>INDEX(JEUDI!$I$63:$I$66,MATCH(A102,JEUDI!$J$63:$J$66,0))</f>
        <v>#N/A</v>
      </c>
      <c r="PD102" s="660" t="e">
        <f>INDEX(JEUDI!$I$63:$I$66,MATCH(A102,JEUDI!$K$63:$K$66,0))</f>
        <v>#N/A</v>
      </c>
      <c r="PE102" s="657" t="e">
        <f>INDEX(VENDREDI!$C$63:$C$66,MATCH(A102,VENDREDI!$D$63:$D$66,0))</f>
        <v>#N/A</v>
      </c>
      <c r="PF102" s="658" t="e">
        <f>INDEX(VENDREDI!$C$63:$C$66,MATCH(A102,VENDREDI!$E$63:$E$66,0))</f>
        <v>#N/A</v>
      </c>
      <c r="PG102" s="659" t="e">
        <f>INDEX(VENDREDI!$I$63:$I$66,MATCH(A102,VENDREDI!$J$63:$J$66,0))</f>
        <v>#N/A</v>
      </c>
      <c r="PH102" s="660" t="e">
        <f>INDEX(VENDREDI!$I$63:$I$66,MATCH(A102,VENDREDI!$K$63:$K$66,0))</f>
        <v>#N/A</v>
      </c>
    </row>
    <row r="103" spans="1:424" x14ac:dyDescent="0.25">
      <c r="A103" s="198">
        <f>'LISTE DES PROFS'!A98</f>
        <v>0</v>
      </c>
      <c r="B103" s="226">
        <f t="shared" si="69"/>
        <v>0</v>
      </c>
      <c r="C103" s="487">
        <f t="shared" si="70"/>
        <v>0</v>
      </c>
      <c r="D103" s="481">
        <f t="shared" si="71"/>
        <v>0</v>
      </c>
      <c r="E103" s="482">
        <f t="shared" si="72"/>
        <v>0</v>
      </c>
      <c r="F103" s="226">
        <f t="shared" si="73"/>
        <v>0</v>
      </c>
      <c r="G103" s="487">
        <f t="shared" si="74"/>
        <v>0</v>
      </c>
      <c r="H103" s="481">
        <f t="shared" si="97"/>
        <v>0</v>
      </c>
      <c r="I103" s="482">
        <f t="shared" si="76"/>
        <v>0</v>
      </c>
      <c r="J103" s="226">
        <f t="shared" ref="J103:J134" si="98">SUM(B103+F103)</f>
        <v>0</v>
      </c>
      <c r="K103" s="487">
        <f t="shared" ref="K103:K134" si="99">SUM(C103+G103)</f>
        <v>0</v>
      </c>
      <c r="L103" s="481">
        <f t="shared" ref="L103:L134" si="100">SUM(D103+H103)</f>
        <v>0</v>
      </c>
      <c r="M103" s="482">
        <f t="shared" ref="M103:M134" si="101">SUM(E103+I103)</f>
        <v>0</v>
      </c>
      <c r="N103" s="492">
        <f t="shared" si="77"/>
        <v>0</v>
      </c>
      <c r="P103" s="226">
        <f>COUNTIF(LUNDI!$D$6:$AB$15,A103)</f>
        <v>0</v>
      </c>
      <c r="Q103" s="228">
        <f>COUNTIF(LUNDI!$D$20:$Y$29,A103)</f>
        <v>0</v>
      </c>
      <c r="R103" s="444">
        <f t="shared" si="56"/>
        <v>0</v>
      </c>
      <c r="S103" s="228">
        <f>COUNTIF(MARDI!$D$6:$AB$15,A103)</f>
        <v>0</v>
      </c>
      <c r="T103" s="228">
        <f>COUNTIF(MARDI!$D$20:$Y$29,A103)</f>
        <v>0</v>
      </c>
      <c r="U103" s="444">
        <f t="shared" si="57"/>
        <v>0</v>
      </c>
      <c r="V103" s="228">
        <f>COUNTIF(MERCREDI!$D$6:$AB$15,A103)</f>
        <v>0</v>
      </c>
      <c r="W103" s="228">
        <f>COUNTIF(MERCREDI!$D$20:$Y$29,A103)</f>
        <v>0</v>
      </c>
      <c r="X103" s="444">
        <f t="shared" si="58"/>
        <v>0</v>
      </c>
      <c r="Y103" s="228">
        <f>COUNTIF(JEUDI!$D$6:$AB$15,A103)</f>
        <v>0</v>
      </c>
      <c r="Z103" s="228">
        <f>COUNTIF(JEUDI!$D$20:$Y$29,A103)</f>
        <v>0</v>
      </c>
      <c r="AA103" s="444">
        <f t="shared" si="59"/>
        <v>0</v>
      </c>
      <c r="AB103" s="228">
        <f>COUNTIF(VENDREDI!$D$6:$AB$15,A103)</f>
        <v>0</v>
      </c>
      <c r="AC103" s="229">
        <f>COUNTIF(VENDREDI!$D$20:$Y$29,A103)</f>
        <v>0</v>
      </c>
      <c r="AD103" s="451">
        <f t="shared" si="60"/>
        <v>0</v>
      </c>
      <c r="AE103" s="226">
        <f>COUNTIF(LUNDI!$D$63:$D$66,A103)</f>
        <v>0</v>
      </c>
      <c r="AF103" s="227">
        <f>COUNTIF(LUNDI!$E$63:$E$66,A103)</f>
        <v>0</v>
      </c>
      <c r="AG103" s="228">
        <f>COUNTIF(MARDI!$D$63:$D$66,A103)</f>
        <v>0</v>
      </c>
      <c r="AH103" s="234">
        <f>COUNTIF(MARDI!$E$63:$E$66,A103)</f>
        <v>0</v>
      </c>
      <c r="AI103" s="228">
        <f>COUNTIF(MERCREDI!$D$63:$D$66,A103)</f>
        <v>0</v>
      </c>
      <c r="AJ103" s="234">
        <f>COUNTIF(MERCREDI!$E$63:$E$66,A103)</f>
        <v>0</v>
      </c>
      <c r="AK103" s="228">
        <f>COUNTIF(JEUDI!$D$63:$D$66,A103)</f>
        <v>0</v>
      </c>
      <c r="AL103" s="227">
        <f>COUNTIF(JEUDI!$E$63:$E$66,A103)</f>
        <v>0</v>
      </c>
      <c r="AM103" s="228">
        <f>COUNTIF(VENDREDI!$D$63:$D$66,A103)</f>
        <v>0</v>
      </c>
      <c r="AN103" s="525">
        <f>COUNTIF(VENDREDI!$E$63:$E$66,A103)</f>
        <v>0</v>
      </c>
      <c r="AO103" s="226">
        <f>COUNTIF(LUNDI!$F$63:$F$66,A103)</f>
        <v>0</v>
      </c>
      <c r="AP103" s="227"/>
      <c r="AQ103" s="228">
        <f>COUNTIF(MARDI!$F$63:$F$66,A103)</f>
        <v>0</v>
      </c>
      <c r="AR103" s="227"/>
      <c r="AS103" s="228">
        <f>COUNTIF(MERCREDI!$F$63:$F$66,A103)</f>
        <v>0</v>
      </c>
      <c r="AT103" s="227"/>
      <c r="AU103" s="228">
        <f>COUNTIF(JEUDI!$F$63:$F$66,A103)</f>
        <v>0</v>
      </c>
      <c r="AV103" s="227"/>
      <c r="AW103" s="229">
        <f>COUNTIF(VENDREDI!$F$63:$F$66,A103)</f>
        <v>0</v>
      </c>
      <c r="AZ103" s="236">
        <f>COUNTIF(LUNDI!$D$35:$AB$44,A103)</f>
        <v>0</v>
      </c>
      <c r="BA103" s="237">
        <f>COUNTIF(LUNDI!$D$49:$Y$58,A103)</f>
        <v>0</v>
      </c>
      <c r="BB103" s="444">
        <f t="shared" si="61"/>
        <v>0</v>
      </c>
      <c r="BC103" s="237">
        <f>COUNTIF(MARDI!$D$35:$AB$44,A103)</f>
        <v>0</v>
      </c>
      <c r="BD103" s="237">
        <f>COUNTIF(MARDI!$D$49:$Y$58,A103)</f>
        <v>0</v>
      </c>
      <c r="BE103" s="444">
        <f t="shared" si="62"/>
        <v>0</v>
      </c>
      <c r="BF103" s="237">
        <f>COUNTIF(MERCREDI!$D$35:$AB$44,A103)</f>
        <v>0</v>
      </c>
      <c r="BG103" s="237">
        <f>COUNTIF(MERCREDI!$D$49:$Y$58,A103)</f>
        <v>0</v>
      </c>
      <c r="BH103" s="444">
        <f t="shared" si="63"/>
        <v>0</v>
      </c>
      <c r="BI103" s="237">
        <f>COUNTIF(JEUDI!$D$35:$AB$44,A103)</f>
        <v>0</v>
      </c>
      <c r="BJ103" s="237">
        <f>COUNTIF(JEUDI!$D$49:$Y$58,A103)</f>
        <v>0</v>
      </c>
      <c r="BK103" s="444">
        <f t="shared" si="64"/>
        <v>0</v>
      </c>
      <c r="BL103" s="237">
        <f>COUNTIF(VENDREDI!$D$35:$AB$44,A103)</f>
        <v>0</v>
      </c>
      <c r="BM103" s="238">
        <f>COUNTIF(VENDREDI!$D$49:$Y$58,A103)</f>
        <v>0</v>
      </c>
      <c r="BN103" s="451">
        <f t="shared" si="65"/>
        <v>0</v>
      </c>
      <c r="BO103" s="207">
        <f>COUNTIF(LUNDI!$J$63:$J$66,A103)</f>
        <v>0</v>
      </c>
      <c r="BP103" s="41">
        <f>COUNTIF(LUNDI!$K$63:$K$66,A103)</f>
        <v>0</v>
      </c>
      <c r="BQ103" s="207">
        <f>COUNTIF(MARDI!$J$63:$J$66,A103)</f>
        <v>0</v>
      </c>
      <c r="BR103" s="41">
        <f>COUNTIF(MARDI!$K$63:$K$66,A103)</f>
        <v>0</v>
      </c>
      <c r="BS103" s="207">
        <f>COUNTIF(MERCREDI!$J$63:$J$66,A103)</f>
        <v>0</v>
      </c>
      <c r="BT103" s="41">
        <f>COUNTIF(MERCREDI!$K$63:$K$66,A103)</f>
        <v>0</v>
      </c>
      <c r="BU103" s="207">
        <f>COUNTIF(JEUDI!$J$63:$J$66,A103)</f>
        <v>0</v>
      </c>
      <c r="BV103" s="41">
        <f>COUNTIF(JEUDI!$K$63:$K$66,A103)</f>
        <v>0</v>
      </c>
      <c r="BW103" s="207">
        <f>COUNTIF(VENDREDI!$J$63:$J$66,A103)</f>
        <v>0</v>
      </c>
      <c r="BX103" s="42">
        <f>COUNTIF(VENDREDI!$K$63:$K$66,A103)</f>
        <v>0</v>
      </c>
      <c r="BY103" s="207">
        <f>COUNTIF(LUNDI!$L$66:$L159,A103)</f>
        <v>0</v>
      </c>
      <c r="BZ103" s="208"/>
      <c r="CA103" s="41">
        <f>COUNTIF(MARDI!$L$63:$L$66,A103)</f>
        <v>0</v>
      </c>
      <c r="CB103" s="208"/>
      <c r="CC103" s="208">
        <f>COUNTIF(MERCREDI!$L$63:$L$66,A103)</f>
        <v>0</v>
      </c>
      <c r="CD103" s="208"/>
      <c r="CE103" s="41">
        <f>COUNTIF(JEUDI!$L$63:$L$66,A103)</f>
        <v>0</v>
      </c>
      <c r="CF103" s="208"/>
      <c r="CG103" s="209">
        <f>COUNTIF(VENDREDI!$L$63:$L$66,A103)</f>
        <v>0</v>
      </c>
      <c r="CH103" s="466"/>
      <c r="CI103" s="466"/>
      <c r="CJ103" s="466"/>
      <c r="CK103" s="43">
        <f>COUNTIF(LUNDI!$O$64:$O$66,A103)</f>
        <v>0</v>
      </c>
      <c r="CL103" s="41">
        <f>COUNTIF(MARDI!$O$64:$O$66,A103)</f>
        <v>0</v>
      </c>
      <c r="CM103" s="41">
        <f>COUNTIF(MERCREDI!$O$64:$O$66,A103)</f>
        <v>0</v>
      </c>
      <c r="CN103" s="41">
        <f>COUNTIF(JEUDI!$O$64:$O$66,A103)</f>
        <v>0</v>
      </c>
      <c r="CO103" s="42">
        <f>COUNTIF(VENDREDI!$O$64:$O$66,A103)</f>
        <v>0</v>
      </c>
      <c r="CQ103" s="43">
        <f>COUNTIF(LUNDI!$P$64:$P$66,A103)</f>
        <v>0</v>
      </c>
      <c r="CR103" s="41">
        <f>COUNTIF(MARDI!$P$64:$P$66,A103)</f>
        <v>0</v>
      </c>
      <c r="CS103" s="41">
        <f>COUNTIF(MERCREDI!$P$64:$P$66,A103)</f>
        <v>0</v>
      </c>
      <c r="CT103" s="41">
        <f>COUNTIF(JEUDI!$P$64:$P$66,A103)</f>
        <v>0</v>
      </c>
      <c r="CU103" s="42">
        <f>COUNTIF(VENDREDI!$P$64:$P$66,A103)</f>
        <v>0</v>
      </c>
      <c r="CV103" s="543">
        <f t="shared" si="78"/>
        <v>0</v>
      </c>
      <c r="CW103" s="559" t="e">
        <f>INDEX(LUNDI!$B$6:$B$29,MATCH($A$103,LUNDI!D6:D29,0))</f>
        <v>#N/A</v>
      </c>
      <c r="CX103" s="559" t="e">
        <f>INDEX(LUNDI!$B$6:$B$29,MATCH($A$103,LUNDI!E6:E29,0))</f>
        <v>#N/A</v>
      </c>
      <c r="CY103" s="559" t="e">
        <f>INDEX(LUNDI!$B$6:$B$29,MATCH($A$103,LUNDI!F6:F29,0))</f>
        <v>#N/A</v>
      </c>
      <c r="CZ103" s="559" t="e">
        <f>INDEX(LUNDI!$B$6:$B$29,MATCH($A$103,LUNDI!G6:G29,0))</f>
        <v>#N/A</v>
      </c>
      <c r="DA103" s="559" t="e">
        <f>INDEX(LUNDI!$B$6:$B$29,MATCH($A$103,LUNDI!H6:H29,0))</f>
        <v>#N/A</v>
      </c>
      <c r="DB103" s="559" t="e">
        <f>INDEX(LUNDI!$B$6:$B$29,MATCH($A$103,LUNDI!I6:I29,0))</f>
        <v>#N/A</v>
      </c>
      <c r="DC103" s="559" t="e">
        <f>INDEX(LUNDI!$B$6:$B$29,MATCH($A$103,LUNDI!J6:J29,0))</f>
        <v>#N/A</v>
      </c>
      <c r="DD103" s="559" t="e">
        <f>INDEX(LUNDI!$B$6:$B$29,MATCH($A$103,LUNDI!K6:K29,0))</f>
        <v>#N/A</v>
      </c>
      <c r="DE103" s="559" t="e">
        <f>INDEX(LUNDI!$B$6:$B$29,MATCH($A$103,LUNDI!L6:L29,0))</f>
        <v>#N/A</v>
      </c>
      <c r="DF103" s="559" t="e">
        <f>INDEX(LUNDI!$B$6:$B$29,MATCH($A$103,LUNDI!M6:M29,0))</f>
        <v>#N/A</v>
      </c>
      <c r="DG103" s="559" t="e">
        <f>INDEX(LUNDI!$B$6:$B$29,MATCH($A$103,LUNDI!N6:N29,0))</f>
        <v>#N/A</v>
      </c>
      <c r="DH103" s="559" t="e">
        <f>INDEX(LUNDI!$B$6:$B$29,MATCH($A$103,LUNDI!O6:O29,0))</f>
        <v>#N/A</v>
      </c>
      <c r="DI103" s="559" t="e">
        <f>INDEX(LUNDI!$B$6:$B$29,MATCH($A$103,LUNDI!P6:P29,0))</f>
        <v>#N/A</v>
      </c>
      <c r="DJ103" s="559" t="e">
        <f>INDEX(LUNDI!$B$6:$B$29,MATCH($A$103,LUNDI!Q6:Q29,0))</f>
        <v>#N/A</v>
      </c>
      <c r="DK103" s="559" t="e">
        <f>INDEX(LUNDI!$B$6:$B$29,MATCH($A$103,LUNDI!R6:R29,0))</f>
        <v>#N/A</v>
      </c>
      <c r="DL103" s="559" t="e">
        <f>INDEX(LUNDI!$B$6:$B$29,MATCH($A$103,LUNDI!S6:S29,0))</f>
        <v>#N/A</v>
      </c>
      <c r="DM103" s="559" t="e">
        <f>INDEX(LUNDI!$B$6:$B$29,MATCH($A$103,LUNDI!T6:T29,0))</f>
        <v>#N/A</v>
      </c>
      <c r="DN103" s="559" t="e">
        <f>INDEX(LUNDI!$B$6:$B$29,MATCH($A$103,LUNDI!U6:U29,0))</f>
        <v>#N/A</v>
      </c>
      <c r="DO103" s="559" t="e">
        <f>INDEX(LUNDI!$B$6:$B$29,MATCH($A$103,LUNDI!V6:V29,0))</f>
        <v>#N/A</v>
      </c>
      <c r="DP103" s="559" t="e">
        <f>INDEX(LUNDI!$B$6:$B$29,MATCH($A$103,LUNDI!W6:W29,0))</f>
        <v>#N/A</v>
      </c>
      <c r="DQ103" s="559" t="e">
        <f>INDEX(LUNDI!$B$6:$B$29,MATCH($A$103,LUNDI!X6:X29,0))</f>
        <v>#N/A</v>
      </c>
      <c r="DR103" s="559" t="e">
        <f>INDEX(LUNDI!$B$6:$B$29,MATCH($A$103,LUNDI!Y6:Y29,0))</f>
        <v>#N/A</v>
      </c>
      <c r="DS103" s="559" t="e">
        <f>INDEX(LUNDI!$B$6:$B$29,MATCH($A$103,LUNDI!Z6:Z29,0))</f>
        <v>#N/A</v>
      </c>
      <c r="DT103" s="559">
        <f>INDEX(LUNDI!$B$6:$B$29,MATCH($A$103,LUNDI!AA6:AA29,0))</f>
        <v>0.33333333333333331</v>
      </c>
      <c r="DU103" s="559">
        <f>INDEX(LUNDI!$B$6:$B$29,MATCH($A$103,LUNDI!AB6:AB29,0))</f>
        <v>0.33333333333333331</v>
      </c>
      <c r="DV103" s="572">
        <f t="shared" ref="DV103:DV134" si="102">SUMIF(CW103:DU103,"&lt;&gt;#N/A")</f>
        <v>0.66666666666666663</v>
      </c>
      <c r="DW103" s="543">
        <f t="shared" ref="DW103:DW134" si="103">A103</f>
        <v>0</v>
      </c>
      <c r="DX103" s="559" t="e">
        <f>INDEX(MARDI!$B$6:$B$29,MATCH($A$103,MARDI!D6:D29,0))</f>
        <v>#N/A</v>
      </c>
      <c r="DY103" s="559" t="e">
        <f>INDEX(MARDI!$B$6:$B$29,MATCH($A$103,MARDI!E6:E29,0))</f>
        <v>#N/A</v>
      </c>
      <c r="DZ103" s="559" t="e">
        <f>INDEX(MARDI!$B$6:$B$29,MATCH($A$103,MARDI!F6:F29,0))</f>
        <v>#N/A</v>
      </c>
      <c r="EA103" s="559" t="e">
        <f>INDEX(MARDI!$B$6:$B$29,MATCH($A$103,MARDI!G6:G29,0))</f>
        <v>#N/A</v>
      </c>
      <c r="EB103" s="559" t="e">
        <f>INDEX(MARDI!$B$6:$B$29,MATCH($A$103,MARDI!H6:H29,0))</f>
        <v>#N/A</v>
      </c>
      <c r="EC103" s="559" t="e">
        <f>INDEX(MARDI!$B$6:$B$29,MATCH($A$103,MARDI!I6:I29,0))</f>
        <v>#N/A</v>
      </c>
      <c r="ED103" s="559" t="e">
        <f>INDEX(MARDI!$B$6:$B$29,MATCH($A$103,MARDI!J6:J29,0))</f>
        <v>#N/A</v>
      </c>
      <c r="EE103" s="559" t="e">
        <f>INDEX(MARDI!$B$6:$B$29,MATCH($A$103,MARDI!K6:K29,0))</f>
        <v>#N/A</v>
      </c>
      <c r="EF103" s="559" t="e">
        <f>INDEX(MARDI!$B$6:$B$29,MATCH($A$103,MARDI!L6:L29,0))</f>
        <v>#N/A</v>
      </c>
      <c r="EG103" s="559" t="e">
        <f>INDEX(MARDI!$B$6:$B$29,MATCH($A$103,MARDI!M6:M29,0))</f>
        <v>#N/A</v>
      </c>
      <c r="EH103" s="559" t="e">
        <f>INDEX(MARDI!$B$6:$B$29,MATCH($A$103,MARDI!N6:N29,0))</f>
        <v>#N/A</v>
      </c>
      <c r="EI103" s="559" t="e">
        <f>INDEX(MARDI!$B$6:$B$29,MATCH($A$103,MARDI!O6:O29,0))</f>
        <v>#N/A</v>
      </c>
      <c r="EJ103" s="559" t="e">
        <f>INDEX(MARDI!$B$6:$B$29,MATCH($A$103,MARDI!P6:P29,0))</f>
        <v>#N/A</v>
      </c>
      <c r="EK103" s="559" t="e">
        <f>INDEX(MARDI!$B$6:$B$29,MATCH($A$103,MARDI!Q6:Q29,0))</f>
        <v>#N/A</v>
      </c>
      <c r="EL103" s="559" t="e">
        <f>INDEX(MARDI!$B$6:$B$29,MATCH($A$103,MARDI!R6:R29,0))</f>
        <v>#N/A</v>
      </c>
      <c r="EM103" s="559" t="e">
        <f>INDEX(MARDI!$B$6:$B$29,MATCH($A$103,MARDI!S6:S29,0))</f>
        <v>#N/A</v>
      </c>
      <c r="EN103" s="559" t="e">
        <f>INDEX(MARDI!$B$6:$B$29,MATCH($A$103,MARDI!T6:T29,0))</f>
        <v>#N/A</v>
      </c>
      <c r="EO103" s="559" t="e">
        <f>INDEX(MARDI!$B$6:$B$29,MATCH($A$103,MARDI!U6:U29,0))</f>
        <v>#N/A</v>
      </c>
      <c r="EP103" s="559" t="e">
        <f>INDEX(MARDI!$B$6:$B$29,MATCH($A$103,MARDI!V6:V29,0))</f>
        <v>#N/A</v>
      </c>
      <c r="EQ103" s="559" t="e">
        <f>INDEX(MARDI!$B$6:$B$29,MATCH($A$103,MARDI!W6:W29,0))</f>
        <v>#N/A</v>
      </c>
      <c r="ER103" s="559" t="e">
        <f>INDEX(MARDI!$B$6:$B$29,MATCH($A$103,MARDI!X6:X29,0))</f>
        <v>#N/A</v>
      </c>
      <c r="ES103" s="559" t="e">
        <f>INDEX(MARDI!$B$6:$B$29,MATCH($A$103,MARDI!Y6:Y29,0))</f>
        <v>#N/A</v>
      </c>
      <c r="ET103" s="559" t="e">
        <f>INDEX(MARDI!$B$6:$B$29,MATCH($A$103,MARDI!Z6:Z29,0))</f>
        <v>#N/A</v>
      </c>
      <c r="EU103" s="559">
        <f>INDEX(MARDI!$B$6:$B$29,MATCH($A$103,MARDI!AA6:AA29,0))</f>
        <v>0.33333333333333331</v>
      </c>
      <c r="EV103" s="559">
        <f>INDEX(MARDI!$B$6:$B$29,MATCH($A$103,MARDI!AB6:AB29,0))</f>
        <v>0.33333333333333331</v>
      </c>
      <c r="EW103" s="572">
        <f t="shared" ref="EW103:EW134" si="104">SUMIF(DX103:EV103,"&lt;&gt;#N/A")</f>
        <v>0.66666666666666663</v>
      </c>
      <c r="EY103" s="568">
        <f t="shared" si="79"/>
        <v>0</v>
      </c>
      <c r="EZ103" s="559" t="e">
        <f>INDEX(MERCREDI!$B$6:$B$29,MATCH($A$103,MERCREDI!D6:D29,0))</f>
        <v>#N/A</v>
      </c>
      <c r="FA103" s="559" t="e">
        <f>INDEX(MERCREDI!$B$6:$B$29,MATCH($A$103,MERCREDI!E6:E29,0))</f>
        <v>#N/A</v>
      </c>
      <c r="FB103" s="559" t="e">
        <f>INDEX(MERCREDI!$B$6:$B$29,MATCH($A$103,MERCREDI!F6:F29,0))</f>
        <v>#N/A</v>
      </c>
      <c r="FC103" s="559" t="e">
        <f>INDEX(MERCREDI!$B$6:$B$29,MATCH($A$103,MERCREDI!G6:G29,0))</f>
        <v>#N/A</v>
      </c>
      <c r="FD103" s="559" t="e">
        <f>INDEX(MERCREDI!$B$6:$B$29,MATCH($A$103,MERCREDI!H6:H29,0))</f>
        <v>#N/A</v>
      </c>
      <c r="FE103" s="559" t="e">
        <f>INDEX(MERCREDI!$B$6:$B$29,MATCH($A$103,MERCREDI!I6:I29,0))</f>
        <v>#N/A</v>
      </c>
      <c r="FF103" s="559" t="e">
        <f>INDEX(MERCREDI!$B$6:$B$29,MATCH($A$103,MERCREDI!J6:J29,0))</f>
        <v>#N/A</v>
      </c>
      <c r="FG103" s="559" t="e">
        <f>INDEX(MERCREDI!$B$6:$B$29,MATCH($A$103,MERCREDI!K6:K29,0))</f>
        <v>#N/A</v>
      </c>
      <c r="FH103" s="559" t="e">
        <f>INDEX(MERCREDI!$B$6:$B$29,MATCH($A$103,MERCREDI!L6:L29,0))</f>
        <v>#N/A</v>
      </c>
      <c r="FI103" s="559" t="e">
        <f>INDEX(MERCREDI!$B$6:$B$29,MATCH($A$103,MERCREDI!M6:M29,0))</f>
        <v>#N/A</v>
      </c>
      <c r="FJ103" s="559" t="e">
        <f>INDEX(MERCREDI!$B$6:$B$29,MATCH($A$103,MERCREDI!N6:N29,0))</f>
        <v>#N/A</v>
      </c>
      <c r="FK103" s="559" t="e">
        <f>INDEX(MERCREDI!$B$6:$B$29,MATCH($A$103,MERCREDI!O6:O29,0))</f>
        <v>#N/A</v>
      </c>
      <c r="FL103" s="559" t="e">
        <f>INDEX(MERCREDI!$B$6:$B$29,MATCH($A$103,MERCREDI!P6:P29,0))</f>
        <v>#N/A</v>
      </c>
      <c r="FM103" s="559" t="e">
        <f>INDEX(MERCREDI!$B$6:$B$29,MATCH($A$103,MERCREDI!Q6:Q29,0))</f>
        <v>#N/A</v>
      </c>
      <c r="FN103" s="559" t="e">
        <f>INDEX(MERCREDI!$B$6:$B$29,MATCH($A$103,MERCREDI!R6:R29,0))</f>
        <v>#N/A</v>
      </c>
      <c r="FO103" s="559" t="e">
        <f>INDEX(MERCREDI!$B$6:$B$29,MATCH($A$103,MERCREDI!S6:S29,0))</f>
        <v>#N/A</v>
      </c>
      <c r="FP103" s="559" t="e">
        <f>INDEX(MERCREDI!$B$6:$B$29,MATCH($A$103,MERCREDI!T6:T29,0))</f>
        <v>#N/A</v>
      </c>
      <c r="FQ103" s="559" t="e">
        <f>INDEX(MERCREDI!$B$6:$B$29,MATCH($A$103,MERCREDI!U6:U29,0))</f>
        <v>#N/A</v>
      </c>
      <c r="FR103" s="559" t="e">
        <f>INDEX(MERCREDI!$B$6:$B$29,MATCH($A$103,MERCREDI!V6:V29,0))</f>
        <v>#N/A</v>
      </c>
      <c r="FS103" s="559" t="e">
        <f>INDEX(MERCREDI!$B$6:$B$29,MATCH($A$103,MERCREDI!W6:W29,0))</f>
        <v>#N/A</v>
      </c>
      <c r="FT103" s="559" t="e">
        <f>INDEX(MERCREDI!$B$6:$B$29,MATCH($A$103,MERCREDI!X6:X29,0))</f>
        <v>#N/A</v>
      </c>
      <c r="FU103" s="559" t="e">
        <f>INDEX(MERCREDI!$B$6:$B$29,MATCH($A$103,MERCREDI!Y6:Y29,0))</f>
        <v>#N/A</v>
      </c>
      <c r="FV103" s="559" t="e">
        <f>INDEX(MERCREDI!$B$6:$B$29,MATCH($A$103,MERCREDI!Z6:Z29,0))</f>
        <v>#N/A</v>
      </c>
      <c r="FW103" s="559">
        <f>INDEX(MERCREDI!$B$6:$B$29,MATCH($A$103,MERCREDI!AA6:AA29,0))</f>
        <v>0.33333333333333331</v>
      </c>
      <c r="FX103" s="559">
        <f>INDEX(MERCREDI!$B$6:$B$29,MATCH($A$103,MERCREDI!AB6:AB29,0))</f>
        <v>0.33333333333333331</v>
      </c>
      <c r="FY103" s="572">
        <f t="shared" si="80"/>
        <v>0.66666666666666663</v>
      </c>
      <c r="GA103" s="570">
        <f t="shared" si="81"/>
        <v>0</v>
      </c>
      <c r="GB103" s="565" t="e">
        <f>INDEX(JEUDI!$B$6:$B$29,MATCH($A$103,JEUDI!D6:D29,0))</f>
        <v>#N/A</v>
      </c>
      <c r="GC103" s="565" t="e">
        <f>INDEX(JEUDI!$B$6:$B$29,MATCH($A$103,JEUDI!E6:E29,0))</f>
        <v>#N/A</v>
      </c>
      <c r="GD103" s="565" t="e">
        <f>INDEX(JEUDI!$B$6:$B$29,MATCH($A$103,JEUDI!F6:F29,0))</f>
        <v>#N/A</v>
      </c>
      <c r="GE103" s="565" t="e">
        <f>INDEX(JEUDI!$B$6:$B$29,MATCH($A$103,JEUDI!G6:G29,0))</f>
        <v>#N/A</v>
      </c>
      <c r="GF103" s="565" t="e">
        <f>INDEX(JEUDI!$B$6:$B$29,MATCH($A$103,JEUDI!H6:H29,0))</f>
        <v>#N/A</v>
      </c>
      <c r="GG103" s="565" t="e">
        <f>INDEX(JEUDI!$B$6:$B$29,MATCH($A$103,JEUDI!I6:I29,0))</f>
        <v>#N/A</v>
      </c>
      <c r="GH103" s="565" t="e">
        <f>INDEX(JEUDI!$B$6:$B$29,MATCH($A$103,JEUDI!J6:J29,0))</f>
        <v>#N/A</v>
      </c>
      <c r="GI103" s="565" t="e">
        <f>INDEX(JEUDI!$B$6:$B$29,MATCH($A$103,JEUDI!K6:K29,0))</f>
        <v>#N/A</v>
      </c>
      <c r="GJ103" s="565" t="e">
        <f>INDEX(JEUDI!$B$6:$B$29,MATCH($A$103,JEUDI!L6:L29,0))</f>
        <v>#N/A</v>
      </c>
      <c r="GK103" s="565" t="e">
        <f>INDEX(JEUDI!$B$6:$B$29,MATCH($A$103,JEUDI!M6:M29,0))</f>
        <v>#N/A</v>
      </c>
      <c r="GL103" s="565" t="e">
        <f>INDEX(JEUDI!$B$6:$B$29,MATCH($A$103,JEUDI!N6:N29,0))</f>
        <v>#N/A</v>
      </c>
      <c r="GM103" s="565" t="e">
        <f>INDEX(JEUDI!$B$6:$B$29,MATCH($A$103,JEUDI!O6:O29,0))</f>
        <v>#N/A</v>
      </c>
      <c r="GN103" s="565" t="e">
        <f>INDEX(JEUDI!$B$6:$B$29,MATCH($A$103,JEUDI!P6:P29,0))</f>
        <v>#N/A</v>
      </c>
      <c r="GO103" s="565" t="e">
        <f>INDEX(JEUDI!$B$6:$B$29,MATCH($A$103,JEUDI!Q6:Q29,0))</f>
        <v>#N/A</v>
      </c>
      <c r="GP103" s="565" t="e">
        <f>INDEX(JEUDI!$B$6:$B$29,MATCH($A$103,JEUDI!R6:R29,0))</f>
        <v>#N/A</v>
      </c>
      <c r="GQ103" s="565" t="e">
        <f>INDEX(JEUDI!$B$6:$B$29,MATCH($A$103,JEUDI!S6:S29,0))</f>
        <v>#N/A</v>
      </c>
      <c r="GR103" s="565" t="e">
        <f>INDEX(JEUDI!$B$6:$B$29,MATCH($A$103,JEUDI!T6:T29,0))</f>
        <v>#N/A</v>
      </c>
      <c r="GS103" s="565" t="e">
        <f>INDEX(JEUDI!$B$6:$B$29,MATCH($A$103,JEUDI!U6:U29,0))</f>
        <v>#N/A</v>
      </c>
      <c r="GT103" s="565" t="e">
        <f>INDEX(JEUDI!$B$6:$B$29,MATCH($A$103,JEUDI!V6:V29,0))</f>
        <v>#N/A</v>
      </c>
      <c r="GU103" s="565" t="e">
        <f>INDEX(JEUDI!$B$6:$B$29,MATCH($A$103,JEUDI!W6:W29,0))</f>
        <v>#N/A</v>
      </c>
      <c r="GV103" s="565" t="e">
        <f>INDEX(JEUDI!$B$6:$B$29,MATCH($A$103,JEUDI!X6:X29,0))</f>
        <v>#N/A</v>
      </c>
      <c r="GW103" s="565" t="e">
        <f>INDEX(JEUDI!$B$6:$B$29,MATCH($A$103,JEUDI!Y6:Y29,0))</f>
        <v>#N/A</v>
      </c>
      <c r="GX103" s="565" t="e">
        <f>INDEX(JEUDI!$B$6:$B$29,MATCH($A$103,JEUDI!Z6:Z29,0))</f>
        <v>#N/A</v>
      </c>
      <c r="GY103" s="565">
        <f>INDEX(JEUDI!$B$6:$B$29,MATCH($A$103,JEUDI!AA6:AA29,0))</f>
        <v>0.33333333333333331</v>
      </c>
      <c r="GZ103" s="565">
        <f>INDEX(JEUDI!$B$6:$B$29,MATCH($A$103,JEUDI!AB6:AB29,0))</f>
        <v>0.33333333333333331</v>
      </c>
      <c r="HA103" s="572">
        <f t="shared" si="82"/>
        <v>0.66666666666666663</v>
      </c>
      <c r="HC103" s="772">
        <f t="shared" si="83"/>
        <v>0</v>
      </c>
      <c r="HD103" s="565" t="e">
        <f>INDEX(VENDREDI!$B$6:$B$29,MATCH($A$103,VENDREDI!D6:D29,0))</f>
        <v>#N/A</v>
      </c>
      <c r="HE103" s="565" t="e">
        <f>INDEX(VENDREDI!$B$6:$B$29,MATCH($A$103,VENDREDI!E6:E29,0))</f>
        <v>#N/A</v>
      </c>
      <c r="HF103" s="565" t="e">
        <f>INDEX(VENDREDI!$B$6:$B$29,MATCH($A$103,VENDREDI!F6:F29,0))</f>
        <v>#N/A</v>
      </c>
      <c r="HG103" s="565" t="e">
        <f>INDEX(VENDREDI!$B$6:$B$29,MATCH($A$103,VENDREDI!G6:G29,0))</f>
        <v>#N/A</v>
      </c>
      <c r="HH103" s="565" t="e">
        <f>INDEX(VENDREDI!$B$6:$B$29,MATCH($A$103,VENDREDI!H6:H29,0))</f>
        <v>#N/A</v>
      </c>
      <c r="HI103" s="565" t="e">
        <f>INDEX(VENDREDI!$B$6:$B$29,MATCH($A$103,VENDREDI!I6:I29,0))</f>
        <v>#N/A</v>
      </c>
      <c r="HJ103" s="565" t="e">
        <f>INDEX(VENDREDI!$B$6:$B$29,MATCH($A$103,VENDREDI!J6:J29,0))</f>
        <v>#N/A</v>
      </c>
      <c r="HK103" s="565" t="e">
        <f>INDEX(VENDREDI!$B$6:$B$29,MATCH($A$103,VENDREDI!K6:K29,0))</f>
        <v>#N/A</v>
      </c>
      <c r="HL103" s="565" t="e">
        <f>INDEX(VENDREDI!$B$6:$B$29,MATCH($A$103,VENDREDI!L6:L29,0))</f>
        <v>#N/A</v>
      </c>
      <c r="HM103" s="565" t="e">
        <f>INDEX(VENDREDI!$B$6:$B$29,MATCH($A$103,VENDREDI!M6:M29,0))</f>
        <v>#N/A</v>
      </c>
      <c r="HN103" s="565" t="e">
        <f>INDEX(VENDREDI!$B$6:$B$29,MATCH($A$103,VENDREDI!N6:N29,0))</f>
        <v>#N/A</v>
      </c>
      <c r="HO103" s="565" t="e">
        <f>INDEX(VENDREDI!$B$6:$B$29,MATCH($A$103,VENDREDI!O6:O29,0))</f>
        <v>#N/A</v>
      </c>
      <c r="HP103" s="565" t="e">
        <f>INDEX(VENDREDI!$B$6:$B$29,MATCH($A$103,VENDREDI!P6:P29,0))</f>
        <v>#N/A</v>
      </c>
      <c r="HQ103" s="565" t="e">
        <f>INDEX(VENDREDI!$B$6:$B$29,MATCH($A$103,VENDREDI!Q6:Q29,0))</f>
        <v>#N/A</v>
      </c>
      <c r="HR103" s="565" t="e">
        <f>INDEX(VENDREDI!$B$6:$B$29,MATCH($A$103,VENDREDI!R6:R29,0))</f>
        <v>#N/A</v>
      </c>
      <c r="HS103" s="565" t="e">
        <f>INDEX(VENDREDI!$B$6:$B$29,MATCH($A$103,VENDREDI!S6:S29,0))</f>
        <v>#N/A</v>
      </c>
      <c r="HT103" s="565" t="e">
        <f>INDEX(VENDREDI!$B$6:$B$29,MATCH($A$103,VENDREDI!T6:T29,0))</f>
        <v>#N/A</v>
      </c>
      <c r="HU103" s="565" t="e">
        <f>INDEX(VENDREDI!$B$6:$B$29,MATCH($A$103,VENDREDI!U6:U29,0))</f>
        <v>#N/A</v>
      </c>
      <c r="HV103" s="565" t="e">
        <f>INDEX(VENDREDI!$B$6:$B$29,MATCH($A$103,VENDREDI!V6:V29,0))</f>
        <v>#N/A</v>
      </c>
      <c r="HW103" s="565" t="e">
        <f>INDEX(VENDREDI!$B$6:$B$29,MATCH($A$103,VENDREDI!W6:W29,0))</f>
        <v>#N/A</v>
      </c>
      <c r="HX103" s="565" t="e">
        <f>INDEX(VENDREDI!$B$6:$B$29,MATCH($A$103,VENDREDI!X6:X29,0))</f>
        <v>#N/A</v>
      </c>
      <c r="HY103" s="565" t="e">
        <f>INDEX(VENDREDI!$B$6:$B$29,MATCH($A$103,VENDREDI!Y6:Y29,0))</f>
        <v>#N/A</v>
      </c>
      <c r="HZ103" s="565" t="e">
        <f>INDEX(VENDREDI!$B$6:$B$29,MATCH($A$103,VENDREDI!Z6:Z29,0))</f>
        <v>#N/A</v>
      </c>
      <c r="IA103" s="565">
        <f>INDEX(VENDREDI!$B$6:$B$29,MATCH($A$103,VENDREDI!AA6:AA29,0))</f>
        <v>0.33333333333333331</v>
      </c>
      <c r="IB103" s="565">
        <f>INDEX(VENDREDI!$B$6:$B$29,MATCH($A$103,VENDREDI!AB6:AB29,0))</f>
        <v>0.33333333333333331</v>
      </c>
      <c r="IC103" s="572">
        <f t="shared" si="84"/>
        <v>0.66666666666666663</v>
      </c>
      <c r="IG103" s="772">
        <f t="shared" si="85"/>
        <v>0</v>
      </c>
      <c r="JG103" s="572">
        <f t="shared" si="86"/>
        <v>0</v>
      </c>
      <c r="JI103" s="772">
        <f t="shared" si="87"/>
        <v>0</v>
      </c>
      <c r="KI103" s="572">
        <f t="shared" si="88"/>
        <v>0</v>
      </c>
      <c r="KK103" s="565">
        <f t="shared" si="89"/>
        <v>0</v>
      </c>
      <c r="LK103" s="572">
        <f t="shared" si="90"/>
        <v>0</v>
      </c>
      <c r="LM103" s="565">
        <f t="shared" si="91"/>
        <v>0</v>
      </c>
      <c r="MM103" s="572">
        <f t="shared" si="92"/>
        <v>0</v>
      </c>
      <c r="MP103" s="565">
        <f t="shared" si="93"/>
        <v>0</v>
      </c>
      <c r="NP103" s="572">
        <f t="shared" si="94"/>
        <v>0</v>
      </c>
      <c r="NS103" s="564">
        <f t="shared" si="95"/>
        <v>0</v>
      </c>
      <c r="NT103" s="617" t="e">
        <f>INDEX(LUNDI!$B$63:$B$66,MATCH(A103,LUNDI!$D$63:$D$66,0))</f>
        <v>#N/A</v>
      </c>
      <c r="NU103" s="618" t="e">
        <f>INDEX(LUNDI!$B$63:$B$66,MATCH(A103,LUNDI!$E$63:$E$66,0))</f>
        <v>#N/A</v>
      </c>
      <c r="NV103" s="625" t="e">
        <f>INDEX(LUNDI!$H$63:$H$66,MATCH(A103,LUNDI!$J$63:$J$66,0))</f>
        <v>#N/A</v>
      </c>
      <c r="NW103" s="626" t="e">
        <f>INDEX(LUNDI!$H$63:$H$66,MATCH(A103,LUNDI!$K$63:$K$66,0))</f>
        <v>#N/A</v>
      </c>
      <c r="NX103" s="617" t="e">
        <f>INDEX(MARDI!$B$63:$B$66,MATCH(A103,MARDI!$D$63:$D$66,0))</f>
        <v>#N/A</v>
      </c>
      <c r="NY103" s="618" t="e">
        <f>INDEX(MARDI!$B$63:$B$66,MATCH(A103,MARDI!$E$63:$E$66,0))</f>
        <v>#N/A</v>
      </c>
      <c r="NZ103" s="625" t="e">
        <f>INDEX(MARDI!$H$63:$H$66,MATCH(A103,MARDI!$J$63:$J$66,0))</f>
        <v>#N/A</v>
      </c>
      <c r="OA103" s="626" t="e">
        <f>INDEX(MARDI!$H$63:$H$66,MATCH(A103,MARDI!$K$63:$K$66,0))</f>
        <v>#N/A</v>
      </c>
      <c r="OB103" s="617" t="e">
        <f>INDEX(MERCREDI!$B$63:$B$66,MATCH(A103,MERCREDI!$D$63:$D$66,0))</f>
        <v>#N/A</v>
      </c>
      <c r="OC103" s="618" t="e">
        <f>INDEX(MERCREDI!$B$63:$B$66,MATCH(A103,MERCREDI!$E$63:$E$66,0))</f>
        <v>#N/A</v>
      </c>
      <c r="OD103" s="625" t="e">
        <f>INDEX(MERCREDI!$H$63:$H$66,MATCH(A103,MERCREDI!$J$63:$J$66,0))</f>
        <v>#N/A</v>
      </c>
      <c r="OE103" s="626" t="e">
        <f>INDEX(MERCREDI!$H$63:$H$66,MATCH(A103,MERCREDI!$K$63:$K$66,0))</f>
        <v>#N/A</v>
      </c>
      <c r="OF103" s="617" t="e">
        <f>INDEX(JEUDI!$B$63:$B$66,MATCH(A103,JEUDI!$D$63:$D$66,0))</f>
        <v>#N/A</v>
      </c>
      <c r="OG103" s="618" t="e">
        <f>INDEX(JEUDI!$B$63:$B$66,MATCH(A103,JEUDI!$E$63:$E$66,0))</f>
        <v>#N/A</v>
      </c>
      <c r="OH103" s="625" t="e">
        <f>INDEX(JEUDI!$H$63:$H$66,MATCH(A103,JEUDI!$J$63:$J$66,0))</f>
        <v>#N/A</v>
      </c>
      <c r="OI103" s="626" t="e">
        <f>INDEX(JEUDI!$H$63:$H$66,MATCH(A103,JEUDI!$K$63:$K$66,0))</f>
        <v>#N/A</v>
      </c>
      <c r="OJ103" s="617" t="e">
        <f>INDEX(VENDREDI!$B$63:$B$66,MATCH(A103,VENDREDI!$D$63:$D$66,0))</f>
        <v>#N/A</v>
      </c>
      <c r="OK103" s="618" t="e">
        <f>INDEX(VENDREDI!$B$63:$B$66,MATCH(A103,VENDREDI!$E$63:$E$66,0))</f>
        <v>#N/A</v>
      </c>
      <c r="OL103" s="625" t="e">
        <f>INDEX(VENDREDI!$H$63:$H$66,MATCH(A103,VENDREDI!$J$63:$J$66,0))</f>
        <v>#N/A</v>
      </c>
      <c r="OM103" s="626" t="e">
        <f>INDEX(VENDREDI!$H$63:$H$66,MATCH(A103,VENDREDI!$K$63:$K$66,0))</f>
        <v>#N/A</v>
      </c>
      <c r="ON103" s="669">
        <f t="shared" si="96"/>
        <v>0</v>
      </c>
      <c r="OO103" s="641" t="e">
        <f>INDEX(LUNDI!$C$63:$C$66,MATCH(A103,LUNDI!$D$63:$D$66,0))</f>
        <v>#N/A</v>
      </c>
      <c r="OP103" s="642" t="e">
        <f>INDEX(LUNDI!$C$63:$C$66,MATCH(A103,LUNDI!$E$63:$E$66,0))</f>
        <v>#N/A</v>
      </c>
      <c r="OQ103" s="645" t="e">
        <f>INDEX(LUNDI!$I$63:$I$66,MATCH(A103,LUNDI!$J$63:$J$66,0))</f>
        <v>#N/A</v>
      </c>
      <c r="OR103" s="646" t="e">
        <f>INDEX(LUNDI!$I$63:$I$66,MATCH(A103,LUNDI!$K$63:$K$66,0))</f>
        <v>#N/A</v>
      </c>
      <c r="OS103" s="649" t="e">
        <f>INDEX(MARDI!$C$63:$C$66,MATCH(A103,MARDI!$D$63:$D$66,0))</f>
        <v>#N/A</v>
      </c>
      <c r="OT103" s="650" t="e">
        <f>INDEX(MARDI!$C$63:$C$66,MATCH(A103,MARDI!$E$63:$E$66,0))</f>
        <v>#N/A</v>
      </c>
      <c r="OU103" s="651" t="e">
        <f>INDEX(MARDI!$I$63:$I$66,MATCH(A103,MARDI!$J$63:$J$66,0))</f>
        <v>#N/A</v>
      </c>
      <c r="OV103" s="652" t="e">
        <f>INDEX(MARDI!$I$63:$I$66,MATCH(A103,MARDI!$K$63:$K$66,0))</f>
        <v>#N/A</v>
      </c>
      <c r="OW103" s="657" t="e">
        <f>INDEX(MERCREDI!$C$63:$C$66,MATCH(A103,MERCREDI!$D$63:$D$66,0))</f>
        <v>#N/A</v>
      </c>
      <c r="OX103" s="658" t="e">
        <f>INDEX(MERCREDI!$C$63:$C$66,MATCH(A103,MERCREDI!$E$63:$E$66,0))</f>
        <v>#N/A</v>
      </c>
      <c r="OY103" s="659" t="e">
        <f>INDEX(MERCREDI!$I$63:$I$66,MATCH(A103,MERCREDI!$J$63:$J$66,0))</f>
        <v>#N/A</v>
      </c>
      <c r="OZ103" s="660" t="e">
        <f>INDEX(MERCREDI!$I$63:$I$66,MATCH(A103,MERCREDI!$K$63:$K$66,0))</f>
        <v>#N/A</v>
      </c>
      <c r="PA103" s="657" t="e">
        <f>INDEX(JEUDI!$C$63:$C$66,MATCH(A103,JEUDI!$D$63:$D$66,0))</f>
        <v>#N/A</v>
      </c>
      <c r="PB103" s="658" t="e">
        <f>INDEX(JEUDI!$C$63:$C$66,MATCH(A103,JEUDI!$E$63:$E$66,0))</f>
        <v>#N/A</v>
      </c>
      <c r="PC103" s="659" t="e">
        <f>INDEX(JEUDI!$I$63:$I$66,MATCH(A103,JEUDI!$J$63:$J$66,0))</f>
        <v>#N/A</v>
      </c>
      <c r="PD103" s="660" t="e">
        <f>INDEX(JEUDI!$I$63:$I$66,MATCH(A103,JEUDI!$K$63:$K$66,0))</f>
        <v>#N/A</v>
      </c>
      <c r="PE103" s="657" t="e">
        <f>INDEX(VENDREDI!$C$63:$C$66,MATCH(A103,VENDREDI!$D$63:$D$66,0))</f>
        <v>#N/A</v>
      </c>
      <c r="PF103" s="658" t="e">
        <f>INDEX(VENDREDI!$C$63:$C$66,MATCH(A103,VENDREDI!$E$63:$E$66,0))</f>
        <v>#N/A</v>
      </c>
      <c r="PG103" s="659" t="e">
        <f>INDEX(VENDREDI!$I$63:$I$66,MATCH(A103,VENDREDI!$J$63:$J$66,0))</f>
        <v>#N/A</v>
      </c>
      <c r="PH103" s="660" t="e">
        <f>INDEX(VENDREDI!$I$63:$I$66,MATCH(A103,VENDREDI!$K$63:$K$66,0))</f>
        <v>#N/A</v>
      </c>
    </row>
    <row r="104" spans="1:424" x14ac:dyDescent="0.25">
      <c r="A104" s="200">
        <f>'LISTE DES PROFS'!A99</f>
        <v>0</v>
      </c>
      <c r="B104" s="233">
        <f t="shared" si="69"/>
        <v>0</v>
      </c>
      <c r="C104" s="234">
        <f t="shared" si="70"/>
        <v>0</v>
      </c>
      <c r="D104" s="234">
        <f t="shared" si="71"/>
        <v>0</v>
      </c>
      <c r="E104" s="235">
        <f t="shared" si="72"/>
        <v>0</v>
      </c>
      <c r="F104" s="233">
        <f t="shared" si="73"/>
        <v>0</v>
      </c>
      <c r="G104" s="234">
        <f t="shared" si="74"/>
        <v>0</v>
      </c>
      <c r="H104" s="234">
        <f t="shared" si="97"/>
        <v>0</v>
      </c>
      <c r="I104" s="235">
        <f t="shared" si="76"/>
        <v>0</v>
      </c>
      <c r="J104" s="233">
        <f t="shared" si="98"/>
        <v>0</v>
      </c>
      <c r="K104" s="234">
        <f t="shared" si="99"/>
        <v>0</v>
      </c>
      <c r="L104" s="234">
        <f t="shared" si="100"/>
        <v>0</v>
      </c>
      <c r="M104" s="235">
        <f t="shared" si="101"/>
        <v>0</v>
      </c>
      <c r="N104" s="491">
        <f t="shared" si="77"/>
        <v>0</v>
      </c>
      <c r="O104" s="506"/>
      <c r="P104" s="240">
        <f>COUNTIF(LUNDI!$D$6:$AB$15,A104)</f>
        <v>0</v>
      </c>
      <c r="Q104" s="241">
        <f>COUNTIF(LUNDI!$D$20:$Y$29,A104)</f>
        <v>0</v>
      </c>
      <c r="R104" s="444">
        <f t="shared" si="56"/>
        <v>0</v>
      </c>
      <c r="S104" s="241">
        <f>COUNTIF(MARDI!$D$6:$AB$15,A104)</f>
        <v>0</v>
      </c>
      <c r="T104" s="241">
        <f>COUNTIF(MARDI!$D$20:$Y$29,A104)</f>
        <v>0</v>
      </c>
      <c r="U104" s="444">
        <f t="shared" si="57"/>
        <v>0</v>
      </c>
      <c r="V104" s="241">
        <f>COUNTIF(MERCREDI!$D$6:$AB$15,A104)</f>
        <v>0</v>
      </c>
      <c r="W104" s="241">
        <f>COUNTIF(MERCREDI!$D$20:$Y$29,A104)</f>
        <v>0</v>
      </c>
      <c r="X104" s="444">
        <f t="shared" si="58"/>
        <v>0</v>
      </c>
      <c r="Y104" s="241">
        <f>COUNTIF(JEUDI!$D$6:$AB$15,A104)</f>
        <v>0</v>
      </c>
      <c r="Z104" s="241">
        <f>COUNTIF(JEUDI!$D$20:$Y$29,A104)</f>
        <v>0</v>
      </c>
      <c r="AA104" s="444">
        <f t="shared" si="59"/>
        <v>0</v>
      </c>
      <c r="AB104" s="241">
        <f>COUNTIF(VENDREDI!$D$6:$AB$15,A104)</f>
        <v>0</v>
      </c>
      <c r="AC104" s="242">
        <f>COUNTIF(VENDREDI!$D$20:$Y$29,A104)</f>
        <v>0</v>
      </c>
      <c r="AD104" s="451">
        <f t="shared" si="60"/>
        <v>0</v>
      </c>
      <c r="AE104" s="226">
        <f>COUNTIF(LUNDI!$D$63:$D$66,A104)</f>
        <v>0</v>
      </c>
      <c r="AF104" s="227">
        <f>COUNTIF(LUNDI!$E$63:$E$66,A104)</f>
        <v>0</v>
      </c>
      <c r="AG104" s="228">
        <f>COUNTIF(MARDI!$D$63:$D$66,A104)</f>
        <v>0</v>
      </c>
      <c r="AH104" s="234">
        <f>COUNTIF(MARDI!$E$63:$E$66,A104)</f>
        <v>0</v>
      </c>
      <c r="AI104" s="228">
        <f>COUNTIF(MERCREDI!$D$63:$D$66,A104)</f>
        <v>0</v>
      </c>
      <c r="AJ104" s="234">
        <f>COUNTIF(MERCREDI!$E$63:$E$66,A104)</f>
        <v>0</v>
      </c>
      <c r="AK104" s="228">
        <f>COUNTIF(JEUDI!$D$63:$D$66,A104)</f>
        <v>0</v>
      </c>
      <c r="AL104" s="227">
        <f>COUNTIF(JEUDI!$E$63:$E$66,A104)</f>
        <v>0</v>
      </c>
      <c r="AM104" s="228">
        <f>COUNTIF(VENDREDI!$D$63:$D$66,A104)</f>
        <v>0</v>
      </c>
      <c r="AN104" s="525">
        <f>COUNTIF(VENDREDI!$E$63:$E$66,A104)</f>
        <v>0</v>
      </c>
      <c r="AO104" s="240">
        <f>COUNTIF(LUNDI!$F$63:$F$66,A104)</f>
        <v>0</v>
      </c>
      <c r="AP104" s="241"/>
      <c r="AQ104" s="241">
        <f>COUNTIF(MARDI!$F$63:$F$66,A104)</f>
        <v>0</v>
      </c>
      <c r="AR104" s="241"/>
      <c r="AS104" s="241">
        <f>COUNTIF(MERCREDI!$F$63:$F$66,A104)</f>
        <v>0</v>
      </c>
      <c r="AT104" s="241"/>
      <c r="AU104" s="241">
        <f>COUNTIF(JEUDI!$F$63:$F$66,A104)</f>
        <v>0</v>
      </c>
      <c r="AV104" s="241"/>
      <c r="AW104" s="242">
        <f>COUNTIF(VENDREDI!$F$63:$F$66,A104)</f>
        <v>0</v>
      </c>
      <c r="AX104" s="239"/>
      <c r="AY104" s="239"/>
      <c r="AZ104" s="233">
        <f>COUNTIF(LUNDI!$D$35:$AB$44,A104)</f>
        <v>0</v>
      </c>
      <c r="BA104" s="234">
        <f>COUNTIF(LUNDI!$D$49:$Y$58,A104)</f>
        <v>0</v>
      </c>
      <c r="BB104" s="444">
        <f t="shared" si="61"/>
        <v>0</v>
      </c>
      <c r="BC104" s="234">
        <f>COUNTIF(MARDI!$D$35:$AB$44,A104)</f>
        <v>0</v>
      </c>
      <c r="BD104" s="234">
        <f>COUNTIF(MARDI!$D$49:$Y$58,A104)</f>
        <v>0</v>
      </c>
      <c r="BE104" s="444">
        <f t="shared" si="62"/>
        <v>0</v>
      </c>
      <c r="BF104" s="234">
        <f>COUNTIF(MERCREDI!$D$35:$AB$44,A104)</f>
        <v>0</v>
      </c>
      <c r="BG104" s="234">
        <f>COUNTIF(MERCREDI!$D$49:$Y$58,A104)</f>
        <v>0</v>
      </c>
      <c r="BH104" s="444">
        <f t="shared" si="63"/>
        <v>0</v>
      </c>
      <c r="BI104" s="234">
        <f>COUNTIF(JEUDI!$D$35:$AB$44,A104)</f>
        <v>0</v>
      </c>
      <c r="BJ104" s="234">
        <f>COUNTIF(JEUDI!$D$49:$Y$58,A104)</f>
        <v>0</v>
      </c>
      <c r="BK104" s="444">
        <f t="shared" si="64"/>
        <v>0</v>
      </c>
      <c r="BL104" s="234">
        <f>COUNTIF(VENDREDI!$D$35:$AB$44,A104)</f>
        <v>0</v>
      </c>
      <c r="BM104" s="235">
        <f>COUNTIF(VENDREDI!$D$49:$Y$58,A104)</f>
        <v>0</v>
      </c>
      <c r="BN104" s="451">
        <f t="shared" si="65"/>
        <v>0</v>
      </c>
      <c r="BO104" s="207">
        <f>COUNTIF(LUNDI!$J$63:$J$66,A104)</f>
        <v>0</v>
      </c>
      <c r="BP104" s="41">
        <f>COUNTIF(LUNDI!$K$63:$K$66,A104)</f>
        <v>0</v>
      </c>
      <c r="BQ104" s="207">
        <f>COUNTIF(MARDI!$J$63:$J$66,A104)</f>
        <v>0</v>
      </c>
      <c r="BR104" s="41">
        <f>COUNTIF(MARDI!$K$63:$K$66,A104)</f>
        <v>0</v>
      </c>
      <c r="BS104" s="207">
        <f>COUNTIF(MERCREDI!$J$63:$J$66,A104)</f>
        <v>0</v>
      </c>
      <c r="BT104" s="41">
        <f>COUNTIF(MERCREDI!$K$63:$K$66,A104)</f>
        <v>0</v>
      </c>
      <c r="BU104" s="207">
        <f>COUNTIF(JEUDI!$J$63:$J$66,A104)</f>
        <v>0</v>
      </c>
      <c r="BV104" s="41">
        <f>COUNTIF(JEUDI!$K$63:$K$66,A104)</f>
        <v>0</v>
      </c>
      <c r="BW104" s="207">
        <f>COUNTIF(VENDREDI!$J$63:$J$66,A104)</f>
        <v>0</v>
      </c>
      <c r="BX104" s="42">
        <f>COUNTIF(VENDREDI!$K$63:$K$66,A104)</f>
        <v>0</v>
      </c>
      <c r="BY104" s="207">
        <f>COUNTIF(LUNDI!$L$66:$L160,A104)</f>
        <v>0</v>
      </c>
      <c r="BZ104" s="208"/>
      <c r="CA104" s="41">
        <f>COUNTIF(MARDI!$L$63:$L$66,A104)</f>
        <v>0</v>
      </c>
      <c r="CB104" s="208"/>
      <c r="CC104" s="208">
        <f>COUNTIF(MERCREDI!$L$63:$L$66,A104)</f>
        <v>0</v>
      </c>
      <c r="CD104" s="208"/>
      <c r="CE104" s="41">
        <f>COUNTIF(JEUDI!$L$63:$L$66,A104)</f>
        <v>0</v>
      </c>
      <c r="CF104" s="208"/>
      <c r="CG104" s="209">
        <f>COUNTIF(VENDREDI!$L$63:$L$66,A104)</f>
        <v>0</v>
      </c>
      <c r="CH104" s="466"/>
      <c r="CI104" s="466"/>
      <c r="CJ104" s="466"/>
      <c r="CK104" s="43">
        <f>COUNTIF(LUNDI!$O$64:$O$66,A104)</f>
        <v>0</v>
      </c>
      <c r="CL104" s="41">
        <f>COUNTIF(MARDI!$O$64:$O$66,A104)</f>
        <v>0</v>
      </c>
      <c r="CM104" s="41">
        <f>COUNTIF(MERCREDI!$O$64:$O$66,A104)</f>
        <v>0</v>
      </c>
      <c r="CN104" s="41">
        <f>COUNTIF(JEUDI!$O$64:$O$66,A104)</f>
        <v>0</v>
      </c>
      <c r="CO104" s="42">
        <f>COUNTIF(VENDREDI!$O$64:$O$66,A104)</f>
        <v>0</v>
      </c>
      <c r="CQ104" s="43">
        <f>COUNTIF(LUNDI!$P$64:$P$66,A104)</f>
        <v>0</v>
      </c>
      <c r="CR104" s="41">
        <f>COUNTIF(MARDI!$P$64:$P$66,A104)</f>
        <v>0</v>
      </c>
      <c r="CS104" s="41">
        <f>COUNTIF(MERCREDI!$P$64:$P$66,A104)</f>
        <v>0</v>
      </c>
      <c r="CT104" s="41">
        <f>COUNTIF(JEUDI!$P$64:$P$66,A104)</f>
        <v>0</v>
      </c>
      <c r="CU104" s="42">
        <f>COUNTIF(VENDREDI!$P$64:$P$66,A104)</f>
        <v>0</v>
      </c>
      <c r="CV104" s="543">
        <f t="shared" si="78"/>
        <v>0</v>
      </c>
      <c r="CW104" s="559" t="e">
        <f>INDEX(LUNDI!$B$6:$B$29,MATCH($A$104,LUNDI!D6:D29,0))</f>
        <v>#N/A</v>
      </c>
      <c r="CX104" s="559" t="e">
        <f>INDEX(LUNDI!$B$6:$B$29,MATCH($A$104,LUNDI!E6:E29,0))</f>
        <v>#N/A</v>
      </c>
      <c r="CY104" s="559" t="e">
        <f>INDEX(LUNDI!$B$6:$B$29,MATCH($A$104,LUNDI!F6:F29,0))</f>
        <v>#N/A</v>
      </c>
      <c r="CZ104" s="559" t="e">
        <f>INDEX(LUNDI!$B$6:$B$29,MATCH($A$104,LUNDI!G6:G29,0))</f>
        <v>#N/A</v>
      </c>
      <c r="DA104" s="559" t="e">
        <f>INDEX(LUNDI!$B$6:$B$29,MATCH($A$104,LUNDI!H6:H29,0))</f>
        <v>#N/A</v>
      </c>
      <c r="DB104" s="559" t="e">
        <f>INDEX(LUNDI!$B$6:$B$29,MATCH($A$104,LUNDI!I6:I29,0))</f>
        <v>#N/A</v>
      </c>
      <c r="DC104" s="559" t="e">
        <f>INDEX(LUNDI!$B$6:$B$29,MATCH($A$104,LUNDI!J6:J29,0))</f>
        <v>#N/A</v>
      </c>
      <c r="DD104" s="559" t="e">
        <f>INDEX(LUNDI!$B$6:$B$29,MATCH($A$104,LUNDI!K6:K29,0))</f>
        <v>#N/A</v>
      </c>
      <c r="DE104" s="559" t="e">
        <f>INDEX(LUNDI!$B$6:$B$29,MATCH($A$104,LUNDI!L6:L29,0))</f>
        <v>#N/A</v>
      </c>
      <c r="DF104" s="559" t="e">
        <f>INDEX(LUNDI!$B$6:$B$29,MATCH($A$104,LUNDI!M6:M29,0))</f>
        <v>#N/A</v>
      </c>
      <c r="DG104" s="559" t="e">
        <f>INDEX(LUNDI!$B$6:$B$29,MATCH($A$104,LUNDI!N6:N29,0))</f>
        <v>#N/A</v>
      </c>
      <c r="DH104" s="559" t="e">
        <f>INDEX(LUNDI!$B$6:$B$29,MATCH($A$104,LUNDI!O6:O29,0))</f>
        <v>#N/A</v>
      </c>
      <c r="DI104" s="559" t="e">
        <f>INDEX(LUNDI!$B$6:$B$29,MATCH($A$104,LUNDI!P6:P29,0))</f>
        <v>#N/A</v>
      </c>
      <c r="DJ104" s="559" t="e">
        <f>INDEX(LUNDI!$B$6:$B$29,MATCH($A$104,LUNDI!Q6:Q29,0))</f>
        <v>#N/A</v>
      </c>
      <c r="DK104" s="559" t="e">
        <f>INDEX(LUNDI!$B$6:$B$29,MATCH($A$104,LUNDI!R6:R29,0))</f>
        <v>#N/A</v>
      </c>
      <c r="DL104" s="559" t="e">
        <f>INDEX(LUNDI!$B$6:$B$29,MATCH($A$104,LUNDI!S6:S29,0))</f>
        <v>#N/A</v>
      </c>
      <c r="DM104" s="559" t="e">
        <f>INDEX(LUNDI!$B$6:$B$29,MATCH($A$104,LUNDI!T6:T29,0))</f>
        <v>#N/A</v>
      </c>
      <c r="DN104" s="559" t="e">
        <f>INDEX(LUNDI!$B$6:$B$29,MATCH($A$104,LUNDI!U6:U29,0))</f>
        <v>#N/A</v>
      </c>
      <c r="DO104" s="559" t="e">
        <f>INDEX(LUNDI!$B$6:$B$29,MATCH($A$104,LUNDI!V6:V29,0))</f>
        <v>#N/A</v>
      </c>
      <c r="DP104" s="559" t="e">
        <f>INDEX(LUNDI!$B$6:$B$29,MATCH($A$104,LUNDI!W6:W29,0))</f>
        <v>#N/A</v>
      </c>
      <c r="DQ104" s="559" t="e">
        <f>INDEX(LUNDI!$B$6:$B$29,MATCH($A$104,LUNDI!X6:X29,0))</f>
        <v>#N/A</v>
      </c>
      <c r="DR104" s="559" t="e">
        <f>INDEX(LUNDI!$B$6:$B$29,MATCH($A$104,LUNDI!Y6:Y29,0))</f>
        <v>#N/A</v>
      </c>
      <c r="DS104" s="559" t="e">
        <f>INDEX(LUNDI!$B$6:$B$29,MATCH($A$104,LUNDI!Z6:Z29,0))</f>
        <v>#N/A</v>
      </c>
      <c r="DT104" s="559">
        <f>INDEX(LUNDI!$B$6:$B$29,MATCH($A$104,LUNDI!AA6:AA29,0))</f>
        <v>0.33333333333333331</v>
      </c>
      <c r="DU104" s="559">
        <f>INDEX(LUNDI!$B$6:$B$29,MATCH($A$104,LUNDI!AB6:AB29,0))</f>
        <v>0.33333333333333331</v>
      </c>
      <c r="DV104" s="572">
        <f t="shared" si="102"/>
        <v>0.66666666666666663</v>
      </c>
      <c r="DW104" s="543">
        <f t="shared" si="103"/>
        <v>0</v>
      </c>
      <c r="DX104" s="559" t="e">
        <f>INDEX(MARDI!$B$6:$B$29,MATCH($A$104,MARDI!D6:D29,0))</f>
        <v>#N/A</v>
      </c>
      <c r="DY104" s="559" t="e">
        <f>INDEX(MARDI!$B$6:$B$29,MATCH($A$104,MARDI!E6:E29,0))</f>
        <v>#N/A</v>
      </c>
      <c r="DZ104" s="559" t="e">
        <f>INDEX(MARDI!$B$6:$B$29,MATCH($A$104,MARDI!F6:F29,0))</f>
        <v>#N/A</v>
      </c>
      <c r="EA104" s="559" t="e">
        <f>INDEX(MARDI!$B$6:$B$29,MATCH($A$104,MARDI!G6:G29,0))</f>
        <v>#N/A</v>
      </c>
      <c r="EB104" s="559" t="e">
        <f>INDEX(MARDI!$B$6:$B$29,MATCH($A$104,MARDI!H6:H29,0))</f>
        <v>#N/A</v>
      </c>
      <c r="EC104" s="559" t="e">
        <f>INDEX(MARDI!$B$6:$B$29,MATCH($A$104,MARDI!I6:I29,0))</f>
        <v>#N/A</v>
      </c>
      <c r="ED104" s="559" t="e">
        <f>INDEX(MARDI!$B$6:$B$29,MATCH($A$104,MARDI!J6:J29,0))</f>
        <v>#N/A</v>
      </c>
      <c r="EE104" s="559" t="e">
        <f>INDEX(MARDI!$B$6:$B$29,MATCH($A$104,MARDI!K6:K29,0))</f>
        <v>#N/A</v>
      </c>
      <c r="EF104" s="559" t="e">
        <f>INDEX(MARDI!$B$6:$B$29,MATCH($A$104,MARDI!L6:L29,0))</f>
        <v>#N/A</v>
      </c>
      <c r="EG104" s="559" t="e">
        <f>INDEX(MARDI!$B$6:$B$29,MATCH($A$104,MARDI!M6:M29,0))</f>
        <v>#N/A</v>
      </c>
      <c r="EH104" s="559" t="e">
        <f>INDEX(MARDI!$B$6:$B$29,MATCH($A$104,MARDI!N6:N29,0))</f>
        <v>#N/A</v>
      </c>
      <c r="EI104" s="559" t="e">
        <f>INDEX(MARDI!$B$6:$B$29,MATCH($A$104,MARDI!O6:O29,0))</f>
        <v>#N/A</v>
      </c>
      <c r="EJ104" s="559" t="e">
        <f>INDEX(MARDI!$B$6:$B$29,MATCH($A$104,MARDI!P6:P29,0))</f>
        <v>#N/A</v>
      </c>
      <c r="EK104" s="559" t="e">
        <f>INDEX(MARDI!$B$6:$B$29,MATCH($A$104,MARDI!Q6:Q29,0))</f>
        <v>#N/A</v>
      </c>
      <c r="EL104" s="559" t="e">
        <f>INDEX(MARDI!$B$6:$B$29,MATCH($A$104,MARDI!R6:R29,0))</f>
        <v>#N/A</v>
      </c>
      <c r="EM104" s="559" t="e">
        <f>INDEX(MARDI!$B$6:$B$29,MATCH($A$104,MARDI!S6:S29,0))</f>
        <v>#N/A</v>
      </c>
      <c r="EN104" s="559" t="e">
        <f>INDEX(MARDI!$B$6:$B$29,MATCH($A$104,MARDI!T6:T29,0))</f>
        <v>#N/A</v>
      </c>
      <c r="EO104" s="559" t="e">
        <f>INDEX(MARDI!$B$6:$B$29,MATCH($A$104,MARDI!U6:U29,0))</f>
        <v>#N/A</v>
      </c>
      <c r="EP104" s="559" t="e">
        <f>INDEX(MARDI!$B$6:$B$29,MATCH($A$104,MARDI!V6:V29,0))</f>
        <v>#N/A</v>
      </c>
      <c r="EQ104" s="559" t="e">
        <f>INDEX(MARDI!$B$6:$B$29,MATCH($A$104,MARDI!W6:W29,0))</f>
        <v>#N/A</v>
      </c>
      <c r="ER104" s="559" t="e">
        <f>INDEX(MARDI!$B$6:$B$29,MATCH($A$104,MARDI!X6:X29,0))</f>
        <v>#N/A</v>
      </c>
      <c r="ES104" s="559" t="e">
        <f>INDEX(MARDI!$B$6:$B$29,MATCH($A$104,MARDI!Y6:Y29,0))</f>
        <v>#N/A</v>
      </c>
      <c r="ET104" s="559" t="e">
        <f>INDEX(MARDI!$B$6:$B$29,MATCH($A$104,MARDI!Z6:Z29,0))</f>
        <v>#N/A</v>
      </c>
      <c r="EU104" s="559">
        <f>INDEX(MARDI!$B$6:$B$29,MATCH($A$104,MARDI!AA6:AA29,0))</f>
        <v>0.33333333333333331</v>
      </c>
      <c r="EV104" s="559">
        <f>INDEX(MARDI!$B$6:$B$29,MATCH($A$104,MARDI!AB6:AB29,0))</f>
        <v>0.33333333333333331</v>
      </c>
      <c r="EW104" s="572">
        <f t="shared" si="104"/>
        <v>0.66666666666666663</v>
      </c>
      <c r="EY104" s="568">
        <f t="shared" si="79"/>
        <v>0</v>
      </c>
      <c r="EZ104" s="559" t="e">
        <f>INDEX(MERCREDI!$B$6:$B$29,MATCH($A$104,MERCREDI!D6:D29,0))</f>
        <v>#N/A</v>
      </c>
      <c r="FA104" s="559" t="e">
        <f>INDEX(MERCREDI!$B$6:$B$29,MATCH($A$104,MERCREDI!E6:E29,0))</f>
        <v>#N/A</v>
      </c>
      <c r="FB104" s="559" t="e">
        <f>INDEX(MERCREDI!$B$6:$B$29,MATCH($A$104,MERCREDI!F6:F29,0))</f>
        <v>#N/A</v>
      </c>
      <c r="FC104" s="559" t="e">
        <f>INDEX(MERCREDI!$B$6:$B$29,MATCH($A$104,MERCREDI!G6:G29,0))</f>
        <v>#N/A</v>
      </c>
      <c r="FD104" s="559" t="e">
        <f>INDEX(MERCREDI!$B$6:$B$29,MATCH($A$104,MERCREDI!H6:H29,0))</f>
        <v>#N/A</v>
      </c>
      <c r="FE104" s="559" t="e">
        <f>INDEX(MERCREDI!$B$6:$B$29,MATCH($A$104,MERCREDI!I6:I29,0))</f>
        <v>#N/A</v>
      </c>
      <c r="FF104" s="559" t="e">
        <f>INDEX(MERCREDI!$B$6:$B$29,MATCH($A$104,MERCREDI!J6:J29,0))</f>
        <v>#N/A</v>
      </c>
      <c r="FG104" s="559" t="e">
        <f>INDEX(MERCREDI!$B$6:$B$29,MATCH($A$104,MERCREDI!K6:K29,0))</f>
        <v>#N/A</v>
      </c>
      <c r="FH104" s="559" t="e">
        <f>INDEX(MERCREDI!$B$6:$B$29,MATCH($A$104,MERCREDI!L6:L29,0))</f>
        <v>#N/A</v>
      </c>
      <c r="FI104" s="559" t="e">
        <f>INDEX(MERCREDI!$B$6:$B$29,MATCH($A$104,MERCREDI!M6:M29,0))</f>
        <v>#N/A</v>
      </c>
      <c r="FJ104" s="559" t="e">
        <f>INDEX(MERCREDI!$B$6:$B$29,MATCH($A$104,MERCREDI!N6:N29,0))</f>
        <v>#N/A</v>
      </c>
      <c r="FK104" s="559" t="e">
        <f>INDEX(MERCREDI!$B$6:$B$29,MATCH($A$104,MERCREDI!O6:O29,0))</f>
        <v>#N/A</v>
      </c>
      <c r="FL104" s="559" t="e">
        <f>INDEX(MERCREDI!$B$6:$B$29,MATCH($A$104,MERCREDI!P6:P29,0))</f>
        <v>#N/A</v>
      </c>
      <c r="FM104" s="559" t="e">
        <f>INDEX(MERCREDI!$B$6:$B$29,MATCH($A$104,MERCREDI!Q6:Q29,0))</f>
        <v>#N/A</v>
      </c>
      <c r="FN104" s="559" t="e">
        <f>INDEX(MERCREDI!$B$6:$B$29,MATCH($A$104,MERCREDI!R6:R29,0))</f>
        <v>#N/A</v>
      </c>
      <c r="FO104" s="559" t="e">
        <f>INDEX(MERCREDI!$B$6:$B$29,MATCH($A$104,MERCREDI!S6:S29,0))</f>
        <v>#N/A</v>
      </c>
      <c r="FP104" s="559" t="e">
        <f>INDEX(MERCREDI!$B$6:$B$29,MATCH($A$104,MERCREDI!T6:T29,0))</f>
        <v>#N/A</v>
      </c>
      <c r="FQ104" s="559" t="e">
        <f>INDEX(MERCREDI!$B$6:$B$29,MATCH($A$104,MERCREDI!U6:U29,0))</f>
        <v>#N/A</v>
      </c>
      <c r="FR104" s="559" t="e">
        <f>INDEX(MERCREDI!$B$6:$B$29,MATCH($A$104,MERCREDI!V6:V29,0))</f>
        <v>#N/A</v>
      </c>
      <c r="FS104" s="559" t="e">
        <f>INDEX(MERCREDI!$B$6:$B$29,MATCH($A$104,MERCREDI!W6:W29,0))</f>
        <v>#N/A</v>
      </c>
      <c r="FT104" s="559" t="e">
        <f>INDEX(MERCREDI!$B$6:$B$29,MATCH($A$104,MERCREDI!X6:X29,0))</f>
        <v>#N/A</v>
      </c>
      <c r="FU104" s="559" t="e">
        <f>INDEX(MERCREDI!$B$6:$B$29,MATCH($A$104,MERCREDI!Y6:Y29,0))</f>
        <v>#N/A</v>
      </c>
      <c r="FV104" s="559" t="e">
        <f>INDEX(MERCREDI!$B$6:$B$29,MATCH($A$104,MERCREDI!Z6:Z29,0))</f>
        <v>#N/A</v>
      </c>
      <c r="FW104" s="559">
        <f>INDEX(MERCREDI!$B$6:$B$29,MATCH($A$104,MERCREDI!AA6:AA29,0))</f>
        <v>0.33333333333333331</v>
      </c>
      <c r="FX104" s="559">
        <f>INDEX(MERCREDI!$B$6:$B$29,MATCH($A$104,MERCREDI!AB6:AB29,0))</f>
        <v>0.33333333333333331</v>
      </c>
      <c r="FY104" s="572">
        <f t="shared" si="80"/>
        <v>0.66666666666666663</v>
      </c>
      <c r="GA104" s="570">
        <f t="shared" si="81"/>
        <v>0</v>
      </c>
      <c r="GB104" s="565" t="e">
        <f>INDEX(JEUDI!$B$6:$B$29,MATCH($A$104,JEUDI!D6:D29,0))</f>
        <v>#N/A</v>
      </c>
      <c r="GC104" s="565" t="e">
        <f>INDEX(JEUDI!$B$6:$B$29,MATCH($A$104,JEUDI!E6:E29,0))</f>
        <v>#N/A</v>
      </c>
      <c r="GD104" s="565" t="e">
        <f>INDEX(JEUDI!$B$6:$B$29,MATCH($A$104,JEUDI!F6:F29,0))</f>
        <v>#N/A</v>
      </c>
      <c r="GE104" s="565" t="e">
        <f>INDEX(JEUDI!$B$6:$B$29,MATCH($A$104,JEUDI!G6:G29,0))</f>
        <v>#N/A</v>
      </c>
      <c r="GF104" s="565" t="e">
        <f>INDEX(JEUDI!$B$6:$B$29,MATCH($A$104,JEUDI!H6:H29,0))</f>
        <v>#N/A</v>
      </c>
      <c r="GG104" s="565" t="e">
        <f>INDEX(JEUDI!$B$6:$B$29,MATCH($A$104,JEUDI!I6:I29,0))</f>
        <v>#N/A</v>
      </c>
      <c r="GH104" s="565" t="e">
        <f>INDEX(JEUDI!$B$6:$B$29,MATCH($A$104,JEUDI!J6:J29,0))</f>
        <v>#N/A</v>
      </c>
      <c r="GI104" s="565" t="e">
        <f>INDEX(JEUDI!$B$6:$B$29,MATCH($A$104,JEUDI!K6:K29,0))</f>
        <v>#N/A</v>
      </c>
      <c r="GJ104" s="565" t="e">
        <f>INDEX(JEUDI!$B$6:$B$29,MATCH($A$104,JEUDI!L6:L29,0))</f>
        <v>#N/A</v>
      </c>
      <c r="GK104" s="565" t="e">
        <f>INDEX(JEUDI!$B$6:$B$29,MATCH($A$104,JEUDI!M6:M29,0))</f>
        <v>#N/A</v>
      </c>
      <c r="GL104" s="565" t="e">
        <f>INDEX(JEUDI!$B$6:$B$29,MATCH($A$104,JEUDI!N6:N29,0))</f>
        <v>#N/A</v>
      </c>
      <c r="GM104" s="565" t="e">
        <f>INDEX(JEUDI!$B$6:$B$29,MATCH($A$104,JEUDI!O6:O29,0))</f>
        <v>#N/A</v>
      </c>
      <c r="GN104" s="565" t="e">
        <f>INDEX(JEUDI!$B$6:$B$29,MATCH($A$104,JEUDI!P6:P29,0))</f>
        <v>#N/A</v>
      </c>
      <c r="GO104" s="565" t="e">
        <f>INDEX(JEUDI!$B$6:$B$29,MATCH($A$104,JEUDI!Q6:Q29,0))</f>
        <v>#N/A</v>
      </c>
      <c r="GP104" s="565" t="e">
        <f>INDEX(JEUDI!$B$6:$B$29,MATCH($A$104,JEUDI!R6:R29,0))</f>
        <v>#N/A</v>
      </c>
      <c r="GQ104" s="565" t="e">
        <f>INDEX(JEUDI!$B$6:$B$29,MATCH($A$104,JEUDI!S6:S29,0))</f>
        <v>#N/A</v>
      </c>
      <c r="GR104" s="565" t="e">
        <f>INDEX(JEUDI!$B$6:$B$29,MATCH($A$104,JEUDI!T6:T29,0))</f>
        <v>#N/A</v>
      </c>
      <c r="GS104" s="565" t="e">
        <f>INDEX(JEUDI!$B$6:$B$29,MATCH($A$104,JEUDI!U6:U29,0))</f>
        <v>#N/A</v>
      </c>
      <c r="GT104" s="565" t="e">
        <f>INDEX(JEUDI!$B$6:$B$29,MATCH($A$104,JEUDI!V6:V29,0))</f>
        <v>#N/A</v>
      </c>
      <c r="GU104" s="565" t="e">
        <f>INDEX(JEUDI!$B$6:$B$29,MATCH($A$104,JEUDI!W6:W29,0))</f>
        <v>#N/A</v>
      </c>
      <c r="GV104" s="565" t="e">
        <f>INDEX(JEUDI!$B$6:$B$29,MATCH($A$104,JEUDI!X6:X29,0))</f>
        <v>#N/A</v>
      </c>
      <c r="GW104" s="565" t="e">
        <f>INDEX(JEUDI!$B$6:$B$29,MATCH($A$104,JEUDI!Y6:Y29,0))</f>
        <v>#N/A</v>
      </c>
      <c r="GX104" s="565" t="e">
        <f>INDEX(JEUDI!$B$6:$B$29,MATCH($A$104,JEUDI!Z6:Z29,0))</f>
        <v>#N/A</v>
      </c>
      <c r="GY104" s="565">
        <f>INDEX(JEUDI!$B$6:$B$29,MATCH($A$104,JEUDI!AA6:AA29,0))</f>
        <v>0.33333333333333331</v>
      </c>
      <c r="GZ104" s="565">
        <f>INDEX(JEUDI!$B$6:$B$29,MATCH($A$104,JEUDI!AB6:AB29,0))</f>
        <v>0.33333333333333331</v>
      </c>
      <c r="HA104" s="572">
        <f t="shared" si="82"/>
        <v>0.66666666666666663</v>
      </c>
      <c r="HC104" s="772">
        <f t="shared" si="83"/>
        <v>0</v>
      </c>
      <c r="HD104" s="565" t="e">
        <f>INDEX(VENDREDI!$B$6:$B$29,MATCH($A$104,VENDREDI!D6:D29,0))</f>
        <v>#N/A</v>
      </c>
      <c r="HE104" s="565" t="e">
        <f>INDEX(VENDREDI!$B$6:$B$29,MATCH($A$104,VENDREDI!E6:E29,0))</f>
        <v>#N/A</v>
      </c>
      <c r="HF104" s="565" t="e">
        <f>INDEX(VENDREDI!$B$6:$B$29,MATCH($A$104,VENDREDI!F6:F29,0))</f>
        <v>#N/A</v>
      </c>
      <c r="HG104" s="565" t="e">
        <f>INDEX(VENDREDI!$B$6:$B$29,MATCH($A$104,VENDREDI!G6:G29,0))</f>
        <v>#N/A</v>
      </c>
      <c r="HH104" s="565" t="e">
        <f>INDEX(VENDREDI!$B$6:$B$29,MATCH($A$104,VENDREDI!H6:H29,0))</f>
        <v>#N/A</v>
      </c>
      <c r="HI104" s="565" t="e">
        <f>INDEX(VENDREDI!$B$6:$B$29,MATCH($A$104,VENDREDI!I6:I29,0))</f>
        <v>#N/A</v>
      </c>
      <c r="HJ104" s="565" t="e">
        <f>INDEX(VENDREDI!$B$6:$B$29,MATCH($A$104,VENDREDI!J6:J29,0))</f>
        <v>#N/A</v>
      </c>
      <c r="HK104" s="565" t="e">
        <f>INDEX(VENDREDI!$B$6:$B$29,MATCH($A$104,VENDREDI!K6:K29,0))</f>
        <v>#N/A</v>
      </c>
      <c r="HL104" s="565" t="e">
        <f>INDEX(VENDREDI!$B$6:$B$29,MATCH($A$104,VENDREDI!L6:L29,0))</f>
        <v>#N/A</v>
      </c>
      <c r="HM104" s="565" t="e">
        <f>INDEX(VENDREDI!$B$6:$B$29,MATCH($A$104,VENDREDI!M6:M29,0))</f>
        <v>#N/A</v>
      </c>
      <c r="HN104" s="565" t="e">
        <f>INDEX(VENDREDI!$B$6:$B$29,MATCH($A$104,VENDREDI!N6:N29,0))</f>
        <v>#N/A</v>
      </c>
      <c r="HO104" s="565" t="e">
        <f>INDEX(VENDREDI!$B$6:$B$29,MATCH($A$104,VENDREDI!O6:O29,0))</f>
        <v>#N/A</v>
      </c>
      <c r="HP104" s="565" t="e">
        <f>INDEX(VENDREDI!$B$6:$B$29,MATCH($A$104,VENDREDI!P6:P29,0))</f>
        <v>#N/A</v>
      </c>
      <c r="HQ104" s="565" t="e">
        <f>INDEX(VENDREDI!$B$6:$B$29,MATCH($A$104,VENDREDI!Q6:Q29,0))</f>
        <v>#N/A</v>
      </c>
      <c r="HR104" s="565" t="e">
        <f>INDEX(VENDREDI!$B$6:$B$29,MATCH($A$104,VENDREDI!R6:R29,0))</f>
        <v>#N/A</v>
      </c>
      <c r="HS104" s="565" t="e">
        <f>INDEX(VENDREDI!$B$6:$B$29,MATCH($A$104,VENDREDI!S6:S29,0))</f>
        <v>#N/A</v>
      </c>
      <c r="HT104" s="565" t="e">
        <f>INDEX(VENDREDI!$B$6:$B$29,MATCH($A$104,VENDREDI!T6:T29,0))</f>
        <v>#N/A</v>
      </c>
      <c r="HU104" s="565" t="e">
        <f>INDEX(VENDREDI!$B$6:$B$29,MATCH($A$104,VENDREDI!U6:U29,0))</f>
        <v>#N/A</v>
      </c>
      <c r="HV104" s="565" t="e">
        <f>INDEX(VENDREDI!$B$6:$B$29,MATCH($A$104,VENDREDI!V6:V29,0))</f>
        <v>#N/A</v>
      </c>
      <c r="HW104" s="565" t="e">
        <f>INDEX(VENDREDI!$B$6:$B$29,MATCH($A$104,VENDREDI!W6:W29,0))</f>
        <v>#N/A</v>
      </c>
      <c r="HX104" s="565" t="e">
        <f>INDEX(VENDREDI!$B$6:$B$29,MATCH($A$104,VENDREDI!X6:X29,0))</f>
        <v>#N/A</v>
      </c>
      <c r="HY104" s="565" t="e">
        <f>INDEX(VENDREDI!$B$6:$B$29,MATCH($A$104,VENDREDI!Y6:Y29,0))</f>
        <v>#N/A</v>
      </c>
      <c r="HZ104" s="565" t="e">
        <f>INDEX(VENDREDI!$B$6:$B$29,MATCH($A$104,VENDREDI!Z6:Z29,0))</f>
        <v>#N/A</v>
      </c>
      <c r="IA104" s="565">
        <f>INDEX(VENDREDI!$B$6:$B$29,MATCH($A$104,VENDREDI!AA6:AA29,0))</f>
        <v>0.33333333333333331</v>
      </c>
      <c r="IB104" s="565">
        <f>INDEX(VENDREDI!$B$6:$B$29,MATCH($A$104,VENDREDI!AB6:AB29,0))</f>
        <v>0.33333333333333331</v>
      </c>
      <c r="IC104" s="572">
        <f t="shared" si="84"/>
        <v>0.66666666666666663</v>
      </c>
      <c r="IG104" s="772">
        <f t="shared" si="85"/>
        <v>0</v>
      </c>
      <c r="JG104" s="572">
        <f t="shared" si="86"/>
        <v>0</v>
      </c>
      <c r="JI104" s="772">
        <f t="shared" si="87"/>
        <v>0</v>
      </c>
      <c r="KI104" s="572">
        <f t="shared" si="88"/>
        <v>0</v>
      </c>
      <c r="KK104" s="565">
        <f t="shared" si="89"/>
        <v>0</v>
      </c>
      <c r="LK104" s="572">
        <f t="shared" si="90"/>
        <v>0</v>
      </c>
      <c r="LM104" s="565">
        <f t="shared" si="91"/>
        <v>0</v>
      </c>
      <c r="MM104" s="572">
        <f t="shared" si="92"/>
        <v>0</v>
      </c>
      <c r="MP104" s="565">
        <f t="shared" si="93"/>
        <v>0</v>
      </c>
      <c r="NP104" s="572">
        <f t="shared" si="94"/>
        <v>0</v>
      </c>
      <c r="NS104" s="564">
        <f t="shared" si="95"/>
        <v>0</v>
      </c>
      <c r="NT104" s="617" t="e">
        <f>INDEX(LUNDI!$B$63:$B$66,MATCH(A104,LUNDI!$D$63:$D$66,0))</f>
        <v>#N/A</v>
      </c>
      <c r="NU104" s="618" t="e">
        <f>INDEX(LUNDI!$B$63:$B$66,MATCH(A104,LUNDI!$E$63:$E$66,0))</f>
        <v>#N/A</v>
      </c>
      <c r="NV104" s="625" t="e">
        <f>INDEX(LUNDI!$H$63:$H$66,MATCH(A104,LUNDI!$J$63:$J$66,0))</f>
        <v>#N/A</v>
      </c>
      <c r="NW104" s="626" t="e">
        <f>INDEX(LUNDI!$H$63:$H$66,MATCH(A104,LUNDI!$K$63:$K$66,0))</f>
        <v>#N/A</v>
      </c>
      <c r="NX104" s="617" t="e">
        <f>INDEX(MARDI!$B$63:$B$66,MATCH(A104,MARDI!$D$63:$D$66,0))</f>
        <v>#N/A</v>
      </c>
      <c r="NY104" s="618" t="e">
        <f>INDEX(MARDI!$B$63:$B$66,MATCH(A104,MARDI!$E$63:$E$66,0))</f>
        <v>#N/A</v>
      </c>
      <c r="NZ104" s="625" t="e">
        <f>INDEX(MARDI!$H$63:$H$66,MATCH(A104,MARDI!$J$63:$J$66,0))</f>
        <v>#N/A</v>
      </c>
      <c r="OA104" s="626" t="e">
        <f>INDEX(MARDI!$H$63:$H$66,MATCH(A104,MARDI!$K$63:$K$66,0))</f>
        <v>#N/A</v>
      </c>
      <c r="OB104" s="617" t="e">
        <f>INDEX(MERCREDI!$B$63:$B$66,MATCH(A104,MERCREDI!$D$63:$D$66,0))</f>
        <v>#N/A</v>
      </c>
      <c r="OC104" s="618" t="e">
        <f>INDEX(MERCREDI!$B$63:$B$66,MATCH(A104,MERCREDI!$E$63:$E$66,0))</f>
        <v>#N/A</v>
      </c>
      <c r="OD104" s="625" t="e">
        <f>INDEX(MERCREDI!$H$63:$H$66,MATCH(A104,MERCREDI!$J$63:$J$66,0))</f>
        <v>#N/A</v>
      </c>
      <c r="OE104" s="626" t="e">
        <f>INDEX(MERCREDI!$H$63:$H$66,MATCH(A104,MERCREDI!$K$63:$K$66,0))</f>
        <v>#N/A</v>
      </c>
      <c r="OF104" s="617" t="e">
        <f>INDEX(JEUDI!$B$63:$B$66,MATCH(A104,JEUDI!$D$63:$D$66,0))</f>
        <v>#N/A</v>
      </c>
      <c r="OG104" s="618" t="e">
        <f>INDEX(JEUDI!$B$63:$B$66,MATCH(A104,JEUDI!$E$63:$E$66,0))</f>
        <v>#N/A</v>
      </c>
      <c r="OH104" s="625" t="e">
        <f>INDEX(JEUDI!$H$63:$H$66,MATCH(A104,JEUDI!$J$63:$J$66,0))</f>
        <v>#N/A</v>
      </c>
      <c r="OI104" s="626" t="e">
        <f>INDEX(JEUDI!$H$63:$H$66,MATCH(A104,JEUDI!$K$63:$K$66,0))</f>
        <v>#N/A</v>
      </c>
      <c r="OJ104" s="617" t="e">
        <f>INDEX(VENDREDI!$B$63:$B$66,MATCH(A104,VENDREDI!$D$63:$D$66,0))</f>
        <v>#N/A</v>
      </c>
      <c r="OK104" s="618" t="e">
        <f>INDEX(VENDREDI!$B$63:$B$66,MATCH(A104,VENDREDI!$E$63:$E$66,0))</f>
        <v>#N/A</v>
      </c>
      <c r="OL104" s="625" t="e">
        <f>INDEX(VENDREDI!$H$63:$H$66,MATCH(A104,VENDREDI!$J$63:$J$66,0))</f>
        <v>#N/A</v>
      </c>
      <c r="OM104" s="626" t="e">
        <f>INDEX(VENDREDI!$H$63:$H$66,MATCH(A104,VENDREDI!$K$63:$K$66,0))</f>
        <v>#N/A</v>
      </c>
      <c r="ON104" s="669">
        <f t="shared" si="96"/>
        <v>0</v>
      </c>
      <c r="OO104" s="641" t="e">
        <f>INDEX(LUNDI!$C$63:$C$66,MATCH(A104,LUNDI!$D$63:$D$66,0))</f>
        <v>#N/A</v>
      </c>
      <c r="OP104" s="642" t="e">
        <f>INDEX(LUNDI!$C$63:$C$66,MATCH(A104,LUNDI!$E$63:$E$66,0))</f>
        <v>#N/A</v>
      </c>
      <c r="OQ104" s="645" t="e">
        <f>INDEX(LUNDI!$I$63:$I$66,MATCH(A104,LUNDI!$J$63:$J$66,0))</f>
        <v>#N/A</v>
      </c>
      <c r="OR104" s="646" t="e">
        <f>INDEX(LUNDI!$I$63:$I$66,MATCH(A104,LUNDI!$K$63:$K$66,0))</f>
        <v>#N/A</v>
      </c>
      <c r="OS104" s="649" t="e">
        <f>INDEX(MARDI!$C$63:$C$66,MATCH(A104,MARDI!$D$63:$D$66,0))</f>
        <v>#N/A</v>
      </c>
      <c r="OT104" s="650" t="e">
        <f>INDEX(MARDI!$C$63:$C$66,MATCH(A104,MARDI!$E$63:$E$66,0))</f>
        <v>#N/A</v>
      </c>
      <c r="OU104" s="651" t="e">
        <f>INDEX(MARDI!$I$63:$I$66,MATCH(A104,MARDI!$J$63:$J$66,0))</f>
        <v>#N/A</v>
      </c>
      <c r="OV104" s="652" t="e">
        <f>INDEX(MARDI!$I$63:$I$66,MATCH(A104,MARDI!$K$63:$K$66,0))</f>
        <v>#N/A</v>
      </c>
      <c r="OW104" s="657" t="e">
        <f>INDEX(MERCREDI!$C$63:$C$66,MATCH(A104,MERCREDI!$D$63:$D$66,0))</f>
        <v>#N/A</v>
      </c>
      <c r="OX104" s="658" t="e">
        <f>INDEX(MERCREDI!$C$63:$C$66,MATCH(A104,MERCREDI!$E$63:$E$66,0))</f>
        <v>#N/A</v>
      </c>
      <c r="OY104" s="659" t="e">
        <f>INDEX(MERCREDI!$I$63:$I$66,MATCH(A104,MERCREDI!$J$63:$J$66,0))</f>
        <v>#N/A</v>
      </c>
      <c r="OZ104" s="660" t="e">
        <f>INDEX(MERCREDI!$I$63:$I$66,MATCH(A104,MERCREDI!$K$63:$K$66,0))</f>
        <v>#N/A</v>
      </c>
      <c r="PA104" s="657" t="e">
        <f>INDEX(JEUDI!$C$63:$C$66,MATCH(A104,JEUDI!$D$63:$D$66,0))</f>
        <v>#N/A</v>
      </c>
      <c r="PB104" s="658" t="e">
        <f>INDEX(JEUDI!$C$63:$C$66,MATCH(A104,JEUDI!$E$63:$E$66,0))</f>
        <v>#N/A</v>
      </c>
      <c r="PC104" s="659" t="e">
        <f>INDEX(JEUDI!$I$63:$I$66,MATCH(A104,JEUDI!$J$63:$J$66,0))</f>
        <v>#N/A</v>
      </c>
      <c r="PD104" s="660" t="e">
        <f>INDEX(JEUDI!$I$63:$I$66,MATCH(A104,JEUDI!$K$63:$K$66,0))</f>
        <v>#N/A</v>
      </c>
      <c r="PE104" s="657" t="e">
        <f>INDEX(VENDREDI!$C$63:$C$66,MATCH(A104,VENDREDI!$D$63:$D$66,0))</f>
        <v>#N/A</v>
      </c>
      <c r="PF104" s="658" t="e">
        <f>INDEX(VENDREDI!$C$63:$C$66,MATCH(A104,VENDREDI!$E$63:$E$66,0))</f>
        <v>#N/A</v>
      </c>
      <c r="PG104" s="659" t="e">
        <f>INDEX(VENDREDI!$I$63:$I$66,MATCH(A104,VENDREDI!$J$63:$J$66,0))</f>
        <v>#N/A</v>
      </c>
      <c r="PH104" s="660" t="e">
        <f>INDEX(VENDREDI!$I$63:$I$66,MATCH(A104,VENDREDI!$K$63:$K$66,0))</f>
        <v>#N/A</v>
      </c>
    </row>
    <row r="105" spans="1:424" x14ac:dyDescent="0.25">
      <c r="A105" s="198">
        <f>'LISTE DES PROFS'!A100</f>
        <v>0</v>
      </c>
      <c r="B105" s="226">
        <f t="shared" si="69"/>
        <v>0</v>
      </c>
      <c r="C105" s="487">
        <f t="shared" si="70"/>
        <v>0</v>
      </c>
      <c r="D105" s="481">
        <f t="shared" si="71"/>
        <v>0</v>
      </c>
      <c r="E105" s="482">
        <f t="shared" si="72"/>
        <v>0</v>
      </c>
      <c r="F105" s="226">
        <f t="shared" si="73"/>
        <v>0</v>
      </c>
      <c r="G105" s="487">
        <f t="shared" si="74"/>
        <v>0</v>
      </c>
      <c r="H105" s="481">
        <f t="shared" si="97"/>
        <v>0</v>
      </c>
      <c r="I105" s="482">
        <f t="shared" si="76"/>
        <v>0</v>
      </c>
      <c r="J105" s="226">
        <f t="shared" si="98"/>
        <v>0</v>
      </c>
      <c r="K105" s="487">
        <f t="shared" si="99"/>
        <v>0</v>
      </c>
      <c r="L105" s="481">
        <f t="shared" si="100"/>
        <v>0</v>
      </c>
      <c r="M105" s="482">
        <f t="shared" si="101"/>
        <v>0</v>
      </c>
      <c r="N105" s="492">
        <f t="shared" si="77"/>
        <v>0</v>
      </c>
      <c r="P105" s="226">
        <f>COUNTIF(LUNDI!$D$6:$AB$15,A105)</f>
        <v>0</v>
      </c>
      <c r="Q105" s="228">
        <f>COUNTIF(LUNDI!$D$20:$Y$29,A105)</f>
        <v>0</v>
      </c>
      <c r="R105" s="444">
        <f t="shared" si="56"/>
        <v>0</v>
      </c>
      <c r="S105" s="228">
        <f>COUNTIF(MARDI!$D$6:$AB$15,A105)</f>
        <v>0</v>
      </c>
      <c r="T105" s="228">
        <f>COUNTIF(MARDI!$D$20:$Y$29,A105)</f>
        <v>0</v>
      </c>
      <c r="U105" s="444">
        <f t="shared" si="57"/>
        <v>0</v>
      </c>
      <c r="V105" s="228">
        <f>COUNTIF(MERCREDI!$D$6:$AB$15,A105)</f>
        <v>0</v>
      </c>
      <c r="W105" s="228">
        <f>COUNTIF(MERCREDI!$D$20:$Y$29,A105)</f>
        <v>0</v>
      </c>
      <c r="X105" s="444">
        <f t="shared" si="58"/>
        <v>0</v>
      </c>
      <c r="Y105" s="228">
        <f>COUNTIF(JEUDI!$D$6:$AB$15,A105)</f>
        <v>0</v>
      </c>
      <c r="Z105" s="228">
        <f>COUNTIF(JEUDI!$D$20:$Y$29,A105)</f>
        <v>0</v>
      </c>
      <c r="AA105" s="444">
        <f t="shared" si="59"/>
        <v>0</v>
      </c>
      <c r="AB105" s="228">
        <f>COUNTIF(VENDREDI!$D$6:$AB$15,A105)</f>
        <v>0</v>
      </c>
      <c r="AC105" s="229">
        <f>COUNTIF(VENDREDI!$D$20:$Y$29,A105)</f>
        <v>0</v>
      </c>
      <c r="AD105" s="451">
        <f t="shared" si="60"/>
        <v>0</v>
      </c>
      <c r="AE105" s="226">
        <f>COUNTIF(LUNDI!$D$63:$D$66,A105)</f>
        <v>0</v>
      </c>
      <c r="AF105" s="227">
        <f>COUNTIF(LUNDI!$E$63:$E$66,A105)</f>
        <v>0</v>
      </c>
      <c r="AG105" s="228">
        <f>COUNTIF(MARDI!$D$63:$D$66,A105)</f>
        <v>0</v>
      </c>
      <c r="AH105" s="234">
        <f>COUNTIF(MARDI!$E$63:$E$66,A105)</f>
        <v>0</v>
      </c>
      <c r="AI105" s="228">
        <f>COUNTIF(MERCREDI!$D$63:$D$66,A105)</f>
        <v>0</v>
      </c>
      <c r="AJ105" s="234">
        <f>COUNTIF(MERCREDI!$E$63:$E$66,A105)</f>
        <v>0</v>
      </c>
      <c r="AK105" s="228">
        <f>COUNTIF(JEUDI!$D$63:$D$66,A105)</f>
        <v>0</v>
      </c>
      <c r="AL105" s="227">
        <f>COUNTIF(JEUDI!$E$63:$E$66,A105)</f>
        <v>0</v>
      </c>
      <c r="AM105" s="228">
        <f>COUNTIF(VENDREDI!$D$63:$D$66,A105)</f>
        <v>0</v>
      </c>
      <c r="AN105" s="525">
        <f>COUNTIF(VENDREDI!$E$63:$E$66,A105)</f>
        <v>0</v>
      </c>
      <c r="AO105" s="226">
        <f>COUNTIF(LUNDI!$F$63:$F$66,A105)</f>
        <v>0</v>
      </c>
      <c r="AP105" s="227"/>
      <c r="AQ105" s="228">
        <f>COUNTIF(MARDI!$F$63:$F$66,A105)</f>
        <v>0</v>
      </c>
      <c r="AR105" s="227"/>
      <c r="AS105" s="228">
        <f>COUNTIF(MERCREDI!$F$63:$F$66,A105)</f>
        <v>0</v>
      </c>
      <c r="AT105" s="227"/>
      <c r="AU105" s="228">
        <f>COUNTIF(JEUDI!$F$63:$F$66,A105)</f>
        <v>0</v>
      </c>
      <c r="AV105" s="227"/>
      <c r="AW105" s="229">
        <f>COUNTIF(VENDREDI!$F$63:$F$66,A105)</f>
        <v>0</v>
      </c>
      <c r="AZ105" s="236">
        <f>COUNTIF(LUNDI!$D$35:$AB$44,A105)</f>
        <v>0</v>
      </c>
      <c r="BA105" s="237">
        <f>COUNTIF(LUNDI!$D$49:$Y$58,A105)</f>
        <v>0</v>
      </c>
      <c r="BB105" s="444">
        <f t="shared" si="61"/>
        <v>0</v>
      </c>
      <c r="BC105" s="237">
        <f>COUNTIF(MARDI!$D$35:$AB$44,A105)</f>
        <v>0</v>
      </c>
      <c r="BD105" s="237">
        <f>COUNTIF(MARDI!$D$49:$Y$58,A105)</f>
        <v>0</v>
      </c>
      <c r="BE105" s="444">
        <f t="shared" si="62"/>
        <v>0</v>
      </c>
      <c r="BF105" s="237">
        <f>COUNTIF(MERCREDI!$D$35:$AB$44,A105)</f>
        <v>0</v>
      </c>
      <c r="BG105" s="237">
        <f>COUNTIF(MERCREDI!$D$49:$Y$58,A105)</f>
        <v>0</v>
      </c>
      <c r="BH105" s="444">
        <f t="shared" si="63"/>
        <v>0</v>
      </c>
      <c r="BI105" s="237">
        <f>COUNTIF(JEUDI!$D$35:$AB$44,A105)</f>
        <v>0</v>
      </c>
      <c r="BJ105" s="237">
        <f>COUNTIF(JEUDI!$D$49:$Y$58,A105)</f>
        <v>0</v>
      </c>
      <c r="BK105" s="444">
        <f t="shared" si="64"/>
        <v>0</v>
      </c>
      <c r="BL105" s="237">
        <f>COUNTIF(VENDREDI!$D$35:$AB$44,A105)</f>
        <v>0</v>
      </c>
      <c r="BM105" s="238">
        <f>COUNTIF(VENDREDI!$D$49:$Y$58,A105)</f>
        <v>0</v>
      </c>
      <c r="BN105" s="451">
        <f t="shared" si="65"/>
        <v>0</v>
      </c>
      <c r="BO105" s="207">
        <f>COUNTIF(LUNDI!$J$63:$J$66,A105)</f>
        <v>0</v>
      </c>
      <c r="BP105" s="41">
        <f>COUNTIF(LUNDI!$K$63:$K$66,A105)</f>
        <v>0</v>
      </c>
      <c r="BQ105" s="207">
        <f>COUNTIF(MARDI!$J$63:$J$66,A105)</f>
        <v>0</v>
      </c>
      <c r="BR105" s="41">
        <f>COUNTIF(MARDI!$K$63:$K$66,A105)</f>
        <v>0</v>
      </c>
      <c r="BS105" s="207">
        <f>COUNTIF(MERCREDI!$J$63:$J$66,A105)</f>
        <v>0</v>
      </c>
      <c r="BT105" s="41">
        <f>COUNTIF(MERCREDI!$K$63:$K$66,A105)</f>
        <v>0</v>
      </c>
      <c r="BU105" s="207">
        <f>COUNTIF(JEUDI!$J$63:$J$66,A105)</f>
        <v>0</v>
      </c>
      <c r="BV105" s="41">
        <f>COUNTIF(JEUDI!$K$63:$K$66,A105)</f>
        <v>0</v>
      </c>
      <c r="BW105" s="207">
        <f>COUNTIF(VENDREDI!$J$63:$J$66,A105)</f>
        <v>0</v>
      </c>
      <c r="BX105" s="42">
        <f>COUNTIF(VENDREDI!$K$63:$K$66,A105)</f>
        <v>0</v>
      </c>
      <c r="BY105" s="207">
        <f>COUNTIF(LUNDI!$L$66:$L161,A105)</f>
        <v>0</v>
      </c>
      <c r="BZ105" s="208"/>
      <c r="CA105" s="41">
        <f>COUNTIF(MARDI!$L$63:$L$66,A105)</f>
        <v>0</v>
      </c>
      <c r="CB105" s="208"/>
      <c r="CC105" s="208">
        <f>COUNTIF(MERCREDI!$L$63:$L$66,A105)</f>
        <v>0</v>
      </c>
      <c r="CD105" s="208"/>
      <c r="CE105" s="41">
        <f>COUNTIF(JEUDI!$L$63:$L$66,A105)</f>
        <v>0</v>
      </c>
      <c r="CF105" s="208"/>
      <c r="CG105" s="209">
        <f>COUNTIF(VENDREDI!$L$63:$L$66,A105)</f>
        <v>0</v>
      </c>
      <c r="CH105" s="466"/>
      <c r="CI105" s="466"/>
      <c r="CJ105" s="466"/>
      <c r="CK105" s="43">
        <f>COUNTIF(LUNDI!$O$64:$O$66,A105)</f>
        <v>0</v>
      </c>
      <c r="CL105" s="41">
        <f>COUNTIF(MARDI!$O$64:$O$66,A105)</f>
        <v>0</v>
      </c>
      <c r="CM105" s="41">
        <f>COUNTIF(MERCREDI!$O$64:$O$66,A105)</f>
        <v>0</v>
      </c>
      <c r="CN105" s="41">
        <f>COUNTIF(JEUDI!$O$64:$O$66,A105)</f>
        <v>0</v>
      </c>
      <c r="CO105" s="42">
        <f>COUNTIF(VENDREDI!$O$64:$O$66,A105)</f>
        <v>0</v>
      </c>
      <c r="CQ105" s="43">
        <f>COUNTIF(LUNDI!$P$64:$P$66,A105)</f>
        <v>0</v>
      </c>
      <c r="CR105" s="41">
        <f>COUNTIF(MARDI!$P$64:$P$66,A105)</f>
        <v>0</v>
      </c>
      <c r="CS105" s="41">
        <f>COUNTIF(MERCREDI!$P$64:$P$66,A105)</f>
        <v>0</v>
      </c>
      <c r="CT105" s="41">
        <f>COUNTIF(JEUDI!$P$64:$P$66,A105)</f>
        <v>0</v>
      </c>
      <c r="CU105" s="42">
        <f>COUNTIF(VENDREDI!$P$64:$P$66,A105)</f>
        <v>0</v>
      </c>
      <c r="CV105" s="543">
        <f t="shared" si="78"/>
        <v>0</v>
      </c>
      <c r="CW105" s="559" t="e">
        <f>INDEX(LUNDI!$B$6:$B$29,MATCH($A$105,LUNDI!D6:D29,0))</f>
        <v>#N/A</v>
      </c>
      <c r="CX105" s="559" t="e">
        <f>INDEX(LUNDI!$B$6:$B$29,MATCH($A$105,LUNDI!E6:E29,0))</f>
        <v>#N/A</v>
      </c>
      <c r="CY105" s="559" t="e">
        <f>INDEX(LUNDI!$B$6:$B$29,MATCH($A$105,LUNDI!F6:F29,0))</f>
        <v>#N/A</v>
      </c>
      <c r="CZ105" s="559" t="e">
        <f>INDEX(LUNDI!$B$6:$B$29,MATCH($A$105,LUNDI!G6:G29,0))</f>
        <v>#N/A</v>
      </c>
      <c r="DA105" s="559" t="e">
        <f>INDEX(LUNDI!$B$6:$B$29,MATCH($A$105,LUNDI!H6:H29,0))</f>
        <v>#N/A</v>
      </c>
      <c r="DB105" s="559" t="e">
        <f>INDEX(LUNDI!$B$6:$B$29,MATCH($A$105,LUNDI!I6:I29,0))</f>
        <v>#N/A</v>
      </c>
      <c r="DC105" s="559" t="e">
        <f>INDEX(LUNDI!$B$6:$B$29,MATCH($A$105,LUNDI!J6:J29,0))</f>
        <v>#N/A</v>
      </c>
      <c r="DD105" s="559" t="e">
        <f>INDEX(LUNDI!$B$6:$B$29,MATCH($A$105,LUNDI!K6:K29,0))</f>
        <v>#N/A</v>
      </c>
      <c r="DE105" s="559" t="e">
        <f>INDEX(LUNDI!$B$6:$B$29,MATCH($A$105,LUNDI!L6:L29,0))</f>
        <v>#N/A</v>
      </c>
      <c r="DF105" s="559" t="e">
        <f>INDEX(LUNDI!$B$6:$B$29,MATCH($A$105,LUNDI!M6:M29,0))</f>
        <v>#N/A</v>
      </c>
      <c r="DG105" s="559" t="e">
        <f>INDEX(LUNDI!$B$6:$B$29,MATCH($A$105,LUNDI!N6:N29,0))</f>
        <v>#N/A</v>
      </c>
      <c r="DH105" s="559" t="e">
        <f>INDEX(LUNDI!$B$6:$B$29,MATCH($A$105,LUNDI!O6:O29,0))</f>
        <v>#N/A</v>
      </c>
      <c r="DI105" s="559" t="e">
        <f>INDEX(LUNDI!$B$6:$B$29,MATCH($A$105,LUNDI!P6:P29,0))</f>
        <v>#N/A</v>
      </c>
      <c r="DJ105" s="559" t="e">
        <f>INDEX(LUNDI!$B$6:$B$29,MATCH($A$105,LUNDI!Q6:Q29,0))</f>
        <v>#N/A</v>
      </c>
      <c r="DK105" s="559" t="e">
        <f>INDEX(LUNDI!$B$6:$B$29,MATCH($A$105,LUNDI!R6:R29,0))</f>
        <v>#N/A</v>
      </c>
      <c r="DL105" s="559" t="e">
        <f>INDEX(LUNDI!$B$6:$B$29,MATCH($A$105,LUNDI!S6:S29,0))</f>
        <v>#N/A</v>
      </c>
      <c r="DM105" s="559" t="e">
        <f>INDEX(LUNDI!$B$6:$B$29,MATCH($A$105,LUNDI!T6:T29,0))</f>
        <v>#N/A</v>
      </c>
      <c r="DN105" s="559" t="e">
        <f>INDEX(LUNDI!$B$6:$B$29,MATCH($A$105,LUNDI!U6:U29,0))</f>
        <v>#N/A</v>
      </c>
      <c r="DO105" s="559" t="e">
        <f>INDEX(LUNDI!$B$6:$B$29,MATCH($A$105,LUNDI!V6:V29,0))</f>
        <v>#N/A</v>
      </c>
      <c r="DP105" s="559" t="e">
        <f>INDEX(LUNDI!$B$6:$B$29,MATCH($A$105,LUNDI!W6:W29,0))</f>
        <v>#N/A</v>
      </c>
      <c r="DQ105" s="559" t="e">
        <f>INDEX(LUNDI!$B$6:$B$29,MATCH($A$105,LUNDI!X6:X29,0))</f>
        <v>#N/A</v>
      </c>
      <c r="DR105" s="559" t="e">
        <f>INDEX(LUNDI!$B$6:$B$29,MATCH($A$105,LUNDI!Y6:Y29,0))</f>
        <v>#N/A</v>
      </c>
      <c r="DS105" s="559" t="e">
        <f>INDEX(LUNDI!$B$6:$B$29,MATCH($A$105,LUNDI!Z6:Z29,0))</f>
        <v>#N/A</v>
      </c>
      <c r="DT105" s="559">
        <f>INDEX(LUNDI!$B$6:$B$29,MATCH($A$105,LUNDI!AA6:AA29,0))</f>
        <v>0.33333333333333331</v>
      </c>
      <c r="DU105" s="559">
        <f>INDEX(LUNDI!$B$6:$B$29,MATCH($A$105,LUNDI!AB6:AB29,0))</f>
        <v>0.33333333333333331</v>
      </c>
      <c r="DV105" s="572">
        <f t="shared" si="102"/>
        <v>0.66666666666666663</v>
      </c>
      <c r="DW105" s="543">
        <f t="shared" si="103"/>
        <v>0</v>
      </c>
      <c r="DX105" s="559" t="e">
        <f>INDEX(MARDI!$B$6:$B$29,MATCH($A$105,MARDI!D6:D29,0))</f>
        <v>#N/A</v>
      </c>
      <c r="DY105" s="559" t="e">
        <f>INDEX(MARDI!$B$6:$B$29,MATCH($A$105,MARDI!E6:E29,0))</f>
        <v>#N/A</v>
      </c>
      <c r="DZ105" s="559" t="e">
        <f>INDEX(MARDI!$B$6:$B$29,MATCH($A$105,MARDI!F6:F29,0))</f>
        <v>#N/A</v>
      </c>
      <c r="EA105" s="559" t="e">
        <f>INDEX(MARDI!$B$6:$B$29,MATCH($A$105,MARDI!G6:G29,0))</f>
        <v>#N/A</v>
      </c>
      <c r="EB105" s="559" t="e">
        <f>INDEX(MARDI!$B$6:$B$29,MATCH($A$105,MARDI!H6:H29,0))</f>
        <v>#N/A</v>
      </c>
      <c r="EC105" s="559" t="e">
        <f>INDEX(MARDI!$B$6:$B$29,MATCH($A$105,MARDI!I6:I29,0))</f>
        <v>#N/A</v>
      </c>
      <c r="ED105" s="559" t="e">
        <f>INDEX(MARDI!$B$6:$B$29,MATCH($A$105,MARDI!J6:J29,0))</f>
        <v>#N/A</v>
      </c>
      <c r="EE105" s="559" t="e">
        <f>INDEX(MARDI!$B$6:$B$29,MATCH($A$105,MARDI!K6:K29,0))</f>
        <v>#N/A</v>
      </c>
      <c r="EF105" s="559" t="e">
        <f>INDEX(MARDI!$B$6:$B$29,MATCH($A$105,MARDI!L6:L29,0))</f>
        <v>#N/A</v>
      </c>
      <c r="EG105" s="559" t="e">
        <f>INDEX(MARDI!$B$6:$B$29,MATCH($A$105,MARDI!M6:M29,0))</f>
        <v>#N/A</v>
      </c>
      <c r="EH105" s="559" t="e">
        <f>INDEX(MARDI!$B$6:$B$29,MATCH($A$105,MARDI!N6:N29,0))</f>
        <v>#N/A</v>
      </c>
      <c r="EI105" s="559" t="e">
        <f>INDEX(MARDI!$B$6:$B$29,MATCH($A$105,MARDI!O6:O29,0))</f>
        <v>#N/A</v>
      </c>
      <c r="EJ105" s="559" t="e">
        <f>INDEX(MARDI!$B$6:$B$29,MATCH($A$105,MARDI!P6:P29,0))</f>
        <v>#N/A</v>
      </c>
      <c r="EK105" s="559" t="e">
        <f>INDEX(MARDI!$B$6:$B$29,MATCH($A$105,MARDI!Q6:Q29,0))</f>
        <v>#N/A</v>
      </c>
      <c r="EL105" s="559" t="e">
        <f>INDEX(MARDI!$B$6:$B$29,MATCH($A$105,MARDI!R6:R29,0))</f>
        <v>#N/A</v>
      </c>
      <c r="EM105" s="559" t="e">
        <f>INDEX(MARDI!$B$6:$B$29,MATCH($A$105,MARDI!S6:S29,0))</f>
        <v>#N/A</v>
      </c>
      <c r="EN105" s="559" t="e">
        <f>INDEX(MARDI!$B$6:$B$29,MATCH($A$105,MARDI!T6:T29,0))</f>
        <v>#N/A</v>
      </c>
      <c r="EO105" s="559" t="e">
        <f>INDEX(MARDI!$B$6:$B$29,MATCH($A$105,MARDI!U6:U29,0))</f>
        <v>#N/A</v>
      </c>
      <c r="EP105" s="559" t="e">
        <f>INDEX(MARDI!$B$6:$B$29,MATCH($A$105,MARDI!V6:V29,0))</f>
        <v>#N/A</v>
      </c>
      <c r="EQ105" s="559" t="e">
        <f>INDEX(MARDI!$B$6:$B$29,MATCH($A$105,MARDI!W6:W29,0))</f>
        <v>#N/A</v>
      </c>
      <c r="ER105" s="559" t="e">
        <f>INDEX(MARDI!$B$6:$B$29,MATCH($A$105,MARDI!X6:X29,0))</f>
        <v>#N/A</v>
      </c>
      <c r="ES105" s="559" t="e">
        <f>INDEX(MARDI!$B$6:$B$29,MATCH($A$105,MARDI!Y6:Y29,0))</f>
        <v>#N/A</v>
      </c>
      <c r="ET105" s="559" t="e">
        <f>INDEX(MARDI!$B$6:$B$29,MATCH($A$105,MARDI!Z6:Z29,0))</f>
        <v>#N/A</v>
      </c>
      <c r="EU105" s="559">
        <f>INDEX(MARDI!$B$6:$B$29,MATCH($A$105,MARDI!AA6:AA29,0))</f>
        <v>0.33333333333333331</v>
      </c>
      <c r="EV105" s="559">
        <f>INDEX(MARDI!$B$6:$B$29,MATCH($A$105,MARDI!AB6:AB29,0))</f>
        <v>0.33333333333333331</v>
      </c>
      <c r="EW105" s="572">
        <f t="shared" si="104"/>
        <v>0.66666666666666663</v>
      </c>
      <c r="EY105" s="568">
        <f t="shared" si="79"/>
        <v>0</v>
      </c>
      <c r="EZ105" s="559" t="e">
        <f>INDEX(MERCREDI!$B$6:$B$29,MATCH($A$105,MERCREDI!D6:D29,0))</f>
        <v>#N/A</v>
      </c>
      <c r="FA105" s="559" t="e">
        <f>INDEX(MERCREDI!$B$6:$B$29,MATCH($A$105,MERCREDI!E6:E29,0))</f>
        <v>#N/A</v>
      </c>
      <c r="FB105" s="559" t="e">
        <f>INDEX(MERCREDI!$B$6:$B$29,MATCH($A$105,MERCREDI!F6:F29,0))</f>
        <v>#N/A</v>
      </c>
      <c r="FC105" s="559" t="e">
        <f>INDEX(MERCREDI!$B$6:$B$29,MATCH($A$105,MERCREDI!G6:G29,0))</f>
        <v>#N/A</v>
      </c>
      <c r="FD105" s="559" t="e">
        <f>INDEX(MERCREDI!$B$6:$B$29,MATCH($A$105,MERCREDI!H6:H29,0))</f>
        <v>#N/A</v>
      </c>
      <c r="FE105" s="559" t="e">
        <f>INDEX(MERCREDI!$B$6:$B$29,MATCH($A$105,MERCREDI!I6:I29,0))</f>
        <v>#N/A</v>
      </c>
      <c r="FF105" s="559" t="e">
        <f>INDEX(MERCREDI!$B$6:$B$29,MATCH($A$105,MERCREDI!J6:J29,0))</f>
        <v>#N/A</v>
      </c>
      <c r="FG105" s="559" t="e">
        <f>INDEX(MERCREDI!$B$6:$B$29,MATCH($A$105,MERCREDI!K6:K29,0))</f>
        <v>#N/A</v>
      </c>
      <c r="FH105" s="559" t="e">
        <f>INDEX(MERCREDI!$B$6:$B$29,MATCH($A$105,MERCREDI!L6:L29,0))</f>
        <v>#N/A</v>
      </c>
      <c r="FI105" s="559" t="e">
        <f>INDEX(MERCREDI!$B$6:$B$29,MATCH($A$105,MERCREDI!M6:M29,0))</f>
        <v>#N/A</v>
      </c>
      <c r="FJ105" s="559" t="e">
        <f>INDEX(MERCREDI!$B$6:$B$29,MATCH($A$105,MERCREDI!N6:N29,0))</f>
        <v>#N/A</v>
      </c>
      <c r="FK105" s="559" t="e">
        <f>INDEX(MERCREDI!$B$6:$B$29,MATCH($A$105,MERCREDI!O6:O29,0))</f>
        <v>#N/A</v>
      </c>
      <c r="FL105" s="559" t="e">
        <f>INDEX(MERCREDI!$B$6:$B$29,MATCH($A$105,MERCREDI!P6:P29,0))</f>
        <v>#N/A</v>
      </c>
      <c r="FM105" s="559" t="e">
        <f>INDEX(MERCREDI!$B$6:$B$29,MATCH($A$105,MERCREDI!Q6:Q29,0))</f>
        <v>#N/A</v>
      </c>
      <c r="FN105" s="559" t="e">
        <f>INDEX(MERCREDI!$B$6:$B$29,MATCH($A$105,MERCREDI!R6:R29,0))</f>
        <v>#N/A</v>
      </c>
      <c r="FO105" s="559" t="e">
        <f>INDEX(MERCREDI!$B$6:$B$29,MATCH($A$105,MERCREDI!S6:S29,0))</f>
        <v>#N/A</v>
      </c>
      <c r="FP105" s="559" t="e">
        <f>INDEX(MERCREDI!$B$6:$B$29,MATCH($A$105,MERCREDI!T6:T29,0))</f>
        <v>#N/A</v>
      </c>
      <c r="FQ105" s="559" t="e">
        <f>INDEX(MERCREDI!$B$6:$B$29,MATCH($A$105,MERCREDI!U6:U29,0))</f>
        <v>#N/A</v>
      </c>
      <c r="FR105" s="559" t="e">
        <f>INDEX(MERCREDI!$B$6:$B$29,MATCH($A$105,MERCREDI!V6:V29,0))</f>
        <v>#N/A</v>
      </c>
      <c r="FS105" s="559" t="e">
        <f>INDEX(MERCREDI!$B$6:$B$29,MATCH($A$105,MERCREDI!W6:W29,0))</f>
        <v>#N/A</v>
      </c>
      <c r="FT105" s="559" t="e">
        <f>INDEX(MERCREDI!$B$6:$B$29,MATCH($A$105,MERCREDI!X6:X29,0))</f>
        <v>#N/A</v>
      </c>
      <c r="FU105" s="559" t="e">
        <f>INDEX(MERCREDI!$B$6:$B$29,MATCH($A$105,MERCREDI!Y6:Y29,0))</f>
        <v>#N/A</v>
      </c>
      <c r="FV105" s="559" t="e">
        <f>INDEX(MERCREDI!$B$6:$B$29,MATCH($A$105,MERCREDI!Z6:Z29,0))</f>
        <v>#N/A</v>
      </c>
      <c r="FW105" s="559">
        <f>INDEX(MERCREDI!$B$6:$B$29,MATCH($A$105,MERCREDI!AA6:AA29,0))</f>
        <v>0.33333333333333331</v>
      </c>
      <c r="FX105" s="559">
        <f>INDEX(MERCREDI!$B$6:$B$29,MATCH($A$105,MERCREDI!AB6:AB29,0))</f>
        <v>0.33333333333333331</v>
      </c>
      <c r="FY105" s="572">
        <f t="shared" si="80"/>
        <v>0.66666666666666663</v>
      </c>
      <c r="GA105" s="570">
        <f t="shared" si="81"/>
        <v>0</v>
      </c>
      <c r="GB105" s="565" t="e">
        <f>INDEX(JEUDI!$B$6:$B$29,MATCH($A$105,JEUDI!D6:D29,0))</f>
        <v>#N/A</v>
      </c>
      <c r="GC105" s="565" t="e">
        <f>INDEX(JEUDI!$B$6:$B$29,MATCH($A$105,JEUDI!E6:E29,0))</f>
        <v>#N/A</v>
      </c>
      <c r="GD105" s="565" t="e">
        <f>INDEX(JEUDI!$B$6:$B$29,MATCH($A$105,JEUDI!F6:F29,0))</f>
        <v>#N/A</v>
      </c>
      <c r="GE105" s="565" t="e">
        <f>INDEX(JEUDI!$B$6:$B$29,MATCH($A$105,JEUDI!G6:G29,0))</f>
        <v>#N/A</v>
      </c>
      <c r="GF105" s="565" t="e">
        <f>INDEX(JEUDI!$B$6:$B$29,MATCH($A$105,JEUDI!H6:H29,0))</f>
        <v>#N/A</v>
      </c>
      <c r="GG105" s="565" t="e">
        <f>INDEX(JEUDI!$B$6:$B$29,MATCH($A$105,JEUDI!I6:I29,0))</f>
        <v>#N/A</v>
      </c>
      <c r="GH105" s="565" t="e">
        <f>INDEX(JEUDI!$B$6:$B$29,MATCH($A$105,JEUDI!J6:J29,0))</f>
        <v>#N/A</v>
      </c>
      <c r="GI105" s="565" t="e">
        <f>INDEX(JEUDI!$B$6:$B$29,MATCH($A$105,JEUDI!K6:K29,0))</f>
        <v>#N/A</v>
      </c>
      <c r="GJ105" s="565" t="e">
        <f>INDEX(JEUDI!$B$6:$B$29,MATCH($A$105,JEUDI!L6:L29,0))</f>
        <v>#N/A</v>
      </c>
      <c r="GK105" s="565" t="e">
        <f>INDEX(JEUDI!$B$6:$B$29,MATCH($A$105,JEUDI!M6:M29,0))</f>
        <v>#N/A</v>
      </c>
      <c r="GL105" s="565" t="e">
        <f>INDEX(JEUDI!$B$6:$B$29,MATCH($A$105,JEUDI!N6:N29,0))</f>
        <v>#N/A</v>
      </c>
      <c r="GM105" s="565" t="e">
        <f>INDEX(JEUDI!$B$6:$B$29,MATCH($A$105,JEUDI!O6:O29,0))</f>
        <v>#N/A</v>
      </c>
      <c r="GN105" s="565" t="e">
        <f>INDEX(JEUDI!$B$6:$B$29,MATCH($A$105,JEUDI!P6:P29,0))</f>
        <v>#N/A</v>
      </c>
      <c r="GO105" s="565" t="e">
        <f>INDEX(JEUDI!$B$6:$B$29,MATCH($A$105,JEUDI!Q6:Q29,0))</f>
        <v>#N/A</v>
      </c>
      <c r="GP105" s="565" t="e">
        <f>INDEX(JEUDI!$B$6:$B$29,MATCH($A$105,JEUDI!R6:R29,0))</f>
        <v>#N/A</v>
      </c>
      <c r="GQ105" s="565" t="e">
        <f>INDEX(JEUDI!$B$6:$B$29,MATCH($A$105,JEUDI!S6:S29,0))</f>
        <v>#N/A</v>
      </c>
      <c r="GR105" s="565" t="e">
        <f>INDEX(JEUDI!$B$6:$B$29,MATCH($A$105,JEUDI!T6:T29,0))</f>
        <v>#N/A</v>
      </c>
      <c r="GS105" s="565" t="e">
        <f>INDEX(JEUDI!$B$6:$B$29,MATCH($A$105,JEUDI!U6:U29,0))</f>
        <v>#N/A</v>
      </c>
      <c r="GT105" s="565" t="e">
        <f>INDEX(JEUDI!$B$6:$B$29,MATCH($A$105,JEUDI!V6:V29,0))</f>
        <v>#N/A</v>
      </c>
      <c r="GU105" s="565" t="e">
        <f>INDEX(JEUDI!$B$6:$B$29,MATCH($A$105,JEUDI!W6:W29,0))</f>
        <v>#N/A</v>
      </c>
      <c r="GV105" s="565" t="e">
        <f>INDEX(JEUDI!$B$6:$B$29,MATCH($A$105,JEUDI!X6:X29,0))</f>
        <v>#N/A</v>
      </c>
      <c r="GW105" s="565" t="e">
        <f>INDEX(JEUDI!$B$6:$B$29,MATCH($A$105,JEUDI!Y6:Y29,0))</f>
        <v>#N/A</v>
      </c>
      <c r="GX105" s="565" t="e">
        <f>INDEX(JEUDI!$B$6:$B$29,MATCH($A$105,JEUDI!Z6:Z29,0))</f>
        <v>#N/A</v>
      </c>
      <c r="GY105" s="565">
        <f>INDEX(JEUDI!$B$6:$B$29,MATCH($A$105,JEUDI!AA6:AA29,0))</f>
        <v>0.33333333333333331</v>
      </c>
      <c r="GZ105" s="565">
        <f>INDEX(JEUDI!$B$6:$B$29,MATCH($A$105,JEUDI!AB6:AB29,0))</f>
        <v>0.33333333333333331</v>
      </c>
      <c r="HA105" s="572">
        <f t="shared" si="82"/>
        <v>0.66666666666666663</v>
      </c>
      <c r="HC105" s="772">
        <f t="shared" si="83"/>
        <v>0</v>
      </c>
      <c r="HD105" s="565" t="e">
        <f>INDEX(VENDREDI!$B$6:$B$29,MATCH($A$105,VENDREDI!D6:D29,0))</f>
        <v>#N/A</v>
      </c>
      <c r="HE105" s="565" t="e">
        <f>INDEX(VENDREDI!$B$6:$B$29,MATCH($A$105,VENDREDI!E6:E29,0))</f>
        <v>#N/A</v>
      </c>
      <c r="HF105" s="565" t="e">
        <f>INDEX(VENDREDI!$B$6:$B$29,MATCH($A$105,VENDREDI!F6:F29,0))</f>
        <v>#N/A</v>
      </c>
      <c r="HG105" s="565" t="e">
        <f>INDEX(VENDREDI!$B$6:$B$29,MATCH($A$105,VENDREDI!G6:G29,0))</f>
        <v>#N/A</v>
      </c>
      <c r="HH105" s="565" t="e">
        <f>INDEX(VENDREDI!$B$6:$B$29,MATCH($A$105,VENDREDI!H6:H29,0))</f>
        <v>#N/A</v>
      </c>
      <c r="HI105" s="565" t="e">
        <f>INDEX(VENDREDI!$B$6:$B$29,MATCH($A$105,VENDREDI!I6:I29,0))</f>
        <v>#N/A</v>
      </c>
      <c r="HJ105" s="565" t="e">
        <f>INDEX(VENDREDI!$B$6:$B$29,MATCH($A$105,VENDREDI!J6:J29,0))</f>
        <v>#N/A</v>
      </c>
      <c r="HK105" s="565" t="e">
        <f>INDEX(VENDREDI!$B$6:$B$29,MATCH($A$105,VENDREDI!K6:K29,0))</f>
        <v>#N/A</v>
      </c>
      <c r="HL105" s="565" t="e">
        <f>INDEX(VENDREDI!$B$6:$B$29,MATCH($A$105,VENDREDI!L6:L29,0))</f>
        <v>#N/A</v>
      </c>
      <c r="HM105" s="565" t="e">
        <f>INDEX(VENDREDI!$B$6:$B$29,MATCH($A$105,VENDREDI!M6:M29,0))</f>
        <v>#N/A</v>
      </c>
      <c r="HN105" s="565" t="e">
        <f>INDEX(VENDREDI!$B$6:$B$29,MATCH($A$105,VENDREDI!N6:N29,0))</f>
        <v>#N/A</v>
      </c>
      <c r="HO105" s="565" t="e">
        <f>INDEX(VENDREDI!$B$6:$B$29,MATCH($A$105,VENDREDI!O6:O29,0))</f>
        <v>#N/A</v>
      </c>
      <c r="HP105" s="565" t="e">
        <f>INDEX(VENDREDI!$B$6:$B$29,MATCH($A$105,VENDREDI!P6:P29,0))</f>
        <v>#N/A</v>
      </c>
      <c r="HQ105" s="565" t="e">
        <f>INDEX(VENDREDI!$B$6:$B$29,MATCH($A$105,VENDREDI!Q6:Q29,0))</f>
        <v>#N/A</v>
      </c>
      <c r="HR105" s="565" t="e">
        <f>INDEX(VENDREDI!$B$6:$B$29,MATCH($A$105,VENDREDI!R6:R29,0))</f>
        <v>#N/A</v>
      </c>
      <c r="HS105" s="565" t="e">
        <f>INDEX(VENDREDI!$B$6:$B$29,MATCH($A$105,VENDREDI!S6:S29,0))</f>
        <v>#N/A</v>
      </c>
      <c r="HT105" s="565" t="e">
        <f>INDEX(VENDREDI!$B$6:$B$29,MATCH($A$105,VENDREDI!T6:T29,0))</f>
        <v>#N/A</v>
      </c>
      <c r="HU105" s="565" t="e">
        <f>INDEX(VENDREDI!$B$6:$B$29,MATCH($A$105,VENDREDI!U6:U29,0))</f>
        <v>#N/A</v>
      </c>
      <c r="HV105" s="565" t="e">
        <f>INDEX(VENDREDI!$B$6:$B$29,MATCH($A$105,VENDREDI!V6:V29,0))</f>
        <v>#N/A</v>
      </c>
      <c r="HW105" s="565" t="e">
        <f>INDEX(VENDREDI!$B$6:$B$29,MATCH($A$105,VENDREDI!W6:W29,0))</f>
        <v>#N/A</v>
      </c>
      <c r="HX105" s="565" t="e">
        <f>INDEX(VENDREDI!$B$6:$B$29,MATCH($A$105,VENDREDI!X6:X29,0))</f>
        <v>#N/A</v>
      </c>
      <c r="HY105" s="565" t="e">
        <f>INDEX(VENDREDI!$B$6:$B$29,MATCH($A$105,VENDREDI!Y6:Y29,0))</f>
        <v>#N/A</v>
      </c>
      <c r="HZ105" s="565" t="e">
        <f>INDEX(VENDREDI!$B$6:$B$29,MATCH($A$105,VENDREDI!Z6:Z29,0))</f>
        <v>#N/A</v>
      </c>
      <c r="IA105" s="565">
        <f>INDEX(VENDREDI!$B$6:$B$29,MATCH($A$105,VENDREDI!AA6:AA29,0))</f>
        <v>0.33333333333333331</v>
      </c>
      <c r="IB105" s="565">
        <f>INDEX(VENDREDI!$B$6:$B$29,MATCH($A$105,VENDREDI!AB6:AB29,0))</f>
        <v>0.33333333333333331</v>
      </c>
      <c r="IC105" s="572">
        <f t="shared" si="84"/>
        <v>0.66666666666666663</v>
      </c>
      <c r="IG105" s="772">
        <f t="shared" si="85"/>
        <v>0</v>
      </c>
      <c r="JG105" s="572">
        <f t="shared" si="86"/>
        <v>0</v>
      </c>
      <c r="JI105" s="772">
        <f t="shared" si="87"/>
        <v>0</v>
      </c>
      <c r="KI105" s="572">
        <f t="shared" si="88"/>
        <v>0</v>
      </c>
      <c r="KK105" s="565">
        <f t="shared" si="89"/>
        <v>0</v>
      </c>
      <c r="LK105" s="572">
        <f t="shared" si="90"/>
        <v>0</v>
      </c>
      <c r="LM105" s="565">
        <f t="shared" si="91"/>
        <v>0</v>
      </c>
      <c r="MM105" s="572">
        <f t="shared" si="92"/>
        <v>0</v>
      </c>
      <c r="MP105" s="565">
        <f t="shared" si="93"/>
        <v>0</v>
      </c>
      <c r="NP105" s="572">
        <f t="shared" si="94"/>
        <v>0</v>
      </c>
      <c r="NS105" s="564">
        <f t="shared" si="95"/>
        <v>0</v>
      </c>
      <c r="NT105" s="617" t="e">
        <f>INDEX(LUNDI!$B$63:$B$66,MATCH(A105,LUNDI!$D$63:$D$66,0))</f>
        <v>#N/A</v>
      </c>
      <c r="NU105" s="618" t="e">
        <f>INDEX(LUNDI!$B$63:$B$66,MATCH(A105,LUNDI!$E$63:$E$66,0))</f>
        <v>#N/A</v>
      </c>
      <c r="NV105" s="625" t="e">
        <f>INDEX(LUNDI!$H$63:$H$66,MATCH(A105,LUNDI!$J$63:$J$66,0))</f>
        <v>#N/A</v>
      </c>
      <c r="NW105" s="626" t="e">
        <f>INDEX(LUNDI!$H$63:$H$66,MATCH(A105,LUNDI!$K$63:$K$66,0))</f>
        <v>#N/A</v>
      </c>
      <c r="NX105" s="617" t="e">
        <f>INDEX(MARDI!$B$63:$B$66,MATCH(A105,MARDI!$D$63:$D$66,0))</f>
        <v>#N/A</v>
      </c>
      <c r="NY105" s="618" t="e">
        <f>INDEX(MARDI!$B$63:$B$66,MATCH(A105,MARDI!$E$63:$E$66,0))</f>
        <v>#N/A</v>
      </c>
      <c r="NZ105" s="625" t="e">
        <f>INDEX(MARDI!$H$63:$H$66,MATCH(A105,MARDI!$J$63:$J$66,0))</f>
        <v>#N/A</v>
      </c>
      <c r="OA105" s="626" t="e">
        <f>INDEX(MARDI!$H$63:$H$66,MATCH(A105,MARDI!$K$63:$K$66,0))</f>
        <v>#N/A</v>
      </c>
      <c r="OB105" s="617" t="e">
        <f>INDEX(MERCREDI!$B$63:$B$66,MATCH(A105,MERCREDI!$D$63:$D$66,0))</f>
        <v>#N/A</v>
      </c>
      <c r="OC105" s="618" t="e">
        <f>INDEX(MERCREDI!$B$63:$B$66,MATCH(A105,MERCREDI!$E$63:$E$66,0))</f>
        <v>#N/A</v>
      </c>
      <c r="OD105" s="625" t="e">
        <f>INDEX(MERCREDI!$H$63:$H$66,MATCH(A105,MERCREDI!$J$63:$J$66,0))</f>
        <v>#N/A</v>
      </c>
      <c r="OE105" s="626" t="e">
        <f>INDEX(MERCREDI!$H$63:$H$66,MATCH(A105,MERCREDI!$K$63:$K$66,0))</f>
        <v>#N/A</v>
      </c>
      <c r="OF105" s="617" t="e">
        <f>INDEX(JEUDI!$B$63:$B$66,MATCH(A105,JEUDI!$D$63:$D$66,0))</f>
        <v>#N/A</v>
      </c>
      <c r="OG105" s="618" t="e">
        <f>INDEX(JEUDI!$B$63:$B$66,MATCH(A105,JEUDI!$E$63:$E$66,0))</f>
        <v>#N/A</v>
      </c>
      <c r="OH105" s="625" t="e">
        <f>INDEX(JEUDI!$H$63:$H$66,MATCH(A105,JEUDI!$J$63:$J$66,0))</f>
        <v>#N/A</v>
      </c>
      <c r="OI105" s="626" t="e">
        <f>INDEX(JEUDI!$H$63:$H$66,MATCH(A105,JEUDI!$K$63:$K$66,0))</f>
        <v>#N/A</v>
      </c>
      <c r="OJ105" s="617" t="e">
        <f>INDEX(VENDREDI!$B$63:$B$66,MATCH(A105,VENDREDI!$D$63:$D$66,0))</f>
        <v>#N/A</v>
      </c>
      <c r="OK105" s="618" t="e">
        <f>INDEX(VENDREDI!$B$63:$B$66,MATCH(A105,VENDREDI!$E$63:$E$66,0))</f>
        <v>#N/A</v>
      </c>
      <c r="OL105" s="625" t="e">
        <f>INDEX(VENDREDI!$H$63:$H$66,MATCH(A105,VENDREDI!$J$63:$J$66,0))</f>
        <v>#N/A</v>
      </c>
      <c r="OM105" s="626" t="e">
        <f>INDEX(VENDREDI!$H$63:$H$66,MATCH(A105,VENDREDI!$K$63:$K$66,0))</f>
        <v>#N/A</v>
      </c>
      <c r="ON105" s="669">
        <f t="shared" si="96"/>
        <v>0</v>
      </c>
      <c r="OO105" s="641" t="e">
        <f>INDEX(LUNDI!$C$63:$C$66,MATCH(A105,LUNDI!$D$63:$D$66,0))</f>
        <v>#N/A</v>
      </c>
      <c r="OP105" s="642" t="e">
        <f>INDEX(LUNDI!$C$63:$C$66,MATCH(A105,LUNDI!$E$63:$E$66,0))</f>
        <v>#N/A</v>
      </c>
      <c r="OQ105" s="645" t="e">
        <f>INDEX(LUNDI!$I$63:$I$66,MATCH(A105,LUNDI!$J$63:$J$66,0))</f>
        <v>#N/A</v>
      </c>
      <c r="OR105" s="646" t="e">
        <f>INDEX(LUNDI!$I$63:$I$66,MATCH(A105,LUNDI!$K$63:$K$66,0))</f>
        <v>#N/A</v>
      </c>
      <c r="OS105" s="649" t="e">
        <f>INDEX(MARDI!$C$63:$C$66,MATCH(A105,MARDI!$D$63:$D$66,0))</f>
        <v>#N/A</v>
      </c>
      <c r="OT105" s="650" t="e">
        <f>INDEX(MARDI!$C$63:$C$66,MATCH(A105,MARDI!$E$63:$E$66,0))</f>
        <v>#N/A</v>
      </c>
      <c r="OU105" s="651" t="e">
        <f>INDEX(MARDI!$I$63:$I$66,MATCH(A105,MARDI!$J$63:$J$66,0))</f>
        <v>#N/A</v>
      </c>
      <c r="OV105" s="652" t="e">
        <f>INDEX(MARDI!$I$63:$I$66,MATCH(A105,MARDI!$K$63:$K$66,0))</f>
        <v>#N/A</v>
      </c>
      <c r="OW105" s="657" t="e">
        <f>INDEX(MERCREDI!$C$63:$C$66,MATCH(A105,MERCREDI!$D$63:$D$66,0))</f>
        <v>#N/A</v>
      </c>
      <c r="OX105" s="658" t="e">
        <f>INDEX(MERCREDI!$C$63:$C$66,MATCH(A105,MERCREDI!$E$63:$E$66,0))</f>
        <v>#N/A</v>
      </c>
      <c r="OY105" s="659" t="e">
        <f>INDEX(MERCREDI!$I$63:$I$66,MATCH(A105,MERCREDI!$J$63:$J$66,0))</f>
        <v>#N/A</v>
      </c>
      <c r="OZ105" s="660" t="e">
        <f>INDEX(MERCREDI!$I$63:$I$66,MATCH(A105,MERCREDI!$K$63:$K$66,0))</f>
        <v>#N/A</v>
      </c>
      <c r="PA105" s="657" t="e">
        <f>INDEX(JEUDI!$C$63:$C$66,MATCH(A105,JEUDI!$D$63:$D$66,0))</f>
        <v>#N/A</v>
      </c>
      <c r="PB105" s="658" t="e">
        <f>INDEX(JEUDI!$C$63:$C$66,MATCH(A105,JEUDI!$E$63:$E$66,0))</f>
        <v>#N/A</v>
      </c>
      <c r="PC105" s="659" t="e">
        <f>INDEX(JEUDI!$I$63:$I$66,MATCH(A105,JEUDI!$J$63:$J$66,0))</f>
        <v>#N/A</v>
      </c>
      <c r="PD105" s="660" t="e">
        <f>INDEX(JEUDI!$I$63:$I$66,MATCH(A105,JEUDI!$K$63:$K$66,0))</f>
        <v>#N/A</v>
      </c>
      <c r="PE105" s="657" t="e">
        <f>INDEX(VENDREDI!$C$63:$C$66,MATCH(A105,VENDREDI!$D$63:$D$66,0))</f>
        <v>#N/A</v>
      </c>
      <c r="PF105" s="658" t="e">
        <f>INDEX(VENDREDI!$C$63:$C$66,MATCH(A105,VENDREDI!$E$63:$E$66,0))</f>
        <v>#N/A</v>
      </c>
      <c r="PG105" s="659" t="e">
        <f>INDEX(VENDREDI!$I$63:$I$66,MATCH(A105,VENDREDI!$J$63:$J$66,0))</f>
        <v>#N/A</v>
      </c>
      <c r="PH105" s="660" t="e">
        <f>INDEX(VENDREDI!$I$63:$I$66,MATCH(A105,VENDREDI!$K$63:$K$66,0))</f>
        <v>#N/A</v>
      </c>
    </row>
    <row r="106" spans="1:424" x14ac:dyDescent="0.25">
      <c r="A106" s="200">
        <f>'LISTE DES PROFS'!A101</f>
        <v>0</v>
      </c>
      <c r="B106" s="233">
        <f t="shared" si="69"/>
        <v>0</v>
      </c>
      <c r="C106" s="234">
        <f t="shared" si="70"/>
        <v>0</v>
      </c>
      <c r="D106" s="234">
        <f t="shared" si="71"/>
        <v>0</v>
      </c>
      <c r="E106" s="235">
        <f t="shared" si="72"/>
        <v>0</v>
      </c>
      <c r="F106" s="233">
        <f t="shared" si="73"/>
        <v>0</v>
      </c>
      <c r="G106" s="234">
        <f t="shared" si="74"/>
        <v>0</v>
      </c>
      <c r="H106" s="234">
        <f t="shared" si="97"/>
        <v>0</v>
      </c>
      <c r="I106" s="235">
        <f t="shared" si="76"/>
        <v>0</v>
      </c>
      <c r="J106" s="233">
        <f t="shared" si="98"/>
        <v>0</v>
      </c>
      <c r="K106" s="234">
        <f t="shared" si="99"/>
        <v>0</v>
      </c>
      <c r="L106" s="234">
        <f t="shared" si="100"/>
        <v>0</v>
      </c>
      <c r="M106" s="235">
        <f t="shared" si="101"/>
        <v>0</v>
      </c>
      <c r="N106" s="491">
        <f t="shared" si="77"/>
        <v>0</v>
      </c>
      <c r="O106" s="506"/>
      <c r="P106" s="240">
        <f>COUNTIF(LUNDI!$D$6:$AB$15,A106)</f>
        <v>0</v>
      </c>
      <c r="Q106" s="241">
        <f>COUNTIF(LUNDI!$D$20:$Y$29,A106)</f>
        <v>0</v>
      </c>
      <c r="R106" s="444">
        <f t="shared" si="56"/>
        <v>0</v>
      </c>
      <c r="S106" s="241">
        <f>COUNTIF(MARDI!$D$6:$AB$15,A106)</f>
        <v>0</v>
      </c>
      <c r="T106" s="241">
        <f>COUNTIF(MARDI!$D$20:$Y$29,A106)</f>
        <v>0</v>
      </c>
      <c r="U106" s="444">
        <f t="shared" si="57"/>
        <v>0</v>
      </c>
      <c r="V106" s="241">
        <f>COUNTIF(MERCREDI!$D$6:$AB$15,A106)</f>
        <v>0</v>
      </c>
      <c r="W106" s="241">
        <f>COUNTIF(MERCREDI!$D$20:$Y$29,A106)</f>
        <v>0</v>
      </c>
      <c r="X106" s="444">
        <f t="shared" si="58"/>
        <v>0</v>
      </c>
      <c r="Y106" s="241">
        <f>COUNTIF(JEUDI!$D$6:$AB$15,A106)</f>
        <v>0</v>
      </c>
      <c r="Z106" s="241">
        <f>COUNTIF(JEUDI!$D$20:$Y$29,A106)</f>
        <v>0</v>
      </c>
      <c r="AA106" s="444">
        <f t="shared" si="59"/>
        <v>0</v>
      </c>
      <c r="AB106" s="241">
        <f>COUNTIF(VENDREDI!$D$6:$AB$15,A106)</f>
        <v>0</v>
      </c>
      <c r="AC106" s="242">
        <f>COUNTIF(VENDREDI!$D$20:$Y$29,A106)</f>
        <v>0</v>
      </c>
      <c r="AD106" s="451">
        <f t="shared" si="60"/>
        <v>0</v>
      </c>
      <c r="AE106" s="226">
        <f>COUNTIF(LUNDI!$D$63:$D$66,A106)</f>
        <v>0</v>
      </c>
      <c r="AF106" s="227">
        <f>COUNTIF(LUNDI!$E$63:$E$66,A106)</f>
        <v>0</v>
      </c>
      <c r="AG106" s="228">
        <f>COUNTIF(MARDI!$D$63:$D$66,A106)</f>
        <v>0</v>
      </c>
      <c r="AH106" s="234">
        <f>COUNTIF(MARDI!$E$63:$E$66,A106)</f>
        <v>0</v>
      </c>
      <c r="AI106" s="228">
        <f>COUNTIF(MERCREDI!$D$63:$D$66,A106)</f>
        <v>0</v>
      </c>
      <c r="AJ106" s="234">
        <f>COUNTIF(MERCREDI!$E$63:$E$66,A106)</f>
        <v>0</v>
      </c>
      <c r="AK106" s="228">
        <f>COUNTIF(JEUDI!$D$63:$D$66,A106)</f>
        <v>0</v>
      </c>
      <c r="AL106" s="227">
        <f>COUNTIF(JEUDI!$E$63:$E$66,A106)</f>
        <v>0</v>
      </c>
      <c r="AM106" s="228">
        <f>COUNTIF(VENDREDI!$D$63:$D$66,A106)</f>
        <v>0</v>
      </c>
      <c r="AN106" s="525">
        <f>COUNTIF(VENDREDI!$E$63:$E$66,A106)</f>
        <v>0</v>
      </c>
      <c r="AO106" s="240">
        <f>COUNTIF(LUNDI!$F$63:$F$66,A106)</f>
        <v>0</v>
      </c>
      <c r="AP106" s="241"/>
      <c r="AQ106" s="241">
        <f>COUNTIF(MARDI!$F$63:$F$66,A106)</f>
        <v>0</v>
      </c>
      <c r="AR106" s="241"/>
      <c r="AS106" s="241">
        <f>COUNTIF(MERCREDI!$F$63:$F$66,A106)</f>
        <v>0</v>
      </c>
      <c r="AT106" s="241"/>
      <c r="AU106" s="241">
        <f>COUNTIF(JEUDI!$F$63:$F$66,A106)</f>
        <v>0</v>
      </c>
      <c r="AV106" s="241"/>
      <c r="AW106" s="242">
        <f>COUNTIF(VENDREDI!$F$63:$F$66,A106)</f>
        <v>0</v>
      </c>
      <c r="AX106" s="239"/>
      <c r="AY106" s="239"/>
      <c r="AZ106" s="233">
        <f>COUNTIF(LUNDI!$D$35:$AB$44,A106)</f>
        <v>0</v>
      </c>
      <c r="BA106" s="234">
        <f>COUNTIF(LUNDI!$D$49:$Y$58,A106)</f>
        <v>0</v>
      </c>
      <c r="BB106" s="444">
        <f t="shared" si="61"/>
        <v>0</v>
      </c>
      <c r="BC106" s="234">
        <f>COUNTIF(MARDI!$D$35:$AB$44,A106)</f>
        <v>0</v>
      </c>
      <c r="BD106" s="234">
        <f>COUNTIF(MARDI!$D$49:$Y$58,A106)</f>
        <v>0</v>
      </c>
      <c r="BE106" s="444">
        <f t="shared" si="62"/>
        <v>0</v>
      </c>
      <c r="BF106" s="234">
        <f>COUNTIF(MERCREDI!$D$35:$AB$44,A106)</f>
        <v>0</v>
      </c>
      <c r="BG106" s="234">
        <f>COUNTIF(MERCREDI!$D$49:$Y$58,A106)</f>
        <v>0</v>
      </c>
      <c r="BH106" s="444">
        <f t="shared" si="63"/>
        <v>0</v>
      </c>
      <c r="BI106" s="234">
        <f>COUNTIF(JEUDI!$D$35:$AB$44,A106)</f>
        <v>0</v>
      </c>
      <c r="BJ106" s="234">
        <f>COUNTIF(JEUDI!$D$49:$Y$58,A106)</f>
        <v>0</v>
      </c>
      <c r="BK106" s="444">
        <f t="shared" si="64"/>
        <v>0</v>
      </c>
      <c r="BL106" s="234">
        <f>COUNTIF(VENDREDI!$D$35:$AB$44,A106)</f>
        <v>0</v>
      </c>
      <c r="BM106" s="235">
        <f>COUNTIF(VENDREDI!$D$49:$Y$58,A106)</f>
        <v>0</v>
      </c>
      <c r="BN106" s="451">
        <f t="shared" si="65"/>
        <v>0</v>
      </c>
      <c r="BO106" s="207">
        <f>COUNTIF(LUNDI!$J$63:$J$66,A106)</f>
        <v>0</v>
      </c>
      <c r="BP106" s="41">
        <f>COUNTIF(LUNDI!$K$63:$K$66,A106)</f>
        <v>0</v>
      </c>
      <c r="BQ106" s="207">
        <f>COUNTIF(MARDI!$J$63:$J$66,A106)</f>
        <v>0</v>
      </c>
      <c r="BR106" s="41">
        <f>COUNTIF(MARDI!$K$63:$K$66,A106)</f>
        <v>0</v>
      </c>
      <c r="BS106" s="207">
        <f>COUNTIF(MERCREDI!$J$63:$J$66,A106)</f>
        <v>0</v>
      </c>
      <c r="BT106" s="41">
        <f>COUNTIF(MERCREDI!$K$63:$K$66,A106)</f>
        <v>0</v>
      </c>
      <c r="BU106" s="207">
        <f>COUNTIF(JEUDI!$J$63:$J$66,A106)</f>
        <v>0</v>
      </c>
      <c r="BV106" s="41">
        <f>COUNTIF(JEUDI!$K$63:$K$66,A106)</f>
        <v>0</v>
      </c>
      <c r="BW106" s="207">
        <f>COUNTIF(VENDREDI!$J$63:$J$66,A106)</f>
        <v>0</v>
      </c>
      <c r="BX106" s="42">
        <f>COUNTIF(VENDREDI!$K$63:$K$66,A106)</f>
        <v>0</v>
      </c>
      <c r="BY106" s="207">
        <f>COUNTIF(LUNDI!$L$66:$L162,A106)</f>
        <v>0</v>
      </c>
      <c r="BZ106" s="208"/>
      <c r="CA106" s="41">
        <f>COUNTIF(MARDI!$L$63:$L$66,A106)</f>
        <v>0</v>
      </c>
      <c r="CB106" s="208"/>
      <c r="CC106" s="208">
        <f>COUNTIF(MERCREDI!$L$63:$L$66,A106)</f>
        <v>0</v>
      </c>
      <c r="CD106" s="208"/>
      <c r="CE106" s="41">
        <f>COUNTIF(JEUDI!$L$63:$L$66,A106)</f>
        <v>0</v>
      </c>
      <c r="CF106" s="208"/>
      <c r="CG106" s="209">
        <f>COUNTIF(VENDREDI!$L$63:$L$66,A106)</f>
        <v>0</v>
      </c>
      <c r="CH106" s="466"/>
      <c r="CI106" s="466"/>
      <c r="CJ106" s="466"/>
      <c r="CK106" s="43">
        <f>COUNTIF(LUNDI!$O$64:$O$66,A106)</f>
        <v>0</v>
      </c>
      <c r="CL106" s="41">
        <f>COUNTIF(MARDI!$O$64:$O$66,A106)</f>
        <v>0</v>
      </c>
      <c r="CM106" s="41">
        <f>COUNTIF(MERCREDI!$O$64:$O$66,A106)</f>
        <v>0</v>
      </c>
      <c r="CN106" s="41">
        <f>COUNTIF(JEUDI!$O$64:$O$66,A106)</f>
        <v>0</v>
      </c>
      <c r="CO106" s="42">
        <f>COUNTIF(VENDREDI!$O$64:$O$66,A106)</f>
        <v>0</v>
      </c>
      <c r="CQ106" s="43">
        <f>COUNTIF(LUNDI!$P$64:$P$66,A106)</f>
        <v>0</v>
      </c>
      <c r="CR106" s="41">
        <f>COUNTIF(MARDI!$P$64:$P$66,A106)</f>
        <v>0</v>
      </c>
      <c r="CS106" s="41">
        <f>COUNTIF(MERCREDI!$P$64:$P$66,A106)</f>
        <v>0</v>
      </c>
      <c r="CT106" s="41">
        <f>COUNTIF(JEUDI!$P$64:$P$66,A106)</f>
        <v>0</v>
      </c>
      <c r="CU106" s="42">
        <f>COUNTIF(VENDREDI!$P$64:$P$66,A106)</f>
        <v>0</v>
      </c>
      <c r="CV106" s="543">
        <f t="shared" si="78"/>
        <v>0</v>
      </c>
      <c r="CW106" s="559" t="e">
        <f>INDEX(LUNDI!$B$6:$B$29,MATCH($A$106,LUNDI!D6:D29,0))</f>
        <v>#N/A</v>
      </c>
      <c r="CX106" s="559" t="e">
        <f>INDEX(LUNDI!$B$6:$B$29,MATCH($A$106,LUNDI!E6:E29,0))</f>
        <v>#N/A</v>
      </c>
      <c r="CY106" s="559" t="e">
        <f>INDEX(LUNDI!$B$6:$B$29,MATCH($A$106,LUNDI!F6:F29,0))</f>
        <v>#N/A</v>
      </c>
      <c r="CZ106" s="559" t="e">
        <f>INDEX(LUNDI!$B$6:$B$29,MATCH($A$106,LUNDI!G6:G29,0))</f>
        <v>#N/A</v>
      </c>
      <c r="DA106" s="559" t="e">
        <f>INDEX(LUNDI!$B$6:$B$29,MATCH($A$106,LUNDI!H6:H29,0))</f>
        <v>#N/A</v>
      </c>
      <c r="DB106" s="559" t="e">
        <f>INDEX(LUNDI!$B$6:$B$29,MATCH($A$106,LUNDI!I6:I29,0))</f>
        <v>#N/A</v>
      </c>
      <c r="DC106" s="559" t="e">
        <f>INDEX(LUNDI!$B$6:$B$29,MATCH($A$106,LUNDI!J6:J29,0))</f>
        <v>#N/A</v>
      </c>
      <c r="DD106" s="559" t="e">
        <f>INDEX(LUNDI!$B$6:$B$29,MATCH($A$106,LUNDI!K6:K29,0))</f>
        <v>#N/A</v>
      </c>
      <c r="DE106" s="559" t="e">
        <f>INDEX(LUNDI!$B$6:$B$29,MATCH($A$106,LUNDI!L6:L29,0))</f>
        <v>#N/A</v>
      </c>
      <c r="DF106" s="559" t="e">
        <f>INDEX(LUNDI!$B$6:$B$29,MATCH($A$106,LUNDI!M6:M29,0))</f>
        <v>#N/A</v>
      </c>
      <c r="DG106" s="559" t="e">
        <f>INDEX(LUNDI!$B$6:$B$29,MATCH($A$106,LUNDI!N6:N29,0))</f>
        <v>#N/A</v>
      </c>
      <c r="DH106" s="559" t="e">
        <f>INDEX(LUNDI!$B$6:$B$29,MATCH($A$106,LUNDI!O6:O29,0))</f>
        <v>#N/A</v>
      </c>
      <c r="DI106" s="559" t="e">
        <f>INDEX(LUNDI!$B$6:$B$29,MATCH($A$106,LUNDI!P6:P29,0))</f>
        <v>#N/A</v>
      </c>
      <c r="DJ106" s="559" t="e">
        <f>INDEX(LUNDI!$B$6:$B$29,MATCH($A$106,LUNDI!Q6:Q29,0))</f>
        <v>#N/A</v>
      </c>
      <c r="DK106" s="559" t="e">
        <f>INDEX(LUNDI!$B$6:$B$29,MATCH($A$106,LUNDI!R6:R29,0))</f>
        <v>#N/A</v>
      </c>
      <c r="DL106" s="559" t="e">
        <f>INDEX(LUNDI!$B$6:$B$29,MATCH($A$106,LUNDI!S6:S29,0))</f>
        <v>#N/A</v>
      </c>
      <c r="DM106" s="559" t="e">
        <f>INDEX(LUNDI!$B$6:$B$29,MATCH($A$106,LUNDI!T6:T29,0))</f>
        <v>#N/A</v>
      </c>
      <c r="DN106" s="559" t="e">
        <f>INDEX(LUNDI!$B$6:$B$29,MATCH($A$106,LUNDI!U6:U29,0))</f>
        <v>#N/A</v>
      </c>
      <c r="DO106" s="559" t="e">
        <f>INDEX(LUNDI!$B$6:$B$29,MATCH($A$106,LUNDI!V6:V29,0))</f>
        <v>#N/A</v>
      </c>
      <c r="DP106" s="559" t="e">
        <f>INDEX(LUNDI!$B$6:$B$29,MATCH($A$106,LUNDI!W6:W29,0))</f>
        <v>#N/A</v>
      </c>
      <c r="DQ106" s="559" t="e">
        <f>INDEX(LUNDI!$B$6:$B$29,MATCH($A$106,LUNDI!X6:X29,0))</f>
        <v>#N/A</v>
      </c>
      <c r="DR106" s="559" t="e">
        <f>INDEX(LUNDI!$B$6:$B$29,MATCH($A$106,LUNDI!Y6:Y29,0))</f>
        <v>#N/A</v>
      </c>
      <c r="DS106" s="559" t="e">
        <f>INDEX(LUNDI!$B$6:$B$29,MATCH($A$106,LUNDI!Z6:Z29,0))</f>
        <v>#N/A</v>
      </c>
      <c r="DT106" s="559">
        <f>INDEX(LUNDI!$B$6:$B$29,MATCH($A$106,LUNDI!AA6:AA29,0))</f>
        <v>0.33333333333333331</v>
      </c>
      <c r="DU106" s="559">
        <f>INDEX(LUNDI!$B$6:$B$29,MATCH($A$106,LUNDI!AB6:AB29,0))</f>
        <v>0.33333333333333331</v>
      </c>
      <c r="DV106" s="572">
        <f t="shared" si="102"/>
        <v>0.66666666666666663</v>
      </c>
      <c r="DW106" s="543">
        <f t="shared" si="103"/>
        <v>0</v>
      </c>
      <c r="DX106" s="559" t="e">
        <f>INDEX(MARDI!$B$6:$B$29,MATCH($A$106,MARDI!D6:D29,0))</f>
        <v>#N/A</v>
      </c>
      <c r="DY106" s="559" t="e">
        <f>INDEX(MARDI!$B$6:$B$29,MATCH($A$106,MARDI!E6:E29,0))</f>
        <v>#N/A</v>
      </c>
      <c r="DZ106" s="559" t="e">
        <f>INDEX(MARDI!$B$6:$B$29,MATCH($A$106,MARDI!F6:F29,0))</f>
        <v>#N/A</v>
      </c>
      <c r="EA106" s="559" t="e">
        <f>INDEX(MARDI!$B$6:$B$29,MATCH($A$106,MARDI!G6:G29,0))</f>
        <v>#N/A</v>
      </c>
      <c r="EB106" s="559" t="e">
        <f>INDEX(MARDI!$B$6:$B$29,MATCH($A$106,MARDI!H6:H29,0))</f>
        <v>#N/A</v>
      </c>
      <c r="EC106" s="559" t="e">
        <f>INDEX(MARDI!$B$6:$B$29,MATCH($A$106,MARDI!I6:I29,0))</f>
        <v>#N/A</v>
      </c>
      <c r="ED106" s="559" t="e">
        <f>INDEX(MARDI!$B$6:$B$29,MATCH($A$106,MARDI!J6:J29,0))</f>
        <v>#N/A</v>
      </c>
      <c r="EE106" s="559" t="e">
        <f>INDEX(MARDI!$B$6:$B$29,MATCH($A$106,MARDI!K6:K29,0))</f>
        <v>#N/A</v>
      </c>
      <c r="EF106" s="559" t="e">
        <f>INDEX(MARDI!$B$6:$B$29,MATCH($A$106,MARDI!L6:L29,0))</f>
        <v>#N/A</v>
      </c>
      <c r="EG106" s="559" t="e">
        <f>INDEX(MARDI!$B$6:$B$29,MATCH($A$106,MARDI!M6:M29,0))</f>
        <v>#N/A</v>
      </c>
      <c r="EH106" s="559" t="e">
        <f>INDEX(MARDI!$B$6:$B$29,MATCH($A$106,MARDI!N6:N29,0))</f>
        <v>#N/A</v>
      </c>
      <c r="EI106" s="559" t="e">
        <f>INDEX(MARDI!$B$6:$B$29,MATCH($A$106,MARDI!O6:O29,0))</f>
        <v>#N/A</v>
      </c>
      <c r="EJ106" s="559" t="e">
        <f>INDEX(MARDI!$B$6:$B$29,MATCH($A$106,MARDI!P6:P29,0))</f>
        <v>#N/A</v>
      </c>
      <c r="EK106" s="559" t="e">
        <f>INDEX(MARDI!$B$6:$B$29,MATCH($A$106,MARDI!Q6:Q29,0))</f>
        <v>#N/A</v>
      </c>
      <c r="EL106" s="559" t="e">
        <f>INDEX(MARDI!$B$6:$B$29,MATCH($A$106,MARDI!R6:R29,0))</f>
        <v>#N/A</v>
      </c>
      <c r="EM106" s="559" t="e">
        <f>INDEX(MARDI!$B$6:$B$29,MATCH($A$106,MARDI!S6:S29,0))</f>
        <v>#N/A</v>
      </c>
      <c r="EN106" s="559" t="e">
        <f>INDEX(MARDI!$B$6:$B$29,MATCH($A$106,MARDI!T6:T29,0))</f>
        <v>#N/A</v>
      </c>
      <c r="EO106" s="559" t="e">
        <f>INDEX(MARDI!$B$6:$B$29,MATCH($A$106,MARDI!U6:U29,0))</f>
        <v>#N/A</v>
      </c>
      <c r="EP106" s="559" t="e">
        <f>INDEX(MARDI!$B$6:$B$29,MATCH($A$106,MARDI!V6:V29,0))</f>
        <v>#N/A</v>
      </c>
      <c r="EQ106" s="559" t="e">
        <f>INDEX(MARDI!$B$6:$B$29,MATCH($A$106,MARDI!W6:W29,0))</f>
        <v>#N/A</v>
      </c>
      <c r="ER106" s="559" t="e">
        <f>INDEX(MARDI!$B$6:$B$29,MATCH($A$106,MARDI!X6:X29,0))</f>
        <v>#N/A</v>
      </c>
      <c r="ES106" s="559" t="e">
        <f>INDEX(MARDI!$B$6:$B$29,MATCH($A$106,MARDI!Y6:Y29,0))</f>
        <v>#N/A</v>
      </c>
      <c r="ET106" s="559" t="e">
        <f>INDEX(MARDI!$B$6:$B$29,MATCH($A$106,MARDI!Z6:Z29,0))</f>
        <v>#N/A</v>
      </c>
      <c r="EU106" s="559">
        <f>INDEX(MARDI!$B$6:$B$29,MATCH($A$106,MARDI!AA6:AA29,0))</f>
        <v>0.33333333333333331</v>
      </c>
      <c r="EV106" s="559">
        <f>INDEX(MARDI!$B$6:$B$29,MATCH($A$106,MARDI!AB6:AB29,0))</f>
        <v>0.33333333333333331</v>
      </c>
      <c r="EW106" s="572">
        <f t="shared" si="104"/>
        <v>0.66666666666666663</v>
      </c>
      <c r="EY106" s="568">
        <f t="shared" si="79"/>
        <v>0</v>
      </c>
      <c r="EZ106" s="559" t="e">
        <f>INDEX(MERCREDI!$B$6:$B$29,MATCH($A$106,MERCREDI!D6:D29,0))</f>
        <v>#N/A</v>
      </c>
      <c r="FA106" s="559" t="e">
        <f>INDEX(MERCREDI!$B$6:$B$29,MATCH($A$106,MERCREDI!E6:E29,0))</f>
        <v>#N/A</v>
      </c>
      <c r="FB106" s="559" t="e">
        <f>INDEX(MERCREDI!$B$6:$B$29,MATCH($A$106,MERCREDI!F6:F29,0))</f>
        <v>#N/A</v>
      </c>
      <c r="FC106" s="559" t="e">
        <f>INDEX(MERCREDI!$B$6:$B$29,MATCH($A$106,MERCREDI!G6:G29,0))</f>
        <v>#N/A</v>
      </c>
      <c r="FD106" s="559" t="e">
        <f>INDEX(MERCREDI!$B$6:$B$29,MATCH($A$106,MERCREDI!H6:H29,0))</f>
        <v>#N/A</v>
      </c>
      <c r="FE106" s="559" t="e">
        <f>INDEX(MERCREDI!$B$6:$B$29,MATCH($A$106,MERCREDI!I6:I29,0))</f>
        <v>#N/A</v>
      </c>
      <c r="FF106" s="559" t="e">
        <f>INDEX(MERCREDI!$B$6:$B$29,MATCH($A$106,MERCREDI!J6:J29,0))</f>
        <v>#N/A</v>
      </c>
      <c r="FG106" s="559" t="e">
        <f>INDEX(MERCREDI!$B$6:$B$29,MATCH($A$106,MERCREDI!K6:K29,0))</f>
        <v>#N/A</v>
      </c>
      <c r="FH106" s="559" t="e">
        <f>INDEX(MERCREDI!$B$6:$B$29,MATCH($A$106,MERCREDI!L6:L29,0))</f>
        <v>#N/A</v>
      </c>
      <c r="FI106" s="559" t="e">
        <f>INDEX(MERCREDI!$B$6:$B$29,MATCH($A$106,MERCREDI!M6:M29,0))</f>
        <v>#N/A</v>
      </c>
      <c r="FJ106" s="559" t="e">
        <f>INDEX(MERCREDI!$B$6:$B$29,MATCH($A$106,MERCREDI!N6:N29,0))</f>
        <v>#N/A</v>
      </c>
      <c r="FK106" s="559" t="e">
        <f>INDEX(MERCREDI!$B$6:$B$29,MATCH($A$106,MERCREDI!O6:O29,0))</f>
        <v>#N/A</v>
      </c>
      <c r="FL106" s="559" t="e">
        <f>INDEX(MERCREDI!$B$6:$B$29,MATCH($A$106,MERCREDI!P6:P29,0))</f>
        <v>#N/A</v>
      </c>
      <c r="FM106" s="559" t="e">
        <f>INDEX(MERCREDI!$B$6:$B$29,MATCH($A$106,MERCREDI!Q6:Q29,0))</f>
        <v>#N/A</v>
      </c>
      <c r="FN106" s="559" t="e">
        <f>INDEX(MERCREDI!$B$6:$B$29,MATCH($A$106,MERCREDI!R6:R29,0))</f>
        <v>#N/A</v>
      </c>
      <c r="FO106" s="559" t="e">
        <f>INDEX(MERCREDI!$B$6:$B$29,MATCH($A$106,MERCREDI!S6:S29,0))</f>
        <v>#N/A</v>
      </c>
      <c r="FP106" s="559" t="e">
        <f>INDEX(MERCREDI!$B$6:$B$29,MATCH($A$106,MERCREDI!T6:T29,0))</f>
        <v>#N/A</v>
      </c>
      <c r="FQ106" s="559" t="e">
        <f>INDEX(MERCREDI!$B$6:$B$29,MATCH($A$106,MERCREDI!U6:U29,0))</f>
        <v>#N/A</v>
      </c>
      <c r="FR106" s="559" t="e">
        <f>INDEX(MERCREDI!$B$6:$B$29,MATCH($A$106,MERCREDI!V6:V29,0))</f>
        <v>#N/A</v>
      </c>
      <c r="FS106" s="559" t="e">
        <f>INDEX(MERCREDI!$B$6:$B$29,MATCH($A$106,MERCREDI!W6:W29,0))</f>
        <v>#N/A</v>
      </c>
      <c r="FT106" s="559" t="e">
        <f>INDEX(MERCREDI!$B$6:$B$29,MATCH($A$106,MERCREDI!X6:X29,0))</f>
        <v>#N/A</v>
      </c>
      <c r="FU106" s="559" t="e">
        <f>INDEX(MERCREDI!$B$6:$B$29,MATCH($A$106,MERCREDI!Y6:Y29,0))</f>
        <v>#N/A</v>
      </c>
      <c r="FV106" s="559" t="e">
        <f>INDEX(MERCREDI!$B$6:$B$29,MATCH($A$106,MERCREDI!Z6:Z29,0))</f>
        <v>#N/A</v>
      </c>
      <c r="FW106" s="559">
        <f>INDEX(MERCREDI!$B$6:$B$29,MATCH($A$106,MERCREDI!AA6:AA29,0))</f>
        <v>0.33333333333333331</v>
      </c>
      <c r="FX106" s="559">
        <f>INDEX(MERCREDI!$B$6:$B$29,MATCH($A$106,MERCREDI!AB6:AB29,0))</f>
        <v>0.33333333333333331</v>
      </c>
      <c r="FY106" s="572">
        <f t="shared" si="80"/>
        <v>0.66666666666666663</v>
      </c>
      <c r="GA106" s="570">
        <f t="shared" si="81"/>
        <v>0</v>
      </c>
      <c r="GB106" s="565" t="e">
        <f>INDEX(JEUDI!$B$6:$B$29,MATCH($A$106,JEUDI!D6:D29,0))</f>
        <v>#N/A</v>
      </c>
      <c r="GC106" s="565" t="e">
        <f>INDEX(JEUDI!$B$6:$B$29,MATCH($A$106,JEUDI!E6:E29,0))</f>
        <v>#N/A</v>
      </c>
      <c r="GD106" s="565" t="e">
        <f>INDEX(JEUDI!$B$6:$B$29,MATCH($A$106,JEUDI!F6:F29,0))</f>
        <v>#N/A</v>
      </c>
      <c r="GE106" s="565" t="e">
        <f>INDEX(JEUDI!$B$6:$B$29,MATCH($A$106,JEUDI!G6:G29,0))</f>
        <v>#N/A</v>
      </c>
      <c r="GF106" s="565" t="e">
        <f>INDEX(JEUDI!$B$6:$B$29,MATCH($A$106,JEUDI!H6:H29,0))</f>
        <v>#N/A</v>
      </c>
      <c r="GG106" s="565" t="e">
        <f>INDEX(JEUDI!$B$6:$B$29,MATCH($A$106,JEUDI!I6:I29,0))</f>
        <v>#N/A</v>
      </c>
      <c r="GH106" s="565" t="e">
        <f>INDEX(JEUDI!$B$6:$B$29,MATCH($A$106,JEUDI!J6:J29,0))</f>
        <v>#N/A</v>
      </c>
      <c r="GI106" s="565" t="e">
        <f>INDEX(JEUDI!$B$6:$B$29,MATCH($A$106,JEUDI!K6:K29,0))</f>
        <v>#N/A</v>
      </c>
      <c r="GJ106" s="565" t="e">
        <f>INDEX(JEUDI!$B$6:$B$29,MATCH($A$106,JEUDI!L6:L29,0))</f>
        <v>#N/A</v>
      </c>
      <c r="GK106" s="565" t="e">
        <f>INDEX(JEUDI!$B$6:$B$29,MATCH($A$106,JEUDI!M6:M29,0))</f>
        <v>#N/A</v>
      </c>
      <c r="GL106" s="565" t="e">
        <f>INDEX(JEUDI!$B$6:$B$29,MATCH($A$106,JEUDI!N6:N29,0))</f>
        <v>#N/A</v>
      </c>
      <c r="GM106" s="565" t="e">
        <f>INDEX(JEUDI!$B$6:$B$29,MATCH($A$106,JEUDI!O6:O29,0))</f>
        <v>#N/A</v>
      </c>
      <c r="GN106" s="565" t="e">
        <f>INDEX(JEUDI!$B$6:$B$29,MATCH($A$106,JEUDI!P6:P29,0))</f>
        <v>#N/A</v>
      </c>
      <c r="GO106" s="565" t="e">
        <f>INDEX(JEUDI!$B$6:$B$29,MATCH($A$106,JEUDI!Q6:Q29,0))</f>
        <v>#N/A</v>
      </c>
      <c r="GP106" s="565" t="e">
        <f>INDEX(JEUDI!$B$6:$B$29,MATCH($A$106,JEUDI!R6:R29,0))</f>
        <v>#N/A</v>
      </c>
      <c r="GQ106" s="565" t="e">
        <f>INDEX(JEUDI!$B$6:$B$29,MATCH($A$106,JEUDI!S6:S29,0))</f>
        <v>#N/A</v>
      </c>
      <c r="GR106" s="565" t="e">
        <f>INDEX(JEUDI!$B$6:$B$29,MATCH($A$106,JEUDI!T6:T29,0))</f>
        <v>#N/A</v>
      </c>
      <c r="GS106" s="565" t="e">
        <f>INDEX(JEUDI!$B$6:$B$29,MATCH($A$106,JEUDI!U6:U29,0))</f>
        <v>#N/A</v>
      </c>
      <c r="GT106" s="565" t="e">
        <f>INDEX(JEUDI!$B$6:$B$29,MATCH($A$106,JEUDI!V6:V29,0))</f>
        <v>#N/A</v>
      </c>
      <c r="GU106" s="565" t="e">
        <f>INDEX(JEUDI!$B$6:$B$29,MATCH($A$106,JEUDI!W6:W29,0))</f>
        <v>#N/A</v>
      </c>
      <c r="GV106" s="565" t="e">
        <f>INDEX(JEUDI!$B$6:$B$29,MATCH($A$106,JEUDI!X6:X29,0))</f>
        <v>#N/A</v>
      </c>
      <c r="GW106" s="565" t="e">
        <f>INDEX(JEUDI!$B$6:$B$29,MATCH($A$106,JEUDI!Y6:Y29,0))</f>
        <v>#N/A</v>
      </c>
      <c r="GX106" s="565" t="e">
        <f>INDEX(JEUDI!$B$6:$B$29,MATCH($A$106,JEUDI!Z6:Z29,0))</f>
        <v>#N/A</v>
      </c>
      <c r="GY106" s="565">
        <f>INDEX(JEUDI!$B$6:$B$29,MATCH($A$106,JEUDI!AA6:AA29,0))</f>
        <v>0.33333333333333331</v>
      </c>
      <c r="GZ106" s="565">
        <f>INDEX(JEUDI!$B$6:$B$29,MATCH($A$106,JEUDI!AB6:AB29,0))</f>
        <v>0.33333333333333331</v>
      </c>
      <c r="HA106" s="572">
        <f t="shared" si="82"/>
        <v>0.66666666666666663</v>
      </c>
      <c r="HC106" s="772">
        <f t="shared" si="83"/>
        <v>0</v>
      </c>
      <c r="HD106" s="565" t="e">
        <f>INDEX(VENDREDI!$B$6:$B$29,MATCH($A$106,VENDREDI!D6:D29,0))</f>
        <v>#N/A</v>
      </c>
      <c r="HE106" s="565" t="e">
        <f>INDEX(VENDREDI!$B$6:$B$29,MATCH($A$106,VENDREDI!E6:E29,0))</f>
        <v>#N/A</v>
      </c>
      <c r="HF106" s="565" t="e">
        <f>INDEX(VENDREDI!$B$6:$B$29,MATCH($A$106,VENDREDI!F6:F29,0))</f>
        <v>#N/A</v>
      </c>
      <c r="HG106" s="565" t="e">
        <f>INDEX(VENDREDI!$B$6:$B$29,MATCH($A$106,VENDREDI!G6:G29,0))</f>
        <v>#N/A</v>
      </c>
      <c r="HH106" s="565" t="e">
        <f>INDEX(VENDREDI!$B$6:$B$29,MATCH($A$106,VENDREDI!H6:H29,0))</f>
        <v>#N/A</v>
      </c>
      <c r="HI106" s="565" t="e">
        <f>INDEX(VENDREDI!$B$6:$B$29,MATCH($A$106,VENDREDI!I6:I29,0))</f>
        <v>#N/A</v>
      </c>
      <c r="HJ106" s="565" t="e">
        <f>INDEX(VENDREDI!$B$6:$B$29,MATCH($A$106,VENDREDI!J6:J29,0))</f>
        <v>#N/A</v>
      </c>
      <c r="HK106" s="565" t="e">
        <f>INDEX(VENDREDI!$B$6:$B$29,MATCH($A$106,VENDREDI!K6:K29,0))</f>
        <v>#N/A</v>
      </c>
      <c r="HL106" s="565" t="e">
        <f>INDEX(VENDREDI!$B$6:$B$29,MATCH($A$106,VENDREDI!L6:L29,0))</f>
        <v>#N/A</v>
      </c>
      <c r="HM106" s="565" t="e">
        <f>INDEX(VENDREDI!$B$6:$B$29,MATCH($A$106,VENDREDI!M6:M29,0))</f>
        <v>#N/A</v>
      </c>
      <c r="HN106" s="565" t="e">
        <f>INDEX(VENDREDI!$B$6:$B$29,MATCH($A$106,VENDREDI!N6:N29,0))</f>
        <v>#N/A</v>
      </c>
      <c r="HO106" s="565" t="e">
        <f>INDEX(VENDREDI!$B$6:$B$29,MATCH($A$106,VENDREDI!O6:O29,0))</f>
        <v>#N/A</v>
      </c>
      <c r="HP106" s="565" t="e">
        <f>INDEX(VENDREDI!$B$6:$B$29,MATCH($A$106,VENDREDI!P6:P29,0))</f>
        <v>#N/A</v>
      </c>
      <c r="HQ106" s="565" t="e">
        <f>INDEX(VENDREDI!$B$6:$B$29,MATCH($A$106,VENDREDI!Q6:Q29,0))</f>
        <v>#N/A</v>
      </c>
      <c r="HR106" s="565" t="e">
        <f>INDEX(VENDREDI!$B$6:$B$29,MATCH($A$106,VENDREDI!R6:R29,0))</f>
        <v>#N/A</v>
      </c>
      <c r="HS106" s="565" t="e">
        <f>INDEX(VENDREDI!$B$6:$B$29,MATCH($A$106,VENDREDI!S6:S29,0))</f>
        <v>#N/A</v>
      </c>
      <c r="HT106" s="565" t="e">
        <f>INDEX(VENDREDI!$B$6:$B$29,MATCH($A$106,VENDREDI!T6:T29,0))</f>
        <v>#N/A</v>
      </c>
      <c r="HU106" s="565" t="e">
        <f>INDEX(VENDREDI!$B$6:$B$29,MATCH($A$106,VENDREDI!U6:U29,0))</f>
        <v>#N/A</v>
      </c>
      <c r="HV106" s="565" t="e">
        <f>INDEX(VENDREDI!$B$6:$B$29,MATCH($A$106,VENDREDI!V6:V29,0))</f>
        <v>#N/A</v>
      </c>
      <c r="HW106" s="565" t="e">
        <f>INDEX(VENDREDI!$B$6:$B$29,MATCH($A$106,VENDREDI!W6:W29,0))</f>
        <v>#N/A</v>
      </c>
      <c r="HX106" s="565" t="e">
        <f>INDEX(VENDREDI!$B$6:$B$29,MATCH($A$106,VENDREDI!X6:X29,0))</f>
        <v>#N/A</v>
      </c>
      <c r="HY106" s="565" t="e">
        <f>INDEX(VENDREDI!$B$6:$B$29,MATCH($A$106,VENDREDI!Y6:Y29,0))</f>
        <v>#N/A</v>
      </c>
      <c r="HZ106" s="565" t="e">
        <f>INDEX(VENDREDI!$B$6:$B$29,MATCH($A$106,VENDREDI!Z6:Z29,0))</f>
        <v>#N/A</v>
      </c>
      <c r="IA106" s="565">
        <f>INDEX(VENDREDI!$B$6:$B$29,MATCH($A$106,VENDREDI!AA6:AA29,0))</f>
        <v>0.33333333333333331</v>
      </c>
      <c r="IB106" s="565">
        <f>INDEX(VENDREDI!$B$6:$B$29,MATCH($A$106,VENDREDI!AB6:AB29,0))</f>
        <v>0.33333333333333331</v>
      </c>
      <c r="IC106" s="572">
        <f t="shared" si="84"/>
        <v>0.66666666666666663</v>
      </c>
      <c r="IG106" s="772">
        <f t="shared" si="85"/>
        <v>0</v>
      </c>
      <c r="JG106" s="572">
        <f t="shared" si="86"/>
        <v>0</v>
      </c>
      <c r="JI106" s="772">
        <f t="shared" si="87"/>
        <v>0</v>
      </c>
      <c r="KI106" s="572">
        <f t="shared" si="88"/>
        <v>0</v>
      </c>
      <c r="KK106" s="565">
        <f t="shared" si="89"/>
        <v>0</v>
      </c>
      <c r="LK106" s="572">
        <f t="shared" si="90"/>
        <v>0</v>
      </c>
      <c r="LM106" s="565">
        <f t="shared" si="91"/>
        <v>0</v>
      </c>
      <c r="MM106" s="572">
        <f t="shared" si="92"/>
        <v>0</v>
      </c>
      <c r="MP106" s="565">
        <f t="shared" si="93"/>
        <v>0</v>
      </c>
      <c r="NP106" s="572">
        <f t="shared" si="94"/>
        <v>0</v>
      </c>
      <c r="NS106" s="564">
        <f t="shared" si="95"/>
        <v>0</v>
      </c>
      <c r="NT106" s="617" t="e">
        <f>INDEX(LUNDI!$B$63:$B$66,MATCH(A106,LUNDI!$D$63:$D$66,0))</f>
        <v>#N/A</v>
      </c>
      <c r="NU106" s="618" t="e">
        <f>INDEX(LUNDI!$B$63:$B$66,MATCH(A106,LUNDI!$E$63:$E$66,0))</f>
        <v>#N/A</v>
      </c>
      <c r="NV106" s="625" t="e">
        <f>INDEX(LUNDI!$H$63:$H$66,MATCH(A106,LUNDI!$J$63:$J$66,0))</f>
        <v>#N/A</v>
      </c>
      <c r="NW106" s="626" t="e">
        <f>INDEX(LUNDI!$H$63:$H$66,MATCH(A106,LUNDI!$K$63:$K$66,0))</f>
        <v>#N/A</v>
      </c>
      <c r="NX106" s="617" t="e">
        <f>INDEX(MARDI!$B$63:$B$66,MATCH(A106,MARDI!$D$63:$D$66,0))</f>
        <v>#N/A</v>
      </c>
      <c r="NY106" s="618" t="e">
        <f>INDEX(MARDI!$B$63:$B$66,MATCH(A106,MARDI!$E$63:$E$66,0))</f>
        <v>#N/A</v>
      </c>
      <c r="NZ106" s="625" t="e">
        <f>INDEX(MARDI!$H$63:$H$66,MATCH(A106,MARDI!$J$63:$J$66,0))</f>
        <v>#N/A</v>
      </c>
      <c r="OA106" s="626" t="e">
        <f>INDEX(MARDI!$H$63:$H$66,MATCH(A106,MARDI!$K$63:$K$66,0))</f>
        <v>#N/A</v>
      </c>
      <c r="OB106" s="617" t="e">
        <f>INDEX(MERCREDI!$B$63:$B$66,MATCH(A106,MERCREDI!$D$63:$D$66,0))</f>
        <v>#N/A</v>
      </c>
      <c r="OC106" s="618" t="e">
        <f>INDEX(MERCREDI!$B$63:$B$66,MATCH(A106,MERCREDI!$E$63:$E$66,0))</f>
        <v>#N/A</v>
      </c>
      <c r="OD106" s="625" t="e">
        <f>INDEX(MERCREDI!$H$63:$H$66,MATCH(A106,MERCREDI!$J$63:$J$66,0))</f>
        <v>#N/A</v>
      </c>
      <c r="OE106" s="626" t="e">
        <f>INDEX(MERCREDI!$H$63:$H$66,MATCH(A106,MERCREDI!$K$63:$K$66,0))</f>
        <v>#N/A</v>
      </c>
      <c r="OF106" s="617" t="e">
        <f>INDEX(JEUDI!$B$63:$B$66,MATCH(A106,JEUDI!$D$63:$D$66,0))</f>
        <v>#N/A</v>
      </c>
      <c r="OG106" s="618" t="e">
        <f>INDEX(JEUDI!$B$63:$B$66,MATCH(A106,JEUDI!$E$63:$E$66,0))</f>
        <v>#N/A</v>
      </c>
      <c r="OH106" s="625" t="e">
        <f>INDEX(JEUDI!$H$63:$H$66,MATCH(A106,JEUDI!$J$63:$J$66,0))</f>
        <v>#N/A</v>
      </c>
      <c r="OI106" s="626" t="e">
        <f>INDEX(JEUDI!$H$63:$H$66,MATCH(A106,JEUDI!$K$63:$K$66,0))</f>
        <v>#N/A</v>
      </c>
      <c r="OJ106" s="617" t="e">
        <f>INDEX(VENDREDI!$B$63:$B$66,MATCH(A106,VENDREDI!$D$63:$D$66,0))</f>
        <v>#N/A</v>
      </c>
      <c r="OK106" s="618" t="e">
        <f>INDEX(VENDREDI!$B$63:$B$66,MATCH(A106,VENDREDI!$E$63:$E$66,0))</f>
        <v>#N/A</v>
      </c>
      <c r="OL106" s="625" t="e">
        <f>INDEX(VENDREDI!$H$63:$H$66,MATCH(A106,VENDREDI!$J$63:$J$66,0))</f>
        <v>#N/A</v>
      </c>
      <c r="OM106" s="626" t="e">
        <f>INDEX(VENDREDI!$H$63:$H$66,MATCH(A106,VENDREDI!$K$63:$K$66,0))</f>
        <v>#N/A</v>
      </c>
      <c r="ON106" s="669">
        <f t="shared" si="96"/>
        <v>0</v>
      </c>
      <c r="OO106" s="641" t="e">
        <f>INDEX(LUNDI!$C$63:$C$66,MATCH(A106,LUNDI!$D$63:$D$66,0))</f>
        <v>#N/A</v>
      </c>
      <c r="OP106" s="642" t="e">
        <f>INDEX(LUNDI!$C$63:$C$66,MATCH(A106,LUNDI!$E$63:$E$66,0))</f>
        <v>#N/A</v>
      </c>
      <c r="OQ106" s="645" t="e">
        <f>INDEX(LUNDI!$I$63:$I$66,MATCH(A106,LUNDI!$J$63:$J$66,0))</f>
        <v>#N/A</v>
      </c>
      <c r="OR106" s="646" t="e">
        <f>INDEX(LUNDI!$I$63:$I$66,MATCH(A106,LUNDI!$K$63:$K$66,0))</f>
        <v>#N/A</v>
      </c>
      <c r="OS106" s="649" t="e">
        <f>INDEX(MARDI!$C$63:$C$66,MATCH(A106,MARDI!$D$63:$D$66,0))</f>
        <v>#N/A</v>
      </c>
      <c r="OT106" s="650" t="e">
        <f>INDEX(MARDI!$C$63:$C$66,MATCH(A106,MARDI!$E$63:$E$66,0))</f>
        <v>#N/A</v>
      </c>
      <c r="OU106" s="651" t="e">
        <f>INDEX(MARDI!$I$63:$I$66,MATCH(A106,MARDI!$J$63:$J$66,0))</f>
        <v>#N/A</v>
      </c>
      <c r="OV106" s="652" t="e">
        <f>INDEX(MARDI!$I$63:$I$66,MATCH(A106,MARDI!$K$63:$K$66,0))</f>
        <v>#N/A</v>
      </c>
      <c r="OW106" s="657" t="e">
        <f>INDEX(MERCREDI!$C$63:$C$66,MATCH(A106,MERCREDI!$D$63:$D$66,0))</f>
        <v>#N/A</v>
      </c>
      <c r="OX106" s="658" t="e">
        <f>INDEX(MERCREDI!$C$63:$C$66,MATCH(A106,MERCREDI!$E$63:$E$66,0))</f>
        <v>#N/A</v>
      </c>
      <c r="OY106" s="659" t="e">
        <f>INDEX(MERCREDI!$I$63:$I$66,MATCH(A106,MERCREDI!$J$63:$J$66,0))</f>
        <v>#N/A</v>
      </c>
      <c r="OZ106" s="660" t="e">
        <f>INDEX(MERCREDI!$I$63:$I$66,MATCH(A106,MERCREDI!$K$63:$K$66,0))</f>
        <v>#N/A</v>
      </c>
      <c r="PA106" s="657" t="e">
        <f>INDEX(JEUDI!$C$63:$C$66,MATCH(A106,JEUDI!$D$63:$D$66,0))</f>
        <v>#N/A</v>
      </c>
      <c r="PB106" s="658" t="e">
        <f>INDEX(JEUDI!$C$63:$C$66,MATCH(A106,JEUDI!$E$63:$E$66,0))</f>
        <v>#N/A</v>
      </c>
      <c r="PC106" s="659" t="e">
        <f>INDEX(JEUDI!$I$63:$I$66,MATCH(A106,JEUDI!$J$63:$J$66,0))</f>
        <v>#N/A</v>
      </c>
      <c r="PD106" s="660" t="e">
        <f>INDEX(JEUDI!$I$63:$I$66,MATCH(A106,JEUDI!$K$63:$K$66,0))</f>
        <v>#N/A</v>
      </c>
      <c r="PE106" s="657" t="e">
        <f>INDEX(VENDREDI!$C$63:$C$66,MATCH(A106,VENDREDI!$D$63:$D$66,0))</f>
        <v>#N/A</v>
      </c>
      <c r="PF106" s="658" t="e">
        <f>INDEX(VENDREDI!$C$63:$C$66,MATCH(A106,VENDREDI!$E$63:$E$66,0))</f>
        <v>#N/A</v>
      </c>
      <c r="PG106" s="659" t="e">
        <f>INDEX(VENDREDI!$I$63:$I$66,MATCH(A106,VENDREDI!$J$63:$J$66,0))</f>
        <v>#N/A</v>
      </c>
      <c r="PH106" s="660" t="e">
        <f>INDEX(VENDREDI!$I$63:$I$66,MATCH(A106,VENDREDI!$K$63:$K$66,0))</f>
        <v>#N/A</v>
      </c>
    </row>
    <row r="107" spans="1:424" x14ac:dyDescent="0.25">
      <c r="A107" s="198">
        <f>'LISTE DES PROFS'!A102</f>
        <v>0</v>
      </c>
      <c r="B107" s="226">
        <f t="shared" si="69"/>
        <v>0</v>
      </c>
      <c r="C107" s="487">
        <f t="shared" si="70"/>
        <v>0</v>
      </c>
      <c r="D107" s="481">
        <f t="shared" si="71"/>
        <v>0</v>
      </c>
      <c r="E107" s="482">
        <f t="shared" si="72"/>
        <v>0</v>
      </c>
      <c r="F107" s="226">
        <f t="shared" si="73"/>
        <v>0</v>
      </c>
      <c r="G107" s="487">
        <f t="shared" si="74"/>
        <v>0</v>
      </c>
      <c r="H107" s="481">
        <f t="shared" si="97"/>
        <v>0</v>
      </c>
      <c r="I107" s="482">
        <f t="shared" si="76"/>
        <v>0</v>
      </c>
      <c r="J107" s="226">
        <f t="shared" si="98"/>
        <v>0</v>
      </c>
      <c r="K107" s="487">
        <f t="shared" si="99"/>
        <v>0</v>
      </c>
      <c r="L107" s="481">
        <f t="shared" si="100"/>
        <v>0</v>
      </c>
      <c r="M107" s="482">
        <f t="shared" si="101"/>
        <v>0</v>
      </c>
      <c r="N107" s="492">
        <f t="shared" si="77"/>
        <v>0</v>
      </c>
      <c r="P107" s="226">
        <f>COUNTIF(LUNDI!$D$6:$AB$15,A107)</f>
        <v>0</v>
      </c>
      <c r="Q107" s="228">
        <f>COUNTIF(LUNDI!$D$20:$Y$29,A107)</f>
        <v>0</v>
      </c>
      <c r="R107" s="444">
        <f t="shared" si="56"/>
        <v>0</v>
      </c>
      <c r="S107" s="228">
        <f>COUNTIF(MARDI!$D$6:$AB$15,A107)</f>
        <v>0</v>
      </c>
      <c r="T107" s="228">
        <f>COUNTIF(MARDI!$D$20:$Y$29,A107)</f>
        <v>0</v>
      </c>
      <c r="U107" s="444">
        <f t="shared" si="57"/>
        <v>0</v>
      </c>
      <c r="V107" s="228">
        <f>COUNTIF(MERCREDI!$D$6:$AB$15,A107)</f>
        <v>0</v>
      </c>
      <c r="W107" s="228">
        <f>COUNTIF(MERCREDI!$D$20:$Y$29,A107)</f>
        <v>0</v>
      </c>
      <c r="X107" s="444">
        <f t="shared" si="58"/>
        <v>0</v>
      </c>
      <c r="Y107" s="228">
        <f>COUNTIF(JEUDI!$D$6:$AB$15,A107)</f>
        <v>0</v>
      </c>
      <c r="Z107" s="228">
        <f>COUNTIF(JEUDI!$D$20:$Y$29,A107)</f>
        <v>0</v>
      </c>
      <c r="AA107" s="444">
        <f t="shared" si="59"/>
        <v>0</v>
      </c>
      <c r="AB107" s="228">
        <f>COUNTIF(VENDREDI!$D$6:$AB$15,A107)</f>
        <v>0</v>
      </c>
      <c r="AC107" s="229">
        <f>COUNTIF(VENDREDI!$D$20:$Y$29,A107)</f>
        <v>0</v>
      </c>
      <c r="AD107" s="451">
        <f t="shared" si="60"/>
        <v>0</v>
      </c>
      <c r="AE107" s="226">
        <f>COUNTIF(LUNDI!$D$63:$D$66,A107)</f>
        <v>0</v>
      </c>
      <c r="AF107" s="227">
        <f>COUNTIF(LUNDI!$E$63:$E$66,A107)</f>
        <v>0</v>
      </c>
      <c r="AG107" s="228">
        <f>COUNTIF(MARDI!$D$63:$D$66,A107)</f>
        <v>0</v>
      </c>
      <c r="AH107" s="234">
        <f>COUNTIF(MARDI!$E$63:$E$66,A107)</f>
        <v>0</v>
      </c>
      <c r="AI107" s="228">
        <f>COUNTIF(MERCREDI!$D$63:$D$66,A107)</f>
        <v>0</v>
      </c>
      <c r="AJ107" s="234">
        <f>COUNTIF(MERCREDI!$E$63:$E$66,A107)</f>
        <v>0</v>
      </c>
      <c r="AK107" s="228">
        <f>COUNTIF(JEUDI!$D$63:$D$66,A107)</f>
        <v>0</v>
      </c>
      <c r="AL107" s="227">
        <f>COUNTIF(JEUDI!$E$63:$E$66,A107)</f>
        <v>0</v>
      </c>
      <c r="AM107" s="228">
        <f>COUNTIF(VENDREDI!$D$63:$D$66,A107)</f>
        <v>0</v>
      </c>
      <c r="AN107" s="525">
        <f>COUNTIF(VENDREDI!$E$63:$E$66,A107)</f>
        <v>0</v>
      </c>
      <c r="AO107" s="226">
        <f>COUNTIF(LUNDI!$F$63:$F$66,A107)</f>
        <v>0</v>
      </c>
      <c r="AP107" s="227"/>
      <c r="AQ107" s="228">
        <f>COUNTIF(MARDI!$F$63:$F$66,A107)</f>
        <v>0</v>
      </c>
      <c r="AR107" s="227"/>
      <c r="AS107" s="228">
        <f>COUNTIF(MERCREDI!$F$63:$F$66,A107)</f>
        <v>0</v>
      </c>
      <c r="AT107" s="227"/>
      <c r="AU107" s="228">
        <f>COUNTIF(JEUDI!$F$63:$F$66,A107)</f>
        <v>0</v>
      </c>
      <c r="AV107" s="227"/>
      <c r="AW107" s="229">
        <f>COUNTIF(VENDREDI!$F$63:$F$66,A107)</f>
        <v>0</v>
      </c>
      <c r="AZ107" s="236">
        <f>COUNTIF(LUNDI!$D$35:$AB$44,A107)</f>
        <v>0</v>
      </c>
      <c r="BA107" s="237">
        <f>COUNTIF(LUNDI!$D$49:$Y$58,A107)</f>
        <v>0</v>
      </c>
      <c r="BB107" s="444">
        <f t="shared" si="61"/>
        <v>0</v>
      </c>
      <c r="BC107" s="237">
        <f>COUNTIF(MARDI!$D$35:$AB$44,A107)</f>
        <v>0</v>
      </c>
      <c r="BD107" s="237">
        <f>COUNTIF(MARDI!$D$49:$Y$58,A107)</f>
        <v>0</v>
      </c>
      <c r="BE107" s="444">
        <f t="shared" si="62"/>
        <v>0</v>
      </c>
      <c r="BF107" s="237">
        <f>COUNTIF(MERCREDI!$D$35:$AB$44,A107)</f>
        <v>0</v>
      </c>
      <c r="BG107" s="237">
        <f>COUNTIF(MERCREDI!$D$49:$Y$58,A107)</f>
        <v>0</v>
      </c>
      <c r="BH107" s="444">
        <f t="shared" si="63"/>
        <v>0</v>
      </c>
      <c r="BI107" s="237">
        <f>COUNTIF(JEUDI!$D$35:$AB$44,A107)</f>
        <v>0</v>
      </c>
      <c r="BJ107" s="237">
        <f>COUNTIF(JEUDI!$D$49:$Y$58,A107)</f>
        <v>0</v>
      </c>
      <c r="BK107" s="444">
        <f t="shared" si="64"/>
        <v>0</v>
      </c>
      <c r="BL107" s="237">
        <f>COUNTIF(VENDREDI!$D$35:$AB$44,A107)</f>
        <v>0</v>
      </c>
      <c r="BM107" s="238">
        <f>COUNTIF(VENDREDI!$D$49:$Y$58,A107)</f>
        <v>0</v>
      </c>
      <c r="BN107" s="451">
        <f t="shared" si="65"/>
        <v>0</v>
      </c>
      <c r="BO107" s="207">
        <f>COUNTIF(LUNDI!$J$63:$J$66,A107)</f>
        <v>0</v>
      </c>
      <c r="BP107" s="41">
        <f>COUNTIF(LUNDI!$K$63:$K$66,A107)</f>
        <v>0</v>
      </c>
      <c r="BQ107" s="207">
        <f>COUNTIF(MARDI!$J$63:$J$66,A107)</f>
        <v>0</v>
      </c>
      <c r="BR107" s="41">
        <f>COUNTIF(MARDI!$K$63:$K$66,A107)</f>
        <v>0</v>
      </c>
      <c r="BS107" s="207">
        <f>COUNTIF(MERCREDI!$J$63:$J$66,A107)</f>
        <v>0</v>
      </c>
      <c r="BT107" s="41">
        <f>COUNTIF(MERCREDI!$K$63:$K$66,A107)</f>
        <v>0</v>
      </c>
      <c r="BU107" s="207">
        <f>COUNTIF(JEUDI!$J$63:$J$66,A107)</f>
        <v>0</v>
      </c>
      <c r="BV107" s="41">
        <f>COUNTIF(JEUDI!$K$63:$K$66,A107)</f>
        <v>0</v>
      </c>
      <c r="BW107" s="207">
        <f>COUNTIF(VENDREDI!$J$63:$J$66,A107)</f>
        <v>0</v>
      </c>
      <c r="BX107" s="42">
        <f>COUNTIF(VENDREDI!$K$63:$K$66,A107)</f>
        <v>0</v>
      </c>
      <c r="BY107" s="207">
        <f>COUNTIF(LUNDI!$L$66:$L163,A107)</f>
        <v>0</v>
      </c>
      <c r="BZ107" s="208"/>
      <c r="CA107" s="41">
        <f>COUNTIF(MARDI!$L$63:$L$66,A107)</f>
        <v>0</v>
      </c>
      <c r="CB107" s="208"/>
      <c r="CC107" s="208">
        <f>COUNTIF(MERCREDI!$L$63:$L$66,A107)</f>
        <v>0</v>
      </c>
      <c r="CD107" s="208"/>
      <c r="CE107" s="41">
        <f>COUNTIF(JEUDI!$L$63:$L$66,A107)</f>
        <v>0</v>
      </c>
      <c r="CF107" s="208"/>
      <c r="CG107" s="209">
        <f>COUNTIF(VENDREDI!$L$63:$L$66,A107)</f>
        <v>0</v>
      </c>
      <c r="CH107" s="466"/>
      <c r="CI107" s="466"/>
      <c r="CJ107" s="466"/>
      <c r="CK107" s="43">
        <f>COUNTIF(LUNDI!$O$64:$O$66,A107)</f>
        <v>0</v>
      </c>
      <c r="CL107" s="41">
        <f>COUNTIF(MARDI!$O$64:$O$66,A107)</f>
        <v>0</v>
      </c>
      <c r="CM107" s="41">
        <f>COUNTIF(MERCREDI!$O$64:$O$66,A107)</f>
        <v>0</v>
      </c>
      <c r="CN107" s="41">
        <f>COUNTIF(JEUDI!$O$64:$O$66,A107)</f>
        <v>0</v>
      </c>
      <c r="CO107" s="42">
        <f>COUNTIF(VENDREDI!$O$64:$O$66,A107)</f>
        <v>0</v>
      </c>
      <c r="CQ107" s="43">
        <f>COUNTIF(LUNDI!$P$64:$P$66,A107)</f>
        <v>0</v>
      </c>
      <c r="CR107" s="41">
        <f>COUNTIF(MARDI!$P$64:$P$66,A107)</f>
        <v>0</v>
      </c>
      <c r="CS107" s="41">
        <f>COUNTIF(MERCREDI!$P$64:$P$66,A107)</f>
        <v>0</v>
      </c>
      <c r="CT107" s="41">
        <f>COUNTIF(JEUDI!$P$64:$P$66,A107)</f>
        <v>0</v>
      </c>
      <c r="CU107" s="42">
        <f>COUNTIF(VENDREDI!$P$64:$P$66,A107)</f>
        <v>0</v>
      </c>
      <c r="CV107" s="543">
        <f t="shared" si="78"/>
        <v>0</v>
      </c>
      <c r="CW107" s="559" t="e">
        <f>INDEX(LUNDI!$B$6:$B$29,MATCH($A$107,LUNDI!D6:D29,0))</f>
        <v>#N/A</v>
      </c>
      <c r="CX107" s="559" t="e">
        <f>INDEX(LUNDI!$B$6:$B$29,MATCH($A$107,LUNDI!E6:E29,0))</f>
        <v>#N/A</v>
      </c>
      <c r="CY107" s="559" t="e">
        <f>INDEX(LUNDI!$B$6:$B$29,MATCH($A$107,LUNDI!F6:F29,0))</f>
        <v>#N/A</v>
      </c>
      <c r="CZ107" s="559" t="e">
        <f>INDEX(LUNDI!$B$6:$B$29,MATCH($A$107,LUNDI!G6:G29,0))</f>
        <v>#N/A</v>
      </c>
      <c r="DA107" s="559" t="e">
        <f>INDEX(LUNDI!$B$6:$B$29,MATCH($A$107,LUNDI!H6:H29,0))</f>
        <v>#N/A</v>
      </c>
      <c r="DB107" s="559" t="e">
        <f>INDEX(LUNDI!$B$6:$B$29,MATCH($A$107,LUNDI!I6:I29,0))</f>
        <v>#N/A</v>
      </c>
      <c r="DC107" s="559" t="e">
        <f>INDEX(LUNDI!$B$6:$B$29,MATCH($A$107,LUNDI!J6:J29,0))</f>
        <v>#N/A</v>
      </c>
      <c r="DD107" s="559" t="e">
        <f>INDEX(LUNDI!$B$6:$B$29,MATCH($A$107,LUNDI!K6:K29,0))</f>
        <v>#N/A</v>
      </c>
      <c r="DE107" s="559" t="e">
        <f>INDEX(LUNDI!$B$6:$B$29,MATCH($A$107,LUNDI!L6:L29,0))</f>
        <v>#N/A</v>
      </c>
      <c r="DF107" s="559" t="e">
        <f>INDEX(LUNDI!$B$6:$B$29,MATCH($A$107,LUNDI!M6:M29,0))</f>
        <v>#N/A</v>
      </c>
      <c r="DG107" s="559" t="e">
        <f>INDEX(LUNDI!$B$6:$B$29,MATCH($A$107,LUNDI!N6:N29,0))</f>
        <v>#N/A</v>
      </c>
      <c r="DH107" s="559" t="e">
        <f>INDEX(LUNDI!$B$6:$B$29,MATCH($A$107,LUNDI!O6:O29,0))</f>
        <v>#N/A</v>
      </c>
      <c r="DI107" s="559" t="e">
        <f>INDEX(LUNDI!$B$6:$B$29,MATCH($A$107,LUNDI!P6:P29,0))</f>
        <v>#N/A</v>
      </c>
      <c r="DJ107" s="559" t="e">
        <f>INDEX(LUNDI!$B$6:$B$29,MATCH($A$107,LUNDI!Q6:Q29,0))</f>
        <v>#N/A</v>
      </c>
      <c r="DK107" s="559" t="e">
        <f>INDEX(LUNDI!$B$6:$B$29,MATCH($A$107,LUNDI!R6:R29,0))</f>
        <v>#N/A</v>
      </c>
      <c r="DL107" s="559" t="e">
        <f>INDEX(LUNDI!$B$6:$B$29,MATCH($A$107,LUNDI!S6:S29,0))</f>
        <v>#N/A</v>
      </c>
      <c r="DM107" s="559" t="e">
        <f>INDEX(LUNDI!$B$6:$B$29,MATCH($A$107,LUNDI!T6:T29,0))</f>
        <v>#N/A</v>
      </c>
      <c r="DN107" s="559" t="e">
        <f>INDEX(LUNDI!$B$6:$B$29,MATCH($A$107,LUNDI!U6:U29,0))</f>
        <v>#N/A</v>
      </c>
      <c r="DO107" s="559" t="e">
        <f>INDEX(LUNDI!$B$6:$B$29,MATCH($A$107,LUNDI!V6:V29,0))</f>
        <v>#N/A</v>
      </c>
      <c r="DP107" s="559" t="e">
        <f>INDEX(LUNDI!$B$6:$B$29,MATCH($A$107,LUNDI!W6:W29,0))</f>
        <v>#N/A</v>
      </c>
      <c r="DQ107" s="559" t="e">
        <f>INDEX(LUNDI!$B$6:$B$29,MATCH($A$107,LUNDI!X6:X29,0))</f>
        <v>#N/A</v>
      </c>
      <c r="DR107" s="559" t="e">
        <f>INDEX(LUNDI!$B$6:$B$29,MATCH($A$107,LUNDI!Y6:Y29,0))</f>
        <v>#N/A</v>
      </c>
      <c r="DS107" s="559" t="e">
        <f>INDEX(LUNDI!$B$6:$B$29,MATCH($A$107,LUNDI!Z6:Z29,0))</f>
        <v>#N/A</v>
      </c>
      <c r="DT107" s="559">
        <f>INDEX(LUNDI!$B$6:$B$29,MATCH($A$107,LUNDI!AA6:AA29,0))</f>
        <v>0.33333333333333331</v>
      </c>
      <c r="DU107" s="559">
        <f>INDEX(LUNDI!$B$6:$B$29,MATCH($A$107,LUNDI!AB6:AB29,0))</f>
        <v>0.33333333333333331</v>
      </c>
      <c r="DV107" s="572">
        <f t="shared" si="102"/>
        <v>0.66666666666666663</v>
      </c>
      <c r="DW107" s="543">
        <f t="shared" si="103"/>
        <v>0</v>
      </c>
      <c r="DX107" s="559" t="e">
        <f>INDEX(MARDI!$B$6:$B$29,MATCH($A$107,MARDI!D6:D29,0))</f>
        <v>#N/A</v>
      </c>
      <c r="DY107" s="559" t="e">
        <f>INDEX(MARDI!$B$6:$B$29,MATCH($A$107,MARDI!E6:E29,0))</f>
        <v>#N/A</v>
      </c>
      <c r="DZ107" s="559" t="e">
        <f>INDEX(MARDI!$B$6:$B$29,MATCH($A$107,MARDI!F6:F29,0))</f>
        <v>#N/A</v>
      </c>
      <c r="EA107" s="559" t="e">
        <f>INDEX(MARDI!$B$6:$B$29,MATCH($A$107,MARDI!G6:G29,0))</f>
        <v>#N/A</v>
      </c>
      <c r="EB107" s="559" t="e">
        <f>INDEX(MARDI!$B$6:$B$29,MATCH($A$107,MARDI!H6:H29,0))</f>
        <v>#N/A</v>
      </c>
      <c r="EC107" s="559" t="e">
        <f>INDEX(MARDI!$B$6:$B$29,MATCH($A$107,MARDI!I6:I29,0))</f>
        <v>#N/A</v>
      </c>
      <c r="ED107" s="559" t="e">
        <f>INDEX(MARDI!$B$6:$B$29,MATCH($A$107,MARDI!J6:J29,0))</f>
        <v>#N/A</v>
      </c>
      <c r="EE107" s="559" t="e">
        <f>INDEX(MARDI!$B$6:$B$29,MATCH($A$107,MARDI!K6:K29,0))</f>
        <v>#N/A</v>
      </c>
      <c r="EF107" s="559" t="e">
        <f>INDEX(MARDI!$B$6:$B$29,MATCH($A$107,MARDI!L6:L29,0))</f>
        <v>#N/A</v>
      </c>
      <c r="EG107" s="559" t="e">
        <f>INDEX(MARDI!$B$6:$B$29,MATCH($A$107,MARDI!M6:M29,0))</f>
        <v>#N/A</v>
      </c>
      <c r="EH107" s="559" t="e">
        <f>INDEX(MARDI!$B$6:$B$29,MATCH($A$107,MARDI!N6:N29,0))</f>
        <v>#N/A</v>
      </c>
      <c r="EI107" s="559" t="e">
        <f>INDEX(MARDI!$B$6:$B$29,MATCH($A$107,MARDI!O6:O29,0))</f>
        <v>#N/A</v>
      </c>
      <c r="EJ107" s="559" t="e">
        <f>INDEX(MARDI!$B$6:$B$29,MATCH($A$107,MARDI!P6:P29,0))</f>
        <v>#N/A</v>
      </c>
      <c r="EK107" s="559" t="e">
        <f>INDEX(MARDI!$B$6:$B$29,MATCH($A$107,MARDI!Q6:Q29,0))</f>
        <v>#N/A</v>
      </c>
      <c r="EL107" s="559" t="e">
        <f>INDEX(MARDI!$B$6:$B$29,MATCH($A$107,MARDI!R6:R29,0))</f>
        <v>#N/A</v>
      </c>
      <c r="EM107" s="559" t="e">
        <f>INDEX(MARDI!$B$6:$B$29,MATCH($A$107,MARDI!S6:S29,0))</f>
        <v>#N/A</v>
      </c>
      <c r="EN107" s="559" t="e">
        <f>INDEX(MARDI!$B$6:$B$29,MATCH($A$107,MARDI!T6:T29,0))</f>
        <v>#N/A</v>
      </c>
      <c r="EO107" s="559" t="e">
        <f>INDEX(MARDI!$B$6:$B$29,MATCH($A$107,MARDI!U6:U29,0))</f>
        <v>#N/A</v>
      </c>
      <c r="EP107" s="559" t="e">
        <f>INDEX(MARDI!$B$6:$B$29,MATCH($A$107,MARDI!V6:V29,0))</f>
        <v>#N/A</v>
      </c>
      <c r="EQ107" s="559" t="e">
        <f>INDEX(MARDI!$B$6:$B$29,MATCH($A$107,MARDI!W6:W29,0))</f>
        <v>#N/A</v>
      </c>
      <c r="ER107" s="559" t="e">
        <f>INDEX(MARDI!$B$6:$B$29,MATCH($A$107,MARDI!X6:X29,0))</f>
        <v>#N/A</v>
      </c>
      <c r="ES107" s="559" t="e">
        <f>INDEX(MARDI!$B$6:$B$29,MATCH($A$107,MARDI!Y6:Y29,0))</f>
        <v>#N/A</v>
      </c>
      <c r="ET107" s="559" t="e">
        <f>INDEX(MARDI!$B$6:$B$29,MATCH($A$107,MARDI!Z6:Z29,0))</f>
        <v>#N/A</v>
      </c>
      <c r="EU107" s="559">
        <f>INDEX(MARDI!$B$6:$B$29,MATCH($A$107,MARDI!AA6:AA29,0))</f>
        <v>0.33333333333333331</v>
      </c>
      <c r="EV107" s="559">
        <f>INDEX(MARDI!$B$6:$B$29,MATCH($A$107,MARDI!AB6:AB29,0))</f>
        <v>0.33333333333333331</v>
      </c>
      <c r="EW107" s="572">
        <f t="shared" si="104"/>
        <v>0.66666666666666663</v>
      </c>
      <c r="EY107" s="568">
        <f t="shared" si="79"/>
        <v>0</v>
      </c>
      <c r="EZ107" s="559" t="e">
        <f>INDEX(MERCREDI!$B$6:$B$29,MATCH($A$107,MERCREDI!D6:D29,0))</f>
        <v>#N/A</v>
      </c>
      <c r="FA107" s="559" t="e">
        <f>INDEX(MERCREDI!$B$6:$B$29,MATCH($A$107,MERCREDI!E6:E29,0))</f>
        <v>#N/A</v>
      </c>
      <c r="FB107" s="559" t="e">
        <f>INDEX(MERCREDI!$B$6:$B$29,MATCH($A$107,MERCREDI!F6:F29,0))</f>
        <v>#N/A</v>
      </c>
      <c r="FC107" s="559" t="e">
        <f>INDEX(MERCREDI!$B$6:$B$29,MATCH($A$107,MERCREDI!G6:G29,0))</f>
        <v>#N/A</v>
      </c>
      <c r="FD107" s="559" t="e">
        <f>INDEX(MERCREDI!$B$6:$B$29,MATCH($A$107,MERCREDI!H6:H29,0))</f>
        <v>#N/A</v>
      </c>
      <c r="FE107" s="559" t="e">
        <f>INDEX(MERCREDI!$B$6:$B$29,MATCH($A$107,MERCREDI!I6:I29,0))</f>
        <v>#N/A</v>
      </c>
      <c r="FF107" s="559" t="e">
        <f>INDEX(MERCREDI!$B$6:$B$29,MATCH($A$107,MERCREDI!J6:J29,0))</f>
        <v>#N/A</v>
      </c>
      <c r="FG107" s="559" t="e">
        <f>INDEX(MERCREDI!$B$6:$B$29,MATCH($A$107,MERCREDI!K6:K29,0))</f>
        <v>#N/A</v>
      </c>
      <c r="FH107" s="559" t="e">
        <f>INDEX(MERCREDI!$B$6:$B$29,MATCH($A$107,MERCREDI!L6:L29,0))</f>
        <v>#N/A</v>
      </c>
      <c r="FI107" s="559" t="e">
        <f>INDEX(MERCREDI!$B$6:$B$29,MATCH($A$107,MERCREDI!M6:M29,0))</f>
        <v>#N/A</v>
      </c>
      <c r="FJ107" s="559" t="e">
        <f>INDEX(MERCREDI!$B$6:$B$29,MATCH($A$107,MERCREDI!N6:N29,0))</f>
        <v>#N/A</v>
      </c>
      <c r="FK107" s="559" t="e">
        <f>INDEX(MERCREDI!$B$6:$B$29,MATCH($A$107,MERCREDI!O6:O29,0))</f>
        <v>#N/A</v>
      </c>
      <c r="FL107" s="559" t="e">
        <f>INDEX(MERCREDI!$B$6:$B$29,MATCH($A$107,MERCREDI!P6:P29,0))</f>
        <v>#N/A</v>
      </c>
      <c r="FM107" s="559" t="e">
        <f>INDEX(MERCREDI!$B$6:$B$29,MATCH($A$107,MERCREDI!Q6:Q29,0))</f>
        <v>#N/A</v>
      </c>
      <c r="FN107" s="559" t="e">
        <f>INDEX(MERCREDI!$B$6:$B$29,MATCH($A$107,MERCREDI!R6:R29,0))</f>
        <v>#N/A</v>
      </c>
      <c r="FO107" s="559" t="e">
        <f>INDEX(MERCREDI!$B$6:$B$29,MATCH($A$107,MERCREDI!S6:S29,0))</f>
        <v>#N/A</v>
      </c>
      <c r="FP107" s="559" t="e">
        <f>INDEX(MERCREDI!$B$6:$B$29,MATCH($A$107,MERCREDI!T6:T29,0))</f>
        <v>#N/A</v>
      </c>
      <c r="FQ107" s="559" t="e">
        <f>INDEX(MERCREDI!$B$6:$B$29,MATCH($A$107,MERCREDI!U6:U29,0))</f>
        <v>#N/A</v>
      </c>
      <c r="FR107" s="559" t="e">
        <f>INDEX(MERCREDI!$B$6:$B$29,MATCH($A$107,MERCREDI!V6:V29,0))</f>
        <v>#N/A</v>
      </c>
      <c r="FS107" s="559" t="e">
        <f>INDEX(MERCREDI!$B$6:$B$29,MATCH($A$107,MERCREDI!W6:W29,0))</f>
        <v>#N/A</v>
      </c>
      <c r="FT107" s="559" t="e">
        <f>INDEX(MERCREDI!$B$6:$B$29,MATCH($A$107,MERCREDI!X6:X29,0))</f>
        <v>#N/A</v>
      </c>
      <c r="FU107" s="559" t="e">
        <f>INDEX(MERCREDI!$B$6:$B$29,MATCH($A$107,MERCREDI!Y6:Y29,0))</f>
        <v>#N/A</v>
      </c>
      <c r="FV107" s="559" t="e">
        <f>INDEX(MERCREDI!$B$6:$B$29,MATCH($A$107,MERCREDI!Z6:Z29,0))</f>
        <v>#N/A</v>
      </c>
      <c r="FW107" s="559">
        <f>INDEX(MERCREDI!$B$6:$B$29,MATCH($A$107,MERCREDI!AA6:AA29,0))</f>
        <v>0.33333333333333331</v>
      </c>
      <c r="FX107" s="559">
        <f>INDEX(MERCREDI!$B$6:$B$29,MATCH($A$107,MERCREDI!AB6:AB29,0))</f>
        <v>0.33333333333333331</v>
      </c>
      <c r="FY107" s="572">
        <f t="shared" si="80"/>
        <v>0.66666666666666663</v>
      </c>
      <c r="GA107" s="570">
        <f t="shared" si="81"/>
        <v>0</v>
      </c>
      <c r="GB107" s="565" t="e">
        <f>INDEX(JEUDI!$B$6:$B$29,MATCH($A$107,JEUDI!D6:D29,0))</f>
        <v>#N/A</v>
      </c>
      <c r="GC107" s="565" t="e">
        <f>INDEX(JEUDI!$B$6:$B$29,MATCH($A$107,JEUDI!E6:E29,0))</f>
        <v>#N/A</v>
      </c>
      <c r="GD107" s="565" t="e">
        <f>INDEX(JEUDI!$B$6:$B$29,MATCH($A$107,JEUDI!F6:F29,0))</f>
        <v>#N/A</v>
      </c>
      <c r="GE107" s="565" t="e">
        <f>INDEX(JEUDI!$B$6:$B$29,MATCH($A$107,JEUDI!G6:G29,0))</f>
        <v>#N/A</v>
      </c>
      <c r="GF107" s="565" t="e">
        <f>INDEX(JEUDI!$B$6:$B$29,MATCH($A$107,JEUDI!H6:H29,0))</f>
        <v>#N/A</v>
      </c>
      <c r="GG107" s="565" t="e">
        <f>INDEX(JEUDI!$B$6:$B$29,MATCH($A$107,JEUDI!I6:I29,0))</f>
        <v>#N/A</v>
      </c>
      <c r="GH107" s="565" t="e">
        <f>INDEX(JEUDI!$B$6:$B$29,MATCH($A$107,JEUDI!J6:J29,0))</f>
        <v>#N/A</v>
      </c>
      <c r="GI107" s="565" t="e">
        <f>INDEX(JEUDI!$B$6:$B$29,MATCH($A$107,JEUDI!K6:K29,0))</f>
        <v>#N/A</v>
      </c>
      <c r="GJ107" s="565" t="e">
        <f>INDEX(JEUDI!$B$6:$B$29,MATCH($A$107,JEUDI!L6:L29,0))</f>
        <v>#N/A</v>
      </c>
      <c r="GK107" s="565" t="e">
        <f>INDEX(JEUDI!$B$6:$B$29,MATCH($A$107,JEUDI!M6:M29,0))</f>
        <v>#N/A</v>
      </c>
      <c r="GL107" s="565" t="e">
        <f>INDEX(JEUDI!$B$6:$B$29,MATCH($A$107,JEUDI!N6:N29,0))</f>
        <v>#N/A</v>
      </c>
      <c r="GM107" s="565" t="e">
        <f>INDEX(JEUDI!$B$6:$B$29,MATCH($A$107,JEUDI!O6:O29,0))</f>
        <v>#N/A</v>
      </c>
      <c r="GN107" s="565" t="e">
        <f>INDEX(JEUDI!$B$6:$B$29,MATCH($A$107,JEUDI!P6:P29,0))</f>
        <v>#N/A</v>
      </c>
      <c r="GO107" s="565" t="e">
        <f>INDEX(JEUDI!$B$6:$B$29,MATCH($A$107,JEUDI!Q6:Q29,0))</f>
        <v>#N/A</v>
      </c>
      <c r="GP107" s="565" t="e">
        <f>INDEX(JEUDI!$B$6:$B$29,MATCH($A$107,JEUDI!R6:R29,0))</f>
        <v>#N/A</v>
      </c>
      <c r="GQ107" s="565" t="e">
        <f>INDEX(JEUDI!$B$6:$B$29,MATCH($A$107,JEUDI!S6:S29,0))</f>
        <v>#N/A</v>
      </c>
      <c r="GR107" s="565" t="e">
        <f>INDEX(JEUDI!$B$6:$B$29,MATCH($A$107,JEUDI!T6:T29,0))</f>
        <v>#N/A</v>
      </c>
      <c r="GS107" s="565" t="e">
        <f>INDEX(JEUDI!$B$6:$B$29,MATCH($A$107,JEUDI!U6:U29,0))</f>
        <v>#N/A</v>
      </c>
      <c r="GT107" s="565" t="e">
        <f>INDEX(JEUDI!$B$6:$B$29,MATCH($A$107,JEUDI!V6:V29,0))</f>
        <v>#N/A</v>
      </c>
      <c r="GU107" s="565" t="e">
        <f>INDEX(JEUDI!$B$6:$B$29,MATCH($A$107,JEUDI!W6:W29,0))</f>
        <v>#N/A</v>
      </c>
      <c r="GV107" s="565" t="e">
        <f>INDEX(JEUDI!$B$6:$B$29,MATCH($A$107,JEUDI!X6:X29,0))</f>
        <v>#N/A</v>
      </c>
      <c r="GW107" s="565" t="e">
        <f>INDEX(JEUDI!$B$6:$B$29,MATCH($A$107,JEUDI!Y6:Y29,0))</f>
        <v>#N/A</v>
      </c>
      <c r="GX107" s="565" t="e">
        <f>INDEX(JEUDI!$B$6:$B$29,MATCH($A$107,JEUDI!Z6:Z29,0))</f>
        <v>#N/A</v>
      </c>
      <c r="GY107" s="565">
        <f>INDEX(JEUDI!$B$6:$B$29,MATCH($A$107,JEUDI!AA6:AA29,0))</f>
        <v>0.33333333333333331</v>
      </c>
      <c r="GZ107" s="565">
        <f>INDEX(JEUDI!$B$6:$B$29,MATCH($A$107,JEUDI!AB6:AB29,0))</f>
        <v>0.33333333333333331</v>
      </c>
      <c r="HA107" s="572">
        <f t="shared" si="82"/>
        <v>0.66666666666666663</v>
      </c>
      <c r="HC107" s="772">
        <f t="shared" si="83"/>
        <v>0</v>
      </c>
      <c r="HD107" s="565" t="e">
        <f>INDEX(VENDREDI!$B$6:$B$29,MATCH($A$107,VENDREDI!D6:D29,0))</f>
        <v>#N/A</v>
      </c>
      <c r="HE107" s="565" t="e">
        <f>INDEX(VENDREDI!$B$6:$B$29,MATCH($A$107,VENDREDI!E6:E29,0))</f>
        <v>#N/A</v>
      </c>
      <c r="HF107" s="565" t="e">
        <f>INDEX(VENDREDI!$B$6:$B$29,MATCH($A$107,VENDREDI!F6:F29,0))</f>
        <v>#N/A</v>
      </c>
      <c r="HG107" s="565" t="e">
        <f>INDEX(VENDREDI!$B$6:$B$29,MATCH($A$107,VENDREDI!G6:G29,0))</f>
        <v>#N/A</v>
      </c>
      <c r="HH107" s="565" t="e">
        <f>INDEX(VENDREDI!$B$6:$B$29,MATCH($A$107,VENDREDI!H6:H29,0))</f>
        <v>#N/A</v>
      </c>
      <c r="HI107" s="565" t="e">
        <f>INDEX(VENDREDI!$B$6:$B$29,MATCH($A$107,VENDREDI!I6:I29,0))</f>
        <v>#N/A</v>
      </c>
      <c r="HJ107" s="565" t="e">
        <f>INDEX(VENDREDI!$B$6:$B$29,MATCH($A$107,VENDREDI!J6:J29,0))</f>
        <v>#N/A</v>
      </c>
      <c r="HK107" s="565" t="e">
        <f>INDEX(VENDREDI!$B$6:$B$29,MATCH($A$107,VENDREDI!K6:K29,0))</f>
        <v>#N/A</v>
      </c>
      <c r="HL107" s="565" t="e">
        <f>INDEX(VENDREDI!$B$6:$B$29,MATCH($A$107,VENDREDI!L6:L29,0))</f>
        <v>#N/A</v>
      </c>
      <c r="HM107" s="565" t="e">
        <f>INDEX(VENDREDI!$B$6:$B$29,MATCH($A$107,VENDREDI!M6:M29,0))</f>
        <v>#N/A</v>
      </c>
      <c r="HN107" s="565" t="e">
        <f>INDEX(VENDREDI!$B$6:$B$29,MATCH($A$107,VENDREDI!N6:N29,0))</f>
        <v>#N/A</v>
      </c>
      <c r="HO107" s="565" t="e">
        <f>INDEX(VENDREDI!$B$6:$B$29,MATCH($A$107,VENDREDI!O6:O29,0))</f>
        <v>#N/A</v>
      </c>
      <c r="HP107" s="565" t="e">
        <f>INDEX(VENDREDI!$B$6:$B$29,MATCH($A$107,VENDREDI!P6:P29,0))</f>
        <v>#N/A</v>
      </c>
      <c r="HQ107" s="565" t="e">
        <f>INDEX(VENDREDI!$B$6:$B$29,MATCH($A$107,VENDREDI!Q6:Q29,0))</f>
        <v>#N/A</v>
      </c>
      <c r="HR107" s="565" t="e">
        <f>INDEX(VENDREDI!$B$6:$B$29,MATCH($A$107,VENDREDI!R6:R29,0))</f>
        <v>#N/A</v>
      </c>
      <c r="HS107" s="565" t="e">
        <f>INDEX(VENDREDI!$B$6:$B$29,MATCH($A$107,VENDREDI!S6:S29,0))</f>
        <v>#N/A</v>
      </c>
      <c r="HT107" s="565" t="e">
        <f>INDEX(VENDREDI!$B$6:$B$29,MATCH($A$107,VENDREDI!T6:T29,0))</f>
        <v>#N/A</v>
      </c>
      <c r="HU107" s="565" t="e">
        <f>INDEX(VENDREDI!$B$6:$B$29,MATCH($A$107,VENDREDI!U6:U29,0))</f>
        <v>#N/A</v>
      </c>
      <c r="HV107" s="565" t="e">
        <f>INDEX(VENDREDI!$B$6:$B$29,MATCH($A$107,VENDREDI!V6:V29,0))</f>
        <v>#N/A</v>
      </c>
      <c r="HW107" s="565" t="e">
        <f>INDEX(VENDREDI!$B$6:$B$29,MATCH($A$107,VENDREDI!W6:W29,0))</f>
        <v>#N/A</v>
      </c>
      <c r="HX107" s="565" t="e">
        <f>INDEX(VENDREDI!$B$6:$B$29,MATCH($A$107,VENDREDI!X6:X29,0))</f>
        <v>#N/A</v>
      </c>
      <c r="HY107" s="565" t="e">
        <f>INDEX(VENDREDI!$B$6:$B$29,MATCH($A$107,VENDREDI!Y6:Y29,0))</f>
        <v>#N/A</v>
      </c>
      <c r="HZ107" s="565" t="e">
        <f>INDEX(VENDREDI!$B$6:$B$29,MATCH($A$107,VENDREDI!Z6:Z29,0))</f>
        <v>#N/A</v>
      </c>
      <c r="IA107" s="565">
        <f>INDEX(VENDREDI!$B$6:$B$29,MATCH($A$107,VENDREDI!AA6:AA29,0))</f>
        <v>0.33333333333333331</v>
      </c>
      <c r="IB107" s="565">
        <f>INDEX(VENDREDI!$B$6:$B$29,MATCH($A$107,VENDREDI!AB6:AB29,0))</f>
        <v>0.33333333333333331</v>
      </c>
      <c r="IC107" s="572">
        <f t="shared" si="84"/>
        <v>0.66666666666666663</v>
      </c>
      <c r="IG107" s="772">
        <f t="shared" si="85"/>
        <v>0</v>
      </c>
      <c r="JG107" s="572">
        <f t="shared" si="86"/>
        <v>0</v>
      </c>
      <c r="JI107" s="772">
        <f t="shared" si="87"/>
        <v>0</v>
      </c>
      <c r="KI107" s="572">
        <f t="shared" si="88"/>
        <v>0</v>
      </c>
      <c r="KK107" s="565">
        <f t="shared" si="89"/>
        <v>0</v>
      </c>
      <c r="LK107" s="572">
        <f t="shared" si="90"/>
        <v>0</v>
      </c>
      <c r="LM107" s="565">
        <f t="shared" si="91"/>
        <v>0</v>
      </c>
      <c r="MM107" s="572">
        <f t="shared" si="92"/>
        <v>0</v>
      </c>
      <c r="MP107" s="565">
        <f t="shared" si="93"/>
        <v>0</v>
      </c>
      <c r="NP107" s="572">
        <f t="shared" si="94"/>
        <v>0</v>
      </c>
      <c r="NS107" s="564">
        <f t="shared" si="95"/>
        <v>0</v>
      </c>
      <c r="NT107" s="617" t="e">
        <f>INDEX(LUNDI!$B$63:$B$66,MATCH(A107,LUNDI!$D$63:$D$66,0))</f>
        <v>#N/A</v>
      </c>
      <c r="NU107" s="618" t="e">
        <f>INDEX(LUNDI!$B$63:$B$66,MATCH(A107,LUNDI!$E$63:$E$66,0))</f>
        <v>#N/A</v>
      </c>
      <c r="NV107" s="625" t="e">
        <f>INDEX(LUNDI!$H$63:$H$66,MATCH(A107,LUNDI!$J$63:$J$66,0))</f>
        <v>#N/A</v>
      </c>
      <c r="NW107" s="626" t="e">
        <f>INDEX(LUNDI!$H$63:$H$66,MATCH(A107,LUNDI!$K$63:$K$66,0))</f>
        <v>#N/A</v>
      </c>
      <c r="NX107" s="617" t="e">
        <f>INDEX(MARDI!$B$63:$B$66,MATCH(A107,MARDI!$D$63:$D$66,0))</f>
        <v>#N/A</v>
      </c>
      <c r="NY107" s="618" t="e">
        <f>INDEX(MARDI!$B$63:$B$66,MATCH(A107,MARDI!$E$63:$E$66,0))</f>
        <v>#N/A</v>
      </c>
      <c r="NZ107" s="625" t="e">
        <f>INDEX(MARDI!$H$63:$H$66,MATCH(A107,MARDI!$J$63:$J$66,0))</f>
        <v>#N/A</v>
      </c>
      <c r="OA107" s="626" t="e">
        <f>INDEX(MARDI!$H$63:$H$66,MATCH(A107,MARDI!$K$63:$K$66,0))</f>
        <v>#N/A</v>
      </c>
      <c r="OB107" s="617" t="e">
        <f>INDEX(MERCREDI!$B$63:$B$66,MATCH(A107,MERCREDI!$D$63:$D$66,0))</f>
        <v>#N/A</v>
      </c>
      <c r="OC107" s="618" t="e">
        <f>INDEX(MERCREDI!$B$63:$B$66,MATCH(A107,MERCREDI!$E$63:$E$66,0))</f>
        <v>#N/A</v>
      </c>
      <c r="OD107" s="625" t="e">
        <f>INDEX(MERCREDI!$H$63:$H$66,MATCH(A107,MERCREDI!$J$63:$J$66,0))</f>
        <v>#N/A</v>
      </c>
      <c r="OE107" s="626" t="e">
        <f>INDEX(MERCREDI!$H$63:$H$66,MATCH(A107,MERCREDI!$K$63:$K$66,0))</f>
        <v>#N/A</v>
      </c>
      <c r="OF107" s="617" t="e">
        <f>INDEX(JEUDI!$B$63:$B$66,MATCH(A107,JEUDI!$D$63:$D$66,0))</f>
        <v>#N/A</v>
      </c>
      <c r="OG107" s="618" t="e">
        <f>INDEX(JEUDI!$B$63:$B$66,MATCH(A107,JEUDI!$E$63:$E$66,0))</f>
        <v>#N/A</v>
      </c>
      <c r="OH107" s="625" t="e">
        <f>INDEX(JEUDI!$H$63:$H$66,MATCH(A107,JEUDI!$J$63:$J$66,0))</f>
        <v>#N/A</v>
      </c>
      <c r="OI107" s="626" t="e">
        <f>INDEX(JEUDI!$H$63:$H$66,MATCH(A107,JEUDI!$K$63:$K$66,0))</f>
        <v>#N/A</v>
      </c>
      <c r="OJ107" s="617" t="e">
        <f>INDEX(VENDREDI!$B$63:$B$66,MATCH(A107,VENDREDI!$D$63:$D$66,0))</f>
        <v>#N/A</v>
      </c>
      <c r="OK107" s="618" t="e">
        <f>INDEX(VENDREDI!$B$63:$B$66,MATCH(A107,VENDREDI!$E$63:$E$66,0))</f>
        <v>#N/A</v>
      </c>
      <c r="OL107" s="625" t="e">
        <f>INDEX(VENDREDI!$H$63:$H$66,MATCH(A107,VENDREDI!$J$63:$J$66,0))</f>
        <v>#N/A</v>
      </c>
      <c r="OM107" s="626" t="e">
        <f>INDEX(VENDREDI!$H$63:$H$66,MATCH(A107,VENDREDI!$K$63:$K$66,0))</f>
        <v>#N/A</v>
      </c>
      <c r="ON107" s="669">
        <f t="shared" si="96"/>
        <v>0</v>
      </c>
      <c r="OO107" s="641" t="e">
        <f>INDEX(LUNDI!$C$63:$C$66,MATCH(A107,LUNDI!$D$63:$D$66,0))</f>
        <v>#N/A</v>
      </c>
      <c r="OP107" s="642" t="e">
        <f>INDEX(LUNDI!$C$63:$C$66,MATCH(A107,LUNDI!$E$63:$E$66,0))</f>
        <v>#N/A</v>
      </c>
      <c r="OQ107" s="645" t="e">
        <f>INDEX(LUNDI!$I$63:$I$66,MATCH(A107,LUNDI!$J$63:$J$66,0))</f>
        <v>#N/A</v>
      </c>
      <c r="OR107" s="646" t="e">
        <f>INDEX(LUNDI!$I$63:$I$66,MATCH(A107,LUNDI!$K$63:$K$66,0))</f>
        <v>#N/A</v>
      </c>
      <c r="OS107" s="649" t="e">
        <f>INDEX(MARDI!$C$63:$C$66,MATCH(A107,MARDI!$D$63:$D$66,0))</f>
        <v>#N/A</v>
      </c>
      <c r="OT107" s="650" t="e">
        <f>INDEX(MARDI!$C$63:$C$66,MATCH(A107,MARDI!$E$63:$E$66,0))</f>
        <v>#N/A</v>
      </c>
      <c r="OU107" s="651" t="e">
        <f>INDEX(MARDI!$I$63:$I$66,MATCH(A107,MARDI!$J$63:$J$66,0))</f>
        <v>#N/A</v>
      </c>
      <c r="OV107" s="652" t="e">
        <f>INDEX(MARDI!$I$63:$I$66,MATCH(A107,MARDI!$K$63:$K$66,0))</f>
        <v>#N/A</v>
      </c>
      <c r="OW107" s="657" t="e">
        <f>INDEX(MERCREDI!$C$63:$C$66,MATCH(A107,MERCREDI!$D$63:$D$66,0))</f>
        <v>#N/A</v>
      </c>
      <c r="OX107" s="658" t="e">
        <f>INDEX(MERCREDI!$C$63:$C$66,MATCH(A107,MERCREDI!$E$63:$E$66,0))</f>
        <v>#N/A</v>
      </c>
      <c r="OY107" s="659" t="e">
        <f>INDEX(MERCREDI!$I$63:$I$66,MATCH(A107,MERCREDI!$J$63:$J$66,0))</f>
        <v>#N/A</v>
      </c>
      <c r="OZ107" s="660" t="e">
        <f>INDEX(MERCREDI!$I$63:$I$66,MATCH(A107,MERCREDI!$K$63:$K$66,0))</f>
        <v>#N/A</v>
      </c>
      <c r="PA107" s="657" t="e">
        <f>INDEX(JEUDI!$C$63:$C$66,MATCH(A107,JEUDI!$D$63:$D$66,0))</f>
        <v>#N/A</v>
      </c>
      <c r="PB107" s="658" t="e">
        <f>INDEX(JEUDI!$C$63:$C$66,MATCH(A107,JEUDI!$E$63:$E$66,0))</f>
        <v>#N/A</v>
      </c>
      <c r="PC107" s="659" t="e">
        <f>INDEX(JEUDI!$I$63:$I$66,MATCH(A107,JEUDI!$J$63:$J$66,0))</f>
        <v>#N/A</v>
      </c>
      <c r="PD107" s="660" t="e">
        <f>INDEX(JEUDI!$I$63:$I$66,MATCH(A107,JEUDI!$K$63:$K$66,0))</f>
        <v>#N/A</v>
      </c>
      <c r="PE107" s="657" t="e">
        <f>INDEX(VENDREDI!$C$63:$C$66,MATCH(A107,VENDREDI!$D$63:$D$66,0))</f>
        <v>#N/A</v>
      </c>
      <c r="PF107" s="658" t="e">
        <f>INDEX(VENDREDI!$C$63:$C$66,MATCH(A107,VENDREDI!$E$63:$E$66,0))</f>
        <v>#N/A</v>
      </c>
      <c r="PG107" s="659" t="e">
        <f>INDEX(VENDREDI!$I$63:$I$66,MATCH(A107,VENDREDI!$J$63:$J$66,0))</f>
        <v>#N/A</v>
      </c>
      <c r="PH107" s="660" t="e">
        <f>INDEX(VENDREDI!$I$63:$I$66,MATCH(A107,VENDREDI!$K$63:$K$66,0))</f>
        <v>#N/A</v>
      </c>
    </row>
    <row r="108" spans="1:424" x14ac:dyDescent="0.25">
      <c r="A108" s="200">
        <f>'LISTE DES PROFS'!A103</f>
        <v>0</v>
      </c>
      <c r="B108" s="233">
        <f t="shared" si="69"/>
        <v>0</v>
      </c>
      <c r="C108" s="234">
        <f t="shared" si="70"/>
        <v>0</v>
      </c>
      <c r="D108" s="234">
        <f t="shared" si="71"/>
        <v>0</v>
      </c>
      <c r="E108" s="235">
        <f t="shared" si="72"/>
        <v>0</v>
      </c>
      <c r="F108" s="233">
        <f t="shared" si="73"/>
        <v>0</v>
      </c>
      <c r="G108" s="234">
        <f t="shared" si="74"/>
        <v>0</v>
      </c>
      <c r="H108" s="234">
        <f t="shared" si="97"/>
        <v>0</v>
      </c>
      <c r="I108" s="235">
        <f t="shared" si="76"/>
        <v>0</v>
      </c>
      <c r="J108" s="233">
        <f t="shared" si="98"/>
        <v>0</v>
      </c>
      <c r="K108" s="234">
        <f t="shared" si="99"/>
        <v>0</v>
      </c>
      <c r="L108" s="234">
        <f t="shared" si="100"/>
        <v>0</v>
      </c>
      <c r="M108" s="235">
        <f t="shared" si="101"/>
        <v>0</v>
      </c>
      <c r="N108" s="491">
        <f t="shared" si="77"/>
        <v>0</v>
      </c>
      <c r="O108" s="506"/>
      <c r="P108" s="240">
        <f>COUNTIF(LUNDI!$D$6:$AB$15,A108)</f>
        <v>0</v>
      </c>
      <c r="Q108" s="241">
        <f>COUNTIF(LUNDI!$D$20:$Y$29,A108)</f>
        <v>0</v>
      </c>
      <c r="R108" s="444">
        <f t="shared" si="56"/>
        <v>0</v>
      </c>
      <c r="S108" s="241">
        <f>COUNTIF(MARDI!$D$6:$AB$15,A108)</f>
        <v>0</v>
      </c>
      <c r="T108" s="241">
        <f>COUNTIF(MARDI!$D$20:$Y$29,A108)</f>
        <v>0</v>
      </c>
      <c r="U108" s="444">
        <f t="shared" si="57"/>
        <v>0</v>
      </c>
      <c r="V108" s="241">
        <f>COUNTIF(MERCREDI!$D$6:$AB$15,A108)</f>
        <v>0</v>
      </c>
      <c r="W108" s="241">
        <f>COUNTIF(MERCREDI!$D$20:$Y$29,A108)</f>
        <v>0</v>
      </c>
      <c r="X108" s="444">
        <f t="shared" si="58"/>
        <v>0</v>
      </c>
      <c r="Y108" s="241">
        <f>COUNTIF(JEUDI!$D$6:$AB$15,A108)</f>
        <v>0</v>
      </c>
      <c r="Z108" s="241">
        <f>COUNTIF(JEUDI!$D$20:$Y$29,A108)</f>
        <v>0</v>
      </c>
      <c r="AA108" s="444">
        <f t="shared" si="59"/>
        <v>0</v>
      </c>
      <c r="AB108" s="241">
        <f>COUNTIF(VENDREDI!$D$6:$AB$15,A108)</f>
        <v>0</v>
      </c>
      <c r="AC108" s="242">
        <f>COUNTIF(VENDREDI!$D$20:$Y$29,A108)</f>
        <v>0</v>
      </c>
      <c r="AD108" s="451">
        <f t="shared" si="60"/>
        <v>0</v>
      </c>
      <c r="AE108" s="226">
        <f>COUNTIF(LUNDI!$D$63:$D$66,A108)</f>
        <v>0</v>
      </c>
      <c r="AF108" s="227">
        <f>COUNTIF(LUNDI!$E$63:$E$66,A108)</f>
        <v>0</v>
      </c>
      <c r="AG108" s="228">
        <f>COUNTIF(MARDI!$D$63:$D$66,A108)</f>
        <v>0</v>
      </c>
      <c r="AH108" s="234">
        <f>COUNTIF(MARDI!$E$63:$E$66,A108)</f>
        <v>0</v>
      </c>
      <c r="AI108" s="228">
        <f>COUNTIF(MERCREDI!$D$63:$D$66,A108)</f>
        <v>0</v>
      </c>
      <c r="AJ108" s="234">
        <f>COUNTIF(MERCREDI!$E$63:$E$66,A108)</f>
        <v>0</v>
      </c>
      <c r="AK108" s="228">
        <f>COUNTIF(JEUDI!$D$63:$D$66,A108)</f>
        <v>0</v>
      </c>
      <c r="AL108" s="227">
        <f>COUNTIF(JEUDI!$E$63:$E$66,A108)</f>
        <v>0</v>
      </c>
      <c r="AM108" s="228">
        <f>COUNTIF(VENDREDI!$D$63:$D$66,A108)</f>
        <v>0</v>
      </c>
      <c r="AN108" s="525">
        <f>COUNTIF(VENDREDI!$E$63:$E$66,A108)</f>
        <v>0</v>
      </c>
      <c r="AO108" s="240">
        <f>COUNTIF(LUNDI!$F$63:$F$66,A108)</f>
        <v>0</v>
      </c>
      <c r="AP108" s="241"/>
      <c r="AQ108" s="241">
        <f>COUNTIF(MARDI!$F$63:$F$66,A108)</f>
        <v>0</v>
      </c>
      <c r="AR108" s="241"/>
      <c r="AS108" s="241">
        <f>COUNTIF(MERCREDI!$F$63:$F$66,A108)</f>
        <v>0</v>
      </c>
      <c r="AT108" s="241"/>
      <c r="AU108" s="241">
        <f>COUNTIF(JEUDI!$F$63:$F$66,A108)</f>
        <v>0</v>
      </c>
      <c r="AV108" s="241"/>
      <c r="AW108" s="242">
        <f>COUNTIF(VENDREDI!$F$63:$F$66,A108)</f>
        <v>0</v>
      </c>
      <c r="AX108" s="239"/>
      <c r="AY108" s="239"/>
      <c r="AZ108" s="233">
        <f>COUNTIF(LUNDI!$D$35:$AB$44,A108)</f>
        <v>0</v>
      </c>
      <c r="BA108" s="234">
        <f>COUNTIF(LUNDI!$D$49:$Y$58,A108)</f>
        <v>0</v>
      </c>
      <c r="BB108" s="444">
        <f t="shared" si="61"/>
        <v>0</v>
      </c>
      <c r="BC108" s="234">
        <f>COUNTIF(MARDI!$D$35:$AB$44,A108)</f>
        <v>0</v>
      </c>
      <c r="BD108" s="234">
        <f>COUNTIF(MARDI!$D$49:$Y$58,A108)</f>
        <v>0</v>
      </c>
      <c r="BE108" s="444">
        <f t="shared" si="62"/>
        <v>0</v>
      </c>
      <c r="BF108" s="234">
        <f>COUNTIF(MERCREDI!$D$35:$AB$44,A108)</f>
        <v>0</v>
      </c>
      <c r="BG108" s="234">
        <f>COUNTIF(MERCREDI!$D$49:$Y$58,A108)</f>
        <v>0</v>
      </c>
      <c r="BH108" s="444">
        <f t="shared" si="63"/>
        <v>0</v>
      </c>
      <c r="BI108" s="234">
        <f>COUNTIF(JEUDI!$D$35:$AB$44,A108)</f>
        <v>0</v>
      </c>
      <c r="BJ108" s="234">
        <f>COUNTIF(JEUDI!$D$49:$Y$58,A108)</f>
        <v>0</v>
      </c>
      <c r="BK108" s="444">
        <f t="shared" si="64"/>
        <v>0</v>
      </c>
      <c r="BL108" s="234">
        <f>COUNTIF(VENDREDI!$D$35:$AB$44,A108)</f>
        <v>0</v>
      </c>
      <c r="BM108" s="235">
        <f>COUNTIF(VENDREDI!$D$49:$Y$58,A108)</f>
        <v>0</v>
      </c>
      <c r="BN108" s="451">
        <f t="shared" si="65"/>
        <v>0</v>
      </c>
      <c r="BO108" s="207">
        <f>COUNTIF(LUNDI!$J$63:$J$66,A108)</f>
        <v>0</v>
      </c>
      <c r="BP108" s="41">
        <f>COUNTIF(LUNDI!$K$63:$K$66,A108)</f>
        <v>0</v>
      </c>
      <c r="BQ108" s="207">
        <f>COUNTIF(MARDI!$J$63:$J$66,A108)</f>
        <v>0</v>
      </c>
      <c r="BR108" s="41">
        <f>COUNTIF(MARDI!$K$63:$K$66,A108)</f>
        <v>0</v>
      </c>
      <c r="BS108" s="207">
        <f>COUNTIF(MERCREDI!$J$63:$J$66,A108)</f>
        <v>0</v>
      </c>
      <c r="BT108" s="41">
        <f>COUNTIF(MERCREDI!$K$63:$K$66,A108)</f>
        <v>0</v>
      </c>
      <c r="BU108" s="207">
        <f>COUNTIF(JEUDI!$J$63:$J$66,A108)</f>
        <v>0</v>
      </c>
      <c r="BV108" s="41">
        <f>COUNTIF(JEUDI!$K$63:$K$66,A108)</f>
        <v>0</v>
      </c>
      <c r="BW108" s="207">
        <f>COUNTIF(VENDREDI!$J$63:$J$66,A108)</f>
        <v>0</v>
      </c>
      <c r="BX108" s="42">
        <f>COUNTIF(VENDREDI!$K$63:$K$66,A108)</f>
        <v>0</v>
      </c>
      <c r="BY108" s="207">
        <f>COUNTIF(LUNDI!$L$66:$L164,A108)</f>
        <v>0</v>
      </c>
      <c r="BZ108" s="208"/>
      <c r="CA108" s="41">
        <f>COUNTIF(MARDI!$L$63:$L$66,A108)</f>
        <v>0</v>
      </c>
      <c r="CB108" s="208"/>
      <c r="CC108" s="208">
        <f>COUNTIF(MERCREDI!$L$63:$L$66,A108)</f>
        <v>0</v>
      </c>
      <c r="CD108" s="208"/>
      <c r="CE108" s="41">
        <f>COUNTIF(JEUDI!$L$63:$L$66,A108)</f>
        <v>0</v>
      </c>
      <c r="CF108" s="208"/>
      <c r="CG108" s="209">
        <f>COUNTIF(VENDREDI!$L$63:$L$66,A108)</f>
        <v>0</v>
      </c>
      <c r="CH108" s="466"/>
      <c r="CI108" s="466"/>
      <c r="CJ108" s="466"/>
      <c r="CK108" s="43">
        <f>COUNTIF(LUNDI!$O$64:$O$66,A108)</f>
        <v>0</v>
      </c>
      <c r="CL108" s="41">
        <f>COUNTIF(MARDI!$O$64:$O$66,A108)</f>
        <v>0</v>
      </c>
      <c r="CM108" s="41">
        <f>COUNTIF(MERCREDI!$O$64:$O$66,A108)</f>
        <v>0</v>
      </c>
      <c r="CN108" s="41">
        <f>COUNTIF(JEUDI!$O$64:$O$66,A108)</f>
        <v>0</v>
      </c>
      <c r="CO108" s="42">
        <f>COUNTIF(VENDREDI!$O$64:$O$66,A108)</f>
        <v>0</v>
      </c>
      <c r="CQ108" s="43">
        <f>COUNTIF(LUNDI!$P$64:$P$66,A108)</f>
        <v>0</v>
      </c>
      <c r="CR108" s="41">
        <f>COUNTIF(MARDI!$P$64:$P$66,A108)</f>
        <v>0</v>
      </c>
      <c r="CS108" s="41">
        <f>COUNTIF(MERCREDI!$P$64:$P$66,A108)</f>
        <v>0</v>
      </c>
      <c r="CT108" s="41">
        <f>COUNTIF(JEUDI!$P$64:$P$66,A108)</f>
        <v>0</v>
      </c>
      <c r="CU108" s="42">
        <f>COUNTIF(VENDREDI!$P$64:$P$66,A108)</f>
        <v>0</v>
      </c>
      <c r="CV108" s="543">
        <f t="shared" si="78"/>
        <v>0</v>
      </c>
      <c r="CW108" s="559" t="e">
        <f>INDEX(LUNDI!$B$6:$B$29,MATCH($A$108,LUNDI!D6:D29,0))</f>
        <v>#N/A</v>
      </c>
      <c r="CX108" s="559" t="e">
        <f>INDEX(LUNDI!$B$6:$B$29,MATCH($A$108,LUNDI!E6:E29,0))</f>
        <v>#N/A</v>
      </c>
      <c r="CY108" s="559" t="e">
        <f>INDEX(LUNDI!$B$6:$B$29,MATCH($A$108,LUNDI!F6:F29,0))</f>
        <v>#N/A</v>
      </c>
      <c r="CZ108" s="559" t="e">
        <f>INDEX(LUNDI!$B$6:$B$29,MATCH($A$108,LUNDI!G6:G29,0))</f>
        <v>#N/A</v>
      </c>
      <c r="DA108" s="559" t="e">
        <f>INDEX(LUNDI!$B$6:$B$29,MATCH($A$108,LUNDI!H6:H29,0))</f>
        <v>#N/A</v>
      </c>
      <c r="DB108" s="559" t="e">
        <f>INDEX(LUNDI!$B$6:$B$29,MATCH($A$108,LUNDI!I6:I29,0))</f>
        <v>#N/A</v>
      </c>
      <c r="DC108" s="559" t="e">
        <f>INDEX(LUNDI!$B$6:$B$29,MATCH($A$108,LUNDI!J6:J29,0))</f>
        <v>#N/A</v>
      </c>
      <c r="DD108" s="559" t="e">
        <f>INDEX(LUNDI!$B$6:$B$29,MATCH($A$108,LUNDI!K6:K29,0))</f>
        <v>#N/A</v>
      </c>
      <c r="DE108" s="559" t="e">
        <f>INDEX(LUNDI!$B$6:$B$29,MATCH($A$108,LUNDI!L6:L29,0))</f>
        <v>#N/A</v>
      </c>
      <c r="DF108" s="559" t="e">
        <f>INDEX(LUNDI!$B$6:$B$29,MATCH($A$108,LUNDI!M6:M29,0))</f>
        <v>#N/A</v>
      </c>
      <c r="DG108" s="559" t="e">
        <f>INDEX(LUNDI!$B$6:$B$29,MATCH($A$108,LUNDI!N6:N29,0))</f>
        <v>#N/A</v>
      </c>
      <c r="DH108" s="559" t="e">
        <f>INDEX(LUNDI!$B$6:$B$29,MATCH($A$108,LUNDI!O6:O29,0))</f>
        <v>#N/A</v>
      </c>
      <c r="DI108" s="559" t="e">
        <f>INDEX(LUNDI!$B$6:$B$29,MATCH($A$108,LUNDI!P6:P29,0))</f>
        <v>#N/A</v>
      </c>
      <c r="DJ108" s="559" t="e">
        <f>INDEX(LUNDI!$B$6:$B$29,MATCH($A$108,LUNDI!Q6:Q29,0))</f>
        <v>#N/A</v>
      </c>
      <c r="DK108" s="559" t="e">
        <f>INDEX(LUNDI!$B$6:$B$29,MATCH($A$108,LUNDI!R6:R29,0))</f>
        <v>#N/A</v>
      </c>
      <c r="DL108" s="559" t="e">
        <f>INDEX(LUNDI!$B$6:$B$29,MATCH($A$108,LUNDI!S6:S29,0))</f>
        <v>#N/A</v>
      </c>
      <c r="DM108" s="559" t="e">
        <f>INDEX(LUNDI!$B$6:$B$29,MATCH($A$108,LUNDI!T6:T29,0))</f>
        <v>#N/A</v>
      </c>
      <c r="DN108" s="559" t="e">
        <f>INDEX(LUNDI!$B$6:$B$29,MATCH($A$108,LUNDI!U6:U29,0))</f>
        <v>#N/A</v>
      </c>
      <c r="DO108" s="559" t="e">
        <f>INDEX(LUNDI!$B$6:$B$29,MATCH($A$108,LUNDI!V6:V29,0))</f>
        <v>#N/A</v>
      </c>
      <c r="DP108" s="559" t="e">
        <f>INDEX(LUNDI!$B$6:$B$29,MATCH($A$108,LUNDI!W6:W29,0))</f>
        <v>#N/A</v>
      </c>
      <c r="DQ108" s="559" t="e">
        <f>INDEX(LUNDI!$B$6:$B$29,MATCH($A$108,LUNDI!X6:X29,0))</f>
        <v>#N/A</v>
      </c>
      <c r="DR108" s="559" t="e">
        <f>INDEX(LUNDI!$B$6:$B$29,MATCH($A$108,LUNDI!Y6:Y29,0))</f>
        <v>#N/A</v>
      </c>
      <c r="DS108" s="559" t="e">
        <f>INDEX(LUNDI!$B$6:$B$29,MATCH($A$108,LUNDI!Z6:Z29,0))</f>
        <v>#N/A</v>
      </c>
      <c r="DT108" s="559">
        <f>INDEX(LUNDI!$B$6:$B$29,MATCH($A$108,LUNDI!AA6:AA29,0))</f>
        <v>0.33333333333333331</v>
      </c>
      <c r="DU108" s="559">
        <f>INDEX(LUNDI!$B$6:$B$29,MATCH($A$108,LUNDI!AB6:AB29,0))</f>
        <v>0.33333333333333331</v>
      </c>
      <c r="DV108" s="572">
        <f t="shared" si="102"/>
        <v>0.66666666666666663</v>
      </c>
      <c r="DW108" s="543">
        <f t="shared" si="103"/>
        <v>0</v>
      </c>
      <c r="DX108" s="559" t="e">
        <f>INDEX(MARDI!$B$6:$B$29,MATCH($A$108,MARDI!D6:D29,0))</f>
        <v>#N/A</v>
      </c>
      <c r="DY108" s="559" t="e">
        <f>INDEX(MARDI!$B$6:$B$29,MATCH($A$108,MARDI!E6:E29,0))</f>
        <v>#N/A</v>
      </c>
      <c r="DZ108" s="559" t="e">
        <f>INDEX(MARDI!$B$6:$B$29,MATCH($A$108,MARDI!F6:F29,0))</f>
        <v>#N/A</v>
      </c>
      <c r="EA108" s="559" t="e">
        <f>INDEX(MARDI!$B$6:$B$29,MATCH($A$108,MARDI!G6:G29,0))</f>
        <v>#N/A</v>
      </c>
      <c r="EB108" s="559" t="e">
        <f>INDEX(MARDI!$B$6:$B$29,MATCH($A$108,MARDI!H6:H29,0))</f>
        <v>#N/A</v>
      </c>
      <c r="EC108" s="559" t="e">
        <f>INDEX(MARDI!$B$6:$B$29,MATCH($A$108,MARDI!I6:I29,0))</f>
        <v>#N/A</v>
      </c>
      <c r="ED108" s="559" t="e">
        <f>INDEX(MARDI!$B$6:$B$29,MATCH($A$108,MARDI!J6:J29,0))</f>
        <v>#N/A</v>
      </c>
      <c r="EE108" s="559" t="e">
        <f>INDEX(MARDI!$B$6:$B$29,MATCH($A$108,MARDI!K6:K29,0))</f>
        <v>#N/A</v>
      </c>
      <c r="EF108" s="559" t="e">
        <f>INDEX(MARDI!$B$6:$B$29,MATCH($A$108,MARDI!L6:L29,0))</f>
        <v>#N/A</v>
      </c>
      <c r="EG108" s="559" t="e">
        <f>INDEX(MARDI!$B$6:$B$29,MATCH($A$108,MARDI!M6:M29,0))</f>
        <v>#N/A</v>
      </c>
      <c r="EH108" s="559" t="e">
        <f>INDEX(MARDI!$B$6:$B$29,MATCH($A$108,MARDI!N6:N29,0))</f>
        <v>#N/A</v>
      </c>
      <c r="EI108" s="559" t="e">
        <f>INDEX(MARDI!$B$6:$B$29,MATCH($A$108,MARDI!O6:O29,0))</f>
        <v>#N/A</v>
      </c>
      <c r="EJ108" s="559" t="e">
        <f>INDEX(MARDI!$B$6:$B$29,MATCH($A$108,MARDI!P6:P29,0))</f>
        <v>#N/A</v>
      </c>
      <c r="EK108" s="559" t="e">
        <f>INDEX(MARDI!$B$6:$B$29,MATCH($A$108,MARDI!Q6:Q29,0))</f>
        <v>#N/A</v>
      </c>
      <c r="EL108" s="559" t="e">
        <f>INDEX(MARDI!$B$6:$B$29,MATCH($A$108,MARDI!R6:R29,0))</f>
        <v>#N/A</v>
      </c>
      <c r="EM108" s="559" t="e">
        <f>INDEX(MARDI!$B$6:$B$29,MATCH($A$108,MARDI!S6:S29,0))</f>
        <v>#N/A</v>
      </c>
      <c r="EN108" s="559" t="e">
        <f>INDEX(MARDI!$B$6:$B$29,MATCH($A$108,MARDI!T6:T29,0))</f>
        <v>#N/A</v>
      </c>
      <c r="EO108" s="559" t="e">
        <f>INDEX(MARDI!$B$6:$B$29,MATCH($A$108,MARDI!U6:U29,0))</f>
        <v>#N/A</v>
      </c>
      <c r="EP108" s="559" t="e">
        <f>INDEX(MARDI!$B$6:$B$29,MATCH($A$108,MARDI!V6:V29,0))</f>
        <v>#N/A</v>
      </c>
      <c r="EQ108" s="559" t="e">
        <f>INDEX(MARDI!$B$6:$B$29,MATCH($A$108,MARDI!W6:W29,0))</f>
        <v>#N/A</v>
      </c>
      <c r="ER108" s="559" t="e">
        <f>INDEX(MARDI!$B$6:$B$29,MATCH($A$108,MARDI!X6:X29,0))</f>
        <v>#N/A</v>
      </c>
      <c r="ES108" s="559" t="e">
        <f>INDEX(MARDI!$B$6:$B$29,MATCH($A$108,MARDI!Y6:Y29,0))</f>
        <v>#N/A</v>
      </c>
      <c r="ET108" s="559" t="e">
        <f>INDEX(MARDI!$B$6:$B$29,MATCH($A$108,MARDI!Z6:Z29,0))</f>
        <v>#N/A</v>
      </c>
      <c r="EU108" s="559">
        <f>INDEX(MARDI!$B$6:$B$29,MATCH($A$108,MARDI!AA6:AA29,0))</f>
        <v>0.33333333333333331</v>
      </c>
      <c r="EV108" s="559">
        <f>INDEX(MARDI!$B$6:$B$29,MATCH($A$108,MARDI!AB6:AB29,0))</f>
        <v>0.33333333333333331</v>
      </c>
      <c r="EW108" s="572">
        <f t="shared" si="104"/>
        <v>0.66666666666666663</v>
      </c>
      <c r="EY108" s="568">
        <f t="shared" si="79"/>
        <v>0</v>
      </c>
      <c r="EZ108" s="559" t="e">
        <f>INDEX(MERCREDI!$B$6:$B$29,MATCH($A$108,MERCREDI!D6:D29,0))</f>
        <v>#N/A</v>
      </c>
      <c r="FA108" s="559" t="e">
        <f>INDEX(MERCREDI!$B$6:$B$29,MATCH($A$108,MERCREDI!E6:E29,0))</f>
        <v>#N/A</v>
      </c>
      <c r="FB108" s="559" t="e">
        <f>INDEX(MERCREDI!$B$6:$B$29,MATCH($A$108,MERCREDI!F6:F29,0))</f>
        <v>#N/A</v>
      </c>
      <c r="FC108" s="559" t="e">
        <f>INDEX(MERCREDI!$B$6:$B$29,MATCH($A$108,MERCREDI!G6:G29,0))</f>
        <v>#N/A</v>
      </c>
      <c r="FD108" s="559" t="e">
        <f>INDEX(MERCREDI!$B$6:$B$29,MATCH($A$108,MERCREDI!H6:H29,0))</f>
        <v>#N/A</v>
      </c>
      <c r="FE108" s="559" t="e">
        <f>INDEX(MERCREDI!$B$6:$B$29,MATCH($A$108,MERCREDI!I6:I29,0))</f>
        <v>#N/A</v>
      </c>
      <c r="FF108" s="559" t="e">
        <f>INDEX(MERCREDI!$B$6:$B$29,MATCH($A$108,MERCREDI!J6:J29,0))</f>
        <v>#N/A</v>
      </c>
      <c r="FG108" s="559" t="e">
        <f>INDEX(MERCREDI!$B$6:$B$29,MATCH($A$108,MERCREDI!K6:K29,0))</f>
        <v>#N/A</v>
      </c>
      <c r="FH108" s="559" t="e">
        <f>INDEX(MERCREDI!$B$6:$B$29,MATCH($A$108,MERCREDI!L6:L29,0))</f>
        <v>#N/A</v>
      </c>
      <c r="FI108" s="559" t="e">
        <f>INDEX(MERCREDI!$B$6:$B$29,MATCH($A$108,MERCREDI!M6:M29,0))</f>
        <v>#N/A</v>
      </c>
      <c r="FJ108" s="559" t="e">
        <f>INDEX(MERCREDI!$B$6:$B$29,MATCH($A$108,MERCREDI!N6:N29,0))</f>
        <v>#N/A</v>
      </c>
      <c r="FK108" s="559" t="e">
        <f>INDEX(MERCREDI!$B$6:$B$29,MATCH($A$108,MERCREDI!O6:O29,0))</f>
        <v>#N/A</v>
      </c>
      <c r="FL108" s="559" t="e">
        <f>INDEX(MERCREDI!$B$6:$B$29,MATCH($A$108,MERCREDI!P6:P29,0))</f>
        <v>#N/A</v>
      </c>
      <c r="FM108" s="559" t="e">
        <f>INDEX(MERCREDI!$B$6:$B$29,MATCH($A$108,MERCREDI!Q6:Q29,0))</f>
        <v>#N/A</v>
      </c>
      <c r="FN108" s="559" t="e">
        <f>INDEX(MERCREDI!$B$6:$B$29,MATCH($A$108,MERCREDI!R6:R29,0))</f>
        <v>#N/A</v>
      </c>
      <c r="FO108" s="559" t="e">
        <f>INDEX(MERCREDI!$B$6:$B$29,MATCH($A$108,MERCREDI!S6:S29,0))</f>
        <v>#N/A</v>
      </c>
      <c r="FP108" s="559" t="e">
        <f>INDEX(MERCREDI!$B$6:$B$29,MATCH($A$108,MERCREDI!T6:T29,0))</f>
        <v>#N/A</v>
      </c>
      <c r="FQ108" s="559" t="e">
        <f>INDEX(MERCREDI!$B$6:$B$29,MATCH($A$108,MERCREDI!U6:U29,0))</f>
        <v>#N/A</v>
      </c>
      <c r="FR108" s="559" t="e">
        <f>INDEX(MERCREDI!$B$6:$B$29,MATCH($A$108,MERCREDI!V6:V29,0))</f>
        <v>#N/A</v>
      </c>
      <c r="FS108" s="559" t="e">
        <f>INDEX(MERCREDI!$B$6:$B$29,MATCH($A$108,MERCREDI!W6:W29,0))</f>
        <v>#N/A</v>
      </c>
      <c r="FT108" s="559" t="e">
        <f>INDEX(MERCREDI!$B$6:$B$29,MATCH($A$108,MERCREDI!X6:X29,0))</f>
        <v>#N/A</v>
      </c>
      <c r="FU108" s="559" t="e">
        <f>INDEX(MERCREDI!$B$6:$B$29,MATCH($A$108,MERCREDI!Y6:Y29,0))</f>
        <v>#N/A</v>
      </c>
      <c r="FV108" s="559" t="e">
        <f>INDEX(MERCREDI!$B$6:$B$29,MATCH($A$108,MERCREDI!Z6:Z29,0))</f>
        <v>#N/A</v>
      </c>
      <c r="FW108" s="559">
        <f>INDEX(MERCREDI!$B$6:$B$29,MATCH($A$108,MERCREDI!AA6:AA29,0))</f>
        <v>0.33333333333333331</v>
      </c>
      <c r="FX108" s="559">
        <f>INDEX(MERCREDI!$B$6:$B$29,MATCH($A$108,MERCREDI!AB6:AB29,0))</f>
        <v>0.33333333333333331</v>
      </c>
      <c r="FY108" s="572">
        <f t="shared" si="80"/>
        <v>0.66666666666666663</v>
      </c>
      <c r="GA108" s="570">
        <f t="shared" si="81"/>
        <v>0</v>
      </c>
      <c r="GB108" s="565" t="e">
        <f>INDEX(JEUDI!$B$6:$B$29,MATCH($A$108,JEUDI!D6:D29,0))</f>
        <v>#N/A</v>
      </c>
      <c r="GC108" s="565" t="e">
        <f>INDEX(JEUDI!$B$6:$B$29,MATCH($A$108,JEUDI!E6:E29,0))</f>
        <v>#N/A</v>
      </c>
      <c r="GD108" s="565" t="e">
        <f>INDEX(JEUDI!$B$6:$B$29,MATCH($A$108,JEUDI!F6:F29,0))</f>
        <v>#N/A</v>
      </c>
      <c r="GE108" s="565" t="e">
        <f>INDEX(JEUDI!$B$6:$B$29,MATCH($A$108,JEUDI!G6:G29,0))</f>
        <v>#N/A</v>
      </c>
      <c r="GF108" s="565" t="e">
        <f>INDEX(JEUDI!$B$6:$B$29,MATCH($A$108,JEUDI!H6:H29,0))</f>
        <v>#N/A</v>
      </c>
      <c r="GG108" s="565" t="e">
        <f>INDEX(JEUDI!$B$6:$B$29,MATCH($A$108,JEUDI!I6:I29,0))</f>
        <v>#N/A</v>
      </c>
      <c r="GH108" s="565" t="e">
        <f>INDEX(JEUDI!$B$6:$B$29,MATCH($A$108,JEUDI!J6:J29,0))</f>
        <v>#N/A</v>
      </c>
      <c r="GI108" s="565" t="e">
        <f>INDEX(JEUDI!$B$6:$B$29,MATCH($A$108,JEUDI!K6:K29,0))</f>
        <v>#N/A</v>
      </c>
      <c r="GJ108" s="565" t="e">
        <f>INDEX(JEUDI!$B$6:$B$29,MATCH($A$108,JEUDI!L6:L29,0))</f>
        <v>#N/A</v>
      </c>
      <c r="GK108" s="565" t="e">
        <f>INDEX(JEUDI!$B$6:$B$29,MATCH($A$108,JEUDI!M6:M29,0))</f>
        <v>#N/A</v>
      </c>
      <c r="GL108" s="565" t="e">
        <f>INDEX(JEUDI!$B$6:$B$29,MATCH($A$108,JEUDI!N6:N29,0))</f>
        <v>#N/A</v>
      </c>
      <c r="GM108" s="565" t="e">
        <f>INDEX(JEUDI!$B$6:$B$29,MATCH($A$108,JEUDI!O6:O29,0))</f>
        <v>#N/A</v>
      </c>
      <c r="GN108" s="565" t="e">
        <f>INDEX(JEUDI!$B$6:$B$29,MATCH($A$108,JEUDI!P6:P29,0))</f>
        <v>#N/A</v>
      </c>
      <c r="GO108" s="565" t="e">
        <f>INDEX(JEUDI!$B$6:$B$29,MATCH($A$108,JEUDI!Q6:Q29,0))</f>
        <v>#N/A</v>
      </c>
      <c r="GP108" s="565" t="e">
        <f>INDEX(JEUDI!$B$6:$B$29,MATCH($A$108,JEUDI!R6:R29,0))</f>
        <v>#N/A</v>
      </c>
      <c r="GQ108" s="565" t="e">
        <f>INDEX(JEUDI!$B$6:$B$29,MATCH($A$108,JEUDI!S6:S29,0))</f>
        <v>#N/A</v>
      </c>
      <c r="GR108" s="565" t="e">
        <f>INDEX(JEUDI!$B$6:$B$29,MATCH($A$108,JEUDI!T6:T29,0))</f>
        <v>#N/A</v>
      </c>
      <c r="GS108" s="565" t="e">
        <f>INDEX(JEUDI!$B$6:$B$29,MATCH($A$108,JEUDI!U6:U29,0))</f>
        <v>#N/A</v>
      </c>
      <c r="GT108" s="565" t="e">
        <f>INDEX(JEUDI!$B$6:$B$29,MATCH($A$108,JEUDI!V6:V29,0))</f>
        <v>#N/A</v>
      </c>
      <c r="GU108" s="565" t="e">
        <f>INDEX(JEUDI!$B$6:$B$29,MATCH($A$108,JEUDI!W6:W29,0))</f>
        <v>#N/A</v>
      </c>
      <c r="GV108" s="565" t="e">
        <f>INDEX(JEUDI!$B$6:$B$29,MATCH($A$108,JEUDI!X6:X29,0))</f>
        <v>#N/A</v>
      </c>
      <c r="GW108" s="565" t="e">
        <f>INDEX(JEUDI!$B$6:$B$29,MATCH($A$108,JEUDI!Y6:Y29,0))</f>
        <v>#N/A</v>
      </c>
      <c r="GX108" s="565" t="e">
        <f>INDEX(JEUDI!$B$6:$B$29,MATCH($A$108,JEUDI!Z6:Z29,0))</f>
        <v>#N/A</v>
      </c>
      <c r="GY108" s="565">
        <f>INDEX(JEUDI!$B$6:$B$29,MATCH($A$108,JEUDI!AA6:AA29,0))</f>
        <v>0.33333333333333331</v>
      </c>
      <c r="GZ108" s="565">
        <f>INDEX(JEUDI!$B$6:$B$29,MATCH($A$108,JEUDI!AB6:AB29,0))</f>
        <v>0.33333333333333331</v>
      </c>
      <c r="HA108" s="572">
        <f t="shared" si="82"/>
        <v>0.66666666666666663</v>
      </c>
      <c r="HC108" s="772">
        <f t="shared" si="83"/>
        <v>0</v>
      </c>
      <c r="HD108" s="565" t="e">
        <f>INDEX(VENDREDI!$B$6:$B$29,MATCH($A$108,VENDREDI!D6:D29,0))</f>
        <v>#N/A</v>
      </c>
      <c r="HE108" s="565" t="e">
        <f>INDEX(VENDREDI!$B$6:$B$29,MATCH($A$108,VENDREDI!E6:E29,0))</f>
        <v>#N/A</v>
      </c>
      <c r="HF108" s="565" t="e">
        <f>INDEX(VENDREDI!$B$6:$B$29,MATCH($A$108,VENDREDI!F6:F29,0))</f>
        <v>#N/A</v>
      </c>
      <c r="HG108" s="565" t="e">
        <f>INDEX(VENDREDI!$B$6:$B$29,MATCH($A$108,VENDREDI!G6:G29,0))</f>
        <v>#N/A</v>
      </c>
      <c r="HH108" s="565" t="e">
        <f>INDEX(VENDREDI!$B$6:$B$29,MATCH($A$108,VENDREDI!H6:H29,0))</f>
        <v>#N/A</v>
      </c>
      <c r="HI108" s="565" t="e">
        <f>INDEX(VENDREDI!$B$6:$B$29,MATCH($A$108,VENDREDI!I6:I29,0))</f>
        <v>#N/A</v>
      </c>
      <c r="HJ108" s="565" t="e">
        <f>INDEX(VENDREDI!$B$6:$B$29,MATCH($A$108,VENDREDI!J6:J29,0))</f>
        <v>#N/A</v>
      </c>
      <c r="HK108" s="565" t="e">
        <f>INDEX(VENDREDI!$B$6:$B$29,MATCH($A$108,VENDREDI!K6:K29,0))</f>
        <v>#N/A</v>
      </c>
      <c r="HL108" s="565" t="e">
        <f>INDEX(VENDREDI!$B$6:$B$29,MATCH($A$108,VENDREDI!L6:L29,0))</f>
        <v>#N/A</v>
      </c>
      <c r="HM108" s="565" t="e">
        <f>INDEX(VENDREDI!$B$6:$B$29,MATCH($A$108,VENDREDI!M6:M29,0))</f>
        <v>#N/A</v>
      </c>
      <c r="HN108" s="565" t="e">
        <f>INDEX(VENDREDI!$B$6:$B$29,MATCH($A$108,VENDREDI!N6:N29,0))</f>
        <v>#N/A</v>
      </c>
      <c r="HO108" s="565" t="e">
        <f>INDEX(VENDREDI!$B$6:$B$29,MATCH($A$108,VENDREDI!O6:O29,0))</f>
        <v>#N/A</v>
      </c>
      <c r="HP108" s="565" t="e">
        <f>INDEX(VENDREDI!$B$6:$B$29,MATCH($A$108,VENDREDI!P6:P29,0))</f>
        <v>#N/A</v>
      </c>
      <c r="HQ108" s="565" t="e">
        <f>INDEX(VENDREDI!$B$6:$B$29,MATCH($A$108,VENDREDI!Q6:Q29,0))</f>
        <v>#N/A</v>
      </c>
      <c r="HR108" s="565" t="e">
        <f>INDEX(VENDREDI!$B$6:$B$29,MATCH($A$108,VENDREDI!R6:R29,0))</f>
        <v>#N/A</v>
      </c>
      <c r="HS108" s="565" t="e">
        <f>INDEX(VENDREDI!$B$6:$B$29,MATCH($A$108,VENDREDI!S6:S29,0))</f>
        <v>#N/A</v>
      </c>
      <c r="HT108" s="565" t="e">
        <f>INDEX(VENDREDI!$B$6:$B$29,MATCH($A$108,VENDREDI!T6:T29,0))</f>
        <v>#N/A</v>
      </c>
      <c r="HU108" s="565" t="e">
        <f>INDEX(VENDREDI!$B$6:$B$29,MATCH($A$108,VENDREDI!U6:U29,0))</f>
        <v>#N/A</v>
      </c>
      <c r="HV108" s="565" t="e">
        <f>INDEX(VENDREDI!$B$6:$B$29,MATCH($A$108,VENDREDI!V6:V29,0))</f>
        <v>#N/A</v>
      </c>
      <c r="HW108" s="565" t="e">
        <f>INDEX(VENDREDI!$B$6:$B$29,MATCH($A$108,VENDREDI!W6:W29,0))</f>
        <v>#N/A</v>
      </c>
      <c r="HX108" s="565" t="e">
        <f>INDEX(VENDREDI!$B$6:$B$29,MATCH($A$108,VENDREDI!X6:X29,0))</f>
        <v>#N/A</v>
      </c>
      <c r="HY108" s="565" t="e">
        <f>INDEX(VENDREDI!$B$6:$B$29,MATCH($A$108,VENDREDI!Y6:Y29,0))</f>
        <v>#N/A</v>
      </c>
      <c r="HZ108" s="565" t="e">
        <f>INDEX(VENDREDI!$B$6:$B$29,MATCH($A$108,VENDREDI!Z6:Z29,0))</f>
        <v>#N/A</v>
      </c>
      <c r="IA108" s="565">
        <f>INDEX(VENDREDI!$B$6:$B$29,MATCH($A$108,VENDREDI!AA6:AA29,0))</f>
        <v>0.33333333333333331</v>
      </c>
      <c r="IB108" s="565">
        <f>INDEX(VENDREDI!$B$6:$B$29,MATCH($A$108,VENDREDI!AB6:AB29,0))</f>
        <v>0.33333333333333331</v>
      </c>
      <c r="IC108" s="572">
        <f t="shared" si="84"/>
        <v>0.66666666666666663</v>
      </c>
      <c r="IG108" s="772">
        <f t="shared" si="85"/>
        <v>0</v>
      </c>
      <c r="JG108" s="572">
        <f t="shared" si="86"/>
        <v>0</v>
      </c>
      <c r="JI108" s="772">
        <f t="shared" si="87"/>
        <v>0</v>
      </c>
      <c r="KI108" s="572">
        <f t="shared" si="88"/>
        <v>0</v>
      </c>
      <c r="KK108" s="565">
        <f t="shared" si="89"/>
        <v>0</v>
      </c>
      <c r="LK108" s="572">
        <f t="shared" si="90"/>
        <v>0</v>
      </c>
      <c r="LM108" s="565">
        <f t="shared" si="91"/>
        <v>0</v>
      </c>
      <c r="MM108" s="572">
        <f t="shared" si="92"/>
        <v>0</v>
      </c>
      <c r="MP108" s="565">
        <f t="shared" si="93"/>
        <v>0</v>
      </c>
      <c r="NP108" s="572">
        <f t="shared" si="94"/>
        <v>0</v>
      </c>
      <c r="NS108" s="564">
        <f t="shared" si="95"/>
        <v>0</v>
      </c>
      <c r="NT108" s="617" t="e">
        <f>INDEX(LUNDI!$B$63:$B$66,MATCH(A108,LUNDI!$D$63:$D$66,0))</f>
        <v>#N/A</v>
      </c>
      <c r="NU108" s="618" t="e">
        <f>INDEX(LUNDI!$B$63:$B$66,MATCH(A108,LUNDI!$E$63:$E$66,0))</f>
        <v>#N/A</v>
      </c>
      <c r="NV108" s="625" t="e">
        <f>INDEX(LUNDI!$H$63:$H$66,MATCH(A108,LUNDI!$J$63:$J$66,0))</f>
        <v>#N/A</v>
      </c>
      <c r="NW108" s="626" t="e">
        <f>INDEX(LUNDI!$H$63:$H$66,MATCH(A108,LUNDI!$K$63:$K$66,0))</f>
        <v>#N/A</v>
      </c>
      <c r="NX108" s="617" t="e">
        <f>INDEX(MARDI!$B$63:$B$66,MATCH(A108,MARDI!$D$63:$D$66,0))</f>
        <v>#N/A</v>
      </c>
      <c r="NY108" s="618" t="e">
        <f>INDEX(MARDI!$B$63:$B$66,MATCH(A108,MARDI!$E$63:$E$66,0))</f>
        <v>#N/A</v>
      </c>
      <c r="NZ108" s="625" t="e">
        <f>INDEX(MARDI!$H$63:$H$66,MATCH(A108,MARDI!$J$63:$J$66,0))</f>
        <v>#N/A</v>
      </c>
      <c r="OA108" s="626" t="e">
        <f>INDEX(MARDI!$H$63:$H$66,MATCH(A108,MARDI!$K$63:$K$66,0))</f>
        <v>#N/A</v>
      </c>
      <c r="OB108" s="617" t="e">
        <f>INDEX(MERCREDI!$B$63:$B$66,MATCH(A108,MERCREDI!$D$63:$D$66,0))</f>
        <v>#N/A</v>
      </c>
      <c r="OC108" s="618" t="e">
        <f>INDEX(MERCREDI!$B$63:$B$66,MATCH(A108,MERCREDI!$E$63:$E$66,0))</f>
        <v>#N/A</v>
      </c>
      <c r="OD108" s="625" t="e">
        <f>INDEX(MERCREDI!$H$63:$H$66,MATCH(A108,MERCREDI!$J$63:$J$66,0))</f>
        <v>#N/A</v>
      </c>
      <c r="OE108" s="626" t="e">
        <f>INDEX(MERCREDI!$H$63:$H$66,MATCH(A108,MERCREDI!$K$63:$K$66,0))</f>
        <v>#N/A</v>
      </c>
      <c r="OF108" s="617" t="e">
        <f>INDEX(JEUDI!$B$63:$B$66,MATCH(A108,JEUDI!$D$63:$D$66,0))</f>
        <v>#N/A</v>
      </c>
      <c r="OG108" s="618" t="e">
        <f>INDEX(JEUDI!$B$63:$B$66,MATCH(A108,JEUDI!$E$63:$E$66,0))</f>
        <v>#N/A</v>
      </c>
      <c r="OH108" s="625" t="e">
        <f>INDEX(JEUDI!$H$63:$H$66,MATCH(A108,JEUDI!$J$63:$J$66,0))</f>
        <v>#N/A</v>
      </c>
      <c r="OI108" s="626" t="e">
        <f>INDEX(JEUDI!$H$63:$H$66,MATCH(A108,JEUDI!$K$63:$K$66,0))</f>
        <v>#N/A</v>
      </c>
      <c r="OJ108" s="617" t="e">
        <f>INDEX(VENDREDI!$B$63:$B$66,MATCH(A108,VENDREDI!$D$63:$D$66,0))</f>
        <v>#N/A</v>
      </c>
      <c r="OK108" s="618" t="e">
        <f>INDEX(VENDREDI!$B$63:$B$66,MATCH(A108,VENDREDI!$E$63:$E$66,0))</f>
        <v>#N/A</v>
      </c>
      <c r="OL108" s="625" t="e">
        <f>INDEX(VENDREDI!$H$63:$H$66,MATCH(A108,VENDREDI!$J$63:$J$66,0))</f>
        <v>#N/A</v>
      </c>
      <c r="OM108" s="626" t="e">
        <f>INDEX(VENDREDI!$H$63:$H$66,MATCH(A108,VENDREDI!$K$63:$K$66,0))</f>
        <v>#N/A</v>
      </c>
      <c r="ON108" s="669">
        <f t="shared" si="96"/>
        <v>0</v>
      </c>
      <c r="OO108" s="641" t="e">
        <f>INDEX(LUNDI!$C$63:$C$66,MATCH(A108,LUNDI!$D$63:$D$66,0))</f>
        <v>#N/A</v>
      </c>
      <c r="OP108" s="642" t="e">
        <f>INDEX(LUNDI!$C$63:$C$66,MATCH(A108,LUNDI!$E$63:$E$66,0))</f>
        <v>#N/A</v>
      </c>
      <c r="OQ108" s="645" t="e">
        <f>INDEX(LUNDI!$I$63:$I$66,MATCH(A108,LUNDI!$J$63:$J$66,0))</f>
        <v>#N/A</v>
      </c>
      <c r="OR108" s="646" t="e">
        <f>INDEX(LUNDI!$I$63:$I$66,MATCH(A108,LUNDI!$K$63:$K$66,0))</f>
        <v>#N/A</v>
      </c>
      <c r="OS108" s="649" t="e">
        <f>INDEX(MARDI!$C$63:$C$66,MATCH(A108,MARDI!$D$63:$D$66,0))</f>
        <v>#N/A</v>
      </c>
      <c r="OT108" s="650" t="e">
        <f>INDEX(MARDI!$C$63:$C$66,MATCH(A108,MARDI!$E$63:$E$66,0))</f>
        <v>#N/A</v>
      </c>
      <c r="OU108" s="651" t="e">
        <f>INDEX(MARDI!$I$63:$I$66,MATCH(A108,MARDI!$J$63:$J$66,0))</f>
        <v>#N/A</v>
      </c>
      <c r="OV108" s="652" t="e">
        <f>INDEX(MARDI!$I$63:$I$66,MATCH(A108,MARDI!$K$63:$K$66,0))</f>
        <v>#N/A</v>
      </c>
      <c r="OW108" s="657" t="e">
        <f>INDEX(MERCREDI!$C$63:$C$66,MATCH(A108,MERCREDI!$D$63:$D$66,0))</f>
        <v>#N/A</v>
      </c>
      <c r="OX108" s="658" t="e">
        <f>INDEX(MERCREDI!$C$63:$C$66,MATCH(A108,MERCREDI!$E$63:$E$66,0))</f>
        <v>#N/A</v>
      </c>
      <c r="OY108" s="659" t="e">
        <f>INDEX(MERCREDI!$I$63:$I$66,MATCH(A108,MERCREDI!$J$63:$J$66,0))</f>
        <v>#N/A</v>
      </c>
      <c r="OZ108" s="660" t="e">
        <f>INDEX(MERCREDI!$I$63:$I$66,MATCH(A108,MERCREDI!$K$63:$K$66,0))</f>
        <v>#N/A</v>
      </c>
      <c r="PA108" s="657" t="e">
        <f>INDEX(JEUDI!$C$63:$C$66,MATCH(A108,JEUDI!$D$63:$D$66,0))</f>
        <v>#N/A</v>
      </c>
      <c r="PB108" s="658" t="e">
        <f>INDEX(JEUDI!$C$63:$C$66,MATCH(A108,JEUDI!$E$63:$E$66,0))</f>
        <v>#N/A</v>
      </c>
      <c r="PC108" s="659" t="e">
        <f>INDEX(JEUDI!$I$63:$I$66,MATCH(A108,JEUDI!$J$63:$J$66,0))</f>
        <v>#N/A</v>
      </c>
      <c r="PD108" s="660" t="e">
        <f>INDEX(JEUDI!$I$63:$I$66,MATCH(A108,JEUDI!$K$63:$K$66,0))</f>
        <v>#N/A</v>
      </c>
      <c r="PE108" s="657" t="e">
        <f>INDEX(VENDREDI!$C$63:$C$66,MATCH(A108,VENDREDI!$D$63:$D$66,0))</f>
        <v>#N/A</v>
      </c>
      <c r="PF108" s="658" t="e">
        <f>INDEX(VENDREDI!$C$63:$C$66,MATCH(A108,VENDREDI!$E$63:$E$66,0))</f>
        <v>#N/A</v>
      </c>
      <c r="PG108" s="659" t="e">
        <f>INDEX(VENDREDI!$I$63:$I$66,MATCH(A108,VENDREDI!$J$63:$J$66,0))</f>
        <v>#N/A</v>
      </c>
      <c r="PH108" s="660" t="e">
        <f>INDEX(VENDREDI!$I$63:$I$66,MATCH(A108,VENDREDI!$K$63:$K$66,0))</f>
        <v>#N/A</v>
      </c>
    </row>
    <row r="109" spans="1:424" x14ac:dyDescent="0.25">
      <c r="A109" s="198">
        <f>'LISTE DES PROFS'!A104</f>
        <v>0</v>
      </c>
      <c r="B109" s="226">
        <f t="shared" si="69"/>
        <v>0</v>
      </c>
      <c r="C109" s="487">
        <f t="shared" si="70"/>
        <v>0</v>
      </c>
      <c r="D109" s="481">
        <f t="shared" si="71"/>
        <v>0</v>
      </c>
      <c r="E109" s="482">
        <f t="shared" si="72"/>
        <v>0</v>
      </c>
      <c r="F109" s="226">
        <f t="shared" si="73"/>
        <v>0</v>
      </c>
      <c r="G109" s="487">
        <f t="shared" si="74"/>
        <v>0</v>
      </c>
      <c r="H109" s="481">
        <f t="shared" si="97"/>
        <v>0</v>
      </c>
      <c r="I109" s="482">
        <f t="shared" si="76"/>
        <v>0</v>
      </c>
      <c r="J109" s="226">
        <f t="shared" si="98"/>
        <v>0</v>
      </c>
      <c r="K109" s="487">
        <f t="shared" si="99"/>
        <v>0</v>
      </c>
      <c r="L109" s="481">
        <f t="shared" si="100"/>
        <v>0</v>
      </c>
      <c r="M109" s="482">
        <f t="shared" si="101"/>
        <v>0</v>
      </c>
      <c r="N109" s="492">
        <f t="shared" si="77"/>
        <v>0</v>
      </c>
      <c r="P109" s="226">
        <f>COUNTIF(LUNDI!$D$6:$AB$15,A109)</f>
        <v>0</v>
      </c>
      <c r="Q109" s="228">
        <f>COUNTIF(LUNDI!$D$20:$Y$29,A109)</f>
        <v>0</v>
      </c>
      <c r="R109" s="444">
        <f t="shared" si="56"/>
        <v>0</v>
      </c>
      <c r="S109" s="228">
        <f>COUNTIF(MARDI!$D$6:$AB$15,A109)</f>
        <v>0</v>
      </c>
      <c r="T109" s="228">
        <f>COUNTIF(MARDI!$D$20:$Y$29,A109)</f>
        <v>0</v>
      </c>
      <c r="U109" s="444">
        <f t="shared" si="57"/>
        <v>0</v>
      </c>
      <c r="V109" s="228">
        <f>COUNTIF(MERCREDI!$D$6:$AB$15,A109)</f>
        <v>0</v>
      </c>
      <c r="W109" s="228">
        <f>COUNTIF(MERCREDI!$D$20:$Y$29,A109)</f>
        <v>0</v>
      </c>
      <c r="X109" s="444">
        <f t="shared" si="58"/>
        <v>0</v>
      </c>
      <c r="Y109" s="228">
        <f>COUNTIF(JEUDI!$D$6:$AB$15,A109)</f>
        <v>0</v>
      </c>
      <c r="Z109" s="228">
        <f>COUNTIF(JEUDI!$D$20:$Y$29,A109)</f>
        <v>0</v>
      </c>
      <c r="AA109" s="444">
        <f t="shared" si="59"/>
        <v>0</v>
      </c>
      <c r="AB109" s="228">
        <f>COUNTIF(VENDREDI!$D$6:$AB$15,A109)</f>
        <v>0</v>
      </c>
      <c r="AC109" s="229">
        <f>COUNTIF(VENDREDI!$D$20:$Y$29,A109)</f>
        <v>0</v>
      </c>
      <c r="AD109" s="451">
        <f t="shared" si="60"/>
        <v>0</v>
      </c>
      <c r="AE109" s="226">
        <f>COUNTIF(LUNDI!$D$63:$D$66,A109)</f>
        <v>0</v>
      </c>
      <c r="AF109" s="227">
        <f>COUNTIF(LUNDI!$E$63:$E$66,A109)</f>
        <v>0</v>
      </c>
      <c r="AG109" s="228">
        <f>COUNTIF(MARDI!$D$63:$D$66,A109)</f>
        <v>0</v>
      </c>
      <c r="AH109" s="234">
        <f>COUNTIF(MARDI!$E$63:$E$66,A109)</f>
        <v>0</v>
      </c>
      <c r="AI109" s="228">
        <f>COUNTIF(MERCREDI!$D$63:$D$66,A109)</f>
        <v>0</v>
      </c>
      <c r="AJ109" s="234">
        <f>COUNTIF(MERCREDI!$E$63:$E$66,A109)</f>
        <v>0</v>
      </c>
      <c r="AK109" s="228">
        <f>COUNTIF(JEUDI!$D$63:$D$66,A109)</f>
        <v>0</v>
      </c>
      <c r="AL109" s="227">
        <f>COUNTIF(JEUDI!$E$63:$E$66,A109)</f>
        <v>0</v>
      </c>
      <c r="AM109" s="228">
        <f>COUNTIF(VENDREDI!$D$63:$D$66,A109)</f>
        <v>0</v>
      </c>
      <c r="AN109" s="525">
        <f>COUNTIF(VENDREDI!$E$63:$E$66,A109)</f>
        <v>0</v>
      </c>
      <c r="AO109" s="226">
        <f>COUNTIF(LUNDI!$F$63:$F$66,A109)</f>
        <v>0</v>
      </c>
      <c r="AP109" s="227"/>
      <c r="AQ109" s="228">
        <f>COUNTIF(MARDI!$F$63:$F$66,A109)</f>
        <v>0</v>
      </c>
      <c r="AR109" s="227"/>
      <c r="AS109" s="228">
        <f>COUNTIF(MERCREDI!$F$63:$F$66,A109)</f>
        <v>0</v>
      </c>
      <c r="AT109" s="227"/>
      <c r="AU109" s="228">
        <f>COUNTIF(JEUDI!$F$63:$F$66,A109)</f>
        <v>0</v>
      </c>
      <c r="AV109" s="227"/>
      <c r="AW109" s="229">
        <f>COUNTIF(VENDREDI!$F$63:$F$66,A109)</f>
        <v>0</v>
      </c>
      <c r="AZ109" s="236">
        <f>COUNTIF(LUNDI!$D$35:$AB$44,A109)</f>
        <v>0</v>
      </c>
      <c r="BA109" s="237">
        <f>COUNTIF(LUNDI!$D$49:$Y$58,A109)</f>
        <v>0</v>
      </c>
      <c r="BB109" s="444">
        <f t="shared" si="61"/>
        <v>0</v>
      </c>
      <c r="BC109" s="237">
        <f>COUNTIF(MARDI!$D$35:$AB$44,A109)</f>
        <v>0</v>
      </c>
      <c r="BD109" s="237">
        <f>COUNTIF(MARDI!$D$49:$Y$58,A109)</f>
        <v>0</v>
      </c>
      <c r="BE109" s="444">
        <f t="shared" si="62"/>
        <v>0</v>
      </c>
      <c r="BF109" s="237">
        <f>COUNTIF(MERCREDI!$D$35:$AB$44,A109)</f>
        <v>0</v>
      </c>
      <c r="BG109" s="237">
        <f>COUNTIF(MERCREDI!$D$49:$Y$58,A109)</f>
        <v>0</v>
      </c>
      <c r="BH109" s="444">
        <f t="shared" si="63"/>
        <v>0</v>
      </c>
      <c r="BI109" s="237">
        <f>COUNTIF(JEUDI!$D$35:$AB$44,A109)</f>
        <v>0</v>
      </c>
      <c r="BJ109" s="237">
        <f>COUNTIF(JEUDI!$D$49:$Y$58,A109)</f>
        <v>0</v>
      </c>
      <c r="BK109" s="444">
        <f t="shared" si="64"/>
        <v>0</v>
      </c>
      <c r="BL109" s="237">
        <f>COUNTIF(VENDREDI!$D$35:$AB$44,A109)</f>
        <v>0</v>
      </c>
      <c r="BM109" s="238">
        <f>COUNTIF(VENDREDI!$D$49:$Y$58,A109)</f>
        <v>0</v>
      </c>
      <c r="BN109" s="451">
        <f t="shared" si="65"/>
        <v>0</v>
      </c>
      <c r="BO109" s="207">
        <f>COUNTIF(LUNDI!$J$63:$J$66,A109)</f>
        <v>0</v>
      </c>
      <c r="BP109" s="41">
        <f>COUNTIF(LUNDI!$K$63:$K$66,A109)</f>
        <v>0</v>
      </c>
      <c r="BQ109" s="207">
        <f>COUNTIF(MARDI!$J$63:$J$66,A109)</f>
        <v>0</v>
      </c>
      <c r="BR109" s="41">
        <f>COUNTIF(MARDI!$K$63:$K$66,A109)</f>
        <v>0</v>
      </c>
      <c r="BS109" s="207">
        <f>COUNTIF(MERCREDI!$J$63:$J$66,A109)</f>
        <v>0</v>
      </c>
      <c r="BT109" s="41">
        <f>COUNTIF(MERCREDI!$K$63:$K$66,A109)</f>
        <v>0</v>
      </c>
      <c r="BU109" s="207">
        <f>COUNTIF(JEUDI!$J$63:$J$66,A109)</f>
        <v>0</v>
      </c>
      <c r="BV109" s="41">
        <f>COUNTIF(JEUDI!$K$63:$K$66,A109)</f>
        <v>0</v>
      </c>
      <c r="BW109" s="207">
        <f>COUNTIF(VENDREDI!$J$63:$J$66,A109)</f>
        <v>0</v>
      </c>
      <c r="BX109" s="42">
        <f>COUNTIF(VENDREDI!$K$63:$K$66,A109)</f>
        <v>0</v>
      </c>
      <c r="BY109" s="207">
        <f>COUNTIF(LUNDI!$L$66:$L165,A109)</f>
        <v>0</v>
      </c>
      <c r="BZ109" s="208"/>
      <c r="CA109" s="41">
        <f>COUNTIF(MARDI!$L$63:$L$66,A109)</f>
        <v>0</v>
      </c>
      <c r="CB109" s="208"/>
      <c r="CC109" s="208">
        <f>COUNTIF(MERCREDI!$L$63:$L$66,A109)</f>
        <v>0</v>
      </c>
      <c r="CD109" s="208"/>
      <c r="CE109" s="41">
        <f>COUNTIF(JEUDI!$L$63:$L$66,A109)</f>
        <v>0</v>
      </c>
      <c r="CF109" s="208"/>
      <c r="CG109" s="209">
        <f>COUNTIF(VENDREDI!$L$63:$L$66,A109)</f>
        <v>0</v>
      </c>
      <c r="CH109" s="466"/>
      <c r="CI109" s="466"/>
      <c r="CJ109" s="466"/>
      <c r="CK109" s="43">
        <f>COUNTIF(LUNDI!$O$64:$O$66,A109)</f>
        <v>0</v>
      </c>
      <c r="CL109" s="41">
        <f>COUNTIF(MARDI!$O$64:$O$66,A109)</f>
        <v>0</v>
      </c>
      <c r="CM109" s="41">
        <f>COUNTIF(MERCREDI!$O$64:$O$66,A109)</f>
        <v>0</v>
      </c>
      <c r="CN109" s="41">
        <f>COUNTIF(JEUDI!$O$64:$O$66,A109)</f>
        <v>0</v>
      </c>
      <c r="CO109" s="42">
        <f>COUNTIF(VENDREDI!$O$64:$O$66,A109)</f>
        <v>0</v>
      </c>
      <c r="CQ109" s="43">
        <f>COUNTIF(LUNDI!$P$64:$P$66,A109)</f>
        <v>0</v>
      </c>
      <c r="CR109" s="41">
        <f>COUNTIF(MARDI!$P$64:$P$66,A109)</f>
        <v>0</v>
      </c>
      <c r="CS109" s="41">
        <f>COUNTIF(MERCREDI!$P$64:$P$66,A109)</f>
        <v>0</v>
      </c>
      <c r="CT109" s="41">
        <f>COUNTIF(JEUDI!$P$64:$P$66,A109)</f>
        <v>0</v>
      </c>
      <c r="CU109" s="42">
        <f>COUNTIF(VENDREDI!$P$64:$P$66,A109)</f>
        <v>0</v>
      </c>
      <c r="CV109" s="543">
        <f t="shared" si="78"/>
        <v>0</v>
      </c>
      <c r="CW109" s="559" t="e">
        <f>INDEX(LUNDI!$B$6:$B$29,MATCH($A$109,LUNDI!D6:D29,0))</f>
        <v>#N/A</v>
      </c>
      <c r="CX109" s="559" t="e">
        <f>INDEX(LUNDI!$B$6:$B$29,MATCH($A$109,LUNDI!E6:E29,0))</f>
        <v>#N/A</v>
      </c>
      <c r="CY109" s="559" t="e">
        <f>INDEX(LUNDI!$B$6:$B$29,MATCH($A$109,LUNDI!F6:F29,0))</f>
        <v>#N/A</v>
      </c>
      <c r="CZ109" s="559" t="e">
        <f>INDEX(LUNDI!$B$6:$B$29,MATCH($A$109,LUNDI!G6:G29,0))</f>
        <v>#N/A</v>
      </c>
      <c r="DA109" s="559" t="e">
        <f>INDEX(LUNDI!$B$6:$B$29,MATCH($A$109,LUNDI!H6:H29,0))</f>
        <v>#N/A</v>
      </c>
      <c r="DB109" s="559" t="e">
        <f>INDEX(LUNDI!$B$6:$B$29,MATCH($A$109,LUNDI!I6:I29,0))</f>
        <v>#N/A</v>
      </c>
      <c r="DC109" s="559" t="e">
        <f>INDEX(LUNDI!$B$6:$B$29,MATCH($A$109,LUNDI!J6:J29,0))</f>
        <v>#N/A</v>
      </c>
      <c r="DD109" s="559" t="e">
        <f>INDEX(LUNDI!$B$6:$B$29,MATCH($A$109,LUNDI!K6:K29,0))</f>
        <v>#N/A</v>
      </c>
      <c r="DE109" s="559" t="e">
        <f>INDEX(LUNDI!$B$6:$B$29,MATCH($A$109,LUNDI!L6:L29,0))</f>
        <v>#N/A</v>
      </c>
      <c r="DF109" s="559" t="e">
        <f>INDEX(LUNDI!$B$6:$B$29,MATCH($A$109,LUNDI!M6:M29,0))</f>
        <v>#N/A</v>
      </c>
      <c r="DG109" s="559" t="e">
        <f>INDEX(LUNDI!$B$6:$B$29,MATCH($A$109,LUNDI!N6:N29,0))</f>
        <v>#N/A</v>
      </c>
      <c r="DH109" s="559" t="e">
        <f>INDEX(LUNDI!$B$6:$B$29,MATCH($A$109,LUNDI!O6:O29,0))</f>
        <v>#N/A</v>
      </c>
      <c r="DI109" s="559" t="e">
        <f>INDEX(LUNDI!$B$6:$B$29,MATCH($A$109,LUNDI!P6:P29,0))</f>
        <v>#N/A</v>
      </c>
      <c r="DJ109" s="559" t="e">
        <f>INDEX(LUNDI!$B$6:$B$29,MATCH($A$109,LUNDI!Q6:Q29,0))</f>
        <v>#N/A</v>
      </c>
      <c r="DK109" s="559" t="e">
        <f>INDEX(LUNDI!$B$6:$B$29,MATCH($A$109,LUNDI!R6:R29,0))</f>
        <v>#N/A</v>
      </c>
      <c r="DL109" s="559" t="e">
        <f>INDEX(LUNDI!$B$6:$B$29,MATCH($A$109,LUNDI!S6:S29,0))</f>
        <v>#N/A</v>
      </c>
      <c r="DM109" s="559" t="e">
        <f>INDEX(LUNDI!$B$6:$B$29,MATCH($A$109,LUNDI!T6:T29,0))</f>
        <v>#N/A</v>
      </c>
      <c r="DN109" s="559" t="e">
        <f>INDEX(LUNDI!$B$6:$B$29,MATCH($A$109,LUNDI!U6:U29,0))</f>
        <v>#N/A</v>
      </c>
      <c r="DO109" s="559" t="e">
        <f>INDEX(LUNDI!$B$6:$B$29,MATCH($A$109,LUNDI!V6:V29,0))</f>
        <v>#N/A</v>
      </c>
      <c r="DP109" s="559" t="e">
        <f>INDEX(LUNDI!$B$6:$B$29,MATCH($A$109,LUNDI!W6:W29,0))</f>
        <v>#N/A</v>
      </c>
      <c r="DQ109" s="559" t="e">
        <f>INDEX(LUNDI!$B$6:$B$29,MATCH($A$109,LUNDI!X6:X29,0))</f>
        <v>#N/A</v>
      </c>
      <c r="DR109" s="559" t="e">
        <f>INDEX(LUNDI!$B$6:$B$29,MATCH($A$109,LUNDI!Y6:Y29,0))</f>
        <v>#N/A</v>
      </c>
      <c r="DS109" s="559" t="e">
        <f>INDEX(LUNDI!$B$6:$B$29,MATCH($A$109,LUNDI!Z6:Z29,0))</f>
        <v>#N/A</v>
      </c>
      <c r="DT109" s="559">
        <f>INDEX(LUNDI!$B$6:$B$29,MATCH($A$109,LUNDI!AA6:AA29,0))</f>
        <v>0.33333333333333331</v>
      </c>
      <c r="DU109" s="559">
        <f>INDEX(LUNDI!$B$6:$B$29,MATCH($A$109,LUNDI!AB6:AB29,0))</f>
        <v>0.33333333333333331</v>
      </c>
      <c r="DV109" s="572">
        <f t="shared" si="102"/>
        <v>0.66666666666666663</v>
      </c>
      <c r="DW109" s="543">
        <f t="shared" si="103"/>
        <v>0</v>
      </c>
      <c r="DX109" s="559" t="e">
        <f>INDEX(MARDI!$B$6:$B$29,MATCH($A$109,MARDI!D6:D29,0))</f>
        <v>#N/A</v>
      </c>
      <c r="DY109" s="559" t="e">
        <f>INDEX(MARDI!$B$6:$B$29,MATCH($A$109,MARDI!E6:E29,0))</f>
        <v>#N/A</v>
      </c>
      <c r="DZ109" s="559" t="e">
        <f>INDEX(MARDI!$B$6:$B$29,MATCH($A$109,MARDI!F6:F29,0))</f>
        <v>#N/A</v>
      </c>
      <c r="EA109" s="559" t="e">
        <f>INDEX(MARDI!$B$6:$B$29,MATCH($A$109,MARDI!G6:G29,0))</f>
        <v>#N/A</v>
      </c>
      <c r="EB109" s="559" t="e">
        <f>INDEX(MARDI!$B$6:$B$29,MATCH($A$109,MARDI!H6:H29,0))</f>
        <v>#N/A</v>
      </c>
      <c r="EC109" s="559" t="e">
        <f>INDEX(MARDI!$B$6:$B$29,MATCH($A$109,MARDI!I6:I29,0))</f>
        <v>#N/A</v>
      </c>
      <c r="ED109" s="559" t="e">
        <f>INDEX(MARDI!$B$6:$B$29,MATCH($A$109,MARDI!J6:J29,0))</f>
        <v>#N/A</v>
      </c>
      <c r="EE109" s="559" t="e">
        <f>INDEX(MARDI!$B$6:$B$29,MATCH($A$109,MARDI!K6:K29,0))</f>
        <v>#N/A</v>
      </c>
      <c r="EF109" s="559" t="e">
        <f>INDEX(MARDI!$B$6:$B$29,MATCH($A$109,MARDI!L6:L29,0))</f>
        <v>#N/A</v>
      </c>
      <c r="EG109" s="559" t="e">
        <f>INDEX(MARDI!$B$6:$B$29,MATCH($A$109,MARDI!M6:M29,0))</f>
        <v>#N/A</v>
      </c>
      <c r="EH109" s="559" t="e">
        <f>INDEX(MARDI!$B$6:$B$29,MATCH($A$109,MARDI!N6:N29,0))</f>
        <v>#N/A</v>
      </c>
      <c r="EI109" s="559" t="e">
        <f>INDEX(MARDI!$B$6:$B$29,MATCH($A$109,MARDI!O6:O29,0))</f>
        <v>#N/A</v>
      </c>
      <c r="EJ109" s="559" t="e">
        <f>INDEX(MARDI!$B$6:$B$29,MATCH($A$109,MARDI!P6:P29,0))</f>
        <v>#N/A</v>
      </c>
      <c r="EK109" s="559" t="e">
        <f>INDEX(MARDI!$B$6:$B$29,MATCH($A$109,MARDI!Q6:Q29,0))</f>
        <v>#N/A</v>
      </c>
      <c r="EL109" s="559" t="e">
        <f>INDEX(MARDI!$B$6:$B$29,MATCH($A$109,MARDI!R6:R29,0))</f>
        <v>#N/A</v>
      </c>
      <c r="EM109" s="559" t="e">
        <f>INDEX(MARDI!$B$6:$B$29,MATCH($A$109,MARDI!S6:S29,0))</f>
        <v>#N/A</v>
      </c>
      <c r="EN109" s="559" t="e">
        <f>INDEX(MARDI!$B$6:$B$29,MATCH($A$109,MARDI!T6:T29,0))</f>
        <v>#N/A</v>
      </c>
      <c r="EO109" s="559" t="e">
        <f>INDEX(MARDI!$B$6:$B$29,MATCH($A$109,MARDI!U6:U29,0))</f>
        <v>#N/A</v>
      </c>
      <c r="EP109" s="559" t="e">
        <f>INDEX(MARDI!$B$6:$B$29,MATCH($A$109,MARDI!V6:V29,0))</f>
        <v>#N/A</v>
      </c>
      <c r="EQ109" s="559" t="e">
        <f>INDEX(MARDI!$B$6:$B$29,MATCH($A$109,MARDI!W6:W29,0))</f>
        <v>#N/A</v>
      </c>
      <c r="ER109" s="559" t="e">
        <f>INDEX(MARDI!$B$6:$B$29,MATCH($A$109,MARDI!X6:X29,0))</f>
        <v>#N/A</v>
      </c>
      <c r="ES109" s="559" t="e">
        <f>INDEX(MARDI!$B$6:$B$29,MATCH($A$109,MARDI!Y6:Y29,0))</f>
        <v>#N/A</v>
      </c>
      <c r="ET109" s="559" t="e">
        <f>INDEX(MARDI!$B$6:$B$29,MATCH($A$109,MARDI!Z6:Z29,0))</f>
        <v>#N/A</v>
      </c>
      <c r="EU109" s="559">
        <f>INDEX(MARDI!$B$6:$B$29,MATCH($A$109,MARDI!AA6:AA29,0))</f>
        <v>0.33333333333333331</v>
      </c>
      <c r="EV109" s="559">
        <f>INDEX(MARDI!$B$6:$B$29,MATCH($A$109,MARDI!AB6:AB29,0))</f>
        <v>0.33333333333333331</v>
      </c>
      <c r="EW109" s="572">
        <f t="shared" si="104"/>
        <v>0.66666666666666663</v>
      </c>
      <c r="EY109" s="568">
        <f t="shared" si="79"/>
        <v>0</v>
      </c>
      <c r="EZ109" s="559" t="e">
        <f>INDEX(MERCREDI!$B$6:$B$29,MATCH($A$109,MERCREDI!D6:D29,0))</f>
        <v>#N/A</v>
      </c>
      <c r="FA109" s="559" t="e">
        <f>INDEX(MERCREDI!$B$6:$B$29,MATCH($A$109,MERCREDI!E6:E29,0))</f>
        <v>#N/A</v>
      </c>
      <c r="FB109" s="559" t="e">
        <f>INDEX(MERCREDI!$B$6:$B$29,MATCH($A$109,MERCREDI!F6:F29,0))</f>
        <v>#N/A</v>
      </c>
      <c r="FC109" s="559" t="e">
        <f>INDEX(MERCREDI!$B$6:$B$29,MATCH($A$109,MERCREDI!G6:G29,0))</f>
        <v>#N/A</v>
      </c>
      <c r="FD109" s="559" t="e">
        <f>INDEX(MERCREDI!$B$6:$B$29,MATCH($A$109,MERCREDI!H6:H29,0))</f>
        <v>#N/A</v>
      </c>
      <c r="FE109" s="559" t="e">
        <f>INDEX(MERCREDI!$B$6:$B$29,MATCH($A$109,MERCREDI!I6:I29,0))</f>
        <v>#N/A</v>
      </c>
      <c r="FF109" s="559" t="e">
        <f>INDEX(MERCREDI!$B$6:$B$29,MATCH($A$109,MERCREDI!J6:J29,0))</f>
        <v>#N/A</v>
      </c>
      <c r="FG109" s="559" t="e">
        <f>INDEX(MERCREDI!$B$6:$B$29,MATCH($A$109,MERCREDI!K6:K29,0))</f>
        <v>#N/A</v>
      </c>
      <c r="FH109" s="559" t="e">
        <f>INDEX(MERCREDI!$B$6:$B$29,MATCH($A$109,MERCREDI!L6:L29,0))</f>
        <v>#N/A</v>
      </c>
      <c r="FI109" s="559" t="e">
        <f>INDEX(MERCREDI!$B$6:$B$29,MATCH($A$109,MERCREDI!M6:M29,0))</f>
        <v>#N/A</v>
      </c>
      <c r="FJ109" s="559" t="e">
        <f>INDEX(MERCREDI!$B$6:$B$29,MATCH($A$109,MERCREDI!N6:N29,0))</f>
        <v>#N/A</v>
      </c>
      <c r="FK109" s="559" t="e">
        <f>INDEX(MERCREDI!$B$6:$B$29,MATCH($A$109,MERCREDI!O6:O29,0))</f>
        <v>#N/A</v>
      </c>
      <c r="FL109" s="559" t="e">
        <f>INDEX(MERCREDI!$B$6:$B$29,MATCH($A$109,MERCREDI!P6:P29,0))</f>
        <v>#N/A</v>
      </c>
      <c r="FM109" s="559" t="e">
        <f>INDEX(MERCREDI!$B$6:$B$29,MATCH($A$109,MERCREDI!Q6:Q29,0))</f>
        <v>#N/A</v>
      </c>
      <c r="FN109" s="559" t="e">
        <f>INDEX(MERCREDI!$B$6:$B$29,MATCH($A$109,MERCREDI!R6:R29,0))</f>
        <v>#N/A</v>
      </c>
      <c r="FO109" s="559" t="e">
        <f>INDEX(MERCREDI!$B$6:$B$29,MATCH($A$109,MERCREDI!S6:S29,0))</f>
        <v>#N/A</v>
      </c>
      <c r="FP109" s="559" t="e">
        <f>INDEX(MERCREDI!$B$6:$B$29,MATCH($A$109,MERCREDI!T6:T29,0))</f>
        <v>#N/A</v>
      </c>
      <c r="FQ109" s="559" t="e">
        <f>INDEX(MERCREDI!$B$6:$B$29,MATCH($A$109,MERCREDI!U6:U29,0))</f>
        <v>#N/A</v>
      </c>
      <c r="FR109" s="559" t="e">
        <f>INDEX(MERCREDI!$B$6:$B$29,MATCH($A$109,MERCREDI!V6:V29,0))</f>
        <v>#N/A</v>
      </c>
      <c r="FS109" s="559" t="e">
        <f>INDEX(MERCREDI!$B$6:$B$29,MATCH($A$109,MERCREDI!W6:W29,0))</f>
        <v>#N/A</v>
      </c>
      <c r="FT109" s="559" t="e">
        <f>INDEX(MERCREDI!$B$6:$B$29,MATCH($A$109,MERCREDI!X6:X29,0))</f>
        <v>#N/A</v>
      </c>
      <c r="FU109" s="559" t="e">
        <f>INDEX(MERCREDI!$B$6:$B$29,MATCH($A$109,MERCREDI!Y6:Y29,0))</f>
        <v>#N/A</v>
      </c>
      <c r="FV109" s="559" t="e">
        <f>INDEX(MERCREDI!$B$6:$B$29,MATCH($A$109,MERCREDI!Z6:Z29,0))</f>
        <v>#N/A</v>
      </c>
      <c r="FW109" s="559">
        <f>INDEX(MERCREDI!$B$6:$B$29,MATCH($A$109,MERCREDI!AA6:AA29,0))</f>
        <v>0.33333333333333331</v>
      </c>
      <c r="FX109" s="559">
        <f>INDEX(MERCREDI!$B$6:$B$29,MATCH($A$109,MERCREDI!AB6:AB29,0))</f>
        <v>0.33333333333333331</v>
      </c>
      <c r="FY109" s="572">
        <f t="shared" si="80"/>
        <v>0.66666666666666663</v>
      </c>
      <c r="GA109" s="570">
        <f t="shared" si="81"/>
        <v>0</v>
      </c>
      <c r="GB109" s="565" t="e">
        <f>INDEX(JEUDI!$B$6:$B$29,MATCH($A$109,JEUDI!D6:D29,0))</f>
        <v>#N/A</v>
      </c>
      <c r="GC109" s="565" t="e">
        <f>INDEX(JEUDI!$B$6:$B$29,MATCH($A$109,JEUDI!E6:E29,0))</f>
        <v>#N/A</v>
      </c>
      <c r="GD109" s="565" t="e">
        <f>INDEX(JEUDI!$B$6:$B$29,MATCH($A$109,JEUDI!F6:F29,0))</f>
        <v>#N/A</v>
      </c>
      <c r="GE109" s="565" t="e">
        <f>INDEX(JEUDI!$B$6:$B$29,MATCH($A$109,JEUDI!G6:G29,0))</f>
        <v>#N/A</v>
      </c>
      <c r="GF109" s="565" t="e">
        <f>INDEX(JEUDI!$B$6:$B$29,MATCH($A$109,JEUDI!H6:H29,0))</f>
        <v>#N/A</v>
      </c>
      <c r="GG109" s="565" t="e">
        <f>INDEX(JEUDI!$B$6:$B$29,MATCH($A$109,JEUDI!I6:I29,0))</f>
        <v>#N/A</v>
      </c>
      <c r="GH109" s="565" t="e">
        <f>INDEX(JEUDI!$B$6:$B$29,MATCH($A$109,JEUDI!J6:J29,0))</f>
        <v>#N/A</v>
      </c>
      <c r="GI109" s="565" t="e">
        <f>INDEX(JEUDI!$B$6:$B$29,MATCH($A$109,JEUDI!K6:K29,0))</f>
        <v>#N/A</v>
      </c>
      <c r="GJ109" s="565" t="e">
        <f>INDEX(JEUDI!$B$6:$B$29,MATCH($A$109,JEUDI!L6:L29,0))</f>
        <v>#N/A</v>
      </c>
      <c r="GK109" s="565" t="e">
        <f>INDEX(JEUDI!$B$6:$B$29,MATCH($A$109,JEUDI!M6:M29,0))</f>
        <v>#N/A</v>
      </c>
      <c r="GL109" s="565" t="e">
        <f>INDEX(JEUDI!$B$6:$B$29,MATCH($A$109,JEUDI!N6:N29,0))</f>
        <v>#N/A</v>
      </c>
      <c r="GM109" s="565" t="e">
        <f>INDEX(JEUDI!$B$6:$B$29,MATCH($A$109,JEUDI!O6:O29,0))</f>
        <v>#N/A</v>
      </c>
      <c r="GN109" s="565" t="e">
        <f>INDEX(JEUDI!$B$6:$B$29,MATCH($A$109,JEUDI!P6:P29,0))</f>
        <v>#N/A</v>
      </c>
      <c r="GO109" s="565" t="e">
        <f>INDEX(JEUDI!$B$6:$B$29,MATCH($A$109,JEUDI!Q6:Q29,0))</f>
        <v>#N/A</v>
      </c>
      <c r="GP109" s="565" t="e">
        <f>INDEX(JEUDI!$B$6:$B$29,MATCH($A$109,JEUDI!R6:R29,0))</f>
        <v>#N/A</v>
      </c>
      <c r="GQ109" s="565" t="e">
        <f>INDEX(JEUDI!$B$6:$B$29,MATCH($A$109,JEUDI!S6:S29,0))</f>
        <v>#N/A</v>
      </c>
      <c r="GR109" s="565" t="e">
        <f>INDEX(JEUDI!$B$6:$B$29,MATCH($A$109,JEUDI!T6:T29,0))</f>
        <v>#N/A</v>
      </c>
      <c r="GS109" s="565" t="e">
        <f>INDEX(JEUDI!$B$6:$B$29,MATCH($A$109,JEUDI!U6:U29,0))</f>
        <v>#N/A</v>
      </c>
      <c r="GT109" s="565" t="e">
        <f>INDEX(JEUDI!$B$6:$B$29,MATCH($A$109,JEUDI!V6:V29,0))</f>
        <v>#N/A</v>
      </c>
      <c r="GU109" s="565" t="e">
        <f>INDEX(JEUDI!$B$6:$B$29,MATCH($A$109,JEUDI!W6:W29,0))</f>
        <v>#N/A</v>
      </c>
      <c r="GV109" s="565" t="e">
        <f>INDEX(JEUDI!$B$6:$B$29,MATCH($A$109,JEUDI!X6:X29,0))</f>
        <v>#N/A</v>
      </c>
      <c r="GW109" s="565" t="e">
        <f>INDEX(JEUDI!$B$6:$B$29,MATCH($A$109,JEUDI!Y6:Y29,0))</f>
        <v>#N/A</v>
      </c>
      <c r="GX109" s="565" t="e">
        <f>INDEX(JEUDI!$B$6:$B$29,MATCH($A$109,JEUDI!Z6:Z29,0))</f>
        <v>#N/A</v>
      </c>
      <c r="GY109" s="565">
        <f>INDEX(JEUDI!$B$6:$B$29,MATCH($A$109,JEUDI!AA6:AA29,0))</f>
        <v>0.33333333333333331</v>
      </c>
      <c r="GZ109" s="565">
        <f>INDEX(JEUDI!$B$6:$B$29,MATCH($A$109,JEUDI!AB6:AB29,0))</f>
        <v>0.33333333333333331</v>
      </c>
      <c r="HA109" s="572">
        <f t="shared" si="82"/>
        <v>0.66666666666666663</v>
      </c>
      <c r="HC109" s="772">
        <f t="shared" si="83"/>
        <v>0</v>
      </c>
      <c r="HD109" s="565" t="e">
        <f>INDEX(VENDREDI!$B$6:$B$29,MATCH($A$109,VENDREDI!D6:D29,0))</f>
        <v>#N/A</v>
      </c>
      <c r="HE109" s="565" t="e">
        <f>INDEX(VENDREDI!$B$6:$B$29,MATCH($A$109,VENDREDI!E6:E29,0))</f>
        <v>#N/A</v>
      </c>
      <c r="HF109" s="565" t="e">
        <f>INDEX(VENDREDI!$B$6:$B$29,MATCH($A$109,VENDREDI!F6:F29,0))</f>
        <v>#N/A</v>
      </c>
      <c r="HG109" s="565" t="e">
        <f>INDEX(VENDREDI!$B$6:$B$29,MATCH($A$109,VENDREDI!G6:G29,0))</f>
        <v>#N/A</v>
      </c>
      <c r="HH109" s="565" t="e">
        <f>INDEX(VENDREDI!$B$6:$B$29,MATCH($A$109,VENDREDI!H6:H29,0))</f>
        <v>#N/A</v>
      </c>
      <c r="HI109" s="565" t="e">
        <f>INDEX(VENDREDI!$B$6:$B$29,MATCH($A$109,VENDREDI!I6:I29,0))</f>
        <v>#N/A</v>
      </c>
      <c r="HJ109" s="565" t="e">
        <f>INDEX(VENDREDI!$B$6:$B$29,MATCH($A$109,VENDREDI!J6:J29,0))</f>
        <v>#N/A</v>
      </c>
      <c r="HK109" s="565" t="e">
        <f>INDEX(VENDREDI!$B$6:$B$29,MATCH($A$109,VENDREDI!K6:K29,0))</f>
        <v>#N/A</v>
      </c>
      <c r="HL109" s="565" t="e">
        <f>INDEX(VENDREDI!$B$6:$B$29,MATCH($A$109,VENDREDI!L6:L29,0))</f>
        <v>#N/A</v>
      </c>
      <c r="HM109" s="565" t="e">
        <f>INDEX(VENDREDI!$B$6:$B$29,MATCH($A$109,VENDREDI!M6:M29,0))</f>
        <v>#N/A</v>
      </c>
      <c r="HN109" s="565" t="e">
        <f>INDEX(VENDREDI!$B$6:$B$29,MATCH($A$109,VENDREDI!N6:N29,0))</f>
        <v>#N/A</v>
      </c>
      <c r="HO109" s="565" t="e">
        <f>INDEX(VENDREDI!$B$6:$B$29,MATCH($A$109,VENDREDI!O6:O29,0))</f>
        <v>#N/A</v>
      </c>
      <c r="HP109" s="565" t="e">
        <f>INDEX(VENDREDI!$B$6:$B$29,MATCH($A$109,VENDREDI!P6:P29,0))</f>
        <v>#N/A</v>
      </c>
      <c r="HQ109" s="565" t="e">
        <f>INDEX(VENDREDI!$B$6:$B$29,MATCH($A$109,VENDREDI!Q6:Q29,0))</f>
        <v>#N/A</v>
      </c>
      <c r="HR109" s="565" t="e">
        <f>INDEX(VENDREDI!$B$6:$B$29,MATCH($A$109,VENDREDI!R6:R29,0))</f>
        <v>#N/A</v>
      </c>
      <c r="HS109" s="565" t="e">
        <f>INDEX(VENDREDI!$B$6:$B$29,MATCH($A$109,VENDREDI!S6:S29,0))</f>
        <v>#N/A</v>
      </c>
      <c r="HT109" s="565" t="e">
        <f>INDEX(VENDREDI!$B$6:$B$29,MATCH($A$109,VENDREDI!T6:T29,0))</f>
        <v>#N/A</v>
      </c>
      <c r="HU109" s="565" t="e">
        <f>INDEX(VENDREDI!$B$6:$B$29,MATCH($A$109,VENDREDI!U6:U29,0))</f>
        <v>#N/A</v>
      </c>
      <c r="HV109" s="565" t="e">
        <f>INDEX(VENDREDI!$B$6:$B$29,MATCH($A$109,VENDREDI!V6:V29,0))</f>
        <v>#N/A</v>
      </c>
      <c r="HW109" s="565" t="e">
        <f>INDEX(VENDREDI!$B$6:$B$29,MATCH($A$109,VENDREDI!W6:W29,0))</f>
        <v>#N/A</v>
      </c>
      <c r="HX109" s="565" t="e">
        <f>INDEX(VENDREDI!$B$6:$B$29,MATCH($A$109,VENDREDI!X6:X29,0))</f>
        <v>#N/A</v>
      </c>
      <c r="HY109" s="565" t="e">
        <f>INDEX(VENDREDI!$B$6:$B$29,MATCH($A$109,VENDREDI!Y6:Y29,0))</f>
        <v>#N/A</v>
      </c>
      <c r="HZ109" s="565" t="e">
        <f>INDEX(VENDREDI!$B$6:$B$29,MATCH($A$109,VENDREDI!Z6:Z29,0))</f>
        <v>#N/A</v>
      </c>
      <c r="IA109" s="565">
        <f>INDEX(VENDREDI!$B$6:$B$29,MATCH($A$109,VENDREDI!AA6:AA29,0))</f>
        <v>0.33333333333333331</v>
      </c>
      <c r="IB109" s="565">
        <f>INDEX(VENDREDI!$B$6:$B$29,MATCH($A$109,VENDREDI!AB6:AB29,0))</f>
        <v>0.33333333333333331</v>
      </c>
      <c r="IC109" s="572">
        <f t="shared" si="84"/>
        <v>0.66666666666666663</v>
      </c>
      <c r="IG109" s="772">
        <f t="shared" si="85"/>
        <v>0</v>
      </c>
      <c r="JG109" s="572">
        <f t="shared" si="86"/>
        <v>0</v>
      </c>
      <c r="JI109" s="772">
        <f t="shared" si="87"/>
        <v>0</v>
      </c>
      <c r="KI109" s="572">
        <f t="shared" si="88"/>
        <v>0</v>
      </c>
      <c r="KK109" s="565">
        <f t="shared" si="89"/>
        <v>0</v>
      </c>
      <c r="LK109" s="572">
        <f t="shared" si="90"/>
        <v>0</v>
      </c>
      <c r="LM109" s="565">
        <f t="shared" si="91"/>
        <v>0</v>
      </c>
      <c r="MM109" s="572">
        <f t="shared" si="92"/>
        <v>0</v>
      </c>
      <c r="MP109" s="565">
        <f t="shared" si="93"/>
        <v>0</v>
      </c>
      <c r="NP109" s="572">
        <f t="shared" si="94"/>
        <v>0</v>
      </c>
      <c r="NS109" s="564">
        <f t="shared" si="95"/>
        <v>0</v>
      </c>
      <c r="NT109" s="617" t="e">
        <f>INDEX(LUNDI!$B$63:$B$66,MATCH(A109,LUNDI!$D$63:$D$66,0))</f>
        <v>#N/A</v>
      </c>
      <c r="NU109" s="618" t="e">
        <f>INDEX(LUNDI!$B$63:$B$66,MATCH(A109,LUNDI!$E$63:$E$66,0))</f>
        <v>#N/A</v>
      </c>
      <c r="NV109" s="625" t="e">
        <f>INDEX(LUNDI!$H$63:$H$66,MATCH(A109,LUNDI!$J$63:$J$66,0))</f>
        <v>#N/A</v>
      </c>
      <c r="NW109" s="626" t="e">
        <f>INDEX(LUNDI!$H$63:$H$66,MATCH(A109,LUNDI!$K$63:$K$66,0))</f>
        <v>#N/A</v>
      </c>
      <c r="NX109" s="617" t="e">
        <f>INDEX(MARDI!$B$63:$B$66,MATCH(A109,MARDI!$D$63:$D$66,0))</f>
        <v>#N/A</v>
      </c>
      <c r="NY109" s="618" t="e">
        <f>INDEX(MARDI!$B$63:$B$66,MATCH(A109,MARDI!$E$63:$E$66,0))</f>
        <v>#N/A</v>
      </c>
      <c r="NZ109" s="625" t="e">
        <f>INDEX(MARDI!$H$63:$H$66,MATCH(A109,MARDI!$J$63:$J$66,0))</f>
        <v>#N/A</v>
      </c>
      <c r="OA109" s="626" t="e">
        <f>INDEX(MARDI!$H$63:$H$66,MATCH(A109,MARDI!$K$63:$K$66,0))</f>
        <v>#N/A</v>
      </c>
      <c r="OB109" s="617" t="e">
        <f>INDEX(MERCREDI!$B$63:$B$66,MATCH(A109,MERCREDI!$D$63:$D$66,0))</f>
        <v>#N/A</v>
      </c>
      <c r="OC109" s="618" t="e">
        <f>INDEX(MERCREDI!$B$63:$B$66,MATCH(A109,MERCREDI!$E$63:$E$66,0))</f>
        <v>#N/A</v>
      </c>
      <c r="OD109" s="625" t="e">
        <f>INDEX(MERCREDI!$H$63:$H$66,MATCH(A109,MERCREDI!$J$63:$J$66,0))</f>
        <v>#N/A</v>
      </c>
      <c r="OE109" s="626" t="e">
        <f>INDEX(MERCREDI!$H$63:$H$66,MATCH(A109,MERCREDI!$K$63:$K$66,0))</f>
        <v>#N/A</v>
      </c>
      <c r="OF109" s="617" t="e">
        <f>INDEX(JEUDI!$B$63:$B$66,MATCH(A109,JEUDI!$D$63:$D$66,0))</f>
        <v>#N/A</v>
      </c>
      <c r="OG109" s="618" t="e">
        <f>INDEX(JEUDI!$B$63:$B$66,MATCH(A109,JEUDI!$E$63:$E$66,0))</f>
        <v>#N/A</v>
      </c>
      <c r="OH109" s="625" t="e">
        <f>INDEX(JEUDI!$H$63:$H$66,MATCH(A109,JEUDI!$J$63:$J$66,0))</f>
        <v>#N/A</v>
      </c>
      <c r="OI109" s="626" t="e">
        <f>INDEX(JEUDI!$H$63:$H$66,MATCH(A109,JEUDI!$K$63:$K$66,0))</f>
        <v>#N/A</v>
      </c>
      <c r="OJ109" s="617" t="e">
        <f>INDEX(VENDREDI!$B$63:$B$66,MATCH(A109,VENDREDI!$D$63:$D$66,0))</f>
        <v>#N/A</v>
      </c>
      <c r="OK109" s="618" t="e">
        <f>INDEX(VENDREDI!$B$63:$B$66,MATCH(A109,VENDREDI!$E$63:$E$66,0))</f>
        <v>#N/A</v>
      </c>
      <c r="OL109" s="625" t="e">
        <f>INDEX(VENDREDI!$H$63:$H$66,MATCH(A109,VENDREDI!$J$63:$J$66,0))</f>
        <v>#N/A</v>
      </c>
      <c r="OM109" s="626" t="e">
        <f>INDEX(VENDREDI!$H$63:$H$66,MATCH(A109,VENDREDI!$K$63:$K$66,0))</f>
        <v>#N/A</v>
      </c>
      <c r="ON109" s="669">
        <f t="shared" si="96"/>
        <v>0</v>
      </c>
      <c r="OO109" s="641" t="e">
        <f>INDEX(LUNDI!$C$63:$C$66,MATCH(A109,LUNDI!$D$63:$D$66,0))</f>
        <v>#N/A</v>
      </c>
      <c r="OP109" s="642" t="e">
        <f>INDEX(LUNDI!$C$63:$C$66,MATCH(A109,LUNDI!$E$63:$E$66,0))</f>
        <v>#N/A</v>
      </c>
      <c r="OQ109" s="645" t="e">
        <f>INDEX(LUNDI!$I$63:$I$66,MATCH(A109,LUNDI!$J$63:$J$66,0))</f>
        <v>#N/A</v>
      </c>
      <c r="OR109" s="646" t="e">
        <f>INDEX(LUNDI!$I$63:$I$66,MATCH(A109,LUNDI!$K$63:$K$66,0))</f>
        <v>#N/A</v>
      </c>
      <c r="OS109" s="649" t="e">
        <f>INDEX(MARDI!$C$63:$C$66,MATCH(A109,MARDI!$D$63:$D$66,0))</f>
        <v>#N/A</v>
      </c>
      <c r="OT109" s="650" t="e">
        <f>INDEX(MARDI!$C$63:$C$66,MATCH(A109,MARDI!$E$63:$E$66,0))</f>
        <v>#N/A</v>
      </c>
      <c r="OU109" s="651" t="e">
        <f>INDEX(MARDI!$I$63:$I$66,MATCH(A109,MARDI!$J$63:$J$66,0))</f>
        <v>#N/A</v>
      </c>
      <c r="OV109" s="652" t="e">
        <f>INDEX(MARDI!$I$63:$I$66,MATCH(A109,MARDI!$K$63:$K$66,0))</f>
        <v>#N/A</v>
      </c>
      <c r="OW109" s="657" t="e">
        <f>INDEX(MERCREDI!$C$63:$C$66,MATCH(A109,MERCREDI!$D$63:$D$66,0))</f>
        <v>#N/A</v>
      </c>
      <c r="OX109" s="658" t="e">
        <f>INDEX(MERCREDI!$C$63:$C$66,MATCH(A109,MERCREDI!$E$63:$E$66,0))</f>
        <v>#N/A</v>
      </c>
      <c r="OY109" s="659" t="e">
        <f>INDEX(MERCREDI!$I$63:$I$66,MATCH(A109,MERCREDI!$J$63:$J$66,0))</f>
        <v>#N/A</v>
      </c>
      <c r="OZ109" s="660" t="e">
        <f>INDEX(MERCREDI!$I$63:$I$66,MATCH(A109,MERCREDI!$K$63:$K$66,0))</f>
        <v>#N/A</v>
      </c>
      <c r="PA109" s="657" t="e">
        <f>INDEX(JEUDI!$C$63:$C$66,MATCH(A109,JEUDI!$D$63:$D$66,0))</f>
        <v>#N/A</v>
      </c>
      <c r="PB109" s="658" t="e">
        <f>INDEX(JEUDI!$C$63:$C$66,MATCH(A109,JEUDI!$E$63:$E$66,0))</f>
        <v>#N/A</v>
      </c>
      <c r="PC109" s="659" t="e">
        <f>INDEX(JEUDI!$I$63:$I$66,MATCH(A109,JEUDI!$J$63:$J$66,0))</f>
        <v>#N/A</v>
      </c>
      <c r="PD109" s="660" t="e">
        <f>INDEX(JEUDI!$I$63:$I$66,MATCH(A109,JEUDI!$K$63:$K$66,0))</f>
        <v>#N/A</v>
      </c>
      <c r="PE109" s="657" t="e">
        <f>INDEX(VENDREDI!$C$63:$C$66,MATCH(A109,VENDREDI!$D$63:$D$66,0))</f>
        <v>#N/A</v>
      </c>
      <c r="PF109" s="658" t="e">
        <f>INDEX(VENDREDI!$C$63:$C$66,MATCH(A109,VENDREDI!$E$63:$E$66,0))</f>
        <v>#N/A</v>
      </c>
      <c r="PG109" s="659" t="e">
        <f>INDEX(VENDREDI!$I$63:$I$66,MATCH(A109,VENDREDI!$J$63:$J$66,0))</f>
        <v>#N/A</v>
      </c>
      <c r="PH109" s="660" t="e">
        <f>INDEX(VENDREDI!$I$63:$I$66,MATCH(A109,VENDREDI!$K$63:$K$66,0))</f>
        <v>#N/A</v>
      </c>
    </row>
    <row r="110" spans="1:424" x14ac:dyDescent="0.25">
      <c r="A110" s="200">
        <f>'LISTE DES PROFS'!A105</f>
        <v>0</v>
      </c>
      <c r="B110" s="233">
        <f t="shared" si="69"/>
        <v>0</v>
      </c>
      <c r="C110" s="234">
        <f t="shared" si="70"/>
        <v>0</v>
      </c>
      <c r="D110" s="234">
        <f t="shared" si="71"/>
        <v>0</v>
      </c>
      <c r="E110" s="235">
        <f t="shared" si="72"/>
        <v>0</v>
      </c>
      <c r="F110" s="233">
        <f t="shared" si="73"/>
        <v>0</v>
      </c>
      <c r="G110" s="234">
        <f t="shared" si="74"/>
        <v>0</v>
      </c>
      <c r="H110" s="234">
        <f t="shared" si="97"/>
        <v>0</v>
      </c>
      <c r="I110" s="235">
        <f t="shared" si="76"/>
        <v>0</v>
      </c>
      <c r="J110" s="233">
        <f t="shared" si="98"/>
        <v>0</v>
      </c>
      <c r="K110" s="234">
        <f t="shared" si="99"/>
        <v>0</v>
      </c>
      <c r="L110" s="234">
        <f t="shared" si="100"/>
        <v>0</v>
      </c>
      <c r="M110" s="235">
        <f t="shared" si="101"/>
        <v>0</v>
      </c>
      <c r="N110" s="491">
        <f t="shared" si="77"/>
        <v>0</v>
      </c>
      <c r="O110" s="506"/>
      <c r="P110" s="240">
        <f>COUNTIF(LUNDI!$D$6:$AB$15,A110)</f>
        <v>0</v>
      </c>
      <c r="Q110" s="241">
        <f>COUNTIF(LUNDI!$D$20:$Y$29,A110)</f>
        <v>0</v>
      </c>
      <c r="R110" s="444">
        <f t="shared" si="56"/>
        <v>0</v>
      </c>
      <c r="S110" s="241">
        <f>COUNTIF(MARDI!$D$6:$AB$15,A110)</f>
        <v>0</v>
      </c>
      <c r="T110" s="241">
        <f>COUNTIF(MARDI!$D$20:$Y$29,A110)</f>
        <v>0</v>
      </c>
      <c r="U110" s="444">
        <f t="shared" si="57"/>
        <v>0</v>
      </c>
      <c r="V110" s="241">
        <f>COUNTIF(MERCREDI!$D$6:$AB$15,A110)</f>
        <v>0</v>
      </c>
      <c r="W110" s="241">
        <f>COUNTIF(MERCREDI!$D$20:$Y$29,A110)</f>
        <v>0</v>
      </c>
      <c r="X110" s="444">
        <f t="shared" si="58"/>
        <v>0</v>
      </c>
      <c r="Y110" s="241">
        <f>COUNTIF(JEUDI!$D$6:$AB$15,A110)</f>
        <v>0</v>
      </c>
      <c r="Z110" s="241">
        <f>COUNTIF(JEUDI!$D$20:$Y$29,A110)</f>
        <v>0</v>
      </c>
      <c r="AA110" s="444">
        <f t="shared" si="59"/>
        <v>0</v>
      </c>
      <c r="AB110" s="241">
        <f>COUNTIF(VENDREDI!$D$6:$AB$15,A110)</f>
        <v>0</v>
      </c>
      <c r="AC110" s="242">
        <f>COUNTIF(VENDREDI!$D$20:$Y$29,A110)</f>
        <v>0</v>
      </c>
      <c r="AD110" s="451">
        <f t="shared" si="60"/>
        <v>0</v>
      </c>
      <c r="AE110" s="226">
        <f>COUNTIF(LUNDI!$D$63:$D$66,A110)</f>
        <v>0</v>
      </c>
      <c r="AF110" s="227">
        <f>COUNTIF(LUNDI!$E$63:$E$66,A110)</f>
        <v>0</v>
      </c>
      <c r="AG110" s="228">
        <f>COUNTIF(MARDI!$D$63:$D$66,A110)</f>
        <v>0</v>
      </c>
      <c r="AH110" s="234">
        <f>COUNTIF(MARDI!$E$63:$E$66,A110)</f>
        <v>0</v>
      </c>
      <c r="AI110" s="228">
        <f>COUNTIF(MERCREDI!$D$63:$D$66,A110)</f>
        <v>0</v>
      </c>
      <c r="AJ110" s="234">
        <f>COUNTIF(MERCREDI!$E$63:$E$66,A110)</f>
        <v>0</v>
      </c>
      <c r="AK110" s="228">
        <f>COUNTIF(JEUDI!$D$63:$D$66,A110)</f>
        <v>0</v>
      </c>
      <c r="AL110" s="227">
        <f>COUNTIF(JEUDI!$E$63:$E$66,A110)</f>
        <v>0</v>
      </c>
      <c r="AM110" s="228">
        <f>COUNTIF(VENDREDI!$D$63:$D$66,A110)</f>
        <v>0</v>
      </c>
      <c r="AN110" s="525">
        <f>COUNTIF(VENDREDI!$E$63:$E$66,A110)</f>
        <v>0</v>
      </c>
      <c r="AO110" s="240">
        <f>COUNTIF(LUNDI!$F$63:$F$66,A110)</f>
        <v>0</v>
      </c>
      <c r="AP110" s="241"/>
      <c r="AQ110" s="241">
        <f>COUNTIF(MARDI!$F$63:$F$66,A110)</f>
        <v>0</v>
      </c>
      <c r="AR110" s="241"/>
      <c r="AS110" s="241">
        <f>COUNTIF(MERCREDI!$F$63:$F$66,A110)</f>
        <v>0</v>
      </c>
      <c r="AT110" s="241"/>
      <c r="AU110" s="241">
        <f>COUNTIF(JEUDI!$F$63:$F$66,A110)</f>
        <v>0</v>
      </c>
      <c r="AV110" s="241"/>
      <c r="AW110" s="242">
        <f>COUNTIF(VENDREDI!$F$63:$F$66,A110)</f>
        <v>0</v>
      </c>
      <c r="AX110" s="239"/>
      <c r="AY110" s="239"/>
      <c r="AZ110" s="233">
        <f>COUNTIF(LUNDI!$D$35:$AB$44,A110)</f>
        <v>0</v>
      </c>
      <c r="BA110" s="234">
        <f>COUNTIF(LUNDI!$D$49:$Y$58,A110)</f>
        <v>0</v>
      </c>
      <c r="BB110" s="444">
        <f t="shared" si="61"/>
        <v>0</v>
      </c>
      <c r="BC110" s="234">
        <f>COUNTIF(MARDI!$D$35:$AB$44,A110)</f>
        <v>0</v>
      </c>
      <c r="BD110" s="234">
        <f>COUNTIF(MARDI!$D$49:$Y$58,A110)</f>
        <v>0</v>
      </c>
      <c r="BE110" s="444">
        <f t="shared" si="62"/>
        <v>0</v>
      </c>
      <c r="BF110" s="234">
        <f>COUNTIF(MERCREDI!$D$35:$AB$44,A110)</f>
        <v>0</v>
      </c>
      <c r="BG110" s="234">
        <f>COUNTIF(MERCREDI!$D$49:$Y$58,A110)</f>
        <v>0</v>
      </c>
      <c r="BH110" s="444">
        <f t="shared" si="63"/>
        <v>0</v>
      </c>
      <c r="BI110" s="234">
        <f>COUNTIF(JEUDI!$D$35:$AB$44,A110)</f>
        <v>0</v>
      </c>
      <c r="BJ110" s="234">
        <f>COUNTIF(JEUDI!$D$49:$Y$58,A110)</f>
        <v>0</v>
      </c>
      <c r="BK110" s="444">
        <f t="shared" si="64"/>
        <v>0</v>
      </c>
      <c r="BL110" s="234">
        <f>COUNTIF(VENDREDI!$D$35:$AB$44,A110)</f>
        <v>0</v>
      </c>
      <c r="BM110" s="235">
        <f>COUNTIF(VENDREDI!$D$49:$Y$58,A110)</f>
        <v>0</v>
      </c>
      <c r="BN110" s="451">
        <f t="shared" si="65"/>
        <v>0</v>
      </c>
      <c r="BO110" s="207">
        <f>COUNTIF(LUNDI!$J$63:$J$66,A110)</f>
        <v>0</v>
      </c>
      <c r="BP110" s="41">
        <f>COUNTIF(LUNDI!$K$63:$K$66,A110)</f>
        <v>0</v>
      </c>
      <c r="BQ110" s="207">
        <f>COUNTIF(MARDI!$J$63:$J$66,A110)</f>
        <v>0</v>
      </c>
      <c r="BR110" s="41">
        <f>COUNTIF(MARDI!$K$63:$K$66,A110)</f>
        <v>0</v>
      </c>
      <c r="BS110" s="207">
        <f>COUNTIF(MERCREDI!$J$63:$J$66,A110)</f>
        <v>0</v>
      </c>
      <c r="BT110" s="41">
        <f>COUNTIF(MERCREDI!$K$63:$K$66,A110)</f>
        <v>0</v>
      </c>
      <c r="BU110" s="207">
        <f>COUNTIF(JEUDI!$J$63:$J$66,A110)</f>
        <v>0</v>
      </c>
      <c r="BV110" s="41">
        <f>COUNTIF(JEUDI!$K$63:$K$66,A110)</f>
        <v>0</v>
      </c>
      <c r="BW110" s="207">
        <f>COUNTIF(VENDREDI!$J$63:$J$66,A110)</f>
        <v>0</v>
      </c>
      <c r="BX110" s="42">
        <f>COUNTIF(VENDREDI!$K$63:$K$66,A110)</f>
        <v>0</v>
      </c>
      <c r="BY110" s="207">
        <f>COUNTIF(LUNDI!$L$66:$L166,A110)</f>
        <v>0</v>
      </c>
      <c r="BZ110" s="208"/>
      <c r="CA110" s="41">
        <f>COUNTIF(MARDI!$L$63:$L$66,A110)</f>
        <v>0</v>
      </c>
      <c r="CB110" s="208"/>
      <c r="CC110" s="208">
        <f>COUNTIF(MERCREDI!$L$63:$L$66,A110)</f>
        <v>0</v>
      </c>
      <c r="CD110" s="208"/>
      <c r="CE110" s="41">
        <f>COUNTIF(JEUDI!$L$63:$L$66,A110)</f>
        <v>0</v>
      </c>
      <c r="CF110" s="208"/>
      <c r="CG110" s="209">
        <f>COUNTIF(VENDREDI!$L$63:$L$66,A110)</f>
        <v>0</v>
      </c>
      <c r="CH110" s="466"/>
      <c r="CI110" s="466"/>
      <c r="CJ110" s="466"/>
      <c r="CK110" s="43">
        <f>COUNTIF(LUNDI!$O$64:$O$66,A110)</f>
        <v>0</v>
      </c>
      <c r="CL110" s="41">
        <f>COUNTIF(MARDI!$O$64:$O$66,A110)</f>
        <v>0</v>
      </c>
      <c r="CM110" s="41">
        <f>COUNTIF(MERCREDI!$O$64:$O$66,A110)</f>
        <v>0</v>
      </c>
      <c r="CN110" s="41">
        <f>COUNTIF(JEUDI!$O$64:$O$66,A110)</f>
        <v>0</v>
      </c>
      <c r="CO110" s="42">
        <f>COUNTIF(VENDREDI!$O$64:$O$66,A110)</f>
        <v>0</v>
      </c>
      <c r="CQ110" s="43">
        <f>COUNTIF(LUNDI!$P$64:$P$66,A110)</f>
        <v>0</v>
      </c>
      <c r="CR110" s="41">
        <f>COUNTIF(MARDI!$P$64:$P$66,A110)</f>
        <v>0</v>
      </c>
      <c r="CS110" s="41">
        <f>COUNTIF(MERCREDI!$P$64:$P$66,A110)</f>
        <v>0</v>
      </c>
      <c r="CT110" s="41">
        <f>COUNTIF(JEUDI!$P$64:$P$66,A110)</f>
        <v>0</v>
      </c>
      <c r="CU110" s="42">
        <f>COUNTIF(VENDREDI!$P$64:$P$66,A110)</f>
        <v>0</v>
      </c>
      <c r="CV110" s="543">
        <f t="shared" si="78"/>
        <v>0</v>
      </c>
      <c r="CW110" s="559" t="e">
        <f>INDEX(LUNDI!$B$6:$B$29,MATCH($A$110,LUNDI!D6:D29,0))</f>
        <v>#N/A</v>
      </c>
      <c r="CX110" s="559" t="e">
        <f>INDEX(LUNDI!$B$6:$B$29,MATCH($A$110,LUNDI!E6:E29,0))</f>
        <v>#N/A</v>
      </c>
      <c r="CY110" s="559" t="e">
        <f>INDEX(LUNDI!$B$6:$B$29,MATCH($A$110,LUNDI!F6:F29,0))</f>
        <v>#N/A</v>
      </c>
      <c r="CZ110" s="559" t="e">
        <f>INDEX(LUNDI!$B$6:$B$29,MATCH($A$110,LUNDI!G6:G29,0))</f>
        <v>#N/A</v>
      </c>
      <c r="DA110" s="559" t="e">
        <f>INDEX(LUNDI!$B$6:$B$29,MATCH($A$110,LUNDI!H6:H29,0))</f>
        <v>#N/A</v>
      </c>
      <c r="DB110" s="559" t="e">
        <f>INDEX(LUNDI!$B$6:$B$29,MATCH($A$110,LUNDI!I6:I29,0))</f>
        <v>#N/A</v>
      </c>
      <c r="DC110" s="559" t="e">
        <f>INDEX(LUNDI!$B$6:$B$29,MATCH($A$110,LUNDI!J6:J29,0))</f>
        <v>#N/A</v>
      </c>
      <c r="DD110" s="559" t="e">
        <f>INDEX(LUNDI!$B$6:$B$29,MATCH($A$110,LUNDI!K6:K29,0))</f>
        <v>#N/A</v>
      </c>
      <c r="DE110" s="559" t="e">
        <f>INDEX(LUNDI!$B$6:$B$29,MATCH($A$110,LUNDI!L6:L29,0))</f>
        <v>#N/A</v>
      </c>
      <c r="DF110" s="559" t="e">
        <f>INDEX(LUNDI!$B$6:$B$29,MATCH($A$110,LUNDI!M6:M29,0))</f>
        <v>#N/A</v>
      </c>
      <c r="DG110" s="559" t="e">
        <f>INDEX(LUNDI!$B$6:$B$29,MATCH($A$110,LUNDI!N6:N29,0))</f>
        <v>#N/A</v>
      </c>
      <c r="DH110" s="559" t="e">
        <f>INDEX(LUNDI!$B$6:$B$29,MATCH($A$110,LUNDI!O6:O29,0))</f>
        <v>#N/A</v>
      </c>
      <c r="DI110" s="559" t="e">
        <f>INDEX(LUNDI!$B$6:$B$29,MATCH($A$110,LUNDI!P6:P29,0))</f>
        <v>#N/A</v>
      </c>
      <c r="DJ110" s="559" t="e">
        <f>INDEX(LUNDI!$B$6:$B$29,MATCH($A$110,LUNDI!Q6:Q29,0))</f>
        <v>#N/A</v>
      </c>
      <c r="DK110" s="559" t="e">
        <f>INDEX(LUNDI!$B$6:$B$29,MATCH($A$110,LUNDI!R6:R29,0))</f>
        <v>#N/A</v>
      </c>
      <c r="DL110" s="559" t="e">
        <f>INDEX(LUNDI!$B$6:$B$29,MATCH($A$110,LUNDI!S6:S29,0))</f>
        <v>#N/A</v>
      </c>
      <c r="DM110" s="559" t="e">
        <f>INDEX(LUNDI!$B$6:$B$29,MATCH($A$110,LUNDI!T6:T29,0))</f>
        <v>#N/A</v>
      </c>
      <c r="DN110" s="559" t="e">
        <f>INDEX(LUNDI!$B$6:$B$29,MATCH($A$110,LUNDI!U6:U29,0))</f>
        <v>#N/A</v>
      </c>
      <c r="DO110" s="559" t="e">
        <f>INDEX(LUNDI!$B$6:$B$29,MATCH($A$110,LUNDI!V6:V29,0))</f>
        <v>#N/A</v>
      </c>
      <c r="DP110" s="559" t="e">
        <f>INDEX(LUNDI!$B$6:$B$29,MATCH($A$110,LUNDI!W6:W29,0))</f>
        <v>#N/A</v>
      </c>
      <c r="DQ110" s="559" t="e">
        <f>INDEX(LUNDI!$B$6:$B$29,MATCH($A$110,LUNDI!X6:X29,0))</f>
        <v>#N/A</v>
      </c>
      <c r="DR110" s="559" t="e">
        <f>INDEX(LUNDI!$B$6:$B$29,MATCH($A$110,LUNDI!Y6:Y29,0))</f>
        <v>#N/A</v>
      </c>
      <c r="DS110" s="559" t="e">
        <f>INDEX(LUNDI!$B$6:$B$29,MATCH($A$110,LUNDI!Z6:Z29,0))</f>
        <v>#N/A</v>
      </c>
      <c r="DT110" s="559">
        <f>INDEX(LUNDI!$B$6:$B$29,MATCH($A$110,LUNDI!AA6:AA29,0))</f>
        <v>0.33333333333333331</v>
      </c>
      <c r="DU110" s="559">
        <f>INDEX(LUNDI!$B$6:$B$29,MATCH($A$110,LUNDI!AB6:AB29,0))</f>
        <v>0.33333333333333331</v>
      </c>
      <c r="DV110" s="572">
        <f t="shared" si="102"/>
        <v>0.66666666666666663</v>
      </c>
      <c r="DW110" s="543">
        <f t="shared" si="103"/>
        <v>0</v>
      </c>
      <c r="DX110" s="559" t="e">
        <f>INDEX(MARDI!$B$6:$B$29,MATCH($A$110,MARDI!D6:D29,0))</f>
        <v>#N/A</v>
      </c>
      <c r="DY110" s="559" t="e">
        <f>INDEX(MARDI!$B$6:$B$29,MATCH($A$110,MARDI!E6:E29,0))</f>
        <v>#N/A</v>
      </c>
      <c r="DZ110" s="559" t="e">
        <f>INDEX(MARDI!$B$6:$B$29,MATCH($A$110,MARDI!F6:F29,0))</f>
        <v>#N/A</v>
      </c>
      <c r="EA110" s="559" t="e">
        <f>INDEX(MARDI!$B$6:$B$29,MATCH($A$110,MARDI!G6:G29,0))</f>
        <v>#N/A</v>
      </c>
      <c r="EB110" s="559" t="e">
        <f>INDEX(MARDI!$B$6:$B$29,MATCH($A$110,MARDI!H6:H29,0))</f>
        <v>#N/A</v>
      </c>
      <c r="EC110" s="559" t="e">
        <f>INDEX(MARDI!$B$6:$B$29,MATCH($A$110,MARDI!I6:I29,0))</f>
        <v>#N/A</v>
      </c>
      <c r="ED110" s="559" t="e">
        <f>INDEX(MARDI!$B$6:$B$29,MATCH($A$110,MARDI!J6:J29,0))</f>
        <v>#N/A</v>
      </c>
      <c r="EE110" s="559" t="e">
        <f>INDEX(MARDI!$B$6:$B$29,MATCH($A$110,MARDI!K6:K29,0))</f>
        <v>#N/A</v>
      </c>
      <c r="EF110" s="559" t="e">
        <f>INDEX(MARDI!$B$6:$B$29,MATCH($A$110,MARDI!L6:L29,0))</f>
        <v>#N/A</v>
      </c>
      <c r="EG110" s="559" t="e">
        <f>INDEX(MARDI!$B$6:$B$29,MATCH($A$110,MARDI!M6:M29,0))</f>
        <v>#N/A</v>
      </c>
      <c r="EH110" s="559" t="e">
        <f>INDEX(MARDI!$B$6:$B$29,MATCH($A$110,MARDI!N6:N29,0))</f>
        <v>#N/A</v>
      </c>
      <c r="EI110" s="559" t="e">
        <f>INDEX(MARDI!$B$6:$B$29,MATCH($A$110,MARDI!O6:O29,0))</f>
        <v>#N/A</v>
      </c>
      <c r="EJ110" s="559" t="e">
        <f>INDEX(MARDI!$B$6:$B$29,MATCH($A$110,MARDI!P6:P29,0))</f>
        <v>#N/A</v>
      </c>
      <c r="EK110" s="559" t="e">
        <f>INDEX(MARDI!$B$6:$B$29,MATCH($A$110,MARDI!Q6:Q29,0))</f>
        <v>#N/A</v>
      </c>
      <c r="EL110" s="559" t="e">
        <f>INDEX(MARDI!$B$6:$B$29,MATCH($A$110,MARDI!R6:R29,0))</f>
        <v>#N/A</v>
      </c>
      <c r="EM110" s="559" t="e">
        <f>INDEX(MARDI!$B$6:$B$29,MATCH($A$110,MARDI!S6:S29,0))</f>
        <v>#N/A</v>
      </c>
      <c r="EN110" s="559" t="e">
        <f>INDEX(MARDI!$B$6:$B$29,MATCH($A$110,MARDI!T6:T29,0))</f>
        <v>#N/A</v>
      </c>
      <c r="EO110" s="559" t="e">
        <f>INDEX(MARDI!$B$6:$B$29,MATCH($A$110,MARDI!U6:U29,0))</f>
        <v>#N/A</v>
      </c>
      <c r="EP110" s="559" t="e">
        <f>INDEX(MARDI!$B$6:$B$29,MATCH($A$110,MARDI!V6:V29,0))</f>
        <v>#N/A</v>
      </c>
      <c r="EQ110" s="559" t="e">
        <f>INDEX(MARDI!$B$6:$B$29,MATCH($A$110,MARDI!W6:W29,0))</f>
        <v>#N/A</v>
      </c>
      <c r="ER110" s="559" t="e">
        <f>INDEX(MARDI!$B$6:$B$29,MATCH($A$110,MARDI!X6:X29,0))</f>
        <v>#N/A</v>
      </c>
      <c r="ES110" s="559" t="e">
        <f>INDEX(MARDI!$B$6:$B$29,MATCH($A$110,MARDI!Y6:Y29,0))</f>
        <v>#N/A</v>
      </c>
      <c r="ET110" s="559" t="e">
        <f>INDEX(MARDI!$B$6:$B$29,MATCH($A$110,MARDI!Z6:Z29,0))</f>
        <v>#N/A</v>
      </c>
      <c r="EU110" s="559">
        <f>INDEX(MARDI!$B$6:$B$29,MATCH($A$110,MARDI!AA6:AA29,0))</f>
        <v>0.33333333333333331</v>
      </c>
      <c r="EV110" s="559">
        <f>INDEX(MARDI!$B$6:$B$29,MATCH($A$110,MARDI!AB6:AB29,0))</f>
        <v>0.33333333333333331</v>
      </c>
      <c r="EW110" s="572">
        <f t="shared" si="104"/>
        <v>0.66666666666666663</v>
      </c>
      <c r="EY110" s="568">
        <f t="shared" si="79"/>
        <v>0</v>
      </c>
      <c r="EZ110" s="559" t="e">
        <f>INDEX(MERCREDI!$B$6:$B$29,MATCH($A$110,MERCREDI!D6:D29,0))</f>
        <v>#N/A</v>
      </c>
      <c r="FA110" s="559" t="e">
        <f>INDEX(MERCREDI!$B$6:$B$29,MATCH($A$110,MERCREDI!E6:E29,0))</f>
        <v>#N/A</v>
      </c>
      <c r="FB110" s="559" t="e">
        <f>INDEX(MERCREDI!$B$6:$B$29,MATCH($A$110,MERCREDI!F6:F29,0))</f>
        <v>#N/A</v>
      </c>
      <c r="FC110" s="559" t="e">
        <f>INDEX(MERCREDI!$B$6:$B$29,MATCH($A$110,MERCREDI!G6:G29,0))</f>
        <v>#N/A</v>
      </c>
      <c r="FD110" s="559" t="e">
        <f>INDEX(MERCREDI!$B$6:$B$29,MATCH($A$110,MERCREDI!H6:H29,0))</f>
        <v>#N/A</v>
      </c>
      <c r="FE110" s="559" t="e">
        <f>INDEX(MERCREDI!$B$6:$B$29,MATCH($A$110,MERCREDI!I6:I29,0))</f>
        <v>#N/A</v>
      </c>
      <c r="FF110" s="559" t="e">
        <f>INDEX(MERCREDI!$B$6:$B$29,MATCH($A$110,MERCREDI!J6:J29,0))</f>
        <v>#N/A</v>
      </c>
      <c r="FG110" s="559" t="e">
        <f>INDEX(MERCREDI!$B$6:$B$29,MATCH($A$110,MERCREDI!K6:K29,0))</f>
        <v>#N/A</v>
      </c>
      <c r="FH110" s="559" t="e">
        <f>INDEX(MERCREDI!$B$6:$B$29,MATCH($A$110,MERCREDI!L6:L29,0))</f>
        <v>#N/A</v>
      </c>
      <c r="FI110" s="559" t="e">
        <f>INDEX(MERCREDI!$B$6:$B$29,MATCH($A$110,MERCREDI!M6:M29,0))</f>
        <v>#N/A</v>
      </c>
      <c r="FJ110" s="559" t="e">
        <f>INDEX(MERCREDI!$B$6:$B$29,MATCH($A$110,MERCREDI!N6:N29,0))</f>
        <v>#N/A</v>
      </c>
      <c r="FK110" s="559" t="e">
        <f>INDEX(MERCREDI!$B$6:$B$29,MATCH($A$110,MERCREDI!O6:O29,0))</f>
        <v>#N/A</v>
      </c>
      <c r="FL110" s="559" t="e">
        <f>INDEX(MERCREDI!$B$6:$B$29,MATCH($A$110,MERCREDI!P6:P29,0))</f>
        <v>#N/A</v>
      </c>
      <c r="FM110" s="559" t="e">
        <f>INDEX(MERCREDI!$B$6:$B$29,MATCH($A$110,MERCREDI!Q6:Q29,0))</f>
        <v>#N/A</v>
      </c>
      <c r="FN110" s="559" t="e">
        <f>INDEX(MERCREDI!$B$6:$B$29,MATCH($A$110,MERCREDI!R6:R29,0))</f>
        <v>#N/A</v>
      </c>
      <c r="FO110" s="559" t="e">
        <f>INDEX(MERCREDI!$B$6:$B$29,MATCH($A$110,MERCREDI!S6:S29,0))</f>
        <v>#N/A</v>
      </c>
      <c r="FP110" s="559" t="e">
        <f>INDEX(MERCREDI!$B$6:$B$29,MATCH($A$110,MERCREDI!T6:T29,0))</f>
        <v>#N/A</v>
      </c>
      <c r="FQ110" s="559" t="e">
        <f>INDEX(MERCREDI!$B$6:$B$29,MATCH($A$110,MERCREDI!U6:U29,0))</f>
        <v>#N/A</v>
      </c>
      <c r="FR110" s="559" t="e">
        <f>INDEX(MERCREDI!$B$6:$B$29,MATCH($A$110,MERCREDI!V6:V29,0))</f>
        <v>#N/A</v>
      </c>
      <c r="FS110" s="559" t="e">
        <f>INDEX(MERCREDI!$B$6:$B$29,MATCH($A$110,MERCREDI!W6:W29,0))</f>
        <v>#N/A</v>
      </c>
      <c r="FT110" s="559" t="e">
        <f>INDEX(MERCREDI!$B$6:$B$29,MATCH($A$110,MERCREDI!X6:X29,0))</f>
        <v>#N/A</v>
      </c>
      <c r="FU110" s="559" t="e">
        <f>INDEX(MERCREDI!$B$6:$B$29,MATCH($A$110,MERCREDI!Y6:Y29,0))</f>
        <v>#N/A</v>
      </c>
      <c r="FV110" s="559" t="e">
        <f>INDEX(MERCREDI!$B$6:$B$29,MATCH($A$110,MERCREDI!Z6:Z29,0))</f>
        <v>#N/A</v>
      </c>
      <c r="FW110" s="559">
        <f>INDEX(MERCREDI!$B$6:$B$29,MATCH($A$110,MERCREDI!AA6:AA29,0))</f>
        <v>0.33333333333333331</v>
      </c>
      <c r="FX110" s="559">
        <f>INDEX(MERCREDI!$B$6:$B$29,MATCH($A$110,MERCREDI!AB6:AB29,0))</f>
        <v>0.33333333333333331</v>
      </c>
      <c r="FY110" s="572">
        <f t="shared" si="80"/>
        <v>0.66666666666666663</v>
      </c>
      <c r="GA110" s="570">
        <f t="shared" si="81"/>
        <v>0</v>
      </c>
      <c r="GB110" s="565" t="e">
        <f>INDEX(JEUDI!$B$6:$B$29,MATCH($A$110,JEUDI!D6:D29,0))</f>
        <v>#N/A</v>
      </c>
      <c r="GC110" s="565" t="e">
        <f>INDEX(JEUDI!$B$6:$B$29,MATCH($A$110,JEUDI!E6:E29,0))</f>
        <v>#N/A</v>
      </c>
      <c r="GD110" s="565" t="e">
        <f>INDEX(JEUDI!$B$6:$B$29,MATCH($A$110,JEUDI!F6:F29,0))</f>
        <v>#N/A</v>
      </c>
      <c r="GE110" s="565" t="e">
        <f>INDEX(JEUDI!$B$6:$B$29,MATCH($A$110,JEUDI!G6:G29,0))</f>
        <v>#N/A</v>
      </c>
      <c r="GF110" s="565" t="e">
        <f>INDEX(JEUDI!$B$6:$B$29,MATCH($A$110,JEUDI!H6:H29,0))</f>
        <v>#N/A</v>
      </c>
      <c r="GG110" s="565" t="e">
        <f>INDEX(JEUDI!$B$6:$B$29,MATCH($A$110,JEUDI!I6:I29,0))</f>
        <v>#N/A</v>
      </c>
      <c r="GH110" s="565" t="e">
        <f>INDEX(JEUDI!$B$6:$B$29,MATCH($A$110,JEUDI!J6:J29,0))</f>
        <v>#N/A</v>
      </c>
      <c r="GI110" s="565" t="e">
        <f>INDEX(JEUDI!$B$6:$B$29,MATCH($A$110,JEUDI!K6:K29,0))</f>
        <v>#N/A</v>
      </c>
      <c r="GJ110" s="565" t="e">
        <f>INDEX(JEUDI!$B$6:$B$29,MATCH($A$110,JEUDI!L6:L29,0))</f>
        <v>#N/A</v>
      </c>
      <c r="GK110" s="565" t="e">
        <f>INDEX(JEUDI!$B$6:$B$29,MATCH($A$110,JEUDI!M6:M29,0))</f>
        <v>#N/A</v>
      </c>
      <c r="GL110" s="565" t="e">
        <f>INDEX(JEUDI!$B$6:$B$29,MATCH($A$110,JEUDI!N6:N29,0))</f>
        <v>#N/A</v>
      </c>
      <c r="GM110" s="565" t="e">
        <f>INDEX(JEUDI!$B$6:$B$29,MATCH($A$110,JEUDI!O6:O29,0))</f>
        <v>#N/A</v>
      </c>
      <c r="GN110" s="565" t="e">
        <f>INDEX(JEUDI!$B$6:$B$29,MATCH($A$110,JEUDI!P6:P29,0))</f>
        <v>#N/A</v>
      </c>
      <c r="GO110" s="565" t="e">
        <f>INDEX(JEUDI!$B$6:$B$29,MATCH($A$110,JEUDI!Q6:Q29,0))</f>
        <v>#N/A</v>
      </c>
      <c r="GP110" s="565" t="e">
        <f>INDEX(JEUDI!$B$6:$B$29,MATCH($A$110,JEUDI!R6:R29,0))</f>
        <v>#N/A</v>
      </c>
      <c r="GQ110" s="565" t="e">
        <f>INDEX(JEUDI!$B$6:$B$29,MATCH($A$110,JEUDI!S6:S29,0))</f>
        <v>#N/A</v>
      </c>
      <c r="GR110" s="565" t="e">
        <f>INDEX(JEUDI!$B$6:$B$29,MATCH($A$110,JEUDI!T6:T29,0))</f>
        <v>#N/A</v>
      </c>
      <c r="GS110" s="565" t="e">
        <f>INDEX(JEUDI!$B$6:$B$29,MATCH($A$110,JEUDI!U6:U29,0))</f>
        <v>#N/A</v>
      </c>
      <c r="GT110" s="565" t="e">
        <f>INDEX(JEUDI!$B$6:$B$29,MATCH($A$110,JEUDI!V6:V29,0))</f>
        <v>#N/A</v>
      </c>
      <c r="GU110" s="565" t="e">
        <f>INDEX(JEUDI!$B$6:$B$29,MATCH($A$110,JEUDI!W6:W29,0))</f>
        <v>#N/A</v>
      </c>
      <c r="GV110" s="565" t="e">
        <f>INDEX(JEUDI!$B$6:$B$29,MATCH($A$110,JEUDI!X6:X29,0))</f>
        <v>#N/A</v>
      </c>
      <c r="GW110" s="565" t="e">
        <f>INDEX(JEUDI!$B$6:$B$29,MATCH($A$110,JEUDI!Y6:Y29,0))</f>
        <v>#N/A</v>
      </c>
      <c r="GX110" s="565" t="e">
        <f>INDEX(JEUDI!$B$6:$B$29,MATCH($A$110,JEUDI!Z6:Z29,0))</f>
        <v>#N/A</v>
      </c>
      <c r="GY110" s="565">
        <f>INDEX(JEUDI!$B$6:$B$29,MATCH($A$110,JEUDI!AA6:AA29,0))</f>
        <v>0.33333333333333331</v>
      </c>
      <c r="GZ110" s="565">
        <f>INDEX(JEUDI!$B$6:$B$29,MATCH($A$110,JEUDI!AB6:AB29,0))</f>
        <v>0.33333333333333331</v>
      </c>
      <c r="HA110" s="572">
        <f t="shared" si="82"/>
        <v>0.66666666666666663</v>
      </c>
      <c r="HC110" s="772">
        <f t="shared" si="83"/>
        <v>0</v>
      </c>
      <c r="HD110" s="565" t="e">
        <f>INDEX(VENDREDI!$B$6:$B$29,MATCH($A$110,VENDREDI!D6:D29,0))</f>
        <v>#N/A</v>
      </c>
      <c r="HE110" s="565" t="e">
        <f>INDEX(VENDREDI!$B$6:$B$29,MATCH($A$110,VENDREDI!E6:E29,0))</f>
        <v>#N/A</v>
      </c>
      <c r="HF110" s="565" t="e">
        <f>INDEX(VENDREDI!$B$6:$B$29,MATCH($A$110,VENDREDI!F6:F29,0))</f>
        <v>#N/A</v>
      </c>
      <c r="HG110" s="565" t="e">
        <f>INDEX(VENDREDI!$B$6:$B$29,MATCH($A$110,VENDREDI!G6:G29,0))</f>
        <v>#N/A</v>
      </c>
      <c r="HH110" s="565" t="e">
        <f>INDEX(VENDREDI!$B$6:$B$29,MATCH($A$110,VENDREDI!H6:H29,0))</f>
        <v>#N/A</v>
      </c>
      <c r="HI110" s="565" t="e">
        <f>INDEX(VENDREDI!$B$6:$B$29,MATCH($A$110,VENDREDI!I6:I29,0))</f>
        <v>#N/A</v>
      </c>
      <c r="HJ110" s="565" t="e">
        <f>INDEX(VENDREDI!$B$6:$B$29,MATCH($A$110,VENDREDI!J6:J29,0))</f>
        <v>#N/A</v>
      </c>
      <c r="HK110" s="565" t="e">
        <f>INDEX(VENDREDI!$B$6:$B$29,MATCH($A$110,VENDREDI!K6:K29,0))</f>
        <v>#N/A</v>
      </c>
      <c r="HL110" s="565" t="e">
        <f>INDEX(VENDREDI!$B$6:$B$29,MATCH($A$110,VENDREDI!L6:L29,0))</f>
        <v>#N/A</v>
      </c>
      <c r="HM110" s="565" t="e">
        <f>INDEX(VENDREDI!$B$6:$B$29,MATCH($A$110,VENDREDI!M6:M29,0))</f>
        <v>#N/A</v>
      </c>
      <c r="HN110" s="565" t="e">
        <f>INDEX(VENDREDI!$B$6:$B$29,MATCH($A$110,VENDREDI!N6:N29,0))</f>
        <v>#N/A</v>
      </c>
      <c r="HO110" s="565" t="e">
        <f>INDEX(VENDREDI!$B$6:$B$29,MATCH($A$110,VENDREDI!O6:O29,0))</f>
        <v>#N/A</v>
      </c>
      <c r="HP110" s="565" t="e">
        <f>INDEX(VENDREDI!$B$6:$B$29,MATCH($A$110,VENDREDI!P6:P29,0))</f>
        <v>#N/A</v>
      </c>
      <c r="HQ110" s="565" t="e">
        <f>INDEX(VENDREDI!$B$6:$B$29,MATCH($A$110,VENDREDI!Q6:Q29,0))</f>
        <v>#N/A</v>
      </c>
      <c r="HR110" s="565" t="e">
        <f>INDEX(VENDREDI!$B$6:$B$29,MATCH($A$110,VENDREDI!R6:R29,0))</f>
        <v>#N/A</v>
      </c>
      <c r="HS110" s="565" t="e">
        <f>INDEX(VENDREDI!$B$6:$B$29,MATCH($A$110,VENDREDI!S6:S29,0))</f>
        <v>#N/A</v>
      </c>
      <c r="HT110" s="565" t="e">
        <f>INDEX(VENDREDI!$B$6:$B$29,MATCH($A$110,VENDREDI!T6:T29,0))</f>
        <v>#N/A</v>
      </c>
      <c r="HU110" s="565" t="e">
        <f>INDEX(VENDREDI!$B$6:$B$29,MATCH($A$110,VENDREDI!U6:U29,0))</f>
        <v>#N/A</v>
      </c>
      <c r="HV110" s="565" t="e">
        <f>INDEX(VENDREDI!$B$6:$B$29,MATCH($A$110,VENDREDI!V6:V29,0))</f>
        <v>#N/A</v>
      </c>
      <c r="HW110" s="565" t="e">
        <f>INDEX(VENDREDI!$B$6:$B$29,MATCH($A$110,VENDREDI!W6:W29,0))</f>
        <v>#N/A</v>
      </c>
      <c r="HX110" s="565" t="e">
        <f>INDEX(VENDREDI!$B$6:$B$29,MATCH($A$110,VENDREDI!X6:X29,0))</f>
        <v>#N/A</v>
      </c>
      <c r="HY110" s="565" t="e">
        <f>INDEX(VENDREDI!$B$6:$B$29,MATCH($A$110,VENDREDI!Y6:Y29,0))</f>
        <v>#N/A</v>
      </c>
      <c r="HZ110" s="565" t="e">
        <f>INDEX(VENDREDI!$B$6:$B$29,MATCH($A$110,VENDREDI!Z6:Z29,0))</f>
        <v>#N/A</v>
      </c>
      <c r="IA110" s="565">
        <f>INDEX(VENDREDI!$B$6:$B$29,MATCH($A$110,VENDREDI!AA6:AA29,0))</f>
        <v>0.33333333333333331</v>
      </c>
      <c r="IB110" s="565">
        <f>INDEX(VENDREDI!$B$6:$B$29,MATCH($A$110,VENDREDI!AB6:AB29,0))</f>
        <v>0.33333333333333331</v>
      </c>
      <c r="IC110" s="572">
        <f t="shared" si="84"/>
        <v>0.66666666666666663</v>
      </c>
      <c r="IG110" s="772">
        <f t="shared" si="85"/>
        <v>0</v>
      </c>
      <c r="JG110" s="572">
        <f t="shared" si="86"/>
        <v>0</v>
      </c>
      <c r="JI110" s="772">
        <f t="shared" si="87"/>
        <v>0</v>
      </c>
      <c r="KI110" s="572">
        <f t="shared" si="88"/>
        <v>0</v>
      </c>
      <c r="KK110" s="565">
        <f t="shared" si="89"/>
        <v>0</v>
      </c>
      <c r="LK110" s="572">
        <f t="shared" si="90"/>
        <v>0</v>
      </c>
      <c r="LM110" s="565">
        <f t="shared" si="91"/>
        <v>0</v>
      </c>
      <c r="MM110" s="572">
        <f t="shared" si="92"/>
        <v>0</v>
      </c>
      <c r="MP110" s="565">
        <f t="shared" si="93"/>
        <v>0</v>
      </c>
      <c r="NP110" s="572">
        <f t="shared" si="94"/>
        <v>0</v>
      </c>
      <c r="NS110" s="564">
        <f t="shared" si="95"/>
        <v>0</v>
      </c>
      <c r="NT110" s="617" t="e">
        <f>INDEX(LUNDI!$B$63:$B$66,MATCH(A110,LUNDI!$D$63:$D$66,0))</f>
        <v>#N/A</v>
      </c>
      <c r="NU110" s="618" t="e">
        <f>INDEX(LUNDI!$B$63:$B$66,MATCH(A110,LUNDI!$E$63:$E$66,0))</f>
        <v>#N/A</v>
      </c>
      <c r="NV110" s="625" t="e">
        <f>INDEX(LUNDI!$H$63:$H$66,MATCH(A110,LUNDI!$J$63:$J$66,0))</f>
        <v>#N/A</v>
      </c>
      <c r="NW110" s="626" t="e">
        <f>INDEX(LUNDI!$H$63:$H$66,MATCH(A110,LUNDI!$K$63:$K$66,0))</f>
        <v>#N/A</v>
      </c>
      <c r="NX110" s="617" t="e">
        <f>INDEX(MARDI!$B$63:$B$66,MATCH(A110,MARDI!$D$63:$D$66,0))</f>
        <v>#N/A</v>
      </c>
      <c r="NY110" s="618" t="e">
        <f>INDEX(MARDI!$B$63:$B$66,MATCH(A110,MARDI!$E$63:$E$66,0))</f>
        <v>#N/A</v>
      </c>
      <c r="NZ110" s="625" t="e">
        <f>INDEX(MARDI!$H$63:$H$66,MATCH(A110,MARDI!$J$63:$J$66,0))</f>
        <v>#N/A</v>
      </c>
      <c r="OA110" s="626" t="e">
        <f>INDEX(MARDI!$H$63:$H$66,MATCH(A110,MARDI!$K$63:$K$66,0))</f>
        <v>#N/A</v>
      </c>
      <c r="OB110" s="617" t="e">
        <f>INDEX(MERCREDI!$B$63:$B$66,MATCH(A110,MERCREDI!$D$63:$D$66,0))</f>
        <v>#N/A</v>
      </c>
      <c r="OC110" s="618" t="e">
        <f>INDEX(MERCREDI!$B$63:$B$66,MATCH(A110,MERCREDI!$E$63:$E$66,0))</f>
        <v>#N/A</v>
      </c>
      <c r="OD110" s="625" t="e">
        <f>INDEX(MERCREDI!$H$63:$H$66,MATCH(A110,MERCREDI!$J$63:$J$66,0))</f>
        <v>#N/A</v>
      </c>
      <c r="OE110" s="626" t="e">
        <f>INDEX(MERCREDI!$H$63:$H$66,MATCH(A110,MERCREDI!$K$63:$K$66,0))</f>
        <v>#N/A</v>
      </c>
      <c r="OF110" s="617" t="e">
        <f>INDEX(JEUDI!$B$63:$B$66,MATCH(A110,JEUDI!$D$63:$D$66,0))</f>
        <v>#N/A</v>
      </c>
      <c r="OG110" s="618" t="e">
        <f>INDEX(JEUDI!$B$63:$B$66,MATCH(A110,JEUDI!$E$63:$E$66,0))</f>
        <v>#N/A</v>
      </c>
      <c r="OH110" s="625" t="e">
        <f>INDEX(JEUDI!$H$63:$H$66,MATCH(A110,JEUDI!$J$63:$J$66,0))</f>
        <v>#N/A</v>
      </c>
      <c r="OI110" s="626" t="e">
        <f>INDEX(JEUDI!$H$63:$H$66,MATCH(A110,JEUDI!$K$63:$K$66,0))</f>
        <v>#N/A</v>
      </c>
      <c r="OJ110" s="617" t="e">
        <f>INDEX(VENDREDI!$B$63:$B$66,MATCH(A110,VENDREDI!$D$63:$D$66,0))</f>
        <v>#N/A</v>
      </c>
      <c r="OK110" s="618" t="e">
        <f>INDEX(VENDREDI!$B$63:$B$66,MATCH(A110,VENDREDI!$E$63:$E$66,0))</f>
        <v>#N/A</v>
      </c>
      <c r="OL110" s="625" t="e">
        <f>INDEX(VENDREDI!$H$63:$H$66,MATCH(A110,VENDREDI!$J$63:$J$66,0))</f>
        <v>#N/A</v>
      </c>
      <c r="OM110" s="626" t="e">
        <f>INDEX(VENDREDI!$H$63:$H$66,MATCH(A110,VENDREDI!$K$63:$K$66,0))</f>
        <v>#N/A</v>
      </c>
      <c r="ON110" s="669">
        <f t="shared" si="96"/>
        <v>0</v>
      </c>
      <c r="OO110" s="641" t="e">
        <f>INDEX(LUNDI!$C$63:$C$66,MATCH(A110,LUNDI!$D$63:$D$66,0))</f>
        <v>#N/A</v>
      </c>
      <c r="OP110" s="642" t="e">
        <f>INDEX(LUNDI!$C$63:$C$66,MATCH(A110,LUNDI!$E$63:$E$66,0))</f>
        <v>#N/A</v>
      </c>
      <c r="OQ110" s="645" t="e">
        <f>INDEX(LUNDI!$I$63:$I$66,MATCH(A110,LUNDI!$J$63:$J$66,0))</f>
        <v>#N/A</v>
      </c>
      <c r="OR110" s="646" t="e">
        <f>INDEX(LUNDI!$I$63:$I$66,MATCH(A110,LUNDI!$K$63:$K$66,0))</f>
        <v>#N/A</v>
      </c>
      <c r="OS110" s="649" t="e">
        <f>INDEX(MARDI!$C$63:$C$66,MATCH(A110,MARDI!$D$63:$D$66,0))</f>
        <v>#N/A</v>
      </c>
      <c r="OT110" s="650" t="e">
        <f>INDEX(MARDI!$C$63:$C$66,MATCH(A110,MARDI!$E$63:$E$66,0))</f>
        <v>#N/A</v>
      </c>
      <c r="OU110" s="651" t="e">
        <f>INDEX(MARDI!$I$63:$I$66,MATCH(A110,MARDI!$J$63:$J$66,0))</f>
        <v>#N/A</v>
      </c>
      <c r="OV110" s="652" t="e">
        <f>INDEX(MARDI!$I$63:$I$66,MATCH(A110,MARDI!$K$63:$K$66,0))</f>
        <v>#N/A</v>
      </c>
      <c r="OW110" s="657" t="e">
        <f>INDEX(MERCREDI!$C$63:$C$66,MATCH(A110,MERCREDI!$D$63:$D$66,0))</f>
        <v>#N/A</v>
      </c>
      <c r="OX110" s="658" t="e">
        <f>INDEX(MERCREDI!$C$63:$C$66,MATCH(A110,MERCREDI!$E$63:$E$66,0))</f>
        <v>#N/A</v>
      </c>
      <c r="OY110" s="659" t="e">
        <f>INDEX(MERCREDI!$I$63:$I$66,MATCH(A110,MERCREDI!$J$63:$J$66,0))</f>
        <v>#N/A</v>
      </c>
      <c r="OZ110" s="660" t="e">
        <f>INDEX(MERCREDI!$I$63:$I$66,MATCH(A110,MERCREDI!$K$63:$K$66,0))</f>
        <v>#N/A</v>
      </c>
      <c r="PA110" s="657" t="e">
        <f>INDEX(JEUDI!$C$63:$C$66,MATCH(A110,JEUDI!$D$63:$D$66,0))</f>
        <v>#N/A</v>
      </c>
      <c r="PB110" s="658" t="e">
        <f>INDEX(JEUDI!$C$63:$C$66,MATCH(A110,JEUDI!$E$63:$E$66,0))</f>
        <v>#N/A</v>
      </c>
      <c r="PC110" s="659" t="e">
        <f>INDEX(JEUDI!$I$63:$I$66,MATCH(A110,JEUDI!$J$63:$J$66,0))</f>
        <v>#N/A</v>
      </c>
      <c r="PD110" s="660" t="e">
        <f>INDEX(JEUDI!$I$63:$I$66,MATCH(A110,JEUDI!$K$63:$K$66,0))</f>
        <v>#N/A</v>
      </c>
      <c r="PE110" s="657" t="e">
        <f>INDEX(VENDREDI!$C$63:$C$66,MATCH(A110,VENDREDI!$D$63:$D$66,0))</f>
        <v>#N/A</v>
      </c>
      <c r="PF110" s="658" t="e">
        <f>INDEX(VENDREDI!$C$63:$C$66,MATCH(A110,VENDREDI!$E$63:$E$66,0))</f>
        <v>#N/A</v>
      </c>
      <c r="PG110" s="659" t="e">
        <f>INDEX(VENDREDI!$I$63:$I$66,MATCH(A110,VENDREDI!$J$63:$J$66,0))</f>
        <v>#N/A</v>
      </c>
      <c r="PH110" s="660" t="e">
        <f>INDEX(VENDREDI!$I$63:$I$66,MATCH(A110,VENDREDI!$K$63:$K$66,0))</f>
        <v>#N/A</v>
      </c>
    </row>
    <row r="111" spans="1:424" x14ac:dyDescent="0.25">
      <c r="A111" s="198">
        <f>'LISTE DES PROFS'!A106</f>
        <v>0</v>
      </c>
      <c r="B111" s="226">
        <f t="shared" si="69"/>
        <v>0</v>
      </c>
      <c r="C111" s="487">
        <f t="shared" si="70"/>
        <v>0</v>
      </c>
      <c r="D111" s="481">
        <f t="shared" si="71"/>
        <v>0</v>
      </c>
      <c r="E111" s="482">
        <f t="shared" si="72"/>
        <v>0</v>
      </c>
      <c r="F111" s="226">
        <f t="shared" si="73"/>
        <v>0</v>
      </c>
      <c r="G111" s="487">
        <f t="shared" si="74"/>
        <v>0</v>
      </c>
      <c r="H111" s="481">
        <f t="shared" si="97"/>
        <v>0</v>
      </c>
      <c r="I111" s="482">
        <f t="shared" si="76"/>
        <v>0</v>
      </c>
      <c r="J111" s="226">
        <f t="shared" si="98"/>
        <v>0</v>
      </c>
      <c r="K111" s="487">
        <f t="shared" si="99"/>
        <v>0</v>
      </c>
      <c r="L111" s="481">
        <f t="shared" si="100"/>
        <v>0</v>
      </c>
      <c r="M111" s="482">
        <f t="shared" si="101"/>
        <v>0</v>
      </c>
      <c r="N111" s="492">
        <f t="shared" si="77"/>
        <v>0</v>
      </c>
      <c r="P111" s="226">
        <f>COUNTIF(LUNDI!$D$6:$AB$15,A111)</f>
        <v>0</v>
      </c>
      <c r="Q111" s="228">
        <f>COUNTIF(LUNDI!$D$20:$Y$29,A111)</f>
        <v>0</v>
      </c>
      <c r="R111" s="444">
        <f t="shared" si="56"/>
        <v>0</v>
      </c>
      <c r="S111" s="228">
        <f>COUNTIF(MARDI!$D$6:$AB$15,A111)</f>
        <v>0</v>
      </c>
      <c r="T111" s="228">
        <f>COUNTIF(MARDI!$D$20:$Y$29,A111)</f>
        <v>0</v>
      </c>
      <c r="U111" s="444">
        <f t="shared" si="57"/>
        <v>0</v>
      </c>
      <c r="V111" s="228">
        <f>COUNTIF(MERCREDI!$D$6:$AB$15,A111)</f>
        <v>0</v>
      </c>
      <c r="W111" s="228">
        <f>COUNTIF(MERCREDI!$D$20:$Y$29,A111)</f>
        <v>0</v>
      </c>
      <c r="X111" s="444">
        <f t="shared" si="58"/>
        <v>0</v>
      </c>
      <c r="Y111" s="228">
        <f>COUNTIF(JEUDI!$D$6:$AB$15,A111)</f>
        <v>0</v>
      </c>
      <c r="Z111" s="228">
        <f>COUNTIF(JEUDI!$D$20:$Y$29,A111)</f>
        <v>0</v>
      </c>
      <c r="AA111" s="444">
        <f t="shared" si="59"/>
        <v>0</v>
      </c>
      <c r="AB111" s="228">
        <f>COUNTIF(VENDREDI!$D$6:$AB$15,A111)</f>
        <v>0</v>
      </c>
      <c r="AC111" s="229">
        <f>COUNTIF(VENDREDI!$D$20:$Y$29,A111)</f>
        <v>0</v>
      </c>
      <c r="AD111" s="451">
        <f t="shared" si="60"/>
        <v>0</v>
      </c>
      <c r="AE111" s="226">
        <f>COUNTIF(LUNDI!$D$63:$D$66,A111)</f>
        <v>0</v>
      </c>
      <c r="AF111" s="227">
        <f>COUNTIF(LUNDI!$E$63:$E$66,A111)</f>
        <v>0</v>
      </c>
      <c r="AG111" s="228">
        <f>COUNTIF(MARDI!$D$63:$D$66,A111)</f>
        <v>0</v>
      </c>
      <c r="AH111" s="234">
        <f>COUNTIF(MARDI!$E$63:$E$66,A111)</f>
        <v>0</v>
      </c>
      <c r="AI111" s="228">
        <f>COUNTIF(MERCREDI!$D$63:$D$66,A111)</f>
        <v>0</v>
      </c>
      <c r="AJ111" s="234">
        <f>COUNTIF(MERCREDI!$E$63:$E$66,A111)</f>
        <v>0</v>
      </c>
      <c r="AK111" s="228">
        <f>COUNTIF(JEUDI!$D$63:$D$66,A111)</f>
        <v>0</v>
      </c>
      <c r="AL111" s="227">
        <f>COUNTIF(JEUDI!$E$63:$E$66,A111)</f>
        <v>0</v>
      </c>
      <c r="AM111" s="228">
        <f>COUNTIF(VENDREDI!$D$63:$D$66,A111)</f>
        <v>0</v>
      </c>
      <c r="AN111" s="525">
        <f>COUNTIF(VENDREDI!$E$63:$E$66,A111)</f>
        <v>0</v>
      </c>
      <c r="AO111" s="226">
        <f>COUNTIF(LUNDI!$F$63:$F$66,A111)</f>
        <v>0</v>
      </c>
      <c r="AP111" s="227"/>
      <c r="AQ111" s="228">
        <f>COUNTIF(MARDI!$F$63:$F$66,A111)</f>
        <v>0</v>
      </c>
      <c r="AR111" s="227"/>
      <c r="AS111" s="228">
        <f>COUNTIF(MERCREDI!$F$63:$F$66,A111)</f>
        <v>0</v>
      </c>
      <c r="AT111" s="227"/>
      <c r="AU111" s="228">
        <f>COUNTIF(JEUDI!$F$63:$F$66,A111)</f>
        <v>0</v>
      </c>
      <c r="AV111" s="227"/>
      <c r="AW111" s="229">
        <f>COUNTIF(VENDREDI!$F$63:$F$66,A111)</f>
        <v>0</v>
      </c>
      <c r="AZ111" s="236">
        <f>COUNTIF(LUNDI!$D$35:$AB$44,A111)</f>
        <v>0</v>
      </c>
      <c r="BA111" s="237">
        <f>COUNTIF(LUNDI!$D$49:$Y$58,A111)</f>
        <v>0</v>
      </c>
      <c r="BB111" s="444">
        <f t="shared" si="61"/>
        <v>0</v>
      </c>
      <c r="BC111" s="237">
        <f>COUNTIF(MARDI!$D$35:$AB$44,A111)</f>
        <v>0</v>
      </c>
      <c r="BD111" s="237">
        <f>COUNTIF(MARDI!$D$49:$Y$58,A111)</f>
        <v>0</v>
      </c>
      <c r="BE111" s="444">
        <f t="shared" si="62"/>
        <v>0</v>
      </c>
      <c r="BF111" s="237">
        <f>COUNTIF(MERCREDI!$D$35:$AB$44,A111)</f>
        <v>0</v>
      </c>
      <c r="BG111" s="237">
        <f>COUNTIF(MERCREDI!$D$49:$Y$58,A111)</f>
        <v>0</v>
      </c>
      <c r="BH111" s="444">
        <f t="shared" si="63"/>
        <v>0</v>
      </c>
      <c r="BI111" s="237">
        <f>COUNTIF(JEUDI!$D$35:$AB$44,A111)</f>
        <v>0</v>
      </c>
      <c r="BJ111" s="237">
        <f>COUNTIF(JEUDI!$D$49:$Y$58,A111)</f>
        <v>0</v>
      </c>
      <c r="BK111" s="444">
        <f t="shared" si="64"/>
        <v>0</v>
      </c>
      <c r="BL111" s="237">
        <f>COUNTIF(VENDREDI!$D$35:$AB$44,A111)</f>
        <v>0</v>
      </c>
      <c r="BM111" s="238">
        <f>COUNTIF(VENDREDI!$D$49:$Y$58,A111)</f>
        <v>0</v>
      </c>
      <c r="BN111" s="451">
        <f t="shared" si="65"/>
        <v>0</v>
      </c>
      <c r="BO111" s="207">
        <f>COUNTIF(LUNDI!$J$63:$J$66,A111)</f>
        <v>0</v>
      </c>
      <c r="BP111" s="41">
        <f>COUNTIF(LUNDI!$K$63:$K$66,A111)</f>
        <v>0</v>
      </c>
      <c r="BQ111" s="207">
        <f>COUNTIF(MARDI!$J$63:$J$66,A111)</f>
        <v>0</v>
      </c>
      <c r="BR111" s="41">
        <f>COUNTIF(MARDI!$K$63:$K$66,A111)</f>
        <v>0</v>
      </c>
      <c r="BS111" s="207">
        <f>COUNTIF(MERCREDI!$J$63:$J$66,A111)</f>
        <v>0</v>
      </c>
      <c r="BT111" s="41">
        <f>COUNTIF(MERCREDI!$K$63:$K$66,A111)</f>
        <v>0</v>
      </c>
      <c r="BU111" s="207">
        <f>COUNTIF(JEUDI!$J$63:$J$66,A111)</f>
        <v>0</v>
      </c>
      <c r="BV111" s="41">
        <f>COUNTIF(JEUDI!$K$63:$K$66,A111)</f>
        <v>0</v>
      </c>
      <c r="BW111" s="207">
        <f>COUNTIF(VENDREDI!$J$63:$J$66,A111)</f>
        <v>0</v>
      </c>
      <c r="BX111" s="42">
        <f>COUNTIF(VENDREDI!$K$63:$K$66,A111)</f>
        <v>0</v>
      </c>
      <c r="BY111" s="207">
        <f>COUNTIF(LUNDI!$L$66:$L167,A111)</f>
        <v>0</v>
      </c>
      <c r="BZ111" s="208"/>
      <c r="CA111" s="41">
        <f>COUNTIF(MARDI!$L$63:$L$66,A111)</f>
        <v>0</v>
      </c>
      <c r="CB111" s="208"/>
      <c r="CC111" s="208">
        <f>COUNTIF(MERCREDI!$L$63:$L$66,A111)</f>
        <v>0</v>
      </c>
      <c r="CD111" s="208"/>
      <c r="CE111" s="41">
        <f>COUNTIF(JEUDI!$L$63:$L$66,A111)</f>
        <v>0</v>
      </c>
      <c r="CF111" s="208"/>
      <c r="CG111" s="209">
        <f>COUNTIF(VENDREDI!$L$63:$L$66,A111)</f>
        <v>0</v>
      </c>
      <c r="CH111" s="466"/>
      <c r="CI111" s="466"/>
      <c r="CJ111" s="466"/>
      <c r="CK111" s="43">
        <f>COUNTIF(LUNDI!$O$64:$O$66,A111)</f>
        <v>0</v>
      </c>
      <c r="CL111" s="41">
        <f>COUNTIF(MARDI!$O$64:$O$66,A111)</f>
        <v>0</v>
      </c>
      <c r="CM111" s="41">
        <f>COUNTIF(MERCREDI!$O$64:$O$66,A111)</f>
        <v>0</v>
      </c>
      <c r="CN111" s="41">
        <f>COUNTIF(JEUDI!$O$64:$O$66,A111)</f>
        <v>0</v>
      </c>
      <c r="CO111" s="42">
        <f>COUNTIF(VENDREDI!$O$64:$O$66,A111)</f>
        <v>0</v>
      </c>
      <c r="CQ111" s="43">
        <f>COUNTIF(LUNDI!$P$64:$P$66,A111)</f>
        <v>0</v>
      </c>
      <c r="CR111" s="41">
        <f>COUNTIF(MARDI!$P$64:$P$66,A111)</f>
        <v>0</v>
      </c>
      <c r="CS111" s="41">
        <f>COUNTIF(MERCREDI!$P$64:$P$66,A111)</f>
        <v>0</v>
      </c>
      <c r="CT111" s="41">
        <f>COUNTIF(JEUDI!$P$64:$P$66,A111)</f>
        <v>0</v>
      </c>
      <c r="CU111" s="42">
        <f>COUNTIF(VENDREDI!$P$64:$P$66,A111)</f>
        <v>0</v>
      </c>
      <c r="CV111" s="543">
        <f t="shared" si="78"/>
        <v>0</v>
      </c>
      <c r="CW111" s="559" t="e">
        <f>INDEX(LUNDI!$B$6:$B$29,MATCH($A$111,LUNDI!D6:D29,0))</f>
        <v>#N/A</v>
      </c>
      <c r="CX111" s="559" t="e">
        <f>INDEX(LUNDI!$B$6:$B$29,MATCH($A$111,LUNDI!E6:E29,0))</f>
        <v>#N/A</v>
      </c>
      <c r="CY111" s="559" t="e">
        <f>INDEX(LUNDI!$B$6:$B$29,MATCH($A$111,LUNDI!F6:F29,0))</f>
        <v>#N/A</v>
      </c>
      <c r="CZ111" s="559" t="e">
        <f>INDEX(LUNDI!$B$6:$B$29,MATCH($A$111,LUNDI!G6:G29,0))</f>
        <v>#N/A</v>
      </c>
      <c r="DA111" s="559" t="e">
        <f>INDEX(LUNDI!$B$6:$B$29,MATCH($A$111,LUNDI!H6:H29,0))</f>
        <v>#N/A</v>
      </c>
      <c r="DB111" s="559" t="e">
        <f>INDEX(LUNDI!$B$6:$B$29,MATCH($A$111,LUNDI!I6:I29,0))</f>
        <v>#N/A</v>
      </c>
      <c r="DC111" s="559" t="e">
        <f>INDEX(LUNDI!$B$6:$B$29,MATCH($A$111,LUNDI!J6:J29,0))</f>
        <v>#N/A</v>
      </c>
      <c r="DD111" s="559" t="e">
        <f>INDEX(LUNDI!$B$6:$B$29,MATCH($A$111,LUNDI!K6:K29,0))</f>
        <v>#N/A</v>
      </c>
      <c r="DE111" s="559" t="e">
        <f>INDEX(LUNDI!$B$6:$B$29,MATCH($A$111,LUNDI!L6:L29,0))</f>
        <v>#N/A</v>
      </c>
      <c r="DF111" s="559" t="e">
        <f>INDEX(LUNDI!$B$6:$B$29,MATCH($A$111,LUNDI!M6:M29,0))</f>
        <v>#N/A</v>
      </c>
      <c r="DG111" s="559" t="e">
        <f>INDEX(LUNDI!$B$6:$B$29,MATCH($A$111,LUNDI!N6:N29,0))</f>
        <v>#N/A</v>
      </c>
      <c r="DH111" s="559" t="e">
        <f>INDEX(LUNDI!$B$6:$B$29,MATCH($A$111,LUNDI!O6:O29,0))</f>
        <v>#N/A</v>
      </c>
      <c r="DI111" s="559" t="e">
        <f>INDEX(LUNDI!$B$6:$B$29,MATCH($A$111,LUNDI!P6:P29,0))</f>
        <v>#N/A</v>
      </c>
      <c r="DJ111" s="559" t="e">
        <f>INDEX(LUNDI!$B$6:$B$29,MATCH($A$111,LUNDI!Q6:Q29,0))</f>
        <v>#N/A</v>
      </c>
      <c r="DK111" s="559" t="e">
        <f>INDEX(LUNDI!$B$6:$B$29,MATCH($A$111,LUNDI!R6:R29,0))</f>
        <v>#N/A</v>
      </c>
      <c r="DL111" s="559" t="e">
        <f>INDEX(LUNDI!$B$6:$B$29,MATCH($A$111,LUNDI!S6:S29,0))</f>
        <v>#N/A</v>
      </c>
      <c r="DM111" s="559" t="e">
        <f>INDEX(LUNDI!$B$6:$B$29,MATCH($A$111,LUNDI!T6:T29,0))</f>
        <v>#N/A</v>
      </c>
      <c r="DN111" s="559" t="e">
        <f>INDEX(LUNDI!$B$6:$B$29,MATCH($A$111,LUNDI!U6:U29,0))</f>
        <v>#N/A</v>
      </c>
      <c r="DO111" s="559" t="e">
        <f>INDEX(LUNDI!$B$6:$B$29,MATCH($A$111,LUNDI!V6:V29,0))</f>
        <v>#N/A</v>
      </c>
      <c r="DP111" s="559" t="e">
        <f>INDEX(LUNDI!$B$6:$B$29,MATCH($A$111,LUNDI!W6:W29,0))</f>
        <v>#N/A</v>
      </c>
      <c r="DQ111" s="559" t="e">
        <f>INDEX(LUNDI!$B$6:$B$29,MATCH($A$111,LUNDI!X6:X29,0))</f>
        <v>#N/A</v>
      </c>
      <c r="DR111" s="559" t="e">
        <f>INDEX(LUNDI!$B$6:$B$29,MATCH($A$111,LUNDI!Y6:Y29,0))</f>
        <v>#N/A</v>
      </c>
      <c r="DS111" s="559" t="e">
        <f>INDEX(LUNDI!$B$6:$B$29,MATCH($A$111,LUNDI!Z6:Z29,0))</f>
        <v>#N/A</v>
      </c>
      <c r="DT111" s="559">
        <f>INDEX(LUNDI!$B$6:$B$29,MATCH($A$111,LUNDI!AA6:AA29,0))</f>
        <v>0.33333333333333331</v>
      </c>
      <c r="DU111" s="559">
        <f>INDEX(LUNDI!$B$6:$B$29,MATCH($A$111,LUNDI!AB6:AB29,0))</f>
        <v>0.33333333333333331</v>
      </c>
      <c r="DV111" s="572">
        <f t="shared" si="102"/>
        <v>0.66666666666666663</v>
      </c>
      <c r="DW111" s="543">
        <f t="shared" si="103"/>
        <v>0</v>
      </c>
      <c r="DX111" s="559" t="e">
        <f>INDEX(MARDI!$B$6:$B$29,MATCH($A$111,MARDI!D6:D29,0))</f>
        <v>#N/A</v>
      </c>
      <c r="DY111" s="559" t="e">
        <f>INDEX(MARDI!$B$6:$B$29,MATCH($A$111,MARDI!E6:E29,0))</f>
        <v>#N/A</v>
      </c>
      <c r="DZ111" s="559" t="e">
        <f>INDEX(MARDI!$B$6:$B$29,MATCH($A$111,MARDI!F6:F29,0))</f>
        <v>#N/A</v>
      </c>
      <c r="EA111" s="559" t="e">
        <f>INDEX(MARDI!$B$6:$B$29,MATCH($A$111,MARDI!G6:G29,0))</f>
        <v>#N/A</v>
      </c>
      <c r="EB111" s="559" t="e">
        <f>INDEX(MARDI!$B$6:$B$29,MATCH($A$111,MARDI!H6:H29,0))</f>
        <v>#N/A</v>
      </c>
      <c r="EC111" s="559" t="e">
        <f>INDEX(MARDI!$B$6:$B$29,MATCH($A$111,MARDI!I6:I29,0))</f>
        <v>#N/A</v>
      </c>
      <c r="ED111" s="559" t="e">
        <f>INDEX(MARDI!$B$6:$B$29,MATCH($A$111,MARDI!J6:J29,0))</f>
        <v>#N/A</v>
      </c>
      <c r="EE111" s="559" t="e">
        <f>INDEX(MARDI!$B$6:$B$29,MATCH($A$111,MARDI!K6:K29,0))</f>
        <v>#N/A</v>
      </c>
      <c r="EF111" s="559" t="e">
        <f>INDEX(MARDI!$B$6:$B$29,MATCH($A$111,MARDI!L6:L29,0))</f>
        <v>#N/A</v>
      </c>
      <c r="EG111" s="559" t="e">
        <f>INDEX(MARDI!$B$6:$B$29,MATCH($A$111,MARDI!M6:M29,0))</f>
        <v>#N/A</v>
      </c>
      <c r="EH111" s="559" t="e">
        <f>INDEX(MARDI!$B$6:$B$29,MATCH($A$111,MARDI!N6:N29,0))</f>
        <v>#N/A</v>
      </c>
      <c r="EI111" s="559" t="e">
        <f>INDEX(MARDI!$B$6:$B$29,MATCH($A$111,MARDI!O6:O29,0))</f>
        <v>#N/A</v>
      </c>
      <c r="EJ111" s="559" t="e">
        <f>INDEX(MARDI!$B$6:$B$29,MATCH($A$111,MARDI!P6:P29,0))</f>
        <v>#N/A</v>
      </c>
      <c r="EK111" s="559" t="e">
        <f>INDEX(MARDI!$B$6:$B$29,MATCH($A$111,MARDI!Q6:Q29,0))</f>
        <v>#N/A</v>
      </c>
      <c r="EL111" s="559" t="e">
        <f>INDEX(MARDI!$B$6:$B$29,MATCH($A$111,MARDI!R6:R29,0))</f>
        <v>#N/A</v>
      </c>
      <c r="EM111" s="559" t="e">
        <f>INDEX(MARDI!$B$6:$B$29,MATCH($A$111,MARDI!S6:S29,0))</f>
        <v>#N/A</v>
      </c>
      <c r="EN111" s="559" t="e">
        <f>INDEX(MARDI!$B$6:$B$29,MATCH($A$111,MARDI!T6:T29,0))</f>
        <v>#N/A</v>
      </c>
      <c r="EO111" s="559" t="e">
        <f>INDEX(MARDI!$B$6:$B$29,MATCH($A$111,MARDI!U6:U29,0))</f>
        <v>#N/A</v>
      </c>
      <c r="EP111" s="559" t="e">
        <f>INDEX(MARDI!$B$6:$B$29,MATCH($A$111,MARDI!V6:V29,0))</f>
        <v>#N/A</v>
      </c>
      <c r="EQ111" s="559" t="e">
        <f>INDEX(MARDI!$B$6:$B$29,MATCH($A$111,MARDI!W6:W29,0))</f>
        <v>#N/A</v>
      </c>
      <c r="ER111" s="559" t="e">
        <f>INDEX(MARDI!$B$6:$B$29,MATCH($A$111,MARDI!X6:X29,0))</f>
        <v>#N/A</v>
      </c>
      <c r="ES111" s="559" t="e">
        <f>INDEX(MARDI!$B$6:$B$29,MATCH($A$111,MARDI!Y6:Y29,0))</f>
        <v>#N/A</v>
      </c>
      <c r="ET111" s="559" t="e">
        <f>INDEX(MARDI!$B$6:$B$29,MATCH($A$111,MARDI!Z6:Z29,0))</f>
        <v>#N/A</v>
      </c>
      <c r="EU111" s="559">
        <f>INDEX(MARDI!$B$6:$B$29,MATCH($A$111,MARDI!AA6:AA29,0))</f>
        <v>0.33333333333333331</v>
      </c>
      <c r="EV111" s="559">
        <f>INDEX(MARDI!$B$6:$B$29,MATCH($A$111,MARDI!AB6:AB29,0))</f>
        <v>0.33333333333333331</v>
      </c>
      <c r="EW111" s="572">
        <f t="shared" si="104"/>
        <v>0.66666666666666663</v>
      </c>
      <c r="EY111" s="568">
        <f t="shared" si="79"/>
        <v>0</v>
      </c>
      <c r="EZ111" s="559" t="e">
        <f>INDEX(MERCREDI!$B$6:$B$29,MATCH($A$111,MERCREDI!D6:D29,0))</f>
        <v>#N/A</v>
      </c>
      <c r="FA111" s="559" t="e">
        <f>INDEX(MERCREDI!$B$6:$B$29,MATCH($A$111,MERCREDI!E6:E29,0))</f>
        <v>#N/A</v>
      </c>
      <c r="FB111" s="559" t="e">
        <f>INDEX(MERCREDI!$B$6:$B$29,MATCH($A$111,MERCREDI!F6:F29,0))</f>
        <v>#N/A</v>
      </c>
      <c r="FC111" s="559" t="e">
        <f>INDEX(MERCREDI!$B$6:$B$29,MATCH($A$111,MERCREDI!G6:G29,0))</f>
        <v>#N/A</v>
      </c>
      <c r="FD111" s="559" t="e">
        <f>INDEX(MERCREDI!$B$6:$B$29,MATCH($A$111,MERCREDI!H6:H29,0))</f>
        <v>#N/A</v>
      </c>
      <c r="FE111" s="559" t="e">
        <f>INDEX(MERCREDI!$B$6:$B$29,MATCH($A$111,MERCREDI!I6:I29,0))</f>
        <v>#N/A</v>
      </c>
      <c r="FF111" s="559" t="e">
        <f>INDEX(MERCREDI!$B$6:$B$29,MATCH($A$111,MERCREDI!J6:J29,0))</f>
        <v>#N/A</v>
      </c>
      <c r="FG111" s="559" t="e">
        <f>INDEX(MERCREDI!$B$6:$B$29,MATCH($A$111,MERCREDI!K6:K29,0))</f>
        <v>#N/A</v>
      </c>
      <c r="FH111" s="559" t="e">
        <f>INDEX(MERCREDI!$B$6:$B$29,MATCH($A$111,MERCREDI!L6:L29,0))</f>
        <v>#N/A</v>
      </c>
      <c r="FI111" s="559" t="e">
        <f>INDEX(MERCREDI!$B$6:$B$29,MATCH($A$111,MERCREDI!M6:M29,0))</f>
        <v>#N/A</v>
      </c>
      <c r="FJ111" s="559" t="e">
        <f>INDEX(MERCREDI!$B$6:$B$29,MATCH($A$111,MERCREDI!N6:N29,0))</f>
        <v>#N/A</v>
      </c>
      <c r="FK111" s="559" t="e">
        <f>INDEX(MERCREDI!$B$6:$B$29,MATCH($A$111,MERCREDI!O6:O29,0))</f>
        <v>#N/A</v>
      </c>
      <c r="FL111" s="559" t="e">
        <f>INDEX(MERCREDI!$B$6:$B$29,MATCH($A$111,MERCREDI!P6:P29,0))</f>
        <v>#N/A</v>
      </c>
      <c r="FM111" s="559" t="e">
        <f>INDEX(MERCREDI!$B$6:$B$29,MATCH($A$111,MERCREDI!Q6:Q29,0))</f>
        <v>#N/A</v>
      </c>
      <c r="FN111" s="559" t="e">
        <f>INDEX(MERCREDI!$B$6:$B$29,MATCH($A$111,MERCREDI!R6:R29,0))</f>
        <v>#N/A</v>
      </c>
      <c r="FO111" s="559" t="e">
        <f>INDEX(MERCREDI!$B$6:$B$29,MATCH($A$111,MERCREDI!S6:S29,0))</f>
        <v>#N/A</v>
      </c>
      <c r="FP111" s="559" t="e">
        <f>INDEX(MERCREDI!$B$6:$B$29,MATCH($A$111,MERCREDI!T6:T29,0))</f>
        <v>#N/A</v>
      </c>
      <c r="FQ111" s="559" t="e">
        <f>INDEX(MERCREDI!$B$6:$B$29,MATCH($A$111,MERCREDI!U6:U29,0))</f>
        <v>#N/A</v>
      </c>
      <c r="FR111" s="559" t="e">
        <f>INDEX(MERCREDI!$B$6:$B$29,MATCH($A$111,MERCREDI!V6:V29,0))</f>
        <v>#N/A</v>
      </c>
      <c r="FS111" s="559" t="e">
        <f>INDEX(MERCREDI!$B$6:$B$29,MATCH($A$111,MERCREDI!W6:W29,0))</f>
        <v>#N/A</v>
      </c>
      <c r="FT111" s="559" t="e">
        <f>INDEX(MERCREDI!$B$6:$B$29,MATCH($A$111,MERCREDI!X6:X29,0))</f>
        <v>#N/A</v>
      </c>
      <c r="FU111" s="559" t="e">
        <f>INDEX(MERCREDI!$B$6:$B$29,MATCH($A$111,MERCREDI!Y6:Y29,0))</f>
        <v>#N/A</v>
      </c>
      <c r="FV111" s="559" t="e">
        <f>INDEX(MERCREDI!$B$6:$B$29,MATCH($A$111,MERCREDI!Z6:Z29,0))</f>
        <v>#N/A</v>
      </c>
      <c r="FW111" s="559">
        <f>INDEX(MERCREDI!$B$6:$B$29,MATCH($A$111,MERCREDI!AA6:AA29,0))</f>
        <v>0.33333333333333331</v>
      </c>
      <c r="FX111" s="559">
        <f>INDEX(MERCREDI!$B$6:$B$29,MATCH($A$111,MERCREDI!AB6:AB29,0))</f>
        <v>0.33333333333333331</v>
      </c>
      <c r="FY111" s="572">
        <f t="shared" si="80"/>
        <v>0.66666666666666663</v>
      </c>
      <c r="GA111" s="570">
        <f t="shared" si="81"/>
        <v>0</v>
      </c>
      <c r="GB111" s="565" t="e">
        <f>INDEX(JEUDI!$B$6:$B$29,MATCH($A$111,JEUDI!D6:D29,0))</f>
        <v>#N/A</v>
      </c>
      <c r="GC111" s="565" t="e">
        <f>INDEX(JEUDI!$B$6:$B$29,MATCH($A$111,JEUDI!E6:E29,0))</f>
        <v>#N/A</v>
      </c>
      <c r="GD111" s="565" t="e">
        <f>INDEX(JEUDI!$B$6:$B$29,MATCH($A$111,JEUDI!F6:F29,0))</f>
        <v>#N/A</v>
      </c>
      <c r="GE111" s="565" t="e">
        <f>INDEX(JEUDI!$B$6:$B$29,MATCH($A$111,JEUDI!G6:G29,0))</f>
        <v>#N/A</v>
      </c>
      <c r="GF111" s="565" t="e">
        <f>INDEX(JEUDI!$B$6:$B$29,MATCH($A$111,JEUDI!H6:H29,0))</f>
        <v>#N/A</v>
      </c>
      <c r="GG111" s="565" t="e">
        <f>INDEX(JEUDI!$B$6:$B$29,MATCH($A$111,JEUDI!I6:I29,0))</f>
        <v>#N/A</v>
      </c>
      <c r="GH111" s="565" t="e">
        <f>INDEX(JEUDI!$B$6:$B$29,MATCH($A$111,JEUDI!J6:J29,0))</f>
        <v>#N/A</v>
      </c>
      <c r="GI111" s="565" t="e">
        <f>INDEX(JEUDI!$B$6:$B$29,MATCH($A$111,JEUDI!K6:K29,0))</f>
        <v>#N/A</v>
      </c>
      <c r="GJ111" s="565" t="e">
        <f>INDEX(JEUDI!$B$6:$B$29,MATCH($A$111,JEUDI!L6:L29,0))</f>
        <v>#N/A</v>
      </c>
      <c r="GK111" s="565" t="e">
        <f>INDEX(JEUDI!$B$6:$B$29,MATCH($A$111,JEUDI!M6:M29,0))</f>
        <v>#N/A</v>
      </c>
      <c r="GL111" s="565" t="e">
        <f>INDEX(JEUDI!$B$6:$B$29,MATCH($A$111,JEUDI!N6:N29,0))</f>
        <v>#N/A</v>
      </c>
      <c r="GM111" s="565" t="e">
        <f>INDEX(JEUDI!$B$6:$B$29,MATCH($A$111,JEUDI!O6:O29,0))</f>
        <v>#N/A</v>
      </c>
      <c r="GN111" s="565" t="e">
        <f>INDEX(JEUDI!$B$6:$B$29,MATCH($A$111,JEUDI!P6:P29,0))</f>
        <v>#N/A</v>
      </c>
      <c r="GO111" s="565" t="e">
        <f>INDEX(JEUDI!$B$6:$B$29,MATCH($A$111,JEUDI!Q6:Q29,0))</f>
        <v>#N/A</v>
      </c>
      <c r="GP111" s="565" t="e">
        <f>INDEX(JEUDI!$B$6:$B$29,MATCH($A$111,JEUDI!R6:R29,0))</f>
        <v>#N/A</v>
      </c>
      <c r="GQ111" s="565" t="e">
        <f>INDEX(JEUDI!$B$6:$B$29,MATCH($A$111,JEUDI!S6:S29,0))</f>
        <v>#N/A</v>
      </c>
      <c r="GR111" s="565" t="e">
        <f>INDEX(JEUDI!$B$6:$B$29,MATCH($A$111,JEUDI!T6:T29,0))</f>
        <v>#N/A</v>
      </c>
      <c r="GS111" s="565" t="e">
        <f>INDEX(JEUDI!$B$6:$B$29,MATCH($A$111,JEUDI!U6:U29,0))</f>
        <v>#N/A</v>
      </c>
      <c r="GT111" s="565" t="e">
        <f>INDEX(JEUDI!$B$6:$B$29,MATCH($A$111,JEUDI!V6:V29,0))</f>
        <v>#N/A</v>
      </c>
      <c r="GU111" s="565" t="e">
        <f>INDEX(JEUDI!$B$6:$B$29,MATCH($A$111,JEUDI!W6:W29,0))</f>
        <v>#N/A</v>
      </c>
      <c r="GV111" s="565" t="e">
        <f>INDEX(JEUDI!$B$6:$B$29,MATCH($A$111,JEUDI!X6:X29,0))</f>
        <v>#N/A</v>
      </c>
      <c r="GW111" s="565" t="e">
        <f>INDEX(JEUDI!$B$6:$B$29,MATCH($A$111,JEUDI!Y6:Y29,0))</f>
        <v>#N/A</v>
      </c>
      <c r="GX111" s="565" t="e">
        <f>INDEX(JEUDI!$B$6:$B$29,MATCH($A$111,JEUDI!Z6:Z29,0))</f>
        <v>#N/A</v>
      </c>
      <c r="GY111" s="565">
        <f>INDEX(JEUDI!$B$6:$B$29,MATCH($A$111,JEUDI!AA6:AA29,0))</f>
        <v>0.33333333333333331</v>
      </c>
      <c r="GZ111" s="565">
        <f>INDEX(JEUDI!$B$6:$B$29,MATCH($A$111,JEUDI!AB6:AB29,0))</f>
        <v>0.33333333333333331</v>
      </c>
      <c r="HA111" s="572">
        <f t="shared" si="82"/>
        <v>0.66666666666666663</v>
      </c>
      <c r="HC111" s="772">
        <f t="shared" si="83"/>
        <v>0</v>
      </c>
      <c r="HD111" s="565" t="e">
        <f>INDEX(VENDREDI!$B$6:$B$29,MATCH($A$111,VENDREDI!D6:D29,0))</f>
        <v>#N/A</v>
      </c>
      <c r="HE111" s="565" t="e">
        <f>INDEX(VENDREDI!$B$6:$B$29,MATCH($A$111,VENDREDI!E6:E29,0))</f>
        <v>#N/A</v>
      </c>
      <c r="HF111" s="565" t="e">
        <f>INDEX(VENDREDI!$B$6:$B$29,MATCH($A$111,VENDREDI!F6:F29,0))</f>
        <v>#N/A</v>
      </c>
      <c r="HG111" s="565" t="e">
        <f>INDEX(VENDREDI!$B$6:$B$29,MATCH($A$111,VENDREDI!G6:G29,0))</f>
        <v>#N/A</v>
      </c>
      <c r="HH111" s="565" t="e">
        <f>INDEX(VENDREDI!$B$6:$B$29,MATCH($A$111,VENDREDI!H6:H29,0))</f>
        <v>#N/A</v>
      </c>
      <c r="HI111" s="565" t="e">
        <f>INDEX(VENDREDI!$B$6:$B$29,MATCH($A$111,VENDREDI!I6:I29,0))</f>
        <v>#N/A</v>
      </c>
      <c r="HJ111" s="565" t="e">
        <f>INDEX(VENDREDI!$B$6:$B$29,MATCH($A$111,VENDREDI!J6:J29,0))</f>
        <v>#N/A</v>
      </c>
      <c r="HK111" s="565" t="e">
        <f>INDEX(VENDREDI!$B$6:$B$29,MATCH($A$111,VENDREDI!K6:K29,0))</f>
        <v>#N/A</v>
      </c>
      <c r="HL111" s="565" t="e">
        <f>INDEX(VENDREDI!$B$6:$B$29,MATCH($A$111,VENDREDI!L6:L29,0))</f>
        <v>#N/A</v>
      </c>
      <c r="HM111" s="565" t="e">
        <f>INDEX(VENDREDI!$B$6:$B$29,MATCH($A$111,VENDREDI!M6:M29,0))</f>
        <v>#N/A</v>
      </c>
      <c r="HN111" s="565" t="e">
        <f>INDEX(VENDREDI!$B$6:$B$29,MATCH($A$111,VENDREDI!N6:N29,0))</f>
        <v>#N/A</v>
      </c>
      <c r="HO111" s="565" t="e">
        <f>INDEX(VENDREDI!$B$6:$B$29,MATCH($A$111,VENDREDI!O6:O29,0))</f>
        <v>#N/A</v>
      </c>
      <c r="HP111" s="565" t="e">
        <f>INDEX(VENDREDI!$B$6:$B$29,MATCH($A$111,VENDREDI!P6:P29,0))</f>
        <v>#N/A</v>
      </c>
      <c r="HQ111" s="565" t="e">
        <f>INDEX(VENDREDI!$B$6:$B$29,MATCH($A$111,VENDREDI!Q6:Q29,0))</f>
        <v>#N/A</v>
      </c>
      <c r="HR111" s="565" t="e">
        <f>INDEX(VENDREDI!$B$6:$B$29,MATCH($A$111,VENDREDI!R6:R29,0))</f>
        <v>#N/A</v>
      </c>
      <c r="HS111" s="565" t="e">
        <f>INDEX(VENDREDI!$B$6:$B$29,MATCH($A$111,VENDREDI!S6:S29,0))</f>
        <v>#N/A</v>
      </c>
      <c r="HT111" s="565" t="e">
        <f>INDEX(VENDREDI!$B$6:$B$29,MATCH($A$111,VENDREDI!T6:T29,0))</f>
        <v>#N/A</v>
      </c>
      <c r="HU111" s="565" t="e">
        <f>INDEX(VENDREDI!$B$6:$B$29,MATCH($A$111,VENDREDI!U6:U29,0))</f>
        <v>#N/A</v>
      </c>
      <c r="HV111" s="565" t="e">
        <f>INDEX(VENDREDI!$B$6:$B$29,MATCH($A$111,VENDREDI!V6:V29,0))</f>
        <v>#N/A</v>
      </c>
      <c r="HW111" s="565" t="e">
        <f>INDEX(VENDREDI!$B$6:$B$29,MATCH($A$111,VENDREDI!W6:W29,0))</f>
        <v>#N/A</v>
      </c>
      <c r="HX111" s="565" t="e">
        <f>INDEX(VENDREDI!$B$6:$B$29,MATCH($A$111,VENDREDI!X6:X29,0))</f>
        <v>#N/A</v>
      </c>
      <c r="HY111" s="565" t="e">
        <f>INDEX(VENDREDI!$B$6:$B$29,MATCH($A$111,VENDREDI!Y6:Y29,0))</f>
        <v>#N/A</v>
      </c>
      <c r="HZ111" s="565" t="e">
        <f>INDEX(VENDREDI!$B$6:$B$29,MATCH($A$111,VENDREDI!Z6:Z29,0))</f>
        <v>#N/A</v>
      </c>
      <c r="IA111" s="565">
        <f>INDEX(VENDREDI!$B$6:$B$29,MATCH($A$111,VENDREDI!AA6:AA29,0))</f>
        <v>0.33333333333333331</v>
      </c>
      <c r="IB111" s="565">
        <f>INDEX(VENDREDI!$B$6:$B$29,MATCH($A$111,VENDREDI!AB6:AB29,0))</f>
        <v>0.33333333333333331</v>
      </c>
      <c r="IC111" s="572">
        <f t="shared" si="84"/>
        <v>0.66666666666666663</v>
      </c>
      <c r="IG111" s="772">
        <f t="shared" si="85"/>
        <v>0</v>
      </c>
      <c r="JG111" s="572">
        <f t="shared" si="86"/>
        <v>0</v>
      </c>
      <c r="JI111" s="772">
        <f t="shared" si="87"/>
        <v>0</v>
      </c>
      <c r="KI111" s="572">
        <f t="shared" si="88"/>
        <v>0</v>
      </c>
      <c r="KK111" s="565">
        <f t="shared" si="89"/>
        <v>0</v>
      </c>
      <c r="LK111" s="572">
        <f t="shared" si="90"/>
        <v>0</v>
      </c>
      <c r="LM111" s="565">
        <f t="shared" si="91"/>
        <v>0</v>
      </c>
      <c r="MM111" s="572">
        <f t="shared" si="92"/>
        <v>0</v>
      </c>
      <c r="MP111" s="565">
        <f t="shared" si="93"/>
        <v>0</v>
      </c>
      <c r="NP111" s="572">
        <f t="shared" si="94"/>
        <v>0</v>
      </c>
      <c r="NS111" s="564">
        <f t="shared" si="95"/>
        <v>0</v>
      </c>
      <c r="NT111" s="617" t="e">
        <f>INDEX(LUNDI!$B$63:$B$66,MATCH(A111,LUNDI!$D$63:$D$66,0))</f>
        <v>#N/A</v>
      </c>
      <c r="NU111" s="618" t="e">
        <f>INDEX(LUNDI!$B$63:$B$66,MATCH(A111,LUNDI!$E$63:$E$66,0))</f>
        <v>#N/A</v>
      </c>
      <c r="NV111" s="625" t="e">
        <f>INDEX(LUNDI!$H$63:$H$66,MATCH(A111,LUNDI!$J$63:$J$66,0))</f>
        <v>#N/A</v>
      </c>
      <c r="NW111" s="626" t="e">
        <f>INDEX(LUNDI!$H$63:$H$66,MATCH(A111,LUNDI!$K$63:$K$66,0))</f>
        <v>#N/A</v>
      </c>
      <c r="NX111" s="617" t="e">
        <f>INDEX(MARDI!$B$63:$B$66,MATCH(A111,MARDI!$D$63:$D$66,0))</f>
        <v>#N/A</v>
      </c>
      <c r="NY111" s="618" t="e">
        <f>INDEX(MARDI!$B$63:$B$66,MATCH(A111,MARDI!$E$63:$E$66,0))</f>
        <v>#N/A</v>
      </c>
      <c r="NZ111" s="625" t="e">
        <f>INDEX(MARDI!$H$63:$H$66,MATCH(A111,MARDI!$J$63:$J$66,0))</f>
        <v>#N/A</v>
      </c>
      <c r="OA111" s="626" t="e">
        <f>INDEX(MARDI!$H$63:$H$66,MATCH(A111,MARDI!$K$63:$K$66,0))</f>
        <v>#N/A</v>
      </c>
      <c r="OB111" s="617" t="e">
        <f>INDEX(MERCREDI!$B$63:$B$66,MATCH(A111,MERCREDI!$D$63:$D$66,0))</f>
        <v>#N/A</v>
      </c>
      <c r="OC111" s="618" t="e">
        <f>INDEX(MERCREDI!$B$63:$B$66,MATCH(A111,MERCREDI!$E$63:$E$66,0))</f>
        <v>#N/A</v>
      </c>
      <c r="OD111" s="625" t="e">
        <f>INDEX(MERCREDI!$H$63:$H$66,MATCH(A111,MERCREDI!$J$63:$J$66,0))</f>
        <v>#N/A</v>
      </c>
      <c r="OE111" s="626" t="e">
        <f>INDEX(MERCREDI!$H$63:$H$66,MATCH(A111,MERCREDI!$K$63:$K$66,0))</f>
        <v>#N/A</v>
      </c>
      <c r="OF111" s="617" t="e">
        <f>INDEX(JEUDI!$B$63:$B$66,MATCH(A111,JEUDI!$D$63:$D$66,0))</f>
        <v>#N/A</v>
      </c>
      <c r="OG111" s="618" t="e">
        <f>INDEX(JEUDI!$B$63:$B$66,MATCH(A111,JEUDI!$E$63:$E$66,0))</f>
        <v>#N/A</v>
      </c>
      <c r="OH111" s="625" t="e">
        <f>INDEX(JEUDI!$H$63:$H$66,MATCH(A111,JEUDI!$J$63:$J$66,0))</f>
        <v>#N/A</v>
      </c>
      <c r="OI111" s="626" t="e">
        <f>INDEX(JEUDI!$H$63:$H$66,MATCH(A111,JEUDI!$K$63:$K$66,0))</f>
        <v>#N/A</v>
      </c>
      <c r="OJ111" s="617" t="e">
        <f>INDEX(VENDREDI!$B$63:$B$66,MATCH(A111,VENDREDI!$D$63:$D$66,0))</f>
        <v>#N/A</v>
      </c>
      <c r="OK111" s="618" t="e">
        <f>INDEX(VENDREDI!$B$63:$B$66,MATCH(A111,VENDREDI!$E$63:$E$66,0))</f>
        <v>#N/A</v>
      </c>
      <c r="OL111" s="625" t="e">
        <f>INDEX(VENDREDI!$H$63:$H$66,MATCH(A111,VENDREDI!$J$63:$J$66,0))</f>
        <v>#N/A</v>
      </c>
      <c r="OM111" s="626" t="e">
        <f>INDEX(VENDREDI!$H$63:$H$66,MATCH(A111,VENDREDI!$K$63:$K$66,0))</f>
        <v>#N/A</v>
      </c>
      <c r="ON111" s="669">
        <f t="shared" si="96"/>
        <v>0</v>
      </c>
      <c r="OO111" s="641" t="e">
        <f>INDEX(LUNDI!$C$63:$C$66,MATCH(A111,LUNDI!$D$63:$D$66,0))</f>
        <v>#N/A</v>
      </c>
      <c r="OP111" s="642" t="e">
        <f>INDEX(LUNDI!$C$63:$C$66,MATCH(A111,LUNDI!$E$63:$E$66,0))</f>
        <v>#N/A</v>
      </c>
      <c r="OQ111" s="645" t="e">
        <f>INDEX(LUNDI!$I$63:$I$66,MATCH(A111,LUNDI!$J$63:$J$66,0))</f>
        <v>#N/A</v>
      </c>
      <c r="OR111" s="646" t="e">
        <f>INDEX(LUNDI!$I$63:$I$66,MATCH(A111,LUNDI!$K$63:$K$66,0))</f>
        <v>#N/A</v>
      </c>
      <c r="OS111" s="649" t="e">
        <f>INDEX(MARDI!$C$63:$C$66,MATCH(A111,MARDI!$D$63:$D$66,0))</f>
        <v>#N/A</v>
      </c>
      <c r="OT111" s="650" t="e">
        <f>INDEX(MARDI!$C$63:$C$66,MATCH(A111,MARDI!$E$63:$E$66,0))</f>
        <v>#N/A</v>
      </c>
      <c r="OU111" s="651" t="e">
        <f>INDEX(MARDI!$I$63:$I$66,MATCH(A111,MARDI!$J$63:$J$66,0))</f>
        <v>#N/A</v>
      </c>
      <c r="OV111" s="652" t="e">
        <f>INDEX(MARDI!$I$63:$I$66,MATCH(A111,MARDI!$K$63:$K$66,0))</f>
        <v>#N/A</v>
      </c>
      <c r="OW111" s="657" t="e">
        <f>INDEX(MERCREDI!$C$63:$C$66,MATCH(A111,MERCREDI!$D$63:$D$66,0))</f>
        <v>#N/A</v>
      </c>
      <c r="OX111" s="658" t="e">
        <f>INDEX(MERCREDI!$C$63:$C$66,MATCH(A111,MERCREDI!$E$63:$E$66,0))</f>
        <v>#N/A</v>
      </c>
      <c r="OY111" s="659" t="e">
        <f>INDEX(MERCREDI!$I$63:$I$66,MATCH(A111,MERCREDI!$J$63:$J$66,0))</f>
        <v>#N/A</v>
      </c>
      <c r="OZ111" s="660" t="e">
        <f>INDEX(MERCREDI!$I$63:$I$66,MATCH(A111,MERCREDI!$K$63:$K$66,0))</f>
        <v>#N/A</v>
      </c>
      <c r="PA111" s="657" t="e">
        <f>INDEX(JEUDI!$C$63:$C$66,MATCH(A111,JEUDI!$D$63:$D$66,0))</f>
        <v>#N/A</v>
      </c>
      <c r="PB111" s="658" t="e">
        <f>INDEX(JEUDI!$C$63:$C$66,MATCH(A111,JEUDI!$E$63:$E$66,0))</f>
        <v>#N/A</v>
      </c>
      <c r="PC111" s="659" t="e">
        <f>INDEX(JEUDI!$I$63:$I$66,MATCH(A111,JEUDI!$J$63:$J$66,0))</f>
        <v>#N/A</v>
      </c>
      <c r="PD111" s="660" t="e">
        <f>INDEX(JEUDI!$I$63:$I$66,MATCH(A111,JEUDI!$K$63:$K$66,0))</f>
        <v>#N/A</v>
      </c>
      <c r="PE111" s="657" t="e">
        <f>INDEX(VENDREDI!$C$63:$C$66,MATCH(A111,VENDREDI!$D$63:$D$66,0))</f>
        <v>#N/A</v>
      </c>
      <c r="PF111" s="658" t="e">
        <f>INDEX(VENDREDI!$C$63:$C$66,MATCH(A111,VENDREDI!$E$63:$E$66,0))</f>
        <v>#N/A</v>
      </c>
      <c r="PG111" s="659" t="e">
        <f>INDEX(VENDREDI!$I$63:$I$66,MATCH(A111,VENDREDI!$J$63:$J$66,0))</f>
        <v>#N/A</v>
      </c>
      <c r="PH111" s="660" t="e">
        <f>INDEX(VENDREDI!$I$63:$I$66,MATCH(A111,VENDREDI!$K$63:$K$66,0))</f>
        <v>#N/A</v>
      </c>
    </row>
    <row r="112" spans="1:424" x14ac:dyDescent="0.25">
      <c r="A112" s="200">
        <f>'LISTE DES PROFS'!A107</f>
        <v>0</v>
      </c>
      <c r="B112" s="233">
        <f t="shared" si="69"/>
        <v>0</v>
      </c>
      <c r="C112" s="234">
        <f t="shared" si="70"/>
        <v>0</v>
      </c>
      <c r="D112" s="234">
        <f t="shared" si="71"/>
        <v>0</v>
      </c>
      <c r="E112" s="235">
        <f t="shared" si="72"/>
        <v>0</v>
      </c>
      <c r="F112" s="233">
        <f t="shared" si="73"/>
        <v>0</v>
      </c>
      <c r="G112" s="234">
        <f t="shared" si="74"/>
        <v>0</v>
      </c>
      <c r="H112" s="234">
        <f t="shared" si="97"/>
        <v>0</v>
      </c>
      <c r="I112" s="235">
        <f t="shared" si="76"/>
        <v>0</v>
      </c>
      <c r="J112" s="233">
        <f t="shared" si="98"/>
        <v>0</v>
      </c>
      <c r="K112" s="234">
        <f t="shared" si="99"/>
        <v>0</v>
      </c>
      <c r="L112" s="234">
        <f t="shared" si="100"/>
        <v>0</v>
      </c>
      <c r="M112" s="235">
        <f t="shared" si="101"/>
        <v>0</v>
      </c>
      <c r="N112" s="491">
        <f t="shared" si="77"/>
        <v>0</v>
      </c>
      <c r="O112" s="506"/>
      <c r="P112" s="240">
        <f>COUNTIF(LUNDI!$D$6:$AB$15,A112)</f>
        <v>0</v>
      </c>
      <c r="Q112" s="241">
        <f>COUNTIF(LUNDI!$D$20:$Y$29,A112)</f>
        <v>0</v>
      </c>
      <c r="R112" s="444">
        <f t="shared" si="56"/>
        <v>0</v>
      </c>
      <c r="S112" s="241">
        <f>COUNTIF(MARDI!$D$6:$AB$15,A112)</f>
        <v>0</v>
      </c>
      <c r="T112" s="241">
        <f>COUNTIF(MARDI!$D$20:$Y$29,A112)</f>
        <v>0</v>
      </c>
      <c r="U112" s="444">
        <f t="shared" si="57"/>
        <v>0</v>
      </c>
      <c r="V112" s="241">
        <f>COUNTIF(MERCREDI!$D$6:$AB$15,A112)</f>
        <v>0</v>
      </c>
      <c r="W112" s="241">
        <f>COUNTIF(MERCREDI!$D$20:$Y$29,A112)</f>
        <v>0</v>
      </c>
      <c r="X112" s="444">
        <f t="shared" si="58"/>
        <v>0</v>
      </c>
      <c r="Y112" s="241">
        <f>COUNTIF(JEUDI!$D$6:$AB$15,A112)</f>
        <v>0</v>
      </c>
      <c r="Z112" s="241">
        <f>COUNTIF(JEUDI!$D$20:$Y$29,A112)</f>
        <v>0</v>
      </c>
      <c r="AA112" s="444">
        <f t="shared" si="59"/>
        <v>0</v>
      </c>
      <c r="AB112" s="241">
        <f>COUNTIF(VENDREDI!$D$6:$AB$15,A112)</f>
        <v>0</v>
      </c>
      <c r="AC112" s="242">
        <f>COUNTIF(VENDREDI!$D$20:$Y$29,A112)</f>
        <v>0</v>
      </c>
      <c r="AD112" s="451">
        <f t="shared" si="60"/>
        <v>0</v>
      </c>
      <c r="AE112" s="226">
        <f>COUNTIF(LUNDI!$D$63:$D$66,A112)</f>
        <v>0</v>
      </c>
      <c r="AF112" s="227">
        <f>COUNTIF(LUNDI!$E$63:$E$66,A112)</f>
        <v>0</v>
      </c>
      <c r="AG112" s="228">
        <f>COUNTIF(MARDI!$D$63:$D$66,A112)</f>
        <v>0</v>
      </c>
      <c r="AH112" s="234">
        <f>COUNTIF(MARDI!$E$63:$E$66,A112)</f>
        <v>0</v>
      </c>
      <c r="AI112" s="228">
        <f>COUNTIF(MERCREDI!$D$63:$D$66,A112)</f>
        <v>0</v>
      </c>
      <c r="AJ112" s="234">
        <f>COUNTIF(MERCREDI!$E$63:$E$66,A112)</f>
        <v>0</v>
      </c>
      <c r="AK112" s="228">
        <f>COUNTIF(JEUDI!$D$63:$D$66,A112)</f>
        <v>0</v>
      </c>
      <c r="AL112" s="227">
        <f>COUNTIF(JEUDI!$E$63:$E$66,A112)</f>
        <v>0</v>
      </c>
      <c r="AM112" s="228">
        <f>COUNTIF(VENDREDI!$D$63:$D$66,A112)</f>
        <v>0</v>
      </c>
      <c r="AN112" s="525">
        <f>COUNTIF(VENDREDI!$E$63:$E$66,A112)</f>
        <v>0</v>
      </c>
      <c r="AO112" s="240">
        <f>COUNTIF(LUNDI!$F$63:$F$66,A112)</f>
        <v>0</v>
      </c>
      <c r="AP112" s="241"/>
      <c r="AQ112" s="241">
        <f>COUNTIF(MARDI!$F$63:$F$66,A112)</f>
        <v>0</v>
      </c>
      <c r="AR112" s="241"/>
      <c r="AS112" s="241">
        <f>COUNTIF(MERCREDI!$F$63:$F$66,A112)</f>
        <v>0</v>
      </c>
      <c r="AT112" s="241"/>
      <c r="AU112" s="241">
        <f>COUNTIF(JEUDI!$F$63:$F$66,A112)</f>
        <v>0</v>
      </c>
      <c r="AV112" s="241"/>
      <c r="AW112" s="242">
        <f>COUNTIF(VENDREDI!$F$63:$F$66,A112)</f>
        <v>0</v>
      </c>
      <c r="AX112" s="239"/>
      <c r="AY112" s="239"/>
      <c r="AZ112" s="233">
        <f>COUNTIF(LUNDI!$D$35:$AB$44,A112)</f>
        <v>0</v>
      </c>
      <c r="BA112" s="234">
        <f>COUNTIF(LUNDI!$D$49:$Y$58,A112)</f>
        <v>0</v>
      </c>
      <c r="BB112" s="444">
        <f t="shared" si="61"/>
        <v>0</v>
      </c>
      <c r="BC112" s="234">
        <f>COUNTIF(MARDI!$D$35:$AB$44,A112)</f>
        <v>0</v>
      </c>
      <c r="BD112" s="234">
        <f>COUNTIF(MARDI!$D$49:$Y$58,A112)</f>
        <v>0</v>
      </c>
      <c r="BE112" s="444">
        <f t="shared" si="62"/>
        <v>0</v>
      </c>
      <c r="BF112" s="234">
        <f>COUNTIF(MERCREDI!$D$35:$AB$44,A112)</f>
        <v>0</v>
      </c>
      <c r="BG112" s="234">
        <f>COUNTIF(MERCREDI!$D$49:$Y$58,A112)</f>
        <v>0</v>
      </c>
      <c r="BH112" s="444">
        <f t="shared" si="63"/>
        <v>0</v>
      </c>
      <c r="BI112" s="234">
        <f>COUNTIF(JEUDI!$D$35:$AB$44,A112)</f>
        <v>0</v>
      </c>
      <c r="BJ112" s="234">
        <f>COUNTIF(JEUDI!$D$49:$Y$58,A112)</f>
        <v>0</v>
      </c>
      <c r="BK112" s="444">
        <f t="shared" si="64"/>
        <v>0</v>
      </c>
      <c r="BL112" s="234">
        <f>COUNTIF(VENDREDI!$D$35:$AB$44,A112)</f>
        <v>0</v>
      </c>
      <c r="BM112" s="235">
        <f>COUNTIF(VENDREDI!$D$49:$Y$58,A112)</f>
        <v>0</v>
      </c>
      <c r="BN112" s="451">
        <f t="shared" si="65"/>
        <v>0</v>
      </c>
      <c r="BO112" s="207">
        <f>COUNTIF(LUNDI!$J$63:$J$66,A112)</f>
        <v>0</v>
      </c>
      <c r="BP112" s="41">
        <f>COUNTIF(LUNDI!$K$63:$K$66,A112)</f>
        <v>0</v>
      </c>
      <c r="BQ112" s="207">
        <f>COUNTIF(MARDI!$J$63:$J$66,A112)</f>
        <v>0</v>
      </c>
      <c r="BR112" s="41">
        <f>COUNTIF(MARDI!$K$63:$K$66,A112)</f>
        <v>0</v>
      </c>
      <c r="BS112" s="207">
        <f>COUNTIF(MERCREDI!$J$63:$J$66,A112)</f>
        <v>0</v>
      </c>
      <c r="BT112" s="41">
        <f>COUNTIF(MERCREDI!$K$63:$K$66,A112)</f>
        <v>0</v>
      </c>
      <c r="BU112" s="207">
        <f>COUNTIF(JEUDI!$J$63:$J$66,A112)</f>
        <v>0</v>
      </c>
      <c r="BV112" s="41">
        <f>COUNTIF(JEUDI!$K$63:$K$66,A112)</f>
        <v>0</v>
      </c>
      <c r="BW112" s="207">
        <f>COUNTIF(VENDREDI!$J$63:$J$66,A112)</f>
        <v>0</v>
      </c>
      <c r="BX112" s="42">
        <f>COUNTIF(VENDREDI!$K$63:$K$66,A112)</f>
        <v>0</v>
      </c>
      <c r="BY112" s="207">
        <f>COUNTIF(LUNDI!$L$66:$L168,A112)</f>
        <v>0</v>
      </c>
      <c r="BZ112" s="208"/>
      <c r="CA112" s="41">
        <f>COUNTIF(MARDI!$L$63:$L$66,A112)</f>
        <v>0</v>
      </c>
      <c r="CB112" s="208"/>
      <c r="CC112" s="208">
        <f>COUNTIF(MERCREDI!$L$63:$L$66,A112)</f>
        <v>0</v>
      </c>
      <c r="CD112" s="208"/>
      <c r="CE112" s="41">
        <f>COUNTIF(JEUDI!$L$63:$L$66,A112)</f>
        <v>0</v>
      </c>
      <c r="CF112" s="208"/>
      <c r="CG112" s="209">
        <f>COUNTIF(VENDREDI!$L$63:$L$66,A112)</f>
        <v>0</v>
      </c>
      <c r="CH112" s="466"/>
      <c r="CI112" s="466"/>
      <c r="CJ112" s="466"/>
      <c r="CK112" s="43">
        <f>COUNTIF(LUNDI!$O$64:$O$66,A112)</f>
        <v>0</v>
      </c>
      <c r="CL112" s="41">
        <f>COUNTIF(MARDI!$O$64:$O$66,A112)</f>
        <v>0</v>
      </c>
      <c r="CM112" s="41">
        <f>COUNTIF(MERCREDI!$O$64:$O$66,A112)</f>
        <v>0</v>
      </c>
      <c r="CN112" s="41">
        <f>COUNTIF(JEUDI!$O$64:$O$66,A112)</f>
        <v>0</v>
      </c>
      <c r="CO112" s="42">
        <f>COUNTIF(VENDREDI!$O$64:$O$66,A112)</f>
        <v>0</v>
      </c>
      <c r="CQ112" s="43">
        <f>COUNTIF(LUNDI!$P$64:$P$66,A112)</f>
        <v>0</v>
      </c>
      <c r="CR112" s="41">
        <f>COUNTIF(MARDI!$P$64:$P$66,A112)</f>
        <v>0</v>
      </c>
      <c r="CS112" s="41">
        <f>COUNTIF(MERCREDI!$P$64:$P$66,A112)</f>
        <v>0</v>
      </c>
      <c r="CT112" s="41">
        <f>COUNTIF(JEUDI!$P$64:$P$66,A112)</f>
        <v>0</v>
      </c>
      <c r="CU112" s="42">
        <f>COUNTIF(VENDREDI!$P$64:$P$66,A112)</f>
        <v>0</v>
      </c>
      <c r="CV112" s="543">
        <f t="shared" si="78"/>
        <v>0</v>
      </c>
      <c r="CW112" s="559" t="e">
        <f>INDEX(LUNDI!$B$6:$B$29,MATCH($A$112,LUNDI!D6:D29,0))</f>
        <v>#N/A</v>
      </c>
      <c r="CX112" s="559" t="e">
        <f>INDEX(LUNDI!$B$6:$B$29,MATCH($A$112,LUNDI!E6:E29,0))</f>
        <v>#N/A</v>
      </c>
      <c r="CY112" s="559" t="e">
        <f>INDEX(LUNDI!$B$6:$B$29,MATCH($A$112,LUNDI!F6:F29,0))</f>
        <v>#N/A</v>
      </c>
      <c r="CZ112" s="559" t="e">
        <f>INDEX(LUNDI!$B$6:$B$29,MATCH($A$112,LUNDI!G6:G29,0))</f>
        <v>#N/A</v>
      </c>
      <c r="DA112" s="559" t="e">
        <f>INDEX(LUNDI!$B$6:$B$29,MATCH($A$112,LUNDI!H6:H29,0))</f>
        <v>#N/A</v>
      </c>
      <c r="DB112" s="559" t="e">
        <f>INDEX(LUNDI!$B$6:$B$29,MATCH($A$112,LUNDI!I6:I29,0))</f>
        <v>#N/A</v>
      </c>
      <c r="DC112" s="559" t="e">
        <f>INDEX(LUNDI!$B$6:$B$29,MATCH($A$112,LUNDI!J6:J29,0))</f>
        <v>#N/A</v>
      </c>
      <c r="DD112" s="559" t="e">
        <f>INDEX(LUNDI!$B$6:$B$29,MATCH($A$112,LUNDI!K6:K29,0))</f>
        <v>#N/A</v>
      </c>
      <c r="DE112" s="559" t="e">
        <f>INDEX(LUNDI!$B$6:$B$29,MATCH($A$112,LUNDI!L6:L29,0))</f>
        <v>#N/A</v>
      </c>
      <c r="DF112" s="559" t="e">
        <f>INDEX(LUNDI!$B$6:$B$29,MATCH($A$112,LUNDI!M6:M29,0))</f>
        <v>#N/A</v>
      </c>
      <c r="DG112" s="559" t="e">
        <f>INDEX(LUNDI!$B$6:$B$29,MATCH($A$112,LUNDI!N6:N29,0))</f>
        <v>#N/A</v>
      </c>
      <c r="DH112" s="559" t="e">
        <f>INDEX(LUNDI!$B$6:$B$29,MATCH($A$112,LUNDI!O6:O29,0))</f>
        <v>#N/A</v>
      </c>
      <c r="DI112" s="559" t="e">
        <f>INDEX(LUNDI!$B$6:$B$29,MATCH($A$112,LUNDI!P6:P29,0))</f>
        <v>#N/A</v>
      </c>
      <c r="DJ112" s="559" t="e">
        <f>INDEX(LUNDI!$B$6:$B$29,MATCH($A$112,LUNDI!Q6:Q29,0))</f>
        <v>#N/A</v>
      </c>
      <c r="DK112" s="559" t="e">
        <f>INDEX(LUNDI!$B$6:$B$29,MATCH($A$112,LUNDI!R6:R29,0))</f>
        <v>#N/A</v>
      </c>
      <c r="DL112" s="559" t="e">
        <f>INDEX(LUNDI!$B$6:$B$29,MATCH($A$112,LUNDI!S6:S29,0))</f>
        <v>#N/A</v>
      </c>
      <c r="DM112" s="559" t="e">
        <f>INDEX(LUNDI!$B$6:$B$29,MATCH($A$112,LUNDI!T6:T29,0))</f>
        <v>#N/A</v>
      </c>
      <c r="DN112" s="559" t="e">
        <f>INDEX(LUNDI!$B$6:$B$29,MATCH($A$112,LUNDI!U6:U29,0))</f>
        <v>#N/A</v>
      </c>
      <c r="DO112" s="559" t="e">
        <f>INDEX(LUNDI!$B$6:$B$29,MATCH($A$112,LUNDI!V6:V29,0))</f>
        <v>#N/A</v>
      </c>
      <c r="DP112" s="559" t="e">
        <f>INDEX(LUNDI!$B$6:$B$29,MATCH($A$112,LUNDI!W6:W29,0))</f>
        <v>#N/A</v>
      </c>
      <c r="DQ112" s="559" t="e">
        <f>INDEX(LUNDI!$B$6:$B$29,MATCH($A$112,LUNDI!X6:X29,0))</f>
        <v>#N/A</v>
      </c>
      <c r="DR112" s="559" t="e">
        <f>INDEX(LUNDI!$B$6:$B$29,MATCH($A$112,LUNDI!Y6:Y29,0))</f>
        <v>#N/A</v>
      </c>
      <c r="DS112" s="559" t="e">
        <f>INDEX(LUNDI!$B$6:$B$29,MATCH($A$112,LUNDI!Z6:Z29,0))</f>
        <v>#N/A</v>
      </c>
      <c r="DT112" s="559">
        <f>INDEX(LUNDI!$B$6:$B$29,MATCH($A$112,LUNDI!AA6:AA29,0))</f>
        <v>0.33333333333333331</v>
      </c>
      <c r="DU112" s="559">
        <f>INDEX(LUNDI!$B$6:$B$29,MATCH($A$112,LUNDI!AB6:AB29,0))</f>
        <v>0.33333333333333331</v>
      </c>
      <c r="DV112" s="572">
        <f t="shared" si="102"/>
        <v>0.66666666666666663</v>
      </c>
      <c r="DW112" s="543">
        <f t="shared" si="103"/>
        <v>0</v>
      </c>
      <c r="DX112" s="559" t="e">
        <f>INDEX(MARDI!$B$6:$B$29,MATCH($A$112,MARDI!D6:D29,0))</f>
        <v>#N/A</v>
      </c>
      <c r="DY112" s="559" t="e">
        <f>INDEX(MARDI!$B$6:$B$29,MATCH($A$112,MARDI!E6:E29,0))</f>
        <v>#N/A</v>
      </c>
      <c r="DZ112" s="559" t="e">
        <f>INDEX(MARDI!$B$6:$B$29,MATCH($A$112,MARDI!F6:F29,0))</f>
        <v>#N/A</v>
      </c>
      <c r="EA112" s="559" t="e">
        <f>INDEX(MARDI!$B$6:$B$29,MATCH($A$112,MARDI!G6:G29,0))</f>
        <v>#N/A</v>
      </c>
      <c r="EB112" s="559" t="e">
        <f>INDEX(MARDI!$B$6:$B$29,MATCH($A$112,MARDI!H6:H29,0))</f>
        <v>#N/A</v>
      </c>
      <c r="EC112" s="559" t="e">
        <f>INDEX(MARDI!$B$6:$B$29,MATCH($A$112,MARDI!I6:I29,0))</f>
        <v>#N/A</v>
      </c>
      <c r="ED112" s="559" t="e">
        <f>INDEX(MARDI!$B$6:$B$29,MATCH($A$112,MARDI!J6:J29,0))</f>
        <v>#N/A</v>
      </c>
      <c r="EE112" s="559" t="e">
        <f>INDEX(MARDI!$B$6:$B$29,MATCH($A$112,MARDI!K6:K29,0))</f>
        <v>#N/A</v>
      </c>
      <c r="EF112" s="559" t="e">
        <f>INDEX(MARDI!$B$6:$B$29,MATCH($A$112,MARDI!L6:L29,0))</f>
        <v>#N/A</v>
      </c>
      <c r="EG112" s="559" t="e">
        <f>INDEX(MARDI!$B$6:$B$29,MATCH($A$112,MARDI!M6:M29,0))</f>
        <v>#N/A</v>
      </c>
      <c r="EH112" s="559" t="e">
        <f>INDEX(MARDI!$B$6:$B$29,MATCH($A$112,MARDI!N6:N29,0))</f>
        <v>#N/A</v>
      </c>
      <c r="EI112" s="559" t="e">
        <f>INDEX(MARDI!$B$6:$B$29,MATCH($A$112,MARDI!O6:O29,0))</f>
        <v>#N/A</v>
      </c>
      <c r="EJ112" s="559" t="e">
        <f>INDEX(MARDI!$B$6:$B$29,MATCH($A$112,MARDI!P6:P29,0))</f>
        <v>#N/A</v>
      </c>
      <c r="EK112" s="559" t="e">
        <f>INDEX(MARDI!$B$6:$B$29,MATCH($A$112,MARDI!Q6:Q29,0))</f>
        <v>#N/A</v>
      </c>
      <c r="EL112" s="559" t="e">
        <f>INDEX(MARDI!$B$6:$B$29,MATCH($A$112,MARDI!R6:R29,0))</f>
        <v>#N/A</v>
      </c>
      <c r="EM112" s="559" t="e">
        <f>INDEX(MARDI!$B$6:$B$29,MATCH($A$112,MARDI!S6:S29,0))</f>
        <v>#N/A</v>
      </c>
      <c r="EN112" s="559" t="e">
        <f>INDEX(MARDI!$B$6:$B$29,MATCH($A$112,MARDI!T6:T29,0))</f>
        <v>#N/A</v>
      </c>
      <c r="EO112" s="559" t="e">
        <f>INDEX(MARDI!$B$6:$B$29,MATCH($A$112,MARDI!U6:U29,0))</f>
        <v>#N/A</v>
      </c>
      <c r="EP112" s="559" t="e">
        <f>INDEX(MARDI!$B$6:$B$29,MATCH($A$112,MARDI!V6:V29,0))</f>
        <v>#N/A</v>
      </c>
      <c r="EQ112" s="559" t="e">
        <f>INDEX(MARDI!$B$6:$B$29,MATCH($A$112,MARDI!W6:W29,0))</f>
        <v>#N/A</v>
      </c>
      <c r="ER112" s="559" t="e">
        <f>INDEX(MARDI!$B$6:$B$29,MATCH($A$112,MARDI!X6:X29,0))</f>
        <v>#N/A</v>
      </c>
      <c r="ES112" s="559" t="e">
        <f>INDEX(MARDI!$B$6:$B$29,MATCH($A$112,MARDI!Y6:Y29,0))</f>
        <v>#N/A</v>
      </c>
      <c r="ET112" s="559" t="e">
        <f>INDEX(MARDI!$B$6:$B$29,MATCH($A$112,MARDI!Z6:Z29,0))</f>
        <v>#N/A</v>
      </c>
      <c r="EU112" s="559">
        <f>INDEX(MARDI!$B$6:$B$29,MATCH($A$112,MARDI!AA6:AA29,0))</f>
        <v>0.33333333333333331</v>
      </c>
      <c r="EV112" s="559">
        <f>INDEX(MARDI!$B$6:$B$29,MATCH($A$112,MARDI!AB6:AB29,0))</f>
        <v>0.33333333333333331</v>
      </c>
      <c r="EW112" s="572">
        <f t="shared" si="104"/>
        <v>0.66666666666666663</v>
      </c>
      <c r="EY112" s="568">
        <f t="shared" si="79"/>
        <v>0</v>
      </c>
      <c r="EZ112" s="559" t="e">
        <f>INDEX(MERCREDI!$B$6:$B$29,MATCH($A$112,MERCREDI!D6:D29,0))</f>
        <v>#N/A</v>
      </c>
      <c r="FA112" s="559" t="e">
        <f>INDEX(MERCREDI!$B$6:$B$29,MATCH($A$112,MERCREDI!E6:E29,0))</f>
        <v>#N/A</v>
      </c>
      <c r="FB112" s="559" t="e">
        <f>INDEX(MERCREDI!$B$6:$B$29,MATCH($A$112,MERCREDI!F6:F29,0))</f>
        <v>#N/A</v>
      </c>
      <c r="FC112" s="559" t="e">
        <f>INDEX(MERCREDI!$B$6:$B$29,MATCH($A$112,MERCREDI!G6:G29,0))</f>
        <v>#N/A</v>
      </c>
      <c r="FD112" s="559" t="e">
        <f>INDEX(MERCREDI!$B$6:$B$29,MATCH($A$112,MERCREDI!H6:H29,0))</f>
        <v>#N/A</v>
      </c>
      <c r="FE112" s="559" t="e">
        <f>INDEX(MERCREDI!$B$6:$B$29,MATCH($A$112,MERCREDI!I6:I29,0))</f>
        <v>#N/A</v>
      </c>
      <c r="FF112" s="559" t="e">
        <f>INDEX(MERCREDI!$B$6:$B$29,MATCH($A$112,MERCREDI!J6:J29,0))</f>
        <v>#N/A</v>
      </c>
      <c r="FG112" s="559" t="e">
        <f>INDEX(MERCREDI!$B$6:$B$29,MATCH($A$112,MERCREDI!K6:K29,0))</f>
        <v>#N/A</v>
      </c>
      <c r="FH112" s="559" t="e">
        <f>INDEX(MERCREDI!$B$6:$B$29,MATCH($A$112,MERCREDI!L6:L29,0))</f>
        <v>#N/A</v>
      </c>
      <c r="FI112" s="559" t="e">
        <f>INDEX(MERCREDI!$B$6:$B$29,MATCH($A$112,MERCREDI!M6:M29,0))</f>
        <v>#N/A</v>
      </c>
      <c r="FJ112" s="559" t="e">
        <f>INDEX(MERCREDI!$B$6:$B$29,MATCH($A$112,MERCREDI!N6:N29,0))</f>
        <v>#N/A</v>
      </c>
      <c r="FK112" s="559" t="e">
        <f>INDEX(MERCREDI!$B$6:$B$29,MATCH($A$112,MERCREDI!O6:O29,0))</f>
        <v>#N/A</v>
      </c>
      <c r="FL112" s="559" t="e">
        <f>INDEX(MERCREDI!$B$6:$B$29,MATCH($A$112,MERCREDI!P6:P29,0))</f>
        <v>#N/A</v>
      </c>
      <c r="FM112" s="559" t="e">
        <f>INDEX(MERCREDI!$B$6:$B$29,MATCH($A$112,MERCREDI!Q6:Q29,0))</f>
        <v>#N/A</v>
      </c>
      <c r="FN112" s="559" t="e">
        <f>INDEX(MERCREDI!$B$6:$B$29,MATCH($A$112,MERCREDI!R6:R29,0))</f>
        <v>#N/A</v>
      </c>
      <c r="FO112" s="559" t="e">
        <f>INDEX(MERCREDI!$B$6:$B$29,MATCH($A$112,MERCREDI!S6:S29,0))</f>
        <v>#N/A</v>
      </c>
      <c r="FP112" s="559" t="e">
        <f>INDEX(MERCREDI!$B$6:$B$29,MATCH($A$112,MERCREDI!T6:T29,0))</f>
        <v>#N/A</v>
      </c>
      <c r="FQ112" s="559" t="e">
        <f>INDEX(MERCREDI!$B$6:$B$29,MATCH($A$112,MERCREDI!U6:U29,0))</f>
        <v>#N/A</v>
      </c>
      <c r="FR112" s="559" t="e">
        <f>INDEX(MERCREDI!$B$6:$B$29,MATCH($A$112,MERCREDI!V6:V29,0))</f>
        <v>#N/A</v>
      </c>
      <c r="FS112" s="559" t="e">
        <f>INDEX(MERCREDI!$B$6:$B$29,MATCH($A$112,MERCREDI!W6:W29,0))</f>
        <v>#N/A</v>
      </c>
      <c r="FT112" s="559" t="e">
        <f>INDEX(MERCREDI!$B$6:$B$29,MATCH($A$112,MERCREDI!X6:X29,0))</f>
        <v>#N/A</v>
      </c>
      <c r="FU112" s="559" t="e">
        <f>INDEX(MERCREDI!$B$6:$B$29,MATCH($A$112,MERCREDI!Y6:Y29,0))</f>
        <v>#N/A</v>
      </c>
      <c r="FV112" s="559" t="e">
        <f>INDEX(MERCREDI!$B$6:$B$29,MATCH($A$112,MERCREDI!Z6:Z29,0))</f>
        <v>#N/A</v>
      </c>
      <c r="FW112" s="559">
        <f>INDEX(MERCREDI!$B$6:$B$29,MATCH($A$112,MERCREDI!AA6:AA29,0))</f>
        <v>0.33333333333333331</v>
      </c>
      <c r="FX112" s="559">
        <f>INDEX(MERCREDI!$B$6:$B$29,MATCH($A$112,MERCREDI!AB6:AB29,0))</f>
        <v>0.33333333333333331</v>
      </c>
      <c r="FY112" s="572">
        <f t="shared" si="80"/>
        <v>0.66666666666666663</v>
      </c>
      <c r="GA112" s="570">
        <f t="shared" si="81"/>
        <v>0</v>
      </c>
      <c r="GB112" s="565" t="e">
        <f>INDEX(JEUDI!$B$6:$B$29,MATCH($A$112,JEUDI!D6:D29,0))</f>
        <v>#N/A</v>
      </c>
      <c r="GC112" s="565" t="e">
        <f>INDEX(JEUDI!$B$6:$B$29,MATCH($A$112,JEUDI!E6:E29,0))</f>
        <v>#N/A</v>
      </c>
      <c r="GD112" s="565" t="e">
        <f>INDEX(JEUDI!$B$6:$B$29,MATCH($A$112,JEUDI!F6:F29,0))</f>
        <v>#N/A</v>
      </c>
      <c r="GE112" s="565" t="e">
        <f>INDEX(JEUDI!$B$6:$B$29,MATCH($A$112,JEUDI!G6:G29,0))</f>
        <v>#N/A</v>
      </c>
      <c r="GF112" s="565" t="e">
        <f>INDEX(JEUDI!$B$6:$B$29,MATCH($A$112,JEUDI!H6:H29,0))</f>
        <v>#N/A</v>
      </c>
      <c r="GG112" s="565" t="e">
        <f>INDEX(JEUDI!$B$6:$B$29,MATCH($A$112,JEUDI!I6:I29,0))</f>
        <v>#N/A</v>
      </c>
      <c r="GH112" s="565" t="e">
        <f>INDEX(JEUDI!$B$6:$B$29,MATCH($A$112,JEUDI!J6:J29,0))</f>
        <v>#N/A</v>
      </c>
      <c r="GI112" s="565" t="e">
        <f>INDEX(JEUDI!$B$6:$B$29,MATCH($A$112,JEUDI!K6:K29,0))</f>
        <v>#N/A</v>
      </c>
      <c r="GJ112" s="565" t="e">
        <f>INDEX(JEUDI!$B$6:$B$29,MATCH($A$112,JEUDI!L6:L29,0))</f>
        <v>#N/A</v>
      </c>
      <c r="GK112" s="565" t="e">
        <f>INDEX(JEUDI!$B$6:$B$29,MATCH($A$112,JEUDI!M6:M29,0))</f>
        <v>#N/A</v>
      </c>
      <c r="GL112" s="565" t="e">
        <f>INDEX(JEUDI!$B$6:$B$29,MATCH($A$112,JEUDI!N6:N29,0))</f>
        <v>#N/A</v>
      </c>
      <c r="GM112" s="565" t="e">
        <f>INDEX(JEUDI!$B$6:$B$29,MATCH($A$112,JEUDI!O6:O29,0))</f>
        <v>#N/A</v>
      </c>
      <c r="GN112" s="565" t="e">
        <f>INDEX(JEUDI!$B$6:$B$29,MATCH($A$112,JEUDI!P6:P29,0))</f>
        <v>#N/A</v>
      </c>
      <c r="GO112" s="565" t="e">
        <f>INDEX(JEUDI!$B$6:$B$29,MATCH($A$112,JEUDI!Q6:Q29,0))</f>
        <v>#N/A</v>
      </c>
      <c r="GP112" s="565" t="e">
        <f>INDEX(JEUDI!$B$6:$B$29,MATCH($A$112,JEUDI!R6:R29,0))</f>
        <v>#N/A</v>
      </c>
      <c r="GQ112" s="565" t="e">
        <f>INDEX(JEUDI!$B$6:$B$29,MATCH($A$112,JEUDI!S6:S29,0))</f>
        <v>#N/A</v>
      </c>
      <c r="GR112" s="565" t="e">
        <f>INDEX(JEUDI!$B$6:$B$29,MATCH($A$112,JEUDI!T6:T29,0))</f>
        <v>#N/A</v>
      </c>
      <c r="GS112" s="565" t="e">
        <f>INDEX(JEUDI!$B$6:$B$29,MATCH($A$112,JEUDI!U6:U29,0))</f>
        <v>#N/A</v>
      </c>
      <c r="GT112" s="565" t="e">
        <f>INDEX(JEUDI!$B$6:$B$29,MATCH($A$112,JEUDI!V6:V29,0))</f>
        <v>#N/A</v>
      </c>
      <c r="GU112" s="565" t="e">
        <f>INDEX(JEUDI!$B$6:$B$29,MATCH($A$112,JEUDI!W6:W29,0))</f>
        <v>#N/A</v>
      </c>
      <c r="GV112" s="565" t="e">
        <f>INDEX(JEUDI!$B$6:$B$29,MATCH($A$112,JEUDI!X6:X29,0))</f>
        <v>#N/A</v>
      </c>
      <c r="GW112" s="565" t="e">
        <f>INDEX(JEUDI!$B$6:$B$29,MATCH($A$112,JEUDI!Y6:Y29,0))</f>
        <v>#N/A</v>
      </c>
      <c r="GX112" s="565" t="e">
        <f>INDEX(JEUDI!$B$6:$B$29,MATCH($A$112,JEUDI!Z6:Z29,0))</f>
        <v>#N/A</v>
      </c>
      <c r="GY112" s="565">
        <f>INDEX(JEUDI!$B$6:$B$29,MATCH($A$112,JEUDI!AA6:AA29,0))</f>
        <v>0.33333333333333331</v>
      </c>
      <c r="GZ112" s="565">
        <f>INDEX(JEUDI!$B$6:$B$29,MATCH($A$112,JEUDI!AB6:AB29,0))</f>
        <v>0.33333333333333331</v>
      </c>
      <c r="HA112" s="572">
        <f t="shared" si="82"/>
        <v>0.66666666666666663</v>
      </c>
      <c r="HC112" s="772">
        <f t="shared" si="83"/>
        <v>0</v>
      </c>
      <c r="HD112" s="565" t="e">
        <f>INDEX(VENDREDI!$B$6:$B$29,MATCH($A$112,VENDREDI!D6:D29,0))</f>
        <v>#N/A</v>
      </c>
      <c r="HE112" s="565" t="e">
        <f>INDEX(VENDREDI!$B$6:$B$29,MATCH($A$112,VENDREDI!E6:E29,0))</f>
        <v>#N/A</v>
      </c>
      <c r="HF112" s="565" t="e">
        <f>INDEX(VENDREDI!$B$6:$B$29,MATCH($A$112,VENDREDI!F6:F29,0))</f>
        <v>#N/A</v>
      </c>
      <c r="HG112" s="565" t="e">
        <f>INDEX(VENDREDI!$B$6:$B$29,MATCH($A$112,VENDREDI!G6:G29,0))</f>
        <v>#N/A</v>
      </c>
      <c r="HH112" s="565" t="e">
        <f>INDEX(VENDREDI!$B$6:$B$29,MATCH($A$112,VENDREDI!H6:H29,0))</f>
        <v>#N/A</v>
      </c>
      <c r="HI112" s="565" t="e">
        <f>INDEX(VENDREDI!$B$6:$B$29,MATCH($A$112,VENDREDI!I6:I29,0))</f>
        <v>#N/A</v>
      </c>
      <c r="HJ112" s="565" t="e">
        <f>INDEX(VENDREDI!$B$6:$B$29,MATCH($A$112,VENDREDI!J6:J29,0))</f>
        <v>#N/A</v>
      </c>
      <c r="HK112" s="565" t="e">
        <f>INDEX(VENDREDI!$B$6:$B$29,MATCH($A$112,VENDREDI!K6:K29,0))</f>
        <v>#N/A</v>
      </c>
      <c r="HL112" s="565" t="e">
        <f>INDEX(VENDREDI!$B$6:$B$29,MATCH($A$112,VENDREDI!L6:L29,0))</f>
        <v>#N/A</v>
      </c>
      <c r="HM112" s="565" t="e">
        <f>INDEX(VENDREDI!$B$6:$B$29,MATCH($A$112,VENDREDI!M6:M29,0))</f>
        <v>#N/A</v>
      </c>
      <c r="HN112" s="565" t="e">
        <f>INDEX(VENDREDI!$B$6:$B$29,MATCH($A$112,VENDREDI!N6:N29,0))</f>
        <v>#N/A</v>
      </c>
      <c r="HO112" s="565" t="e">
        <f>INDEX(VENDREDI!$B$6:$B$29,MATCH($A$112,VENDREDI!O6:O29,0))</f>
        <v>#N/A</v>
      </c>
      <c r="HP112" s="565" t="e">
        <f>INDEX(VENDREDI!$B$6:$B$29,MATCH($A$112,VENDREDI!P6:P29,0))</f>
        <v>#N/A</v>
      </c>
      <c r="HQ112" s="565" t="e">
        <f>INDEX(VENDREDI!$B$6:$B$29,MATCH($A$112,VENDREDI!Q6:Q29,0))</f>
        <v>#N/A</v>
      </c>
      <c r="HR112" s="565" t="e">
        <f>INDEX(VENDREDI!$B$6:$B$29,MATCH($A$112,VENDREDI!R6:R29,0))</f>
        <v>#N/A</v>
      </c>
      <c r="HS112" s="565" t="e">
        <f>INDEX(VENDREDI!$B$6:$B$29,MATCH($A$112,VENDREDI!S6:S29,0))</f>
        <v>#N/A</v>
      </c>
      <c r="HT112" s="565" t="e">
        <f>INDEX(VENDREDI!$B$6:$B$29,MATCH($A$112,VENDREDI!T6:T29,0))</f>
        <v>#N/A</v>
      </c>
      <c r="HU112" s="565" t="e">
        <f>INDEX(VENDREDI!$B$6:$B$29,MATCH($A$112,VENDREDI!U6:U29,0))</f>
        <v>#N/A</v>
      </c>
      <c r="HV112" s="565" t="e">
        <f>INDEX(VENDREDI!$B$6:$B$29,MATCH($A$112,VENDREDI!V6:V29,0))</f>
        <v>#N/A</v>
      </c>
      <c r="HW112" s="565" t="e">
        <f>INDEX(VENDREDI!$B$6:$B$29,MATCH($A$112,VENDREDI!W6:W29,0))</f>
        <v>#N/A</v>
      </c>
      <c r="HX112" s="565" t="e">
        <f>INDEX(VENDREDI!$B$6:$B$29,MATCH($A$112,VENDREDI!X6:X29,0))</f>
        <v>#N/A</v>
      </c>
      <c r="HY112" s="565" t="e">
        <f>INDEX(VENDREDI!$B$6:$B$29,MATCH($A$112,VENDREDI!Y6:Y29,0))</f>
        <v>#N/A</v>
      </c>
      <c r="HZ112" s="565" t="e">
        <f>INDEX(VENDREDI!$B$6:$B$29,MATCH($A$112,VENDREDI!Z6:Z29,0))</f>
        <v>#N/A</v>
      </c>
      <c r="IA112" s="565">
        <f>INDEX(VENDREDI!$B$6:$B$29,MATCH($A$112,VENDREDI!AA6:AA29,0))</f>
        <v>0.33333333333333331</v>
      </c>
      <c r="IB112" s="565">
        <f>INDEX(VENDREDI!$B$6:$B$29,MATCH($A$112,VENDREDI!AB6:AB29,0))</f>
        <v>0.33333333333333331</v>
      </c>
      <c r="IC112" s="572">
        <f t="shared" si="84"/>
        <v>0.66666666666666663</v>
      </c>
      <c r="IG112" s="772">
        <f t="shared" si="85"/>
        <v>0</v>
      </c>
      <c r="JG112" s="572">
        <f t="shared" si="86"/>
        <v>0</v>
      </c>
      <c r="JI112" s="772">
        <f t="shared" si="87"/>
        <v>0</v>
      </c>
      <c r="KI112" s="572">
        <f t="shared" si="88"/>
        <v>0</v>
      </c>
      <c r="KK112" s="565">
        <f t="shared" si="89"/>
        <v>0</v>
      </c>
      <c r="LK112" s="572">
        <f t="shared" si="90"/>
        <v>0</v>
      </c>
      <c r="LM112" s="565">
        <f t="shared" si="91"/>
        <v>0</v>
      </c>
      <c r="MM112" s="572">
        <f t="shared" si="92"/>
        <v>0</v>
      </c>
      <c r="MP112" s="565">
        <f t="shared" si="93"/>
        <v>0</v>
      </c>
      <c r="NP112" s="572">
        <f t="shared" si="94"/>
        <v>0</v>
      </c>
      <c r="NS112" s="564">
        <f t="shared" si="95"/>
        <v>0</v>
      </c>
      <c r="NT112" s="617" t="e">
        <f>INDEX(LUNDI!$B$63:$B$66,MATCH(A112,LUNDI!$D$63:$D$66,0))</f>
        <v>#N/A</v>
      </c>
      <c r="NU112" s="618" t="e">
        <f>INDEX(LUNDI!$B$63:$B$66,MATCH(A112,LUNDI!$E$63:$E$66,0))</f>
        <v>#N/A</v>
      </c>
      <c r="NV112" s="625" t="e">
        <f>INDEX(LUNDI!$H$63:$H$66,MATCH(A112,LUNDI!$J$63:$J$66,0))</f>
        <v>#N/A</v>
      </c>
      <c r="NW112" s="626" t="e">
        <f>INDEX(LUNDI!$H$63:$H$66,MATCH(A112,LUNDI!$K$63:$K$66,0))</f>
        <v>#N/A</v>
      </c>
      <c r="NX112" s="617" t="e">
        <f>INDEX(MARDI!$B$63:$B$66,MATCH(A112,MARDI!$D$63:$D$66,0))</f>
        <v>#N/A</v>
      </c>
      <c r="NY112" s="618" t="e">
        <f>INDEX(MARDI!$B$63:$B$66,MATCH(A112,MARDI!$E$63:$E$66,0))</f>
        <v>#N/A</v>
      </c>
      <c r="NZ112" s="625" t="e">
        <f>INDEX(MARDI!$H$63:$H$66,MATCH(A112,MARDI!$J$63:$J$66,0))</f>
        <v>#N/A</v>
      </c>
      <c r="OA112" s="626" t="e">
        <f>INDEX(MARDI!$H$63:$H$66,MATCH(A112,MARDI!$K$63:$K$66,0))</f>
        <v>#N/A</v>
      </c>
      <c r="OB112" s="617" t="e">
        <f>INDEX(MERCREDI!$B$63:$B$66,MATCH(A112,MERCREDI!$D$63:$D$66,0))</f>
        <v>#N/A</v>
      </c>
      <c r="OC112" s="618" t="e">
        <f>INDEX(MERCREDI!$B$63:$B$66,MATCH(A112,MERCREDI!$E$63:$E$66,0))</f>
        <v>#N/A</v>
      </c>
      <c r="OD112" s="625" t="e">
        <f>INDEX(MERCREDI!$H$63:$H$66,MATCH(A112,MERCREDI!$J$63:$J$66,0))</f>
        <v>#N/A</v>
      </c>
      <c r="OE112" s="626" t="e">
        <f>INDEX(MERCREDI!$H$63:$H$66,MATCH(A112,MERCREDI!$K$63:$K$66,0))</f>
        <v>#N/A</v>
      </c>
      <c r="OF112" s="617" t="e">
        <f>INDEX(JEUDI!$B$63:$B$66,MATCH(A112,JEUDI!$D$63:$D$66,0))</f>
        <v>#N/A</v>
      </c>
      <c r="OG112" s="618" t="e">
        <f>INDEX(JEUDI!$B$63:$B$66,MATCH(A112,JEUDI!$E$63:$E$66,0))</f>
        <v>#N/A</v>
      </c>
      <c r="OH112" s="625" t="e">
        <f>INDEX(JEUDI!$H$63:$H$66,MATCH(A112,JEUDI!$J$63:$J$66,0))</f>
        <v>#N/A</v>
      </c>
      <c r="OI112" s="626" t="e">
        <f>INDEX(JEUDI!$H$63:$H$66,MATCH(A112,JEUDI!$K$63:$K$66,0))</f>
        <v>#N/A</v>
      </c>
      <c r="OJ112" s="617" t="e">
        <f>INDEX(VENDREDI!$B$63:$B$66,MATCH(A112,VENDREDI!$D$63:$D$66,0))</f>
        <v>#N/A</v>
      </c>
      <c r="OK112" s="618" t="e">
        <f>INDEX(VENDREDI!$B$63:$B$66,MATCH(A112,VENDREDI!$E$63:$E$66,0))</f>
        <v>#N/A</v>
      </c>
      <c r="OL112" s="625" t="e">
        <f>INDEX(VENDREDI!$H$63:$H$66,MATCH(A112,VENDREDI!$J$63:$J$66,0))</f>
        <v>#N/A</v>
      </c>
      <c r="OM112" s="626" t="e">
        <f>INDEX(VENDREDI!$H$63:$H$66,MATCH(A112,VENDREDI!$K$63:$K$66,0))</f>
        <v>#N/A</v>
      </c>
      <c r="ON112" s="669">
        <f t="shared" si="96"/>
        <v>0</v>
      </c>
      <c r="OO112" s="641" t="e">
        <f>INDEX(LUNDI!$C$63:$C$66,MATCH(A112,LUNDI!$D$63:$D$66,0))</f>
        <v>#N/A</v>
      </c>
      <c r="OP112" s="642" t="e">
        <f>INDEX(LUNDI!$C$63:$C$66,MATCH(A112,LUNDI!$E$63:$E$66,0))</f>
        <v>#N/A</v>
      </c>
      <c r="OQ112" s="645" t="e">
        <f>INDEX(LUNDI!$I$63:$I$66,MATCH(A112,LUNDI!$J$63:$J$66,0))</f>
        <v>#N/A</v>
      </c>
      <c r="OR112" s="646" t="e">
        <f>INDEX(LUNDI!$I$63:$I$66,MATCH(A112,LUNDI!$K$63:$K$66,0))</f>
        <v>#N/A</v>
      </c>
      <c r="OS112" s="649" t="e">
        <f>INDEX(MARDI!$C$63:$C$66,MATCH(A112,MARDI!$D$63:$D$66,0))</f>
        <v>#N/A</v>
      </c>
      <c r="OT112" s="650" t="e">
        <f>INDEX(MARDI!$C$63:$C$66,MATCH(A112,MARDI!$E$63:$E$66,0))</f>
        <v>#N/A</v>
      </c>
      <c r="OU112" s="651" t="e">
        <f>INDEX(MARDI!$I$63:$I$66,MATCH(A112,MARDI!$J$63:$J$66,0))</f>
        <v>#N/A</v>
      </c>
      <c r="OV112" s="652" t="e">
        <f>INDEX(MARDI!$I$63:$I$66,MATCH(A112,MARDI!$K$63:$K$66,0))</f>
        <v>#N/A</v>
      </c>
      <c r="OW112" s="657" t="e">
        <f>INDEX(MERCREDI!$C$63:$C$66,MATCH(A112,MERCREDI!$D$63:$D$66,0))</f>
        <v>#N/A</v>
      </c>
      <c r="OX112" s="658" t="e">
        <f>INDEX(MERCREDI!$C$63:$C$66,MATCH(A112,MERCREDI!$E$63:$E$66,0))</f>
        <v>#N/A</v>
      </c>
      <c r="OY112" s="659" t="e">
        <f>INDEX(MERCREDI!$I$63:$I$66,MATCH(A112,MERCREDI!$J$63:$J$66,0))</f>
        <v>#N/A</v>
      </c>
      <c r="OZ112" s="660" t="e">
        <f>INDEX(MERCREDI!$I$63:$I$66,MATCH(A112,MERCREDI!$K$63:$K$66,0))</f>
        <v>#N/A</v>
      </c>
      <c r="PA112" s="657" t="e">
        <f>INDEX(JEUDI!$C$63:$C$66,MATCH(A112,JEUDI!$D$63:$D$66,0))</f>
        <v>#N/A</v>
      </c>
      <c r="PB112" s="658" t="e">
        <f>INDEX(JEUDI!$C$63:$C$66,MATCH(A112,JEUDI!$E$63:$E$66,0))</f>
        <v>#N/A</v>
      </c>
      <c r="PC112" s="659" t="e">
        <f>INDEX(JEUDI!$I$63:$I$66,MATCH(A112,JEUDI!$J$63:$J$66,0))</f>
        <v>#N/A</v>
      </c>
      <c r="PD112" s="660" t="e">
        <f>INDEX(JEUDI!$I$63:$I$66,MATCH(A112,JEUDI!$K$63:$K$66,0))</f>
        <v>#N/A</v>
      </c>
      <c r="PE112" s="657" t="e">
        <f>INDEX(VENDREDI!$C$63:$C$66,MATCH(A112,VENDREDI!$D$63:$D$66,0))</f>
        <v>#N/A</v>
      </c>
      <c r="PF112" s="658" t="e">
        <f>INDEX(VENDREDI!$C$63:$C$66,MATCH(A112,VENDREDI!$E$63:$E$66,0))</f>
        <v>#N/A</v>
      </c>
      <c r="PG112" s="659" t="e">
        <f>INDEX(VENDREDI!$I$63:$I$66,MATCH(A112,VENDREDI!$J$63:$J$66,0))</f>
        <v>#N/A</v>
      </c>
      <c r="PH112" s="660" t="e">
        <f>INDEX(VENDREDI!$I$63:$I$66,MATCH(A112,VENDREDI!$K$63:$K$66,0))</f>
        <v>#N/A</v>
      </c>
    </row>
    <row r="113" spans="1:424" x14ac:dyDescent="0.25">
      <c r="A113" s="198">
        <f>'LISTE DES PROFS'!A108</f>
        <v>0</v>
      </c>
      <c r="B113" s="226">
        <f t="shared" si="69"/>
        <v>0</v>
      </c>
      <c r="C113" s="487">
        <f t="shared" si="70"/>
        <v>0</v>
      </c>
      <c r="D113" s="481">
        <f t="shared" si="71"/>
        <v>0</v>
      </c>
      <c r="E113" s="482">
        <f t="shared" si="72"/>
        <v>0</v>
      </c>
      <c r="F113" s="226">
        <f t="shared" si="73"/>
        <v>0</v>
      </c>
      <c r="G113" s="487">
        <f t="shared" si="74"/>
        <v>0</v>
      </c>
      <c r="H113" s="481">
        <f t="shared" si="97"/>
        <v>0</v>
      </c>
      <c r="I113" s="482">
        <f t="shared" si="76"/>
        <v>0</v>
      </c>
      <c r="J113" s="226">
        <f t="shared" si="98"/>
        <v>0</v>
      </c>
      <c r="K113" s="487">
        <f t="shared" si="99"/>
        <v>0</v>
      </c>
      <c r="L113" s="481">
        <f t="shared" si="100"/>
        <v>0</v>
      </c>
      <c r="M113" s="482">
        <f t="shared" si="101"/>
        <v>0</v>
      </c>
      <c r="N113" s="492">
        <f t="shared" si="77"/>
        <v>0</v>
      </c>
      <c r="P113" s="226">
        <f>COUNTIF(LUNDI!$D$6:$AB$15,A113)</f>
        <v>0</v>
      </c>
      <c r="Q113" s="228">
        <f>COUNTIF(LUNDI!$D$20:$Y$29,A113)</f>
        <v>0</v>
      </c>
      <c r="R113" s="444">
        <f t="shared" si="56"/>
        <v>0</v>
      </c>
      <c r="S113" s="228">
        <f>COUNTIF(MARDI!$D$6:$AB$15,A113)</f>
        <v>0</v>
      </c>
      <c r="T113" s="228">
        <f>COUNTIF(MARDI!$D$20:$Y$29,A113)</f>
        <v>0</v>
      </c>
      <c r="U113" s="444">
        <f t="shared" si="57"/>
        <v>0</v>
      </c>
      <c r="V113" s="228">
        <f>COUNTIF(MERCREDI!$D$6:$AB$15,A113)</f>
        <v>0</v>
      </c>
      <c r="W113" s="228">
        <f>COUNTIF(MERCREDI!$D$20:$Y$29,A113)</f>
        <v>0</v>
      </c>
      <c r="X113" s="444">
        <f t="shared" si="58"/>
        <v>0</v>
      </c>
      <c r="Y113" s="228">
        <f>COUNTIF(JEUDI!$D$6:$AB$15,A113)</f>
        <v>0</v>
      </c>
      <c r="Z113" s="228">
        <f>COUNTIF(JEUDI!$D$20:$Y$29,A113)</f>
        <v>0</v>
      </c>
      <c r="AA113" s="444">
        <f t="shared" si="59"/>
        <v>0</v>
      </c>
      <c r="AB113" s="228">
        <f>COUNTIF(VENDREDI!$D$6:$AB$15,A113)</f>
        <v>0</v>
      </c>
      <c r="AC113" s="229">
        <f>COUNTIF(VENDREDI!$D$20:$Y$29,A113)</f>
        <v>0</v>
      </c>
      <c r="AD113" s="451">
        <f t="shared" si="60"/>
        <v>0</v>
      </c>
      <c r="AE113" s="226">
        <f>COUNTIF(LUNDI!$D$63:$D$66,A113)</f>
        <v>0</v>
      </c>
      <c r="AF113" s="227">
        <f>COUNTIF(LUNDI!$E$63:$E$66,A113)</f>
        <v>0</v>
      </c>
      <c r="AG113" s="228">
        <f>COUNTIF(MARDI!$D$63:$D$66,A113)</f>
        <v>0</v>
      </c>
      <c r="AH113" s="234">
        <f>COUNTIF(MARDI!$E$63:$E$66,A113)</f>
        <v>0</v>
      </c>
      <c r="AI113" s="228">
        <f>COUNTIF(MERCREDI!$D$63:$D$66,A113)</f>
        <v>0</v>
      </c>
      <c r="AJ113" s="234">
        <f>COUNTIF(MERCREDI!$E$63:$E$66,A113)</f>
        <v>0</v>
      </c>
      <c r="AK113" s="228">
        <f>COUNTIF(JEUDI!$D$63:$D$66,A113)</f>
        <v>0</v>
      </c>
      <c r="AL113" s="227">
        <f>COUNTIF(JEUDI!$E$63:$E$66,A113)</f>
        <v>0</v>
      </c>
      <c r="AM113" s="228">
        <f>COUNTIF(VENDREDI!$D$63:$D$66,A113)</f>
        <v>0</v>
      </c>
      <c r="AN113" s="525">
        <f>COUNTIF(VENDREDI!$E$63:$E$66,A113)</f>
        <v>0</v>
      </c>
      <c r="AO113" s="226">
        <f>COUNTIF(LUNDI!$F$63:$F$66,A113)</f>
        <v>0</v>
      </c>
      <c r="AP113" s="227"/>
      <c r="AQ113" s="228">
        <f>COUNTIF(MARDI!$F$63:$F$66,A113)</f>
        <v>0</v>
      </c>
      <c r="AR113" s="227"/>
      <c r="AS113" s="228">
        <f>COUNTIF(MERCREDI!$F$63:$F$66,A113)</f>
        <v>0</v>
      </c>
      <c r="AT113" s="227"/>
      <c r="AU113" s="228">
        <f>COUNTIF(JEUDI!$F$63:$F$66,A113)</f>
        <v>0</v>
      </c>
      <c r="AV113" s="227"/>
      <c r="AW113" s="229">
        <f>COUNTIF(VENDREDI!$F$63:$F$66,A113)</f>
        <v>0</v>
      </c>
      <c r="AZ113" s="236">
        <f>COUNTIF(LUNDI!$D$35:$AB$44,A113)</f>
        <v>0</v>
      </c>
      <c r="BA113" s="237">
        <f>COUNTIF(LUNDI!$D$49:$Y$58,A113)</f>
        <v>0</v>
      </c>
      <c r="BB113" s="444">
        <f t="shared" si="61"/>
        <v>0</v>
      </c>
      <c r="BC113" s="237">
        <f>COUNTIF(MARDI!$D$35:$AB$44,A113)</f>
        <v>0</v>
      </c>
      <c r="BD113" s="237">
        <f>COUNTIF(MARDI!$D$49:$Y$58,A113)</f>
        <v>0</v>
      </c>
      <c r="BE113" s="444">
        <f t="shared" si="62"/>
        <v>0</v>
      </c>
      <c r="BF113" s="237">
        <f>COUNTIF(MERCREDI!$D$35:$AB$44,A113)</f>
        <v>0</v>
      </c>
      <c r="BG113" s="237">
        <f>COUNTIF(MERCREDI!$D$49:$Y$58,A113)</f>
        <v>0</v>
      </c>
      <c r="BH113" s="444">
        <f t="shared" si="63"/>
        <v>0</v>
      </c>
      <c r="BI113" s="237">
        <f>COUNTIF(JEUDI!$D$35:$AB$44,A113)</f>
        <v>0</v>
      </c>
      <c r="BJ113" s="237">
        <f>COUNTIF(JEUDI!$D$49:$Y$58,A113)</f>
        <v>0</v>
      </c>
      <c r="BK113" s="444">
        <f t="shared" si="64"/>
        <v>0</v>
      </c>
      <c r="BL113" s="237">
        <f>COUNTIF(VENDREDI!$D$35:$AB$44,A113)</f>
        <v>0</v>
      </c>
      <c r="BM113" s="238">
        <f>COUNTIF(VENDREDI!$D$49:$Y$58,A113)</f>
        <v>0</v>
      </c>
      <c r="BN113" s="451">
        <f t="shared" si="65"/>
        <v>0</v>
      </c>
      <c r="BO113" s="207">
        <f>COUNTIF(LUNDI!$J$63:$J$66,A113)</f>
        <v>0</v>
      </c>
      <c r="BP113" s="41">
        <f>COUNTIF(LUNDI!$K$63:$K$66,A113)</f>
        <v>0</v>
      </c>
      <c r="BQ113" s="207">
        <f>COUNTIF(MARDI!$J$63:$J$66,A113)</f>
        <v>0</v>
      </c>
      <c r="BR113" s="41">
        <f>COUNTIF(MARDI!$K$63:$K$66,A113)</f>
        <v>0</v>
      </c>
      <c r="BS113" s="207">
        <f>COUNTIF(MERCREDI!$J$63:$J$66,A113)</f>
        <v>0</v>
      </c>
      <c r="BT113" s="41">
        <f>COUNTIF(MERCREDI!$K$63:$K$66,A113)</f>
        <v>0</v>
      </c>
      <c r="BU113" s="207">
        <f>COUNTIF(JEUDI!$J$63:$J$66,A113)</f>
        <v>0</v>
      </c>
      <c r="BV113" s="41">
        <f>COUNTIF(JEUDI!$K$63:$K$66,A113)</f>
        <v>0</v>
      </c>
      <c r="BW113" s="207">
        <f>COUNTIF(VENDREDI!$J$63:$J$66,A113)</f>
        <v>0</v>
      </c>
      <c r="BX113" s="42">
        <f>COUNTIF(VENDREDI!$K$63:$K$66,A113)</f>
        <v>0</v>
      </c>
      <c r="BY113" s="207">
        <f>COUNTIF(LUNDI!$L$66:$L169,A113)</f>
        <v>0</v>
      </c>
      <c r="BZ113" s="208"/>
      <c r="CA113" s="41">
        <f>COUNTIF(MARDI!$L$63:$L$66,A113)</f>
        <v>0</v>
      </c>
      <c r="CB113" s="208"/>
      <c r="CC113" s="208">
        <f>COUNTIF(MERCREDI!$L$63:$L$66,A113)</f>
        <v>0</v>
      </c>
      <c r="CD113" s="208"/>
      <c r="CE113" s="41">
        <f>COUNTIF(JEUDI!$L$63:$L$66,A113)</f>
        <v>0</v>
      </c>
      <c r="CF113" s="208"/>
      <c r="CG113" s="209">
        <f>COUNTIF(VENDREDI!$L$63:$L$66,A113)</f>
        <v>0</v>
      </c>
      <c r="CH113" s="466"/>
      <c r="CI113" s="466"/>
      <c r="CJ113" s="466"/>
      <c r="CK113" s="43">
        <f>COUNTIF(LUNDI!$O$64:$O$66,A113)</f>
        <v>0</v>
      </c>
      <c r="CL113" s="41">
        <f>COUNTIF(MARDI!$O$64:$O$66,A113)</f>
        <v>0</v>
      </c>
      <c r="CM113" s="41">
        <f>COUNTIF(MERCREDI!$O$64:$O$66,A113)</f>
        <v>0</v>
      </c>
      <c r="CN113" s="41">
        <f>COUNTIF(JEUDI!$O$64:$O$66,A113)</f>
        <v>0</v>
      </c>
      <c r="CO113" s="42">
        <f>COUNTIF(VENDREDI!$O$64:$O$66,A113)</f>
        <v>0</v>
      </c>
      <c r="CQ113" s="43">
        <f>COUNTIF(LUNDI!$P$64:$P$66,A113)</f>
        <v>0</v>
      </c>
      <c r="CR113" s="41">
        <f>COUNTIF(MARDI!$P$64:$P$66,A113)</f>
        <v>0</v>
      </c>
      <c r="CS113" s="41">
        <f>COUNTIF(MERCREDI!$P$64:$P$66,A113)</f>
        <v>0</v>
      </c>
      <c r="CT113" s="41">
        <f>COUNTIF(JEUDI!$P$64:$P$66,A113)</f>
        <v>0</v>
      </c>
      <c r="CU113" s="42">
        <f>COUNTIF(VENDREDI!$P$64:$P$66,A113)</f>
        <v>0</v>
      </c>
      <c r="CV113" s="543">
        <f t="shared" si="78"/>
        <v>0</v>
      </c>
      <c r="CW113" s="559" t="e">
        <f>INDEX(LUNDI!$B$6:$B$29,MATCH($A$113,LUNDI!D6:D29,0))</f>
        <v>#N/A</v>
      </c>
      <c r="CX113" s="559" t="e">
        <f>INDEX(LUNDI!$B$6:$B$29,MATCH($A$113,LUNDI!E6:E29,0))</f>
        <v>#N/A</v>
      </c>
      <c r="CY113" s="559" t="e">
        <f>INDEX(LUNDI!$B$6:$B$29,MATCH($A$113,LUNDI!F6:F29,0))</f>
        <v>#N/A</v>
      </c>
      <c r="CZ113" s="559" t="e">
        <f>INDEX(LUNDI!$B$6:$B$29,MATCH($A$113,LUNDI!G6:G29,0))</f>
        <v>#N/A</v>
      </c>
      <c r="DA113" s="559" t="e">
        <f>INDEX(LUNDI!$B$6:$B$29,MATCH($A$113,LUNDI!H6:H29,0))</f>
        <v>#N/A</v>
      </c>
      <c r="DB113" s="559" t="e">
        <f>INDEX(LUNDI!$B$6:$B$29,MATCH($A$113,LUNDI!I6:I29,0))</f>
        <v>#N/A</v>
      </c>
      <c r="DC113" s="559" t="e">
        <f>INDEX(LUNDI!$B$6:$B$29,MATCH($A$113,LUNDI!J6:J29,0))</f>
        <v>#N/A</v>
      </c>
      <c r="DD113" s="559" t="e">
        <f>INDEX(LUNDI!$B$6:$B$29,MATCH($A$113,LUNDI!K6:K29,0))</f>
        <v>#N/A</v>
      </c>
      <c r="DE113" s="559" t="e">
        <f>INDEX(LUNDI!$B$6:$B$29,MATCH($A$113,LUNDI!L6:L29,0))</f>
        <v>#N/A</v>
      </c>
      <c r="DF113" s="559" t="e">
        <f>INDEX(LUNDI!$B$6:$B$29,MATCH($A$113,LUNDI!M6:M29,0))</f>
        <v>#N/A</v>
      </c>
      <c r="DG113" s="559" t="e">
        <f>INDEX(LUNDI!$B$6:$B$29,MATCH($A$113,LUNDI!N6:N29,0))</f>
        <v>#N/A</v>
      </c>
      <c r="DH113" s="559" t="e">
        <f>INDEX(LUNDI!$B$6:$B$29,MATCH($A$113,LUNDI!O6:O29,0))</f>
        <v>#N/A</v>
      </c>
      <c r="DI113" s="559" t="e">
        <f>INDEX(LUNDI!$B$6:$B$29,MATCH($A$113,LUNDI!P6:P29,0))</f>
        <v>#N/A</v>
      </c>
      <c r="DJ113" s="559" t="e">
        <f>INDEX(LUNDI!$B$6:$B$29,MATCH($A$113,LUNDI!Q6:Q29,0))</f>
        <v>#N/A</v>
      </c>
      <c r="DK113" s="559" t="e">
        <f>INDEX(LUNDI!$B$6:$B$29,MATCH($A$113,LUNDI!R6:R29,0))</f>
        <v>#N/A</v>
      </c>
      <c r="DL113" s="559" t="e">
        <f>INDEX(LUNDI!$B$6:$B$29,MATCH($A$113,LUNDI!S6:S29,0))</f>
        <v>#N/A</v>
      </c>
      <c r="DM113" s="559" t="e">
        <f>INDEX(LUNDI!$B$6:$B$29,MATCH($A$113,LUNDI!T6:T29,0))</f>
        <v>#N/A</v>
      </c>
      <c r="DN113" s="559" t="e">
        <f>INDEX(LUNDI!$B$6:$B$29,MATCH($A$113,LUNDI!U6:U29,0))</f>
        <v>#N/A</v>
      </c>
      <c r="DO113" s="559" t="e">
        <f>INDEX(LUNDI!$B$6:$B$29,MATCH($A$113,LUNDI!V6:V29,0))</f>
        <v>#N/A</v>
      </c>
      <c r="DP113" s="559" t="e">
        <f>INDEX(LUNDI!$B$6:$B$29,MATCH($A$113,LUNDI!W6:W29,0))</f>
        <v>#N/A</v>
      </c>
      <c r="DQ113" s="559" t="e">
        <f>INDEX(LUNDI!$B$6:$B$29,MATCH($A$113,LUNDI!X6:X29,0))</f>
        <v>#N/A</v>
      </c>
      <c r="DR113" s="559" t="e">
        <f>INDEX(LUNDI!$B$6:$B$29,MATCH($A$113,LUNDI!Y6:Y29,0))</f>
        <v>#N/A</v>
      </c>
      <c r="DS113" s="559" t="e">
        <f>INDEX(LUNDI!$B$6:$B$29,MATCH($A$113,LUNDI!Z6:Z29,0))</f>
        <v>#N/A</v>
      </c>
      <c r="DT113" s="559">
        <f>INDEX(LUNDI!$B$6:$B$29,MATCH($A$113,LUNDI!AA6:AA29,0))</f>
        <v>0.33333333333333331</v>
      </c>
      <c r="DU113" s="559">
        <f>INDEX(LUNDI!$B$6:$B$29,MATCH($A$113,LUNDI!AB6:AB29,0))</f>
        <v>0.33333333333333331</v>
      </c>
      <c r="DV113" s="572">
        <f t="shared" si="102"/>
        <v>0.66666666666666663</v>
      </c>
      <c r="DW113" s="543">
        <f t="shared" si="103"/>
        <v>0</v>
      </c>
      <c r="DX113" s="559" t="e">
        <f>INDEX(MARDI!$B$6:$B$29,MATCH($A$113,MARDI!D6:D29,0))</f>
        <v>#N/A</v>
      </c>
      <c r="DY113" s="559" t="e">
        <f>INDEX(MARDI!$B$6:$B$29,MATCH($A$113,MARDI!E6:E29,0))</f>
        <v>#N/A</v>
      </c>
      <c r="DZ113" s="559" t="e">
        <f>INDEX(MARDI!$B$6:$B$29,MATCH($A$113,MARDI!F6:F29,0))</f>
        <v>#N/A</v>
      </c>
      <c r="EA113" s="559" t="e">
        <f>INDEX(MARDI!$B$6:$B$29,MATCH($A$113,MARDI!G6:G29,0))</f>
        <v>#N/A</v>
      </c>
      <c r="EB113" s="559" t="e">
        <f>INDEX(MARDI!$B$6:$B$29,MATCH($A$113,MARDI!H6:H29,0))</f>
        <v>#N/A</v>
      </c>
      <c r="EC113" s="559" t="e">
        <f>INDEX(MARDI!$B$6:$B$29,MATCH($A$113,MARDI!I6:I29,0))</f>
        <v>#N/A</v>
      </c>
      <c r="ED113" s="559" t="e">
        <f>INDEX(MARDI!$B$6:$B$29,MATCH($A$113,MARDI!J6:J29,0))</f>
        <v>#N/A</v>
      </c>
      <c r="EE113" s="559" t="e">
        <f>INDEX(MARDI!$B$6:$B$29,MATCH($A$113,MARDI!K6:K29,0))</f>
        <v>#N/A</v>
      </c>
      <c r="EF113" s="559" t="e">
        <f>INDEX(MARDI!$B$6:$B$29,MATCH($A$113,MARDI!L6:L29,0))</f>
        <v>#N/A</v>
      </c>
      <c r="EG113" s="559" t="e">
        <f>INDEX(MARDI!$B$6:$B$29,MATCH($A$113,MARDI!M6:M29,0))</f>
        <v>#N/A</v>
      </c>
      <c r="EH113" s="559" t="e">
        <f>INDEX(MARDI!$B$6:$B$29,MATCH($A$113,MARDI!N6:N29,0))</f>
        <v>#N/A</v>
      </c>
      <c r="EI113" s="559" t="e">
        <f>INDEX(MARDI!$B$6:$B$29,MATCH($A$113,MARDI!O6:O29,0))</f>
        <v>#N/A</v>
      </c>
      <c r="EJ113" s="559" t="e">
        <f>INDEX(MARDI!$B$6:$B$29,MATCH($A$113,MARDI!P6:P29,0))</f>
        <v>#N/A</v>
      </c>
      <c r="EK113" s="559" t="e">
        <f>INDEX(MARDI!$B$6:$B$29,MATCH($A$113,MARDI!Q6:Q29,0))</f>
        <v>#N/A</v>
      </c>
      <c r="EL113" s="559" t="e">
        <f>INDEX(MARDI!$B$6:$B$29,MATCH($A$113,MARDI!R6:R29,0))</f>
        <v>#N/A</v>
      </c>
      <c r="EM113" s="559" t="e">
        <f>INDEX(MARDI!$B$6:$B$29,MATCH($A$113,MARDI!S6:S29,0))</f>
        <v>#N/A</v>
      </c>
      <c r="EN113" s="559" t="e">
        <f>INDEX(MARDI!$B$6:$B$29,MATCH($A$113,MARDI!T6:T29,0))</f>
        <v>#N/A</v>
      </c>
      <c r="EO113" s="559" t="e">
        <f>INDEX(MARDI!$B$6:$B$29,MATCH($A$113,MARDI!U6:U29,0))</f>
        <v>#N/A</v>
      </c>
      <c r="EP113" s="559" t="e">
        <f>INDEX(MARDI!$B$6:$B$29,MATCH($A$113,MARDI!V6:V29,0))</f>
        <v>#N/A</v>
      </c>
      <c r="EQ113" s="559" t="e">
        <f>INDEX(MARDI!$B$6:$B$29,MATCH($A$113,MARDI!W6:W29,0))</f>
        <v>#N/A</v>
      </c>
      <c r="ER113" s="559" t="e">
        <f>INDEX(MARDI!$B$6:$B$29,MATCH($A$113,MARDI!X6:X29,0))</f>
        <v>#N/A</v>
      </c>
      <c r="ES113" s="559" t="e">
        <f>INDEX(MARDI!$B$6:$B$29,MATCH($A$113,MARDI!Y6:Y29,0))</f>
        <v>#N/A</v>
      </c>
      <c r="ET113" s="559" t="e">
        <f>INDEX(MARDI!$B$6:$B$29,MATCH($A$113,MARDI!Z6:Z29,0))</f>
        <v>#N/A</v>
      </c>
      <c r="EU113" s="559">
        <f>INDEX(MARDI!$B$6:$B$29,MATCH($A$113,MARDI!AA6:AA29,0))</f>
        <v>0.33333333333333331</v>
      </c>
      <c r="EV113" s="559">
        <f>INDEX(MARDI!$B$6:$B$29,MATCH($A$113,MARDI!AB6:AB29,0))</f>
        <v>0.33333333333333331</v>
      </c>
      <c r="EW113" s="572">
        <f t="shared" si="104"/>
        <v>0.66666666666666663</v>
      </c>
      <c r="EY113" s="568">
        <f t="shared" si="79"/>
        <v>0</v>
      </c>
      <c r="EZ113" s="559" t="e">
        <f>INDEX(MERCREDI!$B$6:$B$29,MATCH($A$113,MERCREDI!D6:D29,0))</f>
        <v>#N/A</v>
      </c>
      <c r="FA113" s="559" t="e">
        <f>INDEX(MERCREDI!$B$6:$B$29,MATCH($A$113,MERCREDI!E6:E29,0))</f>
        <v>#N/A</v>
      </c>
      <c r="FB113" s="559" t="e">
        <f>INDEX(MERCREDI!$B$6:$B$29,MATCH($A$113,MERCREDI!F6:F29,0))</f>
        <v>#N/A</v>
      </c>
      <c r="FC113" s="559" t="e">
        <f>INDEX(MERCREDI!$B$6:$B$29,MATCH($A$113,MERCREDI!G6:G29,0))</f>
        <v>#N/A</v>
      </c>
      <c r="FD113" s="559" t="e">
        <f>INDEX(MERCREDI!$B$6:$B$29,MATCH($A$113,MERCREDI!H6:H29,0))</f>
        <v>#N/A</v>
      </c>
      <c r="FE113" s="559" t="e">
        <f>INDEX(MERCREDI!$B$6:$B$29,MATCH($A$113,MERCREDI!I6:I29,0))</f>
        <v>#N/A</v>
      </c>
      <c r="FF113" s="559" t="e">
        <f>INDEX(MERCREDI!$B$6:$B$29,MATCH($A$113,MERCREDI!J6:J29,0))</f>
        <v>#N/A</v>
      </c>
      <c r="FG113" s="559" t="e">
        <f>INDEX(MERCREDI!$B$6:$B$29,MATCH($A$113,MERCREDI!K6:K29,0))</f>
        <v>#N/A</v>
      </c>
      <c r="FH113" s="559" t="e">
        <f>INDEX(MERCREDI!$B$6:$B$29,MATCH($A$113,MERCREDI!L6:L29,0))</f>
        <v>#N/A</v>
      </c>
      <c r="FI113" s="559" t="e">
        <f>INDEX(MERCREDI!$B$6:$B$29,MATCH($A$113,MERCREDI!M6:M29,0))</f>
        <v>#N/A</v>
      </c>
      <c r="FJ113" s="559" t="e">
        <f>INDEX(MERCREDI!$B$6:$B$29,MATCH($A$113,MERCREDI!N6:N29,0))</f>
        <v>#N/A</v>
      </c>
      <c r="FK113" s="559" t="e">
        <f>INDEX(MERCREDI!$B$6:$B$29,MATCH($A$113,MERCREDI!O6:O29,0))</f>
        <v>#N/A</v>
      </c>
      <c r="FL113" s="559" t="e">
        <f>INDEX(MERCREDI!$B$6:$B$29,MATCH($A$113,MERCREDI!P6:P29,0))</f>
        <v>#N/A</v>
      </c>
      <c r="FM113" s="559" t="e">
        <f>INDEX(MERCREDI!$B$6:$B$29,MATCH($A$113,MERCREDI!Q6:Q29,0))</f>
        <v>#N/A</v>
      </c>
      <c r="FN113" s="559" t="e">
        <f>INDEX(MERCREDI!$B$6:$B$29,MATCH($A$113,MERCREDI!R6:R29,0))</f>
        <v>#N/A</v>
      </c>
      <c r="FO113" s="559" t="e">
        <f>INDEX(MERCREDI!$B$6:$B$29,MATCH($A$113,MERCREDI!S6:S29,0))</f>
        <v>#N/A</v>
      </c>
      <c r="FP113" s="559" t="e">
        <f>INDEX(MERCREDI!$B$6:$B$29,MATCH($A$113,MERCREDI!T6:T29,0))</f>
        <v>#N/A</v>
      </c>
      <c r="FQ113" s="559" t="e">
        <f>INDEX(MERCREDI!$B$6:$B$29,MATCH($A$113,MERCREDI!U6:U29,0))</f>
        <v>#N/A</v>
      </c>
      <c r="FR113" s="559" t="e">
        <f>INDEX(MERCREDI!$B$6:$B$29,MATCH($A$113,MERCREDI!V6:V29,0))</f>
        <v>#N/A</v>
      </c>
      <c r="FS113" s="559" t="e">
        <f>INDEX(MERCREDI!$B$6:$B$29,MATCH($A$113,MERCREDI!W6:W29,0))</f>
        <v>#N/A</v>
      </c>
      <c r="FT113" s="559" t="e">
        <f>INDEX(MERCREDI!$B$6:$B$29,MATCH($A$113,MERCREDI!X6:X29,0))</f>
        <v>#N/A</v>
      </c>
      <c r="FU113" s="559" t="e">
        <f>INDEX(MERCREDI!$B$6:$B$29,MATCH($A$113,MERCREDI!Y6:Y29,0))</f>
        <v>#N/A</v>
      </c>
      <c r="FV113" s="559" t="e">
        <f>INDEX(MERCREDI!$B$6:$B$29,MATCH($A$113,MERCREDI!Z6:Z29,0))</f>
        <v>#N/A</v>
      </c>
      <c r="FW113" s="559">
        <f>INDEX(MERCREDI!$B$6:$B$29,MATCH($A$113,MERCREDI!AA6:AA29,0))</f>
        <v>0.33333333333333331</v>
      </c>
      <c r="FX113" s="559">
        <f>INDEX(MERCREDI!$B$6:$B$29,MATCH($A$113,MERCREDI!AB6:AB29,0))</f>
        <v>0.33333333333333331</v>
      </c>
      <c r="FY113" s="572">
        <f t="shared" si="80"/>
        <v>0.66666666666666663</v>
      </c>
      <c r="GA113" s="570">
        <f t="shared" si="81"/>
        <v>0</v>
      </c>
      <c r="GB113" s="565" t="e">
        <f>INDEX(JEUDI!$B$6:$B$29,MATCH($A$113,JEUDI!D6:D29,0))</f>
        <v>#N/A</v>
      </c>
      <c r="GC113" s="565" t="e">
        <f>INDEX(JEUDI!$B$6:$B$29,MATCH($A$113,JEUDI!E6:E29,0))</f>
        <v>#N/A</v>
      </c>
      <c r="GD113" s="565" t="e">
        <f>INDEX(JEUDI!$B$6:$B$29,MATCH($A$113,JEUDI!F6:F29,0))</f>
        <v>#N/A</v>
      </c>
      <c r="GE113" s="565" t="e">
        <f>INDEX(JEUDI!$B$6:$B$29,MATCH($A$113,JEUDI!G6:G29,0))</f>
        <v>#N/A</v>
      </c>
      <c r="GF113" s="565" t="e">
        <f>INDEX(JEUDI!$B$6:$B$29,MATCH($A$113,JEUDI!H6:H29,0))</f>
        <v>#N/A</v>
      </c>
      <c r="GG113" s="565" t="e">
        <f>INDEX(JEUDI!$B$6:$B$29,MATCH($A$113,JEUDI!I6:I29,0))</f>
        <v>#N/A</v>
      </c>
      <c r="GH113" s="565" t="e">
        <f>INDEX(JEUDI!$B$6:$B$29,MATCH($A$113,JEUDI!J6:J29,0))</f>
        <v>#N/A</v>
      </c>
      <c r="GI113" s="565" t="e">
        <f>INDEX(JEUDI!$B$6:$B$29,MATCH($A$113,JEUDI!K6:K29,0))</f>
        <v>#N/A</v>
      </c>
      <c r="GJ113" s="565" t="e">
        <f>INDEX(JEUDI!$B$6:$B$29,MATCH($A$113,JEUDI!L6:L29,0))</f>
        <v>#N/A</v>
      </c>
      <c r="GK113" s="565" t="e">
        <f>INDEX(JEUDI!$B$6:$B$29,MATCH($A$113,JEUDI!M6:M29,0))</f>
        <v>#N/A</v>
      </c>
      <c r="GL113" s="565" t="e">
        <f>INDEX(JEUDI!$B$6:$B$29,MATCH($A$113,JEUDI!N6:N29,0))</f>
        <v>#N/A</v>
      </c>
      <c r="GM113" s="565" t="e">
        <f>INDEX(JEUDI!$B$6:$B$29,MATCH($A$113,JEUDI!O6:O29,0))</f>
        <v>#N/A</v>
      </c>
      <c r="GN113" s="565" t="e">
        <f>INDEX(JEUDI!$B$6:$B$29,MATCH($A$113,JEUDI!P6:P29,0))</f>
        <v>#N/A</v>
      </c>
      <c r="GO113" s="565" t="e">
        <f>INDEX(JEUDI!$B$6:$B$29,MATCH($A$113,JEUDI!Q6:Q29,0))</f>
        <v>#N/A</v>
      </c>
      <c r="GP113" s="565" t="e">
        <f>INDEX(JEUDI!$B$6:$B$29,MATCH($A$113,JEUDI!R6:R29,0))</f>
        <v>#N/A</v>
      </c>
      <c r="GQ113" s="565" t="e">
        <f>INDEX(JEUDI!$B$6:$B$29,MATCH($A$113,JEUDI!S6:S29,0))</f>
        <v>#N/A</v>
      </c>
      <c r="GR113" s="565" t="e">
        <f>INDEX(JEUDI!$B$6:$B$29,MATCH($A$113,JEUDI!T6:T29,0))</f>
        <v>#N/A</v>
      </c>
      <c r="GS113" s="565" t="e">
        <f>INDEX(JEUDI!$B$6:$B$29,MATCH($A$113,JEUDI!U6:U29,0))</f>
        <v>#N/A</v>
      </c>
      <c r="GT113" s="565" t="e">
        <f>INDEX(JEUDI!$B$6:$B$29,MATCH($A$113,JEUDI!V6:V29,0))</f>
        <v>#N/A</v>
      </c>
      <c r="GU113" s="565" t="e">
        <f>INDEX(JEUDI!$B$6:$B$29,MATCH($A$113,JEUDI!W6:W29,0))</f>
        <v>#N/A</v>
      </c>
      <c r="GV113" s="565" t="e">
        <f>INDEX(JEUDI!$B$6:$B$29,MATCH($A$113,JEUDI!X6:X29,0))</f>
        <v>#N/A</v>
      </c>
      <c r="GW113" s="565" t="e">
        <f>INDEX(JEUDI!$B$6:$B$29,MATCH($A$113,JEUDI!Y6:Y29,0))</f>
        <v>#N/A</v>
      </c>
      <c r="GX113" s="565" t="e">
        <f>INDEX(JEUDI!$B$6:$B$29,MATCH($A$113,JEUDI!Z6:Z29,0))</f>
        <v>#N/A</v>
      </c>
      <c r="GY113" s="565">
        <f>INDEX(JEUDI!$B$6:$B$29,MATCH($A$113,JEUDI!AA6:AA29,0))</f>
        <v>0.33333333333333331</v>
      </c>
      <c r="GZ113" s="565">
        <f>INDEX(JEUDI!$B$6:$B$29,MATCH($A$113,JEUDI!AB6:AB29,0))</f>
        <v>0.33333333333333331</v>
      </c>
      <c r="HA113" s="572">
        <f t="shared" si="82"/>
        <v>0.66666666666666663</v>
      </c>
      <c r="HC113" s="772">
        <f t="shared" si="83"/>
        <v>0</v>
      </c>
      <c r="HD113" s="565" t="e">
        <f>INDEX(VENDREDI!$B$6:$B$29,MATCH($A$113,VENDREDI!D6:D29,0))</f>
        <v>#N/A</v>
      </c>
      <c r="HE113" s="565" t="e">
        <f>INDEX(VENDREDI!$B$6:$B$29,MATCH($A$113,VENDREDI!E6:E29,0))</f>
        <v>#N/A</v>
      </c>
      <c r="HF113" s="565" t="e">
        <f>INDEX(VENDREDI!$B$6:$B$29,MATCH($A$113,VENDREDI!F6:F29,0))</f>
        <v>#N/A</v>
      </c>
      <c r="HG113" s="565" t="e">
        <f>INDEX(VENDREDI!$B$6:$B$29,MATCH($A$113,VENDREDI!G6:G29,0))</f>
        <v>#N/A</v>
      </c>
      <c r="HH113" s="565" t="e">
        <f>INDEX(VENDREDI!$B$6:$B$29,MATCH($A$113,VENDREDI!H6:H29,0))</f>
        <v>#N/A</v>
      </c>
      <c r="HI113" s="565" t="e">
        <f>INDEX(VENDREDI!$B$6:$B$29,MATCH($A$113,VENDREDI!I6:I29,0))</f>
        <v>#N/A</v>
      </c>
      <c r="HJ113" s="565" t="e">
        <f>INDEX(VENDREDI!$B$6:$B$29,MATCH($A$113,VENDREDI!J6:J29,0))</f>
        <v>#N/A</v>
      </c>
      <c r="HK113" s="565" t="e">
        <f>INDEX(VENDREDI!$B$6:$B$29,MATCH($A$113,VENDREDI!K6:K29,0))</f>
        <v>#N/A</v>
      </c>
      <c r="HL113" s="565" t="e">
        <f>INDEX(VENDREDI!$B$6:$B$29,MATCH($A$113,VENDREDI!L6:L29,0))</f>
        <v>#N/A</v>
      </c>
      <c r="HM113" s="565" t="e">
        <f>INDEX(VENDREDI!$B$6:$B$29,MATCH($A$113,VENDREDI!M6:M29,0))</f>
        <v>#N/A</v>
      </c>
      <c r="HN113" s="565" t="e">
        <f>INDEX(VENDREDI!$B$6:$B$29,MATCH($A$113,VENDREDI!N6:N29,0))</f>
        <v>#N/A</v>
      </c>
      <c r="HO113" s="565" t="e">
        <f>INDEX(VENDREDI!$B$6:$B$29,MATCH($A$113,VENDREDI!O6:O29,0))</f>
        <v>#N/A</v>
      </c>
      <c r="HP113" s="565" t="e">
        <f>INDEX(VENDREDI!$B$6:$B$29,MATCH($A$113,VENDREDI!P6:P29,0))</f>
        <v>#N/A</v>
      </c>
      <c r="HQ113" s="565" t="e">
        <f>INDEX(VENDREDI!$B$6:$B$29,MATCH($A$113,VENDREDI!Q6:Q29,0))</f>
        <v>#N/A</v>
      </c>
      <c r="HR113" s="565" t="e">
        <f>INDEX(VENDREDI!$B$6:$B$29,MATCH($A$113,VENDREDI!R6:R29,0))</f>
        <v>#N/A</v>
      </c>
      <c r="HS113" s="565" t="e">
        <f>INDEX(VENDREDI!$B$6:$B$29,MATCH($A$113,VENDREDI!S6:S29,0))</f>
        <v>#N/A</v>
      </c>
      <c r="HT113" s="565" t="e">
        <f>INDEX(VENDREDI!$B$6:$B$29,MATCH($A$113,VENDREDI!T6:T29,0))</f>
        <v>#N/A</v>
      </c>
      <c r="HU113" s="565" t="e">
        <f>INDEX(VENDREDI!$B$6:$B$29,MATCH($A$113,VENDREDI!U6:U29,0))</f>
        <v>#N/A</v>
      </c>
      <c r="HV113" s="565" t="e">
        <f>INDEX(VENDREDI!$B$6:$B$29,MATCH($A$113,VENDREDI!V6:V29,0))</f>
        <v>#N/A</v>
      </c>
      <c r="HW113" s="565" t="e">
        <f>INDEX(VENDREDI!$B$6:$B$29,MATCH($A$113,VENDREDI!W6:W29,0))</f>
        <v>#N/A</v>
      </c>
      <c r="HX113" s="565" t="e">
        <f>INDEX(VENDREDI!$B$6:$B$29,MATCH($A$113,VENDREDI!X6:X29,0))</f>
        <v>#N/A</v>
      </c>
      <c r="HY113" s="565" t="e">
        <f>INDEX(VENDREDI!$B$6:$B$29,MATCH($A$113,VENDREDI!Y6:Y29,0))</f>
        <v>#N/A</v>
      </c>
      <c r="HZ113" s="565" t="e">
        <f>INDEX(VENDREDI!$B$6:$B$29,MATCH($A$113,VENDREDI!Z6:Z29,0))</f>
        <v>#N/A</v>
      </c>
      <c r="IA113" s="565">
        <f>INDEX(VENDREDI!$B$6:$B$29,MATCH($A$113,VENDREDI!AA6:AA29,0))</f>
        <v>0.33333333333333331</v>
      </c>
      <c r="IB113" s="565">
        <f>INDEX(VENDREDI!$B$6:$B$29,MATCH($A$113,VENDREDI!AB6:AB29,0))</f>
        <v>0.33333333333333331</v>
      </c>
      <c r="IC113" s="572">
        <f t="shared" si="84"/>
        <v>0.66666666666666663</v>
      </c>
      <c r="IG113" s="772">
        <f t="shared" si="85"/>
        <v>0</v>
      </c>
      <c r="JG113" s="572">
        <f t="shared" si="86"/>
        <v>0</v>
      </c>
      <c r="JI113" s="772">
        <f t="shared" si="87"/>
        <v>0</v>
      </c>
      <c r="KI113" s="572">
        <f t="shared" si="88"/>
        <v>0</v>
      </c>
      <c r="KK113" s="565">
        <f t="shared" si="89"/>
        <v>0</v>
      </c>
      <c r="LK113" s="572">
        <f t="shared" si="90"/>
        <v>0</v>
      </c>
      <c r="LM113" s="565">
        <f t="shared" si="91"/>
        <v>0</v>
      </c>
      <c r="MM113" s="572">
        <f t="shared" si="92"/>
        <v>0</v>
      </c>
      <c r="MP113" s="565">
        <f t="shared" si="93"/>
        <v>0</v>
      </c>
      <c r="NP113" s="572">
        <f t="shared" si="94"/>
        <v>0</v>
      </c>
      <c r="NS113" s="564">
        <f t="shared" si="95"/>
        <v>0</v>
      </c>
      <c r="NT113" s="617" t="e">
        <f>INDEX(LUNDI!$B$63:$B$66,MATCH(A113,LUNDI!$D$63:$D$66,0))</f>
        <v>#N/A</v>
      </c>
      <c r="NU113" s="618" t="e">
        <f>INDEX(LUNDI!$B$63:$B$66,MATCH(A113,LUNDI!$E$63:$E$66,0))</f>
        <v>#N/A</v>
      </c>
      <c r="NV113" s="625" t="e">
        <f>INDEX(LUNDI!$H$63:$H$66,MATCH(A113,LUNDI!$J$63:$J$66,0))</f>
        <v>#N/A</v>
      </c>
      <c r="NW113" s="626" t="e">
        <f>INDEX(LUNDI!$H$63:$H$66,MATCH(A113,LUNDI!$K$63:$K$66,0))</f>
        <v>#N/A</v>
      </c>
      <c r="NX113" s="617" t="e">
        <f>INDEX(MARDI!$B$63:$B$66,MATCH(A113,MARDI!$D$63:$D$66,0))</f>
        <v>#N/A</v>
      </c>
      <c r="NY113" s="618" t="e">
        <f>INDEX(MARDI!$B$63:$B$66,MATCH(A113,MARDI!$E$63:$E$66,0))</f>
        <v>#N/A</v>
      </c>
      <c r="NZ113" s="625" t="e">
        <f>INDEX(MARDI!$H$63:$H$66,MATCH(A113,MARDI!$J$63:$J$66,0))</f>
        <v>#N/A</v>
      </c>
      <c r="OA113" s="626" t="e">
        <f>INDEX(MARDI!$H$63:$H$66,MATCH(A113,MARDI!$K$63:$K$66,0))</f>
        <v>#N/A</v>
      </c>
      <c r="OB113" s="617" t="e">
        <f>INDEX(MERCREDI!$B$63:$B$66,MATCH(A113,MERCREDI!$D$63:$D$66,0))</f>
        <v>#N/A</v>
      </c>
      <c r="OC113" s="618" t="e">
        <f>INDEX(MERCREDI!$B$63:$B$66,MATCH(A113,MERCREDI!$E$63:$E$66,0))</f>
        <v>#N/A</v>
      </c>
      <c r="OD113" s="625" t="e">
        <f>INDEX(MERCREDI!$H$63:$H$66,MATCH(A113,MERCREDI!$J$63:$J$66,0))</f>
        <v>#N/A</v>
      </c>
      <c r="OE113" s="626" t="e">
        <f>INDEX(MERCREDI!$H$63:$H$66,MATCH(A113,MERCREDI!$K$63:$K$66,0))</f>
        <v>#N/A</v>
      </c>
      <c r="OF113" s="617" t="e">
        <f>INDEX(JEUDI!$B$63:$B$66,MATCH(A113,JEUDI!$D$63:$D$66,0))</f>
        <v>#N/A</v>
      </c>
      <c r="OG113" s="618" t="e">
        <f>INDEX(JEUDI!$B$63:$B$66,MATCH(A113,JEUDI!$E$63:$E$66,0))</f>
        <v>#N/A</v>
      </c>
      <c r="OH113" s="625" t="e">
        <f>INDEX(JEUDI!$H$63:$H$66,MATCH(A113,JEUDI!$J$63:$J$66,0))</f>
        <v>#N/A</v>
      </c>
      <c r="OI113" s="626" t="e">
        <f>INDEX(JEUDI!$H$63:$H$66,MATCH(A113,JEUDI!$K$63:$K$66,0))</f>
        <v>#N/A</v>
      </c>
      <c r="OJ113" s="617" t="e">
        <f>INDEX(VENDREDI!$B$63:$B$66,MATCH(A113,VENDREDI!$D$63:$D$66,0))</f>
        <v>#N/A</v>
      </c>
      <c r="OK113" s="618" t="e">
        <f>INDEX(VENDREDI!$B$63:$B$66,MATCH(A113,VENDREDI!$E$63:$E$66,0))</f>
        <v>#N/A</v>
      </c>
      <c r="OL113" s="625" t="e">
        <f>INDEX(VENDREDI!$H$63:$H$66,MATCH(A113,VENDREDI!$J$63:$J$66,0))</f>
        <v>#N/A</v>
      </c>
      <c r="OM113" s="626" t="e">
        <f>INDEX(VENDREDI!$H$63:$H$66,MATCH(A113,VENDREDI!$K$63:$K$66,0))</f>
        <v>#N/A</v>
      </c>
      <c r="ON113" s="669">
        <f t="shared" si="96"/>
        <v>0</v>
      </c>
      <c r="OO113" s="641" t="e">
        <f>INDEX(LUNDI!$C$63:$C$66,MATCH(A113,LUNDI!$D$63:$D$66,0))</f>
        <v>#N/A</v>
      </c>
      <c r="OP113" s="642" t="e">
        <f>INDEX(LUNDI!$C$63:$C$66,MATCH(A113,LUNDI!$E$63:$E$66,0))</f>
        <v>#N/A</v>
      </c>
      <c r="OQ113" s="645" t="e">
        <f>INDEX(LUNDI!$I$63:$I$66,MATCH(A113,LUNDI!$J$63:$J$66,0))</f>
        <v>#N/A</v>
      </c>
      <c r="OR113" s="646" t="e">
        <f>INDEX(LUNDI!$I$63:$I$66,MATCH(A113,LUNDI!$K$63:$K$66,0))</f>
        <v>#N/A</v>
      </c>
      <c r="OS113" s="649" t="e">
        <f>INDEX(MARDI!$C$63:$C$66,MATCH(A113,MARDI!$D$63:$D$66,0))</f>
        <v>#N/A</v>
      </c>
      <c r="OT113" s="650" t="e">
        <f>INDEX(MARDI!$C$63:$C$66,MATCH(A113,MARDI!$E$63:$E$66,0))</f>
        <v>#N/A</v>
      </c>
      <c r="OU113" s="651" t="e">
        <f>INDEX(MARDI!$I$63:$I$66,MATCH(A113,MARDI!$J$63:$J$66,0))</f>
        <v>#N/A</v>
      </c>
      <c r="OV113" s="652" t="e">
        <f>INDEX(MARDI!$I$63:$I$66,MATCH(A113,MARDI!$K$63:$K$66,0))</f>
        <v>#N/A</v>
      </c>
      <c r="OW113" s="657" t="e">
        <f>INDEX(MERCREDI!$C$63:$C$66,MATCH(A113,MERCREDI!$D$63:$D$66,0))</f>
        <v>#N/A</v>
      </c>
      <c r="OX113" s="658" t="e">
        <f>INDEX(MERCREDI!$C$63:$C$66,MATCH(A113,MERCREDI!$E$63:$E$66,0))</f>
        <v>#N/A</v>
      </c>
      <c r="OY113" s="659" t="e">
        <f>INDEX(MERCREDI!$I$63:$I$66,MATCH(A113,MERCREDI!$J$63:$J$66,0))</f>
        <v>#N/A</v>
      </c>
      <c r="OZ113" s="660" t="e">
        <f>INDEX(MERCREDI!$I$63:$I$66,MATCH(A113,MERCREDI!$K$63:$K$66,0))</f>
        <v>#N/A</v>
      </c>
      <c r="PA113" s="657" t="e">
        <f>INDEX(JEUDI!$C$63:$C$66,MATCH(A113,JEUDI!$D$63:$D$66,0))</f>
        <v>#N/A</v>
      </c>
      <c r="PB113" s="658" t="e">
        <f>INDEX(JEUDI!$C$63:$C$66,MATCH(A113,JEUDI!$E$63:$E$66,0))</f>
        <v>#N/A</v>
      </c>
      <c r="PC113" s="659" t="e">
        <f>INDEX(JEUDI!$I$63:$I$66,MATCH(A113,JEUDI!$J$63:$J$66,0))</f>
        <v>#N/A</v>
      </c>
      <c r="PD113" s="660" t="e">
        <f>INDEX(JEUDI!$I$63:$I$66,MATCH(A113,JEUDI!$K$63:$K$66,0))</f>
        <v>#N/A</v>
      </c>
      <c r="PE113" s="657" t="e">
        <f>INDEX(VENDREDI!$C$63:$C$66,MATCH(A113,VENDREDI!$D$63:$D$66,0))</f>
        <v>#N/A</v>
      </c>
      <c r="PF113" s="658" t="e">
        <f>INDEX(VENDREDI!$C$63:$C$66,MATCH(A113,VENDREDI!$E$63:$E$66,0))</f>
        <v>#N/A</v>
      </c>
      <c r="PG113" s="659" t="e">
        <f>INDEX(VENDREDI!$I$63:$I$66,MATCH(A113,VENDREDI!$J$63:$J$66,0))</f>
        <v>#N/A</v>
      </c>
      <c r="PH113" s="660" t="e">
        <f>INDEX(VENDREDI!$I$63:$I$66,MATCH(A113,VENDREDI!$K$63:$K$66,0))</f>
        <v>#N/A</v>
      </c>
    </row>
    <row r="114" spans="1:424" x14ac:dyDescent="0.25">
      <c r="A114" s="200">
        <f>'LISTE DES PROFS'!A109</f>
        <v>0</v>
      </c>
      <c r="B114" s="233">
        <f t="shared" si="69"/>
        <v>0</v>
      </c>
      <c r="C114" s="234">
        <f t="shared" si="70"/>
        <v>0</v>
      </c>
      <c r="D114" s="234">
        <f t="shared" si="71"/>
        <v>0</v>
      </c>
      <c r="E114" s="235">
        <f t="shared" si="72"/>
        <v>0</v>
      </c>
      <c r="F114" s="233">
        <f t="shared" si="73"/>
        <v>0</v>
      </c>
      <c r="G114" s="234">
        <f t="shared" si="74"/>
        <v>0</v>
      </c>
      <c r="H114" s="234">
        <f t="shared" si="97"/>
        <v>0</v>
      </c>
      <c r="I114" s="235">
        <f t="shared" si="76"/>
        <v>0</v>
      </c>
      <c r="J114" s="233">
        <f t="shared" si="98"/>
        <v>0</v>
      </c>
      <c r="K114" s="234">
        <f t="shared" si="99"/>
        <v>0</v>
      </c>
      <c r="L114" s="234">
        <f t="shared" si="100"/>
        <v>0</v>
      </c>
      <c r="M114" s="235">
        <f t="shared" si="101"/>
        <v>0</v>
      </c>
      <c r="N114" s="491">
        <f t="shared" si="77"/>
        <v>0</v>
      </c>
      <c r="O114" s="506"/>
      <c r="P114" s="240">
        <f>COUNTIF(LUNDI!$D$6:$AB$15,A114)</f>
        <v>0</v>
      </c>
      <c r="Q114" s="241">
        <f>COUNTIF(LUNDI!$D$20:$Y$29,A114)</f>
        <v>0</v>
      </c>
      <c r="R114" s="444">
        <f t="shared" si="56"/>
        <v>0</v>
      </c>
      <c r="S114" s="241">
        <f>COUNTIF(MARDI!$D$6:$AB$15,A114)</f>
        <v>0</v>
      </c>
      <c r="T114" s="241">
        <f>COUNTIF(MARDI!$D$20:$Y$29,A114)</f>
        <v>0</v>
      </c>
      <c r="U114" s="444">
        <f t="shared" si="57"/>
        <v>0</v>
      </c>
      <c r="V114" s="241">
        <f>COUNTIF(MERCREDI!$D$6:$AB$15,A114)</f>
        <v>0</v>
      </c>
      <c r="W114" s="241">
        <f>COUNTIF(MERCREDI!$D$20:$Y$29,A114)</f>
        <v>0</v>
      </c>
      <c r="X114" s="444">
        <f t="shared" si="58"/>
        <v>0</v>
      </c>
      <c r="Y114" s="241">
        <f>COUNTIF(JEUDI!$D$6:$AB$15,A114)</f>
        <v>0</v>
      </c>
      <c r="Z114" s="241">
        <f>COUNTIF(JEUDI!$D$20:$Y$29,A114)</f>
        <v>0</v>
      </c>
      <c r="AA114" s="444">
        <f t="shared" si="59"/>
        <v>0</v>
      </c>
      <c r="AB114" s="241">
        <f>COUNTIF(VENDREDI!$D$6:$AB$15,A114)</f>
        <v>0</v>
      </c>
      <c r="AC114" s="242">
        <f>COUNTIF(VENDREDI!$D$20:$Y$29,A114)</f>
        <v>0</v>
      </c>
      <c r="AD114" s="451">
        <f t="shared" si="60"/>
        <v>0</v>
      </c>
      <c r="AE114" s="226">
        <f>COUNTIF(LUNDI!$D$63:$D$66,A114)</f>
        <v>0</v>
      </c>
      <c r="AF114" s="227">
        <f>COUNTIF(LUNDI!$E$63:$E$66,A114)</f>
        <v>0</v>
      </c>
      <c r="AG114" s="228">
        <f>COUNTIF(MARDI!$D$63:$D$66,A114)</f>
        <v>0</v>
      </c>
      <c r="AH114" s="234">
        <f>COUNTIF(MARDI!$E$63:$E$66,A114)</f>
        <v>0</v>
      </c>
      <c r="AI114" s="228">
        <f>COUNTIF(MERCREDI!$D$63:$D$66,A114)</f>
        <v>0</v>
      </c>
      <c r="AJ114" s="234">
        <f>COUNTIF(MERCREDI!$E$63:$E$66,A114)</f>
        <v>0</v>
      </c>
      <c r="AK114" s="228">
        <f>COUNTIF(JEUDI!$D$63:$D$66,A114)</f>
        <v>0</v>
      </c>
      <c r="AL114" s="227">
        <f>COUNTIF(JEUDI!$E$63:$E$66,A114)</f>
        <v>0</v>
      </c>
      <c r="AM114" s="228">
        <f>COUNTIF(VENDREDI!$D$63:$D$66,A114)</f>
        <v>0</v>
      </c>
      <c r="AN114" s="525">
        <f>COUNTIF(VENDREDI!$E$63:$E$66,A114)</f>
        <v>0</v>
      </c>
      <c r="AO114" s="240">
        <f>COUNTIF(LUNDI!$F$63:$F$66,A114)</f>
        <v>0</v>
      </c>
      <c r="AP114" s="241"/>
      <c r="AQ114" s="241">
        <f>COUNTIF(MARDI!$F$63:$F$66,A114)</f>
        <v>0</v>
      </c>
      <c r="AR114" s="241"/>
      <c r="AS114" s="241">
        <f>COUNTIF(MERCREDI!$F$63:$F$66,A114)</f>
        <v>0</v>
      </c>
      <c r="AT114" s="241"/>
      <c r="AU114" s="241">
        <f>COUNTIF(JEUDI!$F$63:$F$66,A114)</f>
        <v>0</v>
      </c>
      <c r="AV114" s="241"/>
      <c r="AW114" s="242">
        <f>COUNTIF(VENDREDI!$F$63:$F$66,A114)</f>
        <v>0</v>
      </c>
      <c r="AX114" s="239"/>
      <c r="AY114" s="239"/>
      <c r="AZ114" s="233">
        <f>COUNTIF(LUNDI!$D$35:$AB$44,A114)</f>
        <v>0</v>
      </c>
      <c r="BA114" s="234">
        <f>COUNTIF(LUNDI!$D$49:$Y$58,A114)</f>
        <v>0</v>
      </c>
      <c r="BB114" s="444">
        <f t="shared" si="61"/>
        <v>0</v>
      </c>
      <c r="BC114" s="234">
        <f>COUNTIF(MARDI!$D$35:$AB$44,A114)</f>
        <v>0</v>
      </c>
      <c r="BD114" s="234">
        <f>COUNTIF(MARDI!$D$49:$Y$58,A114)</f>
        <v>0</v>
      </c>
      <c r="BE114" s="444">
        <f t="shared" si="62"/>
        <v>0</v>
      </c>
      <c r="BF114" s="234">
        <f>COUNTIF(MERCREDI!$D$35:$AB$44,A114)</f>
        <v>0</v>
      </c>
      <c r="BG114" s="234">
        <f>COUNTIF(MERCREDI!$D$49:$Y$58,A114)</f>
        <v>0</v>
      </c>
      <c r="BH114" s="444">
        <f t="shared" si="63"/>
        <v>0</v>
      </c>
      <c r="BI114" s="234">
        <f>COUNTIF(JEUDI!$D$35:$AB$44,A114)</f>
        <v>0</v>
      </c>
      <c r="BJ114" s="234">
        <f>COUNTIF(JEUDI!$D$49:$Y$58,A114)</f>
        <v>0</v>
      </c>
      <c r="BK114" s="444">
        <f t="shared" si="64"/>
        <v>0</v>
      </c>
      <c r="BL114" s="234">
        <f>COUNTIF(VENDREDI!$D$35:$AB$44,A114)</f>
        <v>0</v>
      </c>
      <c r="BM114" s="235">
        <f>COUNTIF(VENDREDI!$D$49:$Y$58,A114)</f>
        <v>0</v>
      </c>
      <c r="BN114" s="451">
        <f t="shared" si="65"/>
        <v>0</v>
      </c>
      <c r="BO114" s="207">
        <f>COUNTIF(LUNDI!$J$63:$J$66,A114)</f>
        <v>0</v>
      </c>
      <c r="BP114" s="41">
        <f>COUNTIF(LUNDI!$K$63:$K$66,A114)</f>
        <v>0</v>
      </c>
      <c r="BQ114" s="207">
        <f>COUNTIF(MARDI!$J$63:$J$66,A114)</f>
        <v>0</v>
      </c>
      <c r="BR114" s="41">
        <f>COUNTIF(MARDI!$K$63:$K$66,A114)</f>
        <v>0</v>
      </c>
      <c r="BS114" s="207">
        <f>COUNTIF(MERCREDI!$J$63:$J$66,A114)</f>
        <v>0</v>
      </c>
      <c r="BT114" s="41">
        <f>COUNTIF(MERCREDI!$K$63:$K$66,A114)</f>
        <v>0</v>
      </c>
      <c r="BU114" s="207">
        <f>COUNTIF(JEUDI!$J$63:$J$66,A114)</f>
        <v>0</v>
      </c>
      <c r="BV114" s="41">
        <f>COUNTIF(JEUDI!$K$63:$K$66,A114)</f>
        <v>0</v>
      </c>
      <c r="BW114" s="207">
        <f>COUNTIF(VENDREDI!$J$63:$J$66,A114)</f>
        <v>0</v>
      </c>
      <c r="BX114" s="42">
        <f>COUNTIF(VENDREDI!$K$63:$K$66,A114)</f>
        <v>0</v>
      </c>
      <c r="BY114" s="207">
        <f>COUNTIF(LUNDI!$L$66:$L170,A114)</f>
        <v>0</v>
      </c>
      <c r="BZ114" s="208"/>
      <c r="CA114" s="41">
        <f>COUNTIF(MARDI!$L$63:$L$66,A114)</f>
        <v>0</v>
      </c>
      <c r="CB114" s="208"/>
      <c r="CC114" s="208">
        <f>COUNTIF(MERCREDI!$L$63:$L$66,A114)</f>
        <v>0</v>
      </c>
      <c r="CD114" s="208"/>
      <c r="CE114" s="41">
        <f>COUNTIF(JEUDI!$L$63:$L$66,A114)</f>
        <v>0</v>
      </c>
      <c r="CF114" s="208"/>
      <c r="CG114" s="209">
        <f>COUNTIF(VENDREDI!$L$63:$L$66,A114)</f>
        <v>0</v>
      </c>
      <c r="CH114" s="466"/>
      <c r="CI114" s="466"/>
      <c r="CJ114" s="466"/>
      <c r="CK114" s="43">
        <f>COUNTIF(LUNDI!$O$64:$O$66,A114)</f>
        <v>0</v>
      </c>
      <c r="CL114" s="41">
        <f>COUNTIF(MARDI!$O$64:$O$66,A114)</f>
        <v>0</v>
      </c>
      <c r="CM114" s="41">
        <f>COUNTIF(MERCREDI!$O$64:$O$66,A114)</f>
        <v>0</v>
      </c>
      <c r="CN114" s="41">
        <f>COUNTIF(JEUDI!$O$64:$O$66,A114)</f>
        <v>0</v>
      </c>
      <c r="CO114" s="42">
        <f>COUNTIF(VENDREDI!$O$64:$O$66,A114)</f>
        <v>0</v>
      </c>
      <c r="CQ114" s="43">
        <f>COUNTIF(LUNDI!$P$64:$P$66,A114)</f>
        <v>0</v>
      </c>
      <c r="CR114" s="41">
        <f>COUNTIF(MARDI!$P$64:$P$66,A114)</f>
        <v>0</v>
      </c>
      <c r="CS114" s="41">
        <f>COUNTIF(MERCREDI!$P$64:$P$66,A114)</f>
        <v>0</v>
      </c>
      <c r="CT114" s="41">
        <f>COUNTIF(JEUDI!$P$64:$P$66,A114)</f>
        <v>0</v>
      </c>
      <c r="CU114" s="42">
        <f>COUNTIF(VENDREDI!$P$64:$P$66,A114)</f>
        <v>0</v>
      </c>
      <c r="CV114" s="543">
        <f t="shared" si="78"/>
        <v>0</v>
      </c>
      <c r="CW114" s="559" t="e">
        <f>INDEX(LUNDI!$B$6:$B$29,MATCH($A$114,LUNDI!D6:D29,0))</f>
        <v>#N/A</v>
      </c>
      <c r="CX114" s="559" t="e">
        <f>INDEX(LUNDI!$B$6:$B$29,MATCH($A$114,LUNDI!E6:E29,0))</f>
        <v>#N/A</v>
      </c>
      <c r="CY114" s="559" t="e">
        <f>INDEX(LUNDI!$B$6:$B$29,MATCH($A$114,LUNDI!F6:F29,0))</f>
        <v>#N/A</v>
      </c>
      <c r="CZ114" s="559" t="e">
        <f>INDEX(LUNDI!$B$6:$B$29,MATCH($A$114,LUNDI!G6:G29,0))</f>
        <v>#N/A</v>
      </c>
      <c r="DA114" s="559" t="e">
        <f>INDEX(LUNDI!$B$6:$B$29,MATCH($A$114,LUNDI!H6:H29,0))</f>
        <v>#N/A</v>
      </c>
      <c r="DB114" s="559" t="e">
        <f>INDEX(LUNDI!$B$6:$B$29,MATCH($A$114,LUNDI!I6:I29,0))</f>
        <v>#N/A</v>
      </c>
      <c r="DC114" s="559" t="e">
        <f>INDEX(LUNDI!$B$6:$B$29,MATCH($A$114,LUNDI!J6:J29,0))</f>
        <v>#N/A</v>
      </c>
      <c r="DD114" s="559" t="e">
        <f>INDEX(LUNDI!$B$6:$B$29,MATCH($A$114,LUNDI!K6:K29,0))</f>
        <v>#N/A</v>
      </c>
      <c r="DE114" s="559" t="e">
        <f>INDEX(LUNDI!$B$6:$B$29,MATCH($A$114,LUNDI!L6:L29,0))</f>
        <v>#N/A</v>
      </c>
      <c r="DF114" s="559" t="e">
        <f>INDEX(LUNDI!$B$6:$B$29,MATCH($A$114,LUNDI!M6:M29,0))</f>
        <v>#N/A</v>
      </c>
      <c r="DG114" s="559" t="e">
        <f>INDEX(LUNDI!$B$6:$B$29,MATCH($A$114,LUNDI!N6:N29,0))</f>
        <v>#N/A</v>
      </c>
      <c r="DH114" s="559" t="e">
        <f>INDEX(LUNDI!$B$6:$B$29,MATCH($A$114,LUNDI!O6:O29,0))</f>
        <v>#N/A</v>
      </c>
      <c r="DI114" s="559" t="e">
        <f>INDEX(LUNDI!$B$6:$B$29,MATCH($A$114,LUNDI!P6:P29,0))</f>
        <v>#N/A</v>
      </c>
      <c r="DJ114" s="559" t="e">
        <f>INDEX(LUNDI!$B$6:$B$29,MATCH($A$114,LUNDI!Q6:Q29,0))</f>
        <v>#N/A</v>
      </c>
      <c r="DK114" s="559" t="e">
        <f>INDEX(LUNDI!$B$6:$B$29,MATCH($A$114,LUNDI!R6:R29,0))</f>
        <v>#N/A</v>
      </c>
      <c r="DL114" s="559" t="e">
        <f>INDEX(LUNDI!$B$6:$B$29,MATCH($A$114,LUNDI!S6:S29,0))</f>
        <v>#N/A</v>
      </c>
      <c r="DM114" s="559" t="e">
        <f>INDEX(LUNDI!$B$6:$B$29,MATCH($A$114,LUNDI!T6:T29,0))</f>
        <v>#N/A</v>
      </c>
      <c r="DN114" s="559" t="e">
        <f>INDEX(LUNDI!$B$6:$B$29,MATCH($A$114,LUNDI!U6:U29,0))</f>
        <v>#N/A</v>
      </c>
      <c r="DO114" s="559" t="e">
        <f>INDEX(LUNDI!$B$6:$B$29,MATCH($A$114,LUNDI!V6:V29,0))</f>
        <v>#N/A</v>
      </c>
      <c r="DP114" s="559" t="e">
        <f>INDEX(LUNDI!$B$6:$B$29,MATCH($A$114,LUNDI!W6:W29,0))</f>
        <v>#N/A</v>
      </c>
      <c r="DQ114" s="559" t="e">
        <f>INDEX(LUNDI!$B$6:$B$29,MATCH($A$114,LUNDI!X6:X29,0))</f>
        <v>#N/A</v>
      </c>
      <c r="DR114" s="559" t="e">
        <f>INDEX(LUNDI!$B$6:$B$29,MATCH($A$114,LUNDI!Y6:Y29,0))</f>
        <v>#N/A</v>
      </c>
      <c r="DS114" s="559" t="e">
        <f>INDEX(LUNDI!$B$6:$B$29,MATCH($A$114,LUNDI!Z6:Z29,0))</f>
        <v>#N/A</v>
      </c>
      <c r="DT114" s="559">
        <f>INDEX(LUNDI!$B$6:$B$29,MATCH($A$114,LUNDI!AA6:AA29,0))</f>
        <v>0.33333333333333331</v>
      </c>
      <c r="DU114" s="559">
        <f>INDEX(LUNDI!$B$6:$B$29,MATCH($A$114,LUNDI!AB6:AB29,0))</f>
        <v>0.33333333333333331</v>
      </c>
      <c r="DV114" s="572">
        <f t="shared" si="102"/>
        <v>0.66666666666666663</v>
      </c>
      <c r="DW114" s="543">
        <f t="shared" si="103"/>
        <v>0</v>
      </c>
      <c r="DX114" s="559" t="e">
        <f>INDEX(MARDI!$B$6:$B$29,MATCH($A$114,MARDI!D6:D29,0))</f>
        <v>#N/A</v>
      </c>
      <c r="DY114" s="559" t="e">
        <f>INDEX(MARDI!$B$6:$B$29,MATCH($A$114,MARDI!E6:E29,0))</f>
        <v>#N/A</v>
      </c>
      <c r="DZ114" s="559" t="e">
        <f>INDEX(MARDI!$B$6:$B$29,MATCH($A$114,MARDI!F6:F29,0))</f>
        <v>#N/A</v>
      </c>
      <c r="EA114" s="559" t="e">
        <f>INDEX(MARDI!$B$6:$B$29,MATCH($A$114,MARDI!G6:G29,0))</f>
        <v>#N/A</v>
      </c>
      <c r="EB114" s="559" t="e">
        <f>INDEX(MARDI!$B$6:$B$29,MATCH($A$114,MARDI!H6:H29,0))</f>
        <v>#N/A</v>
      </c>
      <c r="EC114" s="559" t="e">
        <f>INDEX(MARDI!$B$6:$B$29,MATCH($A$114,MARDI!I6:I29,0))</f>
        <v>#N/A</v>
      </c>
      <c r="ED114" s="559" t="e">
        <f>INDEX(MARDI!$B$6:$B$29,MATCH($A$114,MARDI!J6:J29,0))</f>
        <v>#N/A</v>
      </c>
      <c r="EE114" s="559" t="e">
        <f>INDEX(MARDI!$B$6:$B$29,MATCH($A$114,MARDI!K6:K29,0))</f>
        <v>#N/A</v>
      </c>
      <c r="EF114" s="559" t="e">
        <f>INDEX(MARDI!$B$6:$B$29,MATCH($A$114,MARDI!L6:L29,0))</f>
        <v>#N/A</v>
      </c>
      <c r="EG114" s="559" t="e">
        <f>INDEX(MARDI!$B$6:$B$29,MATCH($A$114,MARDI!M6:M29,0))</f>
        <v>#N/A</v>
      </c>
      <c r="EH114" s="559" t="e">
        <f>INDEX(MARDI!$B$6:$B$29,MATCH($A$114,MARDI!N6:N29,0))</f>
        <v>#N/A</v>
      </c>
      <c r="EI114" s="559" t="e">
        <f>INDEX(MARDI!$B$6:$B$29,MATCH($A$114,MARDI!O6:O29,0))</f>
        <v>#N/A</v>
      </c>
      <c r="EJ114" s="559" t="e">
        <f>INDEX(MARDI!$B$6:$B$29,MATCH($A$114,MARDI!P6:P29,0))</f>
        <v>#N/A</v>
      </c>
      <c r="EK114" s="559" t="e">
        <f>INDEX(MARDI!$B$6:$B$29,MATCH($A$114,MARDI!Q6:Q29,0))</f>
        <v>#N/A</v>
      </c>
      <c r="EL114" s="559" t="e">
        <f>INDEX(MARDI!$B$6:$B$29,MATCH($A$114,MARDI!R6:R29,0))</f>
        <v>#N/A</v>
      </c>
      <c r="EM114" s="559" t="e">
        <f>INDEX(MARDI!$B$6:$B$29,MATCH($A$114,MARDI!S6:S29,0))</f>
        <v>#N/A</v>
      </c>
      <c r="EN114" s="559" t="e">
        <f>INDEX(MARDI!$B$6:$B$29,MATCH($A$114,MARDI!T6:T29,0))</f>
        <v>#N/A</v>
      </c>
      <c r="EO114" s="559" t="e">
        <f>INDEX(MARDI!$B$6:$B$29,MATCH($A$114,MARDI!U6:U29,0))</f>
        <v>#N/A</v>
      </c>
      <c r="EP114" s="559" t="e">
        <f>INDEX(MARDI!$B$6:$B$29,MATCH($A$114,MARDI!V6:V29,0))</f>
        <v>#N/A</v>
      </c>
      <c r="EQ114" s="559" t="e">
        <f>INDEX(MARDI!$B$6:$B$29,MATCH($A$114,MARDI!W6:W29,0))</f>
        <v>#N/A</v>
      </c>
      <c r="ER114" s="559" t="e">
        <f>INDEX(MARDI!$B$6:$B$29,MATCH($A$114,MARDI!X6:X29,0))</f>
        <v>#N/A</v>
      </c>
      <c r="ES114" s="559" t="e">
        <f>INDEX(MARDI!$B$6:$B$29,MATCH($A$114,MARDI!Y6:Y29,0))</f>
        <v>#N/A</v>
      </c>
      <c r="ET114" s="559" t="e">
        <f>INDEX(MARDI!$B$6:$B$29,MATCH($A$114,MARDI!Z6:Z29,0))</f>
        <v>#N/A</v>
      </c>
      <c r="EU114" s="559">
        <f>INDEX(MARDI!$B$6:$B$29,MATCH($A$114,MARDI!AA6:AA29,0))</f>
        <v>0.33333333333333331</v>
      </c>
      <c r="EV114" s="559">
        <f>INDEX(MARDI!$B$6:$B$29,MATCH($A$114,MARDI!AB6:AB29,0))</f>
        <v>0.33333333333333331</v>
      </c>
      <c r="EW114" s="572">
        <f t="shared" si="104"/>
        <v>0.66666666666666663</v>
      </c>
      <c r="EY114" s="568">
        <f t="shared" si="79"/>
        <v>0</v>
      </c>
      <c r="EZ114" s="559" t="e">
        <f>INDEX(MERCREDI!$B$6:$B$29,MATCH($A$114,MERCREDI!D6:D29,0))</f>
        <v>#N/A</v>
      </c>
      <c r="FA114" s="559" t="e">
        <f>INDEX(MERCREDI!$B$6:$B$29,MATCH($A$114,MERCREDI!E6:E29,0))</f>
        <v>#N/A</v>
      </c>
      <c r="FB114" s="559" t="e">
        <f>INDEX(MERCREDI!$B$6:$B$29,MATCH($A$114,MERCREDI!F6:F29,0))</f>
        <v>#N/A</v>
      </c>
      <c r="FC114" s="559" t="e">
        <f>INDEX(MERCREDI!$B$6:$B$29,MATCH($A$114,MERCREDI!G6:G29,0))</f>
        <v>#N/A</v>
      </c>
      <c r="FD114" s="559" t="e">
        <f>INDEX(MERCREDI!$B$6:$B$29,MATCH($A$114,MERCREDI!H6:H29,0))</f>
        <v>#N/A</v>
      </c>
      <c r="FE114" s="559" t="e">
        <f>INDEX(MERCREDI!$B$6:$B$29,MATCH($A$114,MERCREDI!I6:I29,0))</f>
        <v>#N/A</v>
      </c>
      <c r="FF114" s="559" t="e">
        <f>INDEX(MERCREDI!$B$6:$B$29,MATCH($A$114,MERCREDI!J6:J29,0))</f>
        <v>#N/A</v>
      </c>
      <c r="FG114" s="559" t="e">
        <f>INDEX(MERCREDI!$B$6:$B$29,MATCH($A$114,MERCREDI!K6:K29,0))</f>
        <v>#N/A</v>
      </c>
      <c r="FH114" s="559" t="e">
        <f>INDEX(MERCREDI!$B$6:$B$29,MATCH($A$114,MERCREDI!L6:L29,0))</f>
        <v>#N/A</v>
      </c>
      <c r="FI114" s="559" t="e">
        <f>INDEX(MERCREDI!$B$6:$B$29,MATCH($A$114,MERCREDI!M6:M29,0))</f>
        <v>#N/A</v>
      </c>
      <c r="FJ114" s="559" t="e">
        <f>INDEX(MERCREDI!$B$6:$B$29,MATCH($A$114,MERCREDI!N6:N29,0))</f>
        <v>#N/A</v>
      </c>
      <c r="FK114" s="559" t="e">
        <f>INDEX(MERCREDI!$B$6:$B$29,MATCH($A$114,MERCREDI!O6:O29,0))</f>
        <v>#N/A</v>
      </c>
      <c r="FL114" s="559" t="e">
        <f>INDEX(MERCREDI!$B$6:$B$29,MATCH($A$114,MERCREDI!P6:P29,0))</f>
        <v>#N/A</v>
      </c>
      <c r="FM114" s="559" t="e">
        <f>INDEX(MERCREDI!$B$6:$B$29,MATCH($A$114,MERCREDI!Q6:Q29,0))</f>
        <v>#N/A</v>
      </c>
      <c r="FN114" s="559" t="e">
        <f>INDEX(MERCREDI!$B$6:$B$29,MATCH($A$114,MERCREDI!R6:R29,0))</f>
        <v>#N/A</v>
      </c>
      <c r="FO114" s="559" t="e">
        <f>INDEX(MERCREDI!$B$6:$B$29,MATCH($A$114,MERCREDI!S6:S29,0))</f>
        <v>#N/A</v>
      </c>
      <c r="FP114" s="559" t="e">
        <f>INDEX(MERCREDI!$B$6:$B$29,MATCH($A$114,MERCREDI!T6:T29,0))</f>
        <v>#N/A</v>
      </c>
      <c r="FQ114" s="559" t="e">
        <f>INDEX(MERCREDI!$B$6:$B$29,MATCH($A$114,MERCREDI!U6:U29,0))</f>
        <v>#N/A</v>
      </c>
      <c r="FR114" s="559" t="e">
        <f>INDEX(MERCREDI!$B$6:$B$29,MATCH($A$114,MERCREDI!V6:V29,0))</f>
        <v>#N/A</v>
      </c>
      <c r="FS114" s="559" t="e">
        <f>INDEX(MERCREDI!$B$6:$B$29,MATCH($A$114,MERCREDI!W6:W29,0))</f>
        <v>#N/A</v>
      </c>
      <c r="FT114" s="559" t="e">
        <f>INDEX(MERCREDI!$B$6:$B$29,MATCH($A$114,MERCREDI!X6:X29,0))</f>
        <v>#N/A</v>
      </c>
      <c r="FU114" s="559" t="e">
        <f>INDEX(MERCREDI!$B$6:$B$29,MATCH($A$114,MERCREDI!Y6:Y29,0))</f>
        <v>#N/A</v>
      </c>
      <c r="FV114" s="559" t="e">
        <f>INDEX(MERCREDI!$B$6:$B$29,MATCH($A$114,MERCREDI!Z6:Z29,0))</f>
        <v>#N/A</v>
      </c>
      <c r="FW114" s="559">
        <f>INDEX(MERCREDI!$B$6:$B$29,MATCH($A$114,MERCREDI!AA6:AA29,0))</f>
        <v>0.33333333333333331</v>
      </c>
      <c r="FX114" s="559">
        <f>INDEX(MERCREDI!$B$6:$B$29,MATCH($A$114,MERCREDI!AB6:AB29,0))</f>
        <v>0.33333333333333331</v>
      </c>
      <c r="FY114" s="572">
        <f t="shared" si="80"/>
        <v>0.66666666666666663</v>
      </c>
      <c r="GA114" s="570">
        <f t="shared" si="81"/>
        <v>0</v>
      </c>
      <c r="GB114" s="565" t="e">
        <f>INDEX(JEUDI!$B$6:$B$29,MATCH($A$114,JEUDI!D6:D29,0))</f>
        <v>#N/A</v>
      </c>
      <c r="GC114" s="565" t="e">
        <f>INDEX(JEUDI!$B$6:$B$29,MATCH($A$114,JEUDI!E6:E29,0))</f>
        <v>#N/A</v>
      </c>
      <c r="GD114" s="565" t="e">
        <f>INDEX(JEUDI!$B$6:$B$29,MATCH($A$114,JEUDI!F6:F29,0))</f>
        <v>#N/A</v>
      </c>
      <c r="GE114" s="565" t="e">
        <f>INDEX(JEUDI!$B$6:$B$29,MATCH($A$114,JEUDI!G6:G29,0))</f>
        <v>#N/A</v>
      </c>
      <c r="GF114" s="565" t="e">
        <f>INDEX(JEUDI!$B$6:$B$29,MATCH($A$114,JEUDI!H6:H29,0))</f>
        <v>#N/A</v>
      </c>
      <c r="GG114" s="565" t="e">
        <f>INDEX(JEUDI!$B$6:$B$29,MATCH($A$114,JEUDI!I6:I29,0))</f>
        <v>#N/A</v>
      </c>
      <c r="GH114" s="565" t="e">
        <f>INDEX(JEUDI!$B$6:$B$29,MATCH($A$114,JEUDI!J6:J29,0))</f>
        <v>#N/A</v>
      </c>
      <c r="GI114" s="565" t="e">
        <f>INDEX(JEUDI!$B$6:$B$29,MATCH($A$114,JEUDI!K6:K29,0))</f>
        <v>#N/A</v>
      </c>
      <c r="GJ114" s="565" t="e">
        <f>INDEX(JEUDI!$B$6:$B$29,MATCH($A$114,JEUDI!L6:L29,0))</f>
        <v>#N/A</v>
      </c>
      <c r="GK114" s="565" t="e">
        <f>INDEX(JEUDI!$B$6:$B$29,MATCH($A$114,JEUDI!M6:M29,0))</f>
        <v>#N/A</v>
      </c>
      <c r="GL114" s="565" t="e">
        <f>INDEX(JEUDI!$B$6:$B$29,MATCH($A$114,JEUDI!N6:N29,0))</f>
        <v>#N/A</v>
      </c>
      <c r="GM114" s="565" t="e">
        <f>INDEX(JEUDI!$B$6:$B$29,MATCH($A$114,JEUDI!O6:O29,0))</f>
        <v>#N/A</v>
      </c>
      <c r="GN114" s="565" t="e">
        <f>INDEX(JEUDI!$B$6:$B$29,MATCH($A$114,JEUDI!P6:P29,0))</f>
        <v>#N/A</v>
      </c>
      <c r="GO114" s="565" t="e">
        <f>INDEX(JEUDI!$B$6:$B$29,MATCH($A$114,JEUDI!Q6:Q29,0))</f>
        <v>#N/A</v>
      </c>
      <c r="GP114" s="565" t="e">
        <f>INDEX(JEUDI!$B$6:$B$29,MATCH($A$114,JEUDI!R6:R29,0))</f>
        <v>#N/A</v>
      </c>
      <c r="GQ114" s="565" t="e">
        <f>INDEX(JEUDI!$B$6:$B$29,MATCH($A$114,JEUDI!S6:S29,0))</f>
        <v>#N/A</v>
      </c>
      <c r="GR114" s="565" t="e">
        <f>INDEX(JEUDI!$B$6:$B$29,MATCH($A$114,JEUDI!T6:T29,0))</f>
        <v>#N/A</v>
      </c>
      <c r="GS114" s="565" t="e">
        <f>INDEX(JEUDI!$B$6:$B$29,MATCH($A$114,JEUDI!U6:U29,0))</f>
        <v>#N/A</v>
      </c>
      <c r="GT114" s="565" t="e">
        <f>INDEX(JEUDI!$B$6:$B$29,MATCH($A$114,JEUDI!V6:V29,0))</f>
        <v>#N/A</v>
      </c>
      <c r="GU114" s="565" t="e">
        <f>INDEX(JEUDI!$B$6:$B$29,MATCH($A$114,JEUDI!W6:W29,0))</f>
        <v>#N/A</v>
      </c>
      <c r="GV114" s="565" t="e">
        <f>INDEX(JEUDI!$B$6:$B$29,MATCH($A$114,JEUDI!X6:X29,0))</f>
        <v>#N/A</v>
      </c>
      <c r="GW114" s="565" t="e">
        <f>INDEX(JEUDI!$B$6:$B$29,MATCH($A$114,JEUDI!Y6:Y29,0))</f>
        <v>#N/A</v>
      </c>
      <c r="GX114" s="565" t="e">
        <f>INDEX(JEUDI!$B$6:$B$29,MATCH($A$114,JEUDI!Z6:Z29,0))</f>
        <v>#N/A</v>
      </c>
      <c r="GY114" s="565">
        <f>INDEX(JEUDI!$B$6:$B$29,MATCH($A$114,JEUDI!AA6:AA29,0))</f>
        <v>0.33333333333333331</v>
      </c>
      <c r="GZ114" s="565">
        <f>INDEX(JEUDI!$B$6:$B$29,MATCH($A$114,JEUDI!AB6:AB29,0))</f>
        <v>0.33333333333333331</v>
      </c>
      <c r="HA114" s="572">
        <f t="shared" si="82"/>
        <v>0.66666666666666663</v>
      </c>
      <c r="HC114" s="772">
        <f t="shared" si="83"/>
        <v>0</v>
      </c>
      <c r="HD114" s="565" t="e">
        <f>INDEX(VENDREDI!$B$6:$B$29,MATCH($A$114,VENDREDI!D6:D29,0))</f>
        <v>#N/A</v>
      </c>
      <c r="HE114" s="565" t="e">
        <f>INDEX(VENDREDI!$B$6:$B$29,MATCH($A$114,VENDREDI!E6:E29,0))</f>
        <v>#N/A</v>
      </c>
      <c r="HF114" s="565" t="e">
        <f>INDEX(VENDREDI!$B$6:$B$29,MATCH($A$114,VENDREDI!F6:F29,0))</f>
        <v>#N/A</v>
      </c>
      <c r="HG114" s="565" t="e">
        <f>INDEX(VENDREDI!$B$6:$B$29,MATCH($A$114,VENDREDI!G6:G29,0))</f>
        <v>#N/A</v>
      </c>
      <c r="HH114" s="565" t="e">
        <f>INDEX(VENDREDI!$B$6:$B$29,MATCH($A$114,VENDREDI!H6:H29,0))</f>
        <v>#N/A</v>
      </c>
      <c r="HI114" s="565" t="e">
        <f>INDEX(VENDREDI!$B$6:$B$29,MATCH($A$114,VENDREDI!I6:I29,0))</f>
        <v>#N/A</v>
      </c>
      <c r="HJ114" s="565" t="e">
        <f>INDEX(VENDREDI!$B$6:$B$29,MATCH($A$114,VENDREDI!J6:J29,0))</f>
        <v>#N/A</v>
      </c>
      <c r="HK114" s="565" t="e">
        <f>INDEX(VENDREDI!$B$6:$B$29,MATCH($A$114,VENDREDI!K6:K29,0))</f>
        <v>#N/A</v>
      </c>
      <c r="HL114" s="565" t="e">
        <f>INDEX(VENDREDI!$B$6:$B$29,MATCH($A$114,VENDREDI!L6:L29,0))</f>
        <v>#N/A</v>
      </c>
      <c r="HM114" s="565" t="e">
        <f>INDEX(VENDREDI!$B$6:$B$29,MATCH($A$114,VENDREDI!M6:M29,0))</f>
        <v>#N/A</v>
      </c>
      <c r="HN114" s="565" t="e">
        <f>INDEX(VENDREDI!$B$6:$B$29,MATCH($A$114,VENDREDI!N6:N29,0))</f>
        <v>#N/A</v>
      </c>
      <c r="HO114" s="565" t="e">
        <f>INDEX(VENDREDI!$B$6:$B$29,MATCH($A$114,VENDREDI!O6:O29,0))</f>
        <v>#N/A</v>
      </c>
      <c r="HP114" s="565" t="e">
        <f>INDEX(VENDREDI!$B$6:$B$29,MATCH($A$114,VENDREDI!P6:P29,0))</f>
        <v>#N/A</v>
      </c>
      <c r="HQ114" s="565" t="e">
        <f>INDEX(VENDREDI!$B$6:$B$29,MATCH($A$114,VENDREDI!Q6:Q29,0))</f>
        <v>#N/A</v>
      </c>
      <c r="HR114" s="565" t="e">
        <f>INDEX(VENDREDI!$B$6:$B$29,MATCH($A$114,VENDREDI!R6:R29,0))</f>
        <v>#N/A</v>
      </c>
      <c r="HS114" s="565" t="e">
        <f>INDEX(VENDREDI!$B$6:$B$29,MATCH($A$114,VENDREDI!S6:S29,0))</f>
        <v>#N/A</v>
      </c>
      <c r="HT114" s="565" t="e">
        <f>INDEX(VENDREDI!$B$6:$B$29,MATCH($A$114,VENDREDI!T6:T29,0))</f>
        <v>#N/A</v>
      </c>
      <c r="HU114" s="565" t="e">
        <f>INDEX(VENDREDI!$B$6:$B$29,MATCH($A$114,VENDREDI!U6:U29,0))</f>
        <v>#N/A</v>
      </c>
      <c r="HV114" s="565" t="e">
        <f>INDEX(VENDREDI!$B$6:$B$29,MATCH($A$114,VENDREDI!V6:V29,0))</f>
        <v>#N/A</v>
      </c>
      <c r="HW114" s="565" t="e">
        <f>INDEX(VENDREDI!$B$6:$B$29,MATCH($A$114,VENDREDI!W6:W29,0))</f>
        <v>#N/A</v>
      </c>
      <c r="HX114" s="565" t="e">
        <f>INDEX(VENDREDI!$B$6:$B$29,MATCH($A$114,VENDREDI!X6:X29,0))</f>
        <v>#N/A</v>
      </c>
      <c r="HY114" s="565" t="e">
        <f>INDEX(VENDREDI!$B$6:$B$29,MATCH($A$114,VENDREDI!Y6:Y29,0))</f>
        <v>#N/A</v>
      </c>
      <c r="HZ114" s="565" t="e">
        <f>INDEX(VENDREDI!$B$6:$B$29,MATCH($A$114,VENDREDI!Z6:Z29,0))</f>
        <v>#N/A</v>
      </c>
      <c r="IA114" s="565">
        <f>INDEX(VENDREDI!$B$6:$B$29,MATCH($A$114,VENDREDI!AA6:AA29,0))</f>
        <v>0.33333333333333331</v>
      </c>
      <c r="IB114" s="565">
        <f>INDEX(VENDREDI!$B$6:$B$29,MATCH($A$114,VENDREDI!AB6:AB29,0))</f>
        <v>0.33333333333333331</v>
      </c>
      <c r="IC114" s="572">
        <f t="shared" si="84"/>
        <v>0.66666666666666663</v>
      </c>
      <c r="IG114" s="772">
        <f t="shared" si="85"/>
        <v>0</v>
      </c>
      <c r="JG114" s="572">
        <f t="shared" si="86"/>
        <v>0</v>
      </c>
      <c r="JI114" s="772">
        <f t="shared" si="87"/>
        <v>0</v>
      </c>
      <c r="KI114" s="572">
        <f t="shared" si="88"/>
        <v>0</v>
      </c>
      <c r="KK114" s="565">
        <f t="shared" si="89"/>
        <v>0</v>
      </c>
      <c r="LK114" s="572">
        <f t="shared" si="90"/>
        <v>0</v>
      </c>
      <c r="LM114" s="565">
        <f t="shared" si="91"/>
        <v>0</v>
      </c>
      <c r="MM114" s="572">
        <f t="shared" si="92"/>
        <v>0</v>
      </c>
      <c r="MP114" s="565">
        <f t="shared" si="93"/>
        <v>0</v>
      </c>
      <c r="NP114" s="572">
        <f t="shared" si="94"/>
        <v>0</v>
      </c>
      <c r="NS114" s="564">
        <f t="shared" si="95"/>
        <v>0</v>
      </c>
      <c r="NT114" s="617" t="e">
        <f>INDEX(LUNDI!$B$63:$B$66,MATCH(A114,LUNDI!$D$63:$D$66,0))</f>
        <v>#N/A</v>
      </c>
      <c r="NU114" s="618" t="e">
        <f>INDEX(LUNDI!$B$63:$B$66,MATCH(A114,LUNDI!$E$63:$E$66,0))</f>
        <v>#N/A</v>
      </c>
      <c r="NV114" s="625" t="e">
        <f>INDEX(LUNDI!$H$63:$H$66,MATCH(A114,LUNDI!$J$63:$J$66,0))</f>
        <v>#N/A</v>
      </c>
      <c r="NW114" s="626" t="e">
        <f>INDEX(LUNDI!$H$63:$H$66,MATCH(A114,LUNDI!$K$63:$K$66,0))</f>
        <v>#N/A</v>
      </c>
      <c r="NX114" s="617" t="e">
        <f>INDEX(MARDI!$B$63:$B$66,MATCH(A114,MARDI!$D$63:$D$66,0))</f>
        <v>#N/A</v>
      </c>
      <c r="NY114" s="618" t="e">
        <f>INDEX(MARDI!$B$63:$B$66,MATCH(A114,MARDI!$E$63:$E$66,0))</f>
        <v>#N/A</v>
      </c>
      <c r="NZ114" s="625" t="e">
        <f>INDEX(MARDI!$H$63:$H$66,MATCH(A114,MARDI!$J$63:$J$66,0))</f>
        <v>#N/A</v>
      </c>
      <c r="OA114" s="626" t="e">
        <f>INDEX(MARDI!$H$63:$H$66,MATCH(A114,MARDI!$K$63:$K$66,0))</f>
        <v>#N/A</v>
      </c>
      <c r="OB114" s="617" t="e">
        <f>INDEX(MERCREDI!$B$63:$B$66,MATCH(A114,MERCREDI!$D$63:$D$66,0))</f>
        <v>#N/A</v>
      </c>
      <c r="OC114" s="618" t="e">
        <f>INDEX(MERCREDI!$B$63:$B$66,MATCH(A114,MERCREDI!$E$63:$E$66,0))</f>
        <v>#N/A</v>
      </c>
      <c r="OD114" s="625" t="e">
        <f>INDEX(MERCREDI!$H$63:$H$66,MATCH(A114,MERCREDI!$J$63:$J$66,0))</f>
        <v>#N/A</v>
      </c>
      <c r="OE114" s="626" t="e">
        <f>INDEX(MERCREDI!$H$63:$H$66,MATCH(A114,MERCREDI!$K$63:$K$66,0))</f>
        <v>#N/A</v>
      </c>
      <c r="OF114" s="617" t="e">
        <f>INDEX(JEUDI!$B$63:$B$66,MATCH(A114,JEUDI!$D$63:$D$66,0))</f>
        <v>#N/A</v>
      </c>
      <c r="OG114" s="618" t="e">
        <f>INDEX(JEUDI!$B$63:$B$66,MATCH(A114,JEUDI!$E$63:$E$66,0))</f>
        <v>#N/A</v>
      </c>
      <c r="OH114" s="625" t="e">
        <f>INDEX(JEUDI!$H$63:$H$66,MATCH(A114,JEUDI!$J$63:$J$66,0))</f>
        <v>#N/A</v>
      </c>
      <c r="OI114" s="626" t="e">
        <f>INDEX(JEUDI!$H$63:$H$66,MATCH(A114,JEUDI!$K$63:$K$66,0))</f>
        <v>#N/A</v>
      </c>
      <c r="OJ114" s="617" t="e">
        <f>INDEX(VENDREDI!$B$63:$B$66,MATCH(A114,VENDREDI!$D$63:$D$66,0))</f>
        <v>#N/A</v>
      </c>
      <c r="OK114" s="618" t="e">
        <f>INDEX(VENDREDI!$B$63:$B$66,MATCH(A114,VENDREDI!$E$63:$E$66,0))</f>
        <v>#N/A</v>
      </c>
      <c r="OL114" s="625" t="e">
        <f>INDEX(VENDREDI!$H$63:$H$66,MATCH(A114,VENDREDI!$J$63:$J$66,0))</f>
        <v>#N/A</v>
      </c>
      <c r="OM114" s="626" t="e">
        <f>INDEX(VENDREDI!$H$63:$H$66,MATCH(A114,VENDREDI!$K$63:$K$66,0))</f>
        <v>#N/A</v>
      </c>
      <c r="ON114" s="669">
        <f t="shared" si="96"/>
        <v>0</v>
      </c>
      <c r="OO114" s="641" t="e">
        <f>INDEX(LUNDI!$C$63:$C$66,MATCH(A114,LUNDI!$D$63:$D$66,0))</f>
        <v>#N/A</v>
      </c>
      <c r="OP114" s="642" t="e">
        <f>INDEX(LUNDI!$C$63:$C$66,MATCH(A114,LUNDI!$E$63:$E$66,0))</f>
        <v>#N/A</v>
      </c>
      <c r="OQ114" s="645" t="e">
        <f>INDEX(LUNDI!$I$63:$I$66,MATCH(A114,LUNDI!$J$63:$J$66,0))</f>
        <v>#N/A</v>
      </c>
      <c r="OR114" s="646" t="e">
        <f>INDEX(LUNDI!$I$63:$I$66,MATCH(A114,LUNDI!$K$63:$K$66,0))</f>
        <v>#N/A</v>
      </c>
      <c r="OS114" s="649" t="e">
        <f>INDEX(MARDI!$C$63:$C$66,MATCH(A114,MARDI!$D$63:$D$66,0))</f>
        <v>#N/A</v>
      </c>
      <c r="OT114" s="650" t="e">
        <f>INDEX(MARDI!$C$63:$C$66,MATCH(A114,MARDI!$E$63:$E$66,0))</f>
        <v>#N/A</v>
      </c>
      <c r="OU114" s="651" t="e">
        <f>INDEX(MARDI!$I$63:$I$66,MATCH(A114,MARDI!$J$63:$J$66,0))</f>
        <v>#N/A</v>
      </c>
      <c r="OV114" s="652" t="e">
        <f>INDEX(MARDI!$I$63:$I$66,MATCH(A114,MARDI!$K$63:$K$66,0))</f>
        <v>#N/A</v>
      </c>
      <c r="OW114" s="657" t="e">
        <f>INDEX(MERCREDI!$C$63:$C$66,MATCH(A114,MERCREDI!$D$63:$D$66,0))</f>
        <v>#N/A</v>
      </c>
      <c r="OX114" s="658" t="e">
        <f>INDEX(MERCREDI!$C$63:$C$66,MATCH(A114,MERCREDI!$E$63:$E$66,0))</f>
        <v>#N/A</v>
      </c>
      <c r="OY114" s="659" t="e">
        <f>INDEX(MERCREDI!$I$63:$I$66,MATCH(A114,MERCREDI!$J$63:$J$66,0))</f>
        <v>#N/A</v>
      </c>
      <c r="OZ114" s="660" t="e">
        <f>INDEX(MERCREDI!$I$63:$I$66,MATCH(A114,MERCREDI!$K$63:$K$66,0))</f>
        <v>#N/A</v>
      </c>
      <c r="PA114" s="657" t="e">
        <f>INDEX(JEUDI!$C$63:$C$66,MATCH(A114,JEUDI!$D$63:$D$66,0))</f>
        <v>#N/A</v>
      </c>
      <c r="PB114" s="658" t="e">
        <f>INDEX(JEUDI!$C$63:$C$66,MATCH(A114,JEUDI!$E$63:$E$66,0))</f>
        <v>#N/A</v>
      </c>
      <c r="PC114" s="659" t="e">
        <f>INDEX(JEUDI!$I$63:$I$66,MATCH(A114,JEUDI!$J$63:$J$66,0))</f>
        <v>#N/A</v>
      </c>
      <c r="PD114" s="660" t="e">
        <f>INDEX(JEUDI!$I$63:$I$66,MATCH(A114,JEUDI!$K$63:$K$66,0))</f>
        <v>#N/A</v>
      </c>
      <c r="PE114" s="657" t="e">
        <f>INDEX(VENDREDI!$C$63:$C$66,MATCH(A114,VENDREDI!$D$63:$D$66,0))</f>
        <v>#N/A</v>
      </c>
      <c r="PF114" s="658" t="e">
        <f>INDEX(VENDREDI!$C$63:$C$66,MATCH(A114,VENDREDI!$E$63:$E$66,0))</f>
        <v>#N/A</v>
      </c>
      <c r="PG114" s="659" t="e">
        <f>INDEX(VENDREDI!$I$63:$I$66,MATCH(A114,VENDREDI!$J$63:$J$66,0))</f>
        <v>#N/A</v>
      </c>
      <c r="PH114" s="660" t="e">
        <f>INDEX(VENDREDI!$I$63:$I$66,MATCH(A114,VENDREDI!$K$63:$K$66,0))</f>
        <v>#N/A</v>
      </c>
    </row>
    <row r="115" spans="1:424" x14ac:dyDescent="0.25">
      <c r="A115" s="198">
        <f>'LISTE DES PROFS'!A110</f>
        <v>0</v>
      </c>
      <c r="B115" s="226">
        <f t="shared" si="69"/>
        <v>0</v>
      </c>
      <c r="C115" s="487">
        <f t="shared" si="70"/>
        <v>0</v>
      </c>
      <c r="D115" s="481">
        <f t="shared" si="71"/>
        <v>0</v>
      </c>
      <c r="E115" s="482">
        <f t="shared" si="72"/>
        <v>0</v>
      </c>
      <c r="F115" s="226">
        <f t="shared" si="73"/>
        <v>0</v>
      </c>
      <c r="G115" s="487">
        <f t="shared" si="74"/>
        <v>0</v>
      </c>
      <c r="H115" s="481">
        <f t="shared" si="97"/>
        <v>0</v>
      </c>
      <c r="I115" s="482">
        <f t="shared" si="76"/>
        <v>0</v>
      </c>
      <c r="J115" s="226">
        <f t="shared" si="98"/>
        <v>0</v>
      </c>
      <c r="K115" s="487">
        <f t="shared" si="99"/>
        <v>0</v>
      </c>
      <c r="L115" s="481">
        <f t="shared" si="100"/>
        <v>0</v>
      </c>
      <c r="M115" s="482">
        <f t="shared" si="101"/>
        <v>0</v>
      </c>
      <c r="N115" s="492">
        <f t="shared" si="77"/>
        <v>0</v>
      </c>
      <c r="P115" s="226">
        <f>COUNTIF(LUNDI!$D$6:$AB$15,A115)</f>
        <v>0</v>
      </c>
      <c r="Q115" s="228">
        <f>COUNTIF(LUNDI!$D$20:$Y$29,A115)</f>
        <v>0</v>
      </c>
      <c r="R115" s="444">
        <f t="shared" si="56"/>
        <v>0</v>
      </c>
      <c r="S115" s="228">
        <f>COUNTIF(MARDI!$D$6:$AB$15,A115)</f>
        <v>0</v>
      </c>
      <c r="T115" s="228">
        <f>COUNTIF(MARDI!$D$20:$Y$29,A115)</f>
        <v>0</v>
      </c>
      <c r="U115" s="444">
        <f t="shared" si="57"/>
        <v>0</v>
      </c>
      <c r="V115" s="228">
        <f>COUNTIF(MERCREDI!$D$6:$AB$15,A115)</f>
        <v>0</v>
      </c>
      <c r="W115" s="228">
        <f>COUNTIF(MERCREDI!$D$20:$Y$29,A115)</f>
        <v>0</v>
      </c>
      <c r="X115" s="444">
        <f t="shared" si="58"/>
        <v>0</v>
      </c>
      <c r="Y115" s="228">
        <f>COUNTIF(JEUDI!$D$6:$AB$15,A115)</f>
        <v>0</v>
      </c>
      <c r="Z115" s="228">
        <f>COUNTIF(JEUDI!$D$20:$Y$29,A115)</f>
        <v>0</v>
      </c>
      <c r="AA115" s="444">
        <f t="shared" si="59"/>
        <v>0</v>
      </c>
      <c r="AB115" s="228">
        <f>COUNTIF(VENDREDI!$D$6:$AB$15,A115)</f>
        <v>0</v>
      </c>
      <c r="AC115" s="229">
        <f>COUNTIF(VENDREDI!$D$20:$Y$29,A115)</f>
        <v>0</v>
      </c>
      <c r="AD115" s="451">
        <f t="shared" si="60"/>
        <v>0</v>
      </c>
      <c r="AE115" s="226">
        <f>COUNTIF(LUNDI!$D$63:$D$66,A115)</f>
        <v>0</v>
      </c>
      <c r="AF115" s="227">
        <f>COUNTIF(LUNDI!$E$63:$E$66,A115)</f>
        <v>0</v>
      </c>
      <c r="AG115" s="228">
        <f>COUNTIF(MARDI!$D$63:$D$66,A115)</f>
        <v>0</v>
      </c>
      <c r="AH115" s="234">
        <f>COUNTIF(MARDI!$E$63:$E$66,A115)</f>
        <v>0</v>
      </c>
      <c r="AI115" s="228">
        <f>COUNTIF(MERCREDI!$D$63:$D$66,A115)</f>
        <v>0</v>
      </c>
      <c r="AJ115" s="234">
        <f>COUNTIF(MERCREDI!$E$63:$E$66,A115)</f>
        <v>0</v>
      </c>
      <c r="AK115" s="228">
        <f>COUNTIF(JEUDI!$D$63:$D$66,A115)</f>
        <v>0</v>
      </c>
      <c r="AL115" s="227">
        <f>COUNTIF(JEUDI!$E$63:$E$66,A115)</f>
        <v>0</v>
      </c>
      <c r="AM115" s="228">
        <f>COUNTIF(VENDREDI!$D$63:$D$66,A115)</f>
        <v>0</v>
      </c>
      <c r="AN115" s="525">
        <f>COUNTIF(VENDREDI!$E$63:$E$66,A115)</f>
        <v>0</v>
      </c>
      <c r="AO115" s="226">
        <f>COUNTIF(LUNDI!$F$63:$F$66,A115)</f>
        <v>0</v>
      </c>
      <c r="AP115" s="227"/>
      <c r="AQ115" s="228">
        <f>COUNTIF(MARDI!$F$63:$F$66,A115)</f>
        <v>0</v>
      </c>
      <c r="AR115" s="227"/>
      <c r="AS115" s="228">
        <f>COUNTIF(MERCREDI!$F$63:$F$66,A115)</f>
        <v>0</v>
      </c>
      <c r="AT115" s="227"/>
      <c r="AU115" s="228">
        <f>COUNTIF(JEUDI!$F$63:$F$66,A115)</f>
        <v>0</v>
      </c>
      <c r="AV115" s="227"/>
      <c r="AW115" s="229">
        <f>COUNTIF(VENDREDI!$F$63:$F$66,A115)</f>
        <v>0</v>
      </c>
      <c r="AZ115" s="236">
        <f>COUNTIF(LUNDI!$D$35:$AB$44,A115)</f>
        <v>0</v>
      </c>
      <c r="BA115" s="237">
        <f>COUNTIF(LUNDI!$D$49:$Y$58,A115)</f>
        <v>0</v>
      </c>
      <c r="BB115" s="444">
        <f t="shared" si="61"/>
        <v>0</v>
      </c>
      <c r="BC115" s="237">
        <f>COUNTIF(MARDI!$D$35:$AB$44,A115)</f>
        <v>0</v>
      </c>
      <c r="BD115" s="237">
        <f>COUNTIF(MARDI!$D$49:$Y$58,A115)</f>
        <v>0</v>
      </c>
      <c r="BE115" s="444">
        <f t="shared" si="62"/>
        <v>0</v>
      </c>
      <c r="BF115" s="237">
        <f>COUNTIF(MERCREDI!$D$35:$AB$44,A115)</f>
        <v>0</v>
      </c>
      <c r="BG115" s="237">
        <f>COUNTIF(MERCREDI!$D$49:$Y$58,A115)</f>
        <v>0</v>
      </c>
      <c r="BH115" s="444">
        <f t="shared" si="63"/>
        <v>0</v>
      </c>
      <c r="BI115" s="237">
        <f>COUNTIF(JEUDI!$D$35:$AB$44,A115)</f>
        <v>0</v>
      </c>
      <c r="BJ115" s="237">
        <f>COUNTIF(JEUDI!$D$49:$Y$58,A115)</f>
        <v>0</v>
      </c>
      <c r="BK115" s="444">
        <f t="shared" si="64"/>
        <v>0</v>
      </c>
      <c r="BL115" s="237">
        <f>COUNTIF(VENDREDI!$D$35:$AB$44,A115)</f>
        <v>0</v>
      </c>
      <c r="BM115" s="238">
        <f>COUNTIF(VENDREDI!$D$49:$Y$58,A115)</f>
        <v>0</v>
      </c>
      <c r="BN115" s="451">
        <f t="shared" si="65"/>
        <v>0</v>
      </c>
      <c r="BO115" s="207">
        <f>COUNTIF(LUNDI!$J$63:$J$66,A115)</f>
        <v>0</v>
      </c>
      <c r="BP115" s="41">
        <f>COUNTIF(LUNDI!$K$63:$K$66,A115)</f>
        <v>0</v>
      </c>
      <c r="BQ115" s="207">
        <f>COUNTIF(MARDI!$J$63:$J$66,A115)</f>
        <v>0</v>
      </c>
      <c r="BR115" s="41">
        <f>COUNTIF(MARDI!$K$63:$K$66,A115)</f>
        <v>0</v>
      </c>
      <c r="BS115" s="207">
        <f>COUNTIF(MERCREDI!$J$63:$J$66,A115)</f>
        <v>0</v>
      </c>
      <c r="BT115" s="41">
        <f>COUNTIF(MERCREDI!$K$63:$K$66,A115)</f>
        <v>0</v>
      </c>
      <c r="BU115" s="207">
        <f>COUNTIF(JEUDI!$J$63:$J$66,A115)</f>
        <v>0</v>
      </c>
      <c r="BV115" s="41">
        <f>COUNTIF(JEUDI!$K$63:$K$66,A115)</f>
        <v>0</v>
      </c>
      <c r="BW115" s="207">
        <f>COUNTIF(VENDREDI!$J$63:$J$66,A115)</f>
        <v>0</v>
      </c>
      <c r="BX115" s="42">
        <f>COUNTIF(VENDREDI!$K$63:$K$66,A115)</f>
        <v>0</v>
      </c>
      <c r="BY115" s="207">
        <f>COUNTIF(LUNDI!$L$66:$L171,A115)</f>
        <v>0</v>
      </c>
      <c r="BZ115" s="208"/>
      <c r="CA115" s="41">
        <f>COUNTIF(MARDI!$L$63:$L$66,A115)</f>
        <v>0</v>
      </c>
      <c r="CB115" s="208"/>
      <c r="CC115" s="208">
        <f>COUNTIF(MERCREDI!$L$63:$L$66,A115)</f>
        <v>0</v>
      </c>
      <c r="CD115" s="208"/>
      <c r="CE115" s="41">
        <f>COUNTIF(JEUDI!$L$63:$L$66,A115)</f>
        <v>0</v>
      </c>
      <c r="CF115" s="208"/>
      <c r="CG115" s="209">
        <f>COUNTIF(VENDREDI!$L$63:$L$66,A115)</f>
        <v>0</v>
      </c>
      <c r="CH115" s="466"/>
      <c r="CI115" s="466"/>
      <c r="CJ115" s="466"/>
      <c r="CK115" s="43">
        <f>COUNTIF(LUNDI!$O$64:$O$66,A115)</f>
        <v>0</v>
      </c>
      <c r="CL115" s="41">
        <f>COUNTIF(MARDI!$O$64:$O$66,A115)</f>
        <v>0</v>
      </c>
      <c r="CM115" s="41">
        <f>COUNTIF(MERCREDI!$O$64:$O$66,A115)</f>
        <v>0</v>
      </c>
      <c r="CN115" s="41">
        <f>COUNTIF(JEUDI!$O$64:$O$66,A115)</f>
        <v>0</v>
      </c>
      <c r="CO115" s="42">
        <f>COUNTIF(VENDREDI!$O$64:$O$66,A115)</f>
        <v>0</v>
      </c>
      <c r="CQ115" s="43">
        <f>COUNTIF(LUNDI!$P$64:$P$66,A115)</f>
        <v>0</v>
      </c>
      <c r="CR115" s="41">
        <f>COUNTIF(MARDI!$P$64:$P$66,A115)</f>
        <v>0</v>
      </c>
      <c r="CS115" s="41">
        <f>COUNTIF(MERCREDI!$P$64:$P$66,A115)</f>
        <v>0</v>
      </c>
      <c r="CT115" s="41">
        <f>COUNTIF(JEUDI!$P$64:$P$66,A115)</f>
        <v>0</v>
      </c>
      <c r="CU115" s="42">
        <f>COUNTIF(VENDREDI!$P$64:$P$66,A115)</f>
        <v>0</v>
      </c>
      <c r="CV115" s="543">
        <f t="shared" si="78"/>
        <v>0</v>
      </c>
      <c r="CW115" s="559" t="e">
        <f>INDEX(LUNDI!$B$6:$B$29,MATCH($A$115,LUNDI!D6:D29,0))</f>
        <v>#N/A</v>
      </c>
      <c r="CX115" s="559" t="e">
        <f>INDEX(LUNDI!$B$6:$B$29,MATCH($A$115,LUNDI!E6:E29,0))</f>
        <v>#N/A</v>
      </c>
      <c r="CY115" s="559" t="e">
        <f>INDEX(LUNDI!$B$6:$B$29,MATCH($A$115,LUNDI!F6:F29,0))</f>
        <v>#N/A</v>
      </c>
      <c r="CZ115" s="559" t="e">
        <f>INDEX(LUNDI!$B$6:$B$29,MATCH($A$115,LUNDI!G6:G29,0))</f>
        <v>#N/A</v>
      </c>
      <c r="DA115" s="559" t="e">
        <f>INDEX(LUNDI!$B$6:$B$29,MATCH($A$115,LUNDI!H6:H29,0))</f>
        <v>#N/A</v>
      </c>
      <c r="DB115" s="559" t="e">
        <f>INDEX(LUNDI!$B$6:$B$29,MATCH($A$115,LUNDI!I6:I29,0))</f>
        <v>#N/A</v>
      </c>
      <c r="DC115" s="559" t="e">
        <f>INDEX(LUNDI!$B$6:$B$29,MATCH($A$115,LUNDI!J6:J29,0))</f>
        <v>#N/A</v>
      </c>
      <c r="DD115" s="559" t="e">
        <f>INDEX(LUNDI!$B$6:$B$29,MATCH($A$115,LUNDI!K6:K29,0))</f>
        <v>#N/A</v>
      </c>
      <c r="DE115" s="559" t="e">
        <f>INDEX(LUNDI!$B$6:$B$29,MATCH($A$115,LUNDI!L6:L29,0))</f>
        <v>#N/A</v>
      </c>
      <c r="DF115" s="559" t="e">
        <f>INDEX(LUNDI!$B$6:$B$29,MATCH($A$115,LUNDI!M6:M29,0))</f>
        <v>#N/A</v>
      </c>
      <c r="DG115" s="559" t="e">
        <f>INDEX(LUNDI!$B$6:$B$29,MATCH($A$115,LUNDI!N6:N29,0))</f>
        <v>#N/A</v>
      </c>
      <c r="DH115" s="559" t="e">
        <f>INDEX(LUNDI!$B$6:$B$29,MATCH($A$115,LUNDI!O6:O29,0))</f>
        <v>#N/A</v>
      </c>
      <c r="DI115" s="559" t="e">
        <f>INDEX(LUNDI!$B$6:$B$29,MATCH($A$115,LUNDI!P6:P29,0))</f>
        <v>#N/A</v>
      </c>
      <c r="DJ115" s="559" t="e">
        <f>INDEX(LUNDI!$B$6:$B$29,MATCH($A$115,LUNDI!Q6:Q29,0))</f>
        <v>#N/A</v>
      </c>
      <c r="DK115" s="559" t="e">
        <f>INDEX(LUNDI!$B$6:$B$29,MATCH($A$115,LUNDI!R6:R29,0))</f>
        <v>#N/A</v>
      </c>
      <c r="DL115" s="559" t="e">
        <f>INDEX(LUNDI!$B$6:$B$29,MATCH($A$115,LUNDI!S6:S29,0))</f>
        <v>#N/A</v>
      </c>
      <c r="DM115" s="559" t="e">
        <f>INDEX(LUNDI!$B$6:$B$29,MATCH($A$115,LUNDI!T6:T29,0))</f>
        <v>#N/A</v>
      </c>
      <c r="DN115" s="559" t="e">
        <f>INDEX(LUNDI!$B$6:$B$29,MATCH($A$115,LUNDI!U6:U29,0))</f>
        <v>#N/A</v>
      </c>
      <c r="DO115" s="559" t="e">
        <f>INDEX(LUNDI!$B$6:$B$29,MATCH($A$115,LUNDI!V6:V29,0))</f>
        <v>#N/A</v>
      </c>
      <c r="DP115" s="559" t="e">
        <f>INDEX(LUNDI!$B$6:$B$29,MATCH($A$115,LUNDI!W6:W29,0))</f>
        <v>#N/A</v>
      </c>
      <c r="DQ115" s="559" t="e">
        <f>INDEX(LUNDI!$B$6:$B$29,MATCH($A$115,LUNDI!X6:X29,0))</f>
        <v>#N/A</v>
      </c>
      <c r="DR115" s="559" t="e">
        <f>INDEX(LUNDI!$B$6:$B$29,MATCH($A$115,LUNDI!Y6:Y29,0))</f>
        <v>#N/A</v>
      </c>
      <c r="DS115" s="559" t="e">
        <f>INDEX(LUNDI!$B$6:$B$29,MATCH($A$115,LUNDI!Z6:Z29,0))</f>
        <v>#N/A</v>
      </c>
      <c r="DT115" s="559">
        <f>INDEX(LUNDI!$B$6:$B$29,MATCH($A$115,LUNDI!AA6:AA29,0))</f>
        <v>0.33333333333333331</v>
      </c>
      <c r="DU115" s="559">
        <f>INDEX(LUNDI!$B$6:$B$29,MATCH($A$115,LUNDI!AB6:AB29,0))</f>
        <v>0.33333333333333331</v>
      </c>
      <c r="DV115" s="572">
        <f t="shared" si="102"/>
        <v>0.66666666666666663</v>
      </c>
      <c r="DW115" s="543">
        <f t="shared" si="103"/>
        <v>0</v>
      </c>
      <c r="DX115" s="559" t="e">
        <f>INDEX(MARDI!$B$6:$B$29,MATCH($A$115,MARDI!D6:D29,0))</f>
        <v>#N/A</v>
      </c>
      <c r="DY115" s="559" t="e">
        <f>INDEX(MARDI!$B$6:$B$29,MATCH($A$115,MARDI!E6:E29,0))</f>
        <v>#N/A</v>
      </c>
      <c r="DZ115" s="559" t="e">
        <f>INDEX(MARDI!$B$6:$B$29,MATCH($A$115,MARDI!F6:F29,0))</f>
        <v>#N/A</v>
      </c>
      <c r="EA115" s="559" t="e">
        <f>INDEX(MARDI!$B$6:$B$29,MATCH($A$115,MARDI!G6:G29,0))</f>
        <v>#N/A</v>
      </c>
      <c r="EB115" s="559" t="e">
        <f>INDEX(MARDI!$B$6:$B$29,MATCH($A$115,MARDI!H6:H29,0))</f>
        <v>#N/A</v>
      </c>
      <c r="EC115" s="559" t="e">
        <f>INDEX(MARDI!$B$6:$B$29,MATCH($A$115,MARDI!I6:I29,0))</f>
        <v>#N/A</v>
      </c>
      <c r="ED115" s="559" t="e">
        <f>INDEX(MARDI!$B$6:$B$29,MATCH($A$115,MARDI!J6:J29,0))</f>
        <v>#N/A</v>
      </c>
      <c r="EE115" s="559" t="e">
        <f>INDEX(MARDI!$B$6:$B$29,MATCH($A$115,MARDI!K6:K29,0))</f>
        <v>#N/A</v>
      </c>
      <c r="EF115" s="559" t="e">
        <f>INDEX(MARDI!$B$6:$B$29,MATCH($A$115,MARDI!L6:L29,0))</f>
        <v>#N/A</v>
      </c>
      <c r="EG115" s="559" t="e">
        <f>INDEX(MARDI!$B$6:$B$29,MATCH($A$115,MARDI!M6:M29,0))</f>
        <v>#N/A</v>
      </c>
      <c r="EH115" s="559" t="e">
        <f>INDEX(MARDI!$B$6:$B$29,MATCH($A$115,MARDI!N6:N29,0))</f>
        <v>#N/A</v>
      </c>
      <c r="EI115" s="559" t="e">
        <f>INDEX(MARDI!$B$6:$B$29,MATCH($A$115,MARDI!O6:O29,0))</f>
        <v>#N/A</v>
      </c>
      <c r="EJ115" s="559" t="e">
        <f>INDEX(MARDI!$B$6:$B$29,MATCH($A$115,MARDI!P6:P29,0))</f>
        <v>#N/A</v>
      </c>
      <c r="EK115" s="559" t="e">
        <f>INDEX(MARDI!$B$6:$B$29,MATCH($A$115,MARDI!Q6:Q29,0))</f>
        <v>#N/A</v>
      </c>
      <c r="EL115" s="559" t="e">
        <f>INDEX(MARDI!$B$6:$B$29,MATCH($A$115,MARDI!R6:R29,0))</f>
        <v>#N/A</v>
      </c>
      <c r="EM115" s="559" t="e">
        <f>INDEX(MARDI!$B$6:$B$29,MATCH($A$115,MARDI!S6:S29,0))</f>
        <v>#N/A</v>
      </c>
      <c r="EN115" s="559" t="e">
        <f>INDEX(MARDI!$B$6:$B$29,MATCH($A$115,MARDI!T6:T29,0))</f>
        <v>#N/A</v>
      </c>
      <c r="EO115" s="559" t="e">
        <f>INDEX(MARDI!$B$6:$B$29,MATCH($A$115,MARDI!U6:U29,0))</f>
        <v>#N/A</v>
      </c>
      <c r="EP115" s="559" t="e">
        <f>INDEX(MARDI!$B$6:$B$29,MATCH($A$115,MARDI!V6:V29,0))</f>
        <v>#N/A</v>
      </c>
      <c r="EQ115" s="559" t="e">
        <f>INDEX(MARDI!$B$6:$B$29,MATCH($A$115,MARDI!W6:W29,0))</f>
        <v>#N/A</v>
      </c>
      <c r="ER115" s="559" t="e">
        <f>INDEX(MARDI!$B$6:$B$29,MATCH($A$115,MARDI!X6:X29,0))</f>
        <v>#N/A</v>
      </c>
      <c r="ES115" s="559" t="e">
        <f>INDEX(MARDI!$B$6:$B$29,MATCH($A$115,MARDI!Y6:Y29,0))</f>
        <v>#N/A</v>
      </c>
      <c r="ET115" s="559" t="e">
        <f>INDEX(MARDI!$B$6:$B$29,MATCH($A$115,MARDI!Z6:Z29,0))</f>
        <v>#N/A</v>
      </c>
      <c r="EU115" s="559">
        <f>INDEX(MARDI!$B$6:$B$29,MATCH($A$115,MARDI!AA6:AA29,0))</f>
        <v>0.33333333333333331</v>
      </c>
      <c r="EV115" s="559">
        <f>INDEX(MARDI!$B$6:$B$29,MATCH($A$115,MARDI!AB6:AB29,0))</f>
        <v>0.33333333333333331</v>
      </c>
      <c r="EW115" s="572">
        <f t="shared" si="104"/>
        <v>0.66666666666666663</v>
      </c>
      <c r="EY115" s="568">
        <f t="shared" si="79"/>
        <v>0</v>
      </c>
      <c r="EZ115" s="559" t="e">
        <f>INDEX(MERCREDI!$B$6:$B$29,MATCH($A$115,MERCREDI!D6:D29,0))</f>
        <v>#N/A</v>
      </c>
      <c r="FA115" s="559" t="e">
        <f>INDEX(MERCREDI!$B$6:$B$29,MATCH($A$115,MERCREDI!E6:E29,0))</f>
        <v>#N/A</v>
      </c>
      <c r="FB115" s="559" t="e">
        <f>INDEX(MERCREDI!$B$6:$B$29,MATCH($A$115,MERCREDI!F6:F29,0))</f>
        <v>#N/A</v>
      </c>
      <c r="FC115" s="559" t="e">
        <f>INDEX(MERCREDI!$B$6:$B$29,MATCH($A$115,MERCREDI!G6:G29,0))</f>
        <v>#N/A</v>
      </c>
      <c r="FD115" s="559" t="e">
        <f>INDEX(MERCREDI!$B$6:$B$29,MATCH($A$115,MERCREDI!H6:H29,0))</f>
        <v>#N/A</v>
      </c>
      <c r="FE115" s="559" t="e">
        <f>INDEX(MERCREDI!$B$6:$B$29,MATCH($A$115,MERCREDI!I6:I29,0))</f>
        <v>#N/A</v>
      </c>
      <c r="FF115" s="559" t="e">
        <f>INDEX(MERCREDI!$B$6:$B$29,MATCH($A$115,MERCREDI!J6:J29,0))</f>
        <v>#N/A</v>
      </c>
      <c r="FG115" s="559" t="e">
        <f>INDEX(MERCREDI!$B$6:$B$29,MATCH($A$115,MERCREDI!K6:K29,0))</f>
        <v>#N/A</v>
      </c>
      <c r="FH115" s="559" t="e">
        <f>INDEX(MERCREDI!$B$6:$B$29,MATCH($A$115,MERCREDI!L6:L29,0))</f>
        <v>#N/A</v>
      </c>
      <c r="FI115" s="559" t="e">
        <f>INDEX(MERCREDI!$B$6:$B$29,MATCH($A$115,MERCREDI!M6:M29,0))</f>
        <v>#N/A</v>
      </c>
      <c r="FJ115" s="559" t="e">
        <f>INDEX(MERCREDI!$B$6:$B$29,MATCH($A$115,MERCREDI!N6:N29,0))</f>
        <v>#N/A</v>
      </c>
      <c r="FK115" s="559" t="e">
        <f>INDEX(MERCREDI!$B$6:$B$29,MATCH($A$115,MERCREDI!O6:O29,0))</f>
        <v>#N/A</v>
      </c>
      <c r="FL115" s="559" t="e">
        <f>INDEX(MERCREDI!$B$6:$B$29,MATCH($A$115,MERCREDI!P6:P29,0))</f>
        <v>#N/A</v>
      </c>
      <c r="FM115" s="559" t="e">
        <f>INDEX(MERCREDI!$B$6:$B$29,MATCH($A$115,MERCREDI!Q6:Q29,0))</f>
        <v>#N/A</v>
      </c>
      <c r="FN115" s="559" t="e">
        <f>INDEX(MERCREDI!$B$6:$B$29,MATCH($A$115,MERCREDI!R6:R29,0))</f>
        <v>#N/A</v>
      </c>
      <c r="FO115" s="559" t="e">
        <f>INDEX(MERCREDI!$B$6:$B$29,MATCH($A$115,MERCREDI!S6:S29,0))</f>
        <v>#N/A</v>
      </c>
      <c r="FP115" s="559" t="e">
        <f>INDEX(MERCREDI!$B$6:$B$29,MATCH($A$115,MERCREDI!T6:T29,0))</f>
        <v>#N/A</v>
      </c>
      <c r="FQ115" s="559" t="e">
        <f>INDEX(MERCREDI!$B$6:$B$29,MATCH($A$115,MERCREDI!U6:U29,0))</f>
        <v>#N/A</v>
      </c>
      <c r="FR115" s="559" t="e">
        <f>INDEX(MERCREDI!$B$6:$B$29,MATCH($A$115,MERCREDI!V6:V29,0))</f>
        <v>#N/A</v>
      </c>
      <c r="FS115" s="559" t="e">
        <f>INDEX(MERCREDI!$B$6:$B$29,MATCH($A$115,MERCREDI!W6:W29,0))</f>
        <v>#N/A</v>
      </c>
      <c r="FT115" s="559" t="e">
        <f>INDEX(MERCREDI!$B$6:$B$29,MATCH($A$115,MERCREDI!X6:X29,0))</f>
        <v>#N/A</v>
      </c>
      <c r="FU115" s="559" t="e">
        <f>INDEX(MERCREDI!$B$6:$B$29,MATCH($A$115,MERCREDI!Y6:Y29,0))</f>
        <v>#N/A</v>
      </c>
      <c r="FV115" s="559" t="e">
        <f>INDEX(MERCREDI!$B$6:$B$29,MATCH($A$115,MERCREDI!Z6:Z29,0))</f>
        <v>#N/A</v>
      </c>
      <c r="FW115" s="559">
        <f>INDEX(MERCREDI!$B$6:$B$29,MATCH($A$115,MERCREDI!AA6:AA29,0))</f>
        <v>0.33333333333333331</v>
      </c>
      <c r="FX115" s="559">
        <f>INDEX(MERCREDI!$B$6:$B$29,MATCH($A$115,MERCREDI!AB6:AB29,0))</f>
        <v>0.33333333333333331</v>
      </c>
      <c r="FY115" s="572">
        <f t="shared" si="80"/>
        <v>0.66666666666666663</v>
      </c>
      <c r="GA115" s="570">
        <f t="shared" si="81"/>
        <v>0</v>
      </c>
      <c r="GB115" s="565" t="e">
        <f>INDEX(JEUDI!$B$6:$B$29,MATCH($A$115,JEUDI!D6:D29,0))</f>
        <v>#N/A</v>
      </c>
      <c r="GC115" s="565" t="e">
        <f>INDEX(JEUDI!$B$6:$B$29,MATCH($A$115,JEUDI!E6:E29,0))</f>
        <v>#N/A</v>
      </c>
      <c r="GD115" s="565" t="e">
        <f>INDEX(JEUDI!$B$6:$B$29,MATCH($A$115,JEUDI!F6:F29,0))</f>
        <v>#N/A</v>
      </c>
      <c r="GE115" s="565" t="e">
        <f>INDEX(JEUDI!$B$6:$B$29,MATCH($A$115,JEUDI!G6:G29,0))</f>
        <v>#N/A</v>
      </c>
      <c r="GF115" s="565" t="e">
        <f>INDEX(JEUDI!$B$6:$B$29,MATCH($A$115,JEUDI!H6:H29,0))</f>
        <v>#N/A</v>
      </c>
      <c r="GG115" s="565" t="e">
        <f>INDEX(JEUDI!$B$6:$B$29,MATCH($A$115,JEUDI!I6:I29,0))</f>
        <v>#N/A</v>
      </c>
      <c r="GH115" s="565" t="e">
        <f>INDEX(JEUDI!$B$6:$B$29,MATCH($A$115,JEUDI!J6:J29,0))</f>
        <v>#N/A</v>
      </c>
      <c r="GI115" s="565" t="e">
        <f>INDEX(JEUDI!$B$6:$B$29,MATCH($A$115,JEUDI!K6:K29,0))</f>
        <v>#N/A</v>
      </c>
      <c r="GJ115" s="565" t="e">
        <f>INDEX(JEUDI!$B$6:$B$29,MATCH($A$115,JEUDI!L6:L29,0))</f>
        <v>#N/A</v>
      </c>
      <c r="GK115" s="565" t="e">
        <f>INDEX(JEUDI!$B$6:$B$29,MATCH($A$115,JEUDI!M6:M29,0))</f>
        <v>#N/A</v>
      </c>
      <c r="GL115" s="565" t="e">
        <f>INDEX(JEUDI!$B$6:$B$29,MATCH($A$115,JEUDI!N6:N29,0))</f>
        <v>#N/A</v>
      </c>
      <c r="GM115" s="565" t="e">
        <f>INDEX(JEUDI!$B$6:$B$29,MATCH($A$115,JEUDI!O6:O29,0))</f>
        <v>#N/A</v>
      </c>
      <c r="GN115" s="565" t="e">
        <f>INDEX(JEUDI!$B$6:$B$29,MATCH($A$115,JEUDI!P6:P29,0))</f>
        <v>#N/A</v>
      </c>
      <c r="GO115" s="565" t="e">
        <f>INDEX(JEUDI!$B$6:$B$29,MATCH($A$115,JEUDI!Q6:Q29,0))</f>
        <v>#N/A</v>
      </c>
      <c r="GP115" s="565" t="e">
        <f>INDEX(JEUDI!$B$6:$B$29,MATCH($A$115,JEUDI!R6:R29,0))</f>
        <v>#N/A</v>
      </c>
      <c r="GQ115" s="565" t="e">
        <f>INDEX(JEUDI!$B$6:$B$29,MATCH($A$115,JEUDI!S6:S29,0))</f>
        <v>#N/A</v>
      </c>
      <c r="GR115" s="565" t="e">
        <f>INDEX(JEUDI!$B$6:$B$29,MATCH($A$115,JEUDI!T6:T29,0))</f>
        <v>#N/A</v>
      </c>
      <c r="GS115" s="565" t="e">
        <f>INDEX(JEUDI!$B$6:$B$29,MATCH($A$115,JEUDI!U6:U29,0))</f>
        <v>#N/A</v>
      </c>
      <c r="GT115" s="565" t="e">
        <f>INDEX(JEUDI!$B$6:$B$29,MATCH($A$115,JEUDI!V6:V29,0))</f>
        <v>#N/A</v>
      </c>
      <c r="GU115" s="565" t="e">
        <f>INDEX(JEUDI!$B$6:$B$29,MATCH($A$115,JEUDI!W6:W29,0))</f>
        <v>#N/A</v>
      </c>
      <c r="GV115" s="565" t="e">
        <f>INDEX(JEUDI!$B$6:$B$29,MATCH($A$115,JEUDI!X6:X29,0))</f>
        <v>#N/A</v>
      </c>
      <c r="GW115" s="565" t="e">
        <f>INDEX(JEUDI!$B$6:$B$29,MATCH($A$115,JEUDI!Y6:Y29,0))</f>
        <v>#N/A</v>
      </c>
      <c r="GX115" s="565" t="e">
        <f>INDEX(JEUDI!$B$6:$B$29,MATCH($A$115,JEUDI!Z6:Z29,0))</f>
        <v>#N/A</v>
      </c>
      <c r="GY115" s="565">
        <f>INDEX(JEUDI!$B$6:$B$29,MATCH($A$115,JEUDI!AA6:AA29,0))</f>
        <v>0.33333333333333331</v>
      </c>
      <c r="GZ115" s="565">
        <f>INDEX(JEUDI!$B$6:$B$29,MATCH($A$115,JEUDI!AB6:AB29,0))</f>
        <v>0.33333333333333331</v>
      </c>
      <c r="HA115" s="572">
        <f t="shared" si="82"/>
        <v>0.66666666666666663</v>
      </c>
      <c r="HC115" s="772">
        <f t="shared" si="83"/>
        <v>0</v>
      </c>
      <c r="HD115" s="565" t="e">
        <f>INDEX(VENDREDI!$B$6:$B$29,MATCH($A$115,VENDREDI!D6:D29,0))</f>
        <v>#N/A</v>
      </c>
      <c r="HE115" s="565" t="e">
        <f>INDEX(VENDREDI!$B$6:$B$29,MATCH($A$115,VENDREDI!E6:E29,0))</f>
        <v>#N/A</v>
      </c>
      <c r="HF115" s="565" t="e">
        <f>INDEX(VENDREDI!$B$6:$B$29,MATCH($A$115,VENDREDI!F6:F29,0))</f>
        <v>#N/A</v>
      </c>
      <c r="HG115" s="565" t="e">
        <f>INDEX(VENDREDI!$B$6:$B$29,MATCH($A$115,VENDREDI!G6:G29,0))</f>
        <v>#N/A</v>
      </c>
      <c r="HH115" s="565" t="e">
        <f>INDEX(VENDREDI!$B$6:$B$29,MATCH($A$115,VENDREDI!H6:H29,0))</f>
        <v>#N/A</v>
      </c>
      <c r="HI115" s="565" t="e">
        <f>INDEX(VENDREDI!$B$6:$B$29,MATCH($A$115,VENDREDI!I6:I29,0))</f>
        <v>#N/A</v>
      </c>
      <c r="HJ115" s="565" t="e">
        <f>INDEX(VENDREDI!$B$6:$B$29,MATCH($A$115,VENDREDI!J6:J29,0))</f>
        <v>#N/A</v>
      </c>
      <c r="HK115" s="565" t="e">
        <f>INDEX(VENDREDI!$B$6:$B$29,MATCH($A$115,VENDREDI!K6:K29,0))</f>
        <v>#N/A</v>
      </c>
      <c r="HL115" s="565" t="e">
        <f>INDEX(VENDREDI!$B$6:$B$29,MATCH($A$115,VENDREDI!L6:L29,0))</f>
        <v>#N/A</v>
      </c>
      <c r="HM115" s="565" t="e">
        <f>INDEX(VENDREDI!$B$6:$B$29,MATCH($A$115,VENDREDI!M6:M29,0))</f>
        <v>#N/A</v>
      </c>
      <c r="HN115" s="565" t="e">
        <f>INDEX(VENDREDI!$B$6:$B$29,MATCH($A$115,VENDREDI!N6:N29,0))</f>
        <v>#N/A</v>
      </c>
      <c r="HO115" s="565" t="e">
        <f>INDEX(VENDREDI!$B$6:$B$29,MATCH($A$115,VENDREDI!O6:O29,0))</f>
        <v>#N/A</v>
      </c>
      <c r="HP115" s="565" t="e">
        <f>INDEX(VENDREDI!$B$6:$B$29,MATCH($A$115,VENDREDI!P6:P29,0))</f>
        <v>#N/A</v>
      </c>
      <c r="HQ115" s="565" t="e">
        <f>INDEX(VENDREDI!$B$6:$B$29,MATCH($A$115,VENDREDI!Q6:Q29,0))</f>
        <v>#N/A</v>
      </c>
      <c r="HR115" s="565" t="e">
        <f>INDEX(VENDREDI!$B$6:$B$29,MATCH($A$115,VENDREDI!R6:R29,0))</f>
        <v>#N/A</v>
      </c>
      <c r="HS115" s="565" t="e">
        <f>INDEX(VENDREDI!$B$6:$B$29,MATCH($A$115,VENDREDI!S6:S29,0))</f>
        <v>#N/A</v>
      </c>
      <c r="HT115" s="565" t="e">
        <f>INDEX(VENDREDI!$B$6:$B$29,MATCH($A$115,VENDREDI!T6:T29,0))</f>
        <v>#N/A</v>
      </c>
      <c r="HU115" s="565" t="e">
        <f>INDEX(VENDREDI!$B$6:$B$29,MATCH($A$115,VENDREDI!U6:U29,0))</f>
        <v>#N/A</v>
      </c>
      <c r="HV115" s="565" t="e">
        <f>INDEX(VENDREDI!$B$6:$B$29,MATCH($A$115,VENDREDI!V6:V29,0))</f>
        <v>#N/A</v>
      </c>
      <c r="HW115" s="565" t="e">
        <f>INDEX(VENDREDI!$B$6:$B$29,MATCH($A$115,VENDREDI!W6:W29,0))</f>
        <v>#N/A</v>
      </c>
      <c r="HX115" s="565" t="e">
        <f>INDEX(VENDREDI!$B$6:$B$29,MATCH($A$115,VENDREDI!X6:X29,0))</f>
        <v>#N/A</v>
      </c>
      <c r="HY115" s="565" t="e">
        <f>INDEX(VENDREDI!$B$6:$B$29,MATCH($A$115,VENDREDI!Y6:Y29,0))</f>
        <v>#N/A</v>
      </c>
      <c r="HZ115" s="565" t="e">
        <f>INDEX(VENDREDI!$B$6:$B$29,MATCH($A$115,VENDREDI!Z6:Z29,0))</f>
        <v>#N/A</v>
      </c>
      <c r="IA115" s="565">
        <f>INDEX(VENDREDI!$B$6:$B$29,MATCH($A$115,VENDREDI!AA6:AA29,0))</f>
        <v>0.33333333333333331</v>
      </c>
      <c r="IB115" s="565">
        <f>INDEX(VENDREDI!$B$6:$B$29,MATCH($A$115,VENDREDI!AB6:AB29,0))</f>
        <v>0.33333333333333331</v>
      </c>
      <c r="IC115" s="572">
        <f t="shared" si="84"/>
        <v>0.66666666666666663</v>
      </c>
      <c r="IG115" s="772">
        <f t="shared" si="85"/>
        <v>0</v>
      </c>
      <c r="JG115" s="572">
        <f t="shared" si="86"/>
        <v>0</v>
      </c>
      <c r="JI115" s="772">
        <f t="shared" si="87"/>
        <v>0</v>
      </c>
      <c r="KI115" s="572">
        <f t="shared" si="88"/>
        <v>0</v>
      </c>
      <c r="KK115" s="565">
        <f t="shared" si="89"/>
        <v>0</v>
      </c>
      <c r="LK115" s="572">
        <f t="shared" si="90"/>
        <v>0</v>
      </c>
      <c r="LM115" s="565">
        <f t="shared" si="91"/>
        <v>0</v>
      </c>
      <c r="MM115" s="572">
        <f t="shared" si="92"/>
        <v>0</v>
      </c>
      <c r="MP115" s="565">
        <f t="shared" si="93"/>
        <v>0</v>
      </c>
      <c r="NP115" s="572">
        <f t="shared" si="94"/>
        <v>0</v>
      </c>
      <c r="NS115" s="564">
        <f t="shared" si="95"/>
        <v>0</v>
      </c>
      <c r="NT115" s="617" t="e">
        <f>INDEX(LUNDI!$B$63:$B$66,MATCH(A115,LUNDI!$D$63:$D$66,0))</f>
        <v>#N/A</v>
      </c>
      <c r="NU115" s="618" t="e">
        <f>INDEX(LUNDI!$B$63:$B$66,MATCH(A115,LUNDI!$E$63:$E$66,0))</f>
        <v>#N/A</v>
      </c>
      <c r="NV115" s="625" t="e">
        <f>INDEX(LUNDI!$H$63:$H$66,MATCH(A115,LUNDI!$J$63:$J$66,0))</f>
        <v>#N/A</v>
      </c>
      <c r="NW115" s="626" t="e">
        <f>INDEX(LUNDI!$H$63:$H$66,MATCH(A115,LUNDI!$K$63:$K$66,0))</f>
        <v>#N/A</v>
      </c>
      <c r="NX115" s="617" t="e">
        <f>INDEX(MARDI!$B$63:$B$66,MATCH(A115,MARDI!$D$63:$D$66,0))</f>
        <v>#N/A</v>
      </c>
      <c r="NY115" s="618" t="e">
        <f>INDEX(MARDI!$B$63:$B$66,MATCH(A115,MARDI!$E$63:$E$66,0))</f>
        <v>#N/A</v>
      </c>
      <c r="NZ115" s="625" t="e">
        <f>INDEX(MARDI!$H$63:$H$66,MATCH(A115,MARDI!$J$63:$J$66,0))</f>
        <v>#N/A</v>
      </c>
      <c r="OA115" s="626" t="e">
        <f>INDEX(MARDI!$H$63:$H$66,MATCH(A115,MARDI!$K$63:$K$66,0))</f>
        <v>#N/A</v>
      </c>
      <c r="OB115" s="617" t="e">
        <f>INDEX(MERCREDI!$B$63:$B$66,MATCH(A115,MERCREDI!$D$63:$D$66,0))</f>
        <v>#N/A</v>
      </c>
      <c r="OC115" s="618" t="e">
        <f>INDEX(MERCREDI!$B$63:$B$66,MATCH(A115,MERCREDI!$E$63:$E$66,0))</f>
        <v>#N/A</v>
      </c>
      <c r="OD115" s="625" t="e">
        <f>INDEX(MERCREDI!$H$63:$H$66,MATCH(A115,MERCREDI!$J$63:$J$66,0))</f>
        <v>#N/A</v>
      </c>
      <c r="OE115" s="626" t="e">
        <f>INDEX(MERCREDI!$H$63:$H$66,MATCH(A115,MERCREDI!$K$63:$K$66,0))</f>
        <v>#N/A</v>
      </c>
      <c r="OF115" s="617" t="e">
        <f>INDEX(JEUDI!$B$63:$B$66,MATCH(A115,JEUDI!$D$63:$D$66,0))</f>
        <v>#N/A</v>
      </c>
      <c r="OG115" s="618" t="e">
        <f>INDEX(JEUDI!$B$63:$B$66,MATCH(A115,JEUDI!$E$63:$E$66,0))</f>
        <v>#N/A</v>
      </c>
      <c r="OH115" s="625" t="e">
        <f>INDEX(JEUDI!$H$63:$H$66,MATCH(A115,JEUDI!$J$63:$J$66,0))</f>
        <v>#N/A</v>
      </c>
      <c r="OI115" s="626" t="e">
        <f>INDEX(JEUDI!$H$63:$H$66,MATCH(A115,JEUDI!$K$63:$K$66,0))</f>
        <v>#N/A</v>
      </c>
      <c r="OJ115" s="617" t="e">
        <f>INDEX(VENDREDI!$B$63:$B$66,MATCH(A115,VENDREDI!$D$63:$D$66,0))</f>
        <v>#N/A</v>
      </c>
      <c r="OK115" s="618" t="e">
        <f>INDEX(VENDREDI!$B$63:$B$66,MATCH(A115,VENDREDI!$E$63:$E$66,0))</f>
        <v>#N/A</v>
      </c>
      <c r="OL115" s="625" t="e">
        <f>INDEX(VENDREDI!$H$63:$H$66,MATCH(A115,VENDREDI!$J$63:$J$66,0))</f>
        <v>#N/A</v>
      </c>
      <c r="OM115" s="626" t="e">
        <f>INDEX(VENDREDI!$H$63:$H$66,MATCH(A115,VENDREDI!$K$63:$K$66,0))</f>
        <v>#N/A</v>
      </c>
      <c r="ON115" s="669">
        <f t="shared" si="96"/>
        <v>0</v>
      </c>
      <c r="OO115" s="641" t="e">
        <f>INDEX(LUNDI!$C$63:$C$66,MATCH(A115,LUNDI!$D$63:$D$66,0))</f>
        <v>#N/A</v>
      </c>
      <c r="OP115" s="642" t="e">
        <f>INDEX(LUNDI!$C$63:$C$66,MATCH(A115,LUNDI!$E$63:$E$66,0))</f>
        <v>#N/A</v>
      </c>
      <c r="OQ115" s="645" t="e">
        <f>INDEX(LUNDI!$I$63:$I$66,MATCH(A115,LUNDI!$J$63:$J$66,0))</f>
        <v>#N/A</v>
      </c>
      <c r="OR115" s="646" t="e">
        <f>INDEX(LUNDI!$I$63:$I$66,MATCH(A115,LUNDI!$K$63:$K$66,0))</f>
        <v>#N/A</v>
      </c>
      <c r="OS115" s="649" t="e">
        <f>INDEX(MARDI!$C$63:$C$66,MATCH(A115,MARDI!$D$63:$D$66,0))</f>
        <v>#N/A</v>
      </c>
      <c r="OT115" s="650" t="e">
        <f>INDEX(MARDI!$C$63:$C$66,MATCH(A115,MARDI!$E$63:$E$66,0))</f>
        <v>#N/A</v>
      </c>
      <c r="OU115" s="651" t="e">
        <f>INDEX(MARDI!$I$63:$I$66,MATCH(A115,MARDI!$J$63:$J$66,0))</f>
        <v>#N/A</v>
      </c>
      <c r="OV115" s="652" t="e">
        <f>INDEX(MARDI!$I$63:$I$66,MATCH(A115,MARDI!$K$63:$K$66,0))</f>
        <v>#N/A</v>
      </c>
      <c r="OW115" s="657" t="e">
        <f>INDEX(MERCREDI!$C$63:$C$66,MATCH(A115,MERCREDI!$D$63:$D$66,0))</f>
        <v>#N/A</v>
      </c>
      <c r="OX115" s="658" t="e">
        <f>INDEX(MERCREDI!$C$63:$C$66,MATCH(A115,MERCREDI!$E$63:$E$66,0))</f>
        <v>#N/A</v>
      </c>
      <c r="OY115" s="659" t="e">
        <f>INDEX(MERCREDI!$I$63:$I$66,MATCH(A115,MERCREDI!$J$63:$J$66,0))</f>
        <v>#N/A</v>
      </c>
      <c r="OZ115" s="660" t="e">
        <f>INDEX(MERCREDI!$I$63:$I$66,MATCH(A115,MERCREDI!$K$63:$K$66,0))</f>
        <v>#N/A</v>
      </c>
      <c r="PA115" s="657" t="e">
        <f>INDEX(JEUDI!$C$63:$C$66,MATCH(A115,JEUDI!$D$63:$D$66,0))</f>
        <v>#N/A</v>
      </c>
      <c r="PB115" s="658" t="e">
        <f>INDEX(JEUDI!$C$63:$C$66,MATCH(A115,JEUDI!$E$63:$E$66,0))</f>
        <v>#N/A</v>
      </c>
      <c r="PC115" s="659" t="e">
        <f>INDEX(JEUDI!$I$63:$I$66,MATCH(A115,JEUDI!$J$63:$J$66,0))</f>
        <v>#N/A</v>
      </c>
      <c r="PD115" s="660" t="e">
        <f>INDEX(JEUDI!$I$63:$I$66,MATCH(A115,JEUDI!$K$63:$K$66,0))</f>
        <v>#N/A</v>
      </c>
      <c r="PE115" s="657" t="e">
        <f>INDEX(VENDREDI!$C$63:$C$66,MATCH(A115,VENDREDI!$D$63:$D$66,0))</f>
        <v>#N/A</v>
      </c>
      <c r="PF115" s="658" t="e">
        <f>INDEX(VENDREDI!$C$63:$C$66,MATCH(A115,VENDREDI!$E$63:$E$66,0))</f>
        <v>#N/A</v>
      </c>
      <c r="PG115" s="659" t="e">
        <f>INDEX(VENDREDI!$I$63:$I$66,MATCH(A115,VENDREDI!$J$63:$J$66,0))</f>
        <v>#N/A</v>
      </c>
      <c r="PH115" s="660" t="e">
        <f>INDEX(VENDREDI!$I$63:$I$66,MATCH(A115,VENDREDI!$K$63:$K$66,0))</f>
        <v>#N/A</v>
      </c>
    </row>
    <row r="116" spans="1:424" x14ac:dyDescent="0.25">
      <c r="A116" s="200">
        <f>'LISTE DES PROFS'!A111</f>
        <v>0</v>
      </c>
      <c r="B116" s="233">
        <f t="shared" si="69"/>
        <v>0</v>
      </c>
      <c r="C116" s="234">
        <f t="shared" si="70"/>
        <v>0</v>
      </c>
      <c r="D116" s="234">
        <f t="shared" si="71"/>
        <v>0</v>
      </c>
      <c r="E116" s="235">
        <f t="shared" si="72"/>
        <v>0</v>
      </c>
      <c r="F116" s="233">
        <f t="shared" si="73"/>
        <v>0</v>
      </c>
      <c r="G116" s="234">
        <f t="shared" si="74"/>
        <v>0</v>
      </c>
      <c r="H116" s="234">
        <f t="shared" si="97"/>
        <v>0</v>
      </c>
      <c r="I116" s="235">
        <f t="shared" si="76"/>
        <v>0</v>
      </c>
      <c r="J116" s="233">
        <f t="shared" si="98"/>
        <v>0</v>
      </c>
      <c r="K116" s="234">
        <f t="shared" si="99"/>
        <v>0</v>
      </c>
      <c r="L116" s="234">
        <f t="shared" si="100"/>
        <v>0</v>
      </c>
      <c r="M116" s="235">
        <f t="shared" si="101"/>
        <v>0</v>
      </c>
      <c r="N116" s="491">
        <f t="shared" si="77"/>
        <v>0</v>
      </c>
      <c r="O116" s="506"/>
      <c r="P116" s="240">
        <f>COUNTIF(LUNDI!$D$6:$AB$15,A116)</f>
        <v>0</v>
      </c>
      <c r="Q116" s="241">
        <f>COUNTIF(LUNDI!$D$20:$Y$29,A116)</f>
        <v>0</v>
      </c>
      <c r="R116" s="444">
        <f t="shared" si="56"/>
        <v>0</v>
      </c>
      <c r="S116" s="241">
        <f>COUNTIF(MARDI!$D$6:$AB$15,A116)</f>
        <v>0</v>
      </c>
      <c r="T116" s="241">
        <f>COUNTIF(MARDI!$D$20:$Y$29,A116)</f>
        <v>0</v>
      </c>
      <c r="U116" s="444">
        <f t="shared" si="57"/>
        <v>0</v>
      </c>
      <c r="V116" s="241">
        <f>COUNTIF(MERCREDI!$D$6:$AB$15,A116)</f>
        <v>0</v>
      </c>
      <c r="W116" s="241">
        <f>COUNTIF(MERCREDI!$D$20:$Y$29,A116)</f>
        <v>0</v>
      </c>
      <c r="X116" s="444">
        <f t="shared" si="58"/>
        <v>0</v>
      </c>
      <c r="Y116" s="241">
        <f>COUNTIF(JEUDI!$D$6:$AB$15,A116)</f>
        <v>0</v>
      </c>
      <c r="Z116" s="241">
        <f>COUNTIF(JEUDI!$D$20:$Y$29,A116)</f>
        <v>0</v>
      </c>
      <c r="AA116" s="444">
        <f t="shared" si="59"/>
        <v>0</v>
      </c>
      <c r="AB116" s="241">
        <f>COUNTIF(VENDREDI!$D$6:$AB$15,A116)</f>
        <v>0</v>
      </c>
      <c r="AC116" s="242">
        <f>COUNTIF(VENDREDI!$D$20:$Y$29,A116)</f>
        <v>0</v>
      </c>
      <c r="AD116" s="451">
        <f t="shared" si="60"/>
        <v>0</v>
      </c>
      <c r="AE116" s="226">
        <f>COUNTIF(LUNDI!$D$63:$D$66,A116)</f>
        <v>0</v>
      </c>
      <c r="AF116" s="227">
        <f>COUNTIF(LUNDI!$E$63:$E$66,A116)</f>
        <v>0</v>
      </c>
      <c r="AG116" s="228">
        <f>COUNTIF(MARDI!$D$63:$D$66,A116)</f>
        <v>0</v>
      </c>
      <c r="AH116" s="234">
        <f>COUNTIF(MARDI!$E$63:$E$66,A116)</f>
        <v>0</v>
      </c>
      <c r="AI116" s="228">
        <f>COUNTIF(MERCREDI!$D$63:$D$66,A116)</f>
        <v>0</v>
      </c>
      <c r="AJ116" s="234">
        <f>COUNTIF(MERCREDI!$E$63:$E$66,A116)</f>
        <v>0</v>
      </c>
      <c r="AK116" s="228">
        <f>COUNTIF(JEUDI!$D$63:$D$66,A116)</f>
        <v>0</v>
      </c>
      <c r="AL116" s="227">
        <f>COUNTIF(JEUDI!$E$63:$E$66,A116)</f>
        <v>0</v>
      </c>
      <c r="AM116" s="228">
        <f>COUNTIF(VENDREDI!$D$63:$D$66,A116)</f>
        <v>0</v>
      </c>
      <c r="AN116" s="525">
        <f>COUNTIF(VENDREDI!$E$63:$E$66,A116)</f>
        <v>0</v>
      </c>
      <c r="AO116" s="240">
        <f>COUNTIF(LUNDI!$F$63:$F$66,A116)</f>
        <v>0</v>
      </c>
      <c r="AP116" s="241"/>
      <c r="AQ116" s="241">
        <f>COUNTIF(MARDI!$F$63:$F$66,A116)</f>
        <v>0</v>
      </c>
      <c r="AR116" s="241"/>
      <c r="AS116" s="241">
        <f>COUNTIF(MERCREDI!$F$63:$F$66,A116)</f>
        <v>0</v>
      </c>
      <c r="AT116" s="241"/>
      <c r="AU116" s="241">
        <f>COUNTIF(JEUDI!$F$63:$F$66,A116)</f>
        <v>0</v>
      </c>
      <c r="AV116" s="241"/>
      <c r="AW116" s="242">
        <f>COUNTIF(VENDREDI!$F$63:$F$66,A116)</f>
        <v>0</v>
      </c>
      <c r="AX116" s="239"/>
      <c r="AY116" s="239"/>
      <c r="AZ116" s="233">
        <f>COUNTIF(LUNDI!$D$35:$AB$44,A116)</f>
        <v>0</v>
      </c>
      <c r="BA116" s="234">
        <f>COUNTIF(LUNDI!$D$49:$Y$58,A116)</f>
        <v>0</v>
      </c>
      <c r="BB116" s="444">
        <f t="shared" si="61"/>
        <v>0</v>
      </c>
      <c r="BC116" s="234">
        <f>COUNTIF(MARDI!$D$35:$AB$44,A116)</f>
        <v>0</v>
      </c>
      <c r="BD116" s="234">
        <f>COUNTIF(MARDI!$D$49:$Y$58,A116)</f>
        <v>0</v>
      </c>
      <c r="BE116" s="444">
        <f t="shared" si="62"/>
        <v>0</v>
      </c>
      <c r="BF116" s="234">
        <f>COUNTIF(MERCREDI!$D$35:$AB$44,A116)</f>
        <v>0</v>
      </c>
      <c r="BG116" s="234">
        <f>COUNTIF(MERCREDI!$D$49:$Y$58,A116)</f>
        <v>0</v>
      </c>
      <c r="BH116" s="444">
        <f t="shared" si="63"/>
        <v>0</v>
      </c>
      <c r="BI116" s="234">
        <f>COUNTIF(JEUDI!$D$35:$AB$44,A116)</f>
        <v>0</v>
      </c>
      <c r="BJ116" s="234">
        <f>COUNTIF(JEUDI!$D$49:$Y$58,A116)</f>
        <v>0</v>
      </c>
      <c r="BK116" s="444">
        <f t="shared" si="64"/>
        <v>0</v>
      </c>
      <c r="BL116" s="234">
        <f>COUNTIF(VENDREDI!$D$35:$AB$44,A116)</f>
        <v>0</v>
      </c>
      <c r="BM116" s="235">
        <f>COUNTIF(VENDREDI!$D$49:$Y$58,A116)</f>
        <v>0</v>
      </c>
      <c r="BN116" s="451">
        <f t="shared" si="65"/>
        <v>0</v>
      </c>
      <c r="BO116" s="207">
        <f>COUNTIF(LUNDI!$J$63:$J$66,A116)</f>
        <v>0</v>
      </c>
      <c r="BP116" s="41">
        <f>COUNTIF(LUNDI!$K$63:$K$66,A116)</f>
        <v>0</v>
      </c>
      <c r="BQ116" s="207">
        <f>COUNTIF(MARDI!$J$63:$J$66,A116)</f>
        <v>0</v>
      </c>
      <c r="BR116" s="41">
        <f>COUNTIF(MARDI!$K$63:$K$66,A116)</f>
        <v>0</v>
      </c>
      <c r="BS116" s="207">
        <f>COUNTIF(MERCREDI!$J$63:$J$66,A116)</f>
        <v>0</v>
      </c>
      <c r="BT116" s="41">
        <f>COUNTIF(MERCREDI!$K$63:$K$66,A116)</f>
        <v>0</v>
      </c>
      <c r="BU116" s="207">
        <f>COUNTIF(JEUDI!$J$63:$J$66,A116)</f>
        <v>0</v>
      </c>
      <c r="BV116" s="41">
        <f>COUNTIF(JEUDI!$K$63:$K$66,A116)</f>
        <v>0</v>
      </c>
      <c r="BW116" s="207">
        <f>COUNTIF(VENDREDI!$J$63:$J$66,A116)</f>
        <v>0</v>
      </c>
      <c r="BX116" s="42">
        <f>COUNTIF(VENDREDI!$K$63:$K$66,A116)</f>
        <v>0</v>
      </c>
      <c r="BY116" s="207">
        <f>COUNTIF(LUNDI!$L$66:$L172,A116)</f>
        <v>0</v>
      </c>
      <c r="BZ116" s="208"/>
      <c r="CA116" s="41">
        <f>COUNTIF(MARDI!$L$63:$L$66,A116)</f>
        <v>0</v>
      </c>
      <c r="CB116" s="208"/>
      <c r="CC116" s="208">
        <f>COUNTIF(MERCREDI!$L$63:$L$66,A116)</f>
        <v>0</v>
      </c>
      <c r="CD116" s="208"/>
      <c r="CE116" s="41">
        <f>COUNTIF(JEUDI!$L$63:$L$66,A116)</f>
        <v>0</v>
      </c>
      <c r="CF116" s="208"/>
      <c r="CG116" s="209">
        <f>COUNTIF(VENDREDI!$L$63:$L$66,A116)</f>
        <v>0</v>
      </c>
      <c r="CH116" s="466"/>
      <c r="CI116" s="466"/>
      <c r="CJ116" s="466"/>
      <c r="CK116" s="43">
        <f>COUNTIF(LUNDI!$O$64:$O$66,A116)</f>
        <v>0</v>
      </c>
      <c r="CL116" s="41">
        <f>COUNTIF(MARDI!$O$64:$O$66,A116)</f>
        <v>0</v>
      </c>
      <c r="CM116" s="41">
        <f>COUNTIF(MERCREDI!$O$64:$O$66,A116)</f>
        <v>0</v>
      </c>
      <c r="CN116" s="41">
        <f>COUNTIF(JEUDI!$O$64:$O$66,A116)</f>
        <v>0</v>
      </c>
      <c r="CO116" s="42">
        <f>COUNTIF(VENDREDI!$O$64:$O$66,A116)</f>
        <v>0</v>
      </c>
      <c r="CQ116" s="43">
        <f>COUNTIF(LUNDI!$P$64:$P$66,A116)</f>
        <v>0</v>
      </c>
      <c r="CR116" s="41">
        <f>COUNTIF(MARDI!$P$64:$P$66,A116)</f>
        <v>0</v>
      </c>
      <c r="CS116" s="41">
        <f>COUNTIF(MERCREDI!$P$64:$P$66,A116)</f>
        <v>0</v>
      </c>
      <c r="CT116" s="41">
        <f>COUNTIF(JEUDI!$P$64:$P$66,A116)</f>
        <v>0</v>
      </c>
      <c r="CU116" s="42">
        <f>COUNTIF(VENDREDI!$P$64:$P$66,A116)</f>
        <v>0</v>
      </c>
      <c r="CV116" s="543">
        <f t="shared" si="78"/>
        <v>0</v>
      </c>
      <c r="CW116" s="559" t="e">
        <f>INDEX(LUNDI!$B$6:$B$29,MATCH($A$116,LUNDI!D6:D29,0))</f>
        <v>#N/A</v>
      </c>
      <c r="CX116" s="559" t="e">
        <f>INDEX(LUNDI!$B$6:$B$29,MATCH($A$116,LUNDI!E6:E29,0))</f>
        <v>#N/A</v>
      </c>
      <c r="CY116" s="559" t="e">
        <f>INDEX(LUNDI!$B$6:$B$29,MATCH($A$116,LUNDI!F6:F29,0))</f>
        <v>#N/A</v>
      </c>
      <c r="CZ116" s="559" t="e">
        <f>INDEX(LUNDI!$B$6:$B$29,MATCH($A$116,LUNDI!G6:G29,0))</f>
        <v>#N/A</v>
      </c>
      <c r="DA116" s="559" t="e">
        <f>INDEX(LUNDI!$B$6:$B$29,MATCH($A$116,LUNDI!H6:H29,0))</f>
        <v>#N/A</v>
      </c>
      <c r="DB116" s="559" t="e">
        <f>INDEX(LUNDI!$B$6:$B$29,MATCH($A$116,LUNDI!I6:I29,0))</f>
        <v>#N/A</v>
      </c>
      <c r="DC116" s="559" t="e">
        <f>INDEX(LUNDI!$B$6:$B$29,MATCH($A$116,LUNDI!J6:J29,0))</f>
        <v>#N/A</v>
      </c>
      <c r="DD116" s="559" t="e">
        <f>INDEX(LUNDI!$B$6:$B$29,MATCH($A$116,LUNDI!K6:K29,0))</f>
        <v>#N/A</v>
      </c>
      <c r="DE116" s="559" t="e">
        <f>INDEX(LUNDI!$B$6:$B$29,MATCH($A$116,LUNDI!L6:L29,0))</f>
        <v>#N/A</v>
      </c>
      <c r="DF116" s="559" t="e">
        <f>INDEX(LUNDI!$B$6:$B$29,MATCH($A$116,LUNDI!M6:M29,0))</f>
        <v>#N/A</v>
      </c>
      <c r="DG116" s="559" t="e">
        <f>INDEX(LUNDI!$B$6:$B$29,MATCH($A$116,LUNDI!N6:N29,0))</f>
        <v>#N/A</v>
      </c>
      <c r="DH116" s="559" t="e">
        <f>INDEX(LUNDI!$B$6:$B$29,MATCH($A$116,LUNDI!O6:O29,0))</f>
        <v>#N/A</v>
      </c>
      <c r="DI116" s="559" t="e">
        <f>INDEX(LUNDI!$B$6:$B$29,MATCH($A$116,LUNDI!P6:P29,0))</f>
        <v>#N/A</v>
      </c>
      <c r="DJ116" s="559" t="e">
        <f>INDEX(LUNDI!$B$6:$B$29,MATCH($A$116,LUNDI!Q6:Q29,0))</f>
        <v>#N/A</v>
      </c>
      <c r="DK116" s="559" t="e">
        <f>INDEX(LUNDI!$B$6:$B$29,MATCH($A$116,LUNDI!R6:R29,0))</f>
        <v>#N/A</v>
      </c>
      <c r="DL116" s="559" t="e">
        <f>INDEX(LUNDI!$B$6:$B$29,MATCH($A$116,LUNDI!S6:S29,0))</f>
        <v>#N/A</v>
      </c>
      <c r="DM116" s="559" t="e">
        <f>INDEX(LUNDI!$B$6:$B$29,MATCH($A$116,LUNDI!T6:T29,0))</f>
        <v>#N/A</v>
      </c>
      <c r="DN116" s="559" t="e">
        <f>INDEX(LUNDI!$B$6:$B$29,MATCH($A$116,LUNDI!U6:U29,0))</f>
        <v>#N/A</v>
      </c>
      <c r="DO116" s="559" t="e">
        <f>INDEX(LUNDI!$B$6:$B$29,MATCH($A$116,LUNDI!V6:V29,0))</f>
        <v>#N/A</v>
      </c>
      <c r="DP116" s="559" t="e">
        <f>INDEX(LUNDI!$B$6:$B$29,MATCH($A$116,LUNDI!W6:W29,0))</f>
        <v>#N/A</v>
      </c>
      <c r="DQ116" s="559" t="e">
        <f>INDEX(LUNDI!$B$6:$B$29,MATCH($A$116,LUNDI!X6:X29,0))</f>
        <v>#N/A</v>
      </c>
      <c r="DR116" s="559" t="e">
        <f>INDEX(LUNDI!$B$6:$B$29,MATCH($A$116,LUNDI!Y6:Y29,0))</f>
        <v>#N/A</v>
      </c>
      <c r="DS116" s="559" t="e">
        <f>INDEX(LUNDI!$B$6:$B$29,MATCH($A$116,LUNDI!Z6:Z29,0))</f>
        <v>#N/A</v>
      </c>
      <c r="DT116" s="559">
        <f>INDEX(LUNDI!$B$6:$B$29,MATCH($A$116,LUNDI!AA6:AA29,0))</f>
        <v>0.33333333333333331</v>
      </c>
      <c r="DU116" s="559">
        <f>INDEX(LUNDI!$B$6:$B$29,MATCH($A$116,LUNDI!AB6:AB29,0))</f>
        <v>0.33333333333333331</v>
      </c>
      <c r="DV116" s="572">
        <f t="shared" si="102"/>
        <v>0.66666666666666663</v>
      </c>
      <c r="DW116" s="543">
        <f t="shared" si="103"/>
        <v>0</v>
      </c>
      <c r="DX116" s="559" t="e">
        <f>INDEX(MARDI!$B$6:$B$29,MATCH($A$116,MARDI!D6:D29,0))</f>
        <v>#N/A</v>
      </c>
      <c r="DY116" s="559" t="e">
        <f>INDEX(MARDI!$B$6:$B$29,MATCH($A$116,MARDI!E6:E29,0))</f>
        <v>#N/A</v>
      </c>
      <c r="DZ116" s="559" t="e">
        <f>INDEX(MARDI!$B$6:$B$29,MATCH($A$116,MARDI!F6:F29,0))</f>
        <v>#N/A</v>
      </c>
      <c r="EA116" s="559" t="e">
        <f>INDEX(MARDI!$B$6:$B$29,MATCH($A$116,MARDI!G6:G29,0))</f>
        <v>#N/A</v>
      </c>
      <c r="EB116" s="559" t="e">
        <f>INDEX(MARDI!$B$6:$B$29,MATCH($A$116,MARDI!H6:H29,0))</f>
        <v>#N/A</v>
      </c>
      <c r="EC116" s="559" t="e">
        <f>INDEX(MARDI!$B$6:$B$29,MATCH($A$116,MARDI!I6:I29,0))</f>
        <v>#N/A</v>
      </c>
      <c r="ED116" s="559" t="e">
        <f>INDEX(MARDI!$B$6:$B$29,MATCH($A$116,MARDI!J6:J29,0))</f>
        <v>#N/A</v>
      </c>
      <c r="EE116" s="559" t="e">
        <f>INDEX(MARDI!$B$6:$B$29,MATCH($A$116,MARDI!K6:K29,0))</f>
        <v>#N/A</v>
      </c>
      <c r="EF116" s="559" t="e">
        <f>INDEX(MARDI!$B$6:$B$29,MATCH($A$116,MARDI!L6:L29,0))</f>
        <v>#N/A</v>
      </c>
      <c r="EG116" s="559" t="e">
        <f>INDEX(MARDI!$B$6:$B$29,MATCH($A$116,MARDI!M6:M29,0))</f>
        <v>#N/A</v>
      </c>
      <c r="EH116" s="559" t="e">
        <f>INDEX(MARDI!$B$6:$B$29,MATCH($A$116,MARDI!N6:N29,0))</f>
        <v>#N/A</v>
      </c>
      <c r="EI116" s="559" t="e">
        <f>INDEX(MARDI!$B$6:$B$29,MATCH($A$116,MARDI!O6:O29,0))</f>
        <v>#N/A</v>
      </c>
      <c r="EJ116" s="559" t="e">
        <f>INDEX(MARDI!$B$6:$B$29,MATCH($A$116,MARDI!P6:P29,0))</f>
        <v>#N/A</v>
      </c>
      <c r="EK116" s="559" t="e">
        <f>INDEX(MARDI!$B$6:$B$29,MATCH($A$116,MARDI!Q6:Q29,0))</f>
        <v>#N/A</v>
      </c>
      <c r="EL116" s="559" t="e">
        <f>INDEX(MARDI!$B$6:$B$29,MATCH($A$116,MARDI!R6:R29,0))</f>
        <v>#N/A</v>
      </c>
      <c r="EM116" s="559" t="e">
        <f>INDEX(MARDI!$B$6:$B$29,MATCH($A$116,MARDI!S6:S29,0))</f>
        <v>#N/A</v>
      </c>
      <c r="EN116" s="559" t="e">
        <f>INDEX(MARDI!$B$6:$B$29,MATCH($A$116,MARDI!T6:T29,0))</f>
        <v>#N/A</v>
      </c>
      <c r="EO116" s="559" t="e">
        <f>INDEX(MARDI!$B$6:$B$29,MATCH($A$116,MARDI!U6:U29,0))</f>
        <v>#N/A</v>
      </c>
      <c r="EP116" s="559" t="e">
        <f>INDEX(MARDI!$B$6:$B$29,MATCH($A$116,MARDI!V6:V29,0))</f>
        <v>#N/A</v>
      </c>
      <c r="EQ116" s="559" t="e">
        <f>INDEX(MARDI!$B$6:$B$29,MATCH($A$116,MARDI!W6:W29,0))</f>
        <v>#N/A</v>
      </c>
      <c r="ER116" s="559" t="e">
        <f>INDEX(MARDI!$B$6:$B$29,MATCH($A$116,MARDI!X6:X29,0))</f>
        <v>#N/A</v>
      </c>
      <c r="ES116" s="559" t="e">
        <f>INDEX(MARDI!$B$6:$B$29,MATCH($A$116,MARDI!Y6:Y29,0))</f>
        <v>#N/A</v>
      </c>
      <c r="ET116" s="559" t="e">
        <f>INDEX(MARDI!$B$6:$B$29,MATCH($A$116,MARDI!Z6:Z29,0))</f>
        <v>#N/A</v>
      </c>
      <c r="EU116" s="559">
        <f>INDEX(MARDI!$B$6:$B$29,MATCH($A$116,MARDI!AA6:AA29,0))</f>
        <v>0.33333333333333331</v>
      </c>
      <c r="EV116" s="559">
        <f>INDEX(MARDI!$B$6:$B$29,MATCH($A$116,MARDI!AB6:AB29,0))</f>
        <v>0.33333333333333331</v>
      </c>
      <c r="EW116" s="572">
        <f t="shared" si="104"/>
        <v>0.66666666666666663</v>
      </c>
      <c r="EY116" s="568">
        <f t="shared" si="79"/>
        <v>0</v>
      </c>
      <c r="EZ116" s="559" t="e">
        <f>INDEX(MERCREDI!$B$6:$B$29,MATCH($A$116,MERCREDI!D6:D29,0))</f>
        <v>#N/A</v>
      </c>
      <c r="FA116" s="559" t="e">
        <f>INDEX(MERCREDI!$B$6:$B$29,MATCH($A$116,MERCREDI!E6:E29,0))</f>
        <v>#N/A</v>
      </c>
      <c r="FB116" s="559" t="e">
        <f>INDEX(MERCREDI!$B$6:$B$29,MATCH($A$116,MERCREDI!F6:F29,0))</f>
        <v>#N/A</v>
      </c>
      <c r="FC116" s="559" t="e">
        <f>INDEX(MERCREDI!$B$6:$B$29,MATCH($A$116,MERCREDI!G6:G29,0))</f>
        <v>#N/A</v>
      </c>
      <c r="FD116" s="559" t="e">
        <f>INDEX(MERCREDI!$B$6:$B$29,MATCH($A$116,MERCREDI!H6:H29,0))</f>
        <v>#N/A</v>
      </c>
      <c r="FE116" s="559" t="e">
        <f>INDEX(MERCREDI!$B$6:$B$29,MATCH($A$116,MERCREDI!I6:I29,0))</f>
        <v>#N/A</v>
      </c>
      <c r="FF116" s="559" t="e">
        <f>INDEX(MERCREDI!$B$6:$B$29,MATCH($A$116,MERCREDI!J6:J29,0))</f>
        <v>#N/A</v>
      </c>
      <c r="FG116" s="559" t="e">
        <f>INDEX(MERCREDI!$B$6:$B$29,MATCH($A$116,MERCREDI!K6:K29,0))</f>
        <v>#N/A</v>
      </c>
      <c r="FH116" s="559" t="e">
        <f>INDEX(MERCREDI!$B$6:$B$29,MATCH($A$116,MERCREDI!L6:L29,0))</f>
        <v>#N/A</v>
      </c>
      <c r="FI116" s="559" t="e">
        <f>INDEX(MERCREDI!$B$6:$B$29,MATCH($A$116,MERCREDI!M6:M29,0))</f>
        <v>#N/A</v>
      </c>
      <c r="FJ116" s="559" t="e">
        <f>INDEX(MERCREDI!$B$6:$B$29,MATCH($A$116,MERCREDI!N6:N29,0))</f>
        <v>#N/A</v>
      </c>
      <c r="FK116" s="559" t="e">
        <f>INDEX(MERCREDI!$B$6:$B$29,MATCH($A$116,MERCREDI!O6:O29,0))</f>
        <v>#N/A</v>
      </c>
      <c r="FL116" s="559" t="e">
        <f>INDEX(MERCREDI!$B$6:$B$29,MATCH($A$116,MERCREDI!P6:P29,0))</f>
        <v>#N/A</v>
      </c>
      <c r="FM116" s="559" t="e">
        <f>INDEX(MERCREDI!$B$6:$B$29,MATCH($A$116,MERCREDI!Q6:Q29,0))</f>
        <v>#N/A</v>
      </c>
      <c r="FN116" s="559" t="e">
        <f>INDEX(MERCREDI!$B$6:$B$29,MATCH($A$116,MERCREDI!R6:R29,0))</f>
        <v>#N/A</v>
      </c>
      <c r="FO116" s="559" t="e">
        <f>INDEX(MERCREDI!$B$6:$B$29,MATCH($A$116,MERCREDI!S6:S29,0))</f>
        <v>#N/A</v>
      </c>
      <c r="FP116" s="559" t="e">
        <f>INDEX(MERCREDI!$B$6:$B$29,MATCH($A$116,MERCREDI!T6:T29,0))</f>
        <v>#N/A</v>
      </c>
      <c r="FQ116" s="559" t="e">
        <f>INDEX(MERCREDI!$B$6:$B$29,MATCH($A$116,MERCREDI!U6:U29,0))</f>
        <v>#N/A</v>
      </c>
      <c r="FR116" s="559" t="e">
        <f>INDEX(MERCREDI!$B$6:$B$29,MATCH($A$116,MERCREDI!V6:V29,0))</f>
        <v>#N/A</v>
      </c>
      <c r="FS116" s="559" t="e">
        <f>INDEX(MERCREDI!$B$6:$B$29,MATCH($A$116,MERCREDI!W6:W29,0))</f>
        <v>#N/A</v>
      </c>
      <c r="FT116" s="559" t="e">
        <f>INDEX(MERCREDI!$B$6:$B$29,MATCH($A$116,MERCREDI!X6:X29,0))</f>
        <v>#N/A</v>
      </c>
      <c r="FU116" s="559" t="e">
        <f>INDEX(MERCREDI!$B$6:$B$29,MATCH($A$116,MERCREDI!Y6:Y29,0))</f>
        <v>#N/A</v>
      </c>
      <c r="FV116" s="559" t="e">
        <f>INDEX(MERCREDI!$B$6:$B$29,MATCH($A$116,MERCREDI!Z6:Z29,0))</f>
        <v>#N/A</v>
      </c>
      <c r="FW116" s="559">
        <f>INDEX(MERCREDI!$B$6:$B$29,MATCH($A$116,MERCREDI!AA6:AA29,0))</f>
        <v>0.33333333333333331</v>
      </c>
      <c r="FX116" s="559">
        <f>INDEX(MERCREDI!$B$6:$B$29,MATCH($A$116,MERCREDI!AB6:AB29,0))</f>
        <v>0.33333333333333331</v>
      </c>
      <c r="FY116" s="572">
        <f t="shared" si="80"/>
        <v>0.66666666666666663</v>
      </c>
      <c r="GA116" s="570">
        <f t="shared" si="81"/>
        <v>0</v>
      </c>
      <c r="GB116" s="565" t="e">
        <f>INDEX(JEUDI!$B$6:$B$29,MATCH($A$116,JEUDI!D6:D29,0))</f>
        <v>#N/A</v>
      </c>
      <c r="GC116" s="565" t="e">
        <f>INDEX(JEUDI!$B$6:$B$29,MATCH($A$116,JEUDI!E6:E29,0))</f>
        <v>#N/A</v>
      </c>
      <c r="GD116" s="565" t="e">
        <f>INDEX(JEUDI!$B$6:$B$29,MATCH($A$116,JEUDI!F6:F29,0))</f>
        <v>#N/A</v>
      </c>
      <c r="GE116" s="565" t="e">
        <f>INDEX(JEUDI!$B$6:$B$29,MATCH($A$116,JEUDI!G6:G29,0))</f>
        <v>#N/A</v>
      </c>
      <c r="GF116" s="565" t="e">
        <f>INDEX(JEUDI!$B$6:$B$29,MATCH($A$116,JEUDI!H6:H29,0))</f>
        <v>#N/A</v>
      </c>
      <c r="GG116" s="565" t="e">
        <f>INDEX(JEUDI!$B$6:$B$29,MATCH($A$116,JEUDI!I6:I29,0))</f>
        <v>#N/A</v>
      </c>
      <c r="GH116" s="565" t="e">
        <f>INDEX(JEUDI!$B$6:$B$29,MATCH($A$116,JEUDI!J6:J29,0))</f>
        <v>#N/A</v>
      </c>
      <c r="GI116" s="565" t="e">
        <f>INDEX(JEUDI!$B$6:$B$29,MATCH($A$116,JEUDI!K6:K29,0))</f>
        <v>#N/A</v>
      </c>
      <c r="GJ116" s="565" t="e">
        <f>INDEX(JEUDI!$B$6:$B$29,MATCH($A$116,JEUDI!L6:L29,0))</f>
        <v>#N/A</v>
      </c>
      <c r="GK116" s="565" t="e">
        <f>INDEX(JEUDI!$B$6:$B$29,MATCH($A$116,JEUDI!M6:M29,0))</f>
        <v>#N/A</v>
      </c>
      <c r="GL116" s="565" t="e">
        <f>INDEX(JEUDI!$B$6:$B$29,MATCH($A$116,JEUDI!N6:N29,0))</f>
        <v>#N/A</v>
      </c>
      <c r="GM116" s="565" t="e">
        <f>INDEX(JEUDI!$B$6:$B$29,MATCH($A$116,JEUDI!O6:O29,0))</f>
        <v>#N/A</v>
      </c>
      <c r="GN116" s="565" t="e">
        <f>INDEX(JEUDI!$B$6:$B$29,MATCH($A$116,JEUDI!P6:P29,0))</f>
        <v>#N/A</v>
      </c>
      <c r="GO116" s="565" t="e">
        <f>INDEX(JEUDI!$B$6:$B$29,MATCH($A$116,JEUDI!Q6:Q29,0))</f>
        <v>#N/A</v>
      </c>
      <c r="GP116" s="565" t="e">
        <f>INDEX(JEUDI!$B$6:$B$29,MATCH($A$116,JEUDI!R6:R29,0))</f>
        <v>#N/A</v>
      </c>
      <c r="GQ116" s="565" t="e">
        <f>INDEX(JEUDI!$B$6:$B$29,MATCH($A$116,JEUDI!S6:S29,0))</f>
        <v>#N/A</v>
      </c>
      <c r="GR116" s="565" t="e">
        <f>INDEX(JEUDI!$B$6:$B$29,MATCH($A$116,JEUDI!T6:T29,0))</f>
        <v>#N/A</v>
      </c>
      <c r="GS116" s="565" t="e">
        <f>INDEX(JEUDI!$B$6:$B$29,MATCH($A$116,JEUDI!U6:U29,0))</f>
        <v>#N/A</v>
      </c>
      <c r="GT116" s="565" t="e">
        <f>INDEX(JEUDI!$B$6:$B$29,MATCH($A$116,JEUDI!V6:V29,0))</f>
        <v>#N/A</v>
      </c>
      <c r="GU116" s="565" t="e">
        <f>INDEX(JEUDI!$B$6:$B$29,MATCH($A$116,JEUDI!W6:W29,0))</f>
        <v>#N/A</v>
      </c>
      <c r="GV116" s="565" t="e">
        <f>INDEX(JEUDI!$B$6:$B$29,MATCH($A$116,JEUDI!X6:X29,0))</f>
        <v>#N/A</v>
      </c>
      <c r="GW116" s="565" t="e">
        <f>INDEX(JEUDI!$B$6:$B$29,MATCH($A$116,JEUDI!Y6:Y29,0))</f>
        <v>#N/A</v>
      </c>
      <c r="GX116" s="565" t="e">
        <f>INDEX(JEUDI!$B$6:$B$29,MATCH($A$116,JEUDI!Z6:Z29,0))</f>
        <v>#N/A</v>
      </c>
      <c r="GY116" s="565">
        <f>INDEX(JEUDI!$B$6:$B$29,MATCH($A$116,JEUDI!AA6:AA29,0))</f>
        <v>0.33333333333333331</v>
      </c>
      <c r="GZ116" s="565">
        <f>INDEX(JEUDI!$B$6:$B$29,MATCH($A$116,JEUDI!AB6:AB29,0))</f>
        <v>0.33333333333333331</v>
      </c>
      <c r="HA116" s="572">
        <f t="shared" si="82"/>
        <v>0.66666666666666663</v>
      </c>
      <c r="HC116" s="772">
        <f t="shared" si="83"/>
        <v>0</v>
      </c>
      <c r="HD116" s="565" t="e">
        <f>INDEX(VENDREDI!$B$6:$B$29,MATCH($A$116,VENDREDI!D6:D29,0))</f>
        <v>#N/A</v>
      </c>
      <c r="HE116" s="565" t="e">
        <f>INDEX(VENDREDI!$B$6:$B$29,MATCH($A$116,VENDREDI!E6:E29,0))</f>
        <v>#N/A</v>
      </c>
      <c r="HF116" s="565" t="e">
        <f>INDEX(VENDREDI!$B$6:$B$29,MATCH($A$116,VENDREDI!F6:F29,0))</f>
        <v>#N/A</v>
      </c>
      <c r="HG116" s="565" t="e">
        <f>INDEX(VENDREDI!$B$6:$B$29,MATCH($A$116,VENDREDI!G6:G29,0))</f>
        <v>#N/A</v>
      </c>
      <c r="HH116" s="565" t="e">
        <f>INDEX(VENDREDI!$B$6:$B$29,MATCH($A$116,VENDREDI!H6:H29,0))</f>
        <v>#N/A</v>
      </c>
      <c r="HI116" s="565" t="e">
        <f>INDEX(VENDREDI!$B$6:$B$29,MATCH($A$116,VENDREDI!I6:I29,0))</f>
        <v>#N/A</v>
      </c>
      <c r="HJ116" s="565" t="e">
        <f>INDEX(VENDREDI!$B$6:$B$29,MATCH($A$116,VENDREDI!J6:J29,0))</f>
        <v>#N/A</v>
      </c>
      <c r="HK116" s="565" t="e">
        <f>INDEX(VENDREDI!$B$6:$B$29,MATCH($A$116,VENDREDI!K6:K29,0))</f>
        <v>#N/A</v>
      </c>
      <c r="HL116" s="565" t="e">
        <f>INDEX(VENDREDI!$B$6:$B$29,MATCH($A$116,VENDREDI!L6:L29,0))</f>
        <v>#N/A</v>
      </c>
      <c r="HM116" s="565" t="e">
        <f>INDEX(VENDREDI!$B$6:$B$29,MATCH($A$116,VENDREDI!M6:M29,0))</f>
        <v>#N/A</v>
      </c>
      <c r="HN116" s="565" t="e">
        <f>INDEX(VENDREDI!$B$6:$B$29,MATCH($A$116,VENDREDI!N6:N29,0))</f>
        <v>#N/A</v>
      </c>
      <c r="HO116" s="565" t="e">
        <f>INDEX(VENDREDI!$B$6:$B$29,MATCH($A$116,VENDREDI!O6:O29,0))</f>
        <v>#N/A</v>
      </c>
      <c r="HP116" s="565" t="e">
        <f>INDEX(VENDREDI!$B$6:$B$29,MATCH($A$116,VENDREDI!P6:P29,0))</f>
        <v>#N/A</v>
      </c>
      <c r="HQ116" s="565" t="e">
        <f>INDEX(VENDREDI!$B$6:$B$29,MATCH($A$116,VENDREDI!Q6:Q29,0))</f>
        <v>#N/A</v>
      </c>
      <c r="HR116" s="565" t="e">
        <f>INDEX(VENDREDI!$B$6:$B$29,MATCH($A$116,VENDREDI!R6:R29,0))</f>
        <v>#N/A</v>
      </c>
      <c r="HS116" s="565" t="e">
        <f>INDEX(VENDREDI!$B$6:$B$29,MATCH($A$116,VENDREDI!S6:S29,0))</f>
        <v>#N/A</v>
      </c>
      <c r="HT116" s="565" t="e">
        <f>INDEX(VENDREDI!$B$6:$B$29,MATCH($A$116,VENDREDI!T6:T29,0))</f>
        <v>#N/A</v>
      </c>
      <c r="HU116" s="565" t="e">
        <f>INDEX(VENDREDI!$B$6:$B$29,MATCH($A$116,VENDREDI!U6:U29,0))</f>
        <v>#N/A</v>
      </c>
      <c r="HV116" s="565" t="e">
        <f>INDEX(VENDREDI!$B$6:$B$29,MATCH($A$116,VENDREDI!V6:V29,0))</f>
        <v>#N/A</v>
      </c>
      <c r="HW116" s="565" t="e">
        <f>INDEX(VENDREDI!$B$6:$B$29,MATCH($A$116,VENDREDI!W6:W29,0))</f>
        <v>#N/A</v>
      </c>
      <c r="HX116" s="565" t="e">
        <f>INDEX(VENDREDI!$B$6:$B$29,MATCH($A$116,VENDREDI!X6:X29,0))</f>
        <v>#N/A</v>
      </c>
      <c r="HY116" s="565" t="e">
        <f>INDEX(VENDREDI!$B$6:$B$29,MATCH($A$116,VENDREDI!Y6:Y29,0))</f>
        <v>#N/A</v>
      </c>
      <c r="HZ116" s="565" t="e">
        <f>INDEX(VENDREDI!$B$6:$B$29,MATCH($A$116,VENDREDI!Z6:Z29,0))</f>
        <v>#N/A</v>
      </c>
      <c r="IA116" s="565">
        <f>INDEX(VENDREDI!$B$6:$B$29,MATCH($A$116,VENDREDI!AA6:AA29,0))</f>
        <v>0.33333333333333331</v>
      </c>
      <c r="IB116" s="565">
        <f>INDEX(VENDREDI!$B$6:$B$29,MATCH($A$116,VENDREDI!AB6:AB29,0))</f>
        <v>0.33333333333333331</v>
      </c>
      <c r="IC116" s="572">
        <f t="shared" si="84"/>
        <v>0.66666666666666663</v>
      </c>
      <c r="IG116" s="772">
        <f t="shared" si="85"/>
        <v>0</v>
      </c>
      <c r="JG116" s="572">
        <f t="shared" si="86"/>
        <v>0</v>
      </c>
      <c r="JI116" s="772">
        <f t="shared" si="87"/>
        <v>0</v>
      </c>
      <c r="KI116" s="572">
        <f t="shared" si="88"/>
        <v>0</v>
      </c>
      <c r="KK116" s="565">
        <f t="shared" si="89"/>
        <v>0</v>
      </c>
      <c r="LK116" s="572">
        <f t="shared" si="90"/>
        <v>0</v>
      </c>
      <c r="LM116" s="565">
        <f t="shared" si="91"/>
        <v>0</v>
      </c>
      <c r="MM116" s="572">
        <f t="shared" si="92"/>
        <v>0</v>
      </c>
      <c r="MP116" s="565">
        <f t="shared" si="93"/>
        <v>0</v>
      </c>
      <c r="NP116" s="572">
        <f t="shared" si="94"/>
        <v>0</v>
      </c>
      <c r="NS116" s="564">
        <f t="shared" si="95"/>
        <v>0</v>
      </c>
      <c r="NT116" s="617" t="e">
        <f>INDEX(LUNDI!$B$63:$B$66,MATCH(A116,LUNDI!$D$63:$D$66,0))</f>
        <v>#N/A</v>
      </c>
      <c r="NU116" s="618" t="e">
        <f>INDEX(LUNDI!$B$63:$B$66,MATCH(A116,LUNDI!$E$63:$E$66,0))</f>
        <v>#N/A</v>
      </c>
      <c r="NV116" s="625" t="e">
        <f>INDEX(LUNDI!$H$63:$H$66,MATCH(A116,LUNDI!$J$63:$J$66,0))</f>
        <v>#N/A</v>
      </c>
      <c r="NW116" s="626" t="e">
        <f>INDEX(LUNDI!$H$63:$H$66,MATCH(A116,LUNDI!$K$63:$K$66,0))</f>
        <v>#N/A</v>
      </c>
      <c r="NX116" s="617" t="e">
        <f>INDEX(MARDI!$B$63:$B$66,MATCH(A116,MARDI!$D$63:$D$66,0))</f>
        <v>#N/A</v>
      </c>
      <c r="NY116" s="618" t="e">
        <f>INDEX(MARDI!$B$63:$B$66,MATCH(A116,MARDI!$E$63:$E$66,0))</f>
        <v>#N/A</v>
      </c>
      <c r="NZ116" s="625" t="e">
        <f>INDEX(MARDI!$H$63:$H$66,MATCH(A116,MARDI!$J$63:$J$66,0))</f>
        <v>#N/A</v>
      </c>
      <c r="OA116" s="626" t="e">
        <f>INDEX(MARDI!$H$63:$H$66,MATCH(A116,MARDI!$K$63:$K$66,0))</f>
        <v>#N/A</v>
      </c>
      <c r="OB116" s="617" t="e">
        <f>INDEX(MERCREDI!$B$63:$B$66,MATCH(A116,MERCREDI!$D$63:$D$66,0))</f>
        <v>#N/A</v>
      </c>
      <c r="OC116" s="618" t="e">
        <f>INDEX(MERCREDI!$B$63:$B$66,MATCH(A116,MERCREDI!$E$63:$E$66,0))</f>
        <v>#N/A</v>
      </c>
      <c r="OD116" s="625" t="e">
        <f>INDEX(MERCREDI!$H$63:$H$66,MATCH(A116,MERCREDI!$J$63:$J$66,0))</f>
        <v>#N/A</v>
      </c>
      <c r="OE116" s="626" t="e">
        <f>INDEX(MERCREDI!$H$63:$H$66,MATCH(A116,MERCREDI!$K$63:$K$66,0))</f>
        <v>#N/A</v>
      </c>
      <c r="OF116" s="617" t="e">
        <f>INDEX(JEUDI!$B$63:$B$66,MATCH(A116,JEUDI!$D$63:$D$66,0))</f>
        <v>#N/A</v>
      </c>
      <c r="OG116" s="618" t="e">
        <f>INDEX(JEUDI!$B$63:$B$66,MATCH(A116,JEUDI!$E$63:$E$66,0))</f>
        <v>#N/A</v>
      </c>
      <c r="OH116" s="625" t="e">
        <f>INDEX(JEUDI!$H$63:$H$66,MATCH(A116,JEUDI!$J$63:$J$66,0))</f>
        <v>#N/A</v>
      </c>
      <c r="OI116" s="626" t="e">
        <f>INDEX(JEUDI!$H$63:$H$66,MATCH(A116,JEUDI!$K$63:$K$66,0))</f>
        <v>#N/A</v>
      </c>
      <c r="OJ116" s="617" t="e">
        <f>INDEX(VENDREDI!$B$63:$B$66,MATCH(A116,VENDREDI!$D$63:$D$66,0))</f>
        <v>#N/A</v>
      </c>
      <c r="OK116" s="618" t="e">
        <f>INDEX(VENDREDI!$B$63:$B$66,MATCH(A116,VENDREDI!$E$63:$E$66,0))</f>
        <v>#N/A</v>
      </c>
      <c r="OL116" s="625" t="e">
        <f>INDEX(VENDREDI!$H$63:$H$66,MATCH(A116,VENDREDI!$J$63:$J$66,0))</f>
        <v>#N/A</v>
      </c>
      <c r="OM116" s="626" t="e">
        <f>INDEX(VENDREDI!$H$63:$H$66,MATCH(A116,VENDREDI!$K$63:$K$66,0))</f>
        <v>#N/A</v>
      </c>
      <c r="ON116" s="669">
        <f t="shared" si="96"/>
        <v>0</v>
      </c>
      <c r="OO116" s="641" t="e">
        <f>INDEX(LUNDI!$C$63:$C$66,MATCH(A116,LUNDI!$D$63:$D$66,0))</f>
        <v>#N/A</v>
      </c>
      <c r="OP116" s="642" t="e">
        <f>INDEX(LUNDI!$C$63:$C$66,MATCH(A116,LUNDI!$E$63:$E$66,0))</f>
        <v>#N/A</v>
      </c>
      <c r="OQ116" s="645" t="e">
        <f>INDEX(LUNDI!$I$63:$I$66,MATCH(A116,LUNDI!$J$63:$J$66,0))</f>
        <v>#N/A</v>
      </c>
      <c r="OR116" s="646" t="e">
        <f>INDEX(LUNDI!$I$63:$I$66,MATCH(A116,LUNDI!$K$63:$K$66,0))</f>
        <v>#N/A</v>
      </c>
      <c r="OS116" s="649" t="e">
        <f>INDEX(MARDI!$C$63:$C$66,MATCH(A116,MARDI!$D$63:$D$66,0))</f>
        <v>#N/A</v>
      </c>
      <c r="OT116" s="650" t="e">
        <f>INDEX(MARDI!$C$63:$C$66,MATCH(A116,MARDI!$E$63:$E$66,0))</f>
        <v>#N/A</v>
      </c>
      <c r="OU116" s="651" t="e">
        <f>INDEX(MARDI!$I$63:$I$66,MATCH(A116,MARDI!$J$63:$J$66,0))</f>
        <v>#N/A</v>
      </c>
      <c r="OV116" s="652" t="e">
        <f>INDEX(MARDI!$I$63:$I$66,MATCH(A116,MARDI!$K$63:$K$66,0))</f>
        <v>#N/A</v>
      </c>
      <c r="OW116" s="657" t="e">
        <f>INDEX(MERCREDI!$C$63:$C$66,MATCH(A116,MERCREDI!$D$63:$D$66,0))</f>
        <v>#N/A</v>
      </c>
      <c r="OX116" s="658" t="e">
        <f>INDEX(MERCREDI!$C$63:$C$66,MATCH(A116,MERCREDI!$E$63:$E$66,0))</f>
        <v>#N/A</v>
      </c>
      <c r="OY116" s="659" t="e">
        <f>INDEX(MERCREDI!$I$63:$I$66,MATCH(A116,MERCREDI!$J$63:$J$66,0))</f>
        <v>#N/A</v>
      </c>
      <c r="OZ116" s="660" t="e">
        <f>INDEX(MERCREDI!$I$63:$I$66,MATCH(A116,MERCREDI!$K$63:$K$66,0))</f>
        <v>#N/A</v>
      </c>
      <c r="PA116" s="657" t="e">
        <f>INDEX(JEUDI!$C$63:$C$66,MATCH(A116,JEUDI!$D$63:$D$66,0))</f>
        <v>#N/A</v>
      </c>
      <c r="PB116" s="658" t="e">
        <f>INDEX(JEUDI!$C$63:$C$66,MATCH(A116,JEUDI!$E$63:$E$66,0))</f>
        <v>#N/A</v>
      </c>
      <c r="PC116" s="659" t="e">
        <f>INDEX(JEUDI!$I$63:$I$66,MATCH(A116,JEUDI!$J$63:$J$66,0))</f>
        <v>#N/A</v>
      </c>
      <c r="PD116" s="660" t="e">
        <f>INDEX(JEUDI!$I$63:$I$66,MATCH(A116,JEUDI!$K$63:$K$66,0))</f>
        <v>#N/A</v>
      </c>
      <c r="PE116" s="657" t="e">
        <f>INDEX(VENDREDI!$C$63:$C$66,MATCH(A116,VENDREDI!$D$63:$D$66,0))</f>
        <v>#N/A</v>
      </c>
      <c r="PF116" s="658" t="e">
        <f>INDEX(VENDREDI!$C$63:$C$66,MATCH(A116,VENDREDI!$E$63:$E$66,0))</f>
        <v>#N/A</v>
      </c>
      <c r="PG116" s="659" t="e">
        <f>INDEX(VENDREDI!$I$63:$I$66,MATCH(A116,VENDREDI!$J$63:$J$66,0))</f>
        <v>#N/A</v>
      </c>
      <c r="PH116" s="660" t="e">
        <f>INDEX(VENDREDI!$I$63:$I$66,MATCH(A116,VENDREDI!$K$63:$K$66,0))</f>
        <v>#N/A</v>
      </c>
    </row>
    <row r="117" spans="1:424" x14ac:dyDescent="0.25">
      <c r="A117" s="198">
        <f>'LISTE DES PROFS'!A112</f>
        <v>0</v>
      </c>
      <c r="B117" s="226">
        <f t="shared" si="69"/>
        <v>0</v>
      </c>
      <c r="C117" s="487">
        <f t="shared" si="70"/>
        <v>0</v>
      </c>
      <c r="D117" s="481">
        <f t="shared" si="71"/>
        <v>0</v>
      </c>
      <c r="E117" s="482">
        <f t="shared" si="72"/>
        <v>0</v>
      </c>
      <c r="F117" s="226">
        <f t="shared" si="73"/>
        <v>0</v>
      </c>
      <c r="G117" s="487">
        <f t="shared" si="74"/>
        <v>0</v>
      </c>
      <c r="H117" s="481">
        <f t="shared" si="97"/>
        <v>0</v>
      </c>
      <c r="I117" s="482">
        <f t="shared" si="76"/>
        <v>0</v>
      </c>
      <c r="J117" s="226">
        <f t="shared" si="98"/>
        <v>0</v>
      </c>
      <c r="K117" s="487">
        <f t="shared" si="99"/>
        <v>0</v>
      </c>
      <c r="L117" s="481">
        <f t="shared" si="100"/>
        <v>0</v>
      </c>
      <c r="M117" s="482">
        <f t="shared" si="101"/>
        <v>0</v>
      </c>
      <c r="N117" s="492">
        <f t="shared" si="77"/>
        <v>0</v>
      </c>
      <c r="P117" s="226">
        <f>COUNTIF(LUNDI!$D$6:$AB$15,A117)</f>
        <v>0</v>
      </c>
      <c r="Q117" s="228">
        <f>COUNTIF(LUNDI!$D$20:$Y$29,A117)</f>
        <v>0</v>
      </c>
      <c r="R117" s="444">
        <f t="shared" si="56"/>
        <v>0</v>
      </c>
      <c r="S117" s="228">
        <f>COUNTIF(MARDI!$D$6:$AB$15,A117)</f>
        <v>0</v>
      </c>
      <c r="T117" s="228">
        <f>COUNTIF(MARDI!$D$20:$Y$29,A117)</f>
        <v>0</v>
      </c>
      <c r="U117" s="444">
        <f t="shared" si="57"/>
        <v>0</v>
      </c>
      <c r="V117" s="228">
        <f>COUNTIF(MERCREDI!$D$6:$AB$15,A117)</f>
        <v>0</v>
      </c>
      <c r="W117" s="228">
        <f>COUNTIF(MERCREDI!$D$20:$Y$29,A117)</f>
        <v>0</v>
      </c>
      <c r="X117" s="444">
        <f t="shared" si="58"/>
        <v>0</v>
      </c>
      <c r="Y117" s="228">
        <f>COUNTIF(JEUDI!$D$6:$AB$15,A117)</f>
        <v>0</v>
      </c>
      <c r="Z117" s="228">
        <f>COUNTIF(JEUDI!$D$20:$Y$29,A117)</f>
        <v>0</v>
      </c>
      <c r="AA117" s="444">
        <f t="shared" si="59"/>
        <v>0</v>
      </c>
      <c r="AB117" s="228">
        <f>COUNTIF(VENDREDI!$D$6:$AB$15,A117)</f>
        <v>0</v>
      </c>
      <c r="AC117" s="229">
        <f>COUNTIF(VENDREDI!$D$20:$Y$29,A117)</f>
        <v>0</v>
      </c>
      <c r="AD117" s="451">
        <f t="shared" si="60"/>
        <v>0</v>
      </c>
      <c r="AE117" s="226">
        <f>COUNTIF(LUNDI!$D$63:$D$66,A117)</f>
        <v>0</v>
      </c>
      <c r="AF117" s="227">
        <f>COUNTIF(LUNDI!$E$63:$E$66,A117)</f>
        <v>0</v>
      </c>
      <c r="AG117" s="228">
        <f>COUNTIF(MARDI!$D$63:$D$66,A117)</f>
        <v>0</v>
      </c>
      <c r="AH117" s="234">
        <f>COUNTIF(MARDI!$E$63:$E$66,A117)</f>
        <v>0</v>
      </c>
      <c r="AI117" s="228">
        <f>COUNTIF(MERCREDI!$D$63:$D$66,A117)</f>
        <v>0</v>
      </c>
      <c r="AJ117" s="234">
        <f>COUNTIF(MERCREDI!$E$63:$E$66,A117)</f>
        <v>0</v>
      </c>
      <c r="AK117" s="228">
        <f>COUNTIF(JEUDI!$D$63:$D$66,A117)</f>
        <v>0</v>
      </c>
      <c r="AL117" s="227">
        <f>COUNTIF(JEUDI!$E$63:$E$66,A117)</f>
        <v>0</v>
      </c>
      <c r="AM117" s="228">
        <f>COUNTIF(VENDREDI!$D$63:$D$66,A117)</f>
        <v>0</v>
      </c>
      <c r="AN117" s="525">
        <f>COUNTIF(VENDREDI!$E$63:$E$66,A117)</f>
        <v>0</v>
      </c>
      <c r="AO117" s="226">
        <f>COUNTIF(LUNDI!$F$63:$F$66,A117)</f>
        <v>0</v>
      </c>
      <c r="AP117" s="227"/>
      <c r="AQ117" s="228">
        <f>COUNTIF(MARDI!$F$63:$F$66,A117)</f>
        <v>0</v>
      </c>
      <c r="AR117" s="227"/>
      <c r="AS117" s="228">
        <f>COUNTIF(MERCREDI!$F$63:$F$66,A117)</f>
        <v>0</v>
      </c>
      <c r="AT117" s="227"/>
      <c r="AU117" s="228">
        <f>COUNTIF(JEUDI!$F$63:$F$66,A117)</f>
        <v>0</v>
      </c>
      <c r="AV117" s="227"/>
      <c r="AW117" s="229">
        <f>COUNTIF(VENDREDI!$F$63:$F$66,A117)</f>
        <v>0</v>
      </c>
      <c r="AZ117" s="236">
        <f>COUNTIF(LUNDI!$D$35:$AB$44,A117)</f>
        <v>0</v>
      </c>
      <c r="BA117" s="237">
        <f>COUNTIF(LUNDI!$D$49:$Y$58,A117)</f>
        <v>0</v>
      </c>
      <c r="BB117" s="444">
        <f t="shared" si="61"/>
        <v>0</v>
      </c>
      <c r="BC117" s="237">
        <f>COUNTIF(MARDI!$D$35:$AB$44,A117)</f>
        <v>0</v>
      </c>
      <c r="BD117" s="237">
        <f>COUNTIF(MARDI!$D$49:$Y$58,A117)</f>
        <v>0</v>
      </c>
      <c r="BE117" s="444">
        <f t="shared" si="62"/>
        <v>0</v>
      </c>
      <c r="BF117" s="237">
        <f>COUNTIF(MERCREDI!$D$35:$AB$44,A117)</f>
        <v>0</v>
      </c>
      <c r="BG117" s="237">
        <f>COUNTIF(MERCREDI!$D$49:$Y$58,A117)</f>
        <v>0</v>
      </c>
      <c r="BH117" s="444">
        <f t="shared" si="63"/>
        <v>0</v>
      </c>
      <c r="BI117" s="237">
        <f>COUNTIF(JEUDI!$D$35:$AB$44,A117)</f>
        <v>0</v>
      </c>
      <c r="BJ117" s="237">
        <f>COUNTIF(JEUDI!$D$49:$Y$58,A117)</f>
        <v>0</v>
      </c>
      <c r="BK117" s="444">
        <f t="shared" si="64"/>
        <v>0</v>
      </c>
      <c r="BL117" s="237">
        <f>COUNTIF(VENDREDI!$D$35:$AB$44,A117)</f>
        <v>0</v>
      </c>
      <c r="BM117" s="238">
        <f>COUNTIF(VENDREDI!$D$49:$Y$58,A117)</f>
        <v>0</v>
      </c>
      <c r="BN117" s="451">
        <f t="shared" si="65"/>
        <v>0</v>
      </c>
      <c r="BO117" s="207">
        <f>COUNTIF(LUNDI!$J$63:$J$66,A117)</f>
        <v>0</v>
      </c>
      <c r="BP117" s="41">
        <f>COUNTIF(LUNDI!$K$63:$K$66,A117)</f>
        <v>0</v>
      </c>
      <c r="BQ117" s="207">
        <f>COUNTIF(MARDI!$J$63:$J$66,A117)</f>
        <v>0</v>
      </c>
      <c r="BR117" s="41">
        <f>COUNTIF(MARDI!$K$63:$K$66,A117)</f>
        <v>0</v>
      </c>
      <c r="BS117" s="207">
        <f>COUNTIF(MERCREDI!$J$63:$J$66,A117)</f>
        <v>0</v>
      </c>
      <c r="BT117" s="41">
        <f>COUNTIF(MERCREDI!$K$63:$K$66,A117)</f>
        <v>0</v>
      </c>
      <c r="BU117" s="207">
        <f>COUNTIF(JEUDI!$J$63:$J$66,A117)</f>
        <v>0</v>
      </c>
      <c r="BV117" s="41">
        <f>COUNTIF(JEUDI!$K$63:$K$66,A117)</f>
        <v>0</v>
      </c>
      <c r="BW117" s="207">
        <f>COUNTIF(VENDREDI!$J$63:$J$66,A117)</f>
        <v>0</v>
      </c>
      <c r="BX117" s="42">
        <f>COUNTIF(VENDREDI!$K$63:$K$66,A117)</f>
        <v>0</v>
      </c>
      <c r="BY117" s="207">
        <f>COUNTIF(LUNDI!$L$66:$L173,A117)</f>
        <v>0</v>
      </c>
      <c r="BZ117" s="208"/>
      <c r="CA117" s="41">
        <f>COUNTIF(MARDI!$L$63:$L$66,A117)</f>
        <v>0</v>
      </c>
      <c r="CB117" s="208"/>
      <c r="CC117" s="208">
        <f>COUNTIF(MERCREDI!$L$63:$L$66,A117)</f>
        <v>0</v>
      </c>
      <c r="CD117" s="208"/>
      <c r="CE117" s="41">
        <f>COUNTIF(JEUDI!$L$63:$L$66,A117)</f>
        <v>0</v>
      </c>
      <c r="CF117" s="208"/>
      <c r="CG117" s="209">
        <f>COUNTIF(VENDREDI!$L$63:$L$66,A117)</f>
        <v>0</v>
      </c>
      <c r="CH117" s="466"/>
      <c r="CI117" s="466"/>
      <c r="CJ117" s="466"/>
      <c r="CK117" s="43">
        <f>COUNTIF(LUNDI!$O$64:$O$66,A117)</f>
        <v>0</v>
      </c>
      <c r="CL117" s="41">
        <f>COUNTIF(MARDI!$O$64:$O$66,A117)</f>
        <v>0</v>
      </c>
      <c r="CM117" s="41">
        <f>COUNTIF(MERCREDI!$O$64:$O$66,A117)</f>
        <v>0</v>
      </c>
      <c r="CN117" s="41">
        <f>COUNTIF(JEUDI!$O$64:$O$66,A117)</f>
        <v>0</v>
      </c>
      <c r="CO117" s="42">
        <f>COUNTIF(VENDREDI!$O$64:$O$66,A117)</f>
        <v>0</v>
      </c>
      <c r="CQ117" s="43">
        <f>COUNTIF(LUNDI!$P$64:$P$66,A117)</f>
        <v>0</v>
      </c>
      <c r="CR117" s="41">
        <f>COUNTIF(MARDI!$P$64:$P$66,A117)</f>
        <v>0</v>
      </c>
      <c r="CS117" s="41">
        <f>COUNTIF(MERCREDI!$P$64:$P$66,A117)</f>
        <v>0</v>
      </c>
      <c r="CT117" s="41">
        <f>COUNTIF(JEUDI!$P$64:$P$66,A117)</f>
        <v>0</v>
      </c>
      <c r="CU117" s="42">
        <f>COUNTIF(VENDREDI!$P$64:$P$66,A117)</f>
        <v>0</v>
      </c>
      <c r="CV117" s="543">
        <f t="shared" si="78"/>
        <v>0</v>
      </c>
      <c r="CW117" s="559" t="e">
        <f>INDEX(LUNDI!$B$6:$B$29,MATCH($A$117,LUNDI!D6:D29,0))</f>
        <v>#N/A</v>
      </c>
      <c r="CX117" s="559" t="e">
        <f>INDEX(LUNDI!$B$6:$B$29,MATCH($A$117,LUNDI!E6:E29,0))</f>
        <v>#N/A</v>
      </c>
      <c r="CY117" s="559" t="e">
        <f>INDEX(LUNDI!$B$6:$B$29,MATCH($A$117,LUNDI!F6:F29,0))</f>
        <v>#N/A</v>
      </c>
      <c r="CZ117" s="559" t="e">
        <f>INDEX(LUNDI!$B$6:$B$29,MATCH($A$117,LUNDI!G6:G29,0))</f>
        <v>#N/A</v>
      </c>
      <c r="DA117" s="559" t="e">
        <f>INDEX(LUNDI!$B$6:$B$29,MATCH($A$117,LUNDI!H6:H29,0))</f>
        <v>#N/A</v>
      </c>
      <c r="DB117" s="559" t="e">
        <f>INDEX(LUNDI!$B$6:$B$29,MATCH($A$117,LUNDI!I6:I29,0))</f>
        <v>#N/A</v>
      </c>
      <c r="DC117" s="559" t="e">
        <f>INDEX(LUNDI!$B$6:$B$29,MATCH($A$117,LUNDI!J6:J29,0))</f>
        <v>#N/A</v>
      </c>
      <c r="DD117" s="559" t="e">
        <f>INDEX(LUNDI!$B$6:$B$29,MATCH($A$117,LUNDI!K6:K29,0))</f>
        <v>#N/A</v>
      </c>
      <c r="DE117" s="559" t="e">
        <f>INDEX(LUNDI!$B$6:$B$29,MATCH($A$117,LUNDI!L6:L29,0))</f>
        <v>#N/A</v>
      </c>
      <c r="DF117" s="559" t="e">
        <f>INDEX(LUNDI!$B$6:$B$29,MATCH($A$117,LUNDI!M6:M29,0))</f>
        <v>#N/A</v>
      </c>
      <c r="DG117" s="559" t="e">
        <f>INDEX(LUNDI!$B$6:$B$29,MATCH($A$117,LUNDI!N6:N29,0))</f>
        <v>#N/A</v>
      </c>
      <c r="DH117" s="559" t="e">
        <f>INDEX(LUNDI!$B$6:$B$29,MATCH($A$117,LUNDI!O6:O29,0))</f>
        <v>#N/A</v>
      </c>
      <c r="DI117" s="559" t="e">
        <f>INDEX(LUNDI!$B$6:$B$29,MATCH($A$117,LUNDI!P6:P29,0))</f>
        <v>#N/A</v>
      </c>
      <c r="DJ117" s="559" t="e">
        <f>INDEX(LUNDI!$B$6:$B$29,MATCH($A$117,LUNDI!Q6:Q29,0))</f>
        <v>#N/A</v>
      </c>
      <c r="DK117" s="559" t="e">
        <f>INDEX(LUNDI!$B$6:$B$29,MATCH($A$117,LUNDI!R6:R29,0))</f>
        <v>#N/A</v>
      </c>
      <c r="DL117" s="559" t="e">
        <f>INDEX(LUNDI!$B$6:$B$29,MATCH($A$117,LUNDI!S6:S29,0))</f>
        <v>#N/A</v>
      </c>
      <c r="DM117" s="559" t="e">
        <f>INDEX(LUNDI!$B$6:$B$29,MATCH($A$117,LUNDI!T6:T29,0))</f>
        <v>#N/A</v>
      </c>
      <c r="DN117" s="559" t="e">
        <f>INDEX(LUNDI!$B$6:$B$29,MATCH($A$117,LUNDI!U6:U29,0))</f>
        <v>#N/A</v>
      </c>
      <c r="DO117" s="559" t="e">
        <f>INDEX(LUNDI!$B$6:$B$29,MATCH($A$117,LUNDI!V6:V29,0))</f>
        <v>#N/A</v>
      </c>
      <c r="DP117" s="559" t="e">
        <f>INDEX(LUNDI!$B$6:$B$29,MATCH($A$117,LUNDI!W6:W29,0))</f>
        <v>#N/A</v>
      </c>
      <c r="DQ117" s="559" t="e">
        <f>INDEX(LUNDI!$B$6:$B$29,MATCH($A$117,LUNDI!X6:X29,0))</f>
        <v>#N/A</v>
      </c>
      <c r="DR117" s="559" t="e">
        <f>INDEX(LUNDI!$B$6:$B$29,MATCH($A$117,LUNDI!Y6:Y29,0))</f>
        <v>#N/A</v>
      </c>
      <c r="DS117" s="559" t="e">
        <f>INDEX(LUNDI!$B$6:$B$29,MATCH($A$117,LUNDI!Z6:Z29,0))</f>
        <v>#N/A</v>
      </c>
      <c r="DT117" s="559">
        <f>INDEX(LUNDI!$B$6:$B$29,MATCH($A$117,LUNDI!AA6:AA29,0))</f>
        <v>0.33333333333333331</v>
      </c>
      <c r="DU117" s="559">
        <f>INDEX(LUNDI!$B$6:$B$29,MATCH($A$117,LUNDI!AB6:AB29,0))</f>
        <v>0.33333333333333331</v>
      </c>
      <c r="DV117" s="572">
        <f t="shared" si="102"/>
        <v>0.66666666666666663</v>
      </c>
      <c r="DW117" s="543">
        <f t="shared" si="103"/>
        <v>0</v>
      </c>
      <c r="DX117" s="559" t="e">
        <f>INDEX(MARDI!$B$6:$B$29,MATCH($A$117,MARDI!D6:D29,0))</f>
        <v>#N/A</v>
      </c>
      <c r="DY117" s="559" t="e">
        <f>INDEX(MARDI!$B$6:$B$29,MATCH($A$117,MARDI!E6:E29,0))</f>
        <v>#N/A</v>
      </c>
      <c r="DZ117" s="559" t="e">
        <f>INDEX(MARDI!$B$6:$B$29,MATCH($A$117,MARDI!F6:F29,0))</f>
        <v>#N/A</v>
      </c>
      <c r="EA117" s="559" t="e">
        <f>INDEX(MARDI!$B$6:$B$29,MATCH($A$117,MARDI!G6:G29,0))</f>
        <v>#N/A</v>
      </c>
      <c r="EB117" s="559" t="e">
        <f>INDEX(MARDI!$B$6:$B$29,MATCH($A$117,MARDI!H6:H29,0))</f>
        <v>#N/A</v>
      </c>
      <c r="EC117" s="559" t="e">
        <f>INDEX(MARDI!$B$6:$B$29,MATCH($A$117,MARDI!I6:I29,0))</f>
        <v>#N/A</v>
      </c>
      <c r="ED117" s="559" t="e">
        <f>INDEX(MARDI!$B$6:$B$29,MATCH($A$117,MARDI!J6:J29,0))</f>
        <v>#N/A</v>
      </c>
      <c r="EE117" s="559" t="e">
        <f>INDEX(MARDI!$B$6:$B$29,MATCH($A$117,MARDI!K6:K29,0))</f>
        <v>#N/A</v>
      </c>
      <c r="EF117" s="559" t="e">
        <f>INDEX(MARDI!$B$6:$B$29,MATCH($A$117,MARDI!L6:L29,0))</f>
        <v>#N/A</v>
      </c>
      <c r="EG117" s="559" t="e">
        <f>INDEX(MARDI!$B$6:$B$29,MATCH($A$117,MARDI!M6:M29,0))</f>
        <v>#N/A</v>
      </c>
      <c r="EH117" s="559" t="e">
        <f>INDEX(MARDI!$B$6:$B$29,MATCH($A$117,MARDI!N6:N29,0))</f>
        <v>#N/A</v>
      </c>
      <c r="EI117" s="559" t="e">
        <f>INDEX(MARDI!$B$6:$B$29,MATCH($A$117,MARDI!O6:O29,0))</f>
        <v>#N/A</v>
      </c>
      <c r="EJ117" s="559" t="e">
        <f>INDEX(MARDI!$B$6:$B$29,MATCH($A$117,MARDI!P6:P29,0))</f>
        <v>#N/A</v>
      </c>
      <c r="EK117" s="559" t="e">
        <f>INDEX(MARDI!$B$6:$B$29,MATCH($A$117,MARDI!Q6:Q29,0))</f>
        <v>#N/A</v>
      </c>
      <c r="EL117" s="559" t="e">
        <f>INDEX(MARDI!$B$6:$B$29,MATCH($A$117,MARDI!R6:R29,0))</f>
        <v>#N/A</v>
      </c>
      <c r="EM117" s="559" t="e">
        <f>INDEX(MARDI!$B$6:$B$29,MATCH($A$117,MARDI!S6:S29,0))</f>
        <v>#N/A</v>
      </c>
      <c r="EN117" s="559" t="e">
        <f>INDEX(MARDI!$B$6:$B$29,MATCH($A$117,MARDI!T6:T29,0))</f>
        <v>#N/A</v>
      </c>
      <c r="EO117" s="559" t="e">
        <f>INDEX(MARDI!$B$6:$B$29,MATCH($A$117,MARDI!U6:U29,0))</f>
        <v>#N/A</v>
      </c>
      <c r="EP117" s="559" t="e">
        <f>INDEX(MARDI!$B$6:$B$29,MATCH($A$117,MARDI!V6:V29,0))</f>
        <v>#N/A</v>
      </c>
      <c r="EQ117" s="559" t="e">
        <f>INDEX(MARDI!$B$6:$B$29,MATCH($A$117,MARDI!W6:W29,0))</f>
        <v>#N/A</v>
      </c>
      <c r="ER117" s="559" t="e">
        <f>INDEX(MARDI!$B$6:$B$29,MATCH($A$117,MARDI!X6:X29,0))</f>
        <v>#N/A</v>
      </c>
      <c r="ES117" s="559" t="e">
        <f>INDEX(MARDI!$B$6:$B$29,MATCH($A$117,MARDI!Y6:Y29,0))</f>
        <v>#N/A</v>
      </c>
      <c r="ET117" s="559" t="e">
        <f>INDEX(MARDI!$B$6:$B$29,MATCH($A$117,MARDI!Z6:Z29,0))</f>
        <v>#N/A</v>
      </c>
      <c r="EU117" s="559">
        <f>INDEX(MARDI!$B$6:$B$29,MATCH($A$117,MARDI!AA6:AA29,0))</f>
        <v>0.33333333333333331</v>
      </c>
      <c r="EV117" s="559">
        <f>INDEX(MARDI!$B$6:$B$29,MATCH($A$117,MARDI!AB6:AB29,0))</f>
        <v>0.33333333333333331</v>
      </c>
      <c r="EW117" s="572">
        <f t="shared" si="104"/>
        <v>0.66666666666666663</v>
      </c>
      <c r="EY117" s="568">
        <f t="shared" si="79"/>
        <v>0</v>
      </c>
      <c r="EZ117" s="559" t="e">
        <f>INDEX(MERCREDI!$B$6:$B$29,MATCH($A$117,MERCREDI!D6:D29,0))</f>
        <v>#N/A</v>
      </c>
      <c r="FA117" s="559" t="e">
        <f>INDEX(MERCREDI!$B$6:$B$29,MATCH($A$117,MERCREDI!E6:E29,0))</f>
        <v>#N/A</v>
      </c>
      <c r="FB117" s="559" t="e">
        <f>INDEX(MERCREDI!$B$6:$B$29,MATCH($A$117,MERCREDI!F6:F29,0))</f>
        <v>#N/A</v>
      </c>
      <c r="FC117" s="559" t="e">
        <f>INDEX(MERCREDI!$B$6:$B$29,MATCH($A$117,MERCREDI!G6:G29,0))</f>
        <v>#N/A</v>
      </c>
      <c r="FD117" s="559" t="e">
        <f>INDEX(MERCREDI!$B$6:$B$29,MATCH($A$117,MERCREDI!H6:H29,0))</f>
        <v>#N/A</v>
      </c>
      <c r="FE117" s="559" t="e">
        <f>INDEX(MERCREDI!$B$6:$B$29,MATCH($A$117,MERCREDI!I6:I29,0))</f>
        <v>#N/A</v>
      </c>
      <c r="FF117" s="559" t="e">
        <f>INDEX(MERCREDI!$B$6:$B$29,MATCH($A$117,MERCREDI!J6:J29,0))</f>
        <v>#N/A</v>
      </c>
      <c r="FG117" s="559" t="e">
        <f>INDEX(MERCREDI!$B$6:$B$29,MATCH($A$117,MERCREDI!K6:K29,0))</f>
        <v>#N/A</v>
      </c>
      <c r="FH117" s="559" t="e">
        <f>INDEX(MERCREDI!$B$6:$B$29,MATCH($A$117,MERCREDI!L6:L29,0))</f>
        <v>#N/A</v>
      </c>
      <c r="FI117" s="559" t="e">
        <f>INDEX(MERCREDI!$B$6:$B$29,MATCH($A$117,MERCREDI!M6:M29,0))</f>
        <v>#N/A</v>
      </c>
      <c r="FJ117" s="559" t="e">
        <f>INDEX(MERCREDI!$B$6:$B$29,MATCH($A$117,MERCREDI!N6:N29,0))</f>
        <v>#N/A</v>
      </c>
      <c r="FK117" s="559" t="e">
        <f>INDEX(MERCREDI!$B$6:$B$29,MATCH($A$117,MERCREDI!O6:O29,0))</f>
        <v>#N/A</v>
      </c>
      <c r="FL117" s="559" t="e">
        <f>INDEX(MERCREDI!$B$6:$B$29,MATCH($A$117,MERCREDI!P6:P29,0))</f>
        <v>#N/A</v>
      </c>
      <c r="FM117" s="559" t="e">
        <f>INDEX(MERCREDI!$B$6:$B$29,MATCH($A$117,MERCREDI!Q6:Q29,0))</f>
        <v>#N/A</v>
      </c>
      <c r="FN117" s="559" t="e">
        <f>INDEX(MERCREDI!$B$6:$B$29,MATCH($A$117,MERCREDI!R6:R29,0))</f>
        <v>#N/A</v>
      </c>
      <c r="FO117" s="559" t="e">
        <f>INDEX(MERCREDI!$B$6:$B$29,MATCH($A$117,MERCREDI!S6:S29,0))</f>
        <v>#N/A</v>
      </c>
      <c r="FP117" s="559" t="e">
        <f>INDEX(MERCREDI!$B$6:$B$29,MATCH($A$117,MERCREDI!T6:T29,0))</f>
        <v>#N/A</v>
      </c>
      <c r="FQ117" s="559" t="e">
        <f>INDEX(MERCREDI!$B$6:$B$29,MATCH($A$117,MERCREDI!U6:U29,0))</f>
        <v>#N/A</v>
      </c>
      <c r="FR117" s="559" t="e">
        <f>INDEX(MERCREDI!$B$6:$B$29,MATCH($A$117,MERCREDI!V6:V29,0))</f>
        <v>#N/A</v>
      </c>
      <c r="FS117" s="559" t="e">
        <f>INDEX(MERCREDI!$B$6:$B$29,MATCH($A$117,MERCREDI!W6:W29,0))</f>
        <v>#N/A</v>
      </c>
      <c r="FT117" s="559" t="e">
        <f>INDEX(MERCREDI!$B$6:$B$29,MATCH($A$117,MERCREDI!X6:X29,0))</f>
        <v>#N/A</v>
      </c>
      <c r="FU117" s="559" t="e">
        <f>INDEX(MERCREDI!$B$6:$B$29,MATCH($A$117,MERCREDI!Y6:Y29,0))</f>
        <v>#N/A</v>
      </c>
      <c r="FV117" s="559" t="e">
        <f>INDEX(MERCREDI!$B$6:$B$29,MATCH($A$117,MERCREDI!Z6:Z29,0))</f>
        <v>#N/A</v>
      </c>
      <c r="FW117" s="559">
        <f>INDEX(MERCREDI!$B$6:$B$29,MATCH($A$117,MERCREDI!AA6:AA29,0))</f>
        <v>0.33333333333333331</v>
      </c>
      <c r="FX117" s="559">
        <f>INDEX(MERCREDI!$B$6:$B$29,MATCH($A$117,MERCREDI!AB6:AB29,0))</f>
        <v>0.33333333333333331</v>
      </c>
      <c r="FY117" s="572">
        <f t="shared" si="80"/>
        <v>0.66666666666666663</v>
      </c>
      <c r="GA117" s="570">
        <f t="shared" si="81"/>
        <v>0</v>
      </c>
      <c r="GB117" s="565" t="e">
        <f>INDEX(JEUDI!$B$6:$B$29,MATCH($A$117,JEUDI!D6:D29,0))</f>
        <v>#N/A</v>
      </c>
      <c r="GC117" s="565" t="e">
        <f>INDEX(JEUDI!$B$6:$B$29,MATCH($A$117,JEUDI!E6:E29,0))</f>
        <v>#N/A</v>
      </c>
      <c r="GD117" s="565" t="e">
        <f>INDEX(JEUDI!$B$6:$B$29,MATCH($A$117,JEUDI!F6:F29,0))</f>
        <v>#N/A</v>
      </c>
      <c r="GE117" s="565" t="e">
        <f>INDEX(JEUDI!$B$6:$B$29,MATCH($A$117,JEUDI!G6:G29,0))</f>
        <v>#N/A</v>
      </c>
      <c r="GF117" s="565" t="e">
        <f>INDEX(JEUDI!$B$6:$B$29,MATCH($A$117,JEUDI!H6:H29,0))</f>
        <v>#N/A</v>
      </c>
      <c r="GG117" s="565" t="e">
        <f>INDEX(JEUDI!$B$6:$B$29,MATCH($A$117,JEUDI!I6:I29,0))</f>
        <v>#N/A</v>
      </c>
      <c r="GH117" s="565" t="e">
        <f>INDEX(JEUDI!$B$6:$B$29,MATCH($A$117,JEUDI!J6:J29,0))</f>
        <v>#N/A</v>
      </c>
      <c r="GI117" s="565" t="e">
        <f>INDEX(JEUDI!$B$6:$B$29,MATCH($A$117,JEUDI!K6:K29,0))</f>
        <v>#N/A</v>
      </c>
      <c r="GJ117" s="565" t="e">
        <f>INDEX(JEUDI!$B$6:$B$29,MATCH($A$117,JEUDI!L6:L29,0))</f>
        <v>#N/A</v>
      </c>
      <c r="GK117" s="565" t="e">
        <f>INDEX(JEUDI!$B$6:$B$29,MATCH($A$117,JEUDI!M6:M29,0))</f>
        <v>#N/A</v>
      </c>
      <c r="GL117" s="565" t="e">
        <f>INDEX(JEUDI!$B$6:$B$29,MATCH($A$117,JEUDI!N6:N29,0))</f>
        <v>#N/A</v>
      </c>
      <c r="GM117" s="565" t="e">
        <f>INDEX(JEUDI!$B$6:$B$29,MATCH($A$117,JEUDI!O6:O29,0))</f>
        <v>#N/A</v>
      </c>
      <c r="GN117" s="565" t="e">
        <f>INDEX(JEUDI!$B$6:$B$29,MATCH($A$117,JEUDI!P6:P29,0))</f>
        <v>#N/A</v>
      </c>
      <c r="GO117" s="565" t="e">
        <f>INDEX(JEUDI!$B$6:$B$29,MATCH($A$117,JEUDI!Q6:Q29,0))</f>
        <v>#N/A</v>
      </c>
      <c r="GP117" s="565" t="e">
        <f>INDEX(JEUDI!$B$6:$B$29,MATCH($A$117,JEUDI!R6:R29,0))</f>
        <v>#N/A</v>
      </c>
      <c r="GQ117" s="565" t="e">
        <f>INDEX(JEUDI!$B$6:$B$29,MATCH($A$117,JEUDI!S6:S29,0))</f>
        <v>#N/A</v>
      </c>
      <c r="GR117" s="565" t="e">
        <f>INDEX(JEUDI!$B$6:$B$29,MATCH($A$117,JEUDI!T6:T29,0))</f>
        <v>#N/A</v>
      </c>
      <c r="GS117" s="565" t="e">
        <f>INDEX(JEUDI!$B$6:$B$29,MATCH($A$117,JEUDI!U6:U29,0))</f>
        <v>#N/A</v>
      </c>
      <c r="GT117" s="565" t="e">
        <f>INDEX(JEUDI!$B$6:$B$29,MATCH($A$117,JEUDI!V6:V29,0))</f>
        <v>#N/A</v>
      </c>
      <c r="GU117" s="565" t="e">
        <f>INDEX(JEUDI!$B$6:$B$29,MATCH($A$117,JEUDI!W6:W29,0))</f>
        <v>#N/A</v>
      </c>
      <c r="GV117" s="565" t="e">
        <f>INDEX(JEUDI!$B$6:$B$29,MATCH($A$117,JEUDI!X6:X29,0))</f>
        <v>#N/A</v>
      </c>
      <c r="GW117" s="565" t="e">
        <f>INDEX(JEUDI!$B$6:$B$29,MATCH($A$117,JEUDI!Y6:Y29,0))</f>
        <v>#N/A</v>
      </c>
      <c r="GX117" s="565" t="e">
        <f>INDEX(JEUDI!$B$6:$B$29,MATCH($A$117,JEUDI!Z6:Z29,0))</f>
        <v>#N/A</v>
      </c>
      <c r="GY117" s="565">
        <f>INDEX(JEUDI!$B$6:$B$29,MATCH($A$117,JEUDI!AA6:AA29,0))</f>
        <v>0.33333333333333331</v>
      </c>
      <c r="GZ117" s="565">
        <f>INDEX(JEUDI!$B$6:$B$29,MATCH($A$117,JEUDI!AB6:AB29,0))</f>
        <v>0.33333333333333331</v>
      </c>
      <c r="HA117" s="572">
        <f t="shared" si="82"/>
        <v>0.66666666666666663</v>
      </c>
      <c r="HC117" s="772">
        <f t="shared" si="83"/>
        <v>0</v>
      </c>
      <c r="HD117" s="565" t="e">
        <f>INDEX(VENDREDI!$B$6:$B$29,MATCH($A$117,VENDREDI!D6:D29,0))</f>
        <v>#N/A</v>
      </c>
      <c r="HE117" s="565" t="e">
        <f>INDEX(VENDREDI!$B$6:$B$29,MATCH($A$117,VENDREDI!E6:E29,0))</f>
        <v>#N/A</v>
      </c>
      <c r="HF117" s="565" t="e">
        <f>INDEX(VENDREDI!$B$6:$B$29,MATCH($A$117,VENDREDI!F6:F29,0))</f>
        <v>#N/A</v>
      </c>
      <c r="HG117" s="565" t="e">
        <f>INDEX(VENDREDI!$B$6:$B$29,MATCH($A$117,VENDREDI!G6:G29,0))</f>
        <v>#N/A</v>
      </c>
      <c r="HH117" s="565" t="e">
        <f>INDEX(VENDREDI!$B$6:$B$29,MATCH($A$117,VENDREDI!H6:H29,0))</f>
        <v>#N/A</v>
      </c>
      <c r="HI117" s="565" t="e">
        <f>INDEX(VENDREDI!$B$6:$B$29,MATCH($A$117,VENDREDI!I6:I29,0))</f>
        <v>#N/A</v>
      </c>
      <c r="HJ117" s="565" t="e">
        <f>INDEX(VENDREDI!$B$6:$B$29,MATCH($A$117,VENDREDI!J6:J29,0))</f>
        <v>#N/A</v>
      </c>
      <c r="HK117" s="565" t="e">
        <f>INDEX(VENDREDI!$B$6:$B$29,MATCH($A$117,VENDREDI!K6:K29,0))</f>
        <v>#N/A</v>
      </c>
      <c r="HL117" s="565" t="e">
        <f>INDEX(VENDREDI!$B$6:$B$29,MATCH($A$117,VENDREDI!L6:L29,0))</f>
        <v>#N/A</v>
      </c>
      <c r="HM117" s="565" t="e">
        <f>INDEX(VENDREDI!$B$6:$B$29,MATCH($A$117,VENDREDI!M6:M29,0))</f>
        <v>#N/A</v>
      </c>
      <c r="HN117" s="565" t="e">
        <f>INDEX(VENDREDI!$B$6:$B$29,MATCH($A$117,VENDREDI!N6:N29,0))</f>
        <v>#N/A</v>
      </c>
      <c r="HO117" s="565" t="e">
        <f>INDEX(VENDREDI!$B$6:$B$29,MATCH($A$117,VENDREDI!O6:O29,0))</f>
        <v>#N/A</v>
      </c>
      <c r="HP117" s="565" t="e">
        <f>INDEX(VENDREDI!$B$6:$B$29,MATCH($A$117,VENDREDI!P6:P29,0))</f>
        <v>#N/A</v>
      </c>
      <c r="HQ117" s="565" t="e">
        <f>INDEX(VENDREDI!$B$6:$B$29,MATCH($A$117,VENDREDI!Q6:Q29,0))</f>
        <v>#N/A</v>
      </c>
      <c r="HR117" s="565" t="e">
        <f>INDEX(VENDREDI!$B$6:$B$29,MATCH($A$117,VENDREDI!R6:R29,0))</f>
        <v>#N/A</v>
      </c>
      <c r="HS117" s="565" t="e">
        <f>INDEX(VENDREDI!$B$6:$B$29,MATCH($A$117,VENDREDI!S6:S29,0))</f>
        <v>#N/A</v>
      </c>
      <c r="HT117" s="565" t="e">
        <f>INDEX(VENDREDI!$B$6:$B$29,MATCH($A$117,VENDREDI!T6:T29,0))</f>
        <v>#N/A</v>
      </c>
      <c r="HU117" s="565" t="e">
        <f>INDEX(VENDREDI!$B$6:$B$29,MATCH($A$117,VENDREDI!U6:U29,0))</f>
        <v>#N/A</v>
      </c>
      <c r="HV117" s="565" t="e">
        <f>INDEX(VENDREDI!$B$6:$B$29,MATCH($A$117,VENDREDI!V6:V29,0))</f>
        <v>#N/A</v>
      </c>
      <c r="HW117" s="565" t="e">
        <f>INDEX(VENDREDI!$B$6:$B$29,MATCH($A$117,VENDREDI!W6:W29,0))</f>
        <v>#N/A</v>
      </c>
      <c r="HX117" s="565" t="e">
        <f>INDEX(VENDREDI!$B$6:$B$29,MATCH($A$117,VENDREDI!X6:X29,0))</f>
        <v>#N/A</v>
      </c>
      <c r="HY117" s="565" t="e">
        <f>INDEX(VENDREDI!$B$6:$B$29,MATCH($A$117,VENDREDI!Y6:Y29,0))</f>
        <v>#N/A</v>
      </c>
      <c r="HZ117" s="565" t="e">
        <f>INDEX(VENDREDI!$B$6:$B$29,MATCH($A$117,VENDREDI!Z6:Z29,0))</f>
        <v>#N/A</v>
      </c>
      <c r="IA117" s="565">
        <f>INDEX(VENDREDI!$B$6:$B$29,MATCH($A$117,VENDREDI!AA6:AA29,0))</f>
        <v>0.33333333333333331</v>
      </c>
      <c r="IB117" s="565">
        <f>INDEX(VENDREDI!$B$6:$B$29,MATCH($A$117,VENDREDI!AB6:AB29,0))</f>
        <v>0.33333333333333331</v>
      </c>
      <c r="IC117" s="572">
        <f t="shared" si="84"/>
        <v>0.66666666666666663</v>
      </c>
      <c r="IG117" s="772">
        <f t="shared" si="85"/>
        <v>0</v>
      </c>
      <c r="JG117" s="572">
        <f t="shared" si="86"/>
        <v>0</v>
      </c>
      <c r="JI117" s="772">
        <f t="shared" si="87"/>
        <v>0</v>
      </c>
      <c r="KI117" s="572">
        <f t="shared" si="88"/>
        <v>0</v>
      </c>
      <c r="KK117" s="565">
        <f t="shared" si="89"/>
        <v>0</v>
      </c>
      <c r="LK117" s="572">
        <f t="shared" si="90"/>
        <v>0</v>
      </c>
      <c r="LM117" s="565">
        <f t="shared" si="91"/>
        <v>0</v>
      </c>
      <c r="MM117" s="572">
        <f t="shared" si="92"/>
        <v>0</v>
      </c>
      <c r="MP117" s="565">
        <f t="shared" si="93"/>
        <v>0</v>
      </c>
      <c r="NP117" s="572">
        <f t="shared" si="94"/>
        <v>0</v>
      </c>
      <c r="NS117" s="564">
        <f t="shared" si="95"/>
        <v>0</v>
      </c>
      <c r="NT117" s="617" t="e">
        <f>INDEX(LUNDI!$B$63:$B$66,MATCH(A117,LUNDI!$D$63:$D$66,0))</f>
        <v>#N/A</v>
      </c>
      <c r="NU117" s="618" t="e">
        <f>INDEX(LUNDI!$B$63:$B$66,MATCH(A117,LUNDI!$E$63:$E$66,0))</f>
        <v>#N/A</v>
      </c>
      <c r="NV117" s="625" t="e">
        <f>INDEX(LUNDI!$H$63:$H$66,MATCH(A117,LUNDI!$J$63:$J$66,0))</f>
        <v>#N/A</v>
      </c>
      <c r="NW117" s="626" t="e">
        <f>INDEX(LUNDI!$H$63:$H$66,MATCH(A117,LUNDI!$K$63:$K$66,0))</f>
        <v>#N/A</v>
      </c>
      <c r="NX117" s="617" t="e">
        <f>INDEX(MARDI!$B$63:$B$66,MATCH(A117,MARDI!$D$63:$D$66,0))</f>
        <v>#N/A</v>
      </c>
      <c r="NY117" s="618" t="e">
        <f>INDEX(MARDI!$B$63:$B$66,MATCH(A117,MARDI!$E$63:$E$66,0))</f>
        <v>#N/A</v>
      </c>
      <c r="NZ117" s="625" t="e">
        <f>INDEX(MARDI!$H$63:$H$66,MATCH(A117,MARDI!$J$63:$J$66,0))</f>
        <v>#N/A</v>
      </c>
      <c r="OA117" s="626" t="e">
        <f>INDEX(MARDI!$H$63:$H$66,MATCH(A117,MARDI!$K$63:$K$66,0))</f>
        <v>#N/A</v>
      </c>
      <c r="OB117" s="617" t="e">
        <f>INDEX(MERCREDI!$B$63:$B$66,MATCH(A117,MERCREDI!$D$63:$D$66,0))</f>
        <v>#N/A</v>
      </c>
      <c r="OC117" s="618" t="e">
        <f>INDEX(MERCREDI!$B$63:$B$66,MATCH(A117,MERCREDI!$E$63:$E$66,0))</f>
        <v>#N/A</v>
      </c>
      <c r="OD117" s="625" t="e">
        <f>INDEX(MERCREDI!$H$63:$H$66,MATCH(A117,MERCREDI!$J$63:$J$66,0))</f>
        <v>#N/A</v>
      </c>
      <c r="OE117" s="626" t="e">
        <f>INDEX(MERCREDI!$H$63:$H$66,MATCH(A117,MERCREDI!$K$63:$K$66,0))</f>
        <v>#N/A</v>
      </c>
      <c r="OF117" s="617" t="e">
        <f>INDEX(JEUDI!$B$63:$B$66,MATCH(A117,JEUDI!$D$63:$D$66,0))</f>
        <v>#N/A</v>
      </c>
      <c r="OG117" s="618" t="e">
        <f>INDEX(JEUDI!$B$63:$B$66,MATCH(A117,JEUDI!$E$63:$E$66,0))</f>
        <v>#N/A</v>
      </c>
      <c r="OH117" s="625" t="e">
        <f>INDEX(JEUDI!$H$63:$H$66,MATCH(A117,JEUDI!$J$63:$J$66,0))</f>
        <v>#N/A</v>
      </c>
      <c r="OI117" s="626" t="e">
        <f>INDEX(JEUDI!$H$63:$H$66,MATCH(A117,JEUDI!$K$63:$K$66,0))</f>
        <v>#N/A</v>
      </c>
      <c r="OJ117" s="617" t="e">
        <f>INDEX(VENDREDI!$B$63:$B$66,MATCH(A117,VENDREDI!$D$63:$D$66,0))</f>
        <v>#N/A</v>
      </c>
      <c r="OK117" s="618" t="e">
        <f>INDEX(VENDREDI!$B$63:$B$66,MATCH(A117,VENDREDI!$E$63:$E$66,0))</f>
        <v>#N/A</v>
      </c>
      <c r="OL117" s="625" t="e">
        <f>INDEX(VENDREDI!$H$63:$H$66,MATCH(A117,VENDREDI!$J$63:$J$66,0))</f>
        <v>#N/A</v>
      </c>
      <c r="OM117" s="626" t="e">
        <f>INDEX(VENDREDI!$H$63:$H$66,MATCH(A117,VENDREDI!$K$63:$K$66,0))</f>
        <v>#N/A</v>
      </c>
      <c r="ON117" s="669">
        <f t="shared" si="96"/>
        <v>0</v>
      </c>
      <c r="OO117" s="641" t="e">
        <f>INDEX(LUNDI!$C$63:$C$66,MATCH(A117,LUNDI!$D$63:$D$66,0))</f>
        <v>#N/A</v>
      </c>
      <c r="OP117" s="642" t="e">
        <f>INDEX(LUNDI!$C$63:$C$66,MATCH(A117,LUNDI!$E$63:$E$66,0))</f>
        <v>#N/A</v>
      </c>
      <c r="OQ117" s="645" t="e">
        <f>INDEX(LUNDI!$I$63:$I$66,MATCH(A117,LUNDI!$J$63:$J$66,0))</f>
        <v>#N/A</v>
      </c>
      <c r="OR117" s="646" t="e">
        <f>INDEX(LUNDI!$I$63:$I$66,MATCH(A117,LUNDI!$K$63:$K$66,0))</f>
        <v>#N/A</v>
      </c>
      <c r="OS117" s="649" t="e">
        <f>INDEX(MARDI!$C$63:$C$66,MATCH(A117,MARDI!$D$63:$D$66,0))</f>
        <v>#N/A</v>
      </c>
      <c r="OT117" s="650" t="e">
        <f>INDEX(MARDI!$C$63:$C$66,MATCH(A117,MARDI!$E$63:$E$66,0))</f>
        <v>#N/A</v>
      </c>
      <c r="OU117" s="651" t="e">
        <f>INDEX(MARDI!$I$63:$I$66,MATCH(A117,MARDI!$J$63:$J$66,0))</f>
        <v>#N/A</v>
      </c>
      <c r="OV117" s="652" t="e">
        <f>INDEX(MARDI!$I$63:$I$66,MATCH(A117,MARDI!$K$63:$K$66,0))</f>
        <v>#N/A</v>
      </c>
      <c r="OW117" s="657" t="e">
        <f>INDEX(MERCREDI!$C$63:$C$66,MATCH(A117,MERCREDI!$D$63:$D$66,0))</f>
        <v>#N/A</v>
      </c>
      <c r="OX117" s="658" t="e">
        <f>INDEX(MERCREDI!$C$63:$C$66,MATCH(A117,MERCREDI!$E$63:$E$66,0))</f>
        <v>#N/A</v>
      </c>
      <c r="OY117" s="659" t="e">
        <f>INDEX(MERCREDI!$I$63:$I$66,MATCH(A117,MERCREDI!$J$63:$J$66,0))</f>
        <v>#N/A</v>
      </c>
      <c r="OZ117" s="660" t="e">
        <f>INDEX(MERCREDI!$I$63:$I$66,MATCH(A117,MERCREDI!$K$63:$K$66,0))</f>
        <v>#N/A</v>
      </c>
      <c r="PA117" s="657" t="e">
        <f>INDEX(JEUDI!$C$63:$C$66,MATCH(A117,JEUDI!$D$63:$D$66,0))</f>
        <v>#N/A</v>
      </c>
      <c r="PB117" s="658" t="e">
        <f>INDEX(JEUDI!$C$63:$C$66,MATCH(A117,JEUDI!$E$63:$E$66,0))</f>
        <v>#N/A</v>
      </c>
      <c r="PC117" s="659" t="e">
        <f>INDEX(JEUDI!$I$63:$I$66,MATCH(A117,JEUDI!$J$63:$J$66,0))</f>
        <v>#N/A</v>
      </c>
      <c r="PD117" s="660" t="e">
        <f>INDEX(JEUDI!$I$63:$I$66,MATCH(A117,JEUDI!$K$63:$K$66,0))</f>
        <v>#N/A</v>
      </c>
      <c r="PE117" s="657" t="e">
        <f>INDEX(VENDREDI!$C$63:$C$66,MATCH(A117,VENDREDI!$D$63:$D$66,0))</f>
        <v>#N/A</v>
      </c>
      <c r="PF117" s="658" t="e">
        <f>INDEX(VENDREDI!$C$63:$C$66,MATCH(A117,VENDREDI!$E$63:$E$66,0))</f>
        <v>#N/A</v>
      </c>
      <c r="PG117" s="659" t="e">
        <f>INDEX(VENDREDI!$I$63:$I$66,MATCH(A117,VENDREDI!$J$63:$J$66,0))</f>
        <v>#N/A</v>
      </c>
      <c r="PH117" s="660" t="e">
        <f>INDEX(VENDREDI!$I$63:$I$66,MATCH(A117,VENDREDI!$K$63:$K$66,0))</f>
        <v>#N/A</v>
      </c>
    </row>
    <row r="118" spans="1:424" x14ac:dyDescent="0.25">
      <c r="A118" s="200">
        <f>'LISTE DES PROFS'!A113</f>
        <v>0</v>
      </c>
      <c r="B118" s="233">
        <f t="shared" si="69"/>
        <v>0</v>
      </c>
      <c r="C118" s="234">
        <f t="shared" si="70"/>
        <v>0</v>
      </c>
      <c r="D118" s="234">
        <f t="shared" si="71"/>
        <v>0</v>
      </c>
      <c r="E118" s="235">
        <f t="shared" si="72"/>
        <v>0</v>
      </c>
      <c r="F118" s="233">
        <f t="shared" si="73"/>
        <v>0</v>
      </c>
      <c r="G118" s="234">
        <f t="shared" si="74"/>
        <v>0</v>
      </c>
      <c r="H118" s="234">
        <f t="shared" si="97"/>
        <v>0</v>
      </c>
      <c r="I118" s="235">
        <f t="shared" si="76"/>
        <v>0</v>
      </c>
      <c r="J118" s="233">
        <f t="shared" si="98"/>
        <v>0</v>
      </c>
      <c r="K118" s="234">
        <f t="shared" si="99"/>
        <v>0</v>
      </c>
      <c r="L118" s="234">
        <f t="shared" si="100"/>
        <v>0</v>
      </c>
      <c r="M118" s="235">
        <f t="shared" si="101"/>
        <v>0</v>
      </c>
      <c r="N118" s="491">
        <f t="shared" si="77"/>
        <v>0</v>
      </c>
      <c r="O118" s="506"/>
      <c r="P118" s="240">
        <f>COUNTIF(LUNDI!$D$6:$AB$15,A118)</f>
        <v>0</v>
      </c>
      <c r="Q118" s="241">
        <f>COUNTIF(LUNDI!$D$20:$Y$29,A118)</f>
        <v>0</v>
      </c>
      <c r="R118" s="444">
        <f t="shared" si="56"/>
        <v>0</v>
      </c>
      <c r="S118" s="241">
        <f>COUNTIF(MARDI!$D$6:$AB$15,A118)</f>
        <v>0</v>
      </c>
      <c r="T118" s="241">
        <f>COUNTIF(MARDI!$D$20:$Y$29,A118)</f>
        <v>0</v>
      </c>
      <c r="U118" s="444">
        <f t="shared" si="57"/>
        <v>0</v>
      </c>
      <c r="V118" s="241">
        <f>COUNTIF(MERCREDI!$D$6:$AB$15,A118)</f>
        <v>0</v>
      </c>
      <c r="W118" s="241">
        <f>COUNTIF(MERCREDI!$D$20:$Y$29,A118)</f>
        <v>0</v>
      </c>
      <c r="X118" s="444">
        <f t="shared" si="58"/>
        <v>0</v>
      </c>
      <c r="Y118" s="241">
        <f>COUNTIF(JEUDI!$D$6:$AB$15,A118)</f>
        <v>0</v>
      </c>
      <c r="Z118" s="241">
        <f>COUNTIF(JEUDI!$D$20:$Y$29,A118)</f>
        <v>0</v>
      </c>
      <c r="AA118" s="444">
        <f t="shared" si="59"/>
        <v>0</v>
      </c>
      <c r="AB118" s="241">
        <f>COUNTIF(VENDREDI!$D$6:$AB$15,A118)</f>
        <v>0</v>
      </c>
      <c r="AC118" s="242">
        <f>COUNTIF(VENDREDI!$D$20:$Y$29,A118)</f>
        <v>0</v>
      </c>
      <c r="AD118" s="451">
        <f t="shared" si="60"/>
        <v>0</v>
      </c>
      <c r="AE118" s="226">
        <f>COUNTIF(LUNDI!$D$63:$D$66,A118)</f>
        <v>0</v>
      </c>
      <c r="AF118" s="227">
        <f>COUNTIF(LUNDI!$E$63:$E$66,A118)</f>
        <v>0</v>
      </c>
      <c r="AG118" s="228">
        <f>COUNTIF(MARDI!$D$63:$D$66,A118)</f>
        <v>0</v>
      </c>
      <c r="AH118" s="234">
        <f>COUNTIF(MARDI!$E$63:$E$66,A118)</f>
        <v>0</v>
      </c>
      <c r="AI118" s="228">
        <f>COUNTIF(MERCREDI!$D$63:$D$66,A118)</f>
        <v>0</v>
      </c>
      <c r="AJ118" s="234">
        <f>COUNTIF(MERCREDI!$E$63:$E$66,A118)</f>
        <v>0</v>
      </c>
      <c r="AK118" s="228">
        <f>COUNTIF(JEUDI!$D$63:$D$66,A118)</f>
        <v>0</v>
      </c>
      <c r="AL118" s="227">
        <f>COUNTIF(JEUDI!$E$63:$E$66,A118)</f>
        <v>0</v>
      </c>
      <c r="AM118" s="228">
        <f>COUNTIF(VENDREDI!$D$63:$D$66,A118)</f>
        <v>0</v>
      </c>
      <c r="AN118" s="525">
        <f>COUNTIF(VENDREDI!$E$63:$E$66,A118)</f>
        <v>0</v>
      </c>
      <c r="AO118" s="240">
        <f>COUNTIF(LUNDI!$F$63:$F$66,A118)</f>
        <v>0</v>
      </c>
      <c r="AP118" s="241"/>
      <c r="AQ118" s="241">
        <f>COUNTIF(MARDI!$F$63:$F$66,A118)</f>
        <v>0</v>
      </c>
      <c r="AR118" s="241"/>
      <c r="AS118" s="241">
        <f>COUNTIF(MERCREDI!$F$63:$F$66,A118)</f>
        <v>0</v>
      </c>
      <c r="AT118" s="241"/>
      <c r="AU118" s="241">
        <f>COUNTIF(JEUDI!$F$63:$F$66,A118)</f>
        <v>0</v>
      </c>
      <c r="AV118" s="241"/>
      <c r="AW118" s="242">
        <f>COUNTIF(VENDREDI!$F$63:$F$66,A118)</f>
        <v>0</v>
      </c>
      <c r="AX118" s="239"/>
      <c r="AY118" s="239"/>
      <c r="AZ118" s="233">
        <f>COUNTIF(LUNDI!$D$35:$AB$44,A118)</f>
        <v>0</v>
      </c>
      <c r="BA118" s="234">
        <f>COUNTIF(LUNDI!$D$49:$Y$58,A118)</f>
        <v>0</v>
      </c>
      <c r="BB118" s="444">
        <f t="shared" si="61"/>
        <v>0</v>
      </c>
      <c r="BC118" s="234">
        <f>COUNTIF(MARDI!$D$35:$AB$44,A118)</f>
        <v>0</v>
      </c>
      <c r="BD118" s="234">
        <f>COUNTIF(MARDI!$D$49:$Y$58,A118)</f>
        <v>0</v>
      </c>
      <c r="BE118" s="444">
        <f t="shared" si="62"/>
        <v>0</v>
      </c>
      <c r="BF118" s="234">
        <f>COUNTIF(MERCREDI!$D$35:$AB$44,A118)</f>
        <v>0</v>
      </c>
      <c r="BG118" s="234">
        <f>COUNTIF(MERCREDI!$D$49:$Y$58,A118)</f>
        <v>0</v>
      </c>
      <c r="BH118" s="444">
        <f t="shared" si="63"/>
        <v>0</v>
      </c>
      <c r="BI118" s="234">
        <f>COUNTIF(JEUDI!$D$35:$AB$44,A118)</f>
        <v>0</v>
      </c>
      <c r="BJ118" s="234">
        <f>COUNTIF(JEUDI!$D$49:$Y$58,A118)</f>
        <v>0</v>
      </c>
      <c r="BK118" s="444">
        <f t="shared" si="64"/>
        <v>0</v>
      </c>
      <c r="BL118" s="234">
        <f>COUNTIF(VENDREDI!$D$35:$AB$44,A118)</f>
        <v>0</v>
      </c>
      <c r="BM118" s="235">
        <f>COUNTIF(VENDREDI!$D$49:$Y$58,A118)</f>
        <v>0</v>
      </c>
      <c r="BN118" s="451">
        <f t="shared" si="65"/>
        <v>0</v>
      </c>
      <c r="BO118" s="207">
        <f>COUNTIF(LUNDI!$J$63:$J$66,A118)</f>
        <v>0</v>
      </c>
      <c r="BP118" s="41">
        <f>COUNTIF(LUNDI!$K$63:$K$66,A118)</f>
        <v>0</v>
      </c>
      <c r="BQ118" s="207">
        <f>COUNTIF(MARDI!$J$63:$J$66,A118)</f>
        <v>0</v>
      </c>
      <c r="BR118" s="41">
        <f>COUNTIF(MARDI!$K$63:$K$66,A118)</f>
        <v>0</v>
      </c>
      <c r="BS118" s="207">
        <f>COUNTIF(MERCREDI!$J$63:$J$66,A118)</f>
        <v>0</v>
      </c>
      <c r="BT118" s="41">
        <f>COUNTIF(MERCREDI!$K$63:$K$66,A118)</f>
        <v>0</v>
      </c>
      <c r="BU118" s="207">
        <f>COUNTIF(JEUDI!$J$63:$J$66,A118)</f>
        <v>0</v>
      </c>
      <c r="BV118" s="41">
        <f>COUNTIF(JEUDI!$K$63:$K$66,A118)</f>
        <v>0</v>
      </c>
      <c r="BW118" s="207">
        <f>COUNTIF(VENDREDI!$J$63:$J$66,A118)</f>
        <v>0</v>
      </c>
      <c r="BX118" s="42">
        <f>COUNTIF(VENDREDI!$K$63:$K$66,A118)</f>
        <v>0</v>
      </c>
      <c r="BY118" s="207">
        <f>COUNTIF(LUNDI!$L$66:$L174,A118)</f>
        <v>0</v>
      </c>
      <c r="BZ118" s="208"/>
      <c r="CA118" s="41">
        <f>COUNTIF(MARDI!$L$63:$L$66,A118)</f>
        <v>0</v>
      </c>
      <c r="CB118" s="208"/>
      <c r="CC118" s="208">
        <f>COUNTIF(MERCREDI!$L$63:$L$66,A118)</f>
        <v>0</v>
      </c>
      <c r="CD118" s="208"/>
      <c r="CE118" s="41">
        <f>COUNTIF(JEUDI!$L$63:$L$66,A118)</f>
        <v>0</v>
      </c>
      <c r="CF118" s="208"/>
      <c r="CG118" s="209">
        <f>COUNTIF(VENDREDI!$L$63:$L$66,A118)</f>
        <v>0</v>
      </c>
      <c r="CH118" s="466"/>
      <c r="CI118" s="466"/>
      <c r="CJ118" s="466"/>
      <c r="CK118" s="43">
        <f>COUNTIF(LUNDI!$O$64:$O$66,A118)</f>
        <v>0</v>
      </c>
      <c r="CL118" s="41">
        <f>COUNTIF(MARDI!$O$64:$O$66,A118)</f>
        <v>0</v>
      </c>
      <c r="CM118" s="41">
        <f>COUNTIF(MERCREDI!$O$64:$O$66,A118)</f>
        <v>0</v>
      </c>
      <c r="CN118" s="41">
        <f>COUNTIF(JEUDI!$O$64:$O$66,A118)</f>
        <v>0</v>
      </c>
      <c r="CO118" s="42">
        <f>COUNTIF(VENDREDI!$O$64:$O$66,A118)</f>
        <v>0</v>
      </c>
      <c r="CQ118" s="43">
        <f>COUNTIF(LUNDI!$P$64:$P$66,A118)</f>
        <v>0</v>
      </c>
      <c r="CR118" s="41">
        <f>COUNTIF(MARDI!$P$64:$P$66,A118)</f>
        <v>0</v>
      </c>
      <c r="CS118" s="41">
        <f>COUNTIF(MERCREDI!$P$64:$P$66,A118)</f>
        <v>0</v>
      </c>
      <c r="CT118" s="41">
        <f>COUNTIF(JEUDI!$P$64:$P$66,A118)</f>
        <v>0</v>
      </c>
      <c r="CU118" s="42">
        <f>COUNTIF(VENDREDI!$P$64:$P$66,A118)</f>
        <v>0</v>
      </c>
      <c r="CV118" s="543">
        <f t="shared" si="78"/>
        <v>0</v>
      </c>
      <c r="CW118" s="559" t="e">
        <f>INDEX(LUNDI!$B$6:$B$29,MATCH($A$118,LUNDI!D6:D29,0))</f>
        <v>#N/A</v>
      </c>
      <c r="CX118" s="559" t="e">
        <f>INDEX(LUNDI!$B$6:$B$29,MATCH($A$118,LUNDI!E6:E29,0))</f>
        <v>#N/A</v>
      </c>
      <c r="CY118" s="559" t="e">
        <f>INDEX(LUNDI!$B$6:$B$29,MATCH($A$118,LUNDI!F6:F29,0))</f>
        <v>#N/A</v>
      </c>
      <c r="CZ118" s="559" t="e">
        <f>INDEX(LUNDI!$B$6:$B$29,MATCH($A$118,LUNDI!G6:G29,0))</f>
        <v>#N/A</v>
      </c>
      <c r="DA118" s="559" t="e">
        <f>INDEX(LUNDI!$B$6:$B$29,MATCH($A$118,LUNDI!H6:H29,0))</f>
        <v>#N/A</v>
      </c>
      <c r="DB118" s="559" t="e">
        <f>INDEX(LUNDI!$B$6:$B$29,MATCH($A$118,LUNDI!I6:I29,0))</f>
        <v>#N/A</v>
      </c>
      <c r="DC118" s="559" t="e">
        <f>INDEX(LUNDI!$B$6:$B$29,MATCH($A$118,LUNDI!J6:J29,0))</f>
        <v>#N/A</v>
      </c>
      <c r="DD118" s="559" t="e">
        <f>INDEX(LUNDI!$B$6:$B$29,MATCH($A$118,LUNDI!K6:K29,0))</f>
        <v>#N/A</v>
      </c>
      <c r="DE118" s="559" t="e">
        <f>INDEX(LUNDI!$B$6:$B$29,MATCH($A$118,LUNDI!L6:L29,0))</f>
        <v>#N/A</v>
      </c>
      <c r="DF118" s="559" t="e">
        <f>INDEX(LUNDI!$B$6:$B$29,MATCH($A$118,LUNDI!M6:M29,0))</f>
        <v>#N/A</v>
      </c>
      <c r="DG118" s="559" t="e">
        <f>INDEX(LUNDI!$B$6:$B$29,MATCH($A$118,LUNDI!N6:N29,0))</f>
        <v>#N/A</v>
      </c>
      <c r="DH118" s="559" t="e">
        <f>INDEX(LUNDI!$B$6:$B$29,MATCH($A$118,LUNDI!O6:O29,0))</f>
        <v>#N/A</v>
      </c>
      <c r="DI118" s="559" t="e">
        <f>INDEX(LUNDI!$B$6:$B$29,MATCH($A$118,LUNDI!P6:P29,0))</f>
        <v>#N/A</v>
      </c>
      <c r="DJ118" s="559" t="e">
        <f>INDEX(LUNDI!$B$6:$B$29,MATCH($A$118,LUNDI!Q6:Q29,0))</f>
        <v>#N/A</v>
      </c>
      <c r="DK118" s="559" t="e">
        <f>INDEX(LUNDI!$B$6:$B$29,MATCH($A$118,LUNDI!R6:R29,0))</f>
        <v>#N/A</v>
      </c>
      <c r="DL118" s="559" t="e">
        <f>INDEX(LUNDI!$B$6:$B$29,MATCH($A$118,LUNDI!S6:S29,0))</f>
        <v>#N/A</v>
      </c>
      <c r="DM118" s="559" t="e">
        <f>INDEX(LUNDI!$B$6:$B$29,MATCH($A$118,LUNDI!T6:T29,0))</f>
        <v>#N/A</v>
      </c>
      <c r="DN118" s="559" t="e">
        <f>INDEX(LUNDI!$B$6:$B$29,MATCH($A$118,LUNDI!U6:U29,0))</f>
        <v>#N/A</v>
      </c>
      <c r="DO118" s="559" t="e">
        <f>INDEX(LUNDI!$B$6:$B$29,MATCH($A$118,LUNDI!V6:V29,0))</f>
        <v>#N/A</v>
      </c>
      <c r="DP118" s="559" t="e">
        <f>INDEX(LUNDI!$B$6:$B$29,MATCH($A$118,LUNDI!W6:W29,0))</f>
        <v>#N/A</v>
      </c>
      <c r="DQ118" s="559" t="e">
        <f>INDEX(LUNDI!$B$6:$B$29,MATCH($A$118,LUNDI!X6:X29,0))</f>
        <v>#N/A</v>
      </c>
      <c r="DR118" s="559" t="e">
        <f>INDEX(LUNDI!$B$6:$B$29,MATCH($A$118,LUNDI!Y6:Y29,0))</f>
        <v>#N/A</v>
      </c>
      <c r="DS118" s="559" t="e">
        <f>INDEX(LUNDI!$B$6:$B$29,MATCH($A$118,LUNDI!Z6:Z29,0))</f>
        <v>#N/A</v>
      </c>
      <c r="DT118" s="559">
        <f>INDEX(LUNDI!$B$6:$B$29,MATCH($A$118,LUNDI!AA6:AA29,0))</f>
        <v>0.33333333333333331</v>
      </c>
      <c r="DU118" s="559">
        <f>INDEX(LUNDI!$B$6:$B$29,MATCH($A$118,LUNDI!AB6:AB29,0))</f>
        <v>0.33333333333333331</v>
      </c>
      <c r="DV118" s="572">
        <f t="shared" si="102"/>
        <v>0.66666666666666663</v>
      </c>
      <c r="DW118" s="543">
        <f t="shared" si="103"/>
        <v>0</v>
      </c>
      <c r="DX118" s="559" t="e">
        <f>INDEX(MARDI!$B$6:$B$29,MATCH($A$118,MARDI!D6:D29,0))</f>
        <v>#N/A</v>
      </c>
      <c r="DY118" s="559" t="e">
        <f>INDEX(MARDI!$B$6:$B$29,MATCH($A$118,MARDI!E6:E29,0))</f>
        <v>#N/A</v>
      </c>
      <c r="DZ118" s="559" t="e">
        <f>INDEX(MARDI!$B$6:$B$29,MATCH($A$118,MARDI!F6:F29,0))</f>
        <v>#N/A</v>
      </c>
      <c r="EA118" s="559" t="e">
        <f>INDEX(MARDI!$B$6:$B$29,MATCH($A$118,MARDI!G6:G29,0))</f>
        <v>#N/A</v>
      </c>
      <c r="EB118" s="559" t="e">
        <f>INDEX(MARDI!$B$6:$B$29,MATCH($A$118,MARDI!H6:H29,0))</f>
        <v>#N/A</v>
      </c>
      <c r="EC118" s="559" t="e">
        <f>INDEX(MARDI!$B$6:$B$29,MATCH($A$118,MARDI!I6:I29,0))</f>
        <v>#N/A</v>
      </c>
      <c r="ED118" s="559" t="e">
        <f>INDEX(MARDI!$B$6:$B$29,MATCH($A$118,MARDI!J6:J29,0))</f>
        <v>#N/A</v>
      </c>
      <c r="EE118" s="559" t="e">
        <f>INDEX(MARDI!$B$6:$B$29,MATCH($A$118,MARDI!K6:K29,0))</f>
        <v>#N/A</v>
      </c>
      <c r="EF118" s="559" t="e">
        <f>INDEX(MARDI!$B$6:$B$29,MATCH($A$118,MARDI!L6:L29,0))</f>
        <v>#N/A</v>
      </c>
      <c r="EG118" s="559" t="e">
        <f>INDEX(MARDI!$B$6:$B$29,MATCH($A$118,MARDI!M6:M29,0))</f>
        <v>#N/A</v>
      </c>
      <c r="EH118" s="559" t="e">
        <f>INDEX(MARDI!$B$6:$B$29,MATCH($A$118,MARDI!N6:N29,0))</f>
        <v>#N/A</v>
      </c>
      <c r="EI118" s="559" t="e">
        <f>INDEX(MARDI!$B$6:$B$29,MATCH($A$118,MARDI!O6:O29,0))</f>
        <v>#N/A</v>
      </c>
      <c r="EJ118" s="559" t="e">
        <f>INDEX(MARDI!$B$6:$B$29,MATCH($A$118,MARDI!P6:P29,0))</f>
        <v>#N/A</v>
      </c>
      <c r="EK118" s="559" t="e">
        <f>INDEX(MARDI!$B$6:$B$29,MATCH($A$118,MARDI!Q6:Q29,0))</f>
        <v>#N/A</v>
      </c>
      <c r="EL118" s="559" t="e">
        <f>INDEX(MARDI!$B$6:$B$29,MATCH($A$118,MARDI!R6:R29,0))</f>
        <v>#N/A</v>
      </c>
      <c r="EM118" s="559" t="e">
        <f>INDEX(MARDI!$B$6:$B$29,MATCH($A$118,MARDI!S6:S29,0))</f>
        <v>#N/A</v>
      </c>
      <c r="EN118" s="559" t="e">
        <f>INDEX(MARDI!$B$6:$B$29,MATCH($A$118,MARDI!T6:T29,0))</f>
        <v>#N/A</v>
      </c>
      <c r="EO118" s="559" t="e">
        <f>INDEX(MARDI!$B$6:$B$29,MATCH($A$118,MARDI!U6:U29,0))</f>
        <v>#N/A</v>
      </c>
      <c r="EP118" s="559" t="e">
        <f>INDEX(MARDI!$B$6:$B$29,MATCH($A$118,MARDI!V6:V29,0))</f>
        <v>#N/A</v>
      </c>
      <c r="EQ118" s="559" t="e">
        <f>INDEX(MARDI!$B$6:$B$29,MATCH($A$118,MARDI!W6:W29,0))</f>
        <v>#N/A</v>
      </c>
      <c r="ER118" s="559" t="e">
        <f>INDEX(MARDI!$B$6:$B$29,MATCH($A$118,MARDI!X6:X29,0))</f>
        <v>#N/A</v>
      </c>
      <c r="ES118" s="559" t="e">
        <f>INDEX(MARDI!$B$6:$B$29,MATCH($A$118,MARDI!Y6:Y29,0))</f>
        <v>#N/A</v>
      </c>
      <c r="ET118" s="559" t="e">
        <f>INDEX(MARDI!$B$6:$B$29,MATCH($A$118,MARDI!Z6:Z29,0))</f>
        <v>#N/A</v>
      </c>
      <c r="EU118" s="559">
        <f>INDEX(MARDI!$B$6:$B$29,MATCH($A$118,MARDI!AA6:AA29,0))</f>
        <v>0.33333333333333331</v>
      </c>
      <c r="EV118" s="559">
        <f>INDEX(MARDI!$B$6:$B$29,MATCH($A$118,MARDI!AB6:AB29,0))</f>
        <v>0.33333333333333331</v>
      </c>
      <c r="EW118" s="572">
        <f t="shared" si="104"/>
        <v>0.66666666666666663</v>
      </c>
      <c r="EY118" s="568">
        <f t="shared" si="79"/>
        <v>0</v>
      </c>
      <c r="EZ118" s="559" t="e">
        <f>INDEX(MERCREDI!$B$6:$B$29,MATCH($A$118,MERCREDI!D6:D29,0))</f>
        <v>#N/A</v>
      </c>
      <c r="FA118" s="559" t="e">
        <f>INDEX(MERCREDI!$B$6:$B$29,MATCH($A$118,MERCREDI!E6:E29,0))</f>
        <v>#N/A</v>
      </c>
      <c r="FB118" s="559" t="e">
        <f>INDEX(MERCREDI!$B$6:$B$29,MATCH($A$118,MERCREDI!F6:F29,0))</f>
        <v>#N/A</v>
      </c>
      <c r="FC118" s="559" t="e">
        <f>INDEX(MERCREDI!$B$6:$B$29,MATCH($A$118,MERCREDI!G6:G29,0))</f>
        <v>#N/A</v>
      </c>
      <c r="FD118" s="559" t="e">
        <f>INDEX(MERCREDI!$B$6:$B$29,MATCH($A$118,MERCREDI!H6:H29,0))</f>
        <v>#N/A</v>
      </c>
      <c r="FE118" s="559" t="e">
        <f>INDEX(MERCREDI!$B$6:$B$29,MATCH($A$118,MERCREDI!I6:I29,0))</f>
        <v>#N/A</v>
      </c>
      <c r="FF118" s="559" t="e">
        <f>INDEX(MERCREDI!$B$6:$B$29,MATCH($A$118,MERCREDI!J6:J29,0))</f>
        <v>#N/A</v>
      </c>
      <c r="FG118" s="559" t="e">
        <f>INDEX(MERCREDI!$B$6:$B$29,MATCH($A$118,MERCREDI!K6:K29,0))</f>
        <v>#N/A</v>
      </c>
      <c r="FH118" s="559" t="e">
        <f>INDEX(MERCREDI!$B$6:$B$29,MATCH($A$118,MERCREDI!L6:L29,0))</f>
        <v>#N/A</v>
      </c>
      <c r="FI118" s="559" t="e">
        <f>INDEX(MERCREDI!$B$6:$B$29,MATCH($A$118,MERCREDI!M6:M29,0))</f>
        <v>#N/A</v>
      </c>
      <c r="FJ118" s="559" t="e">
        <f>INDEX(MERCREDI!$B$6:$B$29,MATCH($A$118,MERCREDI!N6:N29,0))</f>
        <v>#N/A</v>
      </c>
      <c r="FK118" s="559" t="e">
        <f>INDEX(MERCREDI!$B$6:$B$29,MATCH($A$118,MERCREDI!O6:O29,0))</f>
        <v>#N/A</v>
      </c>
      <c r="FL118" s="559" t="e">
        <f>INDEX(MERCREDI!$B$6:$B$29,MATCH($A$118,MERCREDI!P6:P29,0))</f>
        <v>#N/A</v>
      </c>
      <c r="FM118" s="559" t="e">
        <f>INDEX(MERCREDI!$B$6:$B$29,MATCH($A$118,MERCREDI!Q6:Q29,0))</f>
        <v>#N/A</v>
      </c>
      <c r="FN118" s="559" t="e">
        <f>INDEX(MERCREDI!$B$6:$B$29,MATCH($A$118,MERCREDI!R6:R29,0))</f>
        <v>#N/A</v>
      </c>
      <c r="FO118" s="559" t="e">
        <f>INDEX(MERCREDI!$B$6:$B$29,MATCH($A$118,MERCREDI!S6:S29,0))</f>
        <v>#N/A</v>
      </c>
      <c r="FP118" s="559" t="e">
        <f>INDEX(MERCREDI!$B$6:$B$29,MATCH($A$118,MERCREDI!T6:T29,0))</f>
        <v>#N/A</v>
      </c>
      <c r="FQ118" s="559" t="e">
        <f>INDEX(MERCREDI!$B$6:$B$29,MATCH($A$118,MERCREDI!U6:U29,0))</f>
        <v>#N/A</v>
      </c>
      <c r="FR118" s="559" t="e">
        <f>INDEX(MERCREDI!$B$6:$B$29,MATCH($A$118,MERCREDI!V6:V29,0))</f>
        <v>#N/A</v>
      </c>
      <c r="FS118" s="559" t="e">
        <f>INDEX(MERCREDI!$B$6:$B$29,MATCH($A$118,MERCREDI!W6:W29,0))</f>
        <v>#N/A</v>
      </c>
      <c r="FT118" s="559" t="e">
        <f>INDEX(MERCREDI!$B$6:$B$29,MATCH($A$118,MERCREDI!X6:X29,0))</f>
        <v>#N/A</v>
      </c>
      <c r="FU118" s="559" t="e">
        <f>INDEX(MERCREDI!$B$6:$B$29,MATCH($A$118,MERCREDI!Y6:Y29,0))</f>
        <v>#N/A</v>
      </c>
      <c r="FV118" s="559" t="e">
        <f>INDEX(MERCREDI!$B$6:$B$29,MATCH($A$118,MERCREDI!Z6:Z29,0))</f>
        <v>#N/A</v>
      </c>
      <c r="FW118" s="559">
        <f>INDEX(MERCREDI!$B$6:$B$29,MATCH($A$118,MERCREDI!AA6:AA29,0))</f>
        <v>0.33333333333333331</v>
      </c>
      <c r="FX118" s="559">
        <f>INDEX(MERCREDI!$B$6:$B$29,MATCH($A$118,MERCREDI!AB6:AB29,0))</f>
        <v>0.33333333333333331</v>
      </c>
      <c r="FY118" s="572">
        <f t="shared" si="80"/>
        <v>0.66666666666666663</v>
      </c>
      <c r="GA118" s="570">
        <f t="shared" si="81"/>
        <v>0</v>
      </c>
      <c r="GB118" s="565" t="e">
        <f>INDEX(JEUDI!$B$6:$B$29,MATCH($A$118,JEUDI!D6:D29,0))</f>
        <v>#N/A</v>
      </c>
      <c r="GC118" s="565" t="e">
        <f>INDEX(JEUDI!$B$6:$B$29,MATCH($A$118,JEUDI!E6:E29,0))</f>
        <v>#N/A</v>
      </c>
      <c r="GD118" s="565" t="e">
        <f>INDEX(JEUDI!$B$6:$B$29,MATCH($A$118,JEUDI!F6:F29,0))</f>
        <v>#N/A</v>
      </c>
      <c r="GE118" s="565" t="e">
        <f>INDEX(JEUDI!$B$6:$B$29,MATCH($A$118,JEUDI!G6:G29,0))</f>
        <v>#N/A</v>
      </c>
      <c r="GF118" s="565" t="e">
        <f>INDEX(JEUDI!$B$6:$B$29,MATCH($A$118,JEUDI!H6:H29,0))</f>
        <v>#N/A</v>
      </c>
      <c r="GG118" s="565" t="e">
        <f>INDEX(JEUDI!$B$6:$B$29,MATCH($A$118,JEUDI!I6:I29,0))</f>
        <v>#N/A</v>
      </c>
      <c r="GH118" s="565" t="e">
        <f>INDEX(JEUDI!$B$6:$B$29,MATCH($A$118,JEUDI!J6:J29,0))</f>
        <v>#N/A</v>
      </c>
      <c r="GI118" s="565" t="e">
        <f>INDEX(JEUDI!$B$6:$B$29,MATCH($A$118,JEUDI!K6:K29,0))</f>
        <v>#N/A</v>
      </c>
      <c r="GJ118" s="565" t="e">
        <f>INDEX(JEUDI!$B$6:$B$29,MATCH($A$118,JEUDI!L6:L29,0))</f>
        <v>#N/A</v>
      </c>
      <c r="GK118" s="565" t="e">
        <f>INDEX(JEUDI!$B$6:$B$29,MATCH($A$118,JEUDI!M6:M29,0))</f>
        <v>#N/A</v>
      </c>
      <c r="GL118" s="565" t="e">
        <f>INDEX(JEUDI!$B$6:$B$29,MATCH($A$118,JEUDI!N6:N29,0))</f>
        <v>#N/A</v>
      </c>
      <c r="GM118" s="565" t="e">
        <f>INDEX(JEUDI!$B$6:$B$29,MATCH($A$118,JEUDI!O6:O29,0))</f>
        <v>#N/A</v>
      </c>
      <c r="GN118" s="565" t="e">
        <f>INDEX(JEUDI!$B$6:$B$29,MATCH($A$118,JEUDI!P6:P29,0))</f>
        <v>#N/A</v>
      </c>
      <c r="GO118" s="565" t="e">
        <f>INDEX(JEUDI!$B$6:$B$29,MATCH($A$118,JEUDI!Q6:Q29,0))</f>
        <v>#N/A</v>
      </c>
      <c r="GP118" s="565" t="e">
        <f>INDEX(JEUDI!$B$6:$B$29,MATCH($A$118,JEUDI!R6:R29,0))</f>
        <v>#N/A</v>
      </c>
      <c r="GQ118" s="565" t="e">
        <f>INDEX(JEUDI!$B$6:$B$29,MATCH($A$118,JEUDI!S6:S29,0))</f>
        <v>#N/A</v>
      </c>
      <c r="GR118" s="565" t="e">
        <f>INDEX(JEUDI!$B$6:$B$29,MATCH($A$118,JEUDI!T6:T29,0))</f>
        <v>#N/A</v>
      </c>
      <c r="GS118" s="565" t="e">
        <f>INDEX(JEUDI!$B$6:$B$29,MATCH($A$118,JEUDI!U6:U29,0))</f>
        <v>#N/A</v>
      </c>
      <c r="GT118" s="565" t="e">
        <f>INDEX(JEUDI!$B$6:$B$29,MATCH($A$118,JEUDI!V6:V29,0))</f>
        <v>#N/A</v>
      </c>
      <c r="GU118" s="565" t="e">
        <f>INDEX(JEUDI!$B$6:$B$29,MATCH($A$118,JEUDI!W6:W29,0))</f>
        <v>#N/A</v>
      </c>
      <c r="GV118" s="565" t="e">
        <f>INDEX(JEUDI!$B$6:$B$29,MATCH($A$118,JEUDI!X6:X29,0))</f>
        <v>#N/A</v>
      </c>
      <c r="GW118" s="565" t="e">
        <f>INDEX(JEUDI!$B$6:$B$29,MATCH($A$118,JEUDI!Y6:Y29,0))</f>
        <v>#N/A</v>
      </c>
      <c r="GX118" s="565" t="e">
        <f>INDEX(JEUDI!$B$6:$B$29,MATCH($A$118,JEUDI!Z6:Z29,0))</f>
        <v>#N/A</v>
      </c>
      <c r="GY118" s="565">
        <f>INDEX(JEUDI!$B$6:$B$29,MATCH($A$118,JEUDI!AA6:AA29,0))</f>
        <v>0.33333333333333331</v>
      </c>
      <c r="GZ118" s="565">
        <f>INDEX(JEUDI!$B$6:$B$29,MATCH($A$118,JEUDI!AB6:AB29,0))</f>
        <v>0.33333333333333331</v>
      </c>
      <c r="HA118" s="572">
        <f t="shared" si="82"/>
        <v>0.66666666666666663</v>
      </c>
      <c r="HC118" s="772">
        <f t="shared" si="83"/>
        <v>0</v>
      </c>
      <c r="HD118" s="565" t="e">
        <f>INDEX(VENDREDI!$B$6:$B$29,MATCH($A$118,VENDREDI!D6:D29,0))</f>
        <v>#N/A</v>
      </c>
      <c r="HE118" s="565" t="e">
        <f>INDEX(VENDREDI!$B$6:$B$29,MATCH($A$118,VENDREDI!E6:E29,0))</f>
        <v>#N/A</v>
      </c>
      <c r="HF118" s="565" t="e">
        <f>INDEX(VENDREDI!$B$6:$B$29,MATCH($A$118,VENDREDI!F6:F29,0))</f>
        <v>#N/A</v>
      </c>
      <c r="HG118" s="565" t="e">
        <f>INDEX(VENDREDI!$B$6:$B$29,MATCH($A$118,VENDREDI!G6:G29,0))</f>
        <v>#N/A</v>
      </c>
      <c r="HH118" s="565" t="e">
        <f>INDEX(VENDREDI!$B$6:$B$29,MATCH($A$118,VENDREDI!H6:H29,0))</f>
        <v>#N/A</v>
      </c>
      <c r="HI118" s="565" t="e">
        <f>INDEX(VENDREDI!$B$6:$B$29,MATCH($A$118,VENDREDI!I6:I29,0))</f>
        <v>#N/A</v>
      </c>
      <c r="HJ118" s="565" t="e">
        <f>INDEX(VENDREDI!$B$6:$B$29,MATCH($A$118,VENDREDI!J6:J29,0))</f>
        <v>#N/A</v>
      </c>
      <c r="HK118" s="565" t="e">
        <f>INDEX(VENDREDI!$B$6:$B$29,MATCH($A$118,VENDREDI!K6:K29,0))</f>
        <v>#N/A</v>
      </c>
      <c r="HL118" s="565" t="e">
        <f>INDEX(VENDREDI!$B$6:$B$29,MATCH($A$118,VENDREDI!L6:L29,0))</f>
        <v>#N/A</v>
      </c>
      <c r="HM118" s="565" t="e">
        <f>INDEX(VENDREDI!$B$6:$B$29,MATCH($A$118,VENDREDI!M6:M29,0))</f>
        <v>#N/A</v>
      </c>
      <c r="HN118" s="565" t="e">
        <f>INDEX(VENDREDI!$B$6:$B$29,MATCH($A$118,VENDREDI!N6:N29,0))</f>
        <v>#N/A</v>
      </c>
      <c r="HO118" s="565" t="e">
        <f>INDEX(VENDREDI!$B$6:$B$29,MATCH($A$118,VENDREDI!O6:O29,0))</f>
        <v>#N/A</v>
      </c>
      <c r="HP118" s="565" t="e">
        <f>INDEX(VENDREDI!$B$6:$B$29,MATCH($A$118,VENDREDI!P6:P29,0))</f>
        <v>#N/A</v>
      </c>
      <c r="HQ118" s="565" t="e">
        <f>INDEX(VENDREDI!$B$6:$B$29,MATCH($A$118,VENDREDI!Q6:Q29,0))</f>
        <v>#N/A</v>
      </c>
      <c r="HR118" s="565" t="e">
        <f>INDEX(VENDREDI!$B$6:$B$29,MATCH($A$118,VENDREDI!R6:R29,0))</f>
        <v>#N/A</v>
      </c>
      <c r="HS118" s="565" t="e">
        <f>INDEX(VENDREDI!$B$6:$B$29,MATCH($A$118,VENDREDI!S6:S29,0))</f>
        <v>#N/A</v>
      </c>
      <c r="HT118" s="565" t="e">
        <f>INDEX(VENDREDI!$B$6:$B$29,MATCH($A$118,VENDREDI!T6:T29,0))</f>
        <v>#N/A</v>
      </c>
      <c r="HU118" s="565" t="e">
        <f>INDEX(VENDREDI!$B$6:$B$29,MATCH($A$118,VENDREDI!U6:U29,0))</f>
        <v>#N/A</v>
      </c>
      <c r="HV118" s="565" t="e">
        <f>INDEX(VENDREDI!$B$6:$B$29,MATCH($A$118,VENDREDI!V6:V29,0))</f>
        <v>#N/A</v>
      </c>
      <c r="HW118" s="565" t="e">
        <f>INDEX(VENDREDI!$B$6:$B$29,MATCH($A$118,VENDREDI!W6:W29,0))</f>
        <v>#N/A</v>
      </c>
      <c r="HX118" s="565" t="e">
        <f>INDEX(VENDREDI!$B$6:$B$29,MATCH($A$118,VENDREDI!X6:X29,0))</f>
        <v>#N/A</v>
      </c>
      <c r="HY118" s="565" t="e">
        <f>INDEX(VENDREDI!$B$6:$B$29,MATCH($A$118,VENDREDI!Y6:Y29,0))</f>
        <v>#N/A</v>
      </c>
      <c r="HZ118" s="565" t="e">
        <f>INDEX(VENDREDI!$B$6:$B$29,MATCH($A$118,VENDREDI!Z6:Z29,0))</f>
        <v>#N/A</v>
      </c>
      <c r="IA118" s="565">
        <f>INDEX(VENDREDI!$B$6:$B$29,MATCH($A$118,VENDREDI!AA6:AA29,0))</f>
        <v>0.33333333333333331</v>
      </c>
      <c r="IB118" s="565">
        <f>INDEX(VENDREDI!$B$6:$B$29,MATCH($A$118,VENDREDI!AB6:AB29,0))</f>
        <v>0.33333333333333331</v>
      </c>
      <c r="IC118" s="572">
        <f t="shared" si="84"/>
        <v>0.66666666666666663</v>
      </c>
      <c r="IG118" s="772">
        <f t="shared" si="85"/>
        <v>0</v>
      </c>
      <c r="JG118" s="572">
        <f t="shared" si="86"/>
        <v>0</v>
      </c>
      <c r="JI118" s="772">
        <f t="shared" si="87"/>
        <v>0</v>
      </c>
      <c r="KI118" s="572">
        <f t="shared" si="88"/>
        <v>0</v>
      </c>
      <c r="KK118" s="565">
        <f t="shared" si="89"/>
        <v>0</v>
      </c>
      <c r="LK118" s="572">
        <f t="shared" si="90"/>
        <v>0</v>
      </c>
      <c r="LM118" s="565">
        <f t="shared" si="91"/>
        <v>0</v>
      </c>
      <c r="MM118" s="572">
        <f t="shared" si="92"/>
        <v>0</v>
      </c>
      <c r="MP118" s="565">
        <f t="shared" si="93"/>
        <v>0</v>
      </c>
      <c r="NP118" s="572">
        <f t="shared" si="94"/>
        <v>0</v>
      </c>
      <c r="NS118" s="564">
        <f t="shared" si="95"/>
        <v>0</v>
      </c>
      <c r="NT118" s="617" t="e">
        <f>INDEX(LUNDI!$B$63:$B$66,MATCH(A118,LUNDI!$D$63:$D$66,0))</f>
        <v>#N/A</v>
      </c>
      <c r="NU118" s="618" t="e">
        <f>INDEX(LUNDI!$B$63:$B$66,MATCH(A118,LUNDI!$E$63:$E$66,0))</f>
        <v>#N/A</v>
      </c>
      <c r="NV118" s="625" t="e">
        <f>INDEX(LUNDI!$H$63:$H$66,MATCH(A118,LUNDI!$J$63:$J$66,0))</f>
        <v>#N/A</v>
      </c>
      <c r="NW118" s="626" t="e">
        <f>INDEX(LUNDI!$H$63:$H$66,MATCH(A118,LUNDI!$K$63:$K$66,0))</f>
        <v>#N/A</v>
      </c>
      <c r="NX118" s="617" t="e">
        <f>INDEX(MARDI!$B$63:$B$66,MATCH(A118,MARDI!$D$63:$D$66,0))</f>
        <v>#N/A</v>
      </c>
      <c r="NY118" s="618" t="e">
        <f>INDEX(MARDI!$B$63:$B$66,MATCH(A118,MARDI!$E$63:$E$66,0))</f>
        <v>#N/A</v>
      </c>
      <c r="NZ118" s="625" t="e">
        <f>INDEX(MARDI!$H$63:$H$66,MATCH(A118,MARDI!$J$63:$J$66,0))</f>
        <v>#N/A</v>
      </c>
      <c r="OA118" s="626" t="e">
        <f>INDEX(MARDI!$H$63:$H$66,MATCH(A118,MARDI!$K$63:$K$66,0))</f>
        <v>#N/A</v>
      </c>
      <c r="OB118" s="617" t="e">
        <f>INDEX(MERCREDI!$B$63:$B$66,MATCH(A118,MERCREDI!$D$63:$D$66,0))</f>
        <v>#N/A</v>
      </c>
      <c r="OC118" s="618" t="e">
        <f>INDEX(MERCREDI!$B$63:$B$66,MATCH(A118,MERCREDI!$E$63:$E$66,0))</f>
        <v>#N/A</v>
      </c>
      <c r="OD118" s="625" t="e">
        <f>INDEX(MERCREDI!$H$63:$H$66,MATCH(A118,MERCREDI!$J$63:$J$66,0))</f>
        <v>#N/A</v>
      </c>
      <c r="OE118" s="626" t="e">
        <f>INDEX(MERCREDI!$H$63:$H$66,MATCH(A118,MERCREDI!$K$63:$K$66,0))</f>
        <v>#N/A</v>
      </c>
      <c r="OF118" s="617" t="e">
        <f>INDEX(JEUDI!$B$63:$B$66,MATCH(A118,JEUDI!$D$63:$D$66,0))</f>
        <v>#N/A</v>
      </c>
      <c r="OG118" s="618" t="e">
        <f>INDEX(JEUDI!$B$63:$B$66,MATCH(A118,JEUDI!$E$63:$E$66,0))</f>
        <v>#N/A</v>
      </c>
      <c r="OH118" s="625" t="e">
        <f>INDEX(JEUDI!$H$63:$H$66,MATCH(A118,JEUDI!$J$63:$J$66,0))</f>
        <v>#N/A</v>
      </c>
      <c r="OI118" s="626" t="e">
        <f>INDEX(JEUDI!$H$63:$H$66,MATCH(A118,JEUDI!$K$63:$K$66,0))</f>
        <v>#N/A</v>
      </c>
      <c r="OJ118" s="617" t="e">
        <f>INDEX(VENDREDI!$B$63:$B$66,MATCH(A118,VENDREDI!$D$63:$D$66,0))</f>
        <v>#N/A</v>
      </c>
      <c r="OK118" s="618" t="e">
        <f>INDEX(VENDREDI!$B$63:$B$66,MATCH(A118,VENDREDI!$E$63:$E$66,0))</f>
        <v>#N/A</v>
      </c>
      <c r="OL118" s="625" t="e">
        <f>INDEX(VENDREDI!$H$63:$H$66,MATCH(A118,VENDREDI!$J$63:$J$66,0))</f>
        <v>#N/A</v>
      </c>
      <c r="OM118" s="626" t="e">
        <f>INDEX(VENDREDI!$H$63:$H$66,MATCH(A118,VENDREDI!$K$63:$K$66,0))</f>
        <v>#N/A</v>
      </c>
      <c r="ON118" s="669">
        <f t="shared" si="96"/>
        <v>0</v>
      </c>
      <c r="OO118" s="641" t="e">
        <f>INDEX(LUNDI!$C$63:$C$66,MATCH(A118,LUNDI!$D$63:$D$66,0))</f>
        <v>#N/A</v>
      </c>
      <c r="OP118" s="642" t="e">
        <f>INDEX(LUNDI!$C$63:$C$66,MATCH(A118,LUNDI!$E$63:$E$66,0))</f>
        <v>#N/A</v>
      </c>
      <c r="OQ118" s="645" t="e">
        <f>INDEX(LUNDI!$I$63:$I$66,MATCH(A118,LUNDI!$J$63:$J$66,0))</f>
        <v>#N/A</v>
      </c>
      <c r="OR118" s="646" t="e">
        <f>INDEX(LUNDI!$I$63:$I$66,MATCH(A118,LUNDI!$K$63:$K$66,0))</f>
        <v>#N/A</v>
      </c>
      <c r="OS118" s="649" t="e">
        <f>INDEX(MARDI!$C$63:$C$66,MATCH(A118,MARDI!$D$63:$D$66,0))</f>
        <v>#N/A</v>
      </c>
      <c r="OT118" s="650" t="e">
        <f>INDEX(MARDI!$C$63:$C$66,MATCH(A118,MARDI!$E$63:$E$66,0))</f>
        <v>#N/A</v>
      </c>
      <c r="OU118" s="651" t="e">
        <f>INDEX(MARDI!$I$63:$I$66,MATCH(A118,MARDI!$J$63:$J$66,0))</f>
        <v>#N/A</v>
      </c>
      <c r="OV118" s="652" t="e">
        <f>INDEX(MARDI!$I$63:$I$66,MATCH(A118,MARDI!$K$63:$K$66,0))</f>
        <v>#N/A</v>
      </c>
      <c r="OW118" s="657" t="e">
        <f>INDEX(MERCREDI!$C$63:$C$66,MATCH(A118,MERCREDI!$D$63:$D$66,0))</f>
        <v>#N/A</v>
      </c>
      <c r="OX118" s="658" t="e">
        <f>INDEX(MERCREDI!$C$63:$C$66,MATCH(A118,MERCREDI!$E$63:$E$66,0))</f>
        <v>#N/A</v>
      </c>
      <c r="OY118" s="659" t="e">
        <f>INDEX(MERCREDI!$I$63:$I$66,MATCH(A118,MERCREDI!$J$63:$J$66,0))</f>
        <v>#N/A</v>
      </c>
      <c r="OZ118" s="660" t="e">
        <f>INDEX(MERCREDI!$I$63:$I$66,MATCH(A118,MERCREDI!$K$63:$K$66,0))</f>
        <v>#N/A</v>
      </c>
      <c r="PA118" s="657" t="e">
        <f>INDEX(JEUDI!$C$63:$C$66,MATCH(A118,JEUDI!$D$63:$D$66,0))</f>
        <v>#N/A</v>
      </c>
      <c r="PB118" s="658" t="e">
        <f>INDEX(JEUDI!$C$63:$C$66,MATCH(A118,JEUDI!$E$63:$E$66,0))</f>
        <v>#N/A</v>
      </c>
      <c r="PC118" s="659" t="e">
        <f>INDEX(JEUDI!$I$63:$I$66,MATCH(A118,JEUDI!$J$63:$J$66,0))</f>
        <v>#N/A</v>
      </c>
      <c r="PD118" s="660" t="e">
        <f>INDEX(JEUDI!$I$63:$I$66,MATCH(A118,JEUDI!$K$63:$K$66,0))</f>
        <v>#N/A</v>
      </c>
      <c r="PE118" s="657" t="e">
        <f>INDEX(VENDREDI!$C$63:$C$66,MATCH(A118,VENDREDI!$D$63:$D$66,0))</f>
        <v>#N/A</v>
      </c>
      <c r="PF118" s="658" t="e">
        <f>INDEX(VENDREDI!$C$63:$C$66,MATCH(A118,VENDREDI!$E$63:$E$66,0))</f>
        <v>#N/A</v>
      </c>
      <c r="PG118" s="659" t="e">
        <f>INDEX(VENDREDI!$I$63:$I$66,MATCH(A118,VENDREDI!$J$63:$J$66,0))</f>
        <v>#N/A</v>
      </c>
      <c r="PH118" s="660" t="e">
        <f>INDEX(VENDREDI!$I$63:$I$66,MATCH(A118,VENDREDI!$K$63:$K$66,0))</f>
        <v>#N/A</v>
      </c>
    </row>
    <row r="119" spans="1:424" x14ac:dyDescent="0.25">
      <c r="A119" s="198">
        <f>'LISTE DES PROFS'!A114</f>
        <v>0</v>
      </c>
      <c r="B119" s="226">
        <f t="shared" si="69"/>
        <v>0</v>
      </c>
      <c r="C119" s="487">
        <f t="shared" si="70"/>
        <v>0</v>
      </c>
      <c r="D119" s="481">
        <f t="shared" si="71"/>
        <v>0</v>
      </c>
      <c r="E119" s="482">
        <f t="shared" si="72"/>
        <v>0</v>
      </c>
      <c r="F119" s="226">
        <f t="shared" si="73"/>
        <v>0</v>
      </c>
      <c r="G119" s="487">
        <f t="shared" si="74"/>
        <v>0</v>
      </c>
      <c r="H119" s="481">
        <f t="shared" si="97"/>
        <v>0</v>
      </c>
      <c r="I119" s="482">
        <f t="shared" si="76"/>
        <v>0</v>
      </c>
      <c r="J119" s="226">
        <f t="shared" si="98"/>
        <v>0</v>
      </c>
      <c r="K119" s="487">
        <f t="shared" si="99"/>
        <v>0</v>
      </c>
      <c r="L119" s="481">
        <f t="shared" si="100"/>
        <v>0</v>
      </c>
      <c r="M119" s="482">
        <f t="shared" si="101"/>
        <v>0</v>
      </c>
      <c r="N119" s="492">
        <f t="shared" si="77"/>
        <v>0</v>
      </c>
      <c r="P119" s="226">
        <f>COUNTIF(LUNDI!$D$6:$AB$15,A119)</f>
        <v>0</v>
      </c>
      <c r="Q119" s="228">
        <f>COUNTIF(LUNDI!$D$20:$Y$29,A119)</f>
        <v>0</v>
      </c>
      <c r="R119" s="444">
        <f t="shared" si="56"/>
        <v>0</v>
      </c>
      <c r="S119" s="228">
        <f>COUNTIF(MARDI!$D$6:$AB$15,A119)</f>
        <v>0</v>
      </c>
      <c r="T119" s="228">
        <f>COUNTIF(MARDI!$D$20:$Y$29,A119)</f>
        <v>0</v>
      </c>
      <c r="U119" s="444">
        <f t="shared" si="57"/>
        <v>0</v>
      </c>
      <c r="V119" s="228">
        <f>COUNTIF(MERCREDI!$D$6:$AB$15,A119)</f>
        <v>0</v>
      </c>
      <c r="W119" s="228">
        <f>COUNTIF(MERCREDI!$D$20:$Y$29,A119)</f>
        <v>0</v>
      </c>
      <c r="X119" s="444">
        <f t="shared" si="58"/>
        <v>0</v>
      </c>
      <c r="Y119" s="228">
        <f>COUNTIF(JEUDI!$D$6:$AB$15,A119)</f>
        <v>0</v>
      </c>
      <c r="Z119" s="228">
        <f>COUNTIF(JEUDI!$D$20:$Y$29,A119)</f>
        <v>0</v>
      </c>
      <c r="AA119" s="444">
        <f t="shared" si="59"/>
        <v>0</v>
      </c>
      <c r="AB119" s="228">
        <f>COUNTIF(VENDREDI!$D$6:$AB$15,A119)</f>
        <v>0</v>
      </c>
      <c r="AC119" s="229">
        <f>COUNTIF(VENDREDI!$D$20:$Y$29,A119)</f>
        <v>0</v>
      </c>
      <c r="AD119" s="451">
        <f t="shared" si="60"/>
        <v>0</v>
      </c>
      <c r="AE119" s="226">
        <f>COUNTIF(LUNDI!$D$63:$D$66,A119)</f>
        <v>0</v>
      </c>
      <c r="AF119" s="227">
        <f>COUNTIF(LUNDI!$E$63:$E$66,A119)</f>
        <v>0</v>
      </c>
      <c r="AG119" s="228">
        <f>COUNTIF(MARDI!$D$63:$D$66,A119)</f>
        <v>0</v>
      </c>
      <c r="AH119" s="234">
        <f>COUNTIF(MARDI!$E$63:$E$66,A119)</f>
        <v>0</v>
      </c>
      <c r="AI119" s="228">
        <f>COUNTIF(MERCREDI!$D$63:$D$66,A119)</f>
        <v>0</v>
      </c>
      <c r="AJ119" s="234">
        <f>COUNTIF(MERCREDI!$E$63:$E$66,A119)</f>
        <v>0</v>
      </c>
      <c r="AK119" s="228">
        <f>COUNTIF(JEUDI!$D$63:$D$66,A119)</f>
        <v>0</v>
      </c>
      <c r="AL119" s="227">
        <f>COUNTIF(JEUDI!$E$63:$E$66,A119)</f>
        <v>0</v>
      </c>
      <c r="AM119" s="228">
        <f>COUNTIF(VENDREDI!$D$63:$D$66,A119)</f>
        <v>0</v>
      </c>
      <c r="AN119" s="525">
        <f>COUNTIF(VENDREDI!$E$63:$E$66,A119)</f>
        <v>0</v>
      </c>
      <c r="AO119" s="226">
        <f>COUNTIF(LUNDI!$F$63:$F$66,A119)</f>
        <v>0</v>
      </c>
      <c r="AP119" s="227"/>
      <c r="AQ119" s="228">
        <f>COUNTIF(MARDI!$F$63:$F$66,A119)</f>
        <v>0</v>
      </c>
      <c r="AR119" s="227"/>
      <c r="AS119" s="228">
        <f>COUNTIF(MERCREDI!$F$63:$F$66,A119)</f>
        <v>0</v>
      </c>
      <c r="AT119" s="227"/>
      <c r="AU119" s="228">
        <f>COUNTIF(JEUDI!$F$63:$F$66,A119)</f>
        <v>0</v>
      </c>
      <c r="AV119" s="227"/>
      <c r="AW119" s="229">
        <f>COUNTIF(VENDREDI!$F$63:$F$66,A119)</f>
        <v>0</v>
      </c>
      <c r="AZ119" s="236">
        <f>COUNTIF(LUNDI!$D$35:$AB$44,A119)</f>
        <v>0</v>
      </c>
      <c r="BA119" s="237">
        <f>COUNTIF(LUNDI!$D$49:$Y$58,A119)</f>
        <v>0</v>
      </c>
      <c r="BB119" s="444">
        <f t="shared" si="61"/>
        <v>0</v>
      </c>
      <c r="BC119" s="237">
        <f>COUNTIF(MARDI!$D$35:$AB$44,A119)</f>
        <v>0</v>
      </c>
      <c r="BD119" s="237">
        <f>COUNTIF(MARDI!$D$49:$Y$58,A119)</f>
        <v>0</v>
      </c>
      <c r="BE119" s="444">
        <f t="shared" si="62"/>
        <v>0</v>
      </c>
      <c r="BF119" s="237">
        <f>COUNTIF(MERCREDI!$D$35:$AB$44,A119)</f>
        <v>0</v>
      </c>
      <c r="BG119" s="237">
        <f>COUNTIF(MERCREDI!$D$49:$Y$58,A119)</f>
        <v>0</v>
      </c>
      <c r="BH119" s="444">
        <f t="shared" si="63"/>
        <v>0</v>
      </c>
      <c r="BI119" s="237">
        <f>COUNTIF(JEUDI!$D$35:$AB$44,A119)</f>
        <v>0</v>
      </c>
      <c r="BJ119" s="237">
        <f>COUNTIF(JEUDI!$D$49:$Y$58,A119)</f>
        <v>0</v>
      </c>
      <c r="BK119" s="444">
        <f t="shared" si="64"/>
        <v>0</v>
      </c>
      <c r="BL119" s="237">
        <f>COUNTIF(VENDREDI!$D$35:$AB$44,A119)</f>
        <v>0</v>
      </c>
      <c r="BM119" s="238">
        <f>COUNTIF(VENDREDI!$D$49:$Y$58,A119)</f>
        <v>0</v>
      </c>
      <c r="BN119" s="451">
        <f t="shared" si="65"/>
        <v>0</v>
      </c>
      <c r="BO119" s="207">
        <f>COUNTIF(LUNDI!$J$63:$J$66,A119)</f>
        <v>0</v>
      </c>
      <c r="BP119" s="41">
        <f>COUNTIF(LUNDI!$K$63:$K$66,A119)</f>
        <v>0</v>
      </c>
      <c r="BQ119" s="207">
        <f>COUNTIF(MARDI!$J$63:$J$66,A119)</f>
        <v>0</v>
      </c>
      <c r="BR119" s="41">
        <f>COUNTIF(MARDI!$K$63:$K$66,A119)</f>
        <v>0</v>
      </c>
      <c r="BS119" s="207">
        <f>COUNTIF(MERCREDI!$J$63:$J$66,A119)</f>
        <v>0</v>
      </c>
      <c r="BT119" s="41">
        <f>COUNTIF(MERCREDI!$K$63:$K$66,A119)</f>
        <v>0</v>
      </c>
      <c r="BU119" s="207">
        <f>COUNTIF(JEUDI!$J$63:$J$66,A119)</f>
        <v>0</v>
      </c>
      <c r="BV119" s="41">
        <f>COUNTIF(JEUDI!$K$63:$K$66,A119)</f>
        <v>0</v>
      </c>
      <c r="BW119" s="207">
        <f>COUNTIF(VENDREDI!$J$63:$J$66,A119)</f>
        <v>0</v>
      </c>
      <c r="BX119" s="42">
        <f>COUNTIF(VENDREDI!$K$63:$K$66,A119)</f>
        <v>0</v>
      </c>
      <c r="BY119" s="207">
        <f>COUNTIF(LUNDI!$L$66:$L175,A119)</f>
        <v>0</v>
      </c>
      <c r="BZ119" s="208"/>
      <c r="CA119" s="41">
        <f>COUNTIF(MARDI!$L$63:$L$66,A119)</f>
        <v>0</v>
      </c>
      <c r="CB119" s="208"/>
      <c r="CC119" s="208">
        <f>COUNTIF(MERCREDI!$L$63:$L$66,A119)</f>
        <v>0</v>
      </c>
      <c r="CD119" s="208"/>
      <c r="CE119" s="41">
        <f>COUNTIF(JEUDI!$L$63:$L$66,A119)</f>
        <v>0</v>
      </c>
      <c r="CF119" s="208"/>
      <c r="CG119" s="209">
        <f>COUNTIF(VENDREDI!$L$63:$L$66,A119)</f>
        <v>0</v>
      </c>
      <c r="CH119" s="466"/>
      <c r="CI119" s="466"/>
      <c r="CJ119" s="466"/>
      <c r="CK119" s="43">
        <f>COUNTIF(LUNDI!$O$64:$O$66,A119)</f>
        <v>0</v>
      </c>
      <c r="CL119" s="41">
        <f>COUNTIF(MARDI!$O$64:$O$66,A119)</f>
        <v>0</v>
      </c>
      <c r="CM119" s="41">
        <f>COUNTIF(MERCREDI!$O$64:$O$66,A119)</f>
        <v>0</v>
      </c>
      <c r="CN119" s="41">
        <f>COUNTIF(JEUDI!$O$64:$O$66,A119)</f>
        <v>0</v>
      </c>
      <c r="CO119" s="42">
        <f>COUNTIF(VENDREDI!$O$64:$O$66,A119)</f>
        <v>0</v>
      </c>
      <c r="CQ119" s="43">
        <f>COUNTIF(LUNDI!$P$64:$P$66,A119)</f>
        <v>0</v>
      </c>
      <c r="CR119" s="41">
        <f>COUNTIF(MARDI!$P$64:$P$66,A119)</f>
        <v>0</v>
      </c>
      <c r="CS119" s="41">
        <f>COUNTIF(MERCREDI!$P$64:$P$66,A119)</f>
        <v>0</v>
      </c>
      <c r="CT119" s="41">
        <f>COUNTIF(JEUDI!$P$64:$P$66,A119)</f>
        <v>0</v>
      </c>
      <c r="CU119" s="42">
        <f>COUNTIF(VENDREDI!$P$64:$P$66,A119)</f>
        <v>0</v>
      </c>
      <c r="CV119" s="543">
        <f t="shared" si="78"/>
        <v>0</v>
      </c>
      <c r="CW119" s="559" t="e">
        <f>INDEX(LUNDI!$B$6:$B$29,MATCH($A$119,LUNDI!D6:D29,0))</f>
        <v>#N/A</v>
      </c>
      <c r="CX119" s="559" t="e">
        <f>INDEX(LUNDI!$B$6:$B$29,MATCH($A$119,LUNDI!E6:E29,0))</f>
        <v>#N/A</v>
      </c>
      <c r="CY119" s="559" t="e">
        <f>INDEX(LUNDI!$B$6:$B$29,MATCH($A$119,LUNDI!F6:F29,0))</f>
        <v>#N/A</v>
      </c>
      <c r="CZ119" s="559" t="e">
        <f>INDEX(LUNDI!$B$6:$B$29,MATCH($A$119,LUNDI!G6:G29,0))</f>
        <v>#N/A</v>
      </c>
      <c r="DA119" s="559" t="e">
        <f>INDEX(LUNDI!$B$6:$B$29,MATCH($A$119,LUNDI!H6:H29,0))</f>
        <v>#N/A</v>
      </c>
      <c r="DB119" s="559" t="e">
        <f>INDEX(LUNDI!$B$6:$B$29,MATCH($A$119,LUNDI!I6:I29,0))</f>
        <v>#N/A</v>
      </c>
      <c r="DC119" s="559" t="e">
        <f>INDEX(LUNDI!$B$6:$B$29,MATCH($A$119,LUNDI!J6:J29,0))</f>
        <v>#N/A</v>
      </c>
      <c r="DD119" s="559" t="e">
        <f>INDEX(LUNDI!$B$6:$B$29,MATCH($A$119,LUNDI!K6:K29,0))</f>
        <v>#N/A</v>
      </c>
      <c r="DE119" s="559" t="e">
        <f>INDEX(LUNDI!$B$6:$B$29,MATCH($A$119,LUNDI!L6:L29,0))</f>
        <v>#N/A</v>
      </c>
      <c r="DF119" s="559" t="e">
        <f>INDEX(LUNDI!$B$6:$B$29,MATCH($A$119,LUNDI!M6:M29,0))</f>
        <v>#N/A</v>
      </c>
      <c r="DG119" s="559" t="e">
        <f>INDEX(LUNDI!$B$6:$B$29,MATCH($A$119,LUNDI!N6:N29,0))</f>
        <v>#N/A</v>
      </c>
      <c r="DH119" s="559" t="e">
        <f>INDEX(LUNDI!$B$6:$B$29,MATCH($A$119,LUNDI!O6:O29,0))</f>
        <v>#N/A</v>
      </c>
      <c r="DI119" s="559" t="e">
        <f>INDEX(LUNDI!$B$6:$B$29,MATCH($A$119,LUNDI!P6:P29,0))</f>
        <v>#N/A</v>
      </c>
      <c r="DJ119" s="559" t="e">
        <f>INDEX(LUNDI!$B$6:$B$29,MATCH($A$119,LUNDI!Q6:Q29,0))</f>
        <v>#N/A</v>
      </c>
      <c r="DK119" s="559" t="e">
        <f>INDEX(LUNDI!$B$6:$B$29,MATCH($A$119,LUNDI!R6:R29,0))</f>
        <v>#N/A</v>
      </c>
      <c r="DL119" s="559" t="e">
        <f>INDEX(LUNDI!$B$6:$B$29,MATCH($A$119,LUNDI!S6:S29,0))</f>
        <v>#N/A</v>
      </c>
      <c r="DM119" s="559" t="e">
        <f>INDEX(LUNDI!$B$6:$B$29,MATCH($A$119,LUNDI!T6:T29,0))</f>
        <v>#N/A</v>
      </c>
      <c r="DN119" s="559" t="e">
        <f>INDEX(LUNDI!$B$6:$B$29,MATCH($A$119,LUNDI!U6:U29,0))</f>
        <v>#N/A</v>
      </c>
      <c r="DO119" s="559" t="e">
        <f>INDEX(LUNDI!$B$6:$B$29,MATCH($A$119,LUNDI!V6:V29,0))</f>
        <v>#N/A</v>
      </c>
      <c r="DP119" s="559" t="e">
        <f>INDEX(LUNDI!$B$6:$B$29,MATCH($A$119,LUNDI!W6:W29,0))</f>
        <v>#N/A</v>
      </c>
      <c r="DQ119" s="559" t="e">
        <f>INDEX(LUNDI!$B$6:$B$29,MATCH($A$119,LUNDI!X6:X29,0))</f>
        <v>#N/A</v>
      </c>
      <c r="DR119" s="559" t="e">
        <f>INDEX(LUNDI!$B$6:$B$29,MATCH($A$119,LUNDI!Y6:Y29,0))</f>
        <v>#N/A</v>
      </c>
      <c r="DS119" s="559" t="e">
        <f>INDEX(LUNDI!$B$6:$B$29,MATCH($A$119,LUNDI!Z6:Z29,0))</f>
        <v>#N/A</v>
      </c>
      <c r="DT119" s="559">
        <f>INDEX(LUNDI!$B$6:$B$29,MATCH($A$119,LUNDI!AA6:AA29,0))</f>
        <v>0.33333333333333331</v>
      </c>
      <c r="DU119" s="559">
        <f>INDEX(LUNDI!$B$6:$B$29,MATCH($A$119,LUNDI!AB6:AB29,0))</f>
        <v>0.33333333333333331</v>
      </c>
      <c r="DV119" s="572">
        <f t="shared" si="102"/>
        <v>0.66666666666666663</v>
      </c>
      <c r="DW119" s="543">
        <f t="shared" si="103"/>
        <v>0</v>
      </c>
      <c r="DX119" s="559" t="e">
        <f>INDEX(MARDI!$B$6:$B$29,MATCH($A$119,MARDI!D6:D29,0))</f>
        <v>#N/A</v>
      </c>
      <c r="DY119" s="559" t="e">
        <f>INDEX(MARDI!$B$6:$B$29,MATCH($A$119,MARDI!E6:E29,0))</f>
        <v>#N/A</v>
      </c>
      <c r="DZ119" s="559" t="e">
        <f>INDEX(MARDI!$B$6:$B$29,MATCH($A$119,MARDI!F6:F29,0))</f>
        <v>#N/A</v>
      </c>
      <c r="EA119" s="559" t="e">
        <f>INDEX(MARDI!$B$6:$B$29,MATCH($A$119,MARDI!G6:G29,0))</f>
        <v>#N/A</v>
      </c>
      <c r="EB119" s="559" t="e">
        <f>INDEX(MARDI!$B$6:$B$29,MATCH($A$119,MARDI!H6:H29,0))</f>
        <v>#N/A</v>
      </c>
      <c r="EC119" s="559" t="e">
        <f>INDEX(MARDI!$B$6:$B$29,MATCH($A$119,MARDI!I6:I29,0))</f>
        <v>#N/A</v>
      </c>
      <c r="ED119" s="559" t="e">
        <f>INDEX(MARDI!$B$6:$B$29,MATCH($A$119,MARDI!J6:J29,0))</f>
        <v>#N/A</v>
      </c>
      <c r="EE119" s="559" t="e">
        <f>INDEX(MARDI!$B$6:$B$29,MATCH($A$119,MARDI!K6:K29,0))</f>
        <v>#N/A</v>
      </c>
      <c r="EF119" s="559" t="e">
        <f>INDEX(MARDI!$B$6:$B$29,MATCH($A$119,MARDI!L6:L29,0))</f>
        <v>#N/A</v>
      </c>
      <c r="EG119" s="559" t="e">
        <f>INDEX(MARDI!$B$6:$B$29,MATCH($A$119,MARDI!M6:M29,0))</f>
        <v>#N/A</v>
      </c>
      <c r="EH119" s="559" t="e">
        <f>INDEX(MARDI!$B$6:$B$29,MATCH($A$119,MARDI!N6:N29,0))</f>
        <v>#N/A</v>
      </c>
      <c r="EI119" s="559" t="e">
        <f>INDEX(MARDI!$B$6:$B$29,MATCH($A$119,MARDI!O6:O29,0))</f>
        <v>#N/A</v>
      </c>
      <c r="EJ119" s="559" t="e">
        <f>INDEX(MARDI!$B$6:$B$29,MATCH($A$119,MARDI!P6:P29,0))</f>
        <v>#N/A</v>
      </c>
      <c r="EK119" s="559" t="e">
        <f>INDEX(MARDI!$B$6:$B$29,MATCH($A$119,MARDI!Q6:Q29,0))</f>
        <v>#N/A</v>
      </c>
      <c r="EL119" s="559" t="e">
        <f>INDEX(MARDI!$B$6:$B$29,MATCH($A$119,MARDI!R6:R29,0))</f>
        <v>#N/A</v>
      </c>
      <c r="EM119" s="559" t="e">
        <f>INDEX(MARDI!$B$6:$B$29,MATCH($A$119,MARDI!S6:S29,0))</f>
        <v>#N/A</v>
      </c>
      <c r="EN119" s="559" t="e">
        <f>INDEX(MARDI!$B$6:$B$29,MATCH($A$119,MARDI!T6:T29,0))</f>
        <v>#N/A</v>
      </c>
      <c r="EO119" s="559" t="e">
        <f>INDEX(MARDI!$B$6:$B$29,MATCH($A$119,MARDI!U6:U29,0))</f>
        <v>#N/A</v>
      </c>
      <c r="EP119" s="559" t="e">
        <f>INDEX(MARDI!$B$6:$B$29,MATCH($A$119,MARDI!V6:V29,0))</f>
        <v>#N/A</v>
      </c>
      <c r="EQ119" s="559" t="e">
        <f>INDEX(MARDI!$B$6:$B$29,MATCH($A$119,MARDI!W6:W29,0))</f>
        <v>#N/A</v>
      </c>
      <c r="ER119" s="559" t="e">
        <f>INDEX(MARDI!$B$6:$B$29,MATCH($A$119,MARDI!X6:X29,0))</f>
        <v>#N/A</v>
      </c>
      <c r="ES119" s="559" t="e">
        <f>INDEX(MARDI!$B$6:$B$29,MATCH($A$119,MARDI!Y6:Y29,0))</f>
        <v>#N/A</v>
      </c>
      <c r="ET119" s="559" t="e">
        <f>INDEX(MARDI!$B$6:$B$29,MATCH($A$119,MARDI!Z6:Z29,0))</f>
        <v>#N/A</v>
      </c>
      <c r="EU119" s="559">
        <f>INDEX(MARDI!$B$6:$B$29,MATCH($A$119,MARDI!AA6:AA29,0))</f>
        <v>0.33333333333333331</v>
      </c>
      <c r="EV119" s="559">
        <f>INDEX(MARDI!$B$6:$B$29,MATCH($A$119,MARDI!AB6:AB29,0))</f>
        <v>0.33333333333333331</v>
      </c>
      <c r="EW119" s="572">
        <f t="shared" si="104"/>
        <v>0.66666666666666663</v>
      </c>
      <c r="EY119" s="568">
        <f t="shared" si="79"/>
        <v>0</v>
      </c>
      <c r="EZ119" s="559" t="e">
        <f>INDEX(MERCREDI!$B$6:$B$29,MATCH($A$119,MERCREDI!D6:D29,0))</f>
        <v>#N/A</v>
      </c>
      <c r="FA119" s="559" t="e">
        <f>INDEX(MERCREDI!$B$6:$B$29,MATCH($A$119,MERCREDI!E6:E29,0))</f>
        <v>#N/A</v>
      </c>
      <c r="FB119" s="559" t="e">
        <f>INDEX(MERCREDI!$B$6:$B$29,MATCH($A$119,MERCREDI!F6:F29,0))</f>
        <v>#N/A</v>
      </c>
      <c r="FC119" s="559" t="e">
        <f>INDEX(MERCREDI!$B$6:$B$29,MATCH($A$119,MERCREDI!G6:G29,0))</f>
        <v>#N/A</v>
      </c>
      <c r="FD119" s="559" t="e">
        <f>INDEX(MERCREDI!$B$6:$B$29,MATCH($A$119,MERCREDI!H6:H29,0))</f>
        <v>#N/A</v>
      </c>
      <c r="FE119" s="559" t="e">
        <f>INDEX(MERCREDI!$B$6:$B$29,MATCH($A$119,MERCREDI!I6:I29,0))</f>
        <v>#N/A</v>
      </c>
      <c r="FF119" s="559" t="e">
        <f>INDEX(MERCREDI!$B$6:$B$29,MATCH($A$119,MERCREDI!J6:J29,0))</f>
        <v>#N/A</v>
      </c>
      <c r="FG119" s="559" t="e">
        <f>INDEX(MERCREDI!$B$6:$B$29,MATCH($A$119,MERCREDI!K6:K29,0))</f>
        <v>#N/A</v>
      </c>
      <c r="FH119" s="559" t="e">
        <f>INDEX(MERCREDI!$B$6:$B$29,MATCH($A$119,MERCREDI!L6:L29,0))</f>
        <v>#N/A</v>
      </c>
      <c r="FI119" s="559" t="e">
        <f>INDEX(MERCREDI!$B$6:$B$29,MATCH($A$119,MERCREDI!M6:M29,0))</f>
        <v>#N/A</v>
      </c>
      <c r="FJ119" s="559" t="e">
        <f>INDEX(MERCREDI!$B$6:$B$29,MATCH($A$119,MERCREDI!N6:N29,0))</f>
        <v>#N/A</v>
      </c>
      <c r="FK119" s="559" t="e">
        <f>INDEX(MERCREDI!$B$6:$B$29,MATCH($A$119,MERCREDI!O6:O29,0))</f>
        <v>#N/A</v>
      </c>
      <c r="FL119" s="559" t="e">
        <f>INDEX(MERCREDI!$B$6:$B$29,MATCH($A$119,MERCREDI!P6:P29,0))</f>
        <v>#N/A</v>
      </c>
      <c r="FM119" s="559" t="e">
        <f>INDEX(MERCREDI!$B$6:$B$29,MATCH($A$119,MERCREDI!Q6:Q29,0))</f>
        <v>#N/A</v>
      </c>
      <c r="FN119" s="559" t="e">
        <f>INDEX(MERCREDI!$B$6:$B$29,MATCH($A$119,MERCREDI!R6:R29,0))</f>
        <v>#N/A</v>
      </c>
      <c r="FO119" s="559" t="e">
        <f>INDEX(MERCREDI!$B$6:$B$29,MATCH($A$119,MERCREDI!S6:S29,0))</f>
        <v>#N/A</v>
      </c>
      <c r="FP119" s="559" t="e">
        <f>INDEX(MERCREDI!$B$6:$B$29,MATCH($A$119,MERCREDI!T6:T29,0))</f>
        <v>#N/A</v>
      </c>
      <c r="FQ119" s="559" t="e">
        <f>INDEX(MERCREDI!$B$6:$B$29,MATCH($A$119,MERCREDI!U6:U29,0))</f>
        <v>#N/A</v>
      </c>
      <c r="FR119" s="559" t="e">
        <f>INDEX(MERCREDI!$B$6:$B$29,MATCH($A$119,MERCREDI!V6:V29,0))</f>
        <v>#N/A</v>
      </c>
      <c r="FS119" s="559" t="e">
        <f>INDEX(MERCREDI!$B$6:$B$29,MATCH($A$119,MERCREDI!W6:W29,0))</f>
        <v>#N/A</v>
      </c>
      <c r="FT119" s="559" t="e">
        <f>INDEX(MERCREDI!$B$6:$B$29,MATCH($A$119,MERCREDI!X6:X29,0))</f>
        <v>#N/A</v>
      </c>
      <c r="FU119" s="559" t="e">
        <f>INDEX(MERCREDI!$B$6:$B$29,MATCH($A$119,MERCREDI!Y6:Y29,0))</f>
        <v>#N/A</v>
      </c>
      <c r="FV119" s="559" t="e">
        <f>INDEX(MERCREDI!$B$6:$B$29,MATCH($A$119,MERCREDI!Z6:Z29,0))</f>
        <v>#N/A</v>
      </c>
      <c r="FW119" s="559">
        <f>INDEX(MERCREDI!$B$6:$B$29,MATCH($A$119,MERCREDI!AA6:AA29,0))</f>
        <v>0.33333333333333331</v>
      </c>
      <c r="FX119" s="559">
        <f>INDEX(MERCREDI!$B$6:$B$29,MATCH($A$119,MERCREDI!AB6:AB29,0))</f>
        <v>0.33333333333333331</v>
      </c>
      <c r="FY119" s="572">
        <f t="shared" si="80"/>
        <v>0.66666666666666663</v>
      </c>
      <c r="GA119" s="570">
        <f t="shared" si="81"/>
        <v>0</v>
      </c>
      <c r="GB119" s="565" t="e">
        <f>INDEX(JEUDI!$B$6:$B$29,MATCH($A$119,JEUDI!D6:D29,0))</f>
        <v>#N/A</v>
      </c>
      <c r="GC119" s="565" t="e">
        <f>INDEX(JEUDI!$B$6:$B$29,MATCH($A$119,JEUDI!E6:E29,0))</f>
        <v>#N/A</v>
      </c>
      <c r="GD119" s="565" t="e">
        <f>INDEX(JEUDI!$B$6:$B$29,MATCH($A$119,JEUDI!F6:F29,0))</f>
        <v>#N/A</v>
      </c>
      <c r="GE119" s="565" t="e">
        <f>INDEX(JEUDI!$B$6:$B$29,MATCH($A$119,JEUDI!G6:G29,0))</f>
        <v>#N/A</v>
      </c>
      <c r="GF119" s="565" t="e">
        <f>INDEX(JEUDI!$B$6:$B$29,MATCH($A$119,JEUDI!H6:H29,0))</f>
        <v>#N/A</v>
      </c>
      <c r="GG119" s="565" t="e">
        <f>INDEX(JEUDI!$B$6:$B$29,MATCH($A$119,JEUDI!I6:I29,0))</f>
        <v>#N/A</v>
      </c>
      <c r="GH119" s="565" t="e">
        <f>INDEX(JEUDI!$B$6:$B$29,MATCH($A$119,JEUDI!J6:J29,0))</f>
        <v>#N/A</v>
      </c>
      <c r="GI119" s="565" t="e">
        <f>INDEX(JEUDI!$B$6:$B$29,MATCH($A$119,JEUDI!K6:K29,0))</f>
        <v>#N/A</v>
      </c>
      <c r="GJ119" s="565" t="e">
        <f>INDEX(JEUDI!$B$6:$B$29,MATCH($A$119,JEUDI!L6:L29,0))</f>
        <v>#N/A</v>
      </c>
      <c r="GK119" s="565" t="e">
        <f>INDEX(JEUDI!$B$6:$B$29,MATCH($A$119,JEUDI!M6:M29,0))</f>
        <v>#N/A</v>
      </c>
      <c r="GL119" s="565" t="e">
        <f>INDEX(JEUDI!$B$6:$B$29,MATCH($A$119,JEUDI!N6:N29,0))</f>
        <v>#N/A</v>
      </c>
      <c r="GM119" s="565" t="e">
        <f>INDEX(JEUDI!$B$6:$B$29,MATCH($A$119,JEUDI!O6:O29,0))</f>
        <v>#N/A</v>
      </c>
      <c r="GN119" s="565" t="e">
        <f>INDEX(JEUDI!$B$6:$B$29,MATCH($A$119,JEUDI!P6:P29,0))</f>
        <v>#N/A</v>
      </c>
      <c r="GO119" s="565" t="e">
        <f>INDEX(JEUDI!$B$6:$B$29,MATCH($A$119,JEUDI!Q6:Q29,0))</f>
        <v>#N/A</v>
      </c>
      <c r="GP119" s="565" t="e">
        <f>INDEX(JEUDI!$B$6:$B$29,MATCH($A$119,JEUDI!R6:R29,0))</f>
        <v>#N/A</v>
      </c>
      <c r="GQ119" s="565" t="e">
        <f>INDEX(JEUDI!$B$6:$B$29,MATCH($A$119,JEUDI!S6:S29,0))</f>
        <v>#N/A</v>
      </c>
      <c r="GR119" s="565" t="e">
        <f>INDEX(JEUDI!$B$6:$B$29,MATCH($A$119,JEUDI!T6:T29,0))</f>
        <v>#N/A</v>
      </c>
      <c r="GS119" s="565" t="e">
        <f>INDEX(JEUDI!$B$6:$B$29,MATCH($A$119,JEUDI!U6:U29,0))</f>
        <v>#N/A</v>
      </c>
      <c r="GT119" s="565" t="e">
        <f>INDEX(JEUDI!$B$6:$B$29,MATCH($A$119,JEUDI!V6:V29,0))</f>
        <v>#N/A</v>
      </c>
      <c r="GU119" s="565" t="e">
        <f>INDEX(JEUDI!$B$6:$B$29,MATCH($A$119,JEUDI!W6:W29,0))</f>
        <v>#N/A</v>
      </c>
      <c r="GV119" s="565" t="e">
        <f>INDEX(JEUDI!$B$6:$B$29,MATCH($A$119,JEUDI!X6:X29,0))</f>
        <v>#N/A</v>
      </c>
      <c r="GW119" s="565" t="e">
        <f>INDEX(JEUDI!$B$6:$B$29,MATCH($A$119,JEUDI!Y6:Y29,0))</f>
        <v>#N/A</v>
      </c>
      <c r="GX119" s="565" t="e">
        <f>INDEX(JEUDI!$B$6:$B$29,MATCH($A$119,JEUDI!Z6:Z29,0))</f>
        <v>#N/A</v>
      </c>
      <c r="GY119" s="565">
        <f>INDEX(JEUDI!$B$6:$B$29,MATCH($A$119,JEUDI!AA6:AA29,0))</f>
        <v>0.33333333333333331</v>
      </c>
      <c r="GZ119" s="565">
        <f>INDEX(JEUDI!$B$6:$B$29,MATCH($A$119,JEUDI!AB6:AB29,0))</f>
        <v>0.33333333333333331</v>
      </c>
      <c r="HA119" s="572">
        <f t="shared" si="82"/>
        <v>0.66666666666666663</v>
      </c>
      <c r="HC119" s="772">
        <f t="shared" si="83"/>
        <v>0</v>
      </c>
      <c r="HD119" s="565" t="e">
        <f>INDEX(VENDREDI!$B$6:$B$29,MATCH($A$119,VENDREDI!D6:D29,0))</f>
        <v>#N/A</v>
      </c>
      <c r="HE119" s="565" t="e">
        <f>INDEX(VENDREDI!$B$6:$B$29,MATCH($A$119,VENDREDI!E6:E29,0))</f>
        <v>#N/A</v>
      </c>
      <c r="HF119" s="565" t="e">
        <f>INDEX(VENDREDI!$B$6:$B$29,MATCH($A$119,VENDREDI!F6:F29,0))</f>
        <v>#N/A</v>
      </c>
      <c r="HG119" s="565" t="e">
        <f>INDEX(VENDREDI!$B$6:$B$29,MATCH($A$119,VENDREDI!G6:G29,0))</f>
        <v>#N/A</v>
      </c>
      <c r="HH119" s="565" t="e">
        <f>INDEX(VENDREDI!$B$6:$B$29,MATCH($A$119,VENDREDI!H6:H29,0))</f>
        <v>#N/A</v>
      </c>
      <c r="HI119" s="565" t="e">
        <f>INDEX(VENDREDI!$B$6:$B$29,MATCH($A$119,VENDREDI!I6:I29,0))</f>
        <v>#N/A</v>
      </c>
      <c r="HJ119" s="565" t="e">
        <f>INDEX(VENDREDI!$B$6:$B$29,MATCH($A$119,VENDREDI!J6:J29,0))</f>
        <v>#N/A</v>
      </c>
      <c r="HK119" s="565" t="e">
        <f>INDEX(VENDREDI!$B$6:$B$29,MATCH($A$119,VENDREDI!K6:K29,0))</f>
        <v>#N/A</v>
      </c>
      <c r="HL119" s="565" t="e">
        <f>INDEX(VENDREDI!$B$6:$B$29,MATCH($A$119,VENDREDI!L6:L29,0))</f>
        <v>#N/A</v>
      </c>
      <c r="HM119" s="565" t="e">
        <f>INDEX(VENDREDI!$B$6:$B$29,MATCH($A$119,VENDREDI!M6:M29,0))</f>
        <v>#N/A</v>
      </c>
      <c r="HN119" s="565" t="e">
        <f>INDEX(VENDREDI!$B$6:$B$29,MATCH($A$119,VENDREDI!N6:N29,0))</f>
        <v>#N/A</v>
      </c>
      <c r="HO119" s="565" t="e">
        <f>INDEX(VENDREDI!$B$6:$B$29,MATCH($A$119,VENDREDI!O6:O29,0))</f>
        <v>#N/A</v>
      </c>
      <c r="HP119" s="565" t="e">
        <f>INDEX(VENDREDI!$B$6:$B$29,MATCH($A$119,VENDREDI!P6:P29,0))</f>
        <v>#N/A</v>
      </c>
      <c r="HQ119" s="565" t="e">
        <f>INDEX(VENDREDI!$B$6:$B$29,MATCH($A$119,VENDREDI!Q6:Q29,0))</f>
        <v>#N/A</v>
      </c>
      <c r="HR119" s="565" t="e">
        <f>INDEX(VENDREDI!$B$6:$B$29,MATCH($A$119,VENDREDI!R6:R29,0))</f>
        <v>#N/A</v>
      </c>
      <c r="HS119" s="565" t="e">
        <f>INDEX(VENDREDI!$B$6:$B$29,MATCH($A$119,VENDREDI!S6:S29,0))</f>
        <v>#N/A</v>
      </c>
      <c r="HT119" s="565" t="e">
        <f>INDEX(VENDREDI!$B$6:$B$29,MATCH($A$119,VENDREDI!T6:T29,0))</f>
        <v>#N/A</v>
      </c>
      <c r="HU119" s="565" t="e">
        <f>INDEX(VENDREDI!$B$6:$B$29,MATCH($A$119,VENDREDI!U6:U29,0))</f>
        <v>#N/A</v>
      </c>
      <c r="HV119" s="565" t="e">
        <f>INDEX(VENDREDI!$B$6:$B$29,MATCH($A$119,VENDREDI!V6:V29,0))</f>
        <v>#N/A</v>
      </c>
      <c r="HW119" s="565" t="e">
        <f>INDEX(VENDREDI!$B$6:$B$29,MATCH($A$119,VENDREDI!W6:W29,0))</f>
        <v>#N/A</v>
      </c>
      <c r="HX119" s="565" t="e">
        <f>INDEX(VENDREDI!$B$6:$B$29,MATCH($A$119,VENDREDI!X6:X29,0))</f>
        <v>#N/A</v>
      </c>
      <c r="HY119" s="565" t="e">
        <f>INDEX(VENDREDI!$B$6:$B$29,MATCH($A$119,VENDREDI!Y6:Y29,0))</f>
        <v>#N/A</v>
      </c>
      <c r="HZ119" s="565" t="e">
        <f>INDEX(VENDREDI!$B$6:$B$29,MATCH($A$119,VENDREDI!Z6:Z29,0))</f>
        <v>#N/A</v>
      </c>
      <c r="IA119" s="565">
        <f>INDEX(VENDREDI!$B$6:$B$29,MATCH($A$119,VENDREDI!AA6:AA29,0))</f>
        <v>0.33333333333333331</v>
      </c>
      <c r="IB119" s="565">
        <f>INDEX(VENDREDI!$B$6:$B$29,MATCH($A$119,VENDREDI!AB6:AB29,0))</f>
        <v>0.33333333333333331</v>
      </c>
      <c r="IC119" s="572">
        <f t="shared" si="84"/>
        <v>0.66666666666666663</v>
      </c>
      <c r="IG119" s="772">
        <f t="shared" si="85"/>
        <v>0</v>
      </c>
      <c r="JG119" s="572">
        <f t="shared" si="86"/>
        <v>0</v>
      </c>
      <c r="JI119" s="772">
        <f t="shared" si="87"/>
        <v>0</v>
      </c>
      <c r="KI119" s="572">
        <f t="shared" si="88"/>
        <v>0</v>
      </c>
      <c r="KK119" s="565">
        <f t="shared" si="89"/>
        <v>0</v>
      </c>
      <c r="LK119" s="572">
        <f t="shared" si="90"/>
        <v>0</v>
      </c>
      <c r="LM119" s="565">
        <f t="shared" si="91"/>
        <v>0</v>
      </c>
      <c r="MM119" s="572">
        <f t="shared" si="92"/>
        <v>0</v>
      </c>
      <c r="MP119" s="565">
        <f t="shared" si="93"/>
        <v>0</v>
      </c>
      <c r="NP119" s="572">
        <f t="shared" si="94"/>
        <v>0</v>
      </c>
      <c r="NS119" s="564">
        <f t="shared" si="95"/>
        <v>0</v>
      </c>
      <c r="NT119" s="617" t="e">
        <f>INDEX(LUNDI!$B$63:$B$66,MATCH(A119,LUNDI!$D$63:$D$66,0))</f>
        <v>#N/A</v>
      </c>
      <c r="NU119" s="618" t="e">
        <f>INDEX(LUNDI!$B$63:$B$66,MATCH(A119,LUNDI!$E$63:$E$66,0))</f>
        <v>#N/A</v>
      </c>
      <c r="NV119" s="625" t="e">
        <f>INDEX(LUNDI!$H$63:$H$66,MATCH(A119,LUNDI!$J$63:$J$66,0))</f>
        <v>#N/A</v>
      </c>
      <c r="NW119" s="626" t="e">
        <f>INDEX(LUNDI!$H$63:$H$66,MATCH(A119,LUNDI!$K$63:$K$66,0))</f>
        <v>#N/A</v>
      </c>
      <c r="NX119" s="617" t="e">
        <f>INDEX(MARDI!$B$63:$B$66,MATCH(A119,MARDI!$D$63:$D$66,0))</f>
        <v>#N/A</v>
      </c>
      <c r="NY119" s="618" t="e">
        <f>INDEX(MARDI!$B$63:$B$66,MATCH(A119,MARDI!$E$63:$E$66,0))</f>
        <v>#N/A</v>
      </c>
      <c r="NZ119" s="625" t="e">
        <f>INDEX(MARDI!$H$63:$H$66,MATCH(A119,MARDI!$J$63:$J$66,0))</f>
        <v>#N/A</v>
      </c>
      <c r="OA119" s="626" t="e">
        <f>INDEX(MARDI!$H$63:$H$66,MATCH(A119,MARDI!$K$63:$K$66,0))</f>
        <v>#N/A</v>
      </c>
      <c r="OB119" s="617" t="e">
        <f>INDEX(MERCREDI!$B$63:$B$66,MATCH(A119,MERCREDI!$D$63:$D$66,0))</f>
        <v>#N/A</v>
      </c>
      <c r="OC119" s="618" t="e">
        <f>INDEX(MERCREDI!$B$63:$B$66,MATCH(A119,MERCREDI!$E$63:$E$66,0))</f>
        <v>#N/A</v>
      </c>
      <c r="OD119" s="625" t="e">
        <f>INDEX(MERCREDI!$H$63:$H$66,MATCH(A119,MERCREDI!$J$63:$J$66,0))</f>
        <v>#N/A</v>
      </c>
      <c r="OE119" s="626" t="e">
        <f>INDEX(MERCREDI!$H$63:$H$66,MATCH(A119,MERCREDI!$K$63:$K$66,0))</f>
        <v>#N/A</v>
      </c>
      <c r="OF119" s="617" t="e">
        <f>INDEX(JEUDI!$B$63:$B$66,MATCH(A119,JEUDI!$D$63:$D$66,0))</f>
        <v>#N/A</v>
      </c>
      <c r="OG119" s="618" t="e">
        <f>INDEX(JEUDI!$B$63:$B$66,MATCH(A119,JEUDI!$E$63:$E$66,0))</f>
        <v>#N/A</v>
      </c>
      <c r="OH119" s="625" t="e">
        <f>INDEX(JEUDI!$H$63:$H$66,MATCH(A119,JEUDI!$J$63:$J$66,0))</f>
        <v>#N/A</v>
      </c>
      <c r="OI119" s="626" t="e">
        <f>INDEX(JEUDI!$H$63:$H$66,MATCH(A119,JEUDI!$K$63:$K$66,0))</f>
        <v>#N/A</v>
      </c>
      <c r="OJ119" s="617" t="e">
        <f>INDEX(VENDREDI!$B$63:$B$66,MATCH(A119,VENDREDI!$D$63:$D$66,0))</f>
        <v>#N/A</v>
      </c>
      <c r="OK119" s="618" t="e">
        <f>INDEX(VENDREDI!$B$63:$B$66,MATCH(A119,VENDREDI!$E$63:$E$66,0))</f>
        <v>#N/A</v>
      </c>
      <c r="OL119" s="625" t="e">
        <f>INDEX(VENDREDI!$H$63:$H$66,MATCH(A119,VENDREDI!$J$63:$J$66,0))</f>
        <v>#N/A</v>
      </c>
      <c r="OM119" s="626" t="e">
        <f>INDEX(VENDREDI!$H$63:$H$66,MATCH(A119,VENDREDI!$K$63:$K$66,0))</f>
        <v>#N/A</v>
      </c>
      <c r="ON119" s="669">
        <f t="shared" si="96"/>
        <v>0</v>
      </c>
      <c r="OO119" s="641" t="e">
        <f>INDEX(LUNDI!$C$63:$C$66,MATCH(A119,LUNDI!$D$63:$D$66,0))</f>
        <v>#N/A</v>
      </c>
      <c r="OP119" s="642" t="e">
        <f>INDEX(LUNDI!$C$63:$C$66,MATCH(A119,LUNDI!$E$63:$E$66,0))</f>
        <v>#N/A</v>
      </c>
      <c r="OQ119" s="645" t="e">
        <f>INDEX(LUNDI!$I$63:$I$66,MATCH(A119,LUNDI!$J$63:$J$66,0))</f>
        <v>#N/A</v>
      </c>
      <c r="OR119" s="646" t="e">
        <f>INDEX(LUNDI!$I$63:$I$66,MATCH(A119,LUNDI!$K$63:$K$66,0))</f>
        <v>#N/A</v>
      </c>
      <c r="OS119" s="649" t="e">
        <f>INDEX(MARDI!$C$63:$C$66,MATCH(A119,MARDI!$D$63:$D$66,0))</f>
        <v>#N/A</v>
      </c>
      <c r="OT119" s="650" t="e">
        <f>INDEX(MARDI!$C$63:$C$66,MATCH(A119,MARDI!$E$63:$E$66,0))</f>
        <v>#N/A</v>
      </c>
      <c r="OU119" s="651" t="e">
        <f>INDEX(MARDI!$I$63:$I$66,MATCH(A119,MARDI!$J$63:$J$66,0))</f>
        <v>#N/A</v>
      </c>
      <c r="OV119" s="652" t="e">
        <f>INDEX(MARDI!$I$63:$I$66,MATCH(A119,MARDI!$K$63:$K$66,0))</f>
        <v>#N/A</v>
      </c>
      <c r="OW119" s="657" t="e">
        <f>INDEX(MERCREDI!$C$63:$C$66,MATCH(A119,MERCREDI!$D$63:$D$66,0))</f>
        <v>#N/A</v>
      </c>
      <c r="OX119" s="658" t="e">
        <f>INDEX(MERCREDI!$C$63:$C$66,MATCH(A119,MERCREDI!$E$63:$E$66,0))</f>
        <v>#N/A</v>
      </c>
      <c r="OY119" s="659" t="e">
        <f>INDEX(MERCREDI!$I$63:$I$66,MATCH(A119,MERCREDI!$J$63:$J$66,0))</f>
        <v>#N/A</v>
      </c>
      <c r="OZ119" s="660" t="e">
        <f>INDEX(MERCREDI!$I$63:$I$66,MATCH(A119,MERCREDI!$K$63:$K$66,0))</f>
        <v>#N/A</v>
      </c>
      <c r="PA119" s="657" t="e">
        <f>INDEX(JEUDI!$C$63:$C$66,MATCH(A119,JEUDI!$D$63:$D$66,0))</f>
        <v>#N/A</v>
      </c>
      <c r="PB119" s="658" t="e">
        <f>INDEX(JEUDI!$C$63:$C$66,MATCH(A119,JEUDI!$E$63:$E$66,0))</f>
        <v>#N/A</v>
      </c>
      <c r="PC119" s="659" t="e">
        <f>INDEX(JEUDI!$I$63:$I$66,MATCH(A119,JEUDI!$J$63:$J$66,0))</f>
        <v>#N/A</v>
      </c>
      <c r="PD119" s="660" t="e">
        <f>INDEX(JEUDI!$I$63:$I$66,MATCH(A119,JEUDI!$K$63:$K$66,0))</f>
        <v>#N/A</v>
      </c>
      <c r="PE119" s="657" t="e">
        <f>INDEX(VENDREDI!$C$63:$C$66,MATCH(A119,VENDREDI!$D$63:$D$66,0))</f>
        <v>#N/A</v>
      </c>
      <c r="PF119" s="658" t="e">
        <f>INDEX(VENDREDI!$C$63:$C$66,MATCH(A119,VENDREDI!$E$63:$E$66,0))</f>
        <v>#N/A</v>
      </c>
      <c r="PG119" s="659" t="e">
        <f>INDEX(VENDREDI!$I$63:$I$66,MATCH(A119,VENDREDI!$J$63:$J$66,0))</f>
        <v>#N/A</v>
      </c>
      <c r="PH119" s="660" t="e">
        <f>INDEX(VENDREDI!$I$63:$I$66,MATCH(A119,VENDREDI!$K$63:$K$66,0))</f>
        <v>#N/A</v>
      </c>
    </row>
    <row r="120" spans="1:424" x14ac:dyDescent="0.25">
      <c r="A120" s="200">
        <f>'LISTE DES PROFS'!A115</f>
        <v>0</v>
      </c>
      <c r="B120" s="233">
        <f t="shared" si="69"/>
        <v>0</v>
      </c>
      <c r="C120" s="234">
        <f t="shared" si="70"/>
        <v>0</v>
      </c>
      <c r="D120" s="234">
        <f t="shared" si="71"/>
        <v>0</v>
      </c>
      <c r="E120" s="235">
        <f t="shared" si="72"/>
        <v>0</v>
      </c>
      <c r="F120" s="233">
        <f t="shared" si="73"/>
        <v>0</v>
      </c>
      <c r="G120" s="234">
        <f t="shared" si="74"/>
        <v>0</v>
      </c>
      <c r="H120" s="234">
        <f t="shared" si="97"/>
        <v>0</v>
      </c>
      <c r="I120" s="235">
        <f t="shared" si="76"/>
        <v>0</v>
      </c>
      <c r="J120" s="233">
        <f t="shared" si="98"/>
        <v>0</v>
      </c>
      <c r="K120" s="234">
        <f t="shared" si="99"/>
        <v>0</v>
      </c>
      <c r="L120" s="234">
        <f t="shared" si="100"/>
        <v>0</v>
      </c>
      <c r="M120" s="235">
        <f t="shared" si="101"/>
        <v>0</v>
      </c>
      <c r="N120" s="491">
        <f t="shared" si="77"/>
        <v>0</v>
      </c>
      <c r="O120" s="506"/>
      <c r="P120" s="240">
        <f>COUNTIF(LUNDI!$D$6:$AB$15,A120)</f>
        <v>0</v>
      </c>
      <c r="Q120" s="241">
        <f>COUNTIF(LUNDI!$D$20:$Y$29,A120)</f>
        <v>0</v>
      </c>
      <c r="R120" s="444">
        <f t="shared" si="56"/>
        <v>0</v>
      </c>
      <c r="S120" s="241">
        <f>COUNTIF(MARDI!$D$6:$AB$15,A120)</f>
        <v>0</v>
      </c>
      <c r="T120" s="241">
        <f>COUNTIF(MARDI!$D$20:$Y$29,A120)</f>
        <v>0</v>
      </c>
      <c r="U120" s="444">
        <f t="shared" si="57"/>
        <v>0</v>
      </c>
      <c r="V120" s="241">
        <f>COUNTIF(MERCREDI!$D$6:$AB$15,A120)</f>
        <v>0</v>
      </c>
      <c r="W120" s="241">
        <f>COUNTIF(MERCREDI!$D$20:$Y$29,A120)</f>
        <v>0</v>
      </c>
      <c r="X120" s="444">
        <f t="shared" si="58"/>
        <v>0</v>
      </c>
      <c r="Y120" s="241">
        <f>COUNTIF(JEUDI!$D$6:$AB$15,A120)</f>
        <v>0</v>
      </c>
      <c r="Z120" s="241">
        <f>COUNTIF(JEUDI!$D$20:$Y$29,A120)</f>
        <v>0</v>
      </c>
      <c r="AA120" s="444">
        <f t="shared" si="59"/>
        <v>0</v>
      </c>
      <c r="AB120" s="241">
        <f>COUNTIF(VENDREDI!$D$6:$AB$15,A120)</f>
        <v>0</v>
      </c>
      <c r="AC120" s="242">
        <f>COUNTIF(VENDREDI!$D$20:$Y$29,A120)</f>
        <v>0</v>
      </c>
      <c r="AD120" s="451">
        <f t="shared" si="60"/>
        <v>0</v>
      </c>
      <c r="AE120" s="226">
        <f>COUNTIF(LUNDI!$D$63:$D$66,A120)</f>
        <v>0</v>
      </c>
      <c r="AF120" s="227">
        <f>COUNTIF(LUNDI!$E$63:$E$66,A120)</f>
        <v>0</v>
      </c>
      <c r="AG120" s="228">
        <f>COUNTIF(MARDI!$D$63:$D$66,A120)</f>
        <v>0</v>
      </c>
      <c r="AH120" s="234">
        <f>COUNTIF(MARDI!$E$63:$E$66,A120)</f>
        <v>0</v>
      </c>
      <c r="AI120" s="228">
        <f>COUNTIF(MERCREDI!$D$63:$D$66,A120)</f>
        <v>0</v>
      </c>
      <c r="AJ120" s="234">
        <f>COUNTIF(MERCREDI!$E$63:$E$66,A120)</f>
        <v>0</v>
      </c>
      <c r="AK120" s="228">
        <f>COUNTIF(JEUDI!$D$63:$D$66,A120)</f>
        <v>0</v>
      </c>
      <c r="AL120" s="227">
        <f>COUNTIF(JEUDI!$E$63:$E$66,A120)</f>
        <v>0</v>
      </c>
      <c r="AM120" s="228">
        <f>COUNTIF(VENDREDI!$D$63:$D$66,A120)</f>
        <v>0</v>
      </c>
      <c r="AN120" s="525">
        <f>COUNTIF(VENDREDI!$E$63:$E$66,A120)</f>
        <v>0</v>
      </c>
      <c r="AO120" s="240">
        <f>COUNTIF(LUNDI!$F$63:$F$66,A120)</f>
        <v>0</v>
      </c>
      <c r="AP120" s="241"/>
      <c r="AQ120" s="241">
        <f>COUNTIF(MARDI!$F$63:$F$66,A120)</f>
        <v>0</v>
      </c>
      <c r="AR120" s="241"/>
      <c r="AS120" s="241">
        <f>COUNTIF(MERCREDI!$F$63:$F$66,A120)</f>
        <v>0</v>
      </c>
      <c r="AT120" s="241"/>
      <c r="AU120" s="241">
        <f>COUNTIF(JEUDI!$F$63:$F$66,A120)</f>
        <v>0</v>
      </c>
      <c r="AV120" s="241"/>
      <c r="AW120" s="242">
        <f>COUNTIF(VENDREDI!$F$63:$F$66,A120)</f>
        <v>0</v>
      </c>
      <c r="AX120" s="239"/>
      <c r="AY120" s="239"/>
      <c r="AZ120" s="233">
        <f>COUNTIF(LUNDI!$D$35:$AB$44,A120)</f>
        <v>0</v>
      </c>
      <c r="BA120" s="234">
        <f>COUNTIF(LUNDI!$D$49:$Y$58,A120)</f>
        <v>0</v>
      </c>
      <c r="BB120" s="444">
        <f t="shared" si="61"/>
        <v>0</v>
      </c>
      <c r="BC120" s="234">
        <f>COUNTIF(MARDI!$D$35:$AB$44,A120)</f>
        <v>0</v>
      </c>
      <c r="BD120" s="234">
        <f>COUNTIF(MARDI!$D$49:$Y$58,A120)</f>
        <v>0</v>
      </c>
      <c r="BE120" s="444">
        <f t="shared" si="62"/>
        <v>0</v>
      </c>
      <c r="BF120" s="234">
        <f>COUNTIF(MERCREDI!$D$35:$AB$44,A120)</f>
        <v>0</v>
      </c>
      <c r="BG120" s="234">
        <f>COUNTIF(MERCREDI!$D$49:$Y$58,A120)</f>
        <v>0</v>
      </c>
      <c r="BH120" s="444">
        <f t="shared" si="63"/>
        <v>0</v>
      </c>
      <c r="BI120" s="234">
        <f>COUNTIF(JEUDI!$D$35:$AB$44,A120)</f>
        <v>0</v>
      </c>
      <c r="BJ120" s="234">
        <f>COUNTIF(JEUDI!$D$49:$Y$58,A120)</f>
        <v>0</v>
      </c>
      <c r="BK120" s="444">
        <f t="shared" si="64"/>
        <v>0</v>
      </c>
      <c r="BL120" s="234">
        <f>COUNTIF(VENDREDI!$D$35:$AB$44,A120)</f>
        <v>0</v>
      </c>
      <c r="BM120" s="235">
        <f>COUNTIF(VENDREDI!$D$49:$Y$58,A120)</f>
        <v>0</v>
      </c>
      <c r="BN120" s="451">
        <f t="shared" si="65"/>
        <v>0</v>
      </c>
      <c r="BO120" s="207">
        <f>COUNTIF(LUNDI!$J$63:$J$66,A120)</f>
        <v>0</v>
      </c>
      <c r="BP120" s="41">
        <f>COUNTIF(LUNDI!$K$63:$K$66,A120)</f>
        <v>0</v>
      </c>
      <c r="BQ120" s="207">
        <f>COUNTIF(MARDI!$J$63:$J$66,A120)</f>
        <v>0</v>
      </c>
      <c r="BR120" s="41">
        <f>COUNTIF(MARDI!$K$63:$K$66,A120)</f>
        <v>0</v>
      </c>
      <c r="BS120" s="207">
        <f>COUNTIF(MERCREDI!$J$63:$J$66,A120)</f>
        <v>0</v>
      </c>
      <c r="BT120" s="41">
        <f>COUNTIF(MERCREDI!$K$63:$K$66,A120)</f>
        <v>0</v>
      </c>
      <c r="BU120" s="207">
        <f>COUNTIF(JEUDI!$J$63:$J$66,A120)</f>
        <v>0</v>
      </c>
      <c r="BV120" s="41">
        <f>COUNTIF(JEUDI!$K$63:$K$66,A120)</f>
        <v>0</v>
      </c>
      <c r="BW120" s="207">
        <f>COUNTIF(VENDREDI!$J$63:$J$66,A120)</f>
        <v>0</v>
      </c>
      <c r="BX120" s="42">
        <f>COUNTIF(VENDREDI!$K$63:$K$66,A120)</f>
        <v>0</v>
      </c>
      <c r="BY120" s="207">
        <f>COUNTIF(LUNDI!$L$66:$L176,A120)</f>
        <v>0</v>
      </c>
      <c r="BZ120" s="208"/>
      <c r="CA120" s="41">
        <f>COUNTIF(MARDI!$L$63:$L$66,A120)</f>
        <v>0</v>
      </c>
      <c r="CB120" s="208"/>
      <c r="CC120" s="208">
        <f>COUNTIF(MERCREDI!$L$63:$L$66,A120)</f>
        <v>0</v>
      </c>
      <c r="CD120" s="208"/>
      <c r="CE120" s="41">
        <f>COUNTIF(JEUDI!$L$63:$L$66,A120)</f>
        <v>0</v>
      </c>
      <c r="CF120" s="208"/>
      <c r="CG120" s="209">
        <f>COUNTIF(VENDREDI!$L$63:$L$66,A120)</f>
        <v>0</v>
      </c>
      <c r="CH120" s="466"/>
      <c r="CI120" s="466"/>
      <c r="CJ120" s="466"/>
      <c r="CK120" s="43">
        <f>COUNTIF(LUNDI!$O$64:$O$66,A120)</f>
        <v>0</v>
      </c>
      <c r="CL120" s="41">
        <f>COUNTIF(MARDI!$O$64:$O$66,A120)</f>
        <v>0</v>
      </c>
      <c r="CM120" s="41">
        <f>COUNTIF(MERCREDI!$O$64:$O$66,A120)</f>
        <v>0</v>
      </c>
      <c r="CN120" s="41">
        <f>COUNTIF(JEUDI!$O$64:$O$66,A120)</f>
        <v>0</v>
      </c>
      <c r="CO120" s="42">
        <f>COUNTIF(VENDREDI!$O$64:$O$66,A120)</f>
        <v>0</v>
      </c>
      <c r="CQ120" s="43">
        <f>COUNTIF(LUNDI!$P$64:$P$66,A120)</f>
        <v>0</v>
      </c>
      <c r="CR120" s="41">
        <f>COUNTIF(MARDI!$P$64:$P$66,A120)</f>
        <v>0</v>
      </c>
      <c r="CS120" s="41">
        <f>COUNTIF(MERCREDI!$P$64:$P$66,A120)</f>
        <v>0</v>
      </c>
      <c r="CT120" s="41">
        <f>COUNTIF(JEUDI!$P$64:$P$66,A120)</f>
        <v>0</v>
      </c>
      <c r="CU120" s="42">
        <f>COUNTIF(VENDREDI!$P$64:$P$66,A120)</f>
        <v>0</v>
      </c>
      <c r="CV120" s="543">
        <f t="shared" si="78"/>
        <v>0</v>
      </c>
      <c r="CW120" s="559" t="e">
        <f>INDEX(LUNDI!$B$6:$B$29,MATCH($A$120,LUNDI!D6:D29,0))</f>
        <v>#N/A</v>
      </c>
      <c r="CX120" s="559" t="e">
        <f>INDEX(LUNDI!$B$6:$B$29,MATCH($A$120,LUNDI!E6:E29,0))</f>
        <v>#N/A</v>
      </c>
      <c r="CY120" s="559" t="e">
        <f>INDEX(LUNDI!$B$6:$B$29,MATCH($A$120,LUNDI!F6:F29,0))</f>
        <v>#N/A</v>
      </c>
      <c r="CZ120" s="559" t="e">
        <f>INDEX(LUNDI!$B$6:$B$29,MATCH($A$120,LUNDI!G6:G29,0))</f>
        <v>#N/A</v>
      </c>
      <c r="DA120" s="559" t="e">
        <f>INDEX(LUNDI!$B$6:$B$29,MATCH($A$120,LUNDI!H6:H29,0))</f>
        <v>#N/A</v>
      </c>
      <c r="DB120" s="559" t="e">
        <f>INDEX(LUNDI!$B$6:$B$29,MATCH($A$120,LUNDI!I6:I29,0))</f>
        <v>#N/A</v>
      </c>
      <c r="DC120" s="559" t="e">
        <f>INDEX(LUNDI!$B$6:$B$29,MATCH($A$120,LUNDI!J6:J29,0))</f>
        <v>#N/A</v>
      </c>
      <c r="DD120" s="559" t="e">
        <f>INDEX(LUNDI!$B$6:$B$29,MATCH($A$120,LUNDI!K6:K29,0))</f>
        <v>#N/A</v>
      </c>
      <c r="DE120" s="559" t="e">
        <f>INDEX(LUNDI!$B$6:$B$29,MATCH($A$120,LUNDI!L6:L29,0))</f>
        <v>#N/A</v>
      </c>
      <c r="DF120" s="559" t="e">
        <f>INDEX(LUNDI!$B$6:$B$29,MATCH($A$120,LUNDI!M6:M29,0))</f>
        <v>#N/A</v>
      </c>
      <c r="DG120" s="559" t="e">
        <f>INDEX(LUNDI!$B$6:$B$29,MATCH($A$120,LUNDI!N6:N29,0))</f>
        <v>#N/A</v>
      </c>
      <c r="DH120" s="559" t="e">
        <f>INDEX(LUNDI!$B$6:$B$29,MATCH($A$120,LUNDI!O6:O29,0))</f>
        <v>#N/A</v>
      </c>
      <c r="DI120" s="559" t="e">
        <f>INDEX(LUNDI!$B$6:$B$29,MATCH($A$120,LUNDI!P6:P29,0))</f>
        <v>#N/A</v>
      </c>
      <c r="DJ120" s="559" t="e">
        <f>INDEX(LUNDI!$B$6:$B$29,MATCH($A$120,LUNDI!Q6:Q29,0))</f>
        <v>#N/A</v>
      </c>
      <c r="DK120" s="559" t="e">
        <f>INDEX(LUNDI!$B$6:$B$29,MATCH($A$120,LUNDI!R6:R29,0))</f>
        <v>#N/A</v>
      </c>
      <c r="DL120" s="559" t="e">
        <f>INDEX(LUNDI!$B$6:$B$29,MATCH($A$120,LUNDI!S6:S29,0))</f>
        <v>#N/A</v>
      </c>
      <c r="DM120" s="559" t="e">
        <f>INDEX(LUNDI!$B$6:$B$29,MATCH($A$120,LUNDI!T6:T29,0))</f>
        <v>#N/A</v>
      </c>
      <c r="DN120" s="559" t="e">
        <f>INDEX(LUNDI!$B$6:$B$29,MATCH($A$120,LUNDI!U6:U29,0))</f>
        <v>#N/A</v>
      </c>
      <c r="DO120" s="559" t="e">
        <f>INDEX(LUNDI!$B$6:$B$29,MATCH($A$120,LUNDI!V6:V29,0))</f>
        <v>#N/A</v>
      </c>
      <c r="DP120" s="559" t="e">
        <f>INDEX(LUNDI!$B$6:$B$29,MATCH($A$120,LUNDI!W6:W29,0))</f>
        <v>#N/A</v>
      </c>
      <c r="DQ120" s="559" t="e">
        <f>INDEX(LUNDI!$B$6:$B$29,MATCH($A$120,LUNDI!X6:X29,0))</f>
        <v>#N/A</v>
      </c>
      <c r="DR120" s="559" t="e">
        <f>INDEX(LUNDI!$B$6:$B$29,MATCH($A$120,LUNDI!Y6:Y29,0))</f>
        <v>#N/A</v>
      </c>
      <c r="DS120" s="559" t="e">
        <f>INDEX(LUNDI!$B$6:$B$29,MATCH($A$120,LUNDI!Z6:Z29,0))</f>
        <v>#N/A</v>
      </c>
      <c r="DT120" s="559">
        <f>INDEX(LUNDI!$B$6:$B$29,MATCH($A$120,LUNDI!AA6:AA29,0))</f>
        <v>0.33333333333333331</v>
      </c>
      <c r="DU120" s="559">
        <f>INDEX(LUNDI!$B$6:$B$29,MATCH($A$120,LUNDI!AB6:AB29,0))</f>
        <v>0.33333333333333331</v>
      </c>
      <c r="DV120" s="572">
        <f t="shared" si="102"/>
        <v>0.66666666666666663</v>
      </c>
      <c r="DW120" s="543">
        <f t="shared" si="103"/>
        <v>0</v>
      </c>
      <c r="DX120" s="559" t="e">
        <f>INDEX(MARDI!$B$6:$B$29,MATCH($A$120,MARDI!D6:D29,0))</f>
        <v>#N/A</v>
      </c>
      <c r="DY120" s="559" t="e">
        <f>INDEX(MARDI!$B$6:$B$29,MATCH($A$120,MARDI!E6:E29,0))</f>
        <v>#N/A</v>
      </c>
      <c r="DZ120" s="559" t="e">
        <f>INDEX(MARDI!$B$6:$B$29,MATCH($A$120,MARDI!F6:F29,0))</f>
        <v>#N/A</v>
      </c>
      <c r="EA120" s="559" t="e">
        <f>INDEX(MARDI!$B$6:$B$29,MATCH($A$120,MARDI!G6:G29,0))</f>
        <v>#N/A</v>
      </c>
      <c r="EB120" s="559" t="e">
        <f>INDEX(MARDI!$B$6:$B$29,MATCH($A$120,MARDI!H6:H29,0))</f>
        <v>#N/A</v>
      </c>
      <c r="EC120" s="559" t="e">
        <f>INDEX(MARDI!$B$6:$B$29,MATCH($A$120,MARDI!I6:I29,0))</f>
        <v>#N/A</v>
      </c>
      <c r="ED120" s="559" t="e">
        <f>INDEX(MARDI!$B$6:$B$29,MATCH($A$120,MARDI!J6:J29,0))</f>
        <v>#N/A</v>
      </c>
      <c r="EE120" s="559" t="e">
        <f>INDEX(MARDI!$B$6:$B$29,MATCH($A$120,MARDI!K6:K29,0))</f>
        <v>#N/A</v>
      </c>
      <c r="EF120" s="559" t="e">
        <f>INDEX(MARDI!$B$6:$B$29,MATCH($A$120,MARDI!L6:L29,0))</f>
        <v>#N/A</v>
      </c>
      <c r="EG120" s="559" t="e">
        <f>INDEX(MARDI!$B$6:$B$29,MATCH($A$120,MARDI!M6:M29,0))</f>
        <v>#N/A</v>
      </c>
      <c r="EH120" s="559" t="e">
        <f>INDEX(MARDI!$B$6:$B$29,MATCH($A$120,MARDI!N6:N29,0))</f>
        <v>#N/A</v>
      </c>
      <c r="EI120" s="559" t="e">
        <f>INDEX(MARDI!$B$6:$B$29,MATCH($A$120,MARDI!O6:O29,0))</f>
        <v>#N/A</v>
      </c>
      <c r="EJ120" s="559" t="e">
        <f>INDEX(MARDI!$B$6:$B$29,MATCH($A$120,MARDI!P6:P29,0))</f>
        <v>#N/A</v>
      </c>
      <c r="EK120" s="559" t="e">
        <f>INDEX(MARDI!$B$6:$B$29,MATCH($A$120,MARDI!Q6:Q29,0))</f>
        <v>#N/A</v>
      </c>
      <c r="EL120" s="559" t="e">
        <f>INDEX(MARDI!$B$6:$B$29,MATCH($A$120,MARDI!R6:R29,0))</f>
        <v>#N/A</v>
      </c>
      <c r="EM120" s="559" t="e">
        <f>INDEX(MARDI!$B$6:$B$29,MATCH($A$120,MARDI!S6:S29,0))</f>
        <v>#N/A</v>
      </c>
      <c r="EN120" s="559" t="e">
        <f>INDEX(MARDI!$B$6:$B$29,MATCH($A$120,MARDI!T6:T29,0))</f>
        <v>#N/A</v>
      </c>
      <c r="EO120" s="559" t="e">
        <f>INDEX(MARDI!$B$6:$B$29,MATCH($A$120,MARDI!U6:U29,0))</f>
        <v>#N/A</v>
      </c>
      <c r="EP120" s="559" t="e">
        <f>INDEX(MARDI!$B$6:$B$29,MATCH($A$120,MARDI!V6:V29,0))</f>
        <v>#N/A</v>
      </c>
      <c r="EQ120" s="559" t="e">
        <f>INDEX(MARDI!$B$6:$B$29,MATCH($A$120,MARDI!W6:W29,0))</f>
        <v>#N/A</v>
      </c>
      <c r="ER120" s="559" t="e">
        <f>INDEX(MARDI!$B$6:$B$29,MATCH($A$120,MARDI!X6:X29,0))</f>
        <v>#N/A</v>
      </c>
      <c r="ES120" s="559" t="e">
        <f>INDEX(MARDI!$B$6:$B$29,MATCH($A$120,MARDI!Y6:Y29,0))</f>
        <v>#N/A</v>
      </c>
      <c r="ET120" s="559" t="e">
        <f>INDEX(MARDI!$B$6:$B$29,MATCH($A$120,MARDI!Z6:Z29,0))</f>
        <v>#N/A</v>
      </c>
      <c r="EU120" s="559">
        <f>INDEX(MARDI!$B$6:$B$29,MATCH($A$120,MARDI!AA6:AA29,0))</f>
        <v>0.33333333333333331</v>
      </c>
      <c r="EV120" s="559">
        <f>INDEX(MARDI!$B$6:$B$29,MATCH($A$120,MARDI!AB6:AB29,0))</f>
        <v>0.33333333333333331</v>
      </c>
      <c r="EW120" s="572">
        <f t="shared" si="104"/>
        <v>0.66666666666666663</v>
      </c>
      <c r="EY120" s="568">
        <f t="shared" si="79"/>
        <v>0</v>
      </c>
      <c r="EZ120" s="559" t="e">
        <f>INDEX(MERCREDI!$B$6:$B$29,MATCH($A$120,MERCREDI!D6:D29,0))</f>
        <v>#N/A</v>
      </c>
      <c r="FA120" s="559" t="e">
        <f>INDEX(MERCREDI!$B$6:$B$29,MATCH($A$120,MERCREDI!E6:E29,0))</f>
        <v>#N/A</v>
      </c>
      <c r="FB120" s="559" t="e">
        <f>INDEX(MERCREDI!$B$6:$B$29,MATCH($A$120,MERCREDI!F6:F29,0))</f>
        <v>#N/A</v>
      </c>
      <c r="FC120" s="559" t="e">
        <f>INDEX(MERCREDI!$B$6:$B$29,MATCH($A$120,MERCREDI!G6:G29,0))</f>
        <v>#N/A</v>
      </c>
      <c r="FD120" s="559" t="e">
        <f>INDEX(MERCREDI!$B$6:$B$29,MATCH($A$120,MERCREDI!H6:H29,0))</f>
        <v>#N/A</v>
      </c>
      <c r="FE120" s="559" t="e">
        <f>INDEX(MERCREDI!$B$6:$B$29,MATCH($A$120,MERCREDI!I6:I29,0))</f>
        <v>#N/A</v>
      </c>
      <c r="FF120" s="559" t="e">
        <f>INDEX(MERCREDI!$B$6:$B$29,MATCH($A$120,MERCREDI!J6:J29,0))</f>
        <v>#N/A</v>
      </c>
      <c r="FG120" s="559" t="e">
        <f>INDEX(MERCREDI!$B$6:$B$29,MATCH($A$120,MERCREDI!K6:K29,0))</f>
        <v>#N/A</v>
      </c>
      <c r="FH120" s="559" t="e">
        <f>INDEX(MERCREDI!$B$6:$B$29,MATCH($A$120,MERCREDI!L6:L29,0))</f>
        <v>#N/A</v>
      </c>
      <c r="FI120" s="559" t="e">
        <f>INDEX(MERCREDI!$B$6:$B$29,MATCH($A$120,MERCREDI!M6:M29,0))</f>
        <v>#N/A</v>
      </c>
      <c r="FJ120" s="559" t="e">
        <f>INDEX(MERCREDI!$B$6:$B$29,MATCH($A$120,MERCREDI!N6:N29,0))</f>
        <v>#N/A</v>
      </c>
      <c r="FK120" s="559" t="e">
        <f>INDEX(MERCREDI!$B$6:$B$29,MATCH($A$120,MERCREDI!O6:O29,0))</f>
        <v>#N/A</v>
      </c>
      <c r="FL120" s="559" t="e">
        <f>INDEX(MERCREDI!$B$6:$B$29,MATCH($A$120,MERCREDI!P6:P29,0))</f>
        <v>#N/A</v>
      </c>
      <c r="FM120" s="559" t="e">
        <f>INDEX(MERCREDI!$B$6:$B$29,MATCH($A$120,MERCREDI!Q6:Q29,0))</f>
        <v>#N/A</v>
      </c>
      <c r="FN120" s="559" t="e">
        <f>INDEX(MERCREDI!$B$6:$B$29,MATCH($A$120,MERCREDI!R6:R29,0))</f>
        <v>#N/A</v>
      </c>
      <c r="FO120" s="559" t="e">
        <f>INDEX(MERCREDI!$B$6:$B$29,MATCH($A$120,MERCREDI!S6:S29,0))</f>
        <v>#N/A</v>
      </c>
      <c r="FP120" s="559" t="e">
        <f>INDEX(MERCREDI!$B$6:$B$29,MATCH($A$120,MERCREDI!T6:T29,0))</f>
        <v>#N/A</v>
      </c>
      <c r="FQ120" s="559" t="e">
        <f>INDEX(MERCREDI!$B$6:$B$29,MATCH($A$120,MERCREDI!U6:U29,0))</f>
        <v>#N/A</v>
      </c>
      <c r="FR120" s="559" t="e">
        <f>INDEX(MERCREDI!$B$6:$B$29,MATCH($A$120,MERCREDI!V6:V29,0))</f>
        <v>#N/A</v>
      </c>
      <c r="FS120" s="559" t="e">
        <f>INDEX(MERCREDI!$B$6:$B$29,MATCH($A$120,MERCREDI!W6:W29,0))</f>
        <v>#N/A</v>
      </c>
      <c r="FT120" s="559" t="e">
        <f>INDEX(MERCREDI!$B$6:$B$29,MATCH($A$120,MERCREDI!X6:X29,0))</f>
        <v>#N/A</v>
      </c>
      <c r="FU120" s="559" t="e">
        <f>INDEX(MERCREDI!$B$6:$B$29,MATCH($A$120,MERCREDI!Y6:Y29,0))</f>
        <v>#N/A</v>
      </c>
      <c r="FV120" s="559" t="e">
        <f>INDEX(MERCREDI!$B$6:$B$29,MATCH($A$120,MERCREDI!Z6:Z29,0))</f>
        <v>#N/A</v>
      </c>
      <c r="FW120" s="559">
        <f>INDEX(MERCREDI!$B$6:$B$29,MATCH($A$120,MERCREDI!AA6:AA29,0))</f>
        <v>0.33333333333333331</v>
      </c>
      <c r="FX120" s="559">
        <f>INDEX(MERCREDI!$B$6:$B$29,MATCH($A$120,MERCREDI!AB6:AB29,0))</f>
        <v>0.33333333333333331</v>
      </c>
      <c r="FY120" s="572">
        <f t="shared" si="80"/>
        <v>0.66666666666666663</v>
      </c>
      <c r="GA120" s="570">
        <f t="shared" si="81"/>
        <v>0</v>
      </c>
      <c r="GB120" s="565" t="e">
        <f>INDEX(JEUDI!$B$6:$B$29,MATCH($A$12,JEUDI!D6:D29,0))</f>
        <v>#N/A</v>
      </c>
      <c r="GC120" s="565" t="e">
        <f>INDEX(JEUDI!$B$6:$B$29,MATCH($A$12,JEUDI!E6:E29,0))</f>
        <v>#N/A</v>
      </c>
      <c r="GD120" s="565" t="e">
        <f>INDEX(JEUDI!$B$6:$B$29,MATCH($A$12,JEUDI!F6:F29,0))</f>
        <v>#N/A</v>
      </c>
      <c r="GE120" s="565" t="e">
        <f>INDEX(JEUDI!$B$6:$B$29,MATCH($A$12,JEUDI!G6:G29,0))</f>
        <v>#N/A</v>
      </c>
      <c r="GF120" s="565" t="e">
        <f>INDEX(JEUDI!$B$6:$B$29,MATCH($A$12,JEUDI!H6:H29,0))</f>
        <v>#N/A</v>
      </c>
      <c r="GG120" s="565" t="e">
        <f>INDEX(JEUDI!$B$6:$B$29,MATCH($A$12,JEUDI!I6:I29,0))</f>
        <v>#N/A</v>
      </c>
      <c r="GH120" s="565" t="e">
        <f>INDEX(JEUDI!$B$6:$B$29,MATCH($A$12,JEUDI!J6:J29,0))</f>
        <v>#N/A</v>
      </c>
      <c r="GI120" s="565" t="e">
        <f>INDEX(JEUDI!$B$6:$B$29,MATCH($A$12,JEUDI!K6:K29,0))</f>
        <v>#N/A</v>
      </c>
      <c r="GJ120" s="565" t="e">
        <f>INDEX(JEUDI!$B$6:$B$29,MATCH($A$12,JEUDI!L6:L29,0))</f>
        <v>#N/A</v>
      </c>
      <c r="GK120" s="565" t="e">
        <f>INDEX(JEUDI!$B$6:$B$29,MATCH($A$12,JEUDI!M6:M29,0))</f>
        <v>#N/A</v>
      </c>
      <c r="GL120" s="565" t="e">
        <f>INDEX(JEUDI!$B$6:$B$29,MATCH($A$12,JEUDI!N6:N29,0))</f>
        <v>#N/A</v>
      </c>
      <c r="GM120" s="565" t="e">
        <f>INDEX(JEUDI!$B$6:$B$29,MATCH($A$12,JEUDI!O6:O29,0))</f>
        <v>#N/A</v>
      </c>
      <c r="GN120" s="565" t="e">
        <f>INDEX(JEUDI!$B$6:$B$29,MATCH($A$12,JEUDI!P6:P29,0))</f>
        <v>#N/A</v>
      </c>
      <c r="GO120" s="565" t="e">
        <f>INDEX(JEUDI!$B$6:$B$29,MATCH($A$12,JEUDI!Q6:Q29,0))</f>
        <v>#N/A</v>
      </c>
      <c r="GP120" s="565" t="e">
        <f>INDEX(JEUDI!$B$6:$B$29,MATCH($A$12,JEUDI!R6:R29,0))</f>
        <v>#N/A</v>
      </c>
      <c r="GQ120" s="565" t="e">
        <f>INDEX(JEUDI!$B$6:$B$29,MATCH($A$12,JEUDI!S6:S29,0))</f>
        <v>#N/A</v>
      </c>
      <c r="GR120" s="565" t="e">
        <f>INDEX(JEUDI!$B$6:$B$29,MATCH($A$12,JEUDI!T6:T29,0))</f>
        <v>#N/A</v>
      </c>
      <c r="GS120" s="565" t="e">
        <f>INDEX(JEUDI!$B$6:$B$29,MATCH($A$12,JEUDI!U6:U29,0))</f>
        <v>#N/A</v>
      </c>
      <c r="GT120" s="565" t="e">
        <f>INDEX(JEUDI!$B$6:$B$29,MATCH($A$12,JEUDI!V6:V29,0))</f>
        <v>#N/A</v>
      </c>
      <c r="GU120" s="565" t="e">
        <f>INDEX(JEUDI!$B$6:$B$29,MATCH($A$12,JEUDI!W6:W29,0))</f>
        <v>#N/A</v>
      </c>
      <c r="GV120" s="565" t="e">
        <f>INDEX(JEUDI!$B$6:$B$29,MATCH($A$12,JEUDI!X6:X29,0))</f>
        <v>#N/A</v>
      </c>
      <c r="GW120" s="565" t="e">
        <f>INDEX(JEUDI!$B$6:$B$29,MATCH($A$12,JEUDI!Y6:Y29,0))</f>
        <v>#N/A</v>
      </c>
      <c r="GX120" s="565" t="e">
        <f>INDEX(JEUDI!$B$6:$B$29,MATCH($A$12,JEUDI!Z6:Z29,0))</f>
        <v>#N/A</v>
      </c>
      <c r="GY120" s="565">
        <f>INDEX(JEUDI!$B$6:$B$29,MATCH($A$120,JEUDI!AA6:AA29,0))</f>
        <v>0.33333333333333331</v>
      </c>
      <c r="GZ120" s="565">
        <f>INDEX(JEUDI!$B$6:$B$29,MATCH($A$120,JEUDI!AB6:AB29,0))</f>
        <v>0.33333333333333331</v>
      </c>
      <c r="HA120" s="572">
        <f t="shared" si="82"/>
        <v>0.66666666666666663</v>
      </c>
      <c r="HC120" s="772">
        <f t="shared" si="83"/>
        <v>0</v>
      </c>
      <c r="HD120" s="565" t="e">
        <f>INDEX(VENDREDI!$B$6:$B$29,MATCH($A$120,VENDREDI!D6:D29,0))</f>
        <v>#N/A</v>
      </c>
      <c r="HE120" s="565" t="e">
        <f>INDEX(VENDREDI!$B$6:$B$29,MATCH($A$120,VENDREDI!E6:E29,0))</f>
        <v>#N/A</v>
      </c>
      <c r="HF120" s="565" t="e">
        <f>INDEX(VENDREDI!$B$6:$B$29,MATCH($A$120,VENDREDI!F6:F29,0))</f>
        <v>#N/A</v>
      </c>
      <c r="HG120" s="565" t="e">
        <f>INDEX(VENDREDI!$B$6:$B$29,MATCH($A$120,VENDREDI!G6:G29,0))</f>
        <v>#N/A</v>
      </c>
      <c r="HH120" s="565" t="e">
        <f>INDEX(VENDREDI!$B$6:$B$29,MATCH($A$120,VENDREDI!H6:H29,0))</f>
        <v>#N/A</v>
      </c>
      <c r="HI120" s="565" t="e">
        <f>INDEX(VENDREDI!$B$6:$B$29,MATCH($A$120,VENDREDI!I6:I29,0))</f>
        <v>#N/A</v>
      </c>
      <c r="HJ120" s="565" t="e">
        <f>INDEX(VENDREDI!$B$6:$B$29,MATCH($A$120,VENDREDI!J6:J29,0))</f>
        <v>#N/A</v>
      </c>
      <c r="HK120" s="565" t="e">
        <f>INDEX(VENDREDI!$B$6:$B$29,MATCH($A$120,VENDREDI!K6:K29,0))</f>
        <v>#N/A</v>
      </c>
      <c r="HL120" s="565" t="e">
        <f>INDEX(VENDREDI!$B$6:$B$29,MATCH($A$120,VENDREDI!L6:L29,0))</f>
        <v>#N/A</v>
      </c>
      <c r="HM120" s="565" t="e">
        <f>INDEX(VENDREDI!$B$6:$B$29,MATCH($A$120,VENDREDI!M6:M29,0))</f>
        <v>#N/A</v>
      </c>
      <c r="HN120" s="565" t="e">
        <f>INDEX(VENDREDI!$B$6:$B$29,MATCH($A$120,VENDREDI!N6:N29,0))</f>
        <v>#N/A</v>
      </c>
      <c r="HO120" s="565" t="e">
        <f>INDEX(VENDREDI!$B$6:$B$29,MATCH($A$120,VENDREDI!O6:O29,0))</f>
        <v>#N/A</v>
      </c>
      <c r="HP120" s="565" t="e">
        <f>INDEX(VENDREDI!$B$6:$B$29,MATCH($A$120,VENDREDI!P6:P29,0))</f>
        <v>#N/A</v>
      </c>
      <c r="HQ120" s="565" t="e">
        <f>INDEX(VENDREDI!$B$6:$B$29,MATCH($A$120,VENDREDI!Q6:Q29,0))</f>
        <v>#N/A</v>
      </c>
      <c r="HR120" s="565" t="e">
        <f>INDEX(VENDREDI!$B$6:$B$29,MATCH($A$120,VENDREDI!R6:R29,0))</f>
        <v>#N/A</v>
      </c>
      <c r="HS120" s="565" t="e">
        <f>INDEX(VENDREDI!$B$6:$B$29,MATCH($A$120,VENDREDI!S6:S29,0))</f>
        <v>#N/A</v>
      </c>
      <c r="HT120" s="565" t="e">
        <f>INDEX(VENDREDI!$B$6:$B$29,MATCH($A$120,VENDREDI!T6:T29,0))</f>
        <v>#N/A</v>
      </c>
      <c r="HU120" s="565" t="e">
        <f>INDEX(VENDREDI!$B$6:$B$29,MATCH($A$120,VENDREDI!U6:U29,0))</f>
        <v>#N/A</v>
      </c>
      <c r="HV120" s="565" t="e">
        <f>INDEX(VENDREDI!$B$6:$B$29,MATCH($A$120,VENDREDI!V6:V29,0))</f>
        <v>#N/A</v>
      </c>
      <c r="HW120" s="565" t="e">
        <f>INDEX(VENDREDI!$B$6:$B$29,MATCH($A$120,VENDREDI!W6:W29,0))</f>
        <v>#N/A</v>
      </c>
      <c r="HX120" s="565" t="e">
        <f>INDEX(VENDREDI!$B$6:$B$29,MATCH($A$120,VENDREDI!X6:X29,0))</f>
        <v>#N/A</v>
      </c>
      <c r="HY120" s="565" t="e">
        <f>INDEX(VENDREDI!$B$6:$B$29,MATCH($A$120,VENDREDI!Y6:Y29,0))</f>
        <v>#N/A</v>
      </c>
      <c r="HZ120" s="565" t="e">
        <f>INDEX(VENDREDI!$B$6:$B$29,MATCH($A$120,VENDREDI!Z6:Z29,0))</f>
        <v>#N/A</v>
      </c>
      <c r="IA120" s="565">
        <f>INDEX(VENDREDI!$B$6:$B$29,MATCH($A$120,VENDREDI!AA6:AA29,0))</f>
        <v>0.33333333333333331</v>
      </c>
      <c r="IB120" s="565">
        <f>INDEX(VENDREDI!$B$6:$B$29,MATCH($A$120,VENDREDI!AB6:AB29,0))</f>
        <v>0.33333333333333331</v>
      </c>
      <c r="IC120" s="572">
        <f t="shared" si="84"/>
        <v>0.66666666666666663</v>
      </c>
      <c r="IG120" s="772">
        <f t="shared" si="85"/>
        <v>0</v>
      </c>
      <c r="JG120" s="572">
        <f t="shared" si="86"/>
        <v>0</v>
      </c>
      <c r="JI120" s="772">
        <f t="shared" si="87"/>
        <v>0</v>
      </c>
      <c r="KI120" s="572">
        <f t="shared" si="88"/>
        <v>0</v>
      </c>
      <c r="KK120" s="565">
        <f t="shared" si="89"/>
        <v>0</v>
      </c>
      <c r="LK120" s="572">
        <f t="shared" si="90"/>
        <v>0</v>
      </c>
      <c r="LM120" s="565">
        <f t="shared" si="91"/>
        <v>0</v>
      </c>
      <c r="MM120" s="572">
        <f t="shared" si="92"/>
        <v>0</v>
      </c>
      <c r="MP120" s="565">
        <f t="shared" si="93"/>
        <v>0</v>
      </c>
      <c r="NP120" s="572">
        <f t="shared" si="94"/>
        <v>0</v>
      </c>
      <c r="NS120" s="564">
        <f t="shared" si="95"/>
        <v>0</v>
      </c>
      <c r="NT120" s="617" t="e">
        <f>INDEX(LUNDI!$B$63:$B$66,MATCH(A120,LUNDI!$D$63:$D$66,0))</f>
        <v>#N/A</v>
      </c>
      <c r="NU120" s="618" t="e">
        <f>INDEX(LUNDI!$B$63:$B$66,MATCH(A120,LUNDI!$E$63:$E$66,0))</f>
        <v>#N/A</v>
      </c>
      <c r="NV120" s="625" t="e">
        <f>INDEX(LUNDI!$H$63:$H$66,MATCH(A120,LUNDI!$J$63:$J$66,0))</f>
        <v>#N/A</v>
      </c>
      <c r="NW120" s="626" t="e">
        <f>INDEX(LUNDI!$H$63:$H$66,MATCH(A120,LUNDI!$K$63:$K$66,0))</f>
        <v>#N/A</v>
      </c>
      <c r="NX120" s="617" t="e">
        <f>INDEX(MARDI!$B$63:$B$66,MATCH(A120,MARDI!$D$63:$D$66,0))</f>
        <v>#N/A</v>
      </c>
      <c r="NY120" s="618" t="e">
        <f>INDEX(MARDI!$B$63:$B$66,MATCH(A120,MARDI!$E$63:$E$66,0))</f>
        <v>#N/A</v>
      </c>
      <c r="NZ120" s="625" t="e">
        <f>INDEX(MARDI!$H$63:$H$66,MATCH(A120,MARDI!$J$63:$J$66,0))</f>
        <v>#N/A</v>
      </c>
      <c r="OA120" s="626" t="e">
        <f>INDEX(MARDI!$H$63:$H$66,MATCH(A120,MARDI!$K$63:$K$66,0))</f>
        <v>#N/A</v>
      </c>
      <c r="OB120" s="617" t="e">
        <f>INDEX(MERCREDI!$B$63:$B$66,MATCH(A120,MERCREDI!$D$63:$D$66,0))</f>
        <v>#N/A</v>
      </c>
      <c r="OC120" s="618" t="e">
        <f>INDEX(MERCREDI!$B$63:$B$66,MATCH(A120,MERCREDI!$E$63:$E$66,0))</f>
        <v>#N/A</v>
      </c>
      <c r="OD120" s="625" t="e">
        <f>INDEX(MERCREDI!$H$63:$H$66,MATCH(A120,MERCREDI!$J$63:$J$66,0))</f>
        <v>#N/A</v>
      </c>
      <c r="OE120" s="626" t="e">
        <f>INDEX(MERCREDI!$H$63:$H$66,MATCH(A120,MERCREDI!$K$63:$K$66,0))</f>
        <v>#N/A</v>
      </c>
      <c r="OF120" s="617" t="e">
        <f>INDEX(JEUDI!$B$63:$B$66,MATCH(A120,JEUDI!$D$63:$D$66,0))</f>
        <v>#N/A</v>
      </c>
      <c r="OG120" s="618" t="e">
        <f>INDEX(JEUDI!$B$63:$B$66,MATCH(A120,JEUDI!$E$63:$E$66,0))</f>
        <v>#N/A</v>
      </c>
      <c r="OH120" s="625" t="e">
        <f>INDEX(JEUDI!$H$63:$H$66,MATCH(A120,JEUDI!$J$63:$J$66,0))</f>
        <v>#N/A</v>
      </c>
      <c r="OI120" s="626" t="e">
        <f>INDEX(JEUDI!$H$63:$H$66,MATCH(A120,JEUDI!$K$63:$K$66,0))</f>
        <v>#N/A</v>
      </c>
      <c r="OJ120" s="617" t="e">
        <f>INDEX(VENDREDI!$B$63:$B$66,MATCH(A120,VENDREDI!$D$63:$D$66,0))</f>
        <v>#N/A</v>
      </c>
      <c r="OK120" s="618" t="e">
        <f>INDEX(VENDREDI!$B$63:$B$66,MATCH(A120,VENDREDI!$E$63:$E$66,0))</f>
        <v>#N/A</v>
      </c>
      <c r="OL120" s="625" t="e">
        <f>INDEX(VENDREDI!$H$63:$H$66,MATCH(A120,VENDREDI!$J$63:$J$66,0))</f>
        <v>#N/A</v>
      </c>
      <c r="OM120" s="626" t="e">
        <f>INDEX(VENDREDI!$H$63:$H$66,MATCH(A120,VENDREDI!$K$63:$K$66,0))</f>
        <v>#N/A</v>
      </c>
      <c r="ON120" s="669">
        <f t="shared" si="96"/>
        <v>0</v>
      </c>
      <c r="OO120" s="641" t="e">
        <f>INDEX(LUNDI!$C$63:$C$66,MATCH(A120,LUNDI!$D$63:$D$66,0))</f>
        <v>#N/A</v>
      </c>
      <c r="OP120" s="642" t="e">
        <f>INDEX(LUNDI!$C$63:$C$66,MATCH(A120,LUNDI!$E$63:$E$66,0))</f>
        <v>#N/A</v>
      </c>
      <c r="OQ120" s="645" t="e">
        <f>INDEX(LUNDI!$I$63:$I$66,MATCH(A120,LUNDI!$J$63:$J$66,0))</f>
        <v>#N/A</v>
      </c>
      <c r="OR120" s="646" t="e">
        <f>INDEX(LUNDI!$I$63:$I$66,MATCH(A120,LUNDI!$K$63:$K$66,0))</f>
        <v>#N/A</v>
      </c>
      <c r="OS120" s="649" t="e">
        <f>INDEX(MARDI!$C$63:$C$66,MATCH(A120,MARDI!$D$63:$D$66,0))</f>
        <v>#N/A</v>
      </c>
      <c r="OT120" s="650" t="e">
        <f>INDEX(MARDI!$C$63:$C$66,MATCH(A120,MARDI!$E$63:$E$66,0))</f>
        <v>#N/A</v>
      </c>
      <c r="OU120" s="651" t="e">
        <f>INDEX(MARDI!$I$63:$I$66,MATCH(A120,MARDI!$J$63:$J$66,0))</f>
        <v>#N/A</v>
      </c>
      <c r="OV120" s="652" t="e">
        <f>INDEX(MARDI!$I$63:$I$66,MATCH(A120,MARDI!$K$63:$K$66,0))</f>
        <v>#N/A</v>
      </c>
      <c r="OW120" s="657" t="e">
        <f>INDEX(MERCREDI!$C$63:$C$66,MATCH(A120,MERCREDI!$D$63:$D$66,0))</f>
        <v>#N/A</v>
      </c>
      <c r="OX120" s="658" t="e">
        <f>INDEX(MERCREDI!$C$63:$C$66,MATCH(A120,MERCREDI!$E$63:$E$66,0))</f>
        <v>#N/A</v>
      </c>
      <c r="OY120" s="659" t="e">
        <f>INDEX(MERCREDI!$I$63:$I$66,MATCH(A120,MERCREDI!$J$63:$J$66,0))</f>
        <v>#N/A</v>
      </c>
      <c r="OZ120" s="660" t="e">
        <f>INDEX(MERCREDI!$I$63:$I$66,MATCH(A120,MERCREDI!$K$63:$K$66,0))</f>
        <v>#N/A</v>
      </c>
      <c r="PA120" s="657" t="e">
        <f>INDEX(JEUDI!$C$63:$C$66,MATCH(A120,JEUDI!$D$63:$D$66,0))</f>
        <v>#N/A</v>
      </c>
      <c r="PB120" s="658" t="e">
        <f>INDEX(JEUDI!$C$63:$C$66,MATCH(A120,JEUDI!$E$63:$E$66,0))</f>
        <v>#N/A</v>
      </c>
      <c r="PC120" s="659" t="e">
        <f>INDEX(JEUDI!$I$63:$I$66,MATCH(A120,JEUDI!$J$63:$J$66,0))</f>
        <v>#N/A</v>
      </c>
      <c r="PD120" s="660" t="e">
        <f>INDEX(JEUDI!$I$63:$I$66,MATCH(A120,JEUDI!$K$63:$K$66,0))</f>
        <v>#N/A</v>
      </c>
      <c r="PE120" s="657" t="e">
        <f>INDEX(VENDREDI!$C$63:$C$66,MATCH(A120,VENDREDI!$D$63:$D$66,0))</f>
        <v>#N/A</v>
      </c>
      <c r="PF120" s="658" t="e">
        <f>INDEX(VENDREDI!$C$63:$C$66,MATCH(A120,VENDREDI!$E$63:$E$66,0))</f>
        <v>#N/A</v>
      </c>
      <c r="PG120" s="659" t="e">
        <f>INDEX(VENDREDI!$I$63:$I$66,MATCH(A120,VENDREDI!$J$63:$J$66,0))</f>
        <v>#N/A</v>
      </c>
      <c r="PH120" s="660" t="e">
        <f>INDEX(VENDREDI!$I$63:$I$66,MATCH(A120,VENDREDI!$K$63:$K$66,0))</f>
        <v>#N/A</v>
      </c>
    </row>
    <row r="121" spans="1:424" x14ac:dyDescent="0.25">
      <c r="A121" s="198">
        <f>'LISTE DES PROFS'!A116</f>
        <v>0</v>
      </c>
      <c r="B121" s="226">
        <f t="shared" si="69"/>
        <v>0</v>
      </c>
      <c r="C121" s="487">
        <f t="shared" si="70"/>
        <v>0</v>
      </c>
      <c r="D121" s="481">
        <f t="shared" si="71"/>
        <v>0</v>
      </c>
      <c r="E121" s="482">
        <f t="shared" si="72"/>
        <v>0</v>
      </c>
      <c r="F121" s="226">
        <f t="shared" si="73"/>
        <v>0</v>
      </c>
      <c r="G121" s="487">
        <f t="shared" si="74"/>
        <v>0</v>
      </c>
      <c r="H121" s="481">
        <f t="shared" si="97"/>
        <v>0</v>
      </c>
      <c r="I121" s="482">
        <f t="shared" si="76"/>
        <v>0</v>
      </c>
      <c r="J121" s="226">
        <f t="shared" si="98"/>
        <v>0</v>
      </c>
      <c r="K121" s="487">
        <f t="shared" si="99"/>
        <v>0</v>
      </c>
      <c r="L121" s="481">
        <f t="shared" si="100"/>
        <v>0</v>
      </c>
      <c r="M121" s="482">
        <f t="shared" si="101"/>
        <v>0</v>
      </c>
      <c r="N121" s="492">
        <f t="shared" si="77"/>
        <v>0</v>
      </c>
      <c r="P121" s="226">
        <f>COUNTIF(LUNDI!$D$6:$AB$15,A121)</f>
        <v>0</v>
      </c>
      <c r="Q121" s="228">
        <f>COUNTIF(LUNDI!$D$20:$Y$29,A121)</f>
        <v>0</v>
      </c>
      <c r="R121" s="444">
        <f t="shared" si="56"/>
        <v>0</v>
      </c>
      <c r="S121" s="228">
        <f>COUNTIF(MARDI!$D$6:$AB$15,A121)</f>
        <v>0</v>
      </c>
      <c r="T121" s="228">
        <f>COUNTIF(MARDI!$D$20:$Y$29,A121)</f>
        <v>0</v>
      </c>
      <c r="U121" s="444">
        <f t="shared" si="57"/>
        <v>0</v>
      </c>
      <c r="V121" s="228">
        <f>COUNTIF(MERCREDI!$D$6:$AB$15,A121)</f>
        <v>0</v>
      </c>
      <c r="W121" s="228">
        <f>COUNTIF(MERCREDI!$D$20:$Y$29,A121)</f>
        <v>0</v>
      </c>
      <c r="X121" s="444">
        <f t="shared" si="58"/>
        <v>0</v>
      </c>
      <c r="Y121" s="228">
        <f>COUNTIF(JEUDI!$D$6:$AB$15,A121)</f>
        <v>0</v>
      </c>
      <c r="Z121" s="228">
        <f>COUNTIF(JEUDI!$D$20:$Y$29,A121)</f>
        <v>0</v>
      </c>
      <c r="AA121" s="444">
        <f t="shared" si="59"/>
        <v>0</v>
      </c>
      <c r="AB121" s="228">
        <f>COUNTIF(VENDREDI!$D$6:$AB$15,A121)</f>
        <v>0</v>
      </c>
      <c r="AC121" s="229">
        <f>COUNTIF(VENDREDI!$D$20:$Y$29,A121)</f>
        <v>0</v>
      </c>
      <c r="AD121" s="451">
        <f t="shared" si="60"/>
        <v>0</v>
      </c>
      <c r="AE121" s="226">
        <f>COUNTIF(LUNDI!$D$63:$D$66,A121)</f>
        <v>0</v>
      </c>
      <c r="AF121" s="227">
        <f>COUNTIF(LUNDI!$E$63:$E$66,A121)</f>
        <v>0</v>
      </c>
      <c r="AG121" s="228">
        <f>COUNTIF(MARDI!$D$63:$D$66,A121)</f>
        <v>0</v>
      </c>
      <c r="AH121" s="234">
        <f>COUNTIF(MARDI!$E$63:$E$66,A121)</f>
        <v>0</v>
      </c>
      <c r="AI121" s="228">
        <f>COUNTIF(MERCREDI!$D$63:$D$66,A121)</f>
        <v>0</v>
      </c>
      <c r="AJ121" s="234">
        <f>COUNTIF(MERCREDI!$E$63:$E$66,A121)</f>
        <v>0</v>
      </c>
      <c r="AK121" s="228">
        <f>COUNTIF(JEUDI!$D$63:$D$66,A121)</f>
        <v>0</v>
      </c>
      <c r="AL121" s="227">
        <f>COUNTIF(JEUDI!$E$63:$E$66,A121)</f>
        <v>0</v>
      </c>
      <c r="AM121" s="228">
        <f>COUNTIF(VENDREDI!$D$63:$D$66,A121)</f>
        <v>0</v>
      </c>
      <c r="AN121" s="525">
        <f>COUNTIF(VENDREDI!$E$63:$E$66,A121)</f>
        <v>0</v>
      </c>
      <c r="AO121" s="226">
        <f>COUNTIF(LUNDI!$F$63:$F$66,A121)</f>
        <v>0</v>
      </c>
      <c r="AP121" s="227"/>
      <c r="AQ121" s="228">
        <f>COUNTIF(MARDI!$F$63:$F$66,A121)</f>
        <v>0</v>
      </c>
      <c r="AR121" s="227"/>
      <c r="AS121" s="228">
        <f>COUNTIF(MERCREDI!$F$63:$F$66,A121)</f>
        <v>0</v>
      </c>
      <c r="AT121" s="227"/>
      <c r="AU121" s="228">
        <f>COUNTIF(JEUDI!$F$63:$F$66,A121)</f>
        <v>0</v>
      </c>
      <c r="AV121" s="227"/>
      <c r="AW121" s="229">
        <f>COUNTIF(VENDREDI!$F$63:$F$66,A121)</f>
        <v>0</v>
      </c>
      <c r="AZ121" s="236">
        <f>COUNTIF(LUNDI!$D$35:$AB$44,A121)</f>
        <v>0</v>
      </c>
      <c r="BA121" s="237">
        <f>COUNTIF(LUNDI!$D$49:$Y$58,A121)</f>
        <v>0</v>
      </c>
      <c r="BB121" s="444">
        <f t="shared" si="61"/>
        <v>0</v>
      </c>
      <c r="BC121" s="237">
        <f>COUNTIF(MARDI!$D$35:$AB$44,A121)</f>
        <v>0</v>
      </c>
      <c r="BD121" s="237">
        <f>COUNTIF(MARDI!$D$49:$Y$58,A121)</f>
        <v>0</v>
      </c>
      <c r="BE121" s="444">
        <f t="shared" si="62"/>
        <v>0</v>
      </c>
      <c r="BF121" s="237">
        <f>COUNTIF(MERCREDI!$D$35:$AB$44,A121)</f>
        <v>0</v>
      </c>
      <c r="BG121" s="237">
        <f>COUNTIF(MERCREDI!$D$49:$Y$58,A121)</f>
        <v>0</v>
      </c>
      <c r="BH121" s="444">
        <f t="shared" si="63"/>
        <v>0</v>
      </c>
      <c r="BI121" s="237">
        <f>COUNTIF(JEUDI!$D$35:$AB$44,A121)</f>
        <v>0</v>
      </c>
      <c r="BJ121" s="237">
        <f>COUNTIF(JEUDI!$D$49:$Y$58,A121)</f>
        <v>0</v>
      </c>
      <c r="BK121" s="444">
        <f t="shared" si="64"/>
        <v>0</v>
      </c>
      <c r="BL121" s="237">
        <f>COUNTIF(VENDREDI!$D$35:$AB$44,A121)</f>
        <v>0</v>
      </c>
      <c r="BM121" s="238">
        <f>COUNTIF(VENDREDI!$D$49:$Y$58,A121)</f>
        <v>0</v>
      </c>
      <c r="BN121" s="451">
        <f t="shared" si="65"/>
        <v>0</v>
      </c>
      <c r="BO121" s="207">
        <f>COUNTIF(LUNDI!$J$63:$J$66,A121)</f>
        <v>0</v>
      </c>
      <c r="BP121" s="41">
        <f>COUNTIF(LUNDI!$K$63:$K$66,A121)</f>
        <v>0</v>
      </c>
      <c r="BQ121" s="207">
        <f>COUNTIF(MARDI!$J$63:$J$66,A121)</f>
        <v>0</v>
      </c>
      <c r="BR121" s="41">
        <f>COUNTIF(MARDI!$K$63:$K$66,A121)</f>
        <v>0</v>
      </c>
      <c r="BS121" s="207">
        <f>COUNTIF(MERCREDI!$J$63:$J$66,A121)</f>
        <v>0</v>
      </c>
      <c r="BT121" s="41">
        <f>COUNTIF(MERCREDI!$K$63:$K$66,A121)</f>
        <v>0</v>
      </c>
      <c r="BU121" s="207">
        <f>COUNTIF(JEUDI!$J$63:$J$66,A121)</f>
        <v>0</v>
      </c>
      <c r="BV121" s="41">
        <f>COUNTIF(JEUDI!$K$63:$K$66,A121)</f>
        <v>0</v>
      </c>
      <c r="BW121" s="207">
        <f>COUNTIF(VENDREDI!$J$63:$J$66,A121)</f>
        <v>0</v>
      </c>
      <c r="BX121" s="42">
        <f>COUNTIF(VENDREDI!$K$63:$K$66,A121)</f>
        <v>0</v>
      </c>
      <c r="BY121" s="207">
        <f>COUNTIF(LUNDI!$L$66:$L177,A121)</f>
        <v>0</v>
      </c>
      <c r="BZ121" s="208"/>
      <c r="CA121" s="41">
        <f>COUNTIF(MARDI!$L$63:$L$66,A121)</f>
        <v>0</v>
      </c>
      <c r="CB121" s="208"/>
      <c r="CC121" s="208">
        <f>COUNTIF(MERCREDI!$L$63:$L$66,A121)</f>
        <v>0</v>
      </c>
      <c r="CD121" s="208"/>
      <c r="CE121" s="41">
        <f>COUNTIF(JEUDI!$L$63:$L$66,A121)</f>
        <v>0</v>
      </c>
      <c r="CF121" s="208"/>
      <c r="CG121" s="209">
        <f>COUNTIF(VENDREDI!$L$63:$L$66,A121)</f>
        <v>0</v>
      </c>
      <c r="CH121" s="466"/>
      <c r="CI121" s="466"/>
      <c r="CJ121" s="466"/>
      <c r="CK121" s="43">
        <f>COUNTIF(LUNDI!$O$64:$O$66,A121)</f>
        <v>0</v>
      </c>
      <c r="CL121" s="41">
        <f>COUNTIF(MARDI!$O$64:$O$66,A121)</f>
        <v>0</v>
      </c>
      <c r="CM121" s="41">
        <f>COUNTIF(MERCREDI!$O$64:$O$66,A121)</f>
        <v>0</v>
      </c>
      <c r="CN121" s="41">
        <f>COUNTIF(JEUDI!$O$64:$O$66,A121)</f>
        <v>0</v>
      </c>
      <c r="CO121" s="42">
        <f>COUNTIF(VENDREDI!$O$64:$O$66,A121)</f>
        <v>0</v>
      </c>
      <c r="CQ121" s="43">
        <f>COUNTIF(LUNDI!$P$64:$P$66,A121)</f>
        <v>0</v>
      </c>
      <c r="CR121" s="41">
        <f>COUNTIF(MARDI!$P$64:$P$66,A121)</f>
        <v>0</v>
      </c>
      <c r="CS121" s="41">
        <f>COUNTIF(MERCREDI!$P$64:$P$66,A121)</f>
        <v>0</v>
      </c>
      <c r="CT121" s="41">
        <f>COUNTIF(JEUDI!$P$64:$P$66,A121)</f>
        <v>0</v>
      </c>
      <c r="CU121" s="42">
        <f>COUNTIF(VENDREDI!$P$64:$P$66,A121)</f>
        <v>0</v>
      </c>
      <c r="CV121" s="543">
        <f t="shared" si="78"/>
        <v>0</v>
      </c>
      <c r="CW121" s="559" t="e">
        <f>INDEX(LUNDI!$B$6:$B$29,MATCH($A$121,LUNDI!D6:D29,0))</f>
        <v>#N/A</v>
      </c>
      <c r="CX121" s="559" t="e">
        <f>INDEX(LUNDI!$B$6:$B$29,MATCH($A$121,LUNDI!E6:E29,0))</f>
        <v>#N/A</v>
      </c>
      <c r="CY121" s="559" t="e">
        <f>INDEX(LUNDI!$B$6:$B$29,MATCH($A$121,LUNDI!F6:F29,0))</f>
        <v>#N/A</v>
      </c>
      <c r="CZ121" s="559" t="e">
        <f>INDEX(LUNDI!$B$6:$B$29,MATCH($A$121,LUNDI!G6:G29,0))</f>
        <v>#N/A</v>
      </c>
      <c r="DA121" s="559" t="e">
        <f>INDEX(LUNDI!$B$6:$B$29,MATCH($A$121,LUNDI!H6:H29,0))</f>
        <v>#N/A</v>
      </c>
      <c r="DB121" s="559" t="e">
        <f>INDEX(LUNDI!$B$6:$B$29,MATCH($A$121,LUNDI!I6:I29,0))</f>
        <v>#N/A</v>
      </c>
      <c r="DC121" s="559" t="e">
        <f>INDEX(LUNDI!$B$6:$B$29,MATCH($A$121,LUNDI!J6:J29,0))</f>
        <v>#N/A</v>
      </c>
      <c r="DD121" s="559" t="e">
        <f>INDEX(LUNDI!$B$6:$B$29,MATCH($A$121,LUNDI!K6:K29,0))</f>
        <v>#N/A</v>
      </c>
      <c r="DE121" s="559" t="e">
        <f>INDEX(LUNDI!$B$6:$B$29,MATCH($A$121,LUNDI!L6:L29,0))</f>
        <v>#N/A</v>
      </c>
      <c r="DF121" s="559" t="e">
        <f>INDEX(LUNDI!$B$6:$B$29,MATCH($A$121,LUNDI!M6:M29,0))</f>
        <v>#N/A</v>
      </c>
      <c r="DG121" s="559" t="e">
        <f>INDEX(LUNDI!$B$6:$B$29,MATCH($A$121,LUNDI!N6:N29,0))</f>
        <v>#N/A</v>
      </c>
      <c r="DH121" s="559" t="e">
        <f>INDEX(LUNDI!$B$6:$B$29,MATCH($A$121,LUNDI!O6:O29,0))</f>
        <v>#N/A</v>
      </c>
      <c r="DI121" s="559" t="e">
        <f>INDEX(LUNDI!$B$6:$B$29,MATCH($A$121,LUNDI!P6:P29,0))</f>
        <v>#N/A</v>
      </c>
      <c r="DJ121" s="559" t="e">
        <f>INDEX(LUNDI!$B$6:$B$29,MATCH($A$121,LUNDI!Q6:Q29,0))</f>
        <v>#N/A</v>
      </c>
      <c r="DK121" s="559" t="e">
        <f>INDEX(LUNDI!$B$6:$B$29,MATCH($A$121,LUNDI!R6:R29,0))</f>
        <v>#N/A</v>
      </c>
      <c r="DL121" s="559" t="e">
        <f>INDEX(LUNDI!$B$6:$B$29,MATCH($A$121,LUNDI!S6:S29,0))</f>
        <v>#N/A</v>
      </c>
      <c r="DM121" s="559" t="e">
        <f>INDEX(LUNDI!$B$6:$B$29,MATCH($A$121,LUNDI!T6:T29,0))</f>
        <v>#N/A</v>
      </c>
      <c r="DN121" s="559" t="e">
        <f>INDEX(LUNDI!$B$6:$B$29,MATCH($A$121,LUNDI!U6:U29,0))</f>
        <v>#N/A</v>
      </c>
      <c r="DO121" s="559" t="e">
        <f>INDEX(LUNDI!$B$6:$B$29,MATCH($A$121,LUNDI!V6:V29,0))</f>
        <v>#N/A</v>
      </c>
      <c r="DP121" s="559" t="e">
        <f>INDEX(LUNDI!$B$6:$B$29,MATCH($A$121,LUNDI!W6:W29,0))</f>
        <v>#N/A</v>
      </c>
      <c r="DQ121" s="559" t="e">
        <f>INDEX(LUNDI!$B$6:$B$29,MATCH($A$121,LUNDI!X6:X29,0))</f>
        <v>#N/A</v>
      </c>
      <c r="DR121" s="559" t="e">
        <f>INDEX(LUNDI!$B$6:$B$29,MATCH($A$121,LUNDI!Y6:Y29,0))</f>
        <v>#N/A</v>
      </c>
      <c r="DS121" s="559" t="e">
        <f>INDEX(LUNDI!$B$6:$B$29,MATCH($A$121,LUNDI!Z6:Z29,0))</f>
        <v>#N/A</v>
      </c>
      <c r="DT121" s="559">
        <f>INDEX(LUNDI!$B$6:$B$29,MATCH($A$121,LUNDI!AA6:AA29,0))</f>
        <v>0.33333333333333331</v>
      </c>
      <c r="DU121" s="559">
        <f>INDEX(LUNDI!$B$6:$B$29,MATCH($A$121,LUNDI!AB6:AB29,0))</f>
        <v>0.33333333333333331</v>
      </c>
      <c r="DV121" s="572">
        <f t="shared" si="102"/>
        <v>0.66666666666666663</v>
      </c>
      <c r="DW121" s="543">
        <f t="shared" si="103"/>
        <v>0</v>
      </c>
      <c r="DX121" s="559" t="e">
        <f>INDEX(MARDI!$B$6:$B$29,MATCH($A$121,MARDI!D6:D29,0))</f>
        <v>#N/A</v>
      </c>
      <c r="DY121" s="559" t="e">
        <f>INDEX(MARDI!$B$6:$B$29,MATCH($A$121,MARDI!E6:E29,0))</f>
        <v>#N/A</v>
      </c>
      <c r="DZ121" s="559" t="e">
        <f>INDEX(MARDI!$B$6:$B$29,MATCH($A$121,MARDI!F6:F29,0))</f>
        <v>#N/A</v>
      </c>
      <c r="EA121" s="559" t="e">
        <f>INDEX(MARDI!$B$6:$B$29,MATCH($A$121,MARDI!G6:G29,0))</f>
        <v>#N/A</v>
      </c>
      <c r="EB121" s="559" t="e">
        <f>INDEX(MARDI!$B$6:$B$29,MATCH($A$121,MARDI!H6:H29,0))</f>
        <v>#N/A</v>
      </c>
      <c r="EC121" s="559" t="e">
        <f>INDEX(MARDI!$B$6:$B$29,MATCH($A$121,MARDI!I6:I29,0))</f>
        <v>#N/A</v>
      </c>
      <c r="ED121" s="559" t="e">
        <f>INDEX(MARDI!$B$6:$B$29,MATCH($A$121,MARDI!J6:J29,0))</f>
        <v>#N/A</v>
      </c>
      <c r="EE121" s="559" t="e">
        <f>INDEX(MARDI!$B$6:$B$29,MATCH($A$121,MARDI!K6:K29,0))</f>
        <v>#N/A</v>
      </c>
      <c r="EF121" s="559" t="e">
        <f>INDEX(MARDI!$B$6:$B$29,MATCH($A$121,MARDI!L6:L29,0))</f>
        <v>#N/A</v>
      </c>
      <c r="EG121" s="559" t="e">
        <f>INDEX(MARDI!$B$6:$B$29,MATCH($A$121,MARDI!M6:M29,0))</f>
        <v>#N/A</v>
      </c>
      <c r="EH121" s="559" t="e">
        <f>INDEX(MARDI!$B$6:$B$29,MATCH($A$121,MARDI!N6:N29,0))</f>
        <v>#N/A</v>
      </c>
      <c r="EI121" s="559" t="e">
        <f>INDEX(MARDI!$B$6:$B$29,MATCH($A$121,MARDI!O6:O29,0))</f>
        <v>#N/A</v>
      </c>
      <c r="EJ121" s="559" t="e">
        <f>INDEX(MARDI!$B$6:$B$29,MATCH($A$121,MARDI!P6:P29,0))</f>
        <v>#N/A</v>
      </c>
      <c r="EK121" s="559" t="e">
        <f>INDEX(MARDI!$B$6:$B$29,MATCH($A$121,MARDI!Q6:Q29,0))</f>
        <v>#N/A</v>
      </c>
      <c r="EL121" s="559" t="e">
        <f>INDEX(MARDI!$B$6:$B$29,MATCH($A$121,MARDI!R6:R29,0))</f>
        <v>#N/A</v>
      </c>
      <c r="EM121" s="559" t="e">
        <f>INDEX(MARDI!$B$6:$B$29,MATCH($A$121,MARDI!S6:S29,0))</f>
        <v>#N/A</v>
      </c>
      <c r="EN121" s="559" t="e">
        <f>INDEX(MARDI!$B$6:$B$29,MATCH($A$121,MARDI!T6:T29,0))</f>
        <v>#N/A</v>
      </c>
      <c r="EO121" s="559" t="e">
        <f>INDEX(MARDI!$B$6:$B$29,MATCH($A$121,MARDI!U6:U29,0))</f>
        <v>#N/A</v>
      </c>
      <c r="EP121" s="559" t="e">
        <f>INDEX(MARDI!$B$6:$B$29,MATCH($A$121,MARDI!V6:V29,0))</f>
        <v>#N/A</v>
      </c>
      <c r="EQ121" s="559" t="e">
        <f>INDEX(MARDI!$B$6:$B$29,MATCH($A$121,MARDI!W6:W29,0))</f>
        <v>#N/A</v>
      </c>
      <c r="ER121" s="559" t="e">
        <f>INDEX(MARDI!$B$6:$B$29,MATCH($A$121,MARDI!X6:X29,0))</f>
        <v>#N/A</v>
      </c>
      <c r="ES121" s="559" t="e">
        <f>INDEX(MARDI!$B$6:$B$29,MATCH($A$121,MARDI!Y6:Y29,0))</f>
        <v>#N/A</v>
      </c>
      <c r="ET121" s="559" t="e">
        <f>INDEX(MARDI!$B$6:$B$29,MATCH($A$121,MARDI!Z6:Z29,0))</f>
        <v>#N/A</v>
      </c>
      <c r="EU121" s="559">
        <f>INDEX(MARDI!$B$6:$B$29,MATCH($A$121,MARDI!AA6:AA29,0))</f>
        <v>0.33333333333333331</v>
      </c>
      <c r="EV121" s="559">
        <f>INDEX(MARDI!$B$6:$B$29,MATCH($A$121,MARDI!AB6:AB29,0))</f>
        <v>0.33333333333333331</v>
      </c>
      <c r="EW121" s="572">
        <f t="shared" si="104"/>
        <v>0.66666666666666663</v>
      </c>
      <c r="EY121" s="568">
        <f t="shared" si="79"/>
        <v>0</v>
      </c>
      <c r="EZ121" s="559" t="e">
        <f>INDEX(MERCREDI!$B$6:$B$29,MATCH($A$121,MERCREDI!D6:D29,0))</f>
        <v>#N/A</v>
      </c>
      <c r="FA121" s="559" t="e">
        <f>INDEX(MERCREDI!$B$6:$B$29,MATCH($A$121,MERCREDI!E6:E29,0))</f>
        <v>#N/A</v>
      </c>
      <c r="FB121" s="559" t="e">
        <f>INDEX(MERCREDI!$B$6:$B$29,MATCH($A$121,MERCREDI!F6:F29,0))</f>
        <v>#N/A</v>
      </c>
      <c r="FC121" s="559" t="e">
        <f>INDEX(MERCREDI!$B$6:$B$29,MATCH($A$121,MERCREDI!G6:G29,0))</f>
        <v>#N/A</v>
      </c>
      <c r="FD121" s="559" t="e">
        <f>INDEX(MERCREDI!$B$6:$B$29,MATCH($A$121,MERCREDI!H6:H29,0))</f>
        <v>#N/A</v>
      </c>
      <c r="FE121" s="559" t="e">
        <f>INDEX(MERCREDI!$B$6:$B$29,MATCH($A$121,MERCREDI!I6:I29,0))</f>
        <v>#N/A</v>
      </c>
      <c r="FF121" s="559" t="e">
        <f>INDEX(MERCREDI!$B$6:$B$29,MATCH($A$121,MERCREDI!J6:J29,0))</f>
        <v>#N/A</v>
      </c>
      <c r="FG121" s="559" t="e">
        <f>INDEX(MERCREDI!$B$6:$B$29,MATCH($A$121,MERCREDI!K6:K29,0))</f>
        <v>#N/A</v>
      </c>
      <c r="FH121" s="559" t="e">
        <f>INDEX(MERCREDI!$B$6:$B$29,MATCH($A$121,MERCREDI!L6:L29,0))</f>
        <v>#N/A</v>
      </c>
      <c r="FI121" s="559" t="e">
        <f>INDEX(MERCREDI!$B$6:$B$29,MATCH($A$121,MERCREDI!M6:M29,0))</f>
        <v>#N/A</v>
      </c>
      <c r="FJ121" s="559" t="e">
        <f>INDEX(MERCREDI!$B$6:$B$29,MATCH($A$121,MERCREDI!N6:N29,0))</f>
        <v>#N/A</v>
      </c>
      <c r="FK121" s="559" t="e">
        <f>INDEX(MERCREDI!$B$6:$B$29,MATCH($A$121,MERCREDI!O6:O29,0))</f>
        <v>#N/A</v>
      </c>
      <c r="FL121" s="559" t="e">
        <f>INDEX(MERCREDI!$B$6:$B$29,MATCH($A$121,MERCREDI!P6:P29,0))</f>
        <v>#N/A</v>
      </c>
      <c r="FM121" s="559" t="e">
        <f>INDEX(MERCREDI!$B$6:$B$29,MATCH($A$121,MERCREDI!Q6:Q29,0))</f>
        <v>#N/A</v>
      </c>
      <c r="FN121" s="559" t="e">
        <f>INDEX(MERCREDI!$B$6:$B$29,MATCH($A$121,MERCREDI!R6:R29,0))</f>
        <v>#N/A</v>
      </c>
      <c r="FO121" s="559" t="e">
        <f>INDEX(MERCREDI!$B$6:$B$29,MATCH($A$121,MERCREDI!S6:S29,0))</f>
        <v>#N/A</v>
      </c>
      <c r="FP121" s="559" t="e">
        <f>INDEX(MERCREDI!$B$6:$B$29,MATCH($A$121,MERCREDI!T6:T29,0))</f>
        <v>#N/A</v>
      </c>
      <c r="FQ121" s="559" t="e">
        <f>INDEX(MERCREDI!$B$6:$B$29,MATCH($A$121,MERCREDI!U6:U29,0))</f>
        <v>#N/A</v>
      </c>
      <c r="FR121" s="559" t="e">
        <f>INDEX(MERCREDI!$B$6:$B$29,MATCH($A$121,MERCREDI!V6:V29,0))</f>
        <v>#N/A</v>
      </c>
      <c r="FS121" s="559" t="e">
        <f>INDEX(MERCREDI!$B$6:$B$29,MATCH($A$121,MERCREDI!W6:W29,0))</f>
        <v>#N/A</v>
      </c>
      <c r="FT121" s="559" t="e">
        <f>INDEX(MERCREDI!$B$6:$B$29,MATCH($A$121,MERCREDI!X6:X29,0))</f>
        <v>#N/A</v>
      </c>
      <c r="FU121" s="559" t="e">
        <f>INDEX(MERCREDI!$B$6:$B$29,MATCH($A$121,MERCREDI!Y6:Y29,0))</f>
        <v>#N/A</v>
      </c>
      <c r="FV121" s="559" t="e">
        <f>INDEX(MERCREDI!$B$6:$B$29,MATCH($A$121,MERCREDI!Z6:Z29,0))</f>
        <v>#N/A</v>
      </c>
      <c r="FW121" s="559">
        <f>INDEX(MERCREDI!$B$6:$B$29,MATCH($A$121,MERCREDI!AA6:AA29,0))</f>
        <v>0.33333333333333331</v>
      </c>
      <c r="FX121" s="559">
        <f>INDEX(MERCREDI!$B$6:$B$29,MATCH($A$121,MERCREDI!AB6:AB29,0))</f>
        <v>0.33333333333333331</v>
      </c>
      <c r="FY121" s="572">
        <f t="shared" si="80"/>
        <v>0.66666666666666663</v>
      </c>
      <c r="GA121" s="570">
        <f t="shared" si="81"/>
        <v>0</v>
      </c>
      <c r="GB121" s="565" t="e">
        <f>INDEX(JEUDI!$B$6:$B$29,MATCH($A$121,JEUDI!D6:D29,0))</f>
        <v>#N/A</v>
      </c>
      <c r="GC121" s="565" t="e">
        <f>INDEX(JEUDI!$B$6:$B$29,MATCH($A$121,JEUDI!E6:E29,0))</f>
        <v>#N/A</v>
      </c>
      <c r="GD121" s="565" t="e">
        <f>INDEX(JEUDI!$B$6:$B$29,MATCH($A$121,JEUDI!F6:F29,0))</f>
        <v>#N/A</v>
      </c>
      <c r="GE121" s="565" t="e">
        <f>INDEX(JEUDI!$B$6:$B$29,MATCH($A$121,JEUDI!G6:G29,0))</f>
        <v>#N/A</v>
      </c>
      <c r="GF121" s="565" t="e">
        <f>INDEX(JEUDI!$B$6:$B$29,MATCH($A$121,JEUDI!H6:H29,0))</f>
        <v>#N/A</v>
      </c>
      <c r="GG121" s="565" t="e">
        <f>INDEX(JEUDI!$B$6:$B$29,MATCH($A$121,JEUDI!I6:I29,0))</f>
        <v>#N/A</v>
      </c>
      <c r="GH121" s="565" t="e">
        <f>INDEX(JEUDI!$B$6:$B$29,MATCH($A$121,JEUDI!J6:J29,0))</f>
        <v>#N/A</v>
      </c>
      <c r="GI121" s="565" t="e">
        <f>INDEX(JEUDI!$B$6:$B$29,MATCH($A$121,JEUDI!K6:K29,0))</f>
        <v>#N/A</v>
      </c>
      <c r="GJ121" s="565" t="e">
        <f>INDEX(JEUDI!$B$6:$B$29,MATCH($A$121,JEUDI!L6:L29,0))</f>
        <v>#N/A</v>
      </c>
      <c r="GK121" s="565" t="e">
        <f>INDEX(JEUDI!$B$6:$B$29,MATCH($A$121,JEUDI!M6:M29,0))</f>
        <v>#N/A</v>
      </c>
      <c r="GL121" s="565" t="e">
        <f>INDEX(JEUDI!$B$6:$B$29,MATCH($A$121,JEUDI!N6:N29,0))</f>
        <v>#N/A</v>
      </c>
      <c r="GM121" s="565" t="e">
        <f>INDEX(JEUDI!$B$6:$B$29,MATCH($A$121,JEUDI!O6:O29,0))</f>
        <v>#N/A</v>
      </c>
      <c r="GN121" s="565" t="e">
        <f>INDEX(JEUDI!$B$6:$B$29,MATCH($A$121,JEUDI!P6:P29,0))</f>
        <v>#N/A</v>
      </c>
      <c r="GO121" s="565" t="e">
        <f>INDEX(JEUDI!$B$6:$B$29,MATCH($A$121,JEUDI!Q6:Q29,0))</f>
        <v>#N/A</v>
      </c>
      <c r="GP121" s="565" t="e">
        <f>INDEX(JEUDI!$B$6:$B$29,MATCH($A$121,JEUDI!R6:R29,0))</f>
        <v>#N/A</v>
      </c>
      <c r="GQ121" s="565" t="e">
        <f>INDEX(JEUDI!$B$6:$B$29,MATCH($A$121,JEUDI!S6:S29,0))</f>
        <v>#N/A</v>
      </c>
      <c r="GR121" s="565" t="e">
        <f>INDEX(JEUDI!$B$6:$B$29,MATCH($A$121,JEUDI!T6:T29,0))</f>
        <v>#N/A</v>
      </c>
      <c r="GS121" s="565" t="e">
        <f>INDEX(JEUDI!$B$6:$B$29,MATCH($A$121,JEUDI!U6:U29,0))</f>
        <v>#N/A</v>
      </c>
      <c r="GT121" s="565" t="e">
        <f>INDEX(JEUDI!$B$6:$B$29,MATCH($A$121,JEUDI!V6:V29,0))</f>
        <v>#N/A</v>
      </c>
      <c r="GU121" s="565" t="e">
        <f>INDEX(JEUDI!$B$6:$B$29,MATCH($A$121,JEUDI!W6:W29,0))</f>
        <v>#N/A</v>
      </c>
      <c r="GV121" s="565" t="e">
        <f>INDEX(JEUDI!$B$6:$B$29,MATCH($A$121,JEUDI!X6:X29,0))</f>
        <v>#N/A</v>
      </c>
      <c r="GW121" s="565" t="e">
        <f>INDEX(JEUDI!$B$6:$B$29,MATCH($A$121,JEUDI!Y6:Y29,0))</f>
        <v>#N/A</v>
      </c>
      <c r="GX121" s="565" t="e">
        <f>INDEX(JEUDI!$B$6:$B$29,MATCH($A$121,JEUDI!Z6:Z29,0))</f>
        <v>#N/A</v>
      </c>
      <c r="GY121" s="565">
        <f>INDEX(JEUDI!$B$6:$B$29,MATCH($A$121,JEUDI!AA6:AA29,0))</f>
        <v>0.33333333333333331</v>
      </c>
      <c r="GZ121" s="565">
        <f>INDEX(JEUDI!$B$6:$B$29,MATCH($A$121,JEUDI!AB6:AB29,0))</f>
        <v>0.33333333333333331</v>
      </c>
      <c r="HA121" s="572">
        <f t="shared" si="82"/>
        <v>0.66666666666666663</v>
      </c>
      <c r="HC121" s="772">
        <f t="shared" si="83"/>
        <v>0</v>
      </c>
      <c r="HD121" s="565" t="e">
        <f>INDEX(VENDREDI!$B$6:$B$29,MATCH($A$121,VENDREDI!D6:D29,0))</f>
        <v>#N/A</v>
      </c>
      <c r="HE121" s="565" t="e">
        <f>INDEX(VENDREDI!$B$6:$B$29,MATCH($A$121,VENDREDI!E6:E29,0))</f>
        <v>#N/A</v>
      </c>
      <c r="HF121" s="565" t="e">
        <f>INDEX(VENDREDI!$B$6:$B$29,MATCH($A$121,VENDREDI!F6:F29,0))</f>
        <v>#N/A</v>
      </c>
      <c r="HG121" s="565" t="e">
        <f>INDEX(VENDREDI!$B$6:$B$29,MATCH($A$121,VENDREDI!G6:G29,0))</f>
        <v>#N/A</v>
      </c>
      <c r="HH121" s="565" t="e">
        <f>INDEX(VENDREDI!$B$6:$B$29,MATCH($A$121,VENDREDI!H6:H29,0))</f>
        <v>#N/A</v>
      </c>
      <c r="HI121" s="565" t="e">
        <f>INDEX(VENDREDI!$B$6:$B$29,MATCH($A$121,VENDREDI!I6:I29,0))</f>
        <v>#N/A</v>
      </c>
      <c r="HJ121" s="565" t="e">
        <f>INDEX(VENDREDI!$B$6:$B$29,MATCH($A$121,VENDREDI!J6:J29,0))</f>
        <v>#N/A</v>
      </c>
      <c r="HK121" s="565" t="e">
        <f>INDEX(VENDREDI!$B$6:$B$29,MATCH($A$121,VENDREDI!K6:K29,0))</f>
        <v>#N/A</v>
      </c>
      <c r="HL121" s="565" t="e">
        <f>INDEX(VENDREDI!$B$6:$B$29,MATCH($A$121,VENDREDI!L6:L29,0))</f>
        <v>#N/A</v>
      </c>
      <c r="HM121" s="565" t="e">
        <f>INDEX(VENDREDI!$B$6:$B$29,MATCH($A$121,VENDREDI!M6:M29,0))</f>
        <v>#N/A</v>
      </c>
      <c r="HN121" s="565" t="e">
        <f>INDEX(VENDREDI!$B$6:$B$29,MATCH($A$121,VENDREDI!N6:N29,0))</f>
        <v>#N/A</v>
      </c>
      <c r="HO121" s="565" t="e">
        <f>INDEX(VENDREDI!$B$6:$B$29,MATCH($A$121,VENDREDI!O6:O29,0))</f>
        <v>#N/A</v>
      </c>
      <c r="HP121" s="565" t="e">
        <f>INDEX(VENDREDI!$B$6:$B$29,MATCH($A$121,VENDREDI!P6:P29,0))</f>
        <v>#N/A</v>
      </c>
      <c r="HQ121" s="565" t="e">
        <f>INDEX(VENDREDI!$B$6:$B$29,MATCH($A$121,VENDREDI!Q6:Q29,0))</f>
        <v>#N/A</v>
      </c>
      <c r="HR121" s="565" t="e">
        <f>INDEX(VENDREDI!$B$6:$B$29,MATCH($A$121,VENDREDI!R6:R29,0))</f>
        <v>#N/A</v>
      </c>
      <c r="HS121" s="565" t="e">
        <f>INDEX(VENDREDI!$B$6:$B$29,MATCH($A$121,VENDREDI!S6:S29,0))</f>
        <v>#N/A</v>
      </c>
      <c r="HT121" s="565" t="e">
        <f>INDEX(VENDREDI!$B$6:$B$29,MATCH($A$121,VENDREDI!T6:T29,0))</f>
        <v>#N/A</v>
      </c>
      <c r="HU121" s="565" t="e">
        <f>INDEX(VENDREDI!$B$6:$B$29,MATCH($A$121,VENDREDI!U6:U29,0))</f>
        <v>#N/A</v>
      </c>
      <c r="HV121" s="565" t="e">
        <f>INDEX(VENDREDI!$B$6:$B$29,MATCH($A$121,VENDREDI!V6:V29,0))</f>
        <v>#N/A</v>
      </c>
      <c r="HW121" s="565" t="e">
        <f>INDEX(VENDREDI!$B$6:$B$29,MATCH($A$121,VENDREDI!W6:W29,0))</f>
        <v>#N/A</v>
      </c>
      <c r="HX121" s="565" t="e">
        <f>INDEX(VENDREDI!$B$6:$B$29,MATCH($A$121,VENDREDI!X6:X29,0))</f>
        <v>#N/A</v>
      </c>
      <c r="HY121" s="565" t="e">
        <f>INDEX(VENDREDI!$B$6:$B$29,MATCH($A$121,VENDREDI!Y6:Y29,0))</f>
        <v>#N/A</v>
      </c>
      <c r="HZ121" s="565" t="e">
        <f>INDEX(VENDREDI!$B$6:$B$29,MATCH($A$121,VENDREDI!Z6:Z29,0))</f>
        <v>#N/A</v>
      </c>
      <c r="IA121" s="565">
        <f>INDEX(VENDREDI!$B$6:$B$29,MATCH($A$121,VENDREDI!AA6:AA29,0))</f>
        <v>0.33333333333333331</v>
      </c>
      <c r="IB121" s="565">
        <f>INDEX(VENDREDI!$B$6:$B$29,MATCH($A$121,VENDREDI!AB6:AB29,0))</f>
        <v>0.33333333333333331</v>
      </c>
      <c r="IC121" s="572">
        <f t="shared" si="84"/>
        <v>0.66666666666666663</v>
      </c>
      <c r="IG121" s="772">
        <f t="shared" si="85"/>
        <v>0</v>
      </c>
      <c r="JG121" s="572">
        <f t="shared" si="86"/>
        <v>0</v>
      </c>
      <c r="JI121" s="772">
        <f t="shared" si="87"/>
        <v>0</v>
      </c>
      <c r="KI121" s="572">
        <f t="shared" si="88"/>
        <v>0</v>
      </c>
      <c r="KK121" s="565">
        <f t="shared" si="89"/>
        <v>0</v>
      </c>
      <c r="LK121" s="572">
        <f t="shared" si="90"/>
        <v>0</v>
      </c>
      <c r="LM121" s="565">
        <f t="shared" si="91"/>
        <v>0</v>
      </c>
      <c r="MM121" s="572">
        <f t="shared" si="92"/>
        <v>0</v>
      </c>
      <c r="MP121" s="565">
        <f t="shared" si="93"/>
        <v>0</v>
      </c>
      <c r="NP121" s="572">
        <f t="shared" si="94"/>
        <v>0</v>
      </c>
      <c r="NS121" s="564">
        <f t="shared" si="95"/>
        <v>0</v>
      </c>
      <c r="NT121" s="617" t="e">
        <f>INDEX(LUNDI!$B$63:$B$66,MATCH(A121,LUNDI!$D$63:$D$66,0))</f>
        <v>#N/A</v>
      </c>
      <c r="NU121" s="618" t="e">
        <f>INDEX(LUNDI!$B$63:$B$66,MATCH(A121,LUNDI!$E$63:$E$66,0))</f>
        <v>#N/A</v>
      </c>
      <c r="NV121" s="625" t="e">
        <f>INDEX(LUNDI!$H$63:$H$66,MATCH(A121,LUNDI!$J$63:$J$66,0))</f>
        <v>#N/A</v>
      </c>
      <c r="NW121" s="626" t="e">
        <f>INDEX(LUNDI!$H$63:$H$66,MATCH(A121,LUNDI!$K$63:$K$66,0))</f>
        <v>#N/A</v>
      </c>
      <c r="NX121" s="617" t="e">
        <f>INDEX(MARDI!$B$63:$B$66,MATCH(A121,MARDI!$D$63:$D$66,0))</f>
        <v>#N/A</v>
      </c>
      <c r="NY121" s="618" t="e">
        <f>INDEX(MARDI!$B$63:$B$66,MATCH(A121,MARDI!$E$63:$E$66,0))</f>
        <v>#N/A</v>
      </c>
      <c r="NZ121" s="625" t="e">
        <f>INDEX(MARDI!$H$63:$H$66,MATCH(A121,MARDI!$J$63:$J$66,0))</f>
        <v>#N/A</v>
      </c>
      <c r="OA121" s="626" t="e">
        <f>INDEX(MARDI!$H$63:$H$66,MATCH(A121,MARDI!$K$63:$K$66,0))</f>
        <v>#N/A</v>
      </c>
      <c r="OB121" s="617" t="e">
        <f>INDEX(MERCREDI!$B$63:$B$66,MATCH(A121,MERCREDI!$D$63:$D$66,0))</f>
        <v>#N/A</v>
      </c>
      <c r="OC121" s="618" t="e">
        <f>INDEX(MERCREDI!$B$63:$B$66,MATCH(A121,MERCREDI!$E$63:$E$66,0))</f>
        <v>#N/A</v>
      </c>
      <c r="OD121" s="625" t="e">
        <f>INDEX(MERCREDI!$H$63:$H$66,MATCH(A121,MERCREDI!$J$63:$J$66,0))</f>
        <v>#N/A</v>
      </c>
      <c r="OE121" s="626" t="e">
        <f>INDEX(MERCREDI!$H$63:$H$66,MATCH(A121,MERCREDI!$K$63:$K$66,0))</f>
        <v>#N/A</v>
      </c>
      <c r="OF121" s="617" t="e">
        <f>INDEX(JEUDI!$B$63:$B$66,MATCH(A121,JEUDI!$D$63:$D$66,0))</f>
        <v>#N/A</v>
      </c>
      <c r="OG121" s="618" t="e">
        <f>INDEX(JEUDI!$B$63:$B$66,MATCH(A121,JEUDI!$E$63:$E$66,0))</f>
        <v>#N/A</v>
      </c>
      <c r="OH121" s="625" t="e">
        <f>INDEX(JEUDI!$H$63:$H$66,MATCH(A121,JEUDI!$J$63:$J$66,0))</f>
        <v>#N/A</v>
      </c>
      <c r="OI121" s="626" t="e">
        <f>INDEX(JEUDI!$H$63:$H$66,MATCH(A121,JEUDI!$K$63:$K$66,0))</f>
        <v>#N/A</v>
      </c>
      <c r="OJ121" s="617" t="e">
        <f>INDEX(VENDREDI!$B$63:$B$66,MATCH(A121,VENDREDI!$D$63:$D$66,0))</f>
        <v>#N/A</v>
      </c>
      <c r="OK121" s="618" t="e">
        <f>INDEX(VENDREDI!$B$63:$B$66,MATCH(A121,VENDREDI!$E$63:$E$66,0))</f>
        <v>#N/A</v>
      </c>
      <c r="OL121" s="625" t="e">
        <f>INDEX(VENDREDI!$H$63:$H$66,MATCH(A121,VENDREDI!$J$63:$J$66,0))</f>
        <v>#N/A</v>
      </c>
      <c r="OM121" s="626" t="e">
        <f>INDEX(VENDREDI!$H$63:$H$66,MATCH(A121,VENDREDI!$K$63:$K$66,0))</f>
        <v>#N/A</v>
      </c>
      <c r="ON121" s="669">
        <f t="shared" si="96"/>
        <v>0</v>
      </c>
      <c r="OO121" s="641" t="e">
        <f>INDEX(LUNDI!$C$63:$C$66,MATCH(A121,LUNDI!$D$63:$D$66,0))</f>
        <v>#N/A</v>
      </c>
      <c r="OP121" s="642" t="e">
        <f>INDEX(LUNDI!$C$63:$C$66,MATCH(A121,LUNDI!$E$63:$E$66,0))</f>
        <v>#N/A</v>
      </c>
      <c r="OQ121" s="645" t="e">
        <f>INDEX(LUNDI!$I$63:$I$66,MATCH(A121,LUNDI!$J$63:$J$66,0))</f>
        <v>#N/A</v>
      </c>
      <c r="OR121" s="646" t="e">
        <f>INDEX(LUNDI!$I$63:$I$66,MATCH(A121,LUNDI!$K$63:$K$66,0))</f>
        <v>#N/A</v>
      </c>
      <c r="OS121" s="649" t="e">
        <f>INDEX(MARDI!$C$63:$C$66,MATCH(A121,MARDI!$D$63:$D$66,0))</f>
        <v>#N/A</v>
      </c>
      <c r="OT121" s="650" t="e">
        <f>INDEX(MARDI!$C$63:$C$66,MATCH(A121,MARDI!$E$63:$E$66,0))</f>
        <v>#N/A</v>
      </c>
      <c r="OU121" s="651" t="e">
        <f>INDEX(MARDI!$I$63:$I$66,MATCH(A121,MARDI!$J$63:$J$66,0))</f>
        <v>#N/A</v>
      </c>
      <c r="OV121" s="652" t="e">
        <f>INDEX(MARDI!$I$63:$I$66,MATCH(A121,MARDI!$K$63:$K$66,0))</f>
        <v>#N/A</v>
      </c>
      <c r="OW121" s="657" t="e">
        <f>INDEX(MERCREDI!$C$63:$C$66,MATCH(A121,MERCREDI!$D$63:$D$66,0))</f>
        <v>#N/A</v>
      </c>
      <c r="OX121" s="658" t="e">
        <f>INDEX(MERCREDI!$C$63:$C$66,MATCH(A121,MERCREDI!$E$63:$E$66,0))</f>
        <v>#N/A</v>
      </c>
      <c r="OY121" s="659" t="e">
        <f>INDEX(MERCREDI!$I$63:$I$66,MATCH(A121,MERCREDI!$J$63:$J$66,0))</f>
        <v>#N/A</v>
      </c>
      <c r="OZ121" s="660" t="e">
        <f>INDEX(MERCREDI!$I$63:$I$66,MATCH(A121,MERCREDI!$K$63:$K$66,0))</f>
        <v>#N/A</v>
      </c>
      <c r="PA121" s="657" t="e">
        <f>INDEX(JEUDI!$C$63:$C$66,MATCH(A121,JEUDI!$D$63:$D$66,0))</f>
        <v>#N/A</v>
      </c>
      <c r="PB121" s="658" t="e">
        <f>INDEX(JEUDI!$C$63:$C$66,MATCH(A121,JEUDI!$E$63:$E$66,0))</f>
        <v>#N/A</v>
      </c>
      <c r="PC121" s="659" t="e">
        <f>INDEX(JEUDI!$I$63:$I$66,MATCH(A121,JEUDI!$J$63:$J$66,0))</f>
        <v>#N/A</v>
      </c>
      <c r="PD121" s="660" t="e">
        <f>INDEX(JEUDI!$I$63:$I$66,MATCH(A121,JEUDI!$K$63:$K$66,0))</f>
        <v>#N/A</v>
      </c>
      <c r="PE121" s="657" t="e">
        <f>INDEX(VENDREDI!$C$63:$C$66,MATCH(A121,VENDREDI!$D$63:$D$66,0))</f>
        <v>#N/A</v>
      </c>
      <c r="PF121" s="658" t="e">
        <f>INDEX(VENDREDI!$C$63:$C$66,MATCH(A121,VENDREDI!$E$63:$E$66,0))</f>
        <v>#N/A</v>
      </c>
      <c r="PG121" s="659" t="e">
        <f>INDEX(VENDREDI!$I$63:$I$66,MATCH(A121,VENDREDI!$J$63:$J$66,0))</f>
        <v>#N/A</v>
      </c>
      <c r="PH121" s="660" t="e">
        <f>INDEX(VENDREDI!$I$63:$I$66,MATCH(A121,VENDREDI!$K$63:$K$66,0))</f>
        <v>#N/A</v>
      </c>
    </row>
    <row r="122" spans="1:424" x14ac:dyDescent="0.25">
      <c r="A122" s="200">
        <f>'LISTE DES PROFS'!A117</f>
        <v>0</v>
      </c>
      <c r="B122" s="233">
        <f t="shared" si="69"/>
        <v>0</v>
      </c>
      <c r="C122" s="234">
        <f t="shared" si="70"/>
        <v>0</v>
      </c>
      <c r="D122" s="234">
        <f t="shared" si="71"/>
        <v>0</v>
      </c>
      <c r="E122" s="235">
        <f t="shared" si="72"/>
        <v>0</v>
      </c>
      <c r="F122" s="233">
        <f t="shared" si="73"/>
        <v>0</v>
      </c>
      <c r="G122" s="234">
        <f t="shared" si="74"/>
        <v>0</v>
      </c>
      <c r="H122" s="234">
        <f t="shared" si="97"/>
        <v>0</v>
      </c>
      <c r="I122" s="235">
        <f t="shared" si="76"/>
        <v>0</v>
      </c>
      <c r="J122" s="233">
        <f t="shared" si="98"/>
        <v>0</v>
      </c>
      <c r="K122" s="234">
        <f t="shared" si="99"/>
        <v>0</v>
      </c>
      <c r="L122" s="234">
        <f t="shared" si="100"/>
        <v>0</v>
      </c>
      <c r="M122" s="235">
        <f t="shared" si="101"/>
        <v>0</v>
      </c>
      <c r="N122" s="491">
        <f t="shared" si="77"/>
        <v>0</v>
      </c>
      <c r="O122" s="506"/>
      <c r="P122" s="240">
        <f>COUNTIF(LUNDI!$D$6:$AB$15,A122)</f>
        <v>0</v>
      </c>
      <c r="Q122" s="241">
        <f>COUNTIF(LUNDI!$D$20:$Y$29,A122)</f>
        <v>0</v>
      </c>
      <c r="R122" s="444">
        <f t="shared" si="56"/>
        <v>0</v>
      </c>
      <c r="S122" s="241">
        <f>COUNTIF(MARDI!$D$6:$AB$15,A122)</f>
        <v>0</v>
      </c>
      <c r="T122" s="241">
        <f>COUNTIF(MARDI!$D$20:$Y$29,A122)</f>
        <v>0</v>
      </c>
      <c r="U122" s="444">
        <f t="shared" si="57"/>
        <v>0</v>
      </c>
      <c r="V122" s="241">
        <f>COUNTIF(MERCREDI!$D$6:$AB$15,A122)</f>
        <v>0</v>
      </c>
      <c r="W122" s="241">
        <f>COUNTIF(MERCREDI!$D$20:$Y$29,A122)</f>
        <v>0</v>
      </c>
      <c r="X122" s="444">
        <f t="shared" si="58"/>
        <v>0</v>
      </c>
      <c r="Y122" s="241">
        <f>COUNTIF(JEUDI!$D$6:$AB$15,A122)</f>
        <v>0</v>
      </c>
      <c r="Z122" s="241">
        <f>COUNTIF(JEUDI!$D$20:$Y$29,A122)</f>
        <v>0</v>
      </c>
      <c r="AA122" s="444">
        <f t="shared" si="59"/>
        <v>0</v>
      </c>
      <c r="AB122" s="241">
        <f>COUNTIF(VENDREDI!$D$6:$AB$15,A122)</f>
        <v>0</v>
      </c>
      <c r="AC122" s="242">
        <f>COUNTIF(VENDREDI!$D$20:$Y$29,A122)</f>
        <v>0</v>
      </c>
      <c r="AD122" s="451">
        <f t="shared" si="60"/>
        <v>0</v>
      </c>
      <c r="AE122" s="226">
        <f>COUNTIF(LUNDI!$D$63:$D$66,A122)</f>
        <v>0</v>
      </c>
      <c r="AF122" s="227">
        <f>COUNTIF(LUNDI!$E$63:$E$66,A122)</f>
        <v>0</v>
      </c>
      <c r="AG122" s="228">
        <f>COUNTIF(MARDI!$D$63:$D$66,A122)</f>
        <v>0</v>
      </c>
      <c r="AH122" s="234">
        <f>COUNTIF(MARDI!$E$63:$E$66,A122)</f>
        <v>0</v>
      </c>
      <c r="AI122" s="228">
        <f>COUNTIF(MERCREDI!$D$63:$D$66,A122)</f>
        <v>0</v>
      </c>
      <c r="AJ122" s="234">
        <f>COUNTIF(MERCREDI!$E$63:$E$66,A122)</f>
        <v>0</v>
      </c>
      <c r="AK122" s="228">
        <f>COUNTIF(JEUDI!$D$63:$D$66,A122)</f>
        <v>0</v>
      </c>
      <c r="AL122" s="227">
        <f>COUNTIF(JEUDI!$E$63:$E$66,A122)</f>
        <v>0</v>
      </c>
      <c r="AM122" s="228">
        <f>COUNTIF(VENDREDI!$D$63:$D$66,A122)</f>
        <v>0</v>
      </c>
      <c r="AN122" s="525">
        <f>COUNTIF(VENDREDI!$E$63:$E$66,A122)</f>
        <v>0</v>
      </c>
      <c r="AO122" s="240">
        <f>COUNTIF(LUNDI!$F$63:$F$66,A122)</f>
        <v>0</v>
      </c>
      <c r="AP122" s="241"/>
      <c r="AQ122" s="241">
        <f>COUNTIF(MARDI!$F$63:$F$66,A122)</f>
        <v>0</v>
      </c>
      <c r="AR122" s="241"/>
      <c r="AS122" s="241">
        <f>COUNTIF(MERCREDI!$F$63:$F$66,A122)</f>
        <v>0</v>
      </c>
      <c r="AT122" s="241"/>
      <c r="AU122" s="241">
        <f>COUNTIF(JEUDI!$F$63:$F$66,A122)</f>
        <v>0</v>
      </c>
      <c r="AV122" s="241"/>
      <c r="AW122" s="242">
        <f>COUNTIF(VENDREDI!$F$63:$F$66,A122)</f>
        <v>0</v>
      </c>
      <c r="AX122" s="239"/>
      <c r="AY122" s="239"/>
      <c r="AZ122" s="233">
        <f>COUNTIF(LUNDI!$D$35:$AB$44,A122)</f>
        <v>0</v>
      </c>
      <c r="BA122" s="234">
        <f>COUNTIF(LUNDI!$D$49:$Y$58,A122)</f>
        <v>0</v>
      </c>
      <c r="BB122" s="444">
        <f t="shared" si="61"/>
        <v>0</v>
      </c>
      <c r="BC122" s="234">
        <f>COUNTIF(MARDI!$D$35:$AB$44,A122)</f>
        <v>0</v>
      </c>
      <c r="BD122" s="234">
        <f>COUNTIF(MARDI!$D$49:$Y$58,A122)</f>
        <v>0</v>
      </c>
      <c r="BE122" s="444">
        <f t="shared" si="62"/>
        <v>0</v>
      </c>
      <c r="BF122" s="234">
        <f>COUNTIF(MERCREDI!$D$35:$AB$44,A122)</f>
        <v>0</v>
      </c>
      <c r="BG122" s="234">
        <f>COUNTIF(MERCREDI!$D$49:$Y$58,A122)</f>
        <v>0</v>
      </c>
      <c r="BH122" s="444">
        <f t="shared" si="63"/>
        <v>0</v>
      </c>
      <c r="BI122" s="234">
        <f>COUNTIF(JEUDI!$D$35:$AB$44,A122)</f>
        <v>0</v>
      </c>
      <c r="BJ122" s="234">
        <f>COUNTIF(JEUDI!$D$49:$Y$58,A122)</f>
        <v>0</v>
      </c>
      <c r="BK122" s="444">
        <f t="shared" si="64"/>
        <v>0</v>
      </c>
      <c r="BL122" s="234">
        <f>COUNTIF(VENDREDI!$D$35:$AB$44,A122)</f>
        <v>0</v>
      </c>
      <c r="BM122" s="235">
        <f>COUNTIF(VENDREDI!$D$49:$Y$58,A122)</f>
        <v>0</v>
      </c>
      <c r="BN122" s="451">
        <f t="shared" si="65"/>
        <v>0</v>
      </c>
      <c r="BO122" s="207">
        <f>COUNTIF(LUNDI!$J$63:$J$66,A122)</f>
        <v>0</v>
      </c>
      <c r="BP122" s="41">
        <f>COUNTIF(LUNDI!$K$63:$K$66,A122)</f>
        <v>0</v>
      </c>
      <c r="BQ122" s="207">
        <f>COUNTIF(MARDI!$J$63:$J$66,A122)</f>
        <v>0</v>
      </c>
      <c r="BR122" s="41">
        <f>COUNTIF(MARDI!$K$63:$K$66,A122)</f>
        <v>0</v>
      </c>
      <c r="BS122" s="207">
        <f>COUNTIF(MERCREDI!$J$63:$J$66,A122)</f>
        <v>0</v>
      </c>
      <c r="BT122" s="41">
        <f>COUNTIF(MERCREDI!$K$63:$K$66,A122)</f>
        <v>0</v>
      </c>
      <c r="BU122" s="207">
        <f>COUNTIF(JEUDI!$J$63:$J$66,A122)</f>
        <v>0</v>
      </c>
      <c r="BV122" s="41">
        <f>COUNTIF(JEUDI!$K$63:$K$66,A122)</f>
        <v>0</v>
      </c>
      <c r="BW122" s="207">
        <f>COUNTIF(VENDREDI!$J$63:$J$66,A122)</f>
        <v>0</v>
      </c>
      <c r="BX122" s="42">
        <f>COUNTIF(VENDREDI!$K$63:$K$66,A122)</f>
        <v>0</v>
      </c>
      <c r="BY122" s="207">
        <f>COUNTIF(LUNDI!$L$66:$L178,A122)</f>
        <v>0</v>
      </c>
      <c r="BZ122" s="208"/>
      <c r="CA122" s="41">
        <f>COUNTIF(MARDI!$L$63:$L$66,A122)</f>
        <v>0</v>
      </c>
      <c r="CB122" s="208"/>
      <c r="CC122" s="208">
        <f>COUNTIF(MERCREDI!$L$63:$L$66,A122)</f>
        <v>0</v>
      </c>
      <c r="CD122" s="208"/>
      <c r="CE122" s="41">
        <f>COUNTIF(JEUDI!$L$63:$L$66,A122)</f>
        <v>0</v>
      </c>
      <c r="CF122" s="208"/>
      <c r="CG122" s="209">
        <f>COUNTIF(VENDREDI!$L$63:$L$66,A122)</f>
        <v>0</v>
      </c>
      <c r="CH122" s="466"/>
      <c r="CI122" s="466"/>
      <c r="CJ122" s="466"/>
      <c r="CK122" s="43">
        <f>COUNTIF(LUNDI!$O$64:$O$66,A122)</f>
        <v>0</v>
      </c>
      <c r="CL122" s="41">
        <f>COUNTIF(MARDI!$O$64:$O$66,A122)</f>
        <v>0</v>
      </c>
      <c r="CM122" s="41">
        <f>COUNTIF(MERCREDI!$O$64:$O$66,A122)</f>
        <v>0</v>
      </c>
      <c r="CN122" s="41">
        <f>COUNTIF(JEUDI!$O$64:$O$66,A122)</f>
        <v>0</v>
      </c>
      <c r="CO122" s="42">
        <f>COUNTIF(VENDREDI!$O$64:$O$66,A122)</f>
        <v>0</v>
      </c>
      <c r="CQ122" s="43">
        <f>COUNTIF(LUNDI!$P$64:$P$66,A122)</f>
        <v>0</v>
      </c>
      <c r="CR122" s="41">
        <f>COUNTIF(MARDI!$P$64:$P$66,A122)</f>
        <v>0</v>
      </c>
      <c r="CS122" s="41">
        <f>COUNTIF(MERCREDI!$P$64:$P$66,A122)</f>
        <v>0</v>
      </c>
      <c r="CT122" s="41">
        <f>COUNTIF(JEUDI!$P$64:$P$66,A122)</f>
        <v>0</v>
      </c>
      <c r="CU122" s="42">
        <f>COUNTIF(VENDREDI!$P$64:$P$66,A122)</f>
        <v>0</v>
      </c>
      <c r="CV122" s="543">
        <f t="shared" si="78"/>
        <v>0</v>
      </c>
      <c r="CW122" s="559" t="e">
        <f>INDEX(LUNDI!$B$6:$B$29,MATCH($A$122,LUNDI!D6:D29,0))</f>
        <v>#N/A</v>
      </c>
      <c r="CX122" s="559" t="e">
        <f>INDEX(LUNDI!$B$6:$B$29,MATCH($A$122,LUNDI!E6:E29,0))</f>
        <v>#N/A</v>
      </c>
      <c r="CY122" s="559" t="e">
        <f>INDEX(LUNDI!$B$6:$B$29,MATCH($A$122,LUNDI!F6:F29,0))</f>
        <v>#N/A</v>
      </c>
      <c r="CZ122" s="559" t="e">
        <f>INDEX(LUNDI!$B$6:$B$29,MATCH($A$122,LUNDI!G6:G29,0))</f>
        <v>#N/A</v>
      </c>
      <c r="DA122" s="559" t="e">
        <f>INDEX(LUNDI!$B$6:$B$29,MATCH($A$122,LUNDI!H6:H29,0))</f>
        <v>#N/A</v>
      </c>
      <c r="DB122" s="559" t="e">
        <f>INDEX(LUNDI!$B$6:$B$29,MATCH($A$122,LUNDI!I6:I29,0))</f>
        <v>#N/A</v>
      </c>
      <c r="DC122" s="559" t="e">
        <f>INDEX(LUNDI!$B$6:$B$29,MATCH($A$122,LUNDI!J6:J29,0))</f>
        <v>#N/A</v>
      </c>
      <c r="DD122" s="559" t="e">
        <f>INDEX(LUNDI!$B$6:$B$29,MATCH($A$122,LUNDI!K6:K29,0))</f>
        <v>#N/A</v>
      </c>
      <c r="DE122" s="559" t="e">
        <f>INDEX(LUNDI!$B$6:$B$29,MATCH($A$122,LUNDI!L6:L29,0))</f>
        <v>#N/A</v>
      </c>
      <c r="DF122" s="559" t="e">
        <f>INDEX(LUNDI!$B$6:$B$29,MATCH($A$122,LUNDI!M6:M29,0))</f>
        <v>#N/A</v>
      </c>
      <c r="DG122" s="559" t="e">
        <f>INDEX(LUNDI!$B$6:$B$29,MATCH($A$122,LUNDI!N6:N29,0))</f>
        <v>#N/A</v>
      </c>
      <c r="DH122" s="559" t="e">
        <f>INDEX(LUNDI!$B$6:$B$29,MATCH($A$122,LUNDI!O6:O29,0))</f>
        <v>#N/A</v>
      </c>
      <c r="DI122" s="559" t="e">
        <f>INDEX(LUNDI!$B$6:$B$29,MATCH($A$122,LUNDI!P6:P29,0))</f>
        <v>#N/A</v>
      </c>
      <c r="DJ122" s="559" t="e">
        <f>INDEX(LUNDI!$B$6:$B$29,MATCH($A$122,LUNDI!Q6:Q29,0))</f>
        <v>#N/A</v>
      </c>
      <c r="DK122" s="559" t="e">
        <f>INDEX(LUNDI!$B$6:$B$29,MATCH($A$122,LUNDI!R6:R29,0))</f>
        <v>#N/A</v>
      </c>
      <c r="DL122" s="559" t="e">
        <f>INDEX(LUNDI!$B$6:$B$29,MATCH($A$122,LUNDI!S6:S29,0))</f>
        <v>#N/A</v>
      </c>
      <c r="DM122" s="559" t="e">
        <f>INDEX(LUNDI!$B$6:$B$29,MATCH($A$122,LUNDI!T6:T29,0))</f>
        <v>#N/A</v>
      </c>
      <c r="DN122" s="559" t="e">
        <f>INDEX(LUNDI!$B$6:$B$29,MATCH($A$122,LUNDI!U6:U29,0))</f>
        <v>#N/A</v>
      </c>
      <c r="DO122" s="559" t="e">
        <f>INDEX(LUNDI!$B$6:$B$29,MATCH($A$122,LUNDI!V6:V29,0))</f>
        <v>#N/A</v>
      </c>
      <c r="DP122" s="559" t="e">
        <f>INDEX(LUNDI!$B$6:$B$29,MATCH($A$122,LUNDI!W6:W29,0))</f>
        <v>#N/A</v>
      </c>
      <c r="DQ122" s="559" t="e">
        <f>INDEX(LUNDI!$B$6:$B$29,MATCH($A$122,LUNDI!X6:X29,0))</f>
        <v>#N/A</v>
      </c>
      <c r="DR122" s="559" t="e">
        <f>INDEX(LUNDI!$B$6:$B$29,MATCH($A$122,LUNDI!Y6:Y29,0))</f>
        <v>#N/A</v>
      </c>
      <c r="DS122" s="559" t="e">
        <f>INDEX(LUNDI!$B$6:$B$29,MATCH($A$122,LUNDI!Z6:Z29,0))</f>
        <v>#N/A</v>
      </c>
      <c r="DT122" s="559">
        <f>INDEX(LUNDI!$B$6:$B$29,MATCH($A$122,LUNDI!AA6:AA29,0))</f>
        <v>0.33333333333333331</v>
      </c>
      <c r="DU122" s="559">
        <f>INDEX(LUNDI!$B$6:$B$29,MATCH($A$122,LUNDI!AB6:AB29,0))</f>
        <v>0.33333333333333331</v>
      </c>
      <c r="DV122" s="572">
        <f t="shared" si="102"/>
        <v>0.66666666666666663</v>
      </c>
      <c r="DW122" s="543">
        <f t="shared" si="103"/>
        <v>0</v>
      </c>
      <c r="DX122" s="559" t="e">
        <f>INDEX(MARDI!$B$6:$B$29,MATCH($A$122,MARDI!D6:D29,0))</f>
        <v>#N/A</v>
      </c>
      <c r="DY122" s="559" t="e">
        <f>INDEX(MARDI!$B$6:$B$29,MATCH($A$122,MARDI!E6:E29,0))</f>
        <v>#N/A</v>
      </c>
      <c r="DZ122" s="559" t="e">
        <f>INDEX(MARDI!$B$6:$B$29,MATCH($A$122,MARDI!F6:F29,0))</f>
        <v>#N/A</v>
      </c>
      <c r="EA122" s="559" t="e">
        <f>INDEX(MARDI!$B$6:$B$29,MATCH($A$122,MARDI!G6:G29,0))</f>
        <v>#N/A</v>
      </c>
      <c r="EB122" s="559" t="e">
        <f>INDEX(MARDI!$B$6:$B$29,MATCH($A$122,MARDI!H6:H29,0))</f>
        <v>#N/A</v>
      </c>
      <c r="EC122" s="559" t="e">
        <f>INDEX(MARDI!$B$6:$B$29,MATCH($A$122,MARDI!I6:I29,0))</f>
        <v>#N/A</v>
      </c>
      <c r="ED122" s="559" t="e">
        <f>INDEX(MARDI!$B$6:$B$29,MATCH($A$122,MARDI!J6:J29,0))</f>
        <v>#N/A</v>
      </c>
      <c r="EE122" s="559" t="e">
        <f>INDEX(MARDI!$B$6:$B$29,MATCH($A$122,MARDI!K6:K29,0))</f>
        <v>#N/A</v>
      </c>
      <c r="EF122" s="559" t="e">
        <f>INDEX(MARDI!$B$6:$B$29,MATCH($A$122,MARDI!L6:L29,0))</f>
        <v>#N/A</v>
      </c>
      <c r="EG122" s="559" t="e">
        <f>INDEX(MARDI!$B$6:$B$29,MATCH($A$122,MARDI!M6:M29,0))</f>
        <v>#N/A</v>
      </c>
      <c r="EH122" s="559" t="e">
        <f>INDEX(MARDI!$B$6:$B$29,MATCH($A$122,MARDI!N6:N29,0))</f>
        <v>#N/A</v>
      </c>
      <c r="EI122" s="559" t="e">
        <f>INDEX(MARDI!$B$6:$B$29,MATCH($A$122,MARDI!O6:O29,0))</f>
        <v>#N/A</v>
      </c>
      <c r="EJ122" s="559" t="e">
        <f>INDEX(MARDI!$B$6:$B$29,MATCH($A$122,MARDI!P6:P29,0))</f>
        <v>#N/A</v>
      </c>
      <c r="EK122" s="559" t="e">
        <f>INDEX(MARDI!$B$6:$B$29,MATCH($A$122,MARDI!Q6:Q29,0))</f>
        <v>#N/A</v>
      </c>
      <c r="EL122" s="559" t="e">
        <f>INDEX(MARDI!$B$6:$B$29,MATCH($A$122,MARDI!R6:R29,0))</f>
        <v>#N/A</v>
      </c>
      <c r="EM122" s="559" t="e">
        <f>INDEX(MARDI!$B$6:$B$29,MATCH($A$122,MARDI!S6:S29,0))</f>
        <v>#N/A</v>
      </c>
      <c r="EN122" s="559" t="e">
        <f>INDEX(MARDI!$B$6:$B$29,MATCH($A$122,MARDI!T6:T29,0))</f>
        <v>#N/A</v>
      </c>
      <c r="EO122" s="559" t="e">
        <f>INDEX(MARDI!$B$6:$B$29,MATCH($A$122,MARDI!U6:U29,0))</f>
        <v>#N/A</v>
      </c>
      <c r="EP122" s="559" t="e">
        <f>INDEX(MARDI!$B$6:$B$29,MATCH($A$122,MARDI!V6:V29,0))</f>
        <v>#N/A</v>
      </c>
      <c r="EQ122" s="559" t="e">
        <f>INDEX(MARDI!$B$6:$B$29,MATCH($A$122,MARDI!W6:W29,0))</f>
        <v>#N/A</v>
      </c>
      <c r="ER122" s="559" t="e">
        <f>INDEX(MARDI!$B$6:$B$29,MATCH($A$122,MARDI!X6:X29,0))</f>
        <v>#N/A</v>
      </c>
      <c r="ES122" s="559" t="e">
        <f>INDEX(MARDI!$B$6:$B$29,MATCH($A$122,MARDI!Y6:Y29,0))</f>
        <v>#N/A</v>
      </c>
      <c r="ET122" s="559" t="e">
        <f>INDEX(MARDI!$B$6:$B$29,MATCH($A$122,MARDI!Z6:Z29,0))</f>
        <v>#N/A</v>
      </c>
      <c r="EU122" s="559">
        <f>INDEX(MARDI!$B$6:$B$29,MATCH($A$122,MARDI!AA6:AA29,0))</f>
        <v>0.33333333333333331</v>
      </c>
      <c r="EV122" s="559">
        <f>INDEX(MARDI!$B$6:$B$29,MATCH($A$122,MARDI!AB6:AB29,0))</f>
        <v>0.33333333333333331</v>
      </c>
      <c r="EW122" s="572">
        <f t="shared" si="104"/>
        <v>0.66666666666666663</v>
      </c>
      <c r="EY122" s="568">
        <f t="shared" si="79"/>
        <v>0</v>
      </c>
      <c r="EZ122" s="559" t="e">
        <f>INDEX(MERCREDI!$B$6:$B$29,MATCH($A$122,MERCREDI!D6:D29,0))</f>
        <v>#N/A</v>
      </c>
      <c r="FA122" s="559" t="e">
        <f>INDEX(MERCREDI!$B$6:$B$29,MATCH($A$122,MERCREDI!E6:E29,0))</f>
        <v>#N/A</v>
      </c>
      <c r="FB122" s="559" t="e">
        <f>INDEX(MERCREDI!$B$6:$B$29,MATCH($A$122,MERCREDI!F6:F29,0))</f>
        <v>#N/A</v>
      </c>
      <c r="FC122" s="559" t="e">
        <f>INDEX(MERCREDI!$B$6:$B$29,MATCH($A$122,MERCREDI!G6:G29,0))</f>
        <v>#N/A</v>
      </c>
      <c r="FD122" s="559" t="e">
        <f>INDEX(MERCREDI!$B$6:$B$29,MATCH($A$122,MERCREDI!H6:H29,0))</f>
        <v>#N/A</v>
      </c>
      <c r="FE122" s="559" t="e">
        <f>INDEX(MERCREDI!$B$6:$B$29,MATCH($A$122,MERCREDI!I6:I29,0))</f>
        <v>#N/A</v>
      </c>
      <c r="FF122" s="559" t="e">
        <f>INDEX(MERCREDI!$B$6:$B$29,MATCH($A$122,MERCREDI!J6:J29,0))</f>
        <v>#N/A</v>
      </c>
      <c r="FG122" s="559" t="e">
        <f>INDEX(MERCREDI!$B$6:$B$29,MATCH($A$122,MERCREDI!K6:K29,0))</f>
        <v>#N/A</v>
      </c>
      <c r="FH122" s="559" t="e">
        <f>INDEX(MERCREDI!$B$6:$B$29,MATCH($A$122,MERCREDI!L6:L29,0))</f>
        <v>#N/A</v>
      </c>
      <c r="FI122" s="559" t="e">
        <f>INDEX(MERCREDI!$B$6:$B$29,MATCH($A$122,MERCREDI!M6:M29,0))</f>
        <v>#N/A</v>
      </c>
      <c r="FJ122" s="559" t="e">
        <f>INDEX(MERCREDI!$B$6:$B$29,MATCH($A$122,MERCREDI!N6:N29,0))</f>
        <v>#N/A</v>
      </c>
      <c r="FK122" s="559" t="e">
        <f>INDEX(MERCREDI!$B$6:$B$29,MATCH($A$122,MERCREDI!O6:O29,0))</f>
        <v>#N/A</v>
      </c>
      <c r="FL122" s="559" t="e">
        <f>INDEX(MERCREDI!$B$6:$B$29,MATCH($A$122,MERCREDI!P6:P29,0))</f>
        <v>#N/A</v>
      </c>
      <c r="FM122" s="559" t="e">
        <f>INDEX(MERCREDI!$B$6:$B$29,MATCH($A$122,MERCREDI!Q6:Q29,0))</f>
        <v>#N/A</v>
      </c>
      <c r="FN122" s="559" t="e">
        <f>INDEX(MERCREDI!$B$6:$B$29,MATCH($A$122,MERCREDI!R6:R29,0))</f>
        <v>#N/A</v>
      </c>
      <c r="FO122" s="559" t="e">
        <f>INDEX(MERCREDI!$B$6:$B$29,MATCH($A$122,MERCREDI!S6:S29,0))</f>
        <v>#N/A</v>
      </c>
      <c r="FP122" s="559" t="e">
        <f>INDEX(MERCREDI!$B$6:$B$29,MATCH($A$122,MERCREDI!T6:T29,0))</f>
        <v>#N/A</v>
      </c>
      <c r="FQ122" s="559" t="e">
        <f>INDEX(MERCREDI!$B$6:$B$29,MATCH($A$122,MERCREDI!U6:U29,0))</f>
        <v>#N/A</v>
      </c>
      <c r="FR122" s="559" t="e">
        <f>INDEX(MERCREDI!$B$6:$B$29,MATCH($A$122,MERCREDI!V6:V29,0))</f>
        <v>#N/A</v>
      </c>
      <c r="FS122" s="559" t="e">
        <f>INDEX(MERCREDI!$B$6:$B$29,MATCH($A$122,MERCREDI!W6:W29,0))</f>
        <v>#N/A</v>
      </c>
      <c r="FT122" s="559" t="e">
        <f>INDEX(MERCREDI!$B$6:$B$29,MATCH($A$122,MERCREDI!X6:X29,0))</f>
        <v>#N/A</v>
      </c>
      <c r="FU122" s="559" t="e">
        <f>INDEX(MERCREDI!$B$6:$B$29,MATCH($A$122,MERCREDI!Y6:Y29,0))</f>
        <v>#N/A</v>
      </c>
      <c r="FV122" s="559" t="e">
        <f>INDEX(MERCREDI!$B$6:$B$29,MATCH($A$122,MERCREDI!Z6:Z29,0))</f>
        <v>#N/A</v>
      </c>
      <c r="FW122" s="559">
        <f>INDEX(MERCREDI!$B$6:$B$29,MATCH($A$122,MERCREDI!AA6:AA29,0))</f>
        <v>0.33333333333333331</v>
      </c>
      <c r="FX122" s="559">
        <f>INDEX(MERCREDI!$B$6:$B$29,MATCH($A$122,MERCREDI!AB6:AB29,0))</f>
        <v>0.33333333333333331</v>
      </c>
      <c r="FY122" s="572">
        <f t="shared" si="80"/>
        <v>0.66666666666666663</v>
      </c>
      <c r="GA122" s="570">
        <f t="shared" si="81"/>
        <v>0</v>
      </c>
      <c r="GB122" s="565" t="e">
        <f>INDEX(JEUDI!$B$6:$B$29,MATCH($A$122,JEUDI!D6:D29,0))</f>
        <v>#N/A</v>
      </c>
      <c r="GC122" s="565" t="e">
        <f>INDEX(JEUDI!$B$6:$B$29,MATCH($A$122,JEUDI!E6:E29,0))</f>
        <v>#N/A</v>
      </c>
      <c r="GD122" s="565" t="e">
        <f>INDEX(JEUDI!$B$6:$B$29,MATCH($A$122,JEUDI!F6:F29,0))</f>
        <v>#N/A</v>
      </c>
      <c r="GE122" s="565" t="e">
        <f>INDEX(JEUDI!$B$6:$B$29,MATCH($A$122,JEUDI!G6:G29,0))</f>
        <v>#N/A</v>
      </c>
      <c r="GF122" s="565" t="e">
        <f>INDEX(JEUDI!$B$6:$B$29,MATCH($A$122,JEUDI!H6:H29,0))</f>
        <v>#N/A</v>
      </c>
      <c r="GG122" s="565" t="e">
        <f>INDEX(JEUDI!$B$6:$B$29,MATCH($A$122,JEUDI!I6:I29,0))</f>
        <v>#N/A</v>
      </c>
      <c r="GH122" s="565" t="e">
        <f>INDEX(JEUDI!$B$6:$B$29,MATCH($A$122,JEUDI!J6:J29,0))</f>
        <v>#N/A</v>
      </c>
      <c r="GI122" s="565" t="e">
        <f>INDEX(JEUDI!$B$6:$B$29,MATCH($A$122,JEUDI!K6:K29,0))</f>
        <v>#N/A</v>
      </c>
      <c r="GJ122" s="565" t="e">
        <f>INDEX(JEUDI!$B$6:$B$29,MATCH($A$122,JEUDI!L6:L29,0))</f>
        <v>#N/A</v>
      </c>
      <c r="GK122" s="565" t="e">
        <f>INDEX(JEUDI!$B$6:$B$29,MATCH($A$122,JEUDI!M6:M29,0))</f>
        <v>#N/A</v>
      </c>
      <c r="GL122" s="565" t="e">
        <f>INDEX(JEUDI!$B$6:$B$29,MATCH($A$122,JEUDI!N6:N29,0))</f>
        <v>#N/A</v>
      </c>
      <c r="GM122" s="565" t="e">
        <f>INDEX(JEUDI!$B$6:$B$29,MATCH($A$122,JEUDI!O6:O29,0))</f>
        <v>#N/A</v>
      </c>
      <c r="GN122" s="565" t="e">
        <f>INDEX(JEUDI!$B$6:$B$29,MATCH($A$122,JEUDI!P6:P29,0))</f>
        <v>#N/A</v>
      </c>
      <c r="GO122" s="565" t="e">
        <f>INDEX(JEUDI!$B$6:$B$29,MATCH($A$122,JEUDI!Q6:Q29,0))</f>
        <v>#N/A</v>
      </c>
      <c r="GP122" s="565" t="e">
        <f>INDEX(JEUDI!$B$6:$B$29,MATCH($A$122,JEUDI!R6:R29,0))</f>
        <v>#N/A</v>
      </c>
      <c r="GQ122" s="565" t="e">
        <f>INDEX(JEUDI!$B$6:$B$29,MATCH($A$122,JEUDI!S6:S29,0))</f>
        <v>#N/A</v>
      </c>
      <c r="GR122" s="565" t="e">
        <f>INDEX(JEUDI!$B$6:$B$29,MATCH($A$122,JEUDI!T6:T29,0))</f>
        <v>#N/A</v>
      </c>
      <c r="GS122" s="565" t="e">
        <f>INDEX(JEUDI!$B$6:$B$29,MATCH($A$122,JEUDI!U6:U29,0))</f>
        <v>#N/A</v>
      </c>
      <c r="GT122" s="565" t="e">
        <f>INDEX(JEUDI!$B$6:$B$29,MATCH($A$122,JEUDI!V6:V29,0))</f>
        <v>#N/A</v>
      </c>
      <c r="GU122" s="565" t="e">
        <f>INDEX(JEUDI!$B$6:$B$29,MATCH($A$122,JEUDI!W6:W29,0))</f>
        <v>#N/A</v>
      </c>
      <c r="GV122" s="565" t="e">
        <f>INDEX(JEUDI!$B$6:$B$29,MATCH($A$122,JEUDI!X6:X29,0))</f>
        <v>#N/A</v>
      </c>
      <c r="GW122" s="565" t="e">
        <f>INDEX(JEUDI!$B$6:$B$29,MATCH($A$122,JEUDI!Y6:Y29,0))</f>
        <v>#N/A</v>
      </c>
      <c r="GX122" s="565" t="e">
        <f>INDEX(JEUDI!$B$6:$B$29,MATCH($A$122,JEUDI!Z6:Z29,0))</f>
        <v>#N/A</v>
      </c>
      <c r="GY122" s="565">
        <f>INDEX(JEUDI!$B$6:$B$29,MATCH($A$122,JEUDI!AA6:AA29,0))</f>
        <v>0.33333333333333331</v>
      </c>
      <c r="GZ122" s="565">
        <f>INDEX(JEUDI!$B$6:$B$29,MATCH($A$122,JEUDI!AB6:AB29,0))</f>
        <v>0.33333333333333331</v>
      </c>
      <c r="HA122" s="572">
        <f t="shared" si="82"/>
        <v>0.66666666666666663</v>
      </c>
      <c r="HC122" s="772">
        <f t="shared" si="83"/>
        <v>0</v>
      </c>
      <c r="HD122" s="565" t="e">
        <f>INDEX(VENDREDI!$B$6:$B$29,MATCH($A$122,VENDREDI!D6:D29,0))</f>
        <v>#N/A</v>
      </c>
      <c r="HE122" s="565" t="e">
        <f>INDEX(VENDREDI!$B$6:$B$29,MATCH($A$122,VENDREDI!E6:E29,0))</f>
        <v>#N/A</v>
      </c>
      <c r="HF122" s="565" t="e">
        <f>INDEX(VENDREDI!$B$6:$B$29,MATCH($A$122,VENDREDI!F6:F29,0))</f>
        <v>#N/A</v>
      </c>
      <c r="HG122" s="565" t="e">
        <f>INDEX(VENDREDI!$B$6:$B$29,MATCH($A$122,VENDREDI!G6:G29,0))</f>
        <v>#N/A</v>
      </c>
      <c r="HH122" s="565" t="e">
        <f>INDEX(VENDREDI!$B$6:$B$29,MATCH($A$122,VENDREDI!H6:H29,0))</f>
        <v>#N/A</v>
      </c>
      <c r="HI122" s="565" t="e">
        <f>INDEX(VENDREDI!$B$6:$B$29,MATCH($A$122,VENDREDI!I6:I29,0))</f>
        <v>#N/A</v>
      </c>
      <c r="HJ122" s="565" t="e">
        <f>INDEX(VENDREDI!$B$6:$B$29,MATCH($A$122,VENDREDI!J6:J29,0))</f>
        <v>#N/A</v>
      </c>
      <c r="HK122" s="565" t="e">
        <f>INDEX(VENDREDI!$B$6:$B$29,MATCH($A$122,VENDREDI!K6:K29,0))</f>
        <v>#N/A</v>
      </c>
      <c r="HL122" s="565" t="e">
        <f>INDEX(VENDREDI!$B$6:$B$29,MATCH($A$122,VENDREDI!L6:L29,0))</f>
        <v>#N/A</v>
      </c>
      <c r="HM122" s="565" t="e">
        <f>INDEX(VENDREDI!$B$6:$B$29,MATCH($A$122,VENDREDI!M6:M29,0))</f>
        <v>#N/A</v>
      </c>
      <c r="HN122" s="565" t="e">
        <f>INDEX(VENDREDI!$B$6:$B$29,MATCH($A$122,VENDREDI!N6:N29,0))</f>
        <v>#N/A</v>
      </c>
      <c r="HO122" s="565" t="e">
        <f>INDEX(VENDREDI!$B$6:$B$29,MATCH($A$122,VENDREDI!O6:O29,0))</f>
        <v>#N/A</v>
      </c>
      <c r="HP122" s="565" t="e">
        <f>INDEX(VENDREDI!$B$6:$B$29,MATCH($A$122,VENDREDI!P6:P29,0))</f>
        <v>#N/A</v>
      </c>
      <c r="HQ122" s="565" t="e">
        <f>INDEX(VENDREDI!$B$6:$B$29,MATCH($A$122,VENDREDI!Q6:Q29,0))</f>
        <v>#N/A</v>
      </c>
      <c r="HR122" s="565" t="e">
        <f>INDEX(VENDREDI!$B$6:$B$29,MATCH($A$122,VENDREDI!R6:R29,0))</f>
        <v>#N/A</v>
      </c>
      <c r="HS122" s="565" t="e">
        <f>INDEX(VENDREDI!$B$6:$B$29,MATCH($A$122,VENDREDI!S6:S29,0))</f>
        <v>#N/A</v>
      </c>
      <c r="HT122" s="565" t="e">
        <f>INDEX(VENDREDI!$B$6:$B$29,MATCH($A$122,VENDREDI!T6:T29,0))</f>
        <v>#N/A</v>
      </c>
      <c r="HU122" s="565" t="e">
        <f>INDEX(VENDREDI!$B$6:$B$29,MATCH($A$122,VENDREDI!U6:U29,0))</f>
        <v>#N/A</v>
      </c>
      <c r="HV122" s="565" t="e">
        <f>INDEX(VENDREDI!$B$6:$B$29,MATCH($A$122,VENDREDI!V6:V29,0))</f>
        <v>#N/A</v>
      </c>
      <c r="HW122" s="565" t="e">
        <f>INDEX(VENDREDI!$B$6:$B$29,MATCH($A$122,VENDREDI!W6:W29,0))</f>
        <v>#N/A</v>
      </c>
      <c r="HX122" s="565" t="e">
        <f>INDEX(VENDREDI!$B$6:$B$29,MATCH($A$122,VENDREDI!X6:X29,0))</f>
        <v>#N/A</v>
      </c>
      <c r="HY122" s="565" t="e">
        <f>INDEX(VENDREDI!$B$6:$B$29,MATCH($A$122,VENDREDI!Y6:Y29,0))</f>
        <v>#N/A</v>
      </c>
      <c r="HZ122" s="565" t="e">
        <f>INDEX(VENDREDI!$B$6:$B$29,MATCH($A$122,VENDREDI!Z6:Z29,0))</f>
        <v>#N/A</v>
      </c>
      <c r="IA122" s="565">
        <f>INDEX(VENDREDI!$B$6:$B$29,MATCH($A$122,VENDREDI!AA6:AA29,0))</f>
        <v>0.33333333333333331</v>
      </c>
      <c r="IB122" s="565">
        <f>INDEX(VENDREDI!$B$6:$B$29,MATCH($A$122,VENDREDI!AB6:AB29,0))</f>
        <v>0.33333333333333331</v>
      </c>
      <c r="IC122" s="572">
        <f t="shared" si="84"/>
        <v>0.66666666666666663</v>
      </c>
      <c r="IG122" s="772">
        <f t="shared" si="85"/>
        <v>0</v>
      </c>
      <c r="JG122" s="572">
        <f t="shared" si="86"/>
        <v>0</v>
      </c>
      <c r="JI122" s="772">
        <f t="shared" si="87"/>
        <v>0</v>
      </c>
      <c r="KI122" s="572">
        <f t="shared" si="88"/>
        <v>0</v>
      </c>
      <c r="KK122" s="565">
        <f t="shared" si="89"/>
        <v>0</v>
      </c>
      <c r="LK122" s="572">
        <f t="shared" si="90"/>
        <v>0</v>
      </c>
      <c r="LM122" s="565">
        <f t="shared" si="91"/>
        <v>0</v>
      </c>
      <c r="MM122" s="572">
        <f t="shared" si="92"/>
        <v>0</v>
      </c>
      <c r="MP122" s="565">
        <f t="shared" si="93"/>
        <v>0</v>
      </c>
      <c r="NP122" s="572">
        <f t="shared" si="94"/>
        <v>0</v>
      </c>
      <c r="NS122" s="564">
        <f t="shared" si="95"/>
        <v>0</v>
      </c>
      <c r="NT122" s="617" t="e">
        <f>INDEX(LUNDI!$B$63:$B$66,MATCH(A122,LUNDI!$D$63:$D$66,0))</f>
        <v>#N/A</v>
      </c>
      <c r="NU122" s="618" t="e">
        <f>INDEX(LUNDI!$B$63:$B$66,MATCH(A122,LUNDI!$E$63:$E$66,0))</f>
        <v>#N/A</v>
      </c>
      <c r="NV122" s="625" t="e">
        <f>INDEX(LUNDI!$H$63:$H$66,MATCH(A122,LUNDI!$J$63:$J$66,0))</f>
        <v>#N/A</v>
      </c>
      <c r="NW122" s="626" t="e">
        <f>INDEX(LUNDI!$H$63:$H$66,MATCH(A122,LUNDI!$K$63:$K$66,0))</f>
        <v>#N/A</v>
      </c>
      <c r="NX122" s="617" t="e">
        <f>INDEX(MARDI!$B$63:$B$66,MATCH(A122,MARDI!$D$63:$D$66,0))</f>
        <v>#N/A</v>
      </c>
      <c r="NY122" s="618" t="e">
        <f>INDEX(MARDI!$B$63:$B$66,MATCH(A122,MARDI!$E$63:$E$66,0))</f>
        <v>#N/A</v>
      </c>
      <c r="NZ122" s="625" t="e">
        <f>INDEX(MARDI!$H$63:$H$66,MATCH(A122,MARDI!$J$63:$J$66,0))</f>
        <v>#N/A</v>
      </c>
      <c r="OA122" s="626" t="e">
        <f>INDEX(MARDI!$H$63:$H$66,MATCH(A122,MARDI!$K$63:$K$66,0))</f>
        <v>#N/A</v>
      </c>
      <c r="OB122" s="617" t="e">
        <f>INDEX(MERCREDI!$B$63:$B$66,MATCH(A122,MERCREDI!$D$63:$D$66,0))</f>
        <v>#N/A</v>
      </c>
      <c r="OC122" s="618" t="e">
        <f>INDEX(MERCREDI!$B$63:$B$66,MATCH(A122,MERCREDI!$E$63:$E$66,0))</f>
        <v>#N/A</v>
      </c>
      <c r="OD122" s="625" t="e">
        <f>INDEX(MERCREDI!$H$63:$H$66,MATCH(A122,MERCREDI!$J$63:$J$66,0))</f>
        <v>#N/A</v>
      </c>
      <c r="OE122" s="626" t="e">
        <f>INDEX(MERCREDI!$H$63:$H$66,MATCH(A122,MERCREDI!$K$63:$K$66,0))</f>
        <v>#N/A</v>
      </c>
      <c r="OF122" s="617" t="e">
        <f>INDEX(JEUDI!$B$63:$B$66,MATCH(A122,JEUDI!$D$63:$D$66,0))</f>
        <v>#N/A</v>
      </c>
      <c r="OG122" s="618" t="e">
        <f>INDEX(JEUDI!$B$63:$B$66,MATCH(A122,JEUDI!$E$63:$E$66,0))</f>
        <v>#N/A</v>
      </c>
      <c r="OH122" s="625" t="e">
        <f>INDEX(JEUDI!$H$63:$H$66,MATCH(A122,JEUDI!$J$63:$J$66,0))</f>
        <v>#N/A</v>
      </c>
      <c r="OI122" s="626" t="e">
        <f>INDEX(JEUDI!$H$63:$H$66,MATCH(A122,JEUDI!$K$63:$K$66,0))</f>
        <v>#N/A</v>
      </c>
      <c r="OJ122" s="617" t="e">
        <f>INDEX(VENDREDI!$B$63:$B$66,MATCH(A122,VENDREDI!$D$63:$D$66,0))</f>
        <v>#N/A</v>
      </c>
      <c r="OK122" s="618" t="e">
        <f>INDEX(VENDREDI!$B$63:$B$66,MATCH(A122,VENDREDI!$E$63:$E$66,0))</f>
        <v>#N/A</v>
      </c>
      <c r="OL122" s="625" t="e">
        <f>INDEX(VENDREDI!$H$63:$H$66,MATCH(A122,VENDREDI!$J$63:$J$66,0))</f>
        <v>#N/A</v>
      </c>
      <c r="OM122" s="626" t="e">
        <f>INDEX(VENDREDI!$H$63:$H$66,MATCH(A122,VENDREDI!$K$63:$K$66,0))</f>
        <v>#N/A</v>
      </c>
      <c r="ON122" s="669">
        <f t="shared" si="96"/>
        <v>0</v>
      </c>
      <c r="OO122" s="641" t="e">
        <f>INDEX(LUNDI!$C$63:$C$66,MATCH(A122,LUNDI!$D$63:$D$66,0))</f>
        <v>#N/A</v>
      </c>
      <c r="OP122" s="642" t="e">
        <f>INDEX(LUNDI!$C$63:$C$66,MATCH(A122,LUNDI!$E$63:$E$66,0))</f>
        <v>#N/A</v>
      </c>
      <c r="OQ122" s="645" t="e">
        <f>INDEX(LUNDI!$I$63:$I$66,MATCH(A122,LUNDI!$J$63:$J$66,0))</f>
        <v>#N/A</v>
      </c>
      <c r="OR122" s="646" t="e">
        <f>INDEX(LUNDI!$I$63:$I$66,MATCH(A122,LUNDI!$K$63:$K$66,0))</f>
        <v>#N/A</v>
      </c>
      <c r="OS122" s="649" t="e">
        <f>INDEX(MARDI!$C$63:$C$66,MATCH(A122,MARDI!$D$63:$D$66,0))</f>
        <v>#N/A</v>
      </c>
      <c r="OT122" s="650" t="e">
        <f>INDEX(MARDI!$C$63:$C$66,MATCH(A122,MARDI!$E$63:$E$66,0))</f>
        <v>#N/A</v>
      </c>
      <c r="OU122" s="651" t="e">
        <f>INDEX(MARDI!$I$63:$I$66,MATCH(A122,MARDI!$J$63:$J$66,0))</f>
        <v>#N/A</v>
      </c>
      <c r="OV122" s="652" t="e">
        <f>INDEX(MARDI!$I$63:$I$66,MATCH(A122,MARDI!$K$63:$K$66,0))</f>
        <v>#N/A</v>
      </c>
      <c r="OW122" s="657" t="e">
        <f>INDEX(MERCREDI!$C$63:$C$66,MATCH(A122,MERCREDI!$D$63:$D$66,0))</f>
        <v>#N/A</v>
      </c>
      <c r="OX122" s="658" t="e">
        <f>INDEX(MERCREDI!$C$63:$C$66,MATCH(A122,MERCREDI!$E$63:$E$66,0))</f>
        <v>#N/A</v>
      </c>
      <c r="OY122" s="659" t="e">
        <f>INDEX(MERCREDI!$I$63:$I$66,MATCH(A122,MERCREDI!$J$63:$J$66,0))</f>
        <v>#N/A</v>
      </c>
      <c r="OZ122" s="660" t="e">
        <f>INDEX(MERCREDI!$I$63:$I$66,MATCH(A122,MERCREDI!$K$63:$K$66,0))</f>
        <v>#N/A</v>
      </c>
      <c r="PA122" s="657" t="e">
        <f>INDEX(JEUDI!$C$63:$C$66,MATCH(A122,JEUDI!$D$63:$D$66,0))</f>
        <v>#N/A</v>
      </c>
      <c r="PB122" s="658" t="e">
        <f>INDEX(JEUDI!$C$63:$C$66,MATCH(A122,JEUDI!$E$63:$E$66,0))</f>
        <v>#N/A</v>
      </c>
      <c r="PC122" s="659" t="e">
        <f>INDEX(JEUDI!$I$63:$I$66,MATCH(A122,JEUDI!$J$63:$J$66,0))</f>
        <v>#N/A</v>
      </c>
      <c r="PD122" s="660" t="e">
        <f>INDEX(JEUDI!$I$63:$I$66,MATCH(A122,JEUDI!$K$63:$K$66,0))</f>
        <v>#N/A</v>
      </c>
      <c r="PE122" s="657" t="e">
        <f>INDEX(VENDREDI!$C$63:$C$66,MATCH(A122,VENDREDI!$D$63:$D$66,0))</f>
        <v>#N/A</v>
      </c>
      <c r="PF122" s="658" t="e">
        <f>INDEX(VENDREDI!$C$63:$C$66,MATCH(A122,VENDREDI!$E$63:$E$66,0))</f>
        <v>#N/A</v>
      </c>
      <c r="PG122" s="659" t="e">
        <f>INDEX(VENDREDI!$I$63:$I$66,MATCH(A122,VENDREDI!$J$63:$J$66,0))</f>
        <v>#N/A</v>
      </c>
      <c r="PH122" s="660" t="e">
        <f>INDEX(VENDREDI!$I$63:$I$66,MATCH(A122,VENDREDI!$K$63:$K$66,0))</f>
        <v>#N/A</v>
      </c>
    </row>
    <row r="123" spans="1:424" x14ac:dyDescent="0.25">
      <c r="A123" s="198">
        <f>'LISTE DES PROFS'!A118</f>
        <v>0</v>
      </c>
      <c r="B123" s="226">
        <f t="shared" si="69"/>
        <v>0</v>
      </c>
      <c r="C123" s="487">
        <f t="shared" si="70"/>
        <v>0</v>
      </c>
      <c r="D123" s="481">
        <f t="shared" si="71"/>
        <v>0</v>
      </c>
      <c r="E123" s="482">
        <f t="shared" si="72"/>
        <v>0</v>
      </c>
      <c r="F123" s="226">
        <f t="shared" si="73"/>
        <v>0</v>
      </c>
      <c r="G123" s="487">
        <f t="shared" si="74"/>
        <v>0</v>
      </c>
      <c r="H123" s="481">
        <f t="shared" si="97"/>
        <v>0</v>
      </c>
      <c r="I123" s="482">
        <f t="shared" si="76"/>
        <v>0</v>
      </c>
      <c r="J123" s="226">
        <f t="shared" si="98"/>
        <v>0</v>
      </c>
      <c r="K123" s="487">
        <f t="shared" si="99"/>
        <v>0</v>
      </c>
      <c r="L123" s="481">
        <f t="shared" si="100"/>
        <v>0</v>
      </c>
      <c r="M123" s="482">
        <f t="shared" si="101"/>
        <v>0</v>
      </c>
      <c r="N123" s="492">
        <f t="shared" si="77"/>
        <v>0</v>
      </c>
      <c r="P123" s="226">
        <f>COUNTIF(LUNDI!$D$6:$AB$15,A123)</f>
        <v>0</v>
      </c>
      <c r="Q123" s="228">
        <f>COUNTIF(LUNDI!$D$20:$Y$29,A123)</f>
        <v>0</v>
      </c>
      <c r="R123" s="444">
        <f t="shared" si="56"/>
        <v>0</v>
      </c>
      <c r="S123" s="228">
        <f>COUNTIF(MARDI!$D$6:$AB$15,A123)</f>
        <v>0</v>
      </c>
      <c r="T123" s="228">
        <f>COUNTIF(MARDI!$D$20:$Y$29,A123)</f>
        <v>0</v>
      </c>
      <c r="U123" s="444">
        <f t="shared" si="57"/>
        <v>0</v>
      </c>
      <c r="V123" s="228">
        <f>COUNTIF(MERCREDI!$D$6:$AB$15,A123)</f>
        <v>0</v>
      </c>
      <c r="W123" s="228">
        <f>COUNTIF(MERCREDI!$D$20:$Y$29,A123)</f>
        <v>0</v>
      </c>
      <c r="X123" s="444">
        <f t="shared" si="58"/>
        <v>0</v>
      </c>
      <c r="Y123" s="228">
        <f>COUNTIF(JEUDI!$D$6:$AB$15,A123)</f>
        <v>0</v>
      </c>
      <c r="Z123" s="228">
        <f>COUNTIF(JEUDI!$D$20:$Y$29,A123)</f>
        <v>0</v>
      </c>
      <c r="AA123" s="444">
        <f t="shared" si="59"/>
        <v>0</v>
      </c>
      <c r="AB123" s="228">
        <f>COUNTIF(VENDREDI!$D$6:$AB$15,A123)</f>
        <v>0</v>
      </c>
      <c r="AC123" s="229">
        <f>COUNTIF(VENDREDI!$D$20:$Y$29,A123)</f>
        <v>0</v>
      </c>
      <c r="AD123" s="451">
        <f t="shared" si="60"/>
        <v>0</v>
      </c>
      <c r="AE123" s="226">
        <f>COUNTIF(LUNDI!$D$63:$D$66,A123)</f>
        <v>0</v>
      </c>
      <c r="AF123" s="227">
        <f>COUNTIF(LUNDI!$E$63:$E$66,A123)</f>
        <v>0</v>
      </c>
      <c r="AG123" s="228">
        <f>COUNTIF(MARDI!$D$63:$D$66,A123)</f>
        <v>0</v>
      </c>
      <c r="AH123" s="234">
        <f>COUNTIF(MARDI!$E$63:$E$66,A123)</f>
        <v>0</v>
      </c>
      <c r="AI123" s="228">
        <f>COUNTIF(MERCREDI!$D$63:$D$66,A123)</f>
        <v>0</v>
      </c>
      <c r="AJ123" s="234">
        <f>COUNTIF(MERCREDI!$E$63:$E$66,A123)</f>
        <v>0</v>
      </c>
      <c r="AK123" s="228">
        <f>COUNTIF(JEUDI!$D$63:$D$66,A123)</f>
        <v>0</v>
      </c>
      <c r="AL123" s="227">
        <f>COUNTIF(JEUDI!$E$63:$E$66,A123)</f>
        <v>0</v>
      </c>
      <c r="AM123" s="228">
        <f>COUNTIF(VENDREDI!$D$63:$D$66,A123)</f>
        <v>0</v>
      </c>
      <c r="AN123" s="525">
        <f>COUNTIF(VENDREDI!$E$63:$E$66,A123)</f>
        <v>0</v>
      </c>
      <c r="AO123" s="226">
        <f>COUNTIF(LUNDI!$F$63:$F$66,A123)</f>
        <v>0</v>
      </c>
      <c r="AP123" s="227"/>
      <c r="AQ123" s="228">
        <f>COUNTIF(MARDI!$F$63:$F$66,A123)</f>
        <v>0</v>
      </c>
      <c r="AR123" s="227"/>
      <c r="AS123" s="228">
        <f>COUNTIF(MERCREDI!$F$63:$F$66,A123)</f>
        <v>0</v>
      </c>
      <c r="AT123" s="227"/>
      <c r="AU123" s="228">
        <f>COUNTIF(JEUDI!$F$63:$F$66,A123)</f>
        <v>0</v>
      </c>
      <c r="AV123" s="227"/>
      <c r="AW123" s="229">
        <f>COUNTIF(VENDREDI!$F$63:$F$66,A123)</f>
        <v>0</v>
      </c>
      <c r="AZ123" s="236">
        <f>COUNTIF(LUNDI!$D$35:$AB$44,A123)</f>
        <v>0</v>
      </c>
      <c r="BA123" s="237">
        <f>COUNTIF(LUNDI!$D$49:$Y$58,A123)</f>
        <v>0</v>
      </c>
      <c r="BB123" s="444">
        <f t="shared" si="61"/>
        <v>0</v>
      </c>
      <c r="BC123" s="237">
        <f>COUNTIF(MARDI!$D$35:$AB$44,A123)</f>
        <v>0</v>
      </c>
      <c r="BD123" s="237">
        <f>COUNTIF(MARDI!$D$49:$Y$58,A123)</f>
        <v>0</v>
      </c>
      <c r="BE123" s="444">
        <f t="shared" si="62"/>
        <v>0</v>
      </c>
      <c r="BF123" s="237">
        <f>COUNTIF(MERCREDI!$D$35:$AB$44,A123)</f>
        <v>0</v>
      </c>
      <c r="BG123" s="237">
        <f>COUNTIF(MERCREDI!$D$49:$Y$58,A123)</f>
        <v>0</v>
      </c>
      <c r="BH123" s="444">
        <f t="shared" si="63"/>
        <v>0</v>
      </c>
      <c r="BI123" s="237">
        <f>COUNTIF(JEUDI!$D$35:$AB$44,A123)</f>
        <v>0</v>
      </c>
      <c r="BJ123" s="237">
        <f>COUNTIF(JEUDI!$D$49:$Y$58,A123)</f>
        <v>0</v>
      </c>
      <c r="BK123" s="444">
        <f t="shared" si="64"/>
        <v>0</v>
      </c>
      <c r="BL123" s="237">
        <f>COUNTIF(VENDREDI!$D$35:$AB$44,A123)</f>
        <v>0</v>
      </c>
      <c r="BM123" s="238">
        <f>COUNTIF(VENDREDI!$D$49:$Y$58,A123)</f>
        <v>0</v>
      </c>
      <c r="BN123" s="451">
        <f t="shared" si="65"/>
        <v>0</v>
      </c>
      <c r="BO123" s="207">
        <f>COUNTIF(LUNDI!$J$63:$J$66,A123)</f>
        <v>0</v>
      </c>
      <c r="BP123" s="41">
        <f>COUNTIF(LUNDI!$K$63:$K$66,A123)</f>
        <v>0</v>
      </c>
      <c r="BQ123" s="207">
        <f>COUNTIF(MARDI!$J$63:$J$66,A123)</f>
        <v>0</v>
      </c>
      <c r="BR123" s="41">
        <f>COUNTIF(MARDI!$K$63:$K$66,A123)</f>
        <v>0</v>
      </c>
      <c r="BS123" s="207">
        <f>COUNTIF(MERCREDI!$J$63:$J$66,A123)</f>
        <v>0</v>
      </c>
      <c r="BT123" s="41">
        <f>COUNTIF(MERCREDI!$K$63:$K$66,A123)</f>
        <v>0</v>
      </c>
      <c r="BU123" s="207">
        <f>COUNTIF(JEUDI!$J$63:$J$66,A123)</f>
        <v>0</v>
      </c>
      <c r="BV123" s="41">
        <f>COUNTIF(JEUDI!$K$63:$K$66,A123)</f>
        <v>0</v>
      </c>
      <c r="BW123" s="207">
        <f>COUNTIF(VENDREDI!$J$63:$J$66,A123)</f>
        <v>0</v>
      </c>
      <c r="BX123" s="42">
        <f>COUNTIF(VENDREDI!$K$63:$K$66,A123)</f>
        <v>0</v>
      </c>
      <c r="BY123" s="207">
        <f>COUNTIF(LUNDI!$L$66:$L179,A123)</f>
        <v>0</v>
      </c>
      <c r="BZ123" s="208"/>
      <c r="CA123" s="41">
        <f>COUNTIF(MARDI!$L$63:$L$66,A123)</f>
        <v>0</v>
      </c>
      <c r="CB123" s="208"/>
      <c r="CC123" s="208">
        <f>COUNTIF(MERCREDI!$L$63:$L$66,A123)</f>
        <v>0</v>
      </c>
      <c r="CD123" s="208"/>
      <c r="CE123" s="41">
        <f>COUNTIF(JEUDI!$L$63:$L$66,A123)</f>
        <v>0</v>
      </c>
      <c r="CF123" s="208"/>
      <c r="CG123" s="209">
        <f>COUNTIF(VENDREDI!$L$63:$L$66,A123)</f>
        <v>0</v>
      </c>
      <c r="CH123" s="466"/>
      <c r="CI123" s="466"/>
      <c r="CJ123" s="466"/>
      <c r="CK123" s="43">
        <f>COUNTIF(LUNDI!$O$64:$O$66,A123)</f>
        <v>0</v>
      </c>
      <c r="CL123" s="41">
        <f>COUNTIF(MARDI!$O$64:$O$66,A123)</f>
        <v>0</v>
      </c>
      <c r="CM123" s="41">
        <f>COUNTIF(MERCREDI!$O$64:$O$66,A123)</f>
        <v>0</v>
      </c>
      <c r="CN123" s="41">
        <f>COUNTIF(JEUDI!$O$64:$O$66,A123)</f>
        <v>0</v>
      </c>
      <c r="CO123" s="42">
        <f>COUNTIF(VENDREDI!$O$64:$O$66,A123)</f>
        <v>0</v>
      </c>
      <c r="CQ123" s="43">
        <f>COUNTIF(LUNDI!$P$64:$P$66,A123)</f>
        <v>0</v>
      </c>
      <c r="CR123" s="41">
        <f>COUNTIF(MARDI!$P$64:$P$66,A123)</f>
        <v>0</v>
      </c>
      <c r="CS123" s="41">
        <f>COUNTIF(MERCREDI!$P$64:$P$66,A123)</f>
        <v>0</v>
      </c>
      <c r="CT123" s="41">
        <f>COUNTIF(JEUDI!$P$64:$P$66,A123)</f>
        <v>0</v>
      </c>
      <c r="CU123" s="42">
        <f>COUNTIF(VENDREDI!$P$64:$P$66,A123)</f>
        <v>0</v>
      </c>
      <c r="CV123" s="543">
        <f t="shared" si="78"/>
        <v>0</v>
      </c>
      <c r="CW123" s="559" t="e">
        <f>INDEX(LUNDI!$B$6:$B$29,MATCH($A$123,LUNDI!D6:D29,0))</f>
        <v>#N/A</v>
      </c>
      <c r="CX123" s="559" t="e">
        <f>INDEX(LUNDI!$B$6:$B$29,MATCH($A$123,LUNDI!E6:E29,0))</f>
        <v>#N/A</v>
      </c>
      <c r="CY123" s="559" t="e">
        <f>INDEX(LUNDI!$B$6:$B$29,MATCH($A$123,LUNDI!F6:F29,0))</f>
        <v>#N/A</v>
      </c>
      <c r="CZ123" s="559" t="e">
        <f>INDEX(LUNDI!$B$6:$B$29,MATCH($A$123,LUNDI!G6:G29,0))</f>
        <v>#N/A</v>
      </c>
      <c r="DA123" s="559" t="e">
        <f>INDEX(LUNDI!$B$6:$B$29,MATCH($A$123,LUNDI!H6:H29,0))</f>
        <v>#N/A</v>
      </c>
      <c r="DB123" s="559" t="e">
        <f>INDEX(LUNDI!$B$6:$B$29,MATCH($A$123,LUNDI!I6:I29,0))</f>
        <v>#N/A</v>
      </c>
      <c r="DC123" s="559" t="e">
        <f>INDEX(LUNDI!$B$6:$B$29,MATCH($A$123,LUNDI!J6:J29,0))</f>
        <v>#N/A</v>
      </c>
      <c r="DD123" s="559" t="e">
        <f>INDEX(LUNDI!$B$6:$B$29,MATCH($A$123,LUNDI!K6:K29,0))</f>
        <v>#N/A</v>
      </c>
      <c r="DE123" s="559" t="e">
        <f>INDEX(LUNDI!$B$6:$B$29,MATCH($A$123,LUNDI!L6:L29,0))</f>
        <v>#N/A</v>
      </c>
      <c r="DF123" s="559" t="e">
        <f>INDEX(LUNDI!$B$6:$B$29,MATCH($A$123,LUNDI!M6:M29,0))</f>
        <v>#N/A</v>
      </c>
      <c r="DG123" s="559" t="e">
        <f>INDEX(LUNDI!$B$6:$B$29,MATCH($A$123,LUNDI!N6:N29,0))</f>
        <v>#N/A</v>
      </c>
      <c r="DH123" s="559" t="e">
        <f>INDEX(LUNDI!$B$6:$B$29,MATCH($A$123,LUNDI!O6:O29,0))</f>
        <v>#N/A</v>
      </c>
      <c r="DI123" s="559" t="e">
        <f>INDEX(LUNDI!$B$6:$B$29,MATCH($A$123,LUNDI!P6:P29,0))</f>
        <v>#N/A</v>
      </c>
      <c r="DJ123" s="559" t="e">
        <f>INDEX(LUNDI!$B$6:$B$29,MATCH($A$123,LUNDI!Q6:Q29,0))</f>
        <v>#N/A</v>
      </c>
      <c r="DK123" s="559" t="e">
        <f>INDEX(LUNDI!$B$6:$B$29,MATCH($A$123,LUNDI!R6:R29,0))</f>
        <v>#N/A</v>
      </c>
      <c r="DL123" s="559" t="e">
        <f>INDEX(LUNDI!$B$6:$B$29,MATCH($A$123,LUNDI!S6:S29,0))</f>
        <v>#N/A</v>
      </c>
      <c r="DM123" s="559" t="e">
        <f>INDEX(LUNDI!$B$6:$B$29,MATCH($A$123,LUNDI!T6:T29,0))</f>
        <v>#N/A</v>
      </c>
      <c r="DN123" s="559" t="e">
        <f>INDEX(LUNDI!$B$6:$B$29,MATCH($A$123,LUNDI!U6:U29,0))</f>
        <v>#N/A</v>
      </c>
      <c r="DO123" s="559" t="e">
        <f>INDEX(LUNDI!$B$6:$B$29,MATCH($A$123,LUNDI!V6:V29,0))</f>
        <v>#N/A</v>
      </c>
      <c r="DP123" s="559" t="e">
        <f>INDEX(LUNDI!$B$6:$B$29,MATCH($A$123,LUNDI!W6:W29,0))</f>
        <v>#N/A</v>
      </c>
      <c r="DQ123" s="559" t="e">
        <f>INDEX(LUNDI!$B$6:$B$29,MATCH($A$123,LUNDI!X6:X29,0))</f>
        <v>#N/A</v>
      </c>
      <c r="DR123" s="559" t="e">
        <f>INDEX(LUNDI!$B$6:$B$29,MATCH($A$123,LUNDI!Y6:Y29,0))</f>
        <v>#N/A</v>
      </c>
      <c r="DS123" s="559" t="e">
        <f>INDEX(LUNDI!$B$6:$B$29,MATCH($A$123,LUNDI!Z6:Z29,0))</f>
        <v>#N/A</v>
      </c>
      <c r="DT123" s="559">
        <f>INDEX(LUNDI!$B$6:$B$29,MATCH($A$123,LUNDI!AA6:AA29,0))</f>
        <v>0.33333333333333331</v>
      </c>
      <c r="DU123" s="559">
        <f>INDEX(LUNDI!$B$6:$B$29,MATCH($A$123,LUNDI!AB6:AB29,0))</f>
        <v>0.33333333333333331</v>
      </c>
      <c r="DV123" s="572">
        <f t="shared" si="102"/>
        <v>0.66666666666666663</v>
      </c>
      <c r="DW123" s="543">
        <f t="shared" si="103"/>
        <v>0</v>
      </c>
      <c r="DX123" s="559" t="e">
        <f>INDEX(MARDI!$B$6:$B$29,MATCH($A$123,MARDI!D6:D29,0))</f>
        <v>#N/A</v>
      </c>
      <c r="DY123" s="559" t="e">
        <f>INDEX(MARDI!$B$6:$B$29,MATCH($A$123,MARDI!E6:E29,0))</f>
        <v>#N/A</v>
      </c>
      <c r="DZ123" s="559" t="e">
        <f>INDEX(MARDI!$B$6:$B$29,MATCH($A$123,MARDI!F6:F29,0))</f>
        <v>#N/A</v>
      </c>
      <c r="EA123" s="559" t="e">
        <f>INDEX(MARDI!$B$6:$B$29,MATCH($A$123,MARDI!G6:G29,0))</f>
        <v>#N/A</v>
      </c>
      <c r="EB123" s="559" t="e">
        <f>INDEX(MARDI!$B$6:$B$29,MATCH($A$123,MARDI!H6:H29,0))</f>
        <v>#N/A</v>
      </c>
      <c r="EC123" s="559" t="e">
        <f>INDEX(MARDI!$B$6:$B$29,MATCH($A$123,MARDI!I6:I29,0))</f>
        <v>#N/A</v>
      </c>
      <c r="ED123" s="559" t="e">
        <f>INDEX(MARDI!$B$6:$B$29,MATCH($A$123,MARDI!J6:J29,0))</f>
        <v>#N/A</v>
      </c>
      <c r="EE123" s="559" t="e">
        <f>INDEX(MARDI!$B$6:$B$29,MATCH($A$123,MARDI!K6:K29,0))</f>
        <v>#N/A</v>
      </c>
      <c r="EF123" s="559" t="e">
        <f>INDEX(MARDI!$B$6:$B$29,MATCH($A$123,MARDI!L6:L29,0))</f>
        <v>#N/A</v>
      </c>
      <c r="EG123" s="559" t="e">
        <f>INDEX(MARDI!$B$6:$B$29,MATCH($A$123,MARDI!M6:M29,0))</f>
        <v>#N/A</v>
      </c>
      <c r="EH123" s="559" t="e">
        <f>INDEX(MARDI!$B$6:$B$29,MATCH($A$123,MARDI!N6:N29,0))</f>
        <v>#N/A</v>
      </c>
      <c r="EI123" s="559" t="e">
        <f>INDEX(MARDI!$B$6:$B$29,MATCH($A$123,MARDI!O6:O29,0))</f>
        <v>#N/A</v>
      </c>
      <c r="EJ123" s="559" t="e">
        <f>INDEX(MARDI!$B$6:$B$29,MATCH($A$123,MARDI!P6:P29,0))</f>
        <v>#N/A</v>
      </c>
      <c r="EK123" s="559" t="e">
        <f>INDEX(MARDI!$B$6:$B$29,MATCH($A$123,MARDI!Q6:Q29,0))</f>
        <v>#N/A</v>
      </c>
      <c r="EL123" s="559" t="e">
        <f>INDEX(MARDI!$B$6:$B$29,MATCH($A$123,MARDI!R6:R29,0))</f>
        <v>#N/A</v>
      </c>
      <c r="EM123" s="559" t="e">
        <f>INDEX(MARDI!$B$6:$B$29,MATCH($A$123,MARDI!S6:S29,0))</f>
        <v>#N/A</v>
      </c>
      <c r="EN123" s="559" t="e">
        <f>INDEX(MARDI!$B$6:$B$29,MATCH($A$123,MARDI!T6:T29,0))</f>
        <v>#N/A</v>
      </c>
      <c r="EO123" s="559" t="e">
        <f>INDEX(MARDI!$B$6:$B$29,MATCH($A$123,MARDI!U6:U29,0))</f>
        <v>#N/A</v>
      </c>
      <c r="EP123" s="559" t="e">
        <f>INDEX(MARDI!$B$6:$B$29,MATCH($A$123,MARDI!V6:V29,0))</f>
        <v>#N/A</v>
      </c>
      <c r="EQ123" s="559" t="e">
        <f>INDEX(MARDI!$B$6:$B$29,MATCH($A$123,MARDI!W6:W29,0))</f>
        <v>#N/A</v>
      </c>
      <c r="ER123" s="559" t="e">
        <f>INDEX(MARDI!$B$6:$B$29,MATCH($A$123,MARDI!X6:X29,0))</f>
        <v>#N/A</v>
      </c>
      <c r="ES123" s="559" t="e">
        <f>INDEX(MARDI!$B$6:$B$29,MATCH($A$123,MARDI!Y6:Y29,0))</f>
        <v>#N/A</v>
      </c>
      <c r="ET123" s="559" t="e">
        <f>INDEX(MARDI!$B$6:$B$29,MATCH($A$123,MARDI!Z6:Z29,0))</f>
        <v>#N/A</v>
      </c>
      <c r="EU123" s="559">
        <f>INDEX(MARDI!$B$6:$B$29,MATCH($A$123,MARDI!AA6:AA29,0))</f>
        <v>0.33333333333333331</v>
      </c>
      <c r="EV123" s="559">
        <f>INDEX(MARDI!$B$6:$B$29,MATCH($A$123,MARDI!AB6:AB29,0))</f>
        <v>0.33333333333333331</v>
      </c>
      <c r="EW123" s="572">
        <f t="shared" si="104"/>
        <v>0.66666666666666663</v>
      </c>
      <c r="EY123" s="568">
        <f t="shared" si="79"/>
        <v>0</v>
      </c>
      <c r="EZ123" s="559" t="e">
        <f>INDEX(MERCREDI!$B$6:$B$29,MATCH($A$123,MERCREDI!D6:D29,0))</f>
        <v>#N/A</v>
      </c>
      <c r="FA123" s="559" t="e">
        <f>INDEX(MERCREDI!$B$6:$B$29,MATCH($A$123,MERCREDI!E6:E29,0))</f>
        <v>#N/A</v>
      </c>
      <c r="FB123" s="559" t="e">
        <f>INDEX(MERCREDI!$B$6:$B$29,MATCH($A$123,MERCREDI!F6:F29,0))</f>
        <v>#N/A</v>
      </c>
      <c r="FC123" s="559" t="e">
        <f>INDEX(MERCREDI!$B$6:$B$29,MATCH($A$123,MERCREDI!G6:G29,0))</f>
        <v>#N/A</v>
      </c>
      <c r="FD123" s="559" t="e">
        <f>INDEX(MERCREDI!$B$6:$B$29,MATCH($A$123,MERCREDI!H6:H29,0))</f>
        <v>#N/A</v>
      </c>
      <c r="FE123" s="559" t="e">
        <f>INDEX(MERCREDI!$B$6:$B$29,MATCH($A$123,MERCREDI!I6:I29,0))</f>
        <v>#N/A</v>
      </c>
      <c r="FF123" s="559" t="e">
        <f>INDEX(MERCREDI!$B$6:$B$29,MATCH($A$123,MERCREDI!J6:J29,0))</f>
        <v>#N/A</v>
      </c>
      <c r="FG123" s="559" t="e">
        <f>INDEX(MERCREDI!$B$6:$B$29,MATCH($A$123,MERCREDI!K6:K29,0))</f>
        <v>#N/A</v>
      </c>
      <c r="FH123" s="559" t="e">
        <f>INDEX(MERCREDI!$B$6:$B$29,MATCH($A$123,MERCREDI!L6:L29,0))</f>
        <v>#N/A</v>
      </c>
      <c r="FI123" s="559" t="e">
        <f>INDEX(MERCREDI!$B$6:$B$29,MATCH($A$123,MERCREDI!M6:M29,0))</f>
        <v>#N/A</v>
      </c>
      <c r="FJ123" s="559" t="e">
        <f>INDEX(MERCREDI!$B$6:$B$29,MATCH($A$123,MERCREDI!N6:N29,0))</f>
        <v>#N/A</v>
      </c>
      <c r="FK123" s="559" t="e">
        <f>INDEX(MERCREDI!$B$6:$B$29,MATCH($A$123,MERCREDI!O6:O29,0))</f>
        <v>#N/A</v>
      </c>
      <c r="FL123" s="559" t="e">
        <f>INDEX(MERCREDI!$B$6:$B$29,MATCH($A$123,MERCREDI!P6:P29,0))</f>
        <v>#N/A</v>
      </c>
      <c r="FM123" s="559" t="e">
        <f>INDEX(MERCREDI!$B$6:$B$29,MATCH($A$123,MERCREDI!Q6:Q29,0))</f>
        <v>#N/A</v>
      </c>
      <c r="FN123" s="559" t="e">
        <f>INDEX(MERCREDI!$B$6:$B$29,MATCH($A$123,MERCREDI!R6:R29,0))</f>
        <v>#N/A</v>
      </c>
      <c r="FO123" s="559" t="e">
        <f>INDEX(MERCREDI!$B$6:$B$29,MATCH($A$123,MERCREDI!S6:S29,0))</f>
        <v>#N/A</v>
      </c>
      <c r="FP123" s="559" t="e">
        <f>INDEX(MERCREDI!$B$6:$B$29,MATCH($A$123,MERCREDI!T6:T29,0))</f>
        <v>#N/A</v>
      </c>
      <c r="FQ123" s="559" t="e">
        <f>INDEX(MERCREDI!$B$6:$B$29,MATCH($A$123,MERCREDI!U6:U29,0))</f>
        <v>#N/A</v>
      </c>
      <c r="FR123" s="559" t="e">
        <f>INDEX(MERCREDI!$B$6:$B$29,MATCH($A$123,MERCREDI!V6:V29,0))</f>
        <v>#N/A</v>
      </c>
      <c r="FS123" s="559" t="e">
        <f>INDEX(MERCREDI!$B$6:$B$29,MATCH($A$123,MERCREDI!W6:W29,0))</f>
        <v>#N/A</v>
      </c>
      <c r="FT123" s="559" t="e">
        <f>INDEX(MERCREDI!$B$6:$B$29,MATCH($A$123,MERCREDI!X6:X29,0))</f>
        <v>#N/A</v>
      </c>
      <c r="FU123" s="559" t="e">
        <f>INDEX(MERCREDI!$B$6:$B$29,MATCH($A$123,MERCREDI!Y6:Y29,0))</f>
        <v>#N/A</v>
      </c>
      <c r="FV123" s="559" t="e">
        <f>INDEX(MERCREDI!$B$6:$B$29,MATCH($A$123,MERCREDI!Z6:Z29,0))</f>
        <v>#N/A</v>
      </c>
      <c r="FW123" s="559">
        <f>INDEX(MERCREDI!$B$6:$B$29,MATCH($A$123,MERCREDI!AA6:AA29,0))</f>
        <v>0.33333333333333331</v>
      </c>
      <c r="FX123" s="559">
        <f>INDEX(MERCREDI!$B$6:$B$29,MATCH($A$123,MERCREDI!AB6:AB29,0))</f>
        <v>0.33333333333333331</v>
      </c>
      <c r="FY123" s="572">
        <f t="shared" si="80"/>
        <v>0.66666666666666663</v>
      </c>
      <c r="GA123" s="570">
        <f t="shared" si="81"/>
        <v>0</v>
      </c>
      <c r="GB123" s="565" t="e">
        <f>INDEX(JEUDI!$B$6:$B$29,MATCH($A$123,JEUDI!D6:D29,0))</f>
        <v>#N/A</v>
      </c>
      <c r="GC123" s="565" t="e">
        <f>INDEX(JEUDI!$B$6:$B$29,MATCH($A$123,JEUDI!E6:E29,0))</f>
        <v>#N/A</v>
      </c>
      <c r="GD123" s="565" t="e">
        <f>INDEX(JEUDI!$B$6:$B$29,MATCH($A$123,JEUDI!F6:F29,0))</f>
        <v>#N/A</v>
      </c>
      <c r="GE123" s="565" t="e">
        <f>INDEX(JEUDI!$B$6:$B$29,MATCH($A$123,JEUDI!G6:G29,0))</f>
        <v>#N/A</v>
      </c>
      <c r="GF123" s="565" t="e">
        <f>INDEX(JEUDI!$B$6:$B$29,MATCH($A$123,JEUDI!H6:H29,0))</f>
        <v>#N/A</v>
      </c>
      <c r="GG123" s="565" t="e">
        <f>INDEX(JEUDI!$B$6:$B$29,MATCH($A$123,JEUDI!I6:I29,0))</f>
        <v>#N/A</v>
      </c>
      <c r="GH123" s="565" t="e">
        <f>INDEX(JEUDI!$B$6:$B$29,MATCH($A$123,JEUDI!J6:J29,0))</f>
        <v>#N/A</v>
      </c>
      <c r="GI123" s="565" t="e">
        <f>INDEX(JEUDI!$B$6:$B$29,MATCH($A$123,JEUDI!K6:K29,0))</f>
        <v>#N/A</v>
      </c>
      <c r="GJ123" s="565" t="e">
        <f>INDEX(JEUDI!$B$6:$B$29,MATCH($A$123,JEUDI!L6:L29,0))</f>
        <v>#N/A</v>
      </c>
      <c r="GK123" s="565" t="e">
        <f>INDEX(JEUDI!$B$6:$B$29,MATCH($A$123,JEUDI!M6:M29,0))</f>
        <v>#N/A</v>
      </c>
      <c r="GL123" s="565" t="e">
        <f>INDEX(JEUDI!$B$6:$B$29,MATCH($A$123,JEUDI!N6:N29,0))</f>
        <v>#N/A</v>
      </c>
      <c r="GM123" s="565" t="e">
        <f>INDEX(JEUDI!$B$6:$B$29,MATCH($A$123,JEUDI!O6:O29,0))</f>
        <v>#N/A</v>
      </c>
      <c r="GN123" s="565" t="e">
        <f>INDEX(JEUDI!$B$6:$B$29,MATCH($A$123,JEUDI!P6:P29,0))</f>
        <v>#N/A</v>
      </c>
      <c r="GO123" s="565" t="e">
        <f>INDEX(JEUDI!$B$6:$B$29,MATCH($A$123,JEUDI!Q6:Q29,0))</f>
        <v>#N/A</v>
      </c>
      <c r="GP123" s="565" t="e">
        <f>INDEX(JEUDI!$B$6:$B$29,MATCH($A$123,JEUDI!R6:R29,0))</f>
        <v>#N/A</v>
      </c>
      <c r="GQ123" s="565" t="e">
        <f>INDEX(JEUDI!$B$6:$B$29,MATCH($A$123,JEUDI!S6:S29,0))</f>
        <v>#N/A</v>
      </c>
      <c r="GR123" s="565" t="e">
        <f>INDEX(JEUDI!$B$6:$B$29,MATCH($A$123,JEUDI!T6:T29,0))</f>
        <v>#N/A</v>
      </c>
      <c r="GS123" s="565" t="e">
        <f>INDEX(JEUDI!$B$6:$B$29,MATCH($A$123,JEUDI!U6:U29,0))</f>
        <v>#N/A</v>
      </c>
      <c r="GT123" s="565" t="e">
        <f>INDEX(JEUDI!$B$6:$B$29,MATCH($A$123,JEUDI!V6:V29,0))</f>
        <v>#N/A</v>
      </c>
      <c r="GU123" s="565" t="e">
        <f>INDEX(JEUDI!$B$6:$B$29,MATCH($A$123,JEUDI!W6:W29,0))</f>
        <v>#N/A</v>
      </c>
      <c r="GV123" s="565" t="e">
        <f>INDEX(JEUDI!$B$6:$B$29,MATCH($A$123,JEUDI!X6:X29,0))</f>
        <v>#N/A</v>
      </c>
      <c r="GW123" s="565" t="e">
        <f>INDEX(JEUDI!$B$6:$B$29,MATCH($A$123,JEUDI!Y6:Y29,0))</f>
        <v>#N/A</v>
      </c>
      <c r="GX123" s="565" t="e">
        <f>INDEX(JEUDI!$B$6:$B$29,MATCH($A$123,JEUDI!Z6:Z29,0))</f>
        <v>#N/A</v>
      </c>
      <c r="GY123" s="565">
        <f>INDEX(JEUDI!$B$6:$B$29,MATCH($A$123,JEUDI!AA6:AA29,0))</f>
        <v>0.33333333333333331</v>
      </c>
      <c r="GZ123" s="565">
        <f>INDEX(JEUDI!$B$6:$B$29,MATCH($A$123,JEUDI!AB6:AB29,0))</f>
        <v>0.33333333333333331</v>
      </c>
      <c r="HA123" s="572">
        <f t="shared" si="82"/>
        <v>0.66666666666666663</v>
      </c>
      <c r="HC123" s="772">
        <f t="shared" si="83"/>
        <v>0</v>
      </c>
      <c r="HD123" s="565" t="e">
        <f>INDEX(VENDREDI!$B$6:$B$29,MATCH($A$123,VENDREDI!D6:D29,0))</f>
        <v>#N/A</v>
      </c>
      <c r="HE123" s="565" t="e">
        <f>INDEX(VENDREDI!$B$6:$B$29,MATCH($A$123,VENDREDI!E6:E29,0))</f>
        <v>#N/A</v>
      </c>
      <c r="HF123" s="565" t="e">
        <f>INDEX(VENDREDI!$B$6:$B$29,MATCH($A$123,VENDREDI!F6:F29,0))</f>
        <v>#N/A</v>
      </c>
      <c r="HG123" s="565" t="e">
        <f>INDEX(VENDREDI!$B$6:$B$29,MATCH($A$123,VENDREDI!G6:G29,0))</f>
        <v>#N/A</v>
      </c>
      <c r="HH123" s="565" t="e">
        <f>INDEX(VENDREDI!$B$6:$B$29,MATCH($A$123,VENDREDI!H6:H29,0))</f>
        <v>#N/A</v>
      </c>
      <c r="HI123" s="565" t="e">
        <f>INDEX(VENDREDI!$B$6:$B$29,MATCH($A$123,VENDREDI!I6:I29,0))</f>
        <v>#N/A</v>
      </c>
      <c r="HJ123" s="565" t="e">
        <f>INDEX(VENDREDI!$B$6:$B$29,MATCH($A$123,VENDREDI!J6:J29,0))</f>
        <v>#N/A</v>
      </c>
      <c r="HK123" s="565" t="e">
        <f>INDEX(VENDREDI!$B$6:$B$29,MATCH($A$123,VENDREDI!K6:K29,0))</f>
        <v>#N/A</v>
      </c>
      <c r="HL123" s="565" t="e">
        <f>INDEX(VENDREDI!$B$6:$B$29,MATCH($A$123,VENDREDI!L6:L29,0))</f>
        <v>#N/A</v>
      </c>
      <c r="HM123" s="565" t="e">
        <f>INDEX(VENDREDI!$B$6:$B$29,MATCH($A$123,VENDREDI!M6:M29,0))</f>
        <v>#N/A</v>
      </c>
      <c r="HN123" s="565" t="e">
        <f>INDEX(VENDREDI!$B$6:$B$29,MATCH($A$123,VENDREDI!N6:N29,0))</f>
        <v>#N/A</v>
      </c>
      <c r="HO123" s="565" t="e">
        <f>INDEX(VENDREDI!$B$6:$B$29,MATCH($A$123,VENDREDI!O6:O29,0))</f>
        <v>#N/A</v>
      </c>
      <c r="HP123" s="565" t="e">
        <f>INDEX(VENDREDI!$B$6:$B$29,MATCH($A$123,VENDREDI!P6:P29,0))</f>
        <v>#N/A</v>
      </c>
      <c r="HQ123" s="565" t="e">
        <f>INDEX(VENDREDI!$B$6:$B$29,MATCH($A$123,VENDREDI!Q6:Q29,0))</f>
        <v>#N/A</v>
      </c>
      <c r="HR123" s="565" t="e">
        <f>INDEX(VENDREDI!$B$6:$B$29,MATCH($A$123,VENDREDI!R6:R29,0))</f>
        <v>#N/A</v>
      </c>
      <c r="HS123" s="565" t="e">
        <f>INDEX(VENDREDI!$B$6:$B$29,MATCH($A$123,VENDREDI!S6:S29,0))</f>
        <v>#N/A</v>
      </c>
      <c r="HT123" s="565" t="e">
        <f>INDEX(VENDREDI!$B$6:$B$29,MATCH($A$123,VENDREDI!T6:T29,0))</f>
        <v>#N/A</v>
      </c>
      <c r="HU123" s="565" t="e">
        <f>INDEX(VENDREDI!$B$6:$B$29,MATCH($A$123,VENDREDI!U6:U29,0))</f>
        <v>#N/A</v>
      </c>
      <c r="HV123" s="565" t="e">
        <f>INDEX(VENDREDI!$B$6:$B$29,MATCH($A$123,VENDREDI!V6:V29,0))</f>
        <v>#N/A</v>
      </c>
      <c r="HW123" s="565" t="e">
        <f>INDEX(VENDREDI!$B$6:$B$29,MATCH($A$123,VENDREDI!W6:W29,0))</f>
        <v>#N/A</v>
      </c>
      <c r="HX123" s="565" t="e">
        <f>INDEX(VENDREDI!$B$6:$B$29,MATCH($A$123,VENDREDI!X6:X29,0))</f>
        <v>#N/A</v>
      </c>
      <c r="HY123" s="565" t="e">
        <f>INDEX(VENDREDI!$B$6:$B$29,MATCH($A$123,VENDREDI!Y6:Y29,0))</f>
        <v>#N/A</v>
      </c>
      <c r="HZ123" s="565" t="e">
        <f>INDEX(VENDREDI!$B$6:$B$29,MATCH($A$123,VENDREDI!Z6:Z29,0))</f>
        <v>#N/A</v>
      </c>
      <c r="IA123" s="565">
        <f>INDEX(VENDREDI!$B$6:$B$29,MATCH($A$123,VENDREDI!AA6:AA29,0))</f>
        <v>0.33333333333333331</v>
      </c>
      <c r="IB123" s="565">
        <f>INDEX(VENDREDI!$B$6:$B$29,MATCH($A$123,VENDREDI!AB6:AB29,0))</f>
        <v>0.33333333333333331</v>
      </c>
      <c r="IC123" s="572">
        <f t="shared" si="84"/>
        <v>0.66666666666666663</v>
      </c>
      <c r="IG123" s="772">
        <f t="shared" si="85"/>
        <v>0</v>
      </c>
      <c r="JG123" s="572">
        <f t="shared" si="86"/>
        <v>0</v>
      </c>
      <c r="JI123" s="772">
        <f t="shared" si="87"/>
        <v>0</v>
      </c>
      <c r="KI123" s="572">
        <f t="shared" si="88"/>
        <v>0</v>
      </c>
      <c r="KK123" s="565">
        <f t="shared" si="89"/>
        <v>0</v>
      </c>
      <c r="LK123" s="572">
        <f t="shared" si="90"/>
        <v>0</v>
      </c>
      <c r="LM123" s="565">
        <f t="shared" si="91"/>
        <v>0</v>
      </c>
      <c r="MM123" s="572">
        <f t="shared" si="92"/>
        <v>0</v>
      </c>
      <c r="MP123" s="565">
        <f t="shared" si="93"/>
        <v>0</v>
      </c>
      <c r="NP123" s="572">
        <f t="shared" si="94"/>
        <v>0</v>
      </c>
      <c r="NS123" s="564">
        <f t="shared" si="95"/>
        <v>0</v>
      </c>
      <c r="NT123" s="617" t="e">
        <f>INDEX(LUNDI!$B$63:$B$66,MATCH(A123,LUNDI!$D$63:$D$66,0))</f>
        <v>#N/A</v>
      </c>
      <c r="NU123" s="618" t="e">
        <f>INDEX(LUNDI!$B$63:$B$66,MATCH(A123,LUNDI!$E$63:$E$66,0))</f>
        <v>#N/A</v>
      </c>
      <c r="NV123" s="625" t="e">
        <f>INDEX(LUNDI!$H$63:$H$66,MATCH(A123,LUNDI!$J$63:$J$66,0))</f>
        <v>#N/A</v>
      </c>
      <c r="NW123" s="626" t="e">
        <f>INDEX(LUNDI!$H$63:$H$66,MATCH(A123,LUNDI!$K$63:$K$66,0))</f>
        <v>#N/A</v>
      </c>
      <c r="NX123" s="617" t="e">
        <f>INDEX(MARDI!$B$63:$B$66,MATCH(A123,MARDI!$D$63:$D$66,0))</f>
        <v>#N/A</v>
      </c>
      <c r="NY123" s="618" t="e">
        <f>INDEX(MARDI!$B$63:$B$66,MATCH(A123,MARDI!$E$63:$E$66,0))</f>
        <v>#N/A</v>
      </c>
      <c r="NZ123" s="625" t="e">
        <f>INDEX(MARDI!$H$63:$H$66,MATCH(A123,MARDI!$J$63:$J$66,0))</f>
        <v>#N/A</v>
      </c>
      <c r="OA123" s="626" t="e">
        <f>INDEX(MARDI!$H$63:$H$66,MATCH(A123,MARDI!$K$63:$K$66,0))</f>
        <v>#N/A</v>
      </c>
      <c r="OB123" s="617" t="e">
        <f>INDEX(MERCREDI!$B$63:$B$66,MATCH(A123,MERCREDI!$D$63:$D$66,0))</f>
        <v>#N/A</v>
      </c>
      <c r="OC123" s="618" t="e">
        <f>INDEX(MERCREDI!$B$63:$B$66,MATCH(A123,MERCREDI!$E$63:$E$66,0))</f>
        <v>#N/A</v>
      </c>
      <c r="OD123" s="625" t="e">
        <f>INDEX(MERCREDI!$H$63:$H$66,MATCH(A123,MERCREDI!$J$63:$J$66,0))</f>
        <v>#N/A</v>
      </c>
      <c r="OE123" s="626" t="e">
        <f>INDEX(MERCREDI!$H$63:$H$66,MATCH(A123,MERCREDI!$K$63:$K$66,0))</f>
        <v>#N/A</v>
      </c>
      <c r="OF123" s="617" t="e">
        <f>INDEX(JEUDI!$B$63:$B$66,MATCH(A123,JEUDI!$D$63:$D$66,0))</f>
        <v>#N/A</v>
      </c>
      <c r="OG123" s="618" t="e">
        <f>INDEX(JEUDI!$B$63:$B$66,MATCH(A123,JEUDI!$E$63:$E$66,0))</f>
        <v>#N/A</v>
      </c>
      <c r="OH123" s="625" t="e">
        <f>INDEX(JEUDI!$H$63:$H$66,MATCH(A123,JEUDI!$J$63:$J$66,0))</f>
        <v>#N/A</v>
      </c>
      <c r="OI123" s="626" t="e">
        <f>INDEX(JEUDI!$H$63:$H$66,MATCH(A123,JEUDI!$K$63:$K$66,0))</f>
        <v>#N/A</v>
      </c>
      <c r="OJ123" s="617" t="e">
        <f>INDEX(VENDREDI!$B$63:$B$66,MATCH(A123,VENDREDI!$D$63:$D$66,0))</f>
        <v>#N/A</v>
      </c>
      <c r="OK123" s="618" t="e">
        <f>INDEX(VENDREDI!$B$63:$B$66,MATCH(A123,VENDREDI!$E$63:$E$66,0))</f>
        <v>#N/A</v>
      </c>
      <c r="OL123" s="625" t="e">
        <f>INDEX(VENDREDI!$H$63:$H$66,MATCH(A123,VENDREDI!$J$63:$J$66,0))</f>
        <v>#N/A</v>
      </c>
      <c r="OM123" s="626" t="e">
        <f>INDEX(VENDREDI!$H$63:$H$66,MATCH(A123,VENDREDI!$K$63:$K$66,0))</f>
        <v>#N/A</v>
      </c>
      <c r="ON123" s="669">
        <f t="shared" si="96"/>
        <v>0</v>
      </c>
      <c r="OO123" s="641" t="e">
        <f>INDEX(LUNDI!$C$63:$C$66,MATCH(A123,LUNDI!$D$63:$D$66,0))</f>
        <v>#N/A</v>
      </c>
      <c r="OP123" s="642" t="e">
        <f>INDEX(LUNDI!$C$63:$C$66,MATCH(A123,LUNDI!$E$63:$E$66,0))</f>
        <v>#N/A</v>
      </c>
      <c r="OQ123" s="645" t="e">
        <f>INDEX(LUNDI!$I$63:$I$66,MATCH(A123,LUNDI!$J$63:$J$66,0))</f>
        <v>#N/A</v>
      </c>
      <c r="OR123" s="646" t="e">
        <f>INDEX(LUNDI!$I$63:$I$66,MATCH(A123,LUNDI!$K$63:$K$66,0))</f>
        <v>#N/A</v>
      </c>
      <c r="OS123" s="649" t="e">
        <f>INDEX(MARDI!$C$63:$C$66,MATCH(A123,MARDI!$D$63:$D$66,0))</f>
        <v>#N/A</v>
      </c>
      <c r="OT123" s="650" t="e">
        <f>INDEX(MARDI!$C$63:$C$66,MATCH(A123,MARDI!$E$63:$E$66,0))</f>
        <v>#N/A</v>
      </c>
      <c r="OU123" s="651" t="e">
        <f>INDEX(MARDI!$I$63:$I$66,MATCH(A123,MARDI!$J$63:$J$66,0))</f>
        <v>#N/A</v>
      </c>
      <c r="OV123" s="652" t="e">
        <f>INDEX(MARDI!$I$63:$I$66,MATCH(A123,MARDI!$K$63:$K$66,0))</f>
        <v>#N/A</v>
      </c>
      <c r="OW123" s="657" t="e">
        <f>INDEX(MERCREDI!$C$63:$C$66,MATCH(A123,MERCREDI!$D$63:$D$66,0))</f>
        <v>#N/A</v>
      </c>
      <c r="OX123" s="658" t="e">
        <f>INDEX(MERCREDI!$C$63:$C$66,MATCH(A123,MERCREDI!$E$63:$E$66,0))</f>
        <v>#N/A</v>
      </c>
      <c r="OY123" s="659" t="e">
        <f>INDEX(MERCREDI!$I$63:$I$66,MATCH(A123,MERCREDI!$J$63:$J$66,0))</f>
        <v>#N/A</v>
      </c>
      <c r="OZ123" s="660" t="e">
        <f>INDEX(MERCREDI!$I$63:$I$66,MATCH(A123,MERCREDI!$K$63:$K$66,0))</f>
        <v>#N/A</v>
      </c>
      <c r="PA123" s="657" t="e">
        <f>INDEX(JEUDI!$C$63:$C$66,MATCH(A123,JEUDI!$D$63:$D$66,0))</f>
        <v>#N/A</v>
      </c>
      <c r="PB123" s="658" t="e">
        <f>INDEX(JEUDI!$C$63:$C$66,MATCH(A123,JEUDI!$E$63:$E$66,0))</f>
        <v>#N/A</v>
      </c>
      <c r="PC123" s="659" t="e">
        <f>INDEX(JEUDI!$I$63:$I$66,MATCH(A123,JEUDI!$J$63:$J$66,0))</f>
        <v>#N/A</v>
      </c>
      <c r="PD123" s="660" t="e">
        <f>INDEX(JEUDI!$I$63:$I$66,MATCH(A123,JEUDI!$K$63:$K$66,0))</f>
        <v>#N/A</v>
      </c>
      <c r="PE123" s="657" t="e">
        <f>INDEX(VENDREDI!$C$63:$C$66,MATCH(A123,VENDREDI!$D$63:$D$66,0))</f>
        <v>#N/A</v>
      </c>
      <c r="PF123" s="658" t="e">
        <f>INDEX(VENDREDI!$C$63:$C$66,MATCH(A123,VENDREDI!$E$63:$E$66,0))</f>
        <v>#N/A</v>
      </c>
      <c r="PG123" s="659" t="e">
        <f>INDEX(VENDREDI!$I$63:$I$66,MATCH(A123,VENDREDI!$J$63:$J$66,0))</f>
        <v>#N/A</v>
      </c>
      <c r="PH123" s="660" t="e">
        <f>INDEX(VENDREDI!$I$63:$I$66,MATCH(A123,VENDREDI!$K$63:$K$66,0))</f>
        <v>#N/A</v>
      </c>
    </row>
    <row r="124" spans="1:424" x14ac:dyDescent="0.25">
      <c r="A124" s="200">
        <f>'LISTE DES PROFS'!A119</f>
        <v>0</v>
      </c>
      <c r="B124" s="233">
        <f t="shared" si="69"/>
        <v>0</v>
      </c>
      <c r="C124" s="234">
        <f t="shared" si="70"/>
        <v>0</v>
      </c>
      <c r="D124" s="234">
        <f t="shared" si="71"/>
        <v>0</v>
      </c>
      <c r="E124" s="235">
        <f t="shared" si="72"/>
        <v>0</v>
      </c>
      <c r="F124" s="233">
        <f t="shared" si="73"/>
        <v>0</v>
      </c>
      <c r="G124" s="234">
        <f t="shared" si="74"/>
        <v>0</v>
      </c>
      <c r="H124" s="234">
        <f t="shared" si="97"/>
        <v>0</v>
      </c>
      <c r="I124" s="235">
        <f t="shared" si="76"/>
        <v>0</v>
      </c>
      <c r="J124" s="233">
        <f t="shared" si="98"/>
        <v>0</v>
      </c>
      <c r="K124" s="234">
        <f t="shared" si="99"/>
        <v>0</v>
      </c>
      <c r="L124" s="234">
        <f t="shared" si="100"/>
        <v>0</v>
      </c>
      <c r="M124" s="235">
        <f t="shared" si="101"/>
        <v>0</v>
      </c>
      <c r="N124" s="491">
        <f t="shared" si="77"/>
        <v>0</v>
      </c>
      <c r="O124" s="506"/>
      <c r="P124" s="240">
        <f>COUNTIF(LUNDI!$D$6:$AB$15,A124)</f>
        <v>0</v>
      </c>
      <c r="Q124" s="241">
        <f>COUNTIF(LUNDI!$D$20:$Y$29,A124)</f>
        <v>0</v>
      </c>
      <c r="R124" s="444">
        <f t="shared" si="56"/>
        <v>0</v>
      </c>
      <c r="S124" s="241">
        <f>COUNTIF(MARDI!$D$6:$AB$15,A124)</f>
        <v>0</v>
      </c>
      <c r="T124" s="241">
        <f>COUNTIF(MARDI!$D$20:$Y$29,A124)</f>
        <v>0</v>
      </c>
      <c r="U124" s="444">
        <f t="shared" si="57"/>
        <v>0</v>
      </c>
      <c r="V124" s="241">
        <f>COUNTIF(MERCREDI!$D$6:$AB$15,A124)</f>
        <v>0</v>
      </c>
      <c r="W124" s="241">
        <f>COUNTIF(MERCREDI!$D$20:$Y$29,A124)</f>
        <v>0</v>
      </c>
      <c r="X124" s="444">
        <f t="shared" si="58"/>
        <v>0</v>
      </c>
      <c r="Y124" s="241">
        <f>COUNTIF(JEUDI!$D$6:$AB$15,A124)</f>
        <v>0</v>
      </c>
      <c r="Z124" s="241">
        <f>COUNTIF(JEUDI!$D$20:$Y$29,A124)</f>
        <v>0</v>
      </c>
      <c r="AA124" s="444">
        <f t="shared" si="59"/>
        <v>0</v>
      </c>
      <c r="AB124" s="241">
        <f>COUNTIF(VENDREDI!$D$6:$AB$15,A124)</f>
        <v>0</v>
      </c>
      <c r="AC124" s="242">
        <f>COUNTIF(VENDREDI!$D$20:$Y$29,A124)</f>
        <v>0</v>
      </c>
      <c r="AD124" s="451">
        <f t="shared" si="60"/>
        <v>0</v>
      </c>
      <c r="AE124" s="226">
        <f>COUNTIF(LUNDI!$D$63:$D$66,A124)</f>
        <v>0</v>
      </c>
      <c r="AF124" s="227">
        <f>COUNTIF(LUNDI!$E$63:$E$66,A124)</f>
        <v>0</v>
      </c>
      <c r="AG124" s="228">
        <f>COUNTIF(MARDI!$D$63:$D$66,A124)</f>
        <v>0</v>
      </c>
      <c r="AH124" s="234">
        <f>COUNTIF(MARDI!$E$63:$E$66,A124)</f>
        <v>0</v>
      </c>
      <c r="AI124" s="228">
        <f>COUNTIF(MERCREDI!$D$63:$D$66,A124)</f>
        <v>0</v>
      </c>
      <c r="AJ124" s="234">
        <f>COUNTIF(MERCREDI!$E$63:$E$66,A124)</f>
        <v>0</v>
      </c>
      <c r="AK124" s="228">
        <f>COUNTIF(JEUDI!$D$63:$D$66,A124)</f>
        <v>0</v>
      </c>
      <c r="AL124" s="227">
        <f>COUNTIF(JEUDI!$E$63:$E$66,A124)</f>
        <v>0</v>
      </c>
      <c r="AM124" s="228">
        <f>COUNTIF(VENDREDI!$D$63:$D$66,A124)</f>
        <v>0</v>
      </c>
      <c r="AN124" s="525">
        <f>COUNTIF(VENDREDI!$E$63:$E$66,A124)</f>
        <v>0</v>
      </c>
      <c r="AO124" s="240">
        <f>COUNTIF(LUNDI!$F$63:$F$66,A124)</f>
        <v>0</v>
      </c>
      <c r="AP124" s="241"/>
      <c r="AQ124" s="241">
        <f>COUNTIF(MARDI!$F$63:$F$66,A124)</f>
        <v>0</v>
      </c>
      <c r="AR124" s="241"/>
      <c r="AS124" s="241">
        <f>COUNTIF(MERCREDI!$F$63:$F$66,A124)</f>
        <v>0</v>
      </c>
      <c r="AT124" s="241"/>
      <c r="AU124" s="241">
        <f>COUNTIF(JEUDI!$F$63:$F$66,A124)</f>
        <v>0</v>
      </c>
      <c r="AV124" s="241"/>
      <c r="AW124" s="242">
        <f>COUNTIF(VENDREDI!$F$63:$F$66,A124)</f>
        <v>0</v>
      </c>
      <c r="AX124" s="239"/>
      <c r="AY124" s="239"/>
      <c r="AZ124" s="233">
        <f>COUNTIF(LUNDI!$D$35:$AB$44,A124)</f>
        <v>0</v>
      </c>
      <c r="BA124" s="234">
        <f>COUNTIF(LUNDI!$D$49:$Y$58,A124)</f>
        <v>0</v>
      </c>
      <c r="BB124" s="444">
        <f t="shared" si="61"/>
        <v>0</v>
      </c>
      <c r="BC124" s="234">
        <f>COUNTIF(MARDI!$D$35:$AB$44,A124)</f>
        <v>0</v>
      </c>
      <c r="BD124" s="234">
        <f>COUNTIF(MARDI!$D$49:$Y$58,A124)</f>
        <v>0</v>
      </c>
      <c r="BE124" s="444">
        <f t="shared" si="62"/>
        <v>0</v>
      </c>
      <c r="BF124" s="234">
        <f>COUNTIF(MERCREDI!$D$35:$AB$44,A124)</f>
        <v>0</v>
      </c>
      <c r="BG124" s="234">
        <f>COUNTIF(MERCREDI!$D$49:$Y$58,A124)</f>
        <v>0</v>
      </c>
      <c r="BH124" s="444">
        <f t="shared" si="63"/>
        <v>0</v>
      </c>
      <c r="BI124" s="234">
        <f>COUNTIF(JEUDI!$D$35:$AB$44,A124)</f>
        <v>0</v>
      </c>
      <c r="BJ124" s="234">
        <f>COUNTIF(JEUDI!$D$49:$Y$58,A124)</f>
        <v>0</v>
      </c>
      <c r="BK124" s="444">
        <f t="shared" si="64"/>
        <v>0</v>
      </c>
      <c r="BL124" s="234">
        <f>COUNTIF(VENDREDI!$D$35:$AB$44,A124)</f>
        <v>0</v>
      </c>
      <c r="BM124" s="235">
        <f>COUNTIF(VENDREDI!$D$49:$Y$58,A124)</f>
        <v>0</v>
      </c>
      <c r="BN124" s="451">
        <f t="shared" si="65"/>
        <v>0</v>
      </c>
      <c r="BO124" s="207">
        <f>COUNTIF(LUNDI!$J$63:$J$66,A124)</f>
        <v>0</v>
      </c>
      <c r="BP124" s="41">
        <f>COUNTIF(LUNDI!$K$63:$K$66,A124)</f>
        <v>0</v>
      </c>
      <c r="BQ124" s="207">
        <f>COUNTIF(MARDI!$J$63:$J$66,A124)</f>
        <v>0</v>
      </c>
      <c r="BR124" s="41">
        <f>COUNTIF(MARDI!$K$63:$K$66,A124)</f>
        <v>0</v>
      </c>
      <c r="BS124" s="207">
        <f>COUNTIF(MERCREDI!$J$63:$J$66,A124)</f>
        <v>0</v>
      </c>
      <c r="BT124" s="41">
        <f>COUNTIF(MERCREDI!$K$63:$K$66,A124)</f>
        <v>0</v>
      </c>
      <c r="BU124" s="207">
        <f>COUNTIF(JEUDI!$J$63:$J$66,A124)</f>
        <v>0</v>
      </c>
      <c r="BV124" s="41">
        <f>COUNTIF(JEUDI!$K$63:$K$66,A124)</f>
        <v>0</v>
      </c>
      <c r="BW124" s="207">
        <f>COUNTIF(VENDREDI!$J$63:$J$66,A124)</f>
        <v>0</v>
      </c>
      <c r="BX124" s="42">
        <f>COUNTIF(VENDREDI!$K$63:$K$66,A124)</f>
        <v>0</v>
      </c>
      <c r="BY124" s="207">
        <f>COUNTIF(LUNDI!$L$66:$L180,A124)</f>
        <v>0</v>
      </c>
      <c r="BZ124" s="208"/>
      <c r="CA124" s="41">
        <f>COUNTIF(MARDI!$L$63:$L$66,A124)</f>
        <v>0</v>
      </c>
      <c r="CB124" s="208"/>
      <c r="CC124" s="208">
        <f>COUNTIF(MERCREDI!$L$63:$L$66,A124)</f>
        <v>0</v>
      </c>
      <c r="CD124" s="208"/>
      <c r="CE124" s="41">
        <f>COUNTIF(JEUDI!$L$63:$L$66,A124)</f>
        <v>0</v>
      </c>
      <c r="CF124" s="208"/>
      <c r="CG124" s="209">
        <f>COUNTIF(VENDREDI!$L$63:$L$66,A124)</f>
        <v>0</v>
      </c>
      <c r="CH124" s="466"/>
      <c r="CI124" s="466"/>
      <c r="CJ124" s="466"/>
      <c r="CK124" s="43">
        <f>COUNTIF(LUNDI!$O$64:$O$66,A124)</f>
        <v>0</v>
      </c>
      <c r="CL124" s="41">
        <f>COUNTIF(MARDI!$O$64:$O$66,A124)</f>
        <v>0</v>
      </c>
      <c r="CM124" s="41">
        <f>COUNTIF(MERCREDI!$O$64:$O$66,A124)</f>
        <v>0</v>
      </c>
      <c r="CN124" s="41">
        <f>COUNTIF(JEUDI!$O$64:$O$66,A124)</f>
        <v>0</v>
      </c>
      <c r="CO124" s="42">
        <f>COUNTIF(VENDREDI!$O$64:$O$66,A124)</f>
        <v>0</v>
      </c>
      <c r="CQ124" s="43">
        <f>COUNTIF(LUNDI!$P$64:$P$66,A124)</f>
        <v>0</v>
      </c>
      <c r="CR124" s="41">
        <f>COUNTIF(MARDI!$P$64:$P$66,A124)</f>
        <v>0</v>
      </c>
      <c r="CS124" s="41">
        <f>COUNTIF(MERCREDI!$P$64:$P$66,A124)</f>
        <v>0</v>
      </c>
      <c r="CT124" s="41">
        <f>COUNTIF(JEUDI!$P$64:$P$66,A124)</f>
        <v>0</v>
      </c>
      <c r="CU124" s="42">
        <f>COUNTIF(VENDREDI!$P$64:$P$66,A124)</f>
        <v>0</v>
      </c>
      <c r="CV124" s="543">
        <f t="shared" si="78"/>
        <v>0</v>
      </c>
      <c r="CW124" s="559" t="e">
        <f>INDEX(LUNDI!$B$6:$B$29,MATCH($A$124,LUNDI!D6:D29,0))</f>
        <v>#N/A</v>
      </c>
      <c r="CX124" s="559" t="e">
        <f>INDEX(LUNDI!$B$6:$B$29,MATCH($A$124,LUNDI!E6:E29,0))</f>
        <v>#N/A</v>
      </c>
      <c r="CY124" s="559" t="e">
        <f>INDEX(LUNDI!$B$6:$B$29,MATCH($A$124,LUNDI!F6:F29,0))</f>
        <v>#N/A</v>
      </c>
      <c r="CZ124" s="559" t="e">
        <f>INDEX(LUNDI!$B$6:$B$29,MATCH($A$124,LUNDI!G6:G29,0))</f>
        <v>#N/A</v>
      </c>
      <c r="DA124" s="559" t="e">
        <f>INDEX(LUNDI!$B$6:$B$29,MATCH($A$124,LUNDI!H6:H29,0))</f>
        <v>#N/A</v>
      </c>
      <c r="DB124" s="559" t="e">
        <f>INDEX(LUNDI!$B$6:$B$29,MATCH($A$124,LUNDI!I6:I29,0))</f>
        <v>#N/A</v>
      </c>
      <c r="DC124" s="559" t="e">
        <f>INDEX(LUNDI!$B$6:$B$29,MATCH($A$124,LUNDI!J6:J29,0))</f>
        <v>#N/A</v>
      </c>
      <c r="DD124" s="559" t="e">
        <f>INDEX(LUNDI!$B$6:$B$29,MATCH($A$124,LUNDI!K6:K29,0))</f>
        <v>#N/A</v>
      </c>
      <c r="DE124" s="559" t="e">
        <f>INDEX(LUNDI!$B$6:$B$29,MATCH($A$124,LUNDI!L6:L29,0))</f>
        <v>#N/A</v>
      </c>
      <c r="DF124" s="559" t="e">
        <f>INDEX(LUNDI!$B$6:$B$29,MATCH($A$124,LUNDI!M6:M29,0))</f>
        <v>#N/A</v>
      </c>
      <c r="DG124" s="559" t="e">
        <f>INDEX(LUNDI!$B$6:$B$29,MATCH($A$124,LUNDI!N6:N29,0))</f>
        <v>#N/A</v>
      </c>
      <c r="DH124" s="559" t="e">
        <f>INDEX(LUNDI!$B$6:$B$29,MATCH($A$124,LUNDI!O6:O29,0))</f>
        <v>#N/A</v>
      </c>
      <c r="DI124" s="559" t="e">
        <f>INDEX(LUNDI!$B$6:$B$29,MATCH($A$124,LUNDI!P6:P29,0))</f>
        <v>#N/A</v>
      </c>
      <c r="DJ124" s="559" t="e">
        <f>INDEX(LUNDI!$B$6:$B$29,MATCH($A$124,LUNDI!Q6:Q29,0))</f>
        <v>#N/A</v>
      </c>
      <c r="DK124" s="559" t="e">
        <f>INDEX(LUNDI!$B$6:$B$29,MATCH($A$124,LUNDI!R6:R29,0))</f>
        <v>#N/A</v>
      </c>
      <c r="DL124" s="559" t="e">
        <f>INDEX(LUNDI!$B$6:$B$29,MATCH($A$124,LUNDI!S6:S29,0))</f>
        <v>#N/A</v>
      </c>
      <c r="DM124" s="559" t="e">
        <f>INDEX(LUNDI!$B$6:$B$29,MATCH($A$124,LUNDI!T6:T29,0))</f>
        <v>#N/A</v>
      </c>
      <c r="DN124" s="559" t="e">
        <f>INDEX(LUNDI!$B$6:$B$29,MATCH($A$124,LUNDI!U6:U29,0))</f>
        <v>#N/A</v>
      </c>
      <c r="DO124" s="559" t="e">
        <f>INDEX(LUNDI!$B$6:$B$29,MATCH($A$124,LUNDI!V6:V29,0))</f>
        <v>#N/A</v>
      </c>
      <c r="DP124" s="559" t="e">
        <f>INDEX(LUNDI!$B$6:$B$29,MATCH($A$124,LUNDI!W6:W29,0))</f>
        <v>#N/A</v>
      </c>
      <c r="DQ124" s="559" t="e">
        <f>INDEX(LUNDI!$B$6:$B$29,MATCH($A$124,LUNDI!X6:X29,0))</f>
        <v>#N/A</v>
      </c>
      <c r="DR124" s="559" t="e">
        <f>INDEX(LUNDI!$B$6:$B$29,MATCH($A$124,LUNDI!Y6:Y29,0))</f>
        <v>#N/A</v>
      </c>
      <c r="DS124" s="559" t="e">
        <f>INDEX(LUNDI!$B$6:$B$29,MATCH($A$124,LUNDI!Z6:Z29,0))</f>
        <v>#N/A</v>
      </c>
      <c r="DT124" s="559">
        <f>INDEX(LUNDI!$B$6:$B$29,MATCH($A$124,LUNDI!AA6:AA29,0))</f>
        <v>0.33333333333333331</v>
      </c>
      <c r="DU124" s="559">
        <f>INDEX(LUNDI!$B$6:$B$29,MATCH($A$124,LUNDI!AB6:AB29,0))</f>
        <v>0.33333333333333331</v>
      </c>
      <c r="DV124" s="572">
        <f t="shared" si="102"/>
        <v>0.66666666666666663</v>
      </c>
      <c r="DW124" s="543">
        <f t="shared" si="103"/>
        <v>0</v>
      </c>
      <c r="DX124" s="559" t="e">
        <f>INDEX(MARDI!$B$6:$B$29,MATCH($A$124,MARDI!D6:D29,0))</f>
        <v>#N/A</v>
      </c>
      <c r="DY124" s="559" t="e">
        <f>INDEX(MARDI!$B$6:$B$29,MATCH($A$124,MARDI!E6:E29,0))</f>
        <v>#N/A</v>
      </c>
      <c r="DZ124" s="559" t="e">
        <f>INDEX(MARDI!$B$6:$B$29,MATCH($A$124,MARDI!F6:F29,0))</f>
        <v>#N/A</v>
      </c>
      <c r="EA124" s="559" t="e">
        <f>INDEX(MARDI!$B$6:$B$29,MATCH($A$124,MARDI!G6:G29,0))</f>
        <v>#N/A</v>
      </c>
      <c r="EB124" s="559" t="e">
        <f>INDEX(MARDI!$B$6:$B$29,MATCH($A$124,MARDI!H6:H29,0))</f>
        <v>#N/A</v>
      </c>
      <c r="EC124" s="559" t="e">
        <f>INDEX(MARDI!$B$6:$B$29,MATCH($A$124,MARDI!I6:I29,0))</f>
        <v>#N/A</v>
      </c>
      <c r="ED124" s="559" t="e">
        <f>INDEX(MARDI!$B$6:$B$29,MATCH($A$124,MARDI!J6:J29,0))</f>
        <v>#N/A</v>
      </c>
      <c r="EE124" s="559" t="e">
        <f>INDEX(MARDI!$B$6:$B$29,MATCH($A$124,MARDI!K6:K29,0))</f>
        <v>#N/A</v>
      </c>
      <c r="EF124" s="559" t="e">
        <f>INDEX(MARDI!$B$6:$B$29,MATCH($A$124,MARDI!L6:L29,0))</f>
        <v>#N/A</v>
      </c>
      <c r="EG124" s="559" t="e">
        <f>INDEX(MARDI!$B$6:$B$29,MATCH($A$124,MARDI!M6:M29,0))</f>
        <v>#N/A</v>
      </c>
      <c r="EH124" s="559" t="e">
        <f>INDEX(MARDI!$B$6:$B$29,MATCH($A$124,MARDI!N6:N29,0))</f>
        <v>#N/A</v>
      </c>
      <c r="EI124" s="559" t="e">
        <f>INDEX(MARDI!$B$6:$B$29,MATCH($A$124,MARDI!O6:O29,0))</f>
        <v>#N/A</v>
      </c>
      <c r="EJ124" s="559" t="e">
        <f>INDEX(MARDI!$B$6:$B$29,MATCH($A$124,MARDI!P6:P29,0))</f>
        <v>#N/A</v>
      </c>
      <c r="EK124" s="559" t="e">
        <f>INDEX(MARDI!$B$6:$B$29,MATCH($A$124,MARDI!Q6:Q29,0))</f>
        <v>#N/A</v>
      </c>
      <c r="EL124" s="559" t="e">
        <f>INDEX(MARDI!$B$6:$B$29,MATCH($A$124,MARDI!R6:R29,0))</f>
        <v>#N/A</v>
      </c>
      <c r="EM124" s="559" t="e">
        <f>INDEX(MARDI!$B$6:$B$29,MATCH($A$124,MARDI!S6:S29,0))</f>
        <v>#N/A</v>
      </c>
      <c r="EN124" s="559" t="e">
        <f>INDEX(MARDI!$B$6:$B$29,MATCH($A$124,MARDI!T6:T29,0))</f>
        <v>#N/A</v>
      </c>
      <c r="EO124" s="559" t="e">
        <f>INDEX(MARDI!$B$6:$B$29,MATCH($A$124,MARDI!U6:U29,0))</f>
        <v>#N/A</v>
      </c>
      <c r="EP124" s="559" t="e">
        <f>INDEX(MARDI!$B$6:$B$29,MATCH($A$124,MARDI!V6:V29,0))</f>
        <v>#N/A</v>
      </c>
      <c r="EQ124" s="559" t="e">
        <f>INDEX(MARDI!$B$6:$B$29,MATCH($A$124,MARDI!W6:W29,0))</f>
        <v>#N/A</v>
      </c>
      <c r="ER124" s="559" t="e">
        <f>INDEX(MARDI!$B$6:$B$29,MATCH($A$124,MARDI!X6:X29,0))</f>
        <v>#N/A</v>
      </c>
      <c r="ES124" s="559" t="e">
        <f>INDEX(MARDI!$B$6:$B$29,MATCH($A$124,MARDI!Y6:Y29,0))</f>
        <v>#N/A</v>
      </c>
      <c r="ET124" s="559" t="e">
        <f>INDEX(MARDI!$B$6:$B$29,MATCH($A$124,MARDI!Z6:Z29,0))</f>
        <v>#N/A</v>
      </c>
      <c r="EU124" s="559">
        <f>INDEX(MARDI!$B$6:$B$29,MATCH($A$124,MARDI!AA6:AA29,0))</f>
        <v>0.33333333333333331</v>
      </c>
      <c r="EV124" s="559">
        <f>INDEX(MARDI!$B$6:$B$29,MATCH($A$124,MARDI!AB6:AB29,0))</f>
        <v>0.33333333333333331</v>
      </c>
      <c r="EW124" s="572">
        <f t="shared" si="104"/>
        <v>0.66666666666666663</v>
      </c>
      <c r="EY124" s="568">
        <f t="shared" si="79"/>
        <v>0</v>
      </c>
      <c r="EZ124" s="559" t="e">
        <f>INDEX(MERCREDI!$B$6:$B$29,MATCH($A$124,MERCREDI!D6:D29,0))</f>
        <v>#N/A</v>
      </c>
      <c r="FA124" s="559" t="e">
        <f>INDEX(MERCREDI!$B$6:$B$29,MATCH($A$124,MERCREDI!E6:E29,0))</f>
        <v>#N/A</v>
      </c>
      <c r="FB124" s="559" t="e">
        <f>INDEX(MERCREDI!$B$6:$B$29,MATCH($A$124,MERCREDI!F6:F29,0))</f>
        <v>#N/A</v>
      </c>
      <c r="FC124" s="559" t="e">
        <f>INDEX(MERCREDI!$B$6:$B$29,MATCH($A$124,MERCREDI!G6:G29,0))</f>
        <v>#N/A</v>
      </c>
      <c r="FD124" s="559" t="e">
        <f>INDEX(MERCREDI!$B$6:$B$29,MATCH($A$124,MERCREDI!H6:H29,0))</f>
        <v>#N/A</v>
      </c>
      <c r="FE124" s="559" t="e">
        <f>INDEX(MERCREDI!$B$6:$B$29,MATCH($A$124,MERCREDI!I6:I29,0))</f>
        <v>#N/A</v>
      </c>
      <c r="FF124" s="559" t="e">
        <f>INDEX(MERCREDI!$B$6:$B$29,MATCH($A$124,MERCREDI!J6:J29,0))</f>
        <v>#N/A</v>
      </c>
      <c r="FG124" s="559" t="e">
        <f>INDEX(MERCREDI!$B$6:$B$29,MATCH($A$124,MERCREDI!K6:K29,0))</f>
        <v>#N/A</v>
      </c>
      <c r="FH124" s="559" t="e">
        <f>INDEX(MERCREDI!$B$6:$B$29,MATCH($A$124,MERCREDI!L6:L29,0))</f>
        <v>#N/A</v>
      </c>
      <c r="FI124" s="559" t="e">
        <f>INDEX(MERCREDI!$B$6:$B$29,MATCH($A$124,MERCREDI!M6:M29,0))</f>
        <v>#N/A</v>
      </c>
      <c r="FJ124" s="559" t="e">
        <f>INDEX(MERCREDI!$B$6:$B$29,MATCH($A$124,MERCREDI!N6:N29,0))</f>
        <v>#N/A</v>
      </c>
      <c r="FK124" s="559" t="e">
        <f>INDEX(MERCREDI!$B$6:$B$29,MATCH($A$124,MERCREDI!O6:O29,0))</f>
        <v>#N/A</v>
      </c>
      <c r="FL124" s="559" t="e">
        <f>INDEX(MERCREDI!$B$6:$B$29,MATCH($A$124,MERCREDI!P6:P29,0))</f>
        <v>#N/A</v>
      </c>
      <c r="FM124" s="559" t="e">
        <f>INDEX(MERCREDI!$B$6:$B$29,MATCH($A$124,MERCREDI!Q6:Q29,0))</f>
        <v>#N/A</v>
      </c>
      <c r="FN124" s="559" t="e">
        <f>INDEX(MERCREDI!$B$6:$B$29,MATCH($A$124,MERCREDI!R6:R29,0))</f>
        <v>#N/A</v>
      </c>
      <c r="FO124" s="559" t="e">
        <f>INDEX(MERCREDI!$B$6:$B$29,MATCH($A$124,MERCREDI!S6:S29,0))</f>
        <v>#N/A</v>
      </c>
      <c r="FP124" s="559" t="e">
        <f>INDEX(MERCREDI!$B$6:$B$29,MATCH($A$124,MERCREDI!T6:T29,0))</f>
        <v>#N/A</v>
      </c>
      <c r="FQ124" s="559" t="e">
        <f>INDEX(MERCREDI!$B$6:$B$29,MATCH($A$124,MERCREDI!U6:U29,0))</f>
        <v>#N/A</v>
      </c>
      <c r="FR124" s="559" t="e">
        <f>INDEX(MERCREDI!$B$6:$B$29,MATCH($A$124,MERCREDI!V6:V29,0))</f>
        <v>#N/A</v>
      </c>
      <c r="FS124" s="559" t="e">
        <f>INDEX(MERCREDI!$B$6:$B$29,MATCH($A$124,MERCREDI!W6:W29,0))</f>
        <v>#N/A</v>
      </c>
      <c r="FT124" s="559" t="e">
        <f>INDEX(MERCREDI!$B$6:$B$29,MATCH($A$124,MERCREDI!X6:X29,0))</f>
        <v>#N/A</v>
      </c>
      <c r="FU124" s="559" t="e">
        <f>INDEX(MERCREDI!$B$6:$B$29,MATCH($A$124,MERCREDI!Y6:Y29,0))</f>
        <v>#N/A</v>
      </c>
      <c r="FV124" s="559" t="e">
        <f>INDEX(MERCREDI!$B$6:$B$29,MATCH($A$124,MERCREDI!Z6:Z29,0))</f>
        <v>#N/A</v>
      </c>
      <c r="FW124" s="559">
        <f>INDEX(MERCREDI!$B$6:$B$29,MATCH($A$124,MERCREDI!AA6:AA29,0))</f>
        <v>0.33333333333333331</v>
      </c>
      <c r="FX124" s="559">
        <f>INDEX(MERCREDI!$B$6:$B$29,MATCH($A$124,MERCREDI!AB6:AB29,0))</f>
        <v>0.33333333333333331</v>
      </c>
      <c r="FY124" s="572">
        <f t="shared" si="80"/>
        <v>0.66666666666666663</v>
      </c>
      <c r="GA124" s="570">
        <f t="shared" si="81"/>
        <v>0</v>
      </c>
      <c r="GB124" s="565" t="e">
        <f>INDEX(JEUDI!$B$6:$B$29,MATCH($A$124,JEUDI!D6:D29,0))</f>
        <v>#N/A</v>
      </c>
      <c r="GC124" s="565" t="e">
        <f>INDEX(JEUDI!$B$6:$B$29,MATCH($A$124,JEUDI!E6:E29,0))</f>
        <v>#N/A</v>
      </c>
      <c r="GD124" s="565" t="e">
        <f>INDEX(JEUDI!$B$6:$B$29,MATCH($A$124,JEUDI!F6:F29,0))</f>
        <v>#N/A</v>
      </c>
      <c r="GE124" s="565" t="e">
        <f>INDEX(JEUDI!$B$6:$B$29,MATCH($A$124,JEUDI!G6:G29,0))</f>
        <v>#N/A</v>
      </c>
      <c r="GF124" s="565" t="e">
        <f>INDEX(JEUDI!$B$6:$B$29,MATCH($A$124,JEUDI!H6:H29,0))</f>
        <v>#N/A</v>
      </c>
      <c r="GG124" s="565" t="e">
        <f>INDEX(JEUDI!$B$6:$B$29,MATCH($A$124,JEUDI!I6:I29,0))</f>
        <v>#N/A</v>
      </c>
      <c r="GH124" s="565" t="e">
        <f>INDEX(JEUDI!$B$6:$B$29,MATCH($A$124,JEUDI!J6:J29,0))</f>
        <v>#N/A</v>
      </c>
      <c r="GI124" s="565" t="e">
        <f>INDEX(JEUDI!$B$6:$B$29,MATCH($A$124,JEUDI!K6:K29,0))</f>
        <v>#N/A</v>
      </c>
      <c r="GJ124" s="565" t="e">
        <f>INDEX(JEUDI!$B$6:$B$29,MATCH($A$124,JEUDI!L6:L29,0))</f>
        <v>#N/A</v>
      </c>
      <c r="GK124" s="565" t="e">
        <f>INDEX(JEUDI!$B$6:$B$29,MATCH($A$124,JEUDI!M6:M29,0))</f>
        <v>#N/A</v>
      </c>
      <c r="GL124" s="565" t="e">
        <f>INDEX(JEUDI!$B$6:$B$29,MATCH($A$124,JEUDI!N6:N29,0))</f>
        <v>#N/A</v>
      </c>
      <c r="GM124" s="565" t="e">
        <f>INDEX(JEUDI!$B$6:$B$29,MATCH($A$124,JEUDI!O6:O29,0))</f>
        <v>#N/A</v>
      </c>
      <c r="GN124" s="565" t="e">
        <f>INDEX(JEUDI!$B$6:$B$29,MATCH($A$124,JEUDI!P6:P29,0))</f>
        <v>#N/A</v>
      </c>
      <c r="GO124" s="565" t="e">
        <f>INDEX(JEUDI!$B$6:$B$29,MATCH($A$124,JEUDI!Q6:Q29,0))</f>
        <v>#N/A</v>
      </c>
      <c r="GP124" s="565" t="e">
        <f>INDEX(JEUDI!$B$6:$B$29,MATCH($A$124,JEUDI!R6:R29,0))</f>
        <v>#N/A</v>
      </c>
      <c r="GQ124" s="565" t="e">
        <f>INDEX(JEUDI!$B$6:$B$29,MATCH($A$124,JEUDI!S6:S29,0))</f>
        <v>#N/A</v>
      </c>
      <c r="GR124" s="565" t="e">
        <f>INDEX(JEUDI!$B$6:$B$29,MATCH($A$124,JEUDI!T6:T29,0))</f>
        <v>#N/A</v>
      </c>
      <c r="GS124" s="565" t="e">
        <f>INDEX(JEUDI!$B$6:$B$29,MATCH($A$124,JEUDI!U6:U29,0))</f>
        <v>#N/A</v>
      </c>
      <c r="GT124" s="565" t="e">
        <f>INDEX(JEUDI!$B$6:$B$29,MATCH($A$124,JEUDI!V6:V29,0))</f>
        <v>#N/A</v>
      </c>
      <c r="GU124" s="565" t="e">
        <f>INDEX(JEUDI!$B$6:$B$29,MATCH($A$124,JEUDI!W6:W29,0))</f>
        <v>#N/A</v>
      </c>
      <c r="GV124" s="565" t="e">
        <f>INDEX(JEUDI!$B$6:$B$29,MATCH($A$124,JEUDI!X6:X29,0))</f>
        <v>#N/A</v>
      </c>
      <c r="GW124" s="565" t="e">
        <f>INDEX(JEUDI!$B$6:$B$29,MATCH($A$124,JEUDI!Y6:Y29,0))</f>
        <v>#N/A</v>
      </c>
      <c r="GX124" s="565" t="e">
        <f>INDEX(JEUDI!$B$6:$B$29,MATCH($A$124,JEUDI!Z6:Z29,0))</f>
        <v>#N/A</v>
      </c>
      <c r="GY124" s="565">
        <f>INDEX(JEUDI!$B$6:$B$29,MATCH($A$124,JEUDI!AA6:AA29,0))</f>
        <v>0.33333333333333331</v>
      </c>
      <c r="GZ124" s="565">
        <f>INDEX(JEUDI!$B$6:$B$29,MATCH($A$124,JEUDI!AB6:AB29,0))</f>
        <v>0.33333333333333331</v>
      </c>
      <c r="HA124" s="572">
        <f t="shared" si="82"/>
        <v>0.66666666666666663</v>
      </c>
      <c r="HC124" s="772">
        <f t="shared" si="83"/>
        <v>0</v>
      </c>
      <c r="HD124" s="565" t="e">
        <f>INDEX(VENDREDI!$B$6:$B$29,MATCH($A$124,VENDREDI!D6:D29,0))</f>
        <v>#N/A</v>
      </c>
      <c r="HE124" s="565" t="e">
        <f>INDEX(VENDREDI!$B$6:$B$29,MATCH($A$124,VENDREDI!E6:E29,0))</f>
        <v>#N/A</v>
      </c>
      <c r="HF124" s="565" t="e">
        <f>INDEX(VENDREDI!$B$6:$B$29,MATCH($A$124,VENDREDI!F6:F29,0))</f>
        <v>#N/A</v>
      </c>
      <c r="HG124" s="565" t="e">
        <f>INDEX(VENDREDI!$B$6:$B$29,MATCH($A$124,VENDREDI!G6:G29,0))</f>
        <v>#N/A</v>
      </c>
      <c r="HH124" s="565" t="e">
        <f>INDEX(VENDREDI!$B$6:$B$29,MATCH($A$124,VENDREDI!H6:H29,0))</f>
        <v>#N/A</v>
      </c>
      <c r="HI124" s="565" t="e">
        <f>INDEX(VENDREDI!$B$6:$B$29,MATCH($A$124,VENDREDI!I6:I29,0))</f>
        <v>#N/A</v>
      </c>
      <c r="HJ124" s="565" t="e">
        <f>INDEX(VENDREDI!$B$6:$B$29,MATCH($A$124,VENDREDI!J6:J29,0))</f>
        <v>#N/A</v>
      </c>
      <c r="HK124" s="565" t="e">
        <f>INDEX(VENDREDI!$B$6:$B$29,MATCH($A$124,VENDREDI!K6:K29,0))</f>
        <v>#N/A</v>
      </c>
      <c r="HL124" s="565" t="e">
        <f>INDEX(VENDREDI!$B$6:$B$29,MATCH($A$124,VENDREDI!L6:L29,0))</f>
        <v>#N/A</v>
      </c>
      <c r="HM124" s="565" t="e">
        <f>INDEX(VENDREDI!$B$6:$B$29,MATCH($A$124,VENDREDI!M6:M29,0))</f>
        <v>#N/A</v>
      </c>
      <c r="HN124" s="565" t="e">
        <f>INDEX(VENDREDI!$B$6:$B$29,MATCH($A$124,VENDREDI!N6:N29,0))</f>
        <v>#N/A</v>
      </c>
      <c r="HO124" s="565" t="e">
        <f>INDEX(VENDREDI!$B$6:$B$29,MATCH($A$124,VENDREDI!O6:O29,0))</f>
        <v>#N/A</v>
      </c>
      <c r="HP124" s="565" t="e">
        <f>INDEX(VENDREDI!$B$6:$B$29,MATCH($A$124,VENDREDI!P6:P29,0))</f>
        <v>#N/A</v>
      </c>
      <c r="HQ124" s="565" t="e">
        <f>INDEX(VENDREDI!$B$6:$B$29,MATCH($A$124,VENDREDI!Q6:Q29,0))</f>
        <v>#N/A</v>
      </c>
      <c r="HR124" s="565" t="e">
        <f>INDEX(VENDREDI!$B$6:$B$29,MATCH($A$124,VENDREDI!R6:R29,0))</f>
        <v>#N/A</v>
      </c>
      <c r="HS124" s="565" t="e">
        <f>INDEX(VENDREDI!$B$6:$B$29,MATCH($A$124,VENDREDI!S6:S29,0))</f>
        <v>#N/A</v>
      </c>
      <c r="HT124" s="565" t="e">
        <f>INDEX(VENDREDI!$B$6:$B$29,MATCH($A$124,VENDREDI!T6:T29,0))</f>
        <v>#N/A</v>
      </c>
      <c r="HU124" s="565" t="e">
        <f>INDEX(VENDREDI!$B$6:$B$29,MATCH($A$124,VENDREDI!U6:U29,0))</f>
        <v>#N/A</v>
      </c>
      <c r="HV124" s="565" t="e">
        <f>INDEX(VENDREDI!$B$6:$B$29,MATCH($A$124,VENDREDI!V6:V29,0))</f>
        <v>#N/A</v>
      </c>
      <c r="HW124" s="565" t="e">
        <f>INDEX(VENDREDI!$B$6:$B$29,MATCH($A$124,VENDREDI!W6:W29,0))</f>
        <v>#N/A</v>
      </c>
      <c r="HX124" s="565" t="e">
        <f>INDEX(VENDREDI!$B$6:$B$29,MATCH($A$124,VENDREDI!X6:X29,0))</f>
        <v>#N/A</v>
      </c>
      <c r="HY124" s="565" t="e">
        <f>INDEX(VENDREDI!$B$6:$B$29,MATCH($A$124,VENDREDI!Y6:Y29,0))</f>
        <v>#N/A</v>
      </c>
      <c r="HZ124" s="565" t="e">
        <f>INDEX(VENDREDI!$B$6:$B$29,MATCH($A$124,VENDREDI!Z6:Z29,0))</f>
        <v>#N/A</v>
      </c>
      <c r="IA124" s="565">
        <f>INDEX(VENDREDI!$B$6:$B$29,MATCH($A$124,VENDREDI!AA6:AA29,0))</f>
        <v>0.33333333333333331</v>
      </c>
      <c r="IB124" s="565">
        <f>INDEX(VENDREDI!$B$6:$B$29,MATCH($A$124,VENDREDI!AB6:AB29,0))</f>
        <v>0.33333333333333331</v>
      </c>
      <c r="IC124" s="572">
        <f t="shared" si="84"/>
        <v>0.66666666666666663</v>
      </c>
      <c r="IG124" s="772">
        <f t="shared" si="85"/>
        <v>0</v>
      </c>
      <c r="JG124" s="572">
        <f t="shared" si="86"/>
        <v>0</v>
      </c>
      <c r="JI124" s="772">
        <f t="shared" si="87"/>
        <v>0</v>
      </c>
      <c r="KI124" s="572">
        <f t="shared" si="88"/>
        <v>0</v>
      </c>
      <c r="KK124" s="565">
        <f t="shared" si="89"/>
        <v>0</v>
      </c>
      <c r="LK124" s="572">
        <f t="shared" si="90"/>
        <v>0</v>
      </c>
      <c r="LM124" s="565">
        <f t="shared" si="91"/>
        <v>0</v>
      </c>
      <c r="MM124" s="572">
        <f t="shared" si="92"/>
        <v>0</v>
      </c>
      <c r="MP124" s="565">
        <f t="shared" si="93"/>
        <v>0</v>
      </c>
      <c r="NP124" s="572">
        <f t="shared" si="94"/>
        <v>0</v>
      </c>
      <c r="NS124" s="564">
        <f t="shared" si="95"/>
        <v>0</v>
      </c>
      <c r="NT124" s="617" t="e">
        <f>INDEX(LUNDI!$B$63:$B$66,MATCH(A124,LUNDI!$D$63:$D$66,0))</f>
        <v>#N/A</v>
      </c>
      <c r="NU124" s="618" t="e">
        <f>INDEX(LUNDI!$B$63:$B$66,MATCH(A124,LUNDI!$E$63:$E$66,0))</f>
        <v>#N/A</v>
      </c>
      <c r="NV124" s="625" t="e">
        <f>INDEX(LUNDI!$H$63:$H$66,MATCH(A124,LUNDI!$J$63:$J$66,0))</f>
        <v>#N/A</v>
      </c>
      <c r="NW124" s="626" t="e">
        <f>INDEX(LUNDI!$H$63:$H$66,MATCH(A124,LUNDI!$K$63:$K$66,0))</f>
        <v>#N/A</v>
      </c>
      <c r="NX124" s="617" t="e">
        <f>INDEX(MARDI!$B$63:$B$66,MATCH(A124,MARDI!$D$63:$D$66,0))</f>
        <v>#N/A</v>
      </c>
      <c r="NY124" s="618" t="e">
        <f>INDEX(MARDI!$B$63:$B$66,MATCH(A124,MARDI!$E$63:$E$66,0))</f>
        <v>#N/A</v>
      </c>
      <c r="NZ124" s="625" t="e">
        <f>INDEX(MARDI!$H$63:$H$66,MATCH(A124,MARDI!$J$63:$J$66,0))</f>
        <v>#N/A</v>
      </c>
      <c r="OA124" s="626" t="e">
        <f>INDEX(MARDI!$H$63:$H$66,MATCH(A124,MARDI!$K$63:$K$66,0))</f>
        <v>#N/A</v>
      </c>
      <c r="OB124" s="617" t="e">
        <f>INDEX(MERCREDI!$B$63:$B$66,MATCH(A124,MERCREDI!$D$63:$D$66,0))</f>
        <v>#N/A</v>
      </c>
      <c r="OC124" s="618" t="e">
        <f>INDEX(MERCREDI!$B$63:$B$66,MATCH(A124,MERCREDI!$E$63:$E$66,0))</f>
        <v>#N/A</v>
      </c>
      <c r="OD124" s="625" t="e">
        <f>INDEX(MERCREDI!$H$63:$H$66,MATCH(A124,MERCREDI!$J$63:$J$66,0))</f>
        <v>#N/A</v>
      </c>
      <c r="OE124" s="626" t="e">
        <f>INDEX(MERCREDI!$H$63:$H$66,MATCH(A124,MERCREDI!$K$63:$K$66,0))</f>
        <v>#N/A</v>
      </c>
      <c r="OF124" s="617" t="e">
        <f>INDEX(JEUDI!$B$63:$B$66,MATCH(A124,JEUDI!$D$63:$D$66,0))</f>
        <v>#N/A</v>
      </c>
      <c r="OG124" s="618" t="e">
        <f>INDEX(JEUDI!$B$63:$B$66,MATCH(A124,JEUDI!$E$63:$E$66,0))</f>
        <v>#N/A</v>
      </c>
      <c r="OH124" s="625" t="e">
        <f>INDEX(JEUDI!$H$63:$H$66,MATCH(A124,JEUDI!$J$63:$J$66,0))</f>
        <v>#N/A</v>
      </c>
      <c r="OI124" s="626" t="e">
        <f>INDEX(JEUDI!$H$63:$H$66,MATCH(A124,JEUDI!$K$63:$K$66,0))</f>
        <v>#N/A</v>
      </c>
      <c r="OJ124" s="617" t="e">
        <f>INDEX(VENDREDI!$B$63:$B$66,MATCH(A124,VENDREDI!$D$63:$D$66,0))</f>
        <v>#N/A</v>
      </c>
      <c r="OK124" s="618" t="e">
        <f>INDEX(VENDREDI!$B$63:$B$66,MATCH(A124,VENDREDI!$E$63:$E$66,0))</f>
        <v>#N/A</v>
      </c>
      <c r="OL124" s="625" t="e">
        <f>INDEX(VENDREDI!$H$63:$H$66,MATCH(A124,VENDREDI!$J$63:$J$66,0))</f>
        <v>#N/A</v>
      </c>
      <c r="OM124" s="626" t="e">
        <f>INDEX(VENDREDI!$H$63:$H$66,MATCH(A124,VENDREDI!$K$63:$K$66,0))</f>
        <v>#N/A</v>
      </c>
      <c r="ON124" s="669">
        <f t="shared" si="96"/>
        <v>0</v>
      </c>
      <c r="OO124" s="641" t="e">
        <f>INDEX(LUNDI!$C$63:$C$66,MATCH(A124,LUNDI!$D$63:$D$66,0))</f>
        <v>#N/A</v>
      </c>
      <c r="OP124" s="642" t="e">
        <f>INDEX(LUNDI!$C$63:$C$66,MATCH(A124,LUNDI!$E$63:$E$66,0))</f>
        <v>#N/A</v>
      </c>
      <c r="OQ124" s="645" t="e">
        <f>INDEX(LUNDI!$I$63:$I$66,MATCH(A124,LUNDI!$J$63:$J$66,0))</f>
        <v>#N/A</v>
      </c>
      <c r="OR124" s="646" t="e">
        <f>INDEX(LUNDI!$I$63:$I$66,MATCH(A124,LUNDI!$K$63:$K$66,0))</f>
        <v>#N/A</v>
      </c>
      <c r="OS124" s="649" t="e">
        <f>INDEX(MARDI!$C$63:$C$66,MATCH(A124,MARDI!$D$63:$D$66,0))</f>
        <v>#N/A</v>
      </c>
      <c r="OT124" s="650" t="e">
        <f>INDEX(MARDI!$C$63:$C$66,MATCH(A124,MARDI!$E$63:$E$66,0))</f>
        <v>#N/A</v>
      </c>
      <c r="OU124" s="651" t="e">
        <f>INDEX(MARDI!$I$63:$I$66,MATCH(A124,MARDI!$J$63:$J$66,0))</f>
        <v>#N/A</v>
      </c>
      <c r="OV124" s="652" t="e">
        <f>INDEX(MARDI!$I$63:$I$66,MATCH(A124,MARDI!$K$63:$K$66,0))</f>
        <v>#N/A</v>
      </c>
      <c r="OW124" s="657" t="e">
        <f>INDEX(MERCREDI!$C$63:$C$66,MATCH(A124,MERCREDI!$D$63:$D$66,0))</f>
        <v>#N/A</v>
      </c>
      <c r="OX124" s="658" t="e">
        <f>INDEX(MERCREDI!$C$63:$C$66,MATCH(A124,MERCREDI!$E$63:$E$66,0))</f>
        <v>#N/A</v>
      </c>
      <c r="OY124" s="659" t="e">
        <f>INDEX(MERCREDI!$I$63:$I$66,MATCH(A124,MERCREDI!$J$63:$J$66,0))</f>
        <v>#N/A</v>
      </c>
      <c r="OZ124" s="660" t="e">
        <f>INDEX(MERCREDI!$I$63:$I$66,MATCH(A124,MERCREDI!$K$63:$K$66,0))</f>
        <v>#N/A</v>
      </c>
      <c r="PA124" s="657" t="e">
        <f>INDEX(JEUDI!$C$63:$C$66,MATCH(A124,JEUDI!$D$63:$D$66,0))</f>
        <v>#N/A</v>
      </c>
      <c r="PB124" s="658" t="e">
        <f>INDEX(JEUDI!$C$63:$C$66,MATCH(A124,JEUDI!$E$63:$E$66,0))</f>
        <v>#N/A</v>
      </c>
      <c r="PC124" s="659" t="e">
        <f>INDEX(JEUDI!$I$63:$I$66,MATCH(A124,JEUDI!$J$63:$J$66,0))</f>
        <v>#N/A</v>
      </c>
      <c r="PD124" s="660" t="e">
        <f>INDEX(JEUDI!$I$63:$I$66,MATCH(A124,JEUDI!$K$63:$K$66,0))</f>
        <v>#N/A</v>
      </c>
      <c r="PE124" s="657" t="e">
        <f>INDEX(VENDREDI!$C$63:$C$66,MATCH(A124,VENDREDI!$D$63:$D$66,0))</f>
        <v>#N/A</v>
      </c>
      <c r="PF124" s="658" t="e">
        <f>INDEX(VENDREDI!$C$63:$C$66,MATCH(A124,VENDREDI!$E$63:$E$66,0))</f>
        <v>#N/A</v>
      </c>
      <c r="PG124" s="659" t="e">
        <f>INDEX(VENDREDI!$I$63:$I$66,MATCH(A124,VENDREDI!$J$63:$J$66,0))</f>
        <v>#N/A</v>
      </c>
      <c r="PH124" s="660" t="e">
        <f>INDEX(VENDREDI!$I$63:$I$66,MATCH(A124,VENDREDI!$K$63:$K$66,0))</f>
        <v>#N/A</v>
      </c>
    </row>
    <row r="125" spans="1:424" x14ac:dyDescent="0.25">
      <c r="A125" s="198">
        <f>'LISTE DES PROFS'!A120</f>
        <v>0</v>
      </c>
      <c r="B125" s="226">
        <f t="shared" si="69"/>
        <v>0</v>
      </c>
      <c r="C125" s="487">
        <f t="shared" si="70"/>
        <v>0</v>
      </c>
      <c r="D125" s="481">
        <f t="shared" si="71"/>
        <v>0</v>
      </c>
      <c r="E125" s="482">
        <f t="shared" si="72"/>
        <v>0</v>
      </c>
      <c r="F125" s="226">
        <f t="shared" si="73"/>
        <v>0</v>
      </c>
      <c r="G125" s="487">
        <f t="shared" si="74"/>
        <v>0</v>
      </c>
      <c r="H125" s="481">
        <f t="shared" si="97"/>
        <v>0</v>
      </c>
      <c r="I125" s="482">
        <f t="shared" si="76"/>
        <v>0</v>
      </c>
      <c r="J125" s="226">
        <f t="shared" si="98"/>
        <v>0</v>
      </c>
      <c r="K125" s="487">
        <f t="shared" si="99"/>
        <v>0</v>
      </c>
      <c r="L125" s="481">
        <f t="shared" si="100"/>
        <v>0</v>
      </c>
      <c r="M125" s="482">
        <f t="shared" si="101"/>
        <v>0</v>
      </c>
      <c r="N125" s="492">
        <f t="shared" si="77"/>
        <v>0</v>
      </c>
      <c r="P125" s="226">
        <f>COUNTIF(LUNDI!$D$6:$AB$15,A125)</f>
        <v>0</v>
      </c>
      <c r="Q125" s="228">
        <f>COUNTIF(LUNDI!$D$20:$Y$29,A125)</f>
        <v>0</v>
      </c>
      <c r="R125" s="444">
        <f t="shared" si="56"/>
        <v>0</v>
      </c>
      <c r="S125" s="228">
        <f>COUNTIF(MARDI!$D$6:$AB$15,A125)</f>
        <v>0</v>
      </c>
      <c r="T125" s="228">
        <f>COUNTIF(MARDI!$D$20:$Y$29,A125)</f>
        <v>0</v>
      </c>
      <c r="U125" s="444">
        <f t="shared" si="57"/>
        <v>0</v>
      </c>
      <c r="V125" s="228">
        <f>COUNTIF(MERCREDI!$D$6:$AB$15,A125)</f>
        <v>0</v>
      </c>
      <c r="W125" s="228">
        <f>COUNTIF(MERCREDI!$D$20:$Y$29,A125)</f>
        <v>0</v>
      </c>
      <c r="X125" s="444">
        <f t="shared" si="58"/>
        <v>0</v>
      </c>
      <c r="Y125" s="228">
        <f>COUNTIF(JEUDI!$D$6:$AB$15,A125)</f>
        <v>0</v>
      </c>
      <c r="Z125" s="228">
        <f>COUNTIF(JEUDI!$D$20:$Y$29,A125)</f>
        <v>0</v>
      </c>
      <c r="AA125" s="444">
        <f t="shared" si="59"/>
        <v>0</v>
      </c>
      <c r="AB125" s="228">
        <f>COUNTIF(VENDREDI!$D$6:$AB$15,A125)</f>
        <v>0</v>
      </c>
      <c r="AC125" s="229">
        <f>COUNTIF(VENDREDI!$D$20:$Y$29,A125)</f>
        <v>0</v>
      </c>
      <c r="AD125" s="451">
        <f t="shared" si="60"/>
        <v>0</v>
      </c>
      <c r="AE125" s="226">
        <f>COUNTIF(LUNDI!$D$63:$D$66,A125)</f>
        <v>0</v>
      </c>
      <c r="AF125" s="227">
        <f>COUNTIF(LUNDI!$E$63:$E$66,A125)</f>
        <v>0</v>
      </c>
      <c r="AG125" s="228">
        <f>COUNTIF(MARDI!$D$63:$D$66,A125)</f>
        <v>0</v>
      </c>
      <c r="AH125" s="234">
        <f>COUNTIF(MARDI!$E$63:$E$66,A125)</f>
        <v>0</v>
      </c>
      <c r="AI125" s="228">
        <f>COUNTIF(MERCREDI!$D$63:$D$66,A125)</f>
        <v>0</v>
      </c>
      <c r="AJ125" s="234">
        <f>COUNTIF(MERCREDI!$E$63:$E$66,A125)</f>
        <v>0</v>
      </c>
      <c r="AK125" s="228">
        <f>COUNTIF(JEUDI!$D$63:$D$66,A125)</f>
        <v>0</v>
      </c>
      <c r="AL125" s="227">
        <f>COUNTIF(JEUDI!$E$63:$E$66,A125)</f>
        <v>0</v>
      </c>
      <c r="AM125" s="228">
        <f>COUNTIF(VENDREDI!$D$63:$D$66,A125)</f>
        <v>0</v>
      </c>
      <c r="AN125" s="525">
        <f>COUNTIF(VENDREDI!$E$63:$E$66,A125)</f>
        <v>0</v>
      </c>
      <c r="AO125" s="226">
        <f>COUNTIF(LUNDI!$F$63:$F$66,A125)</f>
        <v>0</v>
      </c>
      <c r="AP125" s="227"/>
      <c r="AQ125" s="228">
        <f>COUNTIF(MARDI!$F$63:$F$66,A125)</f>
        <v>0</v>
      </c>
      <c r="AR125" s="227"/>
      <c r="AS125" s="228">
        <f>COUNTIF(MERCREDI!$F$63:$F$66,A125)</f>
        <v>0</v>
      </c>
      <c r="AT125" s="227"/>
      <c r="AU125" s="228">
        <f>COUNTIF(JEUDI!$F$63:$F$66,A125)</f>
        <v>0</v>
      </c>
      <c r="AV125" s="227"/>
      <c r="AW125" s="229">
        <f>COUNTIF(VENDREDI!$F$63:$F$66,A125)</f>
        <v>0</v>
      </c>
      <c r="AZ125" s="236">
        <f>COUNTIF(LUNDI!$D$35:$AB$44,A125)</f>
        <v>0</v>
      </c>
      <c r="BA125" s="237">
        <f>COUNTIF(LUNDI!$D$49:$Y$58,A125)</f>
        <v>0</v>
      </c>
      <c r="BB125" s="444">
        <f t="shared" si="61"/>
        <v>0</v>
      </c>
      <c r="BC125" s="237">
        <f>COUNTIF(MARDI!$D$35:$AB$44,A125)</f>
        <v>0</v>
      </c>
      <c r="BD125" s="237">
        <f>COUNTIF(MARDI!$D$49:$Y$58,A125)</f>
        <v>0</v>
      </c>
      <c r="BE125" s="444">
        <f t="shared" si="62"/>
        <v>0</v>
      </c>
      <c r="BF125" s="237">
        <f>COUNTIF(MERCREDI!$D$35:$AB$44,A125)</f>
        <v>0</v>
      </c>
      <c r="BG125" s="237">
        <f>COUNTIF(MERCREDI!$D$49:$Y$58,A125)</f>
        <v>0</v>
      </c>
      <c r="BH125" s="444">
        <f t="shared" si="63"/>
        <v>0</v>
      </c>
      <c r="BI125" s="237">
        <f>COUNTIF(JEUDI!$D$35:$AB$44,A125)</f>
        <v>0</v>
      </c>
      <c r="BJ125" s="237">
        <f>COUNTIF(JEUDI!$D$49:$Y$58,A125)</f>
        <v>0</v>
      </c>
      <c r="BK125" s="444">
        <f t="shared" si="64"/>
        <v>0</v>
      </c>
      <c r="BL125" s="237">
        <f>COUNTIF(VENDREDI!$D$35:$AB$44,A125)</f>
        <v>0</v>
      </c>
      <c r="BM125" s="238">
        <f>COUNTIF(VENDREDI!$D$49:$Y$58,A125)</f>
        <v>0</v>
      </c>
      <c r="BN125" s="451">
        <f t="shared" si="65"/>
        <v>0</v>
      </c>
      <c r="BO125" s="207">
        <f>COUNTIF(LUNDI!$J$63:$J$66,A125)</f>
        <v>0</v>
      </c>
      <c r="BP125" s="41">
        <f>COUNTIF(LUNDI!$K$63:$K$66,A125)</f>
        <v>0</v>
      </c>
      <c r="BQ125" s="207">
        <f>COUNTIF(MARDI!$J$63:$J$66,A125)</f>
        <v>0</v>
      </c>
      <c r="BR125" s="41">
        <f>COUNTIF(MARDI!$K$63:$K$66,A125)</f>
        <v>0</v>
      </c>
      <c r="BS125" s="207">
        <f>COUNTIF(MERCREDI!$J$63:$J$66,A125)</f>
        <v>0</v>
      </c>
      <c r="BT125" s="41">
        <f>COUNTIF(MERCREDI!$K$63:$K$66,A125)</f>
        <v>0</v>
      </c>
      <c r="BU125" s="207">
        <f>COUNTIF(JEUDI!$J$63:$J$66,A125)</f>
        <v>0</v>
      </c>
      <c r="BV125" s="41">
        <f>COUNTIF(JEUDI!$K$63:$K$66,A125)</f>
        <v>0</v>
      </c>
      <c r="BW125" s="207">
        <f>COUNTIF(VENDREDI!$J$63:$J$66,A125)</f>
        <v>0</v>
      </c>
      <c r="BX125" s="42">
        <f>COUNTIF(VENDREDI!$K$63:$K$66,A125)</f>
        <v>0</v>
      </c>
      <c r="BY125" s="207">
        <f>COUNTIF(LUNDI!$L$66:$L181,A125)</f>
        <v>0</v>
      </c>
      <c r="BZ125" s="208"/>
      <c r="CA125" s="41">
        <f>COUNTIF(MARDI!$L$63:$L$66,A125)</f>
        <v>0</v>
      </c>
      <c r="CB125" s="208"/>
      <c r="CC125" s="208">
        <f>COUNTIF(MERCREDI!$L$63:$L$66,A125)</f>
        <v>0</v>
      </c>
      <c r="CD125" s="208"/>
      <c r="CE125" s="41">
        <f>COUNTIF(JEUDI!$L$63:$L$66,A125)</f>
        <v>0</v>
      </c>
      <c r="CF125" s="208"/>
      <c r="CG125" s="209">
        <f>COUNTIF(VENDREDI!$L$63:$L$66,A125)</f>
        <v>0</v>
      </c>
      <c r="CH125" s="466"/>
      <c r="CI125" s="466"/>
      <c r="CJ125" s="466"/>
      <c r="CK125" s="43">
        <f>COUNTIF(LUNDI!$O$64:$O$66,A125)</f>
        <v>0</v>
      </c>
      <c r="CL125" s="41">
        <f>COUNTIF(MARDI!$O$64:$O$66,A125)</f>
        <v>0</v>
      </c>
      <c r="CM125" s="41">
        <f>COUNTIF(MERCREDI!$O$64:$O$66,A125)</f>
        <v>0</v>
      </c>
      <c r="CN125" s="41">
        <f>COUNTIF(JEUDI!$O$64:$O$66,A125)</f>
        <v>0</v>
      </c>
      <c r="CO125" s="42">
        <f>COUNTIF(VENDREDI!$O$64:$O$66,A125)</f>
        <v>0</v>
      </c>
      <c r="CQ125" s="43">
        <f>COUNTIF(LUNDI!$P$64:$P$66,A125)</f>
        <v>0</v>
      </c>
      <c r="CR125" s="41">
        <f>COUNTIF(MARDI!$P$64:$P$66,A125)</f>
        <v>0</v>
      </c>
      <c r="CS125" s="41">
        <f>COUNTIF(MERCREDI!$P$64:$P$66,A125)</f>
        <v>0</v>
      </c>
      <c r="CT125" s="41">
        <f>COUNTIF(JEUDI!$P$64:$P$66,A125)</f>
        <v>0</v>
      </c>
      <c r="CU125" s="42">
        <f>COUNTIF(VENDREDI!$P$64:$P$66,A125)</f>
        <v>0</v>
      </c>
      <c r="CV125" s="543">
        <f t="shared" si="78"/>
        <v>0</v>
      </c>
      <c r="CW125" s="559" t="e">
        <f>INDEX(LUNDI!$B$6:$B$29,MATCH($A$125,LUNDI!D6:D29,0))</f>
        <v>#N/A</v>
      </c>
      <c r="CX125" s="559" t="e">
        <f>INDEX(LUNDI!$B$6:$B$29,MATCH($A$125,LUNDI!E6:E29,0))</f>
        <v>#N/A</v>
      </c>
      <c r="CY125" s="559" t="e">
        <f>INDEX(LUNDI!$B$6:$B$29,MATCH($A$125,LUNDI!F6:F29,0))</f>
        <v>#N/A</v>
      </c>
      <c r="CZ125" s="559" t="e">
        <f>INDEX(LUNDI!$B$6:$B$29,MATCH($A$125,LUNDI!G6:G29,0))</f>
        <v>#N/A</v>
      </c>
      <c r="DA125" s="559" t="e">
        <f>INDEX(LUNDI!$B$6:$B$29,MATCH($A$125,LUNDI!H6:H29,0))</f>
        <v>#N/A</v>
      </c>
      <c r="DB125" s="559" t="e">
        <f>INDEX(LUNDI!$B$6:$B$29,MATCH($A$125,LUNDI!I6:I29,0))</f>
        <v>#N/A</v>
      </c>
      <c r="DC125" s="559" t="e">
        <f>INDEX(LUNDI!$B$6:$B$29,MATCH($A$125,LUNDI!J6:J29,0))</f>
        <v>#N/A</v>
      </c>
      <c r="DD125" s="559" t="e">
        <f>INDEX(LUNDI!$B$6:$B$29,MATCH($A$125,LUNDI!K6:K29,0))</f>
        <v>#N/A</v>
      </c>
      <c r="DE125" s="559" t="e">
        <f>INDEX(LUNDI!$B$6:$B$29,MATCH($A$125,LUNDI!L6:L29,0))</f>
        <v>#N/A</v>
      </c>
      <c r="DF125" s="559" t="e">
        <f>INDEX(LUNDI!$B$6:$B$29,MATCH($A$125,LUNDI!M6:M29,0))</f>
        <v>#N/A</v>
      </c>
      <c r="DG125" s="559" t="e">
        <f>INDEX(LUNDI!$B$6:$B$29,MATCH($A$125,LUNDI!N6:N29,0))</f>
        <v>#N/A</v>
      </c>
      <c r="DH125" s="559" t="e">
        <f>INDEX(LUNDI!$B$6:$B$29,MATCH($A$125,LUNDI!O6:O29,0))</f>
        <v>#N/A</v>
      </c>
      <c r="DI125" s="559" t="e">
        <f>INDEX(LUNDI!$B$6:$B$29,MATCH($A$125,LUNDI!P6:P29,0))</f>
        <v>#N/A</v>
      </c>
      <c r="DJ125" s="559" t="e">
        <f>INDEX(LUNDI!$B$6:$B$29,MATCH($A$125,LUNDI!Q6:Q29,0))</f>
        <v>#N/A</v>
      </c>
      <c r="DK125" s="559" t="e">
        <f>INDEX(LUNDI!$B$6:$B$29,MATCH($A$125,LUNDI!R6:R29,0))</f>
        <v>#N/A</v>
      </c>
      <c r="DL125" s="559" t="e">
        <f>INDEX(LUNDI!$B$6:$B$29,MATCH($A$125,LUNDI!S6:S29,0))</f>
        <v>#N/A</v>
      </c>
      <c r="DM125" s="559" t="e">
        <f>INDEX(LUNDI!$B$6:$B$29,MATCH($A$125,LUNDI!T6:T29,0))</f>
        <v>#N/A</v>
      </c>
      <c r="DN125" s="559" t="e">
        <f>INDEX(LUNDI!$B$6:$B$29,MATCH($A$125,LUNDI!U6:U29,0))</f>
        <v>#N/A</v>
      </c>
      <c r="DO125" s="559" t="e">
        <f>INDEX(LUNDI!$B$6:$B$29,MATCH($A$125,LUNDI!V6:V29,0))</f>
        <v>#N/A</v>
      </c>
      <c r="DP125" s="559" t="e">
        <f>INDEX(LUNDI!$B$6:$B$29,MATCH($A$125,LUNDI!W6:W29,0))</f>
        <v>#N/A</v>
      </c>
      <c r="DQ125" s="559" t="e">
        <f>INDEX(LUNDI!$B$6:$B$29,MATCH($A$125,LUNDI!X6:X29,0))</f>
        <v>#N/A</v>
      </c>
      <c r="DR125" s="559" t="e">
        <f>INDEX(LUNDI!$B$6:$B$29,MATCH($A$125,LUNDI!Y6:Y29,0))</f>
        <v>#N/A</v>
      </c>
      <c r="DS125" s="559" t="e">
        <f>INDEX(LUNDI!$B$6:$B$29,MATCH($A$125,LUNDI!Z6:Z29,0))</f>
        <v>#N/A</v>
      </c>
      <c r="DT125" s="559">
        <f>INDEX(LUNDI!$B$6:$B$29,MATCH($A$125,LUNDI!AA6:AA29,0))</f>
        <v>0.33333333333333331</v>
      </c>
      <c r="DU125" s="559">
        <f>INDEX(LUNDI!$B$6:$B$29,MATCH($A$125,LUNDI!AB6:AB29,0))</f>
        <v>0.33333333333333331</v>
      </c>
      <c r="DV125" s="572">
        <f t="shared" si="102"/>
        <v>0.66666666666666663</v>
      </c>
      <c r="DW125" s="543">
        <f t="shared" si="103"/>
        <v>0</v>
      </c>
      <c r="DX125" s="559" t="e">
        <f>INDEX(MARDI!$B$6:$B$29,MATCH($A$125,MARDI!D6:D29,0))</f>
        <v>#N/A</v>
      </c>
      <c r="DY125" s="559" t="e">
        <f>INDEX(MARDI!$B$6:$B$29,MATCH($A$125,MARDI!E6:E29,0))</f>
        <v>#N/A</v>
      </c>
      <c r="DZ125" s="559" t="e">
        <f>INDEX(MARDI!$B$6:$B$29,MATCH($A$125,MARDI!F6:F29,0))</f>
        <v>#N/A</v>
      </c>
      <c r="EA125" s="559" t="e">
        <f>INDEX(MARDI!$B$6:$B$29,MATCH($A$125,MARDI!G6:G29,0))</f>
        <v>#N/A</v>
      </c>
      <c r="EB125" s="559" t="e">
        <f>INDEX(MARDI!$B$6:$B$29,MATCH($A$125,MARDI!H6:H29,0))</f>
        <v>#N/A</v>
      </c>
      <c r="EC125" s="559" t="e">
        <f>INDEX(MARDI!$B$6:$B$29,MATCH($A$125,MARDI!I6:I29,0))</f>
        <v>#N/A</v>
      </c>
      <c r="ED125" s="559" t="e">
        <f>INDEX(MARDI!$B$6:$B$29,MATCH($A$125,MARDI!J6:J29,0))</f>
        <v>#N/A</v>
      </c>
      <c r="EE125" s="559" t="e">
        <f>INDEX(MARDI!$B$6:$B$29,MATCH($A$125,MARDI!K6:K29,0))</f>
        <v>#N/A</v>
      </c>
      <c r="EF125" s="559" t="e">
        <f>INDEX(MARDI!$B$6:$B$29,MATCH($A$125,MARDI!L6:L29,0))</f>
        <v>#N/A</v>
      </c>
      <c r="EG125" s="559" t="e">
        <f>INDEX(MARDI!$B$6:$B$29,MATCH($A$125,MARDI!M6:M29,0))</f>
        <v>#N/A</v>
      </c>
      <c r="EH125" s="559" t="e">
        <f>INDEX(MARDI!$B$6:$B$29,MATCH($A$125,MARDI!N6:N29,0))</f>
        <v>#N/A</v>
      </c>
      <c r="EI125" s="559" t="e">
        <f>INDEX(MARDI!$B$6:$B$29,MATCH($A$125,MARDI!O6:O29,0))</f>
        <v>#N/A</v>
      </c>
      <c r="EJ125" s="559" t="e">
        <f>INDEX(MARDI!$B$6:$B$29,MATCH($A$125,MARDI!P6:P29,0))</f>
        <v>#N/A</v>
      </c>
      <c r="EK125" s="559" t="e">
        <f>INDEX(MARDI!$B$6:$B$29,MATCH($A$125,MARDI!Q6:Q29,0))</f>
        <v>#N/A</v>
      </c>
      <c r="EL125" s="559" t="e">
        <f>INDEX(MARDI!$B$6:$B$29,MATCH($A$125,MARDI!R6:R29,0))</f>
        <v>#N/A</v>
      </c>
      <c r="EM125" s="559" t="e">
        <f>INDEX(MARDI!$B$6:$B$29,MATCH($A$125,MARDI!S6:S29,0))</f>
        <v>#N/A</v>
      </c>
      <c r="EN125" s="559" t="e">
        <f>INDEX(MARDI!$B$6:$B$29,MATCH($A$125,MARDI!T6:T29,0))</f>
        <v>#N/A</v>
      </c>
      <c r="EO125" s="559" t="e">
        <f>INDEX(MARDI!$B$6:$B$29,MATCH($A$125,MARDI!U6:U29,0))</f>
        <v>#N/A</v>
      </c>
      <c r="EP125" s="559" t="e">
        <f>INDEX(MARDI!$B$6:$B$29,MATCH($A$125,MARDI!V6:V29,0))</f>
        <v>#N/A</v>
      </c>
      <c r="EQ125" s="559" t="e">
        <f>INDEX(MARDI!$B$6:$B$29,MATCH($A$125,MARDI!W6:W29,0))</f>
        <v>#N/A</v>
      </c>
      <c r="ER125" s="559" t="e">
        <f>INDEX(MARDI!$B$6:$B$29,MATCH($A$125,MARDI!X6:X29,0))</f>
        <v>#N/A</v>
      </c>
      <c r="ES125" s="559" t="e">
        <f>INDEX(MARDI!$B$6:$B$29,MATCH($A$125,MARDI!Y6:Y29,0))</f>
        <v>#N/A</v>
      </c>
      <c r="ET125" s="559" t="e">
        <f>INDEX(MARDI!$B$6:$B$29,MATCH($A$125,MARDI!Z6:Z29,0))</f>
        <v>#N/A</v>
      </c>
      <c r="EU125" s="559">
        <f>INDEX(MARDI!$B$6:$B$29,MATCH($A$125,MARDI!AA6:AA29,0))</f>
        <v>0.33333333333333331</v>
      </c>
      <c r="EV125" s="559">
        <f>INDEX(MARDI!$B$6:$B$29,MATCH($A$125,MARDI!AB6:AB29,0))</f>
        <v>0.33333333333333331</v>
      </c>
      <c r="EW125" s="572">
        <f t="shared" si="104"/>
        <v>0.66666666666666663</v>
      </c>
      <c r="EY125" s="568">
        <f t="shared" si="79"/>
        <v>0</v>
      </c>
      <c r="EZ125" s="559" t="e">
        <f>INDEX(MERCREDI!$B$6:$B$29,MATCH($A$125,MERCREDI!D6:D29,0))</f>
        <v>#N/A</v>
      </c>
      <c r="FA125" s="559" t="e">
        <f>INDEX(MERCREDI!$B$6:$B$29,MATCH($A$125,MERCREDI!E6:E29,0))</f>
        <v>#N/A</v>
      </c>
      <c r="FB125" s="559" t="e">
        <f>INDEX(MERCREDI!$B$6:$B$29,MATCH($A$125,MERCREDI!F6:F29,0))</f>
        <v>#N/A</v>
      </c>
      <c r="FC125" s="559" t="e">
        <f>INDEX(MERCREDI!$B$6:$B$29,MATCH($A$125,MERCREDI!G6:G29,0))</f>
        <v>#N/A</v>
      </c>
      <c r="FD125" s="559" t="e">
        <f>INDEX(MERCREDI!$B$6:$B$29,MATCH($A$125,MERCREDI!H6:H29,0))</f>
        <v>#N/A</v>
      </c>
      <c r="FE125" s="559" t="e">
        <f>INDEX(MERCREDI!$B$6:$B$29,MATCH($A$125,MERCREDI!I6:I29,0))</f>
        <v>#N/A</v>
      </c>
      <c r="FF125" s="559" t="e">
        <f>INDEX(MERCREDI!$B$6:$B$29,MATCH($A$125,MERCREDI!J6:J29,0))</f>
        <v>#N/A</v>
      </c>
      <c r="FG125" s="559" t="e">
        <f>INDEX(MERCREDI!$B$6:$B$29,MATCH($A$125,MERCREDI!K6:K29,0))</f>
        <v>#N/A</v>
      </c>
      <c r="FH125" s="559" t="e">
        <f>INDEX(MERCREDI!$B$6:$B$29,MATCH($A$125,MERCREDI!L6:L29,0))</f>
        <v>#N/A</v>
      </c>
      <c r="FI125" s="559" t="e">
        <f>INDEX(MERCREDI!$B$6:$B$29,MATCH($A$125,MERCREDI!M6:M29,0))</f>
        <v>#N/A</v>
      </c>
      <c r="FJ125" s="559" t="e">
        <f>INDEX(MERCREDI!$B$6:$B$29,MATCH($A$125,MERCREDI!N6:N29,0))</f>
        <v>#N/A</v>
      </c>
      <c r="FK125" s="559" t="e">
        <f>INDEX(MERCREDI!$B$6:$B$29,MATCH($A$125,MERCREDI!O6:O29,0))</f>
        <v>#N/A</v>
      </c>
      <c r="FL125" s="559" t="e">
        <f>INDEX(MERCREDI!$B$6:$B$29,MATCH($A$125,MERCREDI!P6:P29,0))</f>
        <v>#N/A</v>
      </c>
      <c r="FM125" s="559" t="e">
        <f>INDEX(MERCREDI!$B$6:$B$29,MATCH($A$125,MERCREDI!Q6:Q29,0))</f>
        <v>#N/A</v>
      </c>
      <c r="FN125" s="559" t="e">
        <f>INDEX(MERCREDI!$B$6:$B$29,MATCH($A$125,MERCREDI!R6:R29,0))</f>
        <v>#N/A</v>
      </c>
      <c r="FO125" s="559" t="e">
        <f>INDEX(MERCREDI!$B$6:$B$29,MATCH($A$125,MERCREDI!S6:S29,0))</f>
        <v>#N/A</v>
      </c>
      <c r="FP125" s="559" t="e">
        <f>INDEX(MERCREDI!$B$6:$B$29,MATCH($A$125,MERCREDI!T6:T29,0))</f>
        <v>#N/A</v>
      </c>
      <c r="FQ125" s="559" t="e">
        <f>INDEX(MERCREDI!$B$6:$B$29,MATCH($A$125,MERCREDI!U6:U29,0))</f>
        <v>#N/A</v>
      </c>
      <c r="FR125" s="559" t="e">
        <f>INDEX(MERCREDI!$B$6:$B$29,MATCH($A$125,MERCREDI!V6:V29,0))</f>
        <v>#N/A</v>
      </c>
      <c r="FS125" s="559" t="e">
        <f>INDEX(MERCREDI!$B$6:$B$29,MATCH($A$125,MERCREDI!W6:W29,0))</f>
        <v>#N/A</v>
      </c>
      <c r="FT125" s="559" t="e">
        <f>INDEX(MERCREDI!$B$6:$B$29,MATCH($A$125,MERCREDI!X6:X29,0))</f>
        <v>#N/A</v>
      </c>
      <c r="FU125" s="559" t="e">
        <f>INDEX(MERCREDI!$B$6:$B$29,MATCH($A$125,MERCREDI!Y6:Y29,0))</f>
        <v>#N/A</v>
      </c>
      <c r="FV125" s="559" t="e">
        <f>INDEX(MERCREDI!$B$6:$B$29,MATCH($A$125,MERCREDI!Z6:Z29,0))</f>
        <v>#N/A</v>
      </c>
      <c r="FW125" s="559">
        <f>INDEX(MERCREDI!$B$6:$B$29,MATCH($A$125,MERCREDI!AA6:AA29,0))</f>
        <v>0.33333333333333331</v>
      </c>
      <c r="FX125" s="559">
        <f>INDEX(MERCREDI!$B$6:$B$29,MATCH($A$125,MERCREDI!AB6:AB29,0))</f>
        <v>0.33333333333333331</v>
      </c>
      <c r="FY125" s="572">
        <f t="shared" si="80"/>
        <v>0.66666666666666663</v>
      </c>
      <c r="GA125" s="570">
        <f t="shared" si="81"/>
        <v>0</v>
      </c>
      <c r="GB125" s="565" t="e">
        <f>INDEX(JEUDI!$B$6:$B$29,MATCH($A$125,JEUDI!D6:D29,0))</f>
        <v>#N/A</v>
      </c>
      <c r="GC125" s="565" t="e">
        <f>INDEX(JEUDI!$B$6:$B$29,MATCH($A$125,JEUDI!E6:E29,0))</f>
        <v>#N/A</v>
      </c>
      <c r="GD125" s="565" t="e">
        <f>INDEX(JEUDI!$B$6:$B$29,MATCH($A$125,JEUDI!F6:F29,0))</f>
        <v>#N/A</v>
      </c>
      <c r="GE125" s="565" t="e">
        <f>INDEX(JEUDI!$B$6:$B$29,MATCH($A$125,JEUDI!G6:G29,0))</f>
        <v>#N/A</v>
      </c>
      <c r="GF125" s="565" t="e">
        <f>INDEX(JEUDI!$B$6:$B$29,MATCH($A$125,JEUDI!H6:H29,0))</f>
        <v>#N/A</v>
      </c>
      <c r="GG125" s="565" t="e">
        <f>INDEX(JEUDI!$B$6:$B$29,MATCH($A$125,JEUDI!I6:I29,0))</f>
        <v>#N/A</v>
      </c>
      <c r="GH125" s="565" t="e">
        <f>INDEX(JEUDI!$B$6:$B$29,MATCH($A$125,JEUDI!J6:J29,0))</f>
        <v>#N/A</v>
      </c>
      <c r="GI125" s="565" t="e">
        <f>INDEX(JEUDI!$B$6:$B$29,MATCH($A$125,JEUDI!K6:K29,0))</f>
        <v>#N/A</v>
      </c>
      <c r="GJ125" s="565" t="e">
        <f>INDEX(JEUDI!$B$6:$B$29,MATCH($A$125,JEUDI!L6:L29,0))</f>
        <v>#N/A</v>
      </c>
      <c r="GK125" s="565" t="e">
        <f>INDEX(JEUDI!$B$6:$B$29,MATCH($A$125,JEUDI!M6:M29,0))</f>
        <v>#N/A</v>
      </c>
      <c r="GL125" s="565" t="e">
        <f>INDEX(JEUDI!$B$6:$B$29,MATCH($A$125,JEUDI!N6:N29,0))</f>
        <v>#N/A</v>
      </c>
      <c r="GM125" s="565" t="e">
        <f>INDEX(JEUDI!$B$6:$B$29,MATCH($A$125,JEUDI!O6:O29,0))</f>
        <v>#N/A</v>
      </c>
      <c r="GN125" s="565" t="e">
        <f>INDEX(JEUDI!$B$6:$B$29,MATCH($A$125,JEUDI!P6:P29,0))</f>
        <v>#N/A</v>
      </c>
      <c r="GO125" s="565" t="e">
        <f>INDEX(JEUDI!$B$6:$B$29,MATCH($A$125,JEUDI!Q6:Q29,0))</f>
        <v>#N/A</v>
      </c>
      <c r="GP125" s="565" t="e">
        <f>INDEX(JEUDI!$B$6:$B$29,MATCH($A$125,JEUDI!R6:R29,0))</f>
        <v>#N/A</v>
      </c>
      <c r="GQ125" s="565" t="e">
        <f>INDEX(JEUDI!$B$6:$B$29,MATCH($A$125,JEUDI!S6:S29,0))</f>
        <v>#N/A</v>
      </c>
      <c r="GR125" s="565" t="e">
        <f>INDEX(JEUDI!$B$6:$B$29,MATCH($A$125,JEUDI!T6:T29,0))</f>
        <v>#N/A</v>
      </c>
      <c r="GS125" s="565" t="e">
        <f>INDEX(JEUDI!$B$6:$B$29,MATCH($A$125,JEUDI!U6:U29,0))</f>
        <v>#N/A</v>
      </c>
      <c r="GT125" s="565" t="e">
        <f>INDEX(JEUDI!$B$6:$B$29,MATCH($A$125,JEUDI!V6:V29,0))</f>
        <v>#N/A</v>
      </c>
      <c r="GU125" s="565" t="e">
        <f>INDEX(JEUDI!$B$6:$B$29,MATCH($A$125,JEUDI!W6:W29,0))</f>
        <v>#N/A</v>
      </c>
      <c r="GV125" s="565" t="e">
        <f>INDEX(JEUDI!$B$6:$B$29,MATCH($A$125,JEUDI!X6:X29,0))</f>
        <v>#N/A</v>
      </c>
      <c r="GW125" s="565" t="e">
        <f>INDEX(JEUDI!$B$6:$B$29,MATCH($A$125,JEUDI!Y6:Y29,0))</f>
        <v>#N/A</v>
      </c>
      <c r="GX125" s="565" t="e">
        <f>INDEX(JEUDI!$B$6:$B$29,MATCH($A$125,JEUDI!Z6:Z29,0))</f>
        <v>#N/A</v>
      </c>
      <c r="GY125" s="565">
        <f>INDEX(JEUDI!$B$6:$B$29,MATCH($A$125,JEUDI!AA6:AA29,0))</f>
        <v>0.33333333333333331</v>
      </c>
      <c r="GZ125" s="565">
        <f>INDEX(JEUDI!$B$6:$B$29,MATCH($A$125,JEUDI!AB6:AB29,0))</f>
        <v>0.33333333333333331</v>
      </c>
      <c r="HA125" s="572">
        <f t="shared" si="82"/>
        <v>0.66666666666666663</v>
      </c>
      <c r="HC125" s="772">
        <f t="shared" si="83"/>
        <v>0</v>
      </c>
      <c r="HD125" s="565" t="e">
        <f>INDEX(VENDREDI!$B$6:$B$29,MATCH($A$125,VENDREDI!D6:D29,0))</f>
        <v>#N/A</v>
      </c>
      <c r="HE125" s="565" t="e">
        <f>INDEX(VENDREDI!$B$6:$B$29,MATCH($A$125,VENDREDI!E6:E29,0))</f>
        <v>#N/A</v>
      </c>
      <c r="HF125" s="565" t="e">
        <f>INDEX(VENDREDI!$B$6:$B$29,MATCH($A$125,VENDREDI!F6:F29,0))</f>
        <v>#N/A</v>
      </c>
      <c r="HG125" s="565" t="e">
        <f>INDEX(VENDREDI!$B$6:$B$29,MATCH($A$125,VENDREDI!G6:G29,0))</f>
        <v>#N/A</v>
      </c>
      <c r="HH125" s="565" t="e">
        <f>INDEX(VENDREDI!$B$6:$B$29,MATCH($A$125,VENDREDI!H6:H29,0))</f>
        <v>#N/A</v>
      </c>
      <c r="HI125" s="565" t="e">
        <f>INDEX(VENDREDI!$B$6:$B$29,MATCH($A$125,VENDREDI!I6:I29,0))</f>
        <v>#N/A</v>
      </c>
      <c r="HJ125" s="565" t="e">
        <f>INDEX(VENDREDI!$B$6:$B$29,MATCH($A$125,VENDREDI!J6:J29,0))</f>
        <v>#N/A</v>
      </c>
      <c r="HK125" s="565" t="e">
        <f>INDEX(VENDREDI!$B$6:$B$29,MATCH($A$125,VENDREDI!K6:K29,0))</f>
        <v>#N/A</v>
      </c>
      <c r="HL125" s="565" t="e">
        <f>INDEX(VENDREDI!$B$6:$B$29,MATCH($A$125,VENDREDI!L6:L29,0))</f>
        <v>#N/A</v>
      </c>
      <c r="HM125" s="565" t="e">
        <f>INDEX(VENDREDI!$B$6:$B$29,MATCH($A$125,VENDREDI!M6:M29,0))</f>
        <v>#N/A</v>
      </c>
      <c r="HN125" s="565" t="e">
        <f>INDEX(VENDREDI!$B$6:$B$29,MATCH($A$125,VENDREDI!N6:N29,0))</f>
        <v>#N/A</v>
      </c>
      <c r="HO125" s="565" t="e">
        <f>INDEX(VENDREDI!$B$6:$B$29,MATCH($A$125,VENDREDI!O6:O29,0))</f>
        <v>#N/A</v>
      </c>
      <c r="HP125" s="565" t="e">
        <f>INDEX(VENDREDI!$B$6:$B$29,MATCH($A$125,VENDREDI!P6:P29,0))</f>
        <v>#N/A</v>
      </c>
      <c r="HQ125" s="565" t="e">
        <f>INDEX(VENDREDI!$B$6:$B$29,MATCH($A$125,VENDREDI!Q6:Q29,0))</f>
        <v>#N/A</v>
      </c>
      <c r="HR125" s="565" t="e">
        <f>INDEX(VENDREDI!$B$6:$B$29,MATCH($A$125,VENDREDI!R6:R29,0))</f>
        <v>#N/A</v>
      </c>
      <c r="HS125" s="565" t="e">
        <f>INDEX(VENDREDI!$B$6:$B$29,MATCH($A$125,VENDREDI!S6:S29,0))</f>
        <v>#N/A</v>
      </c>
      <c r="HT125" s="565" t="e">
        <f>INDEX(VENDREDI!$B$6:$B$29,MATCH($A$125,VENDREDI!T6:T29,0))</f>
        <v>#N/A</v>
      </c>
      <c r="HU125" s="565" t="e">
        <f>INDEX(VENDREDI!$B$6:$B$29,MATCH($A$125,VENDREDI!U6:U29,0))</f>
        <v>#N/A</v>
      </c>
      <c r="HV125" s="565" t="e">
        <f>INDEX(VENDREDI!$B$6:$B$29,MATCH($A$125,VENDREDI!V6:V29,0))</f>
        <v>#N/A</v>
      </c>
      <c r="HW125" s="565" t="e">
        <f>INDEX(VENDREDI!$B$6:$B$29,MATCH($A$125,VENDREDI!W6:W29,0))</f>
        <v>#N/A</v>
      </c>
      <c r="HX125" s="565" t="e">
        <f>INDEX(VENDREDI!$B$6:$B$29,MATCH($A$125,VENDREDI!X6:X29,0))</f>
        <v>#N/A</v>
      </c>
      <c r="HY125" s="565" t="e">
        <f>INDEX(VENDREDI!$B$6:$B$29,MATCH($A$125,VENDREDI!Y6:Y29,0))</f>
        <v>#N/A</v>
      </c>
      <c r="HZ125" s="565" t="e">
        <f>INDEX(VENDREDI!$B$6:$B$29,MATCH($A$125,VENDREDI!Z6:Z29,0))</f>
        <v>#N/A</v>
      </c>
      <c r="IA125" s="565">
        <f>INDEX(VENDREDI!$B$6:$B$29,MATCH($A$125,VENDREDI!AA6:AA29,0))</f>
        <v>0.33333333333333331</v>
      </c>
      <c r="IB125" s="565">
        <f>INDEX(VENDREDI!$B$6:$B$29,MATCH($A$125,VENDREDI!AB6:AB29,0))</f>
        <v>0.33333333333333331</v>
      </c>
      <c r="IC125" s="572">
        <f t="shared" si="84"/>
        <v>0.66666666666666663</v>
      </c>
      <c r="IG125" s="772">
        <f t="shared" si="85"/>
        <v>0</v>
      </c>
      <c r="JG125" s="572">
        <f t="shared" si="86"/>
        <v>0</v>
      </c>
      <c r="JI125" s="772">
        <f t="shared" si="87"/>
        <v>0</v>
      </c>
      <c r="KI125" s="572">
        <f t="shared" si="88"/>
        <v>0</v>
      </c>
      <c r="KK125" s="565">
        <f t="shared" si="89"/>
        <v>0</v>
      </c>
      <c r="LK125" s="572">
        <f t="shared" si="90"/>
        <v>0</v>
      </c>
      <c r="LM125" s="565">
        <f t="shared" si="91"/>
        <v>0</v>
      </c>
      <c r="MM125" s="572">
        <f t="shared" si="92"/>
        <v>0</v>
      </c>
      <c r="MP125" s="565">
        <f t="shared" si="93"/>
        <v>0</v>
      </c>
      <c r="NP125" s="572">
        <f t="shared" si="94"/>
        <v>0</v>
      </c>
      <c r="NS125" s="564">
        <f t="shared" si="95"/>
        <v>0</v>
      </c>
      <c r="NT125" s="617" t="e">
        <f>INDEX(LUNDI!$B$63:$B$66,MATCH(A125,LUNDI!$D$63:$D$66,0))</f>
        <v>#N/A</v>
      </c>
      <c r="NU125" s="618" t="e">
        <f>INDEX(LUNDI!$B$63:$B$66,MATCH(A125,LUNDI!$E$63:$E$66,0))</f>
        <v>#N/A</v>
      </c>
      <c r="NV125" s="625" t="e">
        <f>INDEX(LUNDI!$H$63:$H$66,MATCH(A125,LUNDI!$J$63:$J$66,0))</f>
        <v>#N/A</v>
      </c>
      <c r="NW125" s="626" t="e">
        <f>INDEX(LUNDI!$H$63:$H$66,MATCH(A125,LUNDI!$K$63:$K$66,0))</f>
        <v>#N/A</v>
      </c>
      <c r="NX125" s="617" t="e">
        <f>INDEX(MARDI!$B$63:$B$66,MATCH(A125,MARDI!$D$63:$D$66,0))</f>
        <v>#N/A</v>
      </c>
      <c r="NY125" s="618" t="e">
        <f>INDEX(MARDI!$B$63:$B$66,MATCH(A125,MARDI!$E$63:$E$66,0))</f>
        <v>#N/A</v>
      </c>
      <c r="NZ125" s="625" t="e">
        <f>INDEX(MARDI!$H$63:$H$66,MATCH(A125,MARDI!$J$63:$J$66,0))</f>
        <v>#N/A</v>
      </c>
      <c r="OA125" s="626" t="e">
        <f>INDEX(MARDI!$H$63:$H$66,MATCH(A125,MARDI!$K$63:$K$66,0))</f>
        <v>#N/A</v>
      </c>
      <c r="OB125" s="617" t="e">
        <f>INDEX(MERCREDI!$B$63:$B$66,MATCH(A125,MERCREDI!$D$63:$D$66,0))</f>
        <v>#N/A</v>
      </c>
      <c r="OC125" s="618" t="e">
        <f>INDEX(MERCREDI!$B$63:$B$66,MATCH(A125,MERCREDI!$E$63:$E$66,0))</f>
        <v>#N/A</v>
      </c>
      <c r="OD125" s="625" t="e">
        <f>INDEX(MERCREDI!$H$63:$H$66,MATCH(A125,MERCREDI!$J$63:$J$66,0))</f>
        <v>#N/A</v>
      </c>
      <c r="OE125" s="626" t="e">
        <f>INDEX(MERCREDI!$H$63:$H$66,MATCH(A125,MERCREDI!$K$63:$K$66,0))</f>
        <v>#N/A</v>
      </c>
      <c r="OF125" s="617" t="e">
        <f>INDEX(JEUDI!$B$63:$B$66,MATCH(A125,JEUDI!$D$63:$D$66,0))</f>
        <v>#N/A</v>
      </c>
      <c r="OG125" s="618" t="e">
        <f>INDEX(JEUDI!$B$63:$B$66,MATCH(A125,JEUDI!$E$63:$E$66,0))</f>
        <v>#N/A</v>
      </c>
      <c r="OH125" s="625" t="e">
        <f>INDEX(JEUDI!$H$63:$H$66,MATCH(A125,JEUDI!$J$63:$J$66,0))</f>
        <v>#N/A</v>
      </c>
      <c r="OI125" s="626" t="e">
        <f>INDEX(JEUDI!$H$63:$H$66,MATCH(A125,JEUDI!$K$63:$K$66,0))</f>
        <v>#N/A</v>
      </c>
      <c r="OJ125" s="617" t="e">
        <f>INDEX(VENDREDI!$B$63:$B$66,MATCH(A125,VENDREDI!$D$63:$D$66,0))</f>
        <v>#N/A</v>
      </c>
      <c r="OK125" s="618" t="e">
        <f>INDEX(VENDREDI!$B$63:$B$66,MATCH(A125,VENDREDI!$E$63:$E$66,0))</f>
        <v>#N/A</v>
      </c>
      <c r="OL125" s="625" t="e">
        <f>INDEX(VENDREDI!$H$63:$H$66,MATCH(A125,VENDREDI!$J$63:$J$66,0))</f>
        <v>#N/A</v>
      </c>
      <c r="OM125" s="626" t="e">
        <f>INDEX(VENDREDI!$H$63:$H$66,MATCH(A125,VENDREDI!$K$63:$K$66,0))</f>
        <v>#N/A</v>
      </c>
      <c r="ON125" s="669">
        <f t="shared" si="96"/>
        <v>0</v>
      </c>
      <c r="OO125" s="641" t="e">
        <f>INDEX(LUNDI!$C$63:$C$66,MATCH(A125,LUNDI!$D$63:$D$66,0))</f>
        <v>#N/A</v>
      </c>
      <c r="OP125" s="642" t="e">
        <f>INDEX(LUNDI!$C$63:$C$66,MATCH(A125,LUNDI!$E$63:$E$66,0))</f>
        <v>#N/A</v>
      </c>
      <c r="OQ125" s="645" t="e">
        <f>INDEX(LUNDI!$I$63:$I$66,MATCH(A125,LUNDI!$J$63:$J$66,0))</f>
        <v>#N/A</v>
      </c>
      <c r="OR125" s="646" t="e">
        <f>INDEX(LUNDI!$I$63:$I$66,MATCH(A125,LUNDI!$K$63:$K$66,0))</f>
        <v>#N/A</v>
      </c>
      <c r="OS125" s="649" t="e">
        <f>INDEX(MARDI!$C$63:$C$66,MATCH(A125,MARDI!$D$63:$D$66,0))</f>
        <v>#N/A</v>
      </c>
      <c r="OT125" s="650" t="e">
        <f>INDEX(MARDI!$C$63:$C$66,MATCH(A125,MARDI!$E$63:$E$66,0))</f>
        <v>#N/A</v>
      </c>
      <c r="OU125" s="651" t="e">
        <f>INDEX(MARDI!$I$63:$I$66,MATCH(A125,MARDI!$J$63:$J$66,0))</f>
        <v>#N/A</v>
      </c>
      <c r="OV125" s="652" t="e">
        <f>INDEX(MARDI!$I$63:$I$66,MATCH(A125,MARDI!$K$63:$K$66,0))</f>
        <v>#N/A</v>
      </c>
      <c r="OW125" s="657" t="e">
        <f>INDEX(MERCREDI!$C$63:$C$66,MATCH(A125,MERCREDI!$D$63:$D$66,0))</f>
        <v>#N/A</v>
      </c>
      <c r="OX125" s="658" t="e">
        <f>INDEX(MERCREDI!$C$63:$C$66,MATCH(A125,MERCREDI!$E$63:$E$66,0))</f>
        <v>#N/A</v>
      </c>
      <c r="OY125" s="659" t="e">
        <f>INDEX(MERCREDI!$I$63:$I$66,MATCH(A125,MERCREDI!$J$63:$J$66,0))</f>
        <v>#N/A</v>
      </c>
      <c r="OZ125" s="660" t="e">
        <f>INDEX(MERCREDI!$I$63:$I$66,MATCH(A125,MERCREDI!$K$63:$K$66,0))</f>
        <v>#N/A</v>
      </c>
      <c r="PA125" s="657" t="e">
        <f>INDEX(JEUDI!$C$63:$C$66,MATCH(A125,JEUDI!$D$63:$D$66,0))</f>
        <v>#N/A</v>
      </c>
      <c r="PB125" s="658" t="e">
        <f>INDEX(JEUDI!$C$63:$C$66,MATCH(A125,JEUDI!$E$63:$E$66,0))</f>
        <v>#N/A</v>
      </c>
      <c r="PC125" s="659" t="e">
        <f>INDEX(JEUDI!$I$63:$I$66,MATCH(A125,JEUDI!$J$63:$J$66,0))</f>
        <v>#N/A</v>
      </c>
      <c r="PD125" s="660" t="e">
        <f>INDEX(JEUDI!$I$63:$I$66,MATCH(A125,JEUDI!$K$63:$K$66,0))</f>
        <v>#N/A</v>
      </c>
      <c r="PE125" s="657" t="e">
        <f>INDEX(VENDREDI!$C$63:$C$66,MATCH(A125,VENDREDI!$D$63:$D$66,0))</f>
        <v>#N/A</v>
      </c>
      <c r="PF125" s="658" t="e">
        <f>INDEX(VENDREDI!$C$63:$C$66,MATCH(A125,VENDREDI!$E$63:$E$66,0))</f>
        <v>#N/A</v>
      </c>
      <c r="PG125" s="659" t="e">
        <f>INDEX(VENDREDI!$I$63:$I$66,MATCH(A125,VENDREDI!$J$63:$J$66,0))</f>
        <v>#N/A</v>
      </c>
      <c r="PH125" s="660" t="e">
        <f>INDEX(VENDREDI!$I$63:$I$66,MATCH(A125,VENDREDI!$K$63:$K$66,0))</f>
        <v>#N/A</v>
      </c>
    </row>
    <row r="126" spans="1:424" x14ac:dyDescent="0.25">
      <c r="A126" s="200">
        <f>'LISTE DES PROFS'!A121</f>
        <v>0</v>
      </c>
      <c r="B126" s="233">
        <f t="shared" si="69"/>
        <v>0</v>
      </c>
      <c r="C126" s="234">
        <f t="shared" si="70"/>
        <v>0</v>
      </c>
      <c r="D126" s="234">
        <f t="shared" si="71"/>
        <v>0</v>
      </c>
      <c r="E126" s="235">
        <f t="shared" si="72"/>
        <v>0</v>
      </c>
      <c r="F126" s="233">
        <f t="shared" si="73"/>
        <v>0</v>
      </c>
      <c r="G126" s="234">
        <f t="shared" si="74"/>
        <v>0</v>
      </c>
      <c r="H126" s="234">
        <f t="shared" si="97"/>
        <v>0</v>
      </c>
      <c r="I126" s="235">
        <f t="shared" si="76"/>
        <v>0</v>
      </c>
      <c r="J126" s="233">
        <f t="shared" si="98"/>
        <v>0</v>
      </c>
      <c r="K126" s="234">
        <f t="shared" si="99"/>
        <v>0</v>
      </c>
      <c r="L126" s="234">
        <f t="shared" si="100"/>
        <v>0</v>
      </c>
      <c r="M126" s="235">
        <f t="shared" si="101"/>
        <v>0</v>
      </c>
      <c r="N126" s="491">
        <f t="shared" si="77"/>
        <v>0</v>
      </c>
      <c r="O126" s="506"/>
      <c r="P126" s="240">
        <f>COUNTIF(LUNDI!$D$6:$AB$15,A126)</f>
        <v>0</v>
      </c>
      <c r="Q126" s="241">
        <f>COUNTIF(LUNDI!$D$20:$Y$29,A126)</f>
        <v>0</v>
      </c>
      <c r="R126" s="444">
        <f t="shared" si="56"/>
        <v>0</v>
      </c>
      <c r="S126" s="241">
        <f>COUNTIF(MARDI!$D$6:$AB$15,A126)</f>
        <v>0</v>
      </c>
      <c r="T126" s="241">
        <f>COUNTIF(MARDI!$D$20:$Y$29,A126)</f>
        <v>0</v>
      </c>
      <c r="U126" s="444">
        <f t="shared" si="57"/>
        <v>0</v>
      </c>
      <c r="V126" s="241">
        <f>COUNTIF(MERCREDI!$D$6:$AB$15,A126)</f>
        <v>0</v>
      </c>
      <c r="W126" s="241">
        <f>COUNTIF(MERCREDI!$D$20:$Y$29,A126)</f>
        <v>0</v>
      </c>
      <c r="X126" s="444">
        <f t="shared" si="58"/>
        <v>0</v>
      </c>
      <c r="Y126" s="241">
        <f>COUNTIF(JEUDI!$D$6:$AB$15,A126)</f>
        <v>0</v>
      </c>
      <c r="Z126" s="241">
        <f>COUNTIF(JEUDI!$D$20:$Y$29,A126)</f>
        <v>0</v>
      </c>
      <c r="AA126" s="444">
        <f t="shared" si="59"/>
        <v>0</v>
      </c>
      <c r="AB126" s="241">
        <f>COUNTIF(VENDREDI!$D$6:$AB$15,A126)</f>
        <v>0</v>
      </c>
      <c r="AC126" s="242">
        <f>COUNTIF(VENDREDI!$D$20:$Y$29,A126)</f>
        <v>0</v>
      </c>
      <c r="AD126" s="451">
        <f t="shared" si="60"/>
        <v>0</v>
      </c>
      <c r="AE126" s="226">
        <f>COUNTIF(LUNDI!$D$63:$D$66,A126)</f>
        <v>0</v>
      </c>
      <c r="AF126" s="227">
        <f>COUNTIF(LUNDI!$E$63:$E$66,A126)</f>
        <v>0</v>
      </c>
      <c r="AG126" s="228">
        <f>COUNTIF(MARDI!$D$63:$D$66,A126)</f>
        <v>0</v>
      </c>
      <c r="AH126" s="234">
        <f>COUNTIF(MARDI!$E$63:$E$66,A126)</f>
        <v>0</v>
      </c>
      <c r="AI126" s="228">
        <f>COUNTIF(MERCREDI!$D$63:$D$66,A126)</f>
        <v>0</v>
      </c>
      <c r="AJ126" s="234">
        <f>COUNTIF(MERCREDI!$E$63:$E$66,A126)</f>
        <v>0</v>
      </c>
      <c r="AK126" s="228">
        <f>COUNTIF(JEUDI!$D$63:$D$66,A126)</f>
        <v>0</v>
      </c>
      <c r="AL126" s="227">
        <f>COUNTIF(JEUDI!$E$63:$E$66,A126)</f>
        <v>0</v>
      </c>
      <c r="AM126" s="228">
        <f>COUNTIF(VENDREDI!$D$63:$D$66,A126)</f>
        <v>0</v>
      </c>
      <c r="AN126" s="525">
        <f>COUNTIF(VENDREDI!$E$63:$E$66,A126)</f>
        <v>0</v>
      </c>
      <c r="AO126" s="240">
        <f>COUNTIF(LUNDI!$F$63:$F$66,A126)</f>
        <v>0</v>
      </c>
      <c r="AP126" s="241"/>
      <c r="AQ126" s="241">
        <f>COUNTIF(MARDI!$F$63:$F$66,A126)</f>
        <v>0</v>
      </c>
      <c r="AR126" s="241"/>
      <c r="AS126" s="241">
        <f>COUNTIF(MERCREDI!$F$63:$F$66,A126)</f>
        <v>0</v>
      </c>
      <c r="AT126" s="241"/>
      <c r="AU126" s="241">
        <f>COUNTIF(JEUDI!$F$63:$F$66,A126)</f>
        <v>0</v>
      </c>
      <c r="AV126" s="241"/>
      <c r="AW126" s="242">
        <f>COUNTIF(VENDREDI!$F$63:$F$66,A126)</f>
        <v>0</v>
      </c>
      <c r="AX126" s="239"/>
      <c r="AY126" s="239"/>
      <c r="AZ126" s="233">
        <f>COUNTIF(LUNDI!$D$35:$AB$44,A126)</f>
        <v>0</v>
      </c>
      <c r="BA126" s="234">
        <f>COUNTIF(LUNDI!$D$49:$Y$58,A126)</f>
        <v>0</v>
      </c>
      <c r="BB126" s="444">
        <f t="shared" si="61"/>
        <v>0</v>
      </c>
      <c r="BC126" s="234">
        <f>COUNTIF(MARDI!$D$35:$AB$44,A126)</f>
        <v>0</v>
      </c>
      <c r="BD126" s="234">
        <f>COUNTIF(MARDI!$D$49:$Y$58,A126)</f>
        <v>0</v>
      </c>
      <c r="BE126" s="444">
        <f t="shared" si="62"/>
        <v>0</v>
      </c>
      <c r="BF126" s="234">
        <f>COUNTIF(MERCREDI!$D$35:$AB$44,A126)</f>
        <v>0</v>
      </c>
      <c r="BG126" s="234">
        <f>COUNTIF(MERCREDI!$D$49:$Y$58,A126)</f>
        <v>0</v>
      </c>
      <c r="BH126" s="444">
        <f t="shared" si="63"/>
        <v>0</v>
      </c>
      <c r="BI126" s="234">
        <f>COUNTIF(JEUDI!$D$35:$AB$44,A126)</f>
        <v>0</v>
      </c>
      <c r="BJ126" s="234">
        <f>COUNTIF(JEUDI!$D$49:$Y$58,A126)</f>
        <v>0</v>
      </c>
      <c r="BK126" s="444">
        <f t="shared" si="64"/>
        <v>0</v>
      </c>
      <c r="BL126" s="234">
        <f>COUNTIF(VENDREDI!$D$35:$AB$44,A126)</f>
        <v>0</v>
      </c>
      <c r="BM126" s="235">
        <f>COUNTIF(VENDREDI!$D$49:$Y$58,A126)</f>
        <v>0</v>
      </c>
      <c r="BN126" s="451">
        <f t="shared" si="65"/>
        <v>0</v>
      </c>
      <c r="BO126" s="207">
        <f>COUNTIF(LUNDI!$J$63:$J$66,A126)</f>
        <v>0</v>
      </c>
      <c r="BP126" s="41">
        <f>COUNTIF(LUNDI!$K$63:$K$66,A126)</f>
        <v>0</v>
      </c>
      <c r="BQ126" s="207">
        <f>COUNTIF(MARDI!$J$63:$J$66,A126)</f>
        <v>0</v>
      </c>
      <c r="BR126" s="41">
        <f>COUNTIF(MARDI!$K$63:$K$66,A126)</f>
        <v>0</v>
      </c>
      <c r="BS126" s="207">
        <f>COUNTIF(MERCREDI!$J$63:$J$66,A126)</f>
        <v>0</v>
      </c>
      <c r="BT126" s="41">
        <f>COUNTIF(MERCREDI!$K$63:$K$66,A126)</f>
        <v>0</v>
      </c>
      <c r="BU126" s="207">
        <f>COUNTIF(JEUDI!$J$63:$J$66,A126)</f>
        <v>0</v>
      </c>
      <c r="BV126" s="41">
        <f>COUNTIF(JEUDI!$K$63:$K$66,A126)</f>
        <v>0</v>
      </c>
      <c r="BW126" s="207">
        <f>COUNTIF(VENDREDI!$J$63:$J$66,A126)</f>
        <v>0</v>
      </c>
      <c r="BX126" s="42">
        <f>COUNTIF(VENDREDI!$K$63:$K$66,A126)</f>
        <v>0</v>
      </c>
      <c r="BY126" s="207">
        <f>COUNTIF(LUNDI!$L$66:$L182,A126)</f>
        <v>0</v>
      </c>
      <c r="BZ126" s="208"/>
      <c r="CA126" s="41">
        <f>COUNTIF(MARDI!$L$63:$L$66,A126)</f>
        <v>0</v>
      </c>
      <c r="CB126" s="208"/>
      <c r="CC126" s="208">
        <f>COUNTIF(MERCREDI!$L$63:$L$66,A126)</f>
        <v>0</v>
      </c>
      <c r="CD126" s="208"/>
      <c r="CE126" s="41">
        <f>COUNTIF(JEUDI!$L$63:$L$66,A126)</f>
        <v>0</v>
      </c>
      <c r="CF126" s="208"/>
      <c r="CG126" s="209">
        <f>COUNTIF(VENDREDI!$L$63:$L$66,A126)</f>
        <v>0</v>
      </c>
      <c r="CH126" s="466"/>
      <c r="CI126" s="466"/>
      <c r="CJ126" s="466"/>
      <c r="CK126" s="43">
        <f>COUNTIF(LUNDI!$O$64:$O$66,A126)</f>
        <v>0</v>
      </c>
      <c r="CL126" s="41">
        <f>COUNTIF(MARDI!$O$64:$O$66,A126)</f>
        <v>0</v>
      </c>
      <c r="CM126" s="41">
        <f>COUNTIF(MERCREDI!$O$64:$O$66,A126)</f>
        <v>0</v>
      </c>
      <c r="CN126" s="41">
        <f>COUNTIF(JEUDI!$O$64:$O$66,A126)</f>
        <v>0</v>
      </c>
      <c r="CO126" s="42">
        <f>COUNTIF(VENDREDI!$O$64:$O$66,A126)</f>
        <v>0</v>
      </c>
      <c r="CQ126" s="43">
        <f>COUNTIF(LUNDI!$P$64:$P$66,A126)</f>
        <v>0</v>
      </c>
      <c r="CR126" s="41">
        <f>COUNTIF(MARDI!$P$64:$P$66,A126)</f>
        <v>0</v>
      </c>
      <c r="CS126" s="41">
        <f>COUNTIF(MERCREDI!$P$64:$P$66,A126)</f>
        <v>0</v>
      </c>
      <c r="CT126" s="41">
        <f>COUNTIF(JEUDI!$P$64:$P$66,A126)</f>
        <v>0</v>
      </c>
      <c r="CU126" s="42">
        <f>COUNTIF(VENDREDI!$P$64:$P$66,A126)</f>
        <v>0</v>
      </c>
      <c r="CV126" s="543">
        <f t="shared" si="78"/>
        <v>0</v>
      </c>
      <c r="CW126" s="559" t="e">
        <f>INDEX(LUNDI!$B$6:$B$29,MATCH($A$126,LUNDI!D6:D29,0))</f>
        <v>#N/A</v>
      </c>
      <c r="CX126" s="559" t="e">
        <f>INDEX(LUNDI!$B$6:$B$29,MATCH($A$126,LUNDI!E6:E29,0))</f>
        <v>#N/A</v>
      </c>
      <c r="CY126" s="559" t="e">
        <f>INDEX(LUNDI!$B$6:$B$29,MATCH($A$126,LUNDI!F6:F29,0))</f>
        <v>#N/A</v>
      </c>
      <c r="CZ126" s="559" t="e">
        <f>INDEX(LUNDI!$B$6:$B$29,MATCH($A$126,LUNDI!G6:G29,0))</f>
        <v>#N/A</v>
      </c>
      <c r="DA126" s="559" t="e">
        <f>INDEX(LUNDI!$B$6:$B$29,MATCH($A$126,LUNDI!H6:H29,0))</f>
        <v>#N/A</v>
      </c>
      <c r="DB126" s="559" t="e">
        <f>INDEX(LUNDI!$B$6:$B$29,MATCH($A$126,LUNDI!I6:I29,0))</f>
        <v>#N/A</v>
      </c>
      <c r="DC126" s="559" t="e">
        <f>INDEX(LUNDI!$B$6:$B$29,MATCH($A$126,LUNDI!J6:J29,0))</f>
        <v>#N/A</v>
      </c>
      <c r="DD126" s="559" t="e">
        <f>INDEX(LUNDI!$B$6:$B$29,MATCH($A$126,LUNDI!K6:K29,0))</f>
        <v>#N/A</v>
      </c>
      <c r="DE126" s="559" t="e">
        <f>INDEX(LUNDI!$B$6:$B$29,MATCH($A$126,LUNDI!L6:L29,0))</f>
        <v>#N/A</v>
      </c>
      <c r="DF126" s="559" t="e">
        <f>INDEX(LUNDI!$B$6:$B$29,MATCH($A$126,LUNDI!M6:M29,0))</f>
        <v>#N/A</v>
      </c>
      <c r="DG126" s="559" t="e">
        <f>INDEX(LUNDI!$B$6:$B$29,MATCH($A$126,LUNDI!N6:N29,0))</f>
        <v>#N/A</v>
      </c>
      <c r="DH126" s="559" t="e">
        <f>INDEX(LUNDI!$B$6:$B$29,MATCH($A$126,LUNDI!O6:O29,0))</f>
        <v>#N/A</v>
      </c>
      <c r="DI126" s="559" t="e">
        <f>INDEX(LUNDI!$B$6:$B$29,MATCH($A$126,LUNDI!P6:P29,0))</f>
        <v>#N/A</v>
      </c>
      <c r="DJ126" s="559" t="e">
        <f>INDEX(LUNDI!$B$6:$B$29,MATCH($A$126,LUNDI!Q6:Q29,0))</f>
        <v>#N/A</v>
      </c>
      <c r="DK126" s="559" t="e">
        <f>INDEX(LUNDI!$B$6:$B$29,MATCH($A$126,LUNDI!R6:R29,0))</f>
        <v>#N/A</v>
      </c>
      <c r="DL126" s="559" t="e">
        <f>INDEX(LUNDI!$B$6:$B$29,MATCH($A$126,LUNDI!S6:S29,0))</f>
        <v>#N/A</v>
      </c>
      <c r="DM126" s="559" t="e">
        <f>INDEX(LUNDI!$B$6:$B$29,MATCH($A$126,LUNDI!T6:T29,0))</f>
        <v>#N/A</v>
      </c>
      <c r="DN126" s="559" t="e">
        <f>INDEX(LUNDI!$B$6:$B$29,MATCH($A$126,LUNDI!U6:U29,0))</f>
        <v>#N/A</v>
      </c>
      <c r="DO126" s="559" t="e">
        <f>INDEX(LUNDI!$B$6:$B$29,MATCH($A$126,LUNDI!V6:V29,0))</f>
        <v>#N/A</v>
      </c>
      <c r="DP126" s="559" t="e">
        <f>INDEX(LUNDI!$B$6:$B$29,MATCH($A$126,LUNDI!W6:W29,0))</f>
        <v>#N/A</v>
      </c>
      <c r="DQ126" s="559" t="e">
        <f>INDEX(LUNDI!$B$6:$B$29,MATCH($A$126,LUNDI!X6:X29,0))</f>
        <v>#N/A</v>
      </c>
      <c r="DR126" s="559" t="e">
        <f>INDEX(LUNDI!$B$6:$B$29,MATCH($A$126,LUNDI!Y6:Y29,0))</f>
        <v>#N/A</v>
      </c>
      <c r="DS126" s="559" t="e">
        <f>INDEX(LUNDI!$B$6:$B$29,MATCH($A$126,LUNDI!Z6:Z29,0))</f>
        <v>#N/A</v>
      </c>
      <c r="DT126" s="559">
        <f>INDEX(LUNDI!$B$6:$B$29,MATCH($A$126,LUNDI!AA6:AA29,0))</f>
        <v>0.33333333333333331</v>
      </c>
      <c r="DU126" s="559">
        <f>INDEX(LUNDI!$B$6:$B$29,MATCH($A$126,LUNDI!AB6:AB29,0))</f>
        <v>0.33333333333333331</v>
      </c>
      <c r="DV126" s="572">
        <f t="shared" si="102"/>
        <v>0.66666666666666663</v>
      </c>
      <c r="DW126" s="543">
        <f t="shared" si="103"/>
        <v>0</v>
      </c>
      <c r="DX126" s="559" t="e">
        <f>INDEX(MARDI!$B$6:$B$29,MATCH($A$126,MARDI!D6:D29,0))</f>
        <v>#N/A</v>
      </c>
      <c r="DY126" s="559" t="e">
        <f>INDEX(MARDI!$B$6:$B$29,MATCH($A$126,MARDI!E6:E29,0))</f>
        <v>#N/A</v>
      </c>
      <c r="DZ126" s="559" t="e">
        <f>INDEX(MARDI!$B$6:$B$29,MATCH($A$126,MARDI!F6:F29,0))</f>
        <v>#N/A</v>
      </c>
      <c r="EA126" s="559" t="e">
        <f>INDEX(MARDI!$B$6:$B$29,MATCH($A$126,MARDI!G6:G29,0))</f>
        <v>#N/A</v>
      </c>
      <c r="EB126" s="559" t="e">
        <f>INDEX(MARDI!$B$6:$B$29,MATCH($A$126,MARDI!H6:H29,0))</f>
        <v>#N/A</v>
      </c>
      <c r="EC126" s="559" t="e">
        <f>INDEX(MARDI!$B$6:$B$29,MATCH($A$126,MARDI!I6:I29,0))</f>
        <v>#N/A</v>
      </c>
      <c r="ED126" s="559" t="e">
        <f>INDEX(MARDI!$B$6:$B$29,MATCH($A$126,MARDI!J6:J29,0))</f>
        <v>#N/A</v>
      </c>
      <c r="EE126" s="559" t="e">
        <f>INDEX(MARDI!$B$6:$B$29,MATCH($A$126,MARDI!K6:K29,0))</f>
        <v>#N/A</v>
      </c>
      <c r="EF126" s="559" t="e">
        <f>INDEX(MARDI!$B$6:$B$29,MATCH($A$126,MARDI!L6:L29,0))</f>
        <v>#N/A</v>
      </c>
      <c r="EG126" s="559" t="e">
        <f>INDEX(MARDI!$B$6:$B$29,MATCH($A$126,MARDI!M6:M29,0))</f>
        <v>#N/A</v>
      </c>
      <c r="EH126" s="559" t="e">
        <f>INDEX(MARDI!$B$6:$B$29,MATCH($A$126,MARDI!N6:N29,0))</f>
        <v>#N/A</v>
      </c>
      <c r="EI126" s="559" t="e">
        <f>INDEX(MARDI!$B$6:$B$29,MATCH($A$126,MARDI!O6:O29,0))</f>
        <v>#N/A</v>
      </c>
      <c r="EJ126" s="559" t="e">
        <f>INDEX(MARDI!$B$6:$B$29,MATCH($A$126,MARDI!P6:P29,0))</f>
        <v>#N/A</v>
      </c>
      <c r="EK126" s="559" t="e">
        <f>INDEX(MARDI!$B$6:$B$29,MATCH($A$126,MARDI!Q6:Q29,0))</f>
        <v>#N/A</v>
      </c>
      <c r="EL126" s="559" t="e">
        <f>INDEX(MARDI!$B$6:$B$29,MATCH($A$126,MARDI!R6:R29,0))</f>
        <v>#N/A</v>
      </c>
      <c r="EM126" s="559" t="e">
        <f>INDEX(MARDI!$B$6:$B$29,MATCH($A$126,MARDI!S6:S29,0))</f>
        <v>#N/A</v>
      </c>
      <c r="EN126" s="559" t="e">
        <f>INDEX(MARDI!$B$6:$B$29,MATCH($A$126,MARDI!T6:T29,0))</f>
        <v>#N/A</v>
      </c>
      <c r="EO126" s="559" t="e">
        <f>INDEX(MARDI!$B$6:$B$29,MATCH($A$126,MARDI!U6:U29,0))</f>
        <v>#N/A</v>
      </c>
      <c r="EP126" s="559" t="e">
        <f>INDEX(MARDI!$B$6:$B$29,MATCH($A$126,MARDI!V6:V29,0))</f>
        <v>#N/A</v>
      </c>
      <c r="EQ126" s="559" t="e">
        <f>INDEX(MARDI!$B$6:$B$29,MATCH($A$126,MARDI!W6:W29,0))</f>
        <v>#N/A</v>
      </c>
      <c r="ER126" s="559" t="e">
        <f>INDEX(MARDI!$B$6:$B$29,MATCH($A$126,MARDI!X6:X29,0))</f>
        <v>#N/A</v>
      </c>
      <c r="ES126" s="559" t="e">
        <f>INDEX(MARDI!$B$6:$B$29,MATCH($A$126,MARDI!Y6:Y29,0))</f>
        <v>#N/A</v>
      </c>
      <c r="ET126" s="559" t="e">
        <f>INDEX(MARDI!$B$6:$B$29,MATCH($A$126,MARDI!Z6:Z29,0))</f>
        <v>#N/A</v>
      </c>
      <c r="EU126" s="559">
        <f>INDEX(MARDI!$B$6:$B$29,MATCH($A$126,MARDI!AA6:AA29,0))</f>
        <v>0.33333333333333331</v>
      </c>
      <c r="EV126" s="559">
        <f>INDEX(MARDI!$B$6:$B$29,MATCH($A$126,MARDI!AB6:AB29,0))</f>
        <v>0.33333333333333331</v>
      </c>
      <c r="EW126" s="572">
        <f t="shared" si="104"/>
        <v>0.66666666666666663</v>
      </c>
      <c r="EY126" s="568">
        <f t="shared" si="79"/>
        <v>0</v>
      </c>
      <c r="EZ126" s="559" t="e">
        <f>INDEX(MERCREDI!$B$6:$B$29,MATCH($A$126,MERCREDI!D6:D29,0))</f>
        <v>#N/A</v>
      </c>
      <c r="FA126" s="559" t="e">
        <f>INDEX(MERCREDI!$B$6:$B$29,MATCH($A$126,MERCREDI!E6:E29,0))</f>
        <v>#N/A</v>
      </c>
      <c r="FB126" s="559" t="e">
        <f>INDEX(MERCREDI!$B$6:$B$29,MATCH($A$126,MERCREDI!F6:F29,0))</f>
        <v>#N/A</v>
      </c>
      <c r="FC126" s="559" t="e">
        <f>INDEX(MERCREDI!$B$6:$B$29,MATCH($A$126,MERCREDI!G6:G29,0))</f>
        <v>#N/A</v>
      </c>
      <c r="FD126" s="559" t="e">
        <f>INDEX(MERCREDI!$B$6:$B$29,MATCH($A$126,MERCREDI!H6:H29,0))</f>
        <v>#N/A</v>
      </c>
      <c r="FE126" s="559" t="e">
        <f>INDEX(MERCREDI!$B$6:$B$29,MATCH($A$126,MERCREDI!I6:I29,0))</f>
        <v>#N/A</v>
      </c>
      <c r="FF126" s="559" t="e">
        <f>INDEX(MERCREDI!$B$6:$B$29,MATCH($A$126,MERCREDI!J6:J29,0))</f>
        <v>#N/A</v>
      </c>
      <c r="FG126" s="559" t="e">
        <f>INDEX(MERCREDI!$B$6:$B$29,MATCH($A$126,MERCREDI!K6:K29,0))</f>
        <v>#N/A</v>
      </c>
      <c r="FH126" s="559" t="e">
        <f>INDEX(MERCREDI!$B$6:$B$29,MATCH($A$126,MERCREDI!L6:L29,0))</f>
        <v>#N/A</v>
      </c>
      <c r="FI126" s="559" t="e">
        <f>INDEX(MERCREDI!$B$6:$B$29,MATCH($A$126,MERCREDI!M6:M29,0))</f>
        <v>#N/A</v>
      </c>
      <c r="FJ126" s="559" t="e">
        <f>INDEX(MERCREDI!$B$6:$B$29,MATCH($A$126,MERCREDI!N6:N29,0))</f>
        <v>#N/A</v>
      </c>
      <c r="FK126" s="559" t="e">
        <f>INDEX(MERCREDI!$B$6:$B$29,MATCH($A$126,MERCREDI!O6:O29,0))</f>
        <v>#N/A</v>
      </c>
      <c r="FL126" s="559" t="e">
        <f>INDEX(MERCREDI!$B$6:$B$29,MATCH($A$126,MERCREDI!P6:P29,0))</f>
        <v>#N/A</v>
      </c>
      <c r="FM126" s="559" t="e">
        <f>INDEX(MERCREDI!$B$6:$B$29,MATCH($A$126,MERCREDI!Q6:Q29,0))</f>
        <v>#N/A</v>
      </c>
      <c r="FN126" s="559" t="e">
        <f>INDEX(MERCREDI!$B$6:$B$29,MATCH($A$126,MERCREDI!R6:R29,0))</f>
        <v>#N/A</v>
      </c>
      <c r="FO126" s="559" t="e">
        <f>INDEX(MERCREDI!$B$6:$B$29,MATCH($A$126,MERCREDI!S6:S29,0))</f>
        <v>#N/A</v>
      </c>
      <c r="FP126" s="559" t="e">
        <f>INDEX(MERCREDI!$B$6:$B$29,MATCH($A$126,MERCREDI!T6:T29,0))</f>
        <v>#N/A</v>
      </c>
      <c r="FQ126" s="559" t="e">
        <f>INDEX(MERCREDI!$B$6:$B$29,MATCH($A$126,MERCREDI!U6:U29,0))</f>
        <v>#N/A</v>
      </c>
      <c r="FR126" s="559" t="e">
        <f>INDEX(MERCREDI!$B$6:$B$29,MATCH($A$126,MERCREDI!V6:V29,0))</f>
        <v>#N/A</v>
      </c>
      <c r="FS126" s="559" t="e">
        <f>INDEX(MERCREDI!$B$6:$B$29,MATCH($A$126,MERCREDI!W6:W29,0))</f>
        <v>#N/A</v>
      </c>
      <c r="FT126" s="559" t="e">
        <f>INDEX(MERCREDI!$B$6:$B$29,MATCH($A$126,MERCREDI!X6:X29,0))</f>
        <v>#N/A</v>
      </c>
      <c r="FU126" s="559" t="e">
        <f>INDEX(MERCREDI!$B$6:$B$29,MATCH($A$126,MERCREDI!Y6:Y29,0))</f>
        <v>#N/A</v>
      </c>
      <c r="FV126" s="559" t="e">
        <f>INDEX(MERCREDI!$B$6:$B$29,MATCH($A$126,MERCREDI!Z6:Z29,0))</f>
        <v>#N/A</v>
      </c>
      <c r="FW126" s="559">
        <f>INDEX(MERCREDI!$B$6:$B$29,MATCH($A$126,MERCREDI!AA6:AA29,0))</f>
        <v>0.33333333333333331</v>
      </c>
      <c r="FX126" s="559">
        <f>INDEX(MERCREDI!$B$6:$B$29,MATCH($A$126,MERCREDI!AB6:AB29,0))</f>
        <v>0.33333333333333331</v>
      </c>
      <c r="FY126" s="572">
        <f t="shared" si="80"/>
        <v>0.66666666666666663</v>
      </c>
      <c r="GA126" s="570">
        <f t="shared" si="81"/>
        <v>0</v>
      </c>
      <c r="GB126" s="565" t="e">
        <f>INDEX(JEUDI!$B$6:$B$29,MATCH($A$126,JEUDI!D6:D29,0))</f>
        <v>#N/A</v>
      </c>
      <c r="GC126" s="565" t="e">
        <f>INDEX(JEUDI!$B$6:$B$29,MATCH($A$126,JEUDI!E6:E29,0))</f>
        <v>#N/A</v>
      </c>
      <c r="GD126" s="565" t="e">
        <f>INDEX(JEUDI!$B$6:$B$29,MATCH($A$126,JEUDI!F6:F29,0))</f>
        <v>#N/A</v>
      </c>
      <c r="GE126" s="565" t="e">
        <f>INDEX(JEUDI!$B$6:$B$29,MATCH($A$126,JEUDI!G6:G29,0))</f>
        <v>#N/A</v>
      </c>
      <c r="GF126" s="565" t="e">
        <f>INDEX(JEUDI!$B$6:$B$29,MATCH($A$126,JEUDI!H6:H29,0))</f>
        <v>#N/A</v>
      </c>
      <c r="GG126" s="565" t="e">
        <f>INDEX(JEUDI!$B$6:$B$29,MATCH($A$126,JEUDI!I6:I29,0))</f>
        <v>#N/A</v>
      </c>
      <c r="GH126" s="565" t="e">
        <f>INDEX(JEUDI!$B$6:$B$29,MATCH($A$126,JEUDI!J6:J29,0))</f>
        <v>#N/A</v>
      </c>
      <c r="GI126" s="565" t="e">
        <f>INDEX(JEUDI!$B$6:$B$29,MATCH($A$126,JEUDI!K6:K29,0))</f>
        <v>#N/A</v>
      </c>
      <c r="GJ126" s="565" t="e">
        <f>INDEX(JEUDI!$B$6:$B$29,MATCH($A$126,JEUDI!L6:L29,0))</f>
        <v>#N/A</v>
      </c>
      <c r="GK126" s="565" t="e">
        <f>INDEX(JEUDI!$B$6:$B$29,MATCH($A$126,JEUDI!M6:M29,0))</f>
        <v>#N/A</v>
      </c>
      <c r="GL126" s="565" t="e">
        <f>INDEX(JEUDI!$B$6:$B$29,MATCH($A$126,JEUDI!N6:N29,0))</f>
        <v>#N/A</v>
      </c>
      <c r="GM126" s="565" t="e">
        <f>INDEX(JEUDI!$B$6:$B$29,MATCH($A$126,JEUDI!O6:O29,0))</f>
        <v>#N/A</v>
      </c>
      <c r="GN126" s="565" t="e">
        <f>INDEX(JEUDI!$B$6:$B$29,MATCH($A$126,JEUDI!P6:P29,0))</f>
        <v>#N/A</v>
      </c>
      <c r="GO126" s="565" t="e">
        <f>INDEX(JEUDI!$B$6:$B$29,MATCH($A$126,JEUDI!Q6:Q29,0))</f>
        <v>#N/A</v>
      </c>
      <c r="GP126" s="565" t="e">
        <f>INDEX(JEUDI!$B$6:$B$29,MATCH($A$126,JEUDI!R6:R29,0))</f>
        <v>#N/A</v>
      </c>
      <c r="GQ126" s="565" t="e">
        <f>INDEX(JEUDI!$B$6:$B$29,MATCH($A$126,JEUDI!S6:S29,0))</f>
        <v>#N/A</v>
      </c>
      <c r="GR126" s="565" t="e">
        <f>INDEX(JEUDI!$B$6:$B$29,MATCH($A$126,JEUDI!T6:T29,0))</f>
        <v>#N/A</v>
      </c>
      <c r="GS126" s="565" t="e">
        <f>INDEX(JEUDI!$B$6:$B$29,MATCH($A$126,JEUDI!U6:U29,0))</f>
        <v>#N/A</v>
      </c>
      <c r="GT126" s="565" t="e">
        <f>INDEX(JEUDI!$B$6:$B$29,MATCH($A$126,JEUDI!V6:V29,0))</f>
        <v>#N/A</v>
      </c>
      <c r="GU126" s="565" t="e">
        <f>INDEX(JEUDI!$B$6:$B$29,MATCH($A$126,JEUDI!W6:W29,0))</f>
        <v>#N/A</v>
      </c>
      <c r="GV126" s="565" t="e">
        <f>INDEX(JEUDI!$B$6:$B$29,MATCH($A$126,JEUDI!X6:X29,0))</f>
        <v>#N/A</v>
      </c>
      <c r="GW126" s="565" t="e">
        <f>INDEX(JEUDI!$B$6:$B$29,MATCH($A$126,JEUDI!Y6:Y29,0))</f>
        <v>#N/A</v>
      </c>
      <c r="GX126" s="565" t="e">
        <f>INDEX(JEUDI!$B$6:$B$29,MATCH($A$126,JEUDI!Z6:Z29,0))</f>
        <v>#N/A</v>
      </c>
      <c r="GY126" s="565">
        <f>INDEX(JEUDI!$B$6:$B$29,MATCH($A$126,JEUDI!AA6:AA29,0))</f>
        <v>0.33333333333333331</v>
      </c>
      <c r="GZ126" s="565">
        <f>INDEX(JEUDI!$B$6:$B$29,MATCH($A$126,JEUDI!AB6:AB29,0))</f>
        <v>0.33333333333333331</v>
      </c>
      <c r="HA126" s="572">
        <f t="shared" si="82"/>
        <v>0.66666666666666663</v>
      </c>
      <c r="HC126" s="772">
        <f t="shared" si="83"/>
        <v>0</v>
      </c>
      <c r="HD126" s="565" t="e">
        <f>INDEX(VENDREDI!$B$6:$B$29,MATCH($A$126,VENDREDI!D6:D29,0))</f>
        <v>#N/A</v>
      </c>
      <c r="HE126" s="565" t="e">
        <f>INDEX(VENDREDI!$B$6:$B$29,MATCH($A$126,VENDREDI!E6:E29,0))</f>
        <v>#N/A</v>
      </c>
      <c r="HF126" s="565" t="e">
        <f>INDEX(VENDREDI!$B$6:$B$29,MATCH($A$126,VENDREDI!F6:F29,0))</f>
        <v>#N/A</v>
      </c>
      <c r="HG126" s="565" t="e">
        <f>INDEX(VENDREDI!$B$6:$B$29,MATCH($A$126,VENDREDI!G6:G29,0))</f>
        <v>#N/A</v>
      </c>
      <c r="HH126" s="565" t="e">
        <f>INDEX(VENDREDI!$B$6:$B$29,MATCH($A$126,VENDREDI!H6:H29,0))</f>
        <v>#N/A</v>
      </c>
      <c r="HI126" s="565" t="e">
        <f>INDEX(VENDREDI!$B$6:$B$29,MATCH($A$126,VENDREDI!I6:I29,0))</f>
        <v>#N/A</v>
      </c>
      <c r="HJ126" s="565" t="e">
        <f>INDEX(VENDREDI!$B$6:$B$29,MATCH($A$126,VENDREDI!J6:J29,0))</f>
        <v>#N/A</v>
      </c>
      <c r="HK126" s="565" t="e">
        <f>INDEX(VENDREDI!$B$6:$B$29,MATCH($A$126,VENDREDI!K6:K29,0))</f>
        <v>#N/A</v>
      </c>
      <c r="HL126" s="565" t="e">
        <f>INDEX(VENDREDI!$B$6:$B$29,MATCH($A$126,VENDREDI!L6:L29,0))</f>
        <v>#N/A</v>
      </c>
      <c r="HM126" s="565" t="e">
        <f>INDEX(VENDREDI!$B$6:$B$29,MATCH($A$126,VENDREDI!M6:M29,0))</f>
        <v>#N/A</v>
      </c>
      <c r="HN126" s="565" t="e">
        <f>INDEX(VENDREDI!$B$6:$B$29,MATCH($A$126,VENDREDI!N6:N29,0))</f>
        <v>#N/A</v>
      </c>
      <c r="HO126" s="565" t="e">
        <f>INDEX(VENDREDI!$B$6:$B$29,MATCH($A$126,VENDREDI!O6:O29,0))</f>
        <v>#N/A</v>
      </c>
      <c r="HP126" s="565" t="e">
        <f>INDEX(VENDREDI!$B$6:$B$29,MATCH($A$126,VENDREDI!P6:P29,0))</f>
        <v>#N/A</v>
      </c>
      <c r="HQ126" s="565" t="e">
        <f>INDEX(VENDREDI!$B$6:$B$29,MATCH($A$126,VENDREDI!Q6:Q29,0))</f>
        <v>#N/A</v>
      </c>
      <c r="HR126" s="565" t="e">
        <f>INDEX(VENDREDI!$B$6:$B$29,MATCH($A$126,VENDREDI!R6:R29,0))</f>
        <v>#N/A</v>
      </c>
      <c r="HS126" s="565" t="e">
        <f>INDEX(VENDREDI!$B$6:$B$29,MATCH($A$126,VENDREDI!S6:S29,0))</f>
        <v>#N/A</v>
      </c>
      <c r="HT126" s="565" t="e">
        <f>INDEX(VENDREDI!$B$6:$B$29,MATCH($A$126,VENDREDI!T6:T29,0))</f>
        <v>#N/A</v>
      </c>
      <c r="HU126" s="565" t="e">
        <f>INDEX(VENDREDI!$B$6:$B$29,MATCH($A$126,VENDREDI!U6:U29,0))</f>
        <v>#N/A</v>
      </c>
      <c r="HV126" s="565" t="e">
        <f>INDEX(VENDREDI!$B$6:$B$29,MATCH($A$126,VENDREDI!V6:V29,0))</f>
        <v>#N/A</v>
      </c>
      <c r="HW126" s="565" t="e">
        <f>INDEX(VENDREDI!$B$6:$B$29,MATCH($A$126,VENDREDI!W6:W29,0))</f>
        <v>#N/A</v>
      </c>
      <c r="HX126" s="565" t="e">
        <f>INDEX(VENDREDI!$B$6:$B$29,MATCH($A$126,VENDREDI!X6:X29,0))</f>
        <v>#N/A</v>
      </c>
      <c r="HY126" s="565" t="e">
        <f>INDEX(VENDREDI!$B$6:$B$29,MATCH($A$126,VENDREDI!Y6:Y29,0))</f>
        <v>#N/A</v>
      </c>
      <c r="HZ126" s="565" t="e">
        <f>INDEX(VENDREDI!$B$6:$B$29,MATCH($A$126,VENDREDI!Z6:Z29,0))</f>
        <v>#N/A</v>
      </c>
      <c r="IA126" s="565">
        <f>INDEX(VENDREDI!$B$6:$B$29,MATCH($A$126,VENDREDI!AA6:AA29,0))</f>
        <v>0.33333333333333331</v>
      </c>
      <c r="IB126" s="565">
        <f>INDEX(VENDREDI!$B$6:$B$29,MATCH($A$126,VENDREDI!AB6:AB29,0))</f>
        <v>0.33333333333333331</v>
      </c>
      <c r="IC126" s="572">
        <f t="shared" si="84"/>
        <v>0.66666666666666663</v>
      </c>
      <c r="IG126" s="772">
        <f t="shared" si="85"/>
        <v>0</v>
      </c>
      <c r="JG126" s="572">
        <f t="shared" si="86"/>
        <v>0</v>
      </c>
      <c r="JI126" s="772">
        <f t="shared" si="87"/>
        <v>0</v>
      </c>
      <c r="KI126" s="572">
        <f t="shared" si="88"/>
        <v>0</v>
      </c>
      <c r="KK126" s="565">
        <f t="shared" si="89"/>
        <v>0</v>
      </c>
      <c r="LK126" s="572">
        <f t="shared" si="90"/>
        <v>0</v>
      </c>
      <c r="LM126" s="565">
        <f t="shared" si="91"/>
        <v>0</v>
      </c>
      <c r="MM126" s="572">
        <f t="shared" si="92"/>
        <v>0</v>
      </c>
      <c r="MP126" s="565">
        <f t="shared" si="93"/>
        <v>0</v>
      </c>
      <c r="NP126" s="572">
        <f t="shared" si="94"/>
        <v>0</v>
      </c>
      <c r="NS126" s="564">
        <f t="shared" si="95"/>
        <v>0</v>
      </c>
      <c r="NT126" s="617" t="e">
        <f>INDEX(LUNDI!$B$63:$B$66,MATCH(A126,LUNDI!$D$63:$D$66,0))</f>
        <v>#N/A</v>
      </c>
      <c r="NU126" s="618" t="e">
        <f>INDEX(LUNDI!$B$63:$B$66,MATCH(A126,LUNDI!$E$63:$E$66,0))</f>
        <v>#N/A</v>
      </c>
      <c r="NV126" s="625" t="e">
        <f>INDEX(LUNDI!$H$63:$H$66,MATCH(A126,LUNDI!$J$63:$J$66,0))</f>
        <v>#N/A</v>
      </c>
      <c r="NW126" s="626" t="e">
        <f>INDEX(LUNDI!$H$63:$H$66,MATCH(A126,LUNDI!$K$63:$K$66,0))</f>
        <v>#N/A</v>
      </c>
      <c r="NX126" s="617" t="e">
        <f>INDEX(MARDI!$B$63:$B$66,MATCH(A126,MARDI!$D$63:$D$66,0))</f>
        <v>#N/A</v>
      </c>
      <c r="NY126" s="618" t="e">
        <f>INDEX(MARDI!$B$63:$B$66,MATCH(A126,MARDI!$E$63:$E$66,0))</f>
        <v>#N/A</v>
      </c>
      <c r="NZ126" s="625" t="e">
        <f>INDEX(MARDI!$H$63:$H$66,MATCH(A126,MARDI!$J$63:$J$66,0))</f>
        <v>#N/A</v>
      </c>
      <c r="OA126" s="626" t="e">
        <f>INDEX(MARDI!$H$63:$H$66,MATCH(A126,MARDI!$K$63:$K$66,0))</f>
        <v>#N/A</v>
      </c>
      <c r="OB126" s="617" t="e">
        <f>INDEX(MERCREDI!$B$63:$B$66,MATCH(A126,MERCREDI!$D$63:$D$66,0))</f>
        <v>#N/A</v>
      </c>
      <c r="OC126" s="618" t="e">
        <f>INDEX(MERCREDI!$B$63:$B$66,MATCH(A126,MERCREDI!$E$63:$E$66,0))</f>
        <v>#N/A</v>
      </c>
      <c r="OD126" s="625" t="e">
        <f>INDEX(MERCREDI!$H$63:$H$66,MATCH(A126,MERCREDI!$J$63:$J$66,0))</f>
        <v>#N/A</v>
      </c>
      <c r="OE126" s="626" t="e">
        <f>INDEX(MERCREDI!$H$63:$H$66,MATCH(A126,MERCREDI!$K$63:$K$66,0))</f>
        <v>#N/A</v>
      </c>
      <c r="OF126" s="617" t="e">
        <f>INDEX(JEUDI!$B$63:$B$66,MATCH(A126,JEUDI!$D$63:$D$66,0))</f>
        <v>#N/A</v>
      </c>
      <c r="OG126" s="618" t="e">
        <f>INDEX(JEUDI!$B$63:$B$66,MATCH(A126,JEUDI!$E$63:$E$66,0))</f>
        <v>#N/A</v>
      </c>
      <c r="OH126" s="625" t="e">
        <f>INDEX(JEUDI!$H$63:$H$66,MATCH(A126,JEUDI!$J$63:$J$66,0))</f>
        <v>#N/A</v>
      </c>
      <c r="OI126" s="626" t="e">
        <f>INDEX(JEUDI!$H$63:$H$66,MATCH(A126,JEUDI!$K$63:$K$66,0))</f>
        <v>#N/A</v>
      </c>
      <c r="OJ126" s="617" t="e">
        <f>INDEX(VENDREDI!$B$63:$B$66,MATCH(A126,VENDREDI!$D$63:$D$66,0))</f>
        <v>#N/A</v>
      </c>
      <c r="OK126" s="618" t="e">
        <f>INDEX(VENDREDI!$B$63:$B$66,MATCH(A126,VENDREDI!$E$63:$E$66,0))</f>
        <v>#N/A</v>
      </c>
      <c r="OL126" s="625" t="e">
        <f>INDEX(VENDREDI!$H$63:$H$66,MATCH(A126,VENDREDI!$J$63:$J$66,0))</f>
        <v>#N/A</v>
      </c>
      <c r="OM126" s="626" t="e">
        <f>INDEX(VENDREDI!$H$63:$H$66,MATCH(A126,VENDREDI!$K$63:$K$66,0))</f>
        <v>#N/A</v>
      </c>
      <c r="ON126" s="669">
        <f t="shared" si="96"/>
        <v>0</v>
      </c>
      <c r="OO126" s="641" t="e">
        <f>INDEX(LUNDI!$C$63:$C$66,MATCH(A126,LUNDI!$D$63:$D$66,0))</f>
        <v>#N/A</v>
      </c>
      <c r="OP126" s="642" t="e">
        <f>INDEX(LUNDI!$C$63:$C$66,MATCH(A126,LUNDI!$E$63:$E$66,0))</f>
        <v>#N/A</v>
      </c>
      <c r="OQ126" s="645" t="e">
        <f>INDEX(LUNDI!$I$63:$I$66,MATCH(A126,LUNDI!$J$63:$J$66,0))</f>
        <v>#N/A</v>
      </c>
      <c r="OR126" s="646" t="e">
        <f>INDEX(LUNDI!$I$63:$I$66,MATCH(A126,LUNDI!$K$63:$K$66,0))</f>
        <v>#N/A</v>
      </c>
      <c r="OS126" s="649" t="e">
        <f>INDEX(MARDI!$C$63:$C$66,MATCH(A126,MARDI!$D$63:$D$66,0))</f>
        <v>#N/A</v>
      </c>
      <c r="OT126" s="650" t="e">
        <f>INDEX(MARDI!$C$63:$C$66,MATCH(A126,MARDI!$E$63:$E$66,0))</f>
        <v>#N/A</v>
      </c>
      <c r="OU126" s="651" t="e">
        <f>INDEX(MARDI!$I$63:$I$66,MATCH(A126,MARDI!$J$63:$J$66,0))</f>
        <v>#N/A</v>
      </c>
      <c r="OV126" s="652" t="e">
        <f>INDEX(MARDI!$I$63:$I$66,MATCH(A126,MARDI!$K$63:$K$66,0))</f>
        <v>#N/A</v>
      </c>
      <c r="OW126" s="657" t="e">
        <f>INDEX(MERCREDI!$C$63:$C$66,MATCH(A126,MERCREDI!$D$63:$D$66,0))</f>
        <v>#N/A</v>
      </c>
      <c r="OX126" s="658" t="e">
        <f>INDEX(MERCREDI!$C$63:$C$66,MATCH(A126,MERCREDI!$E$63:$E$66,0))</f>
        <v>#N/A</v>
      </c>
      <c r="OY126" s="659" t="e">
        <f>INDEX(MERCREDI!$I$63:$I$66,MATCH(A126,MERCREDI!$J$63:$J$66,0))</f>
        <v>#N/A</v>
      </c>
      <c r="OZ126" s="660" t="e">
        <f>INDEX(MERCREDI!$I$63:$I$66,MATCH(A126,MERCREDI!$K$63:$K$66,0))</f>
        <v>#N/A</v>
      </c>
      <c r="PA126" s="657" t="e">
        <f>INDEX(JEUDI!$C$63:$C$66,MATCH(A126,JEUDI!$D$63:$D$66,0))</f>
        <v>#N/A</v>
      </c>
      <c r="PB126" s="658" t="e">
        <f>INDEX(JEUDI!$C$63:$C$66,MATCH(A126,JEUDI!$E$63:$E$66,0))</f>
        <v>#N/A</v>
      </c>
      <c r="PC126" s="659" t="e">
        <f>INDEX(JEUDI!$I$63:$I$66,MATCH(A126,JEUDI!$J$63:$J$66,0))</f>
        <v>#N/A</v>
      </c>
      <c r="PD126" s="660" t="e">
        <f>INDEX(JEUDI!$I$63:$I$66,MATCH(A126,JEUDI!$K$63:$K$66,0))</f>
        <v>#N/A</v>
      </c>
      <c r="PE126" s="657" t="e">
        <f>INDEX(VENDREDI!$C$63:$C$66,MATCH(A126,VENDREDI!$D$63:$D$66,0))</f>
        <v>#N/A</v>
      </c>
      <c r="PF126" s="658" t="e">
        <f>INDEX(VENDREDI!$C$63:$C$66,MATCH(A126,VENDREDI!$E$63:$E$66,0))</f>
        <v>#N/A</v>
      </c>
      <c r="PG126" s="659" t="e">
        <f>INDEX(VENDREDI!$I$63:$I$66,MATCH(A126,VENDREDI!$J$63:$J$66,0))</f>
        <v>#N/A</v>
      </c>
      <c r="PH126" s="660" t="e">
        <f>INDEX(VENDREDI!$I$63:$I$66,MATCH(A126,VENDREDI!$K$63:$K$66,0))</f>
        <v>#N/A</v>
      </c>
    </row>
    <row r="127" spans="1:424" x14ac:dyDescent="0.25">
      <c r="A127" s="198">
        <f>'LISTE DES PROFS'!A122</f>
        <v>0</v>
      </c>
      <c r="B127" s="226">
        <f t="shared" si="69"/>
        <v>0</v>
      </c>
      <c r="C127" s="487">
        <f t="shared" si="70"/>
        <v>0</v>
      </c>
      <c r="D127" s="481">
        <f t="shared" si="71"/>
        <v>0</v>
      </c>
      <c r="E127" s="482">
        <f t="shared" si="72"/>
        <v>0</v>
      </c>
      <c r="F127" s="226">
        <f t="shared" si="73"/>
        <v>0</v>
      </c>
      <c r="G127" s="487">
        <f t="shared" si="74"/>
        <v>0</v>
      </c>
      <c r="H127" s="481">
        <f t="shared" si="97"/>
        <v>0</v>
      </c>
      <c r="I127" s="482">
        <f t="shared" si="76"/>
        <v>0</v>
      </c>
      <c r="J127" s="226">
        <f t="shared" si="98"/>
        <v>0</v>
      </c>
      <c r="K127" s="487">
        <f t="shared" si="99"/>
        <v>0</v>
      </c>
      <c r="L127" s="481">
        <f t="shared" si="100"/>
        <v>0</v>
      </c>
      <c r="M127" s="482">
        <f t="shared" si="101"/>
        <v>0</v>
      </c>
      <c r="N127" s="492">
        <f t="shared" si="77"/>
        <v>0</v>
      </c>
      <c r="P127" s="226">
        <f>COUNTIF(LUNDI!$D$6:$AB$15,A127)</f>
        <v>0</v>
      </c>
      <c r="Q127" s="228">
        <f>COUNTIF(LUNDI!$D$20:$Y$29,A127)</f>
        <v>0</v>
      </c>
      <c r="R127" s="444">
        <f t="shared" si="56"/>
        <v>0</v>
      </c>
      <c r="S127" s="228">
        <f>COUNTIF(MARDI!$D$6:$AB$15,A127)</f>
        <v>0</v>
      </c>
      <c r="T127" s="228">
        <f>COUNTIF(MARDI!$D$20:$Y$29,A127)</f>
        <v>0</v>
      </c>
      <c r="U127" s="444">
        <f t="shared" si="57"/>
        <v>0</v>
      </c>
      <c r="V127" s="228">
        <f>COUNTIF(MERCREDI!$D$6:$AB$15,A127)</f>
        <v>0</v>
      </c>
      <c r="W127" s="228">
        <f>COUNTIF(MERCREDI!$D$20:$Y$29,A127)</f>
        <v>0</v>
      </c>
      <c r="X127" s="444">
        <f t="shared" si="58"/>
        <v>0</v>
      </c>
      <c r="Y127" s="228">
        <f>COUNTIF(JEUDI!$D$6:$AB$15,A127)</f>
        <v>0</v>
      </c>
      <c r="Z127" s="228">
        <f>COUNTIF(JEUDI!$D$20:$Y$29,A127)</f>
        <v>0</v>
      </c>
      <c r="AA127" s="444">
        <f t="shared" si="59"/>
        <v>0</v>
      </c>
      <c r="AB127" s="228">
        <f>COUNTIF(VENDREDI!$D$6:$AB$15,A127)</f>
        <v>0</v>
      </c>
      <c r="AC127" s="229">
        <f>COUNTIF(VENDREDI!$D$20:$Y$29,A127)</f>
        <v>0</v>
      </c>
      <c r="AD127" s="451">
        <f t="shared" si="60"/>
        <v>0</v>
      </c>
      <c r="AE127" s="226">
        <f>COUNTIF(LUNDI!$D$63:$D$66,A127)</f>
        <v>0</v>
      </c>
      <c r="AF127" s="227">
        <f>COUNTIF(LUNDI!$E$63:$E$66,A127)</f>
        <v>0</v>
      </c>
      <c r="AG127" s="228">
        <f>COUNTIF(MARDI!$D$63:$D$66,A127)</f>
        <v>0</v>
      </c>
      <c r="AH127" s="234">
        <f>COUNTIF(MARDI!$E$63:$E$66,A127)</f>
        <v>0</v>
      </c>
      <c r="AI127" s="228">
        <f>COUNTIF(MERCREDI!$D$63:$D$66,A127)</f>
        <v>0</v>
      </c>
      <c r="AJ127" s="234">
        <f>COUNTIF(MERCREDI!$E$63:$E$66,A127)</f>
        <v>0</v>
      </c>
      <c r="AK127" s="228">
        <f>COUNTIF(JEUDI!$D$63:$D$66,A127)</f>
        <v>0</v>
      </c>
      <c r="AL127" s="227">
        <f>COUNTIF(JEUDI!$E$63:$E$66,A127)</f>
        <v>0</v>
      </c>
      <c r="AM127" s="228">
        <f>COUNTIF(VENDREDI!$D$63:$D$66,A127)</f>
        <v>0</v>
      </c>
      <c r="AN127" s="525">
        <f>COUNTIF(VENDREDI!$E$63:$E$66,A127)</f>
        <v>0</v>
      </c>
      <c r="AO127" s="226">
        <f>COUNTIF(LUNDI!$F$63:$F$66,A127)</f>
        <v>0</v>
      </c>
      <c r="AP127" s="227"/>
      <c r="AQ127" s="228">
        <f>COUNTIF(MARDI!$F$63:$F$66,A127)</f>
        <v>0</v>
      </c>
      <c r="AR127" s="227"/>
      <c r="AS127" s="228">
        <f>COUNTIF(MERCREDI!$F$63:$F$66,A127)</f>
        <v>0</v>
      </c>
      <c r="AT127" s="227"/>
      <c r="AU127" s="228">
        <f>COUNTIF(JEUDI!$F$63:$F$66,A127)</f>
        <v>0</v>
      </c>
      <c r="AV127" s="227"/>
      <c r="AW127" s="229">
        <f>COUNTIF(VENDREDI!$F$63:$F$66,A127)</f>
        <v>0</v>
      </c>
      <c r="AZ127" s="236">
        <f>COUNTIF(LUNDI!$D$35:$AB$44,A127)</f>
        <v>0</v>
      </c>
      <c r="BA127" s="237">
        <f>COUNTIF(LUNDI!$D$49:$Y$58,A127)</f>
        <v>0</v>
      </c>
      <c r="BB127" s="444">
        <f t="shared" si="61"/>
        <v>0</v>
      </c>
      <c r="BC127" s="237">
        <f>COUNTIF(MARDI!$D$35:$AB$44,A127)</f>
        <v>0</v>
      </c>
      <c r="BD127" s="237">
        <f>COUNTIF(MARDI!$D$49:$Y$58,A127)</f>
        <v>0</v>
      </c>
      <c r="BE127" s="444">
        <f t="shared" si="62"/>
        <v>0</v>
      </c>
      <c r="BF127" s="237">
        <f>COUNTIF(MERCREDI!$D$35:$AB$44,A127)</f>
        <v>0</v>
      </c>
      <c r="BG127" s="237">
        <f>COUNTIF(MERCREDI!$D$49:$Y$58,A127)</f>
        <v>0</v>
      </c>
      <c r="BH127" s="444">
        <f t="shared" si="63"/>
        <v>0</v>
      </c>
      <c r="BI127" s="237">
        <f>COUNTIF(JEUDI!$D$35:$AB$44,A127)</f>
        <v>0</v>
      </c>
      <c r="BJ127" s="237">
        <f>COUNTIF(JEUDI!$D$49:$Y$58,A127)</f>
        <v>0</v>
      </c>
      <c r="BK127" s="444">
        <f t="shared" si="64"/>
        <v>0</v>
      </c>
      <c r="BL127" s="237">
        <f>COUNTIF(VENDREDI!$D$35:$AB$44,A127)</f>
        <v>0</v>
      </c>
      <c r="BM127" s="238">
        <f>COUNTIF(VENDREDI!$D$49:$Y$58,A127)</f>
        <v>0</v>
      </c>
      <c r="BN127" s="451">
        <f t="shared" si="65"/>
        <v>0</v>
      </c>
      <c r="BO127" s="207">
        <f>COUNTIF(LUNDI!$J$63:$J$66,A127)</f>
        <v>0</v>
      </c>
      <c r="BP127" s="41">
        <f>COUNTIF(LUNDI!$K$63:$K$66,A127)</f>
        <v>0</v>
      </c>
      <c r="BQ127" s="207">
        <f>COUNTIF(MARDI!$J$63:$J$66,A127)</f>
        <v>0</v>
      </c>
      <c r="BR127" s="41">
        <f>COUNTIF(MARDI!$K$63:$K$66,A127)</f>
        <v>0</v>
      </c>
      <c r="BS127" s="207">
        <f>COUNTIF(MERCREDI!$J$63:$J$66,A127)</f>
        <v>0</v>
      </c>
      <c r="BT127" s="41">
        <f>COUNTIF(MERCREDI!$K$63:$K$66,A127)</f>
        <v>0</v>
      </c>
      <c r="BU127" s="207">
        <f>COUNTIF(JEUDI!$J$63:$J$66,A127)</f>
        <v>0</v>
      </c>
      <c r="BV127" s="41">
        <f>COUNTIF(JEUDI!$K$63:$K$66,A127)</f>
        <v>0</v>
      </c>
      <c r="BW127" s="207">
        <f>COUNTIF(VENDREDI!$J$63:$J$66,A127)</f>
        <v>0</v>
      </c>
      <c r="BX127" s="42">
        <f>COUNTIF(VENDREDI!$K$63:$K$66,A127)</f>
        <v>0</v>
      </c>
      <c r="BY127" s="207">
        <f>COUNTIF(LUNDI!$L$66:$L183,A127)</f>
        <v>0</v>
      </c>
      <c r="BZ127" s="208"/>
      <c r="CA127" s="41">
        <f>COUNTIF(MARDI!$L$63:$L$66,A127)</f>
        <v>0</v>
      </c>
      <c r="CB127" s="208"/>
      <c r="CC127" s="208">
        <f>COUNTIF(MERCREDI!$L$63:$L$66,A127)</f>
        <v>0</v>
      </c>
      <c r="CD127" s="208"/>
      <c r="CE127" s="41">
        <f>COUNTIF(JEUDI!$L$63:$L$66,A127)</f>
        <v>0</v>
      </c>
      <c r="CF127" s="208"/>
      <c r="CG127" s="209">
        <f>COUNTIF(VENDREDI!$L$63:$L$66,A127)</f>
        <v>0</v>
      </c>
      <c r="CH127" s="466"/>
      <c r="CI127" s="466"/>
      <c r="CJ127" s="466"/>
      <c r="CK127" s="43">
        <f>COUNTIF(LUNDI!$O$64:$O$66,A127)</f>
        <v>0</v>
      </c>
      <c r="CL127" s="41">
        <f>COUNTIF(MARDI!$O$64:$O$66,A127)</f>
        <v>0</v>
      </c>
      <c r="CM127" s="41">
        <f>COUNTIF(MERCREDI!$O$64:$O$66,A127)</f>
        <v>0</v>
      </c>
      <c r="CN127" s="41">
        <f>COUNTIF(JEUDI!$O$64:$O$66,A127)</f>
        <v>0</v>
      </c>
      <c r="CO127" s="42">
        <f>COUNTIF(VENDREDI!$O$64:$O$66,A127)</f>
        <v>0</v>
      </c>
      <c r="CQ127" s="43">
        <f>COUNTIF(LUNDI!$P$64:$P$66,A127)</f>
        <v>0</v>
      </c>
      <c r="CR127" s="41">
        <f>COUNTIF(MARDI!$P$64:$P$66,A127)</f>
        <v>0</v>
      </c>
      <c r="CS127" s="41">
        <f>COUNTIF(MERCREDI!$P$64:$P$66,A127)</f>
        <v>0</v>
      </c>
      <c r="CT127" s="41">
        <f>COUNTIF(JEUDI!$P$64:$P$66,A127)</f>
        <v>0</v>
      </c>
      <c r="CU127" s="42">
        <f>COUNTIF(VENDREDI!$P$64:$P$66,A127)</f>
        <v>0</v>
      </c>
      <c r="CV127" s="543">
        <f t="shared" si="78"/>
        <v>0</v>
      </c>
      <c r="CW127" s="559" t="e">
        <f>INDEX(LUNDI!$B$6:$B$29,MATCH($A$127,LUNDI!D6:D29,0))</f>
        <v>#N/A</v>
      </c>
      <c r="CX127" s="559" t="e">
        <f>INDEX(LUNDI!$B$6:$B$29,MATCH($A$127,LUNDI!E6:E29,0))</f>
        <v>#N/A</v>
      </c>
      <c r="CY127" s="559" t="e">
        <f>INDEX(LUNDI!$B$6:$B$29,MATCH($A$127,LUNDI!F6:F29,0))</f>
        <v>#N/A</v>
      </c>
      <c r="CZ127" s="559" t="e">
        <f>INDEX(LUNDI!$B$6:$B$29,MATCH($A$127,LUNDI!G6:G29,0))</f>
        <v>#N/A</v>
      </c>
      <c r="DA127" s="559" t="e">
        <f>INDEX(LUNDI!$B$6:$B$29,MATCH($A$127,LUNDI!H6:H29,0))</f>
        <v>#N/A</v>
      </c>
      <c r="DB127" s="559" t="e">
        <f>INDEX(LUNDI!$B$6:$B$29,MATCH($A$127,LUNDI!I6:I29,0))</f>
        <v>#N/A</v>
      </c>
      <c r="DC127" s="559" t="e">
        <f>INDEX(LUNDI!$B$6:$B$29,MATCH($A$127,LUNDI!J6:J29,0))</f>
        <v>#N/A</v>
      </c>
      <c r="DD127" s="559" t="e">
        <f>INDEX(LUNDI!$B$6:$B$29,MATCH($A$127,LUNDI!K6:K29,0))</f>
        <v>#N/A</v>
      </c>
      <c r="DE127" s="559" t="e">
        <f>INDEX(LUNDI!$B$6:$B$29,MATCH($A$127,LUNDI!L6:L29,0))</f>
        <v>#N/A</v>
      </c>
      <c r="DF127" s="559" t="e">
        <f>INDEX(LUNDI!$B$6:$B$29,MATCH($A$127,LUNDI!M6:M29,0))</f>
        <v>#N/A</v>
      </c>
      <c r="DG127" s="559" t="e">
        <f>INDEX(LUNDI!$B$6:$B$29,MATCH($A$127,LUNDI!N6:N29,0))</f>
        <v>#N/A</v>
      </c>
      <c r="DH127" s="559" t="e">
        <f>INDEX(LUNDI!$B$6:$B$29,MATCH($A$127,LUNDI!O6:O29,0))</f>
        <v>#N/A</v>
      </c>
      <c r="DI127" s="559" t="e">
        <f>INDEX(LUNDI!$B$6:$B$29,MATCH($A$127,LUNDI!P6:P29,0))</f>
        <v>#N/A</v>
      </c>
      <c r="DJ127" s="559" t="e">
        <f>INDEX(LUNDI!$B$6:$B$29,MATCH($A$127,LUNDI!Q6:Q29,0))</f>
        <v>#N/A</v>
      </c>
      <c r="DK127" s="559" t="e">
        <f>INDEX(LUNDI!$B$6:$B$29,MATCH($A$127,LUNDI!R6:R29,0))</f>
        <v>#N/A</v>
      </c>
      <c r="DL127" s="559" t="e">
        <f>INDEX(LUNDI!$B$6:$B$29,MATCH($A$127,LUNDI!S6:S29,0))</f>
        <v>#N/A</v>
      </c>
      <c r="DM127" s="559" t="e">
        <f>INDEX(LUNDI!$B$6:$B$29,MATCH($A$127,LUNDI!T6:T29,0))</f>
        <v>#N/A</v>
      </c>
      <c r="DN127" s="559" t="e">
        <f>INDEX(LUNDI!$B$6:$B$29,MATCH($A$127,LUNDI!U6:U29,0))</f>
        <v>#N/A</v>
      </c>
      <c r="DO127" s="559" t="e">
        <f>INDEX(LUNDI!$B$6:$B$29,MATCH($A$127,LUNDI!V6:V29,0))</f>
        <v>#N/A</v>
      </c>
      <c r="DP127" s="559" t="e">
        <f>INDEX(LUNDI!$B$6:$B$29,MATCH($A$127,LUNDI!W6:W29,0))</f>
        <v>#N/A</v>
      </c>
      <c r="DQ127" s="559" t="e">
        <f>INDEX(LUNDI!$B$6:$B$29,MATCH($A$127,LUNDI!X6:X29,0))</f>
        <v>#N/A</v>
      </c>
      <c r="DR127" s="559" t="e">
        <f>INDEX(LUNDI!$B$6:$B$29,MATCH($A$127,LUNDI!Y6:Y29,0))</f>
        <v>#N/A</v>
      </c>
      <c r="DS127" s="559" t="e">
        <f>INDEX(LUNDI!$B$6:$B$29,MATCH($A$127,LUNDI!Z6:Z29,0))</f>
        <v>#N/A</v>
      </c>
      <c r="DT127" s="559">
        <f>INDEX(LUNDI!$B$6:$B$29,MATCH($A$127,LUNDI!AA6:AA29,0))</f>
        <v>0.33333333333333331</v>
      </c>
      <c r="DU127" s="559">
        <f>INDEX(LUNDI!$B$6:$B$29,MATCH($A$127,LUNDI!AB6:AB29,0))</f>
        <v>0.33333333333333331</v>
      </c>
      <c r="DV127" s="572">
        <f t="shared" si="102"/>
        <v>0.66666666666666663</v>
      </c>
      <c r="DW127" s="543">
        <f t="shared" si="103"/>
        <v>0</v>
      </c>
      <c r="DX127" s="559" t="e">
        <f>INDEX(MARDI!$B$6:$B$29,MATCH($A$127,MARDI!D6:D29,0))</f>
        <v>#N/A</v>
      </c>
      <c r="DY127" s="559" t="e">
        <f>INDEX(MARDI!$B$6:$B$29,MATCH($A$127,MARDI!E6:E29,0))</f>
        <v>#N/A</v>
      </c>
      <c r="DZ127" s="559" t="e">
        <f>INDEX(MARDI!$B$6:$B$29,MATCH($A$127,MARDI!F6:F29,0))</f>
        <v>#N/A</v>
      </c>
      <c r="EA127" s="559" t="e">
        <f>INDEX(MARDI!$B$6:$B$29,MATCH($A$127,MARDI!G6:G29,0))</f>
        <v>#N/A</v>
      </c>
      <c r="EB127" s="559" t="e">
        <f>INDEX(MARDI!$B$6:$B$29,MATCH($A$127,MARDI!H6:H29,0))</f>
        <v>#N/A</v>
      </c>
      <c r="EC127" s="559" t="e">
        <f>INDEX(MARDI!$B$6:$B$29,MATCH($A$127,MARDI!I6:I29,0))</f>
        <v>#N/A</v>
      </c>
      <c r="ED127" s="559" t="e">
        <f>INDEX(MARDI!$B$6:$B$29,MATCH($A$127,MARDI!J6:J29,0))</f>
        <v>#N/A</v>
      </c>
      <c r="EE127" s="559" t="e">
        <f>INDEX(MARDI!$B$6:$B$29,MATCH($A$127,MARDI!K6:K29,0))</f>
        <v>#N/A</v>
      </c>
      <c r="EF127" s="559" t="e">
        <f>INDEX(MARDI!$B$6:$B$29,MATCH($A$127,MARDI!L6:L29,0))</f>
        <v>#N/A</v>
      </c>
      <c r="EG127" s="559" t="e">
        <f>INDEX(MARDI!$B$6:$B$29,MATCH($A$127,MARDI!M6:M29,0))</f>
        <v>#N/A</v>
      </c>
      <c r="EH127" s="559" t="e">
        <f>INDEX(MARDI!$B$6:$B$29,MATCH($A$127,MARDI!N6:N29,0))</f>
        <v>#N/A</v>
      </c>
      <c r="EI127" s="559" t="e">
        <f>INDEX(MARDI!$B$6:$B$29,MATCH($A$127,MARDI!O6:O29,0))</f>
        <v>#N/A</v>
      </c>
      <c r="EJ127" s="559" t="e">
        <f>INDEX(MARDI!$B$6:$B$29,MATCH($A$127,MARDI!P6:P29,0))</f>
        <v>#N/A</v>
      </c>
      <c r="EK127" s="559" t="e">
        <f>INDEX(MARDI!$B$6:$B$29,MATCH($A$127,MARDI!Q6:Q29,0))</f>
        <v>#N/A</v>
      </c>
      <c r="EL127" s="559" t="e">
        <f>INDEX(MARDI!$B$6:$B$29,MATCH($A$127,MARDI!R6:R29,0))</f>
        <v>#N/A</v>
      </c>
      <c r="EM127" s="559" t="e">
        <f>INDEX(MARDI!$B$6:$B$29,MATCH($A$127,MARDI!S6:S29,0))</f>
        <v>#N/A</v>
      </c>
      <c r="EN127" s="559" t="e">
        <f>INDEX(MARDI!$B$6:$B$29,MATCH($A$127,MARDI!T6:T29,0))</f>
        <v>#N/A</v>
      </c>
      <c r="EO127" s="559" t="e">
        <f>INDEX(MARDI!$B$6:$B$29,MATCH($A$127,MARDI!U6:U29,0))</f>
        <v>#N/A</v>
      </c>
      <c r="EP127" s="559" t="e">
        <f>INDEX(MARDI!$B$6:$B$29,MATCH($A$127,MARDI!V6:V29,0))</f>
        <v>#N/A</v>
      </c>
      <c r="EQ127" s="559" t="e">
        <f>INDEX(MARDI!$B$6:$B$29,MATCH($A$127,MARDI!W6:W29,0))</f>
        <v>#N/A</v>
      </c>
      <c r="ER127" s="559" t="e">
        <f>INDEX(MARDI!$B$6:$B$29,MATCH($A$127,MARDI!X6:X29,0))</f>
        <v>#N/A</v>
      </c>
      <c r="ES127" s="559" t="e">
        <f>INDEX(MARDI!$B$6:$B$29,MATCH($A$127,MARDI!Y6:Y29,0))</f>
        <v>#N/A</v>
      </c>
      <c r="ET127" s="559" t="e">
        <f>INDEX(MARDI!$B$6:$B$29,MATCH($A$127,MARDI!Z6:Z29,0))</f>
        <v>#N/A</v>
      </c>
      <c r="EU127" s="559">
        <f>INDEX(MARDI!$B$6:$B$29,MATCH($A$127,MARDI!AA6:AA29,0))</f>
        <v>0.33333333333333331</v>
      </c>
      <c r="EV127" s="559">
        <f>INDEX(MARDI!$B$6:$B$29,MATCH($A$127,MARDI!AB6:AB29,0))</f>
        <v>0.33333333333333331</v>
      </c>
      <c r="EW127" s="572">
        <f t="shared" si="104"/>
        <v>0.66666666666666663</v>
      </c>
      <c r="EY127" s="568">
        <f t="shared" si="79"/>
        <v>0</v>
      </c>
      <c r="EZ127" s="559" t="e">
        <f>INDEX(MERCREDI!$B$6:$B$29,MATCH($A$127,MERCREDI!D6:D29,0))</f>
        <v>#N/A</v>
      </c>
      <c r="FA127" s="559" t="e">
        <f>INDEX(MERCREDI!$B$6:$B$29,MATCH($A$127,MERCREDI!E6:E29,0))</f>
        <v>#N/A</v>
      </c>
      <c r="FB127" s="559" t="e">
        <f>INDEX(MERCREDI!$B$6:$B$29,MATCH($A$127,MERCREDI!F6:F29,0))</f>
        <v>#N/A</v>
      </c>
      <c r="FC127" s="559" t="e">
        <f>INDEX(MERCREDI!$B$6:$B$29,MATCH($A$127,MERCREDI!G6:G29,0))</f>
        <v>#N/A</v>
      </c>
      <c r="FD127" s="559" t="e">
        <f>INDEX(MERCREDI!$B$6:$B$29,MATCH($A$127,MERCREDI!H6:H29,0))</f>
        <v>#N/A</v>
      </c>
      <c r="FE127" s="559" t="e">
        <f>INDEX(MERCREDI!$B$6:$B$29,MATCH($A$127,MERCREDI!I6:I29,0))</f>
        <v>#N/A</v>
      </c>
      <c r="FF127" s="559" t="e">
        <f>INDEX(MERCREDI!$B$6:$B$29,MATCH($A$127,MERCREDI!J6:J29,0))</f>
        <v>#N/A</v>
      </c>
      <c r="FG127" s="559" t="e">
        <f>INDEX(MERCREDI!$B$6:$B$29,MATCH($A$127,MERCREDI!K6:K29,0))</f>
        <v>#N/A</v>
      </c>
      <c r="FH127" s="559" t="e">
        <f>INDEX(MERCREDI!$B$6:$B$29,MATCH($A$127,MERCREDI!L6:L29,0))</f>
        <v>#N/A</v>
      </c>
      <c r="FI127" s="559" t="e">
        <f>INDEX(MERCREDI!$B$6:$B$29,MATCH($A$127,MERCREDI!M6:M29,0))</f>
        <v>#N/A</v>
      </c>
      <c r="FJ127" s="559" t="e">
        <f>INDEX(MERCREDI!$B$6:$B$29,MATCH($A$127,MERCREDI!N6:N29,0))</f>
        <v>#N/A</v>
      </c>
      <c r="FK127" s="559" t="e">
        <f>INDEX(MERCREDI!$B$6:$B$29,MATCH($A$127,MERCREDI!O6:O29,0))</f>
        <v>#N/A</v>
      </c>
      <c r="FL127" s="559" t="e">
        <f>INDEX(MERCREDI!$B$6:$B$29,MATCH($A$127,MERCREDI!P6:P29,0))</f>
        <v>#N/A</v>
      </c>
      <c r="FM127" s="559" t="e">
        <f>INDEX(MERCREDI!$B$6:$B$29,MATCH($A$127,MERCREDI!Q6:Q29,0))</f>
        <v>#N/A</v>
      </c>
      <c r="FN127" s="559" t="e">
        <f>INDEX(MERCREDI!$B$6:$B$29,MATCH($A$127,MERCREDI!R6:R29,0))</f>
        <v>#N/A</v>
      </c>
      <c r="FO127" s="559" t="e">
        <f>INDEX(MERCREDI!$B$6:$B$29,MATCH($A$127,MERCREDI!S6:S29,0))</f>
        <v>#N/A</v>
      </c>
      <c r="FP127" s="559" t="e">
        <f>INDEX(MERCREDI!$B$6:$B$29,MATCH($A$127,MERCREDI!T6:T29,0))</f>
        <v>#N/A</v>
      </c>
      <c r="FQ127" s="559" t="e">
        <f>INDEX(MERCREDI!$B$6:$B$29,MATCH($A$127,MERCREDI!U6:U29,0))</f>
        <v>#N/A</v>
      </c>
      <c r="FR127" s="559" t="e">
        <f>INDEX(MERCREDI!$B$6:$B$29,MATCH($A$127,MERCREDI!V6:V29,0))</f>
        <v>#N/A</v>
      </c>
      <c r="FS127" s="559" t="e">
        <f>INDEX(MERCREDI!$B$6:$B$29,MATCH($A$127,MERCREDI!W6:W29,0))</f>
        <v>#N/A</v>
      </c>
      <c r="FT127" s="559" t="e">
        <f>INDEX(MERCREDI!$B$6:$B$29,MATCH($A$127,MERCREDI!X6:X29,0))</f>
        <v>#N/A</v>
      </c>
      <c r="FU127" s="559" t="e">
        <f>INDEX(MERCREDI!$B$6:$B$29,MATCH($A$127,MERCREDI!Y6:Y29,0))</f>
        <v>#N/A</v>
      </c>
      <c r="FV127" s="559" t="e">
        <f>INDEX(MERCREDI!$B$6:$B$29,MATCH($A$127,MERCREDI!Z6:Z29,0))</f>
        <v>#N/A</v>
      </c>
      <c r="FW127" s="559">
        <f>INDEX(MERCREDI!$B$6:$B$29,MATCH($A$127,MERCREDI!AA6:AA29,0))</f>
        <v>0.33333333333333331</v>
      </c>
      <c r="FX127" s="559">
        <f>INDEX(MERCREDI!$B$6:$B$29,MATCH($A$127,MERCREDI!AB6:AB29,0))</f>
        <v>0.33333333333333331</v>
      </c>
      <c r="FY127" s="572">
        <f t="shared" si="80"/>
        <v>0.66666666666666663</v>
      </c>
      <c r="GA127" s="570">
        <f t="shared" si="81"/>
        <v>0</v>
      </c>
      <c r="GB127" s="565" t="e">
        <f>INDEX(JEUDI!$B$6:$B$29,MATCH($A$127,JEUDI!D6:D29,0))</f>
        <v>#N/A</v>
      </c>
      <c r="GC127" s="565" t="e">
        <f>INDEX(JEUDI!$B$6:$B$29,MATCH($A$127,JEUDI!E6:E29,0))</f>
        <v>#N/A</v>
      </c>
      <c r="GD127" s="565" t="e">
        <f>INDEX(JEUDI!$B$6:$B$29,MATCH($A$127,JEUDI!F6:F29,0))</f>
        <v>#N/A</v>
      </c>
      <c r="GE127" s="565" t="e">
        <f>INDEX(JEUDI!$B$6:$B$29,MATCH($A$127,JEUDI!G6:G29,0))</f>
        <v>#N/A</v>
      </c>
      <c r="GF127" s="565" t="e">
        <f>INDEX(JEUDI!$B$6:$B$29,MATCH($A$127,JEUDI!H6:H29,0))</f>
        <v>#N/A</v>
      </c>
      <c r="GG127" s="565" t="e">
        <f>INDEX(JEUDI!$B$6:$B$29,MATCH($A$127,JEUDI!I6:I29,0))</f>
        <v>#N/A</v>
      </c>
      <c r="GH127" s="565" t="e">
        <f>INDEX(JEUDI!$B$6:$B$29,MATCH($A$127,JEUDI!J6:J29,0))</f>
        <v>#N/A</v>
      </c>
      <c r="GI127" s="565" t="e">
        <f>INDEX(JEUDI!$B$6:$B$29,MATCH($A$127,JEUDI!K6:K29,0))</f>
        <v>#N/A</v>
      </c>
      <c r="GJ127" s="565" t="e">
        <f>INDEX(JEUDI!$B$6:$B$29,MATCH($A$127,JEUDI!L6:L29,0))</f>
        <v>#N/A</v>
      </c>
      <c r="GK127" s="565" t="e">
        <f>INDEX(JEUDI!$B$6:$B$29,MATCH($A$127,JEUDI!M6:M29,0))</f>
        <v>#N/A</v>
      </c>
      <c r="GL127" s="565" t="e">
        <f>INDEX(JEUDI!$B$6:$B$29,MATCH($A$127,JEUDI!N6:N29,0))</f>
        <v>#N/A</v>
      </c>
      <c r="GM127" s="565" t="e">
        <f>INDEX(JEUDI!$B$6:$B$29,MATCH($A$127,JEUDI!O6:O29,0))</f>
        <v>#N/A</v>
      </c>
      <c r="GN127" s="565" t="e">
        <f>INDEX(JEUDI!$B$6:$B$29,MATCH($A$127,JEUDI!P6:P29,0))</f>
        <v>#N/A</v>
      </c>
      <c r="GO127" s="565" t="e">
        <f>INDEX(JEUDI!$B$6:$B$29,MATCH($A$127,JEUDI!Q6:Q29,0))</f>
        <v>#N/A</v>
      </c>
      <c r="GP127" s="565" t="e">
        <f>INDEX(JEUDI!$B$6:$B$29,MATCH($A$127,JEUDI!R6:R29,0))</f>
        <v>#N/A</v>
      </c>
      <c r="GQ127" s="565" t="e">
        <f>INDEX(JEUDI!$B$6:$B$29,MATCH($A$127,JEUDI!S6:S29,0))</f>
        <v>#N/A</v>
      </c>
      <c r="GR127" s="565" t="e">
        <f>INDEX(JEUDI!$B$6:$B$29,MATCH($A$127,JEUDI!T6:T29,0))</f>
        <v>#N/A</v>
      </c>
      <c r="GS127" s="565" t="e">
        <f>INDEX(JEUDI!$B$6:$B$29,MATCH($A$127,JEUDI!U6:U29,0))</f>
        <v>#N/A</v>
      </c>
      <c r="GT127" s="565" t="e">
        <f>INDEX(JEUDI!$B$6:$B$29,MATCH($A$127,JEUDI!V6:V29,0))</f>
        <v>#N/A</v>
      </c>
      <c r="GU127" s="565" t="e">
        <f>INDEX(JEUDI!$B$6:$B$29,MATCH($A$127,JEUDI!W6:W29,0))</f>
        <v>#N/A</v>
      </c>
      <c r="GV127" s="565" t="e">
        <f>INDEX(JEUDI!$B$6:$B$29,MATCH($A$127,JEUDI!X6:X29,0))</f>
        <v>#N/A</v>
      </c>
      <c r="GW127" s="565" t="e">
        <f>INDEX(JEUDI!$B$6:$B$29,MATCH($A$127,JEUDI!Y6:Y29,0))</f>
        <v>#N/A</v>
      </c>
      <c r="GX127" s="565" t="e">
        <f>INDEX(JEUDI!$B$6:$B$29,MATCH($A$127,JEUDI!Z6:Z29,0))</f>
        <v>#N/A</v>
      </c>
      <c r="GY127" s="565">
        <f>INDEX(JEUDI!$B$6:$B$29,MATCH($A$127,JEUDI!AA6:AA29,0))</f>
        <v>0.33333333333333331</v>
      </c>
      <c r="GZ127" s="565">
        <f>INDEX(JEUDI!$B$6:$B$29,MATCH($A$127,JEUDI!AB6:AB29,0))</f>
        <v>0.33333333333333331</v>
      </c>
      <c r="HA127" s="572">
        <f t="shared" si="82"/>
        <v>0.66666666666666663</v>
      </c>
      <c r="HC127" s="772">
        <f t="shared" si="83"/>
        <v>0</v>
      </c>
      <c r="HD127" s="565" t="e">
        <f>INDEX(VENDREDI!$B$6:$B$29,MATCH($A$127,VENDREDI!D6:D29,0))</f>
        <v>#N/A</v>
      </c>
      <c r="HE127" s="565" t="e">
        <f>INDEX(VENDREDI!$B$6:$B$29,MATCH($A$127,VENDREDI!E6:E29,0))</f>
        <v>#N/A</v>
      </c>
      <c r="HF127" s="565" t="e">
        <f>INDEX(VENDREDI!$B$6:$B$29,MATCH($A$127,VENDREDI!F6:F29,0))</f>
        <v>#N/A</v>
      </c>
      <c r="HG127" s="565" t="e">
        <f>INDEX(VENDREDI!$B$6:$B$29,MATCH($A$127,VENDREDI!G6:G29,0))</f>
        <v>#N/A</v>
      </c>
      <c r="HH127" s="565" t="e">
        <f>INDEX(VENDREDI!$B$6:$B$29,MATCH($A$127,VENDREDI!H6:H29,0))</f>
        <v>#N/A</v>
      </c>
      <c r="HI127" s="565" t="e">
        <f>INDEX(VENDREDI!$B$6:$B$29,MATCH($A$127,VENDREDI!I6:I29,0))</f>
        <v>#N/A</v>
      </c>
      <c r="HJ127" s="565" t="e">
        <f>INDEX(VENDREDI!$B$6:$B$29,MATCH($A$127,VENDREDI!J6:J29,0))</f>
        <v>#N/A</v>
      </c>
      <c r="HK127" s="565" t="e">
        <f>INDEX(VENDREDI!$B$6:$B$29,MATCH($A$127,VENDREDI!K6:K29,0))</f>
        <v>#N/A</v>
      </c>
      <c r="HL127" s="565" t="e">
        <f>INDEX(VENDREDI!$B$6:$B$29,MATCH($A$127,VENDREDI!L6:L29,0))</f>
        <v>#N/A</v>
      </c>
      <c r="HM127" s="565" t="e">
        <f>INDEX(VENDREDI!$B$6:$B$29,MATCH($A$127,VENDREDI!M6:M29,0))</f>
        <v>#N/A</v>
      </c>
      <c r="HN127" s="565" t="e">
        <f>INDEX(VENDREDI!$B$6:$B$29,MATCH($A$127,VENDREDI!N6:N29,0))</f>
        <v>#N/A</v>
      </c>
      <c r="HO127" s="565" t="e">
        <f>INDEX(VENDREDI!$B$6:$B$29,MATCH($A$127,VENDREDI!O6:O29,0))</f>
        <v>#N/A</v>
      </c>
      <c r="HP127" s="565" t="e">
        <f>INDEX(VENDREDI!$B$6:$B$29,MATCH($A$127,VENDREDI!P6:P29,0))</f>
        <v>#N/A</v>
      </c>
      <c r="HQ127" s="565" t="e">
        <f>INDEX(VENDREDI!$B$6:$B$29,MATCH($A$127,VENDREDI!Q6:Q29,0))</f>
        <v>#N/A</v>
      </c>
      <c r="HR127" s="565" t="e">
        <f>INDEX(VENDREDI!$B$6:$B$29,MATCH($A$127,VENDREDI!R6:R29,0))</f>
        <v>#N/A</v>
      </c>
      <c r="HS127" s="565" t="e">
        <f>INDEX(VENDREDI!$B$6:$B$29,MATCH($A$127,VENDREDI!S6:S29,0))</f>
        <v>#N/A</v>
      </c>
      <c r="HT127" s="565" t="e">
        <f>INDEX(VENDREDI!$B$6:$B$29,MATCH($A$127,VENDREDI!T6:T29,0))</f>
        <v>#N/A</v>
      </c>
      <c r="HU127" s="565" t="e">
        <f>INDEX(VENDREDI!$B$6:$B$29,MATCH($A$127,VENDREDI!U6:U29,0))</f>
        <v>#N/A</v>
      </c>
      <c r="HV127" s="565" t="e">
        <f>INDEX(VENDREDI!$B$6:$B$29,MATCH($A$127,VENDREDI!V6:V29,0))</f>
        <v>#N/A</v>
      </c>
      <c r="HW127" s="565" t="e">
        <f>INDEX(VENDREDI!$B$6:$B$29,MATCH($A$127,VENDREDI!W6:W29,0))</f>
        <v>#N/A</v>
      </c>
      <c r="HX127" s="565" t="e">
        <f>INDEX(VENDREDI!$B$6:$B$29,MATCH($A$127,VENDREDI!X6:X29,0))</f>
        <v>#N/A</v>
      </c>
      <c r="HY127" s="565" t="e">
        <f>INDEX(VENDREDI!$B$6:$B$29,MATCH($A$127,VENDREDI!Y6:Y29,0))</f>
        <v>#N/A</v>
      </c>
      <c r="HZ127" s="565" t="e">
        <f>INDEX(VENDREDI!$B$6:$B$29,MATCH($A$127,VENDREDI!Z6:Z29,0))</f>
        <v>#N/A</v>
      </c>
      <c r="IA127" s="565">
        <f>INDEX(VENDREDI!$B$6:$B$29,MATCH($A$127,VENDREDI!AA6:AA29,0))</f>
        <v>0.33333333333333331</v>
      </c>
      <c r="IB127" s="565">
        <f>INDEX(VENDREDI!$B$6:$B$29,MATCH($A$127,VENDREDI!AB6:AB29,0))</f>
        <v>0.33333333333333331</v>
      </c>
      <c r="IC127" s="572">
        <f t="shared" si="84"/>
        <v>0.66666666666666663</v>
      </c>
      <c r="IG127" s="772">
        <f t="shared" si="85"/>
        <v>0</v>
      </c>
      <c r="JG127" s="572">
        <f t="shared" si="86"/>
        <v>0</v>
      </c>
      <c r="JI127" s="772">
        <f t="shared" si="87"/>
        <v>0</v>
      </c>
      <c r="KI127" s="572">
        <f t="shared" si="88"/>
        <v>0</v>
      </c>
      <c r="KK127" s="565">
        <f t="shared" si="89"/>
        <v>0</v>
      </c>
      <c r="LK127" s="572">
        <f t="shared" si="90"/>
        <v>0</v>
      </c>
      <c r="LM127" s="565">
        <f t="shared" si="91"/>
        <v>0</v>
      </c>
      <c r="MM127" s="572">
        <f t="shared" si="92"/>
        <v>0</v>
      </c>
      <c r="MP127" s="565">
        <f t="shared" si="93"/>
        <v>0</v>
      </c>
      <c r="NP127" s="572">
        <f t="shared" si="94"/>
        <v>0</v>
      </c>
      <c r="NS127" s="564">
        <f t="shared" si="95"/>
        <v>0</v>
      </c>
      <c r="NT127" s="617" t="e">
        <f>INDEX(LUNDI!$B$63:$B$66,MATCH(A127,LUNDI!$D$63:$D$66,0))</f>
        <v>#N/A</v>
      </c>
      <c r="NU127" s="618" t="e">
        <f>INDEX(LUNDI!$B$63:$B$66,MATCH(A127,LUNDI!$E$63:$E$66,0))</f>
        <v>#N/A</v>
      </c>
      <c r="NV127" s="625" t="e">
        <f>INDEX(LUNDI!$H$63:$H$66,MATCH(A127,LUNDI!$J$63:$J$66,0))</f>
        <v>#N/A</v>
      </c>
      <c r="NW127" s="626" t="e">
        <f>INDEX(LUNDI!$H$63:$H$66,MATCH(A127,LUNDI!$K$63:$K$66,0))</f>
        <v>#N/A</v>
      </c>
      <c r="NX127" s="617" t="e">
        <f>INDEX(MARDI!$B$63:$B$66,MATCH(A127,MARDI!$D$63:$D$66,0))</f>
        <v>#N/A</v>
      </c>
      <c r="NY127" s="618" t="e">
        <f>INDEX(MARDI!$B$63:$B$66,MATCH(A127,MARDI!$E$63:$E$66,0))</f>
        <v>#N/A</v>
      </c>
      <c r="NZ127" s="625" t="e">
        <f>INDEX(MARDI!$H$63:$H$66,MATCH(A127,MARDI!$J$63:$J$66,0))</f>
        <v>#N/A</v>
      </c>
      <c r="OA127" s="626" t="e">
        <f>INDEX(MARDI!$H$63:$H$66,MATCH(A127,MARDI!$K$63:$K$66,0))</f>
        <v>#N/A</v>
      </c>
      <c r="OB127" s="617" t="e">
        <f>INDEX(MERCREDI!$B$63:$B$66,MATCH(A127,MERCREDI!$D$63:$D$66,0))</f>
        <v>#N/A</v>
      </c>
      <c r="OC127" s="618" t="e">
        <f>INDEX(MERCREDI!$B$63:$B$66,MATCH(A127,MERCREDI!$E$63:$E$66,0))</f>
        <v>#N/A</v>
      </c>
      <c r="OD127" s="625" t="e">
        <f>INDEX(MERCREDI!$H$63:$H$66,MATCH(A127,MERCREDI!$J$63:$J$66,0))</f>
        <v>#N/A</v>
      </c>
      <c r="OE127" s="626" t="e">
        <f>INDEX(MERCREDI!$H$63:$H$66,MATCH(A127,MERCREDI!$K$63:$K$66,0))</f>
        <v>#N/A</v>
      </c>
      <c r="OF127" s="617" t="e">
        <f>INDEX(JEUDI!$B$63:$B$66,MATCH(A127,JEUDI!$D$63:$D$66,0))</f>
        <v>#N/A</v>
      </c>
      <c r="OG127" s="618" t="e">
        <f>INDEX(JEUDI!$B$63:$B$66,MATCH(A127,JEUDI!$E$63:$E$66,0))</f>
        <v>#N/A</v>
      </c>
      <c r="OH127" s="625" t="e">
        <f>INDEX(JEUDI!$H$63:$H$66,MATCH(A127,JEUDI!$J$63:$J$66,0))</f>
        <v>#N/A</v>
      </c>
      <c r="OI127" s="626" t="e">
        <f>INDEX(JEUDI!$H$63:$H$66,MATCH(A127,JEUDI!$K$63:$K$66,0))</f>
        <v>#N/A</v>
      </c>
      <c r="OJ127" s="617" t="e">
        <f>INDEX(VENDREDI!$B$63:$B$66,MATCH(A127,VENDREDI!$D$63:$D$66,0))</f>
        <v>#N/A</v>
      </c>
      <c r="OK127" s="618" t="e">
        <f>INDEX(VENDREDI!$B$63:$B$66,MATCH(A127,VENDREDI!$E$63:$E$66,0))</f>
        <v>#N/A</v>
      </c>
      <c r="OL127" s="625" t="e">
        <f>INDEX(VENDREDI!$H$63:$H$66,MATCH(A127,VENDREDI!$J$63:$J$66,0))</f>
        <v>#N/A</v>
      </c>
      <c r="OM127" s="626" t="e">
        <f>INDEX(VENDREDI!$H$63:$H$66,MATCH(A127,VENDREDI!$K$63:$K$66,0))</f>
        <v>#N/A</v>
      </c>
      <c r="ON127" s="669">
        <f t="shared" si="96"/>
        <v>0</v>
      </c>
      <c r="OO127" s="641" t="e">
        <f>INDEX(LUNDI!$C$63:$C$66,MATCH(A127,LUNDI!$D$63:$D$66,0))</f>
        <v>#N/A</v>
      </c>
      <c r="OP127" s="642" t="e">
        <f>INDEX(LUNDI!$C$63:$C$66,MATCH(A127,LUNDI!$E$63:$E$66,0))</f>
        <v>#N/A</v>
      </c>
      <c r="OQ127" s="645" t="e">
        <f>INDEX(LUNDI!$I$63:$I$66,MATCH(A127,LUNDI!$J$63:$J$66,0))</f>
        <v>#N/A</v>
      </c>
      <c r="OR127" s="646" t="e">
        <f>INDEX(LUNDI!$I$63:$I$66,MATCH(A127,LUNDI!$K$63:$K$66,0))</f>
        <v>#N/A</v>
      </c>
      <c r="OS127" s="649" t="e">
        <f>INDEX(MARDI!$C$63:$C$66,MATCH(A127,MARDI!$D$63:$D$66,0))</f>
        <v>#N/A</v>
      </c>
      <c r="OT127" s="650" t="e">
        <f>INDEX(MARDI!$C$63:$C$66,MATCH(A127,MARDI!$E$63:$E$66,0))</f>
        <v>#N/A</v>
      </c>
      <c r="OU127" s="651" t="e">
        <f>INDEX(MARDI!$I$63:$I$66,MATCH(A127,MARDI!$J$63:$J$66,0))</f>
        <v>#N/A</v>
      </c>
      <c r="OV127" s="652" t="e">
        <f>INDEX(MARDI!$I$63:$I$66,MATCH(A127,MARDI!$K$63:$K$66,0))</f>
        <v>#N/A</v>
      </c>
      <c r="OW127" s="657" t="e">
        <f>INDEX(MERCREDI!$C$63:$C$66,MATCH(A127,MERCREDI!$D$63:$D$66,0))</f>
        <v>#N/A</v>
      </c>
      <c r="OX127" s="658" t="e">
        <f>INDEX(MERCREDI!$C$63:$C$66,MATCH(A127,MERCREDI!$E$63:$E$66,0))</f>
        <v>#N/A</v>
      </c>
      <c r="OY127" s="659" t="e">
        <f>INDEX(MERCREDI!$I$63:$I$66,MATCH(A127,MERCREDI!$J$63:$J$66,0))</f>
        <v>#N/A</v>
      </c>
      <c r="OZ127" s="660" t="e">
        <f>INDEX(MERCREDI!$I$63:$I$66,MATCH(A127,MERCREDI!$K$63:$K$66,0))</f>
        <v>#N/A</v>
      </c>
      <c r="PA127" s="657" t="e">
        <f>INDEX(JEUDI!$C$63:$C$66,MATCH(A127,JEUDI!$D$63:$D$66,0))</f>
        <v>#N/A</v>
      </c>
      <c r="PB127" s="658" t="e">
        <f>INDEX(JEUDI!$C$63:$C$66,MATCH(A127,JEUDI!$E$63:$E$66,0))</f>
        <v>#N/A</v>
      </c>
      <c r="PC127" s="659" t="e">
        <f>INDEX(JEUDI!$I$63:$I$66,MATCH(A127,JEUDI!$J$63:$J$66,0))</f>
        <v>#N/A</v>
      </c>
      <c r="PD127" s="660" t="e">
        <f>INDEX(JEUDI!$I$63:$I$66,MATCH(A127,JEUDI!$K$63:$K$66,0))</f>
        <v>#N/A</v>
      </c>
      <c r="PE127" s="657" t="e">
        <f>INDEX(VENDREDI!$C$63:$C$66,MATCH(A127,VENDREDI!$D$63:$D$66,0))</f>
        <v>#N/A</v>
      </c>
      <c r="PF127" s="658" t="e">
        <f>INDEX(VENDREDI!$C$63:$C$66,MATCH(A127,VENDREDI!$E$63:$E$66,0))</f>
        <v>#N/A</v>
      </c>
      <c r="PG127" s="659" t="e">
        <f>INDEX(VENDREDI!$I$63:$I$66,MATCH(A127,VENDREDI!$J$63:$J$66,0))</f>
        <v>#N/A</v>
      </c>
      <c r="PH127" s="660" t="e">
        <f>INDEX(VENDREDI!$I$63:$I$66,MATCH(A127,VENDREDI!$K$63:$K$66,0))</f>
        <v>#N/A</v>
      </c>
    </row>
    <row r="128" spans="1:424" x14ac:dyDescent="0.25">
      <c r="A128" s="200">
        <f>'LISTE DES PROFS'!A123</f>
        <v>0</v>
      </c>
      <c r="B128" s="233">
        <f t="shared" si="69"/>
        <v>0</v>
      </c>
      <c r="C128" s="234">
        <f t="shared" si="70"/>
        <v>0</v>
      </c>
      <c r="D128" s="234">
        <f t="shared" si="71"/>
        <v>0</v>
      </c>
      <c r="E128" s="235">
        <f t="shared" si="72"/>
        <v>0</v>
      </c>
      <c r="F128" s="233">
        <f t="shared" si="73"/>
        <v>0</v>
      </c>
      <c r="G128" s="234">
        <f t="shared" si="74"/>
        <v>0</v>
      </c>
      <c r="H128" s="234">
        <f t="shared" si="97"/>
        <v>0</v>
      </c>
      <c r="I128" s="235">
        <f t="shared" si="76"/>
        <v>0</v>
      </c>
      <c r="J128" s="233">
        <f t="shared" si="98"/>
        <v>0</v>
      </c>
      <c r="K128" s="234">
        <f t="shared" si="99"/>
        <v>0</v>
      </c>
      <c r="L128" s="234">
        <f t="shared" si="100"/>
        <v>0</v>
      </c>
      <c r="M128" s="235">
        <f t="shared" si="101"/>
        <v>0</v>
      </c>
      <c r="N128" s="491">
        <f t="shared" si="77"/>
        <v>0</v>
      </c>
      <c r="O128" s="506"/>
      <c r="P128" s="240">
        <f>COUNTIF(LUNDI!$D$6:$AB$15,A128)</f>
        <v>0</v>
      </c>
      <c r="Q128" s="241">
        <f>COUNTIF(LUNDI!$D$20:$Y$29,A128)</f>
        <v>0</v>
      </c>
      <c r="R128" s="444">
        <f t="shared" si="56"/>
        <v>0</v>
      </c>
      <c r="S128" s="241">
        <f>COUNTIF(MARDI!$D$6:$AB$15,A128)</f>
        <v>0</v>
      </c>
      <c r="T128" s="241">
        <f>COUNTIF(MARDI!$D$20:$Y$29,A128)</f>
        <v>0</v>
      </c>
      <c r="U128" s="444">
        <f t="shared" si="57"/>
        <v>0</v>
      </c>
      <c r="V128" s="241">
        <f>COUNTIF(MERCREDI!$D$6:$AB$15,A128)</f>
        <v>0</v>
      </c>
      <c r="W128" s="241">
        <f>COUNTIF(MERCREDI!$D$20:$Y$29,A128)</f>
        <v>0</v>
      </c>
      <c r="X128" s="444">
        <f t="shared" si="58"/>
        <v>0</v>
      </c>
      <c r="Y128" s="241">
        <f>COUNTIF(JEUDI!$D$6:$AB$15,A128)</f>
        <v>0</v>
      </c>
      <c r="Z128" s="241">
        <f>COUNTIF(JEUDI!$D$20:$Y$29,A128)</f>
        <v>0</v>
      </c>
      <c r="AA128" s="444">
        <f t="shared" si="59"/>
        <v>0</v>
      </c>
      <c r="AB128" s="241">
        <f>COUNTIF(VENDREDI!$D$6:$AB$15,A128)</f>
        <v>0</v>
      </c>
      <c r="AC128" s="242">
        <f>COUNTIF(VENDREDI!$D$20:$Y$29,A128)</f>
        <v>0</v>
      </c>
      <c r="AD128" s="451">
        <f t="shared" si="60"/>
        <v>0</v>
      </c>
      <c r="AE128" s="226">
        <f>COUNTIF(LUNDI!$D$63:$D$66,A128)</f>
        <v>0</v>
      </c>
      <c r="AF128" s="227">
        <f>COUNTIF(LUNDI!$E$63:$E$66,A128)</f>
        <v>0</v>
      </c>
      <c r="AG128" s="228">
        <f>COUNTIF(MARDI!$D$63:$D$66,A128)</f>
        <v>0</v>
      </c>
      <c r="AH128" s="234">
        <f>COUNTIF(MARDI!$E$63:$E$66,A128)</f>
        <v>0</v>
      </c>
      <c r="AI128" s="228">
        <f>COUNTIF(MERCREDI!$D$63:$D$66,A128)</f>
        <v>0</v>
      </c>
      <c r="AJ128" s="234">
        <f>COUNTIF(MERCREDI!$E$63:$E$66,A128)</f>
        <v>0</v>
      </c>
      <c r="AK128" s="228">
        <f>COUNTIF(JEUDI!$D$63:$D$66,A128)</f>
        <v>0</v>
      </c>
      <c r="AL128" s="227">
        <f>COUNTIF(JEUDI!$E$63:$E$66,A128)</f>
        <v>0</v>
      </c>
      <c r="AM128" s="228">
        <f>COUNTIF(VENDREDI!$D$63:$D$66,A128)</f>
        <v>0</v>
      </c>
      <c r="AN128" s="525">
        <f>COUNTIF(VENDREDI!$E$63:$E$66,A128)</f>
        <v>0</v>
      </c>
      <c r="AO128" s="240">
        <f>COUNTIF(LUNDI!$F$63:$F$66,A128)</f>
        <v>0</v>
      </c>
      <c r="AP128" s="241"/>
      <c r="AQ128" s="241">
        <f>COUNTIF(MARDI!$F$63:$F$66,A128)</f>
        <v>0</v>
      </c>
      <c r="AR128" s="241"/>
      <c r="AS128" s="241">
        <f>COUNTIF(MERCREDI!$F$63:$F$66,A128)</f>
        <v>0</v>
      </c>
      <c r="AT128" s="241"/>
      <c r="AU128" s="241">
        <f>COUNTIF(JEUDI!$F$63:$F$66,A128)</f>
        <v>0</v>
      </c>
      <c r="AV128" s="241"/>
      <c r="AW128" s="242">
        <f>COUNTIF(VENDREDI!$F$63:$F$66,A128)</f>
        <v>0</v>
      </c>
      <c r="AX128" s="239"/>
      <c r="AY128" s="239"/>
      <c r="AZ128" s="233">
        <f>COUNTIF(LUNDI!$D$35:$AB$44,A128)</f>
        <v>0</v>
      </c>
      <c r="BA128" s="234">
        <f>COUNTIF(LUNDI!$D$49:$Y$58,A128)</f>
        <v>0</v>
      </c>
      <c r="BB128" s="444">
        <f t="shared" si="61"/>
        <v>0</v>
      </c>
      <c r="BC128" s="234">
        <f>COUNTIF(MARDI!$D$35:$AB$44,A128)</f>
        <v>0</v>
      </c>
      <c r="BD128" s="234">
        <f>COUNTIF(MARDI!$D$49:$Y$58,A128)</f>
        <v>0</v>
      </c>
      <c r="BE128" s="444">
        <f t="shared" si="62"/>
        <v>0</v>
      </c>
      <c r="BF128" s="234">
        <f>COUNTIF(MERCREDI!$D$35:$AB$44,A128)</f>
        <v>0</v>
      </c>
      <c r="BG128" s="234">
        <f>COUNTIF(MERCREDI!$D$49:$Y$58,A128)</f>
        <v>0</v>
      </c>
      <c r="BH128" s="444">
        <f t="shared" si="63"/>
        <v>0</v>
      </c>
      <c r="BI128" s="234">
        <f>COUNTIF(JEUDI!$D$35:$AB$44,A128)</f>
        <v>0</v>
      </c>
      <c r="BJ128" s="234">
        <f>COUNTIF(JEUDI!$D$49:$Y$58,A128)</f>
        <v>0</v>
      </c>
      <c r="BK128" s="444">
        <f t="shared" si="64"/>
        <v>0</v>
      </c>
      <c r="BL128" s="234">
        <f>COUNTIF(VENDREDI!$D$35:$AB$44,A128)</f>
        <v>0</v>
      </c>
      <c r="BM128" s="235">
        <f>COUNTIF(VENDREDI!$D$49:$Y$58,A128)</f>
        <v>0</v>
      </c>
      <c r="BN128" s="451">
        <f t="shared" si="65"/>
        <v>0</v>
      </c>
      <c r="BO128" s="207">
        <f>COUNTIF(LUNDI!$J$63:$J$66,A128)</f>
        <v>0</v>
      </c>
      <c r="BP128" s="41">
        <f>COUNTIF(LUNDI!$K$63:$K$66,A128)</f>
        <v>0</v>
      </c>
      <c r="BQ128" s="207">
        <f>COUNTIF(MARDI!$J$63:$J$66,A128)</f>
        <v>0</v>
      </c>
      <c r="BR128" s="41">
        <f>COUNTIF(MARDI!$K$63:$K$66,A128)</f>
        <v>0</v>
      </c>
      <c r="BS128" s="207">
        <f>COUNTIF(MERCREDI!$J$63:$J$66,A128)</f>
        <v>0</v>
      </c>
      <c r="BT128" s="41">
        <f>COUNTIF(MERCREDI!$K$63:$K$66,A128)</f>
        <v>0</v>
      </c>
      <c r="BU128" s="207">
        <f>COUNTIF(JEUDI!$J$63:$J$66,A128)</f>
        <v>0</v>
      </c>
      <c r="BV128" s="41">
        <f>COUNTIF(JEUDI!$K$63:$K$66,A128)</f>
        <v>0</v>
      </c>
      <c r="BW128" s="207">
        <f>COUNTIF(VENDREDI!$J$63:$J$66,A128)</f>
        <v>0</v>
      </c>
      <c r="BX128" s="42">
        <f>COUNTIF(VENDREDI!$K$63:$K$66,A128)</f>
        <v>0</v>
      </c>
      <c r="BY128" s="207">
        <f>COUNTIF(LUNDI!$L$66:$L184,A128)</f>
        <v>0</v>
      </c>
      <c r="BZ128" s="208"/>
      <c r="CA128" s="41">
        <f>COUNTIF(MARDI!$L$63:$L$66,A128)</f>
        <v>0</v>
      </c>
      <c r="CB128" s="208"/>
      <c r="CC128" s="208">
        <f>COUNTIF(MERCREDI!$L$63:$L$66,A128)</f>
        <v>0</v>
      </c>
      <c r="CD128" s="208"/>
      <c r="CE128" s="41">
        <f>COUNTIF(JEUDI!$L$63:$L$66,A128)</f>
        <v>0</v>
      </c>
      <c r="CF128" s="208"/>
      <c r="CG128" s="209">
        <f>COUNTIF(VENDREDI!$L$63:$L$66,A128)</f>
        <v>0</v>
      </c>
      <c r="CH128" s="466"/>
      <c r="CI128" s="466"/>
      <c r="CJ128" s="466"/>
      <c r="CK128" s="43">
        <f>COUNTIF(LUNDI!$O$64:$O$66,A128)</f>
        <v>0</v>
      </c>
      <c r="CL128" s="41">
        <f>COUNTIF(MARDI!$O$64:$O$66,A128)</f>
        <v>0</v>
      </c>
      <c r="CM128" s="41">
        <f>COUNTIF(MERCREDI!$O$64:$O$66,A128)</f>
        <v>0</v>
      </c>
      <c r="CN128" s="41">
        <f>COUNTIF(JEUDI!$O$64:$O$66,A128)</f>
        <v>0</v>
      </c>
      <c r="CO128" s="42">
        <f>COUNTIF(VENDREDI!$O$64:$O$66,A128)</f>
        <v>0</v>
      </c>
      <c r="CQ128" s="43">
        <f>COUNTIF(LUNDI!$P$64:$P$66,A128)</f>
        <v>0</v>
      </c>
      <c r="CR128" s="41">
        <f>COUNTIF(MARDI!$P$64:$P$66,A128)</f>
        <v>0</v>
      </c>
      <c r="CS128" s="41">
        <f>COUNTIF(MERCREDI!$P$64:$P$66,A128)</f>
        <v>0</v>
      </c>
      <c r="CT128" s="41">
        <f>COUNTIF(JEUDI!$P$64:$P$66,A128)</f>
        <v>0</v>
      </c>
      <c r="CU128" s="42">
        <f>COUNTIF(VENDREDI!$P$64:$P$66,A128)</f>
        <v>0</v>
      </c>
      <c r="CV128" s="543">
        <f t="shared" si="78"/>
        <v>0</v>
      </c>
      <c r="CW128" s="559" t="e">
        <f>INDEX(LUNDI!$B$6:$B$29,MATCH($A$128,LUNDI!D6:D29,0))</f>
        <v>#N/A</v>
      </c>
      <c r="CX128" s="559" t="e">
        <f>INDEX(LUNDI!$B$6:$B$29,MATCH($A$128,LUNDI!E6:E29,0))</f>
        <v>#N/A</v>
      </c>
      <c r="CY128" s="559" t="e">
        <f>INDEX(LUNDI!$B$6:$B$29,MATCH($A$128,LUNDI!F6:F29,0))</f>
        <v>#N/A</v>
      </c>
      <c r="CZ128" s="559" t="e">
        <f>INDEX(LUNDI!$B$6:$B$29,MATCH($A$128,LUNDI!G6:G29,0))</f>
        <v>#N/A</v>
      </c>
      <c r="DA128" s="559" t="e">
        <f>INDEX(LUNDI!$B$6:$B$29,MATCH($A$128,LUNDI!H6:H29,0))</f>
        <v>#N/A</v>
      </c>
      <c r="DB128" s="559" t="e">
        <f>INDEX(LUNDI!$B$6:$B$29,MATCH($A$128,LUNDI!I6:I29,0))</f>
        <v>#N/A</v>
      </c>
      <c r="DC128" s="559" t="e">
        <f>INDEX(LUNDI!$B$6:$B$29,MATCH($A$128,LUNDI!J6:J29,0))</f>
        <v>#N/A</v>
      </c>
      <c r="DD128" s="559" t="e">
        <f>INDEX(LUNDI!$B$6:$B$29,MATCH($A$128,LUNDI!K6:K29,0))</f>
        <v>#N/A</v>
      </c>
      <c r="DE128" s="559" t="e">
        <f>INDEX(LUNDI!$B$6:$B$29,MATCH($A$128,LUNDI!L6:L29,0))</f>
        <v>#N/A</v>
      </c>
      <c r="DF128" s="559" t="e">
        <f>INDEX(LUNDI!$B$6:$B$29,MATCH($A$128,LUNDI!M6:M29,0))</f>
        <v>#N/A</v>
      </c>
      <c r="DG128" s="559" t="e">
        <f>INDEX(LUNDI!$B$6:$B$29,MATCH($A$128,LUNDI!N6:N29,0))</f>
        <v>#N/A</v>
      </c>
      <c r="DH128" s="559" t="e">
        <f>INDEX(LUNDI!$B$6:$B$29,MATCH($A$128,LUNDI!O6:O29,0))</f>
        <v>#N/A</v>
      </c>
      <c r="DI128" s="559" t="e">
        <f>INDEX(LUNDI!$B$6:$B$29,MATCH($A$128,LUNDI!P6:P29,0))</f>
        <v>#N/A</v>
      </c>
      <c r="DJ128" s="559" t="e">
        <f>INDEX(LUNDI!$B$6:$B$29,MATCH($A$128,LUNDI!Q6:Q29,0))</f>
        <v>#N/A</v>
      </c>
      <c r="DK128" s="559" t="e">
        <f>INDEX(LUNDI!$B$6:$B$29,MATCH($A$128,LUNDI!R6:R29,0))</f>
        <v>#N/A</v>
      </c>
      <c r="DL128" s="559" t="e">
        <f>INDEX(LUNDI!$B$6:$B$29,MATCH($A$128,LUNDI!S6:S29,0))</f>
        <v>#N/A</v>
      </c>
      <c r="DM128" s="559" t="e">
        <f>INDEX(LUNDI!$B$6:$B$29,MATCH($A$128,LUNDI!T6:T29,0))</f>
        <v>#N/A</v>
      </c>
      <c r="DN128" s="559" t="e">
        <f>INDEX(LUNDI!$B$6:$B$29,MATCH($A$128,LUNDI!U6:U29,0))</f>
        <v>#N/A</v>
      </c>
      <c r="DO128" s="559" t="e">
        <f>INDEX(LUNDI!$B$6:$B$29,MATCH($A$128,LUNDI!V6:V29,0))</f>
        <v>#N/A</v>
      </c>
      <c r="DP128" s="559" t="e">
        <f>INDEX(LUNDI!$B$6:$B$29,MATCH($A$128,LUNDI!W6:W29,0))</f>
        <v>#N/A</v>
      </c>
      <c r="DQ128" s="559" t="e">
        <f>INDEX(LUNDI!$B$6:$B$29,MATCH($A$128,LUNDI!X6:X29,0))</f>
        <v>#N/A</v>
      </c>
      <c r="DR128" s="559" t="e">
        <f>INDEX(LUNDI!$B$6:$B$29,MATCH($A$128,LUNDI!Y6:Y29,0))</f>
        <v>#N/A</v>
      </c>
      <c r="DS128" s="559" t="e">
        <f>INDEX(LUNDI!$B$6:$B$29,MATCH($A$128,LUNDI!Z6:Z29,0))</f>
        <v>#N/A</v>
      </c>
      <c r="DT128" s="559">
        <f>INDEX(LUNDI!$B$6:$B$29,MATCH($A$128,LUNDI!AA6:AA29,0))</f>
        <v>0.33333333333333331</v>
      </c>
      <c r="DU128" s="559">
        <f>INDEX(LUNDI!$B$6:$B$29,MATCH($A$128,LUNDI!AB6:AB29,0))</f>
        <v>0.33333333333333331</v>
      </c>
      <c r="DV128" s="572">
        <f t="shared" si="102"/>
        <v>0.66666666666666663</v>
      </c>
      <c r="DW128" s="543">
        <f t="shared" si="103"/>
        <v>0</v>
      </c>
      <c r="DX128" s="559" t="e">
        <f>INDEX(MARDI!$B$6:$B$29,MATCH($A$128,MARDI!D6:D29,0))</f>
        <v>#N/A</v>
      </c>
      <c r="DY128" s="559" t="e">
        <f>INDEX(MARDI!$B$6:$B$29,MATCH($A$128,MARDI!E6:E29,0))</f>
        <v>#N/A</v>
      </c>
      <c r="DZ128" s="559" t="e">
        <f>INDEX(MARDI!$B$6:$B$29,MATCH($A$128,MARDI!F6:F29,0))</f>
        <v>#N/A</v>
      </c>
      <c r="EA128" s="559" t="e">
        <f>INDEX(MARDI!$B$6:$B$29,MATCH($A$128,MARDI!G6:G29,0))</f>
        <v>#N/A</v>
      </c>
      <c r="EB128" s="559" t="e">
        <f>INDEX(MARDI!$B$6:$B$29,MATCH($A$128,MARDI!H6:H29,0))</f>
        <v>#N/A</v>
      </c>
      <c r="EC128" s="559" t="e">
        <f>INDEX(MARDI!$B$6:$B$29,MATCH($A$128,MARDI!I6:I29,0))</f>
        <v>#N/A</v>
      </c>
      <c r="ED128" s="559" t="e">
        <f>INDEX(MARDI!$B$6:$B$29,MATCH($A$128,MARDI!J6:J29,0))</f>
        <v>#N/A</v>
      </c>
      <c r="EE128" s="559" t="e">
        <f>INDEX(MARDI!$B$6:$B$29,MATCH($A$128,MARDI!K6:K29,0))</f>
        <v>#N/A</v>
      </c>
      <c r="EF128" s="559" t="e">
        <f>INDEX(MARDI!$B$6:$B$29,MATCH($A$128,MARDI!L6:L29,0))</f>
        <v>#N/A</v>
      </c>
      <c r="EG128" s="559" t="e">
        <f>INDEX(MARDI!$B$6:$B$29,MATCH($A$128,MARDI!M6:M29,0))</f>
        <v>#N/A</v>
      </c>
      <c r="EH128" s="559" t="e">
        <f>INDEX(MARDI!$B$6:$B$29,MATCH($A$128,MARDI!N6:N29,0))</f>
        <v>#N/A</v>
      </c>
      <c r="EI128" s="559" t="e">
        <f>INDEX(MARDI!$B$6:$B$29,MATCH($A$128,MARDI!O6:O29,0))</f>
        <v>#N/A</v>
      </c>
      <c r="EJ128" s="559" t="e">
        <f>INDEX(MARDI!$B$6:$B$29,MATCH($A$128,MARDI!P6:P29,0))</f>
        <v>#N/A</v>
      </c>
      <c r="EK128" s="559" t="e">
        <f>INDEX(MARDI!$B$6:$B$29,MATCH($A$128,MARDI!Q6:Q29,0))</f>
        <v>#N/A</v>
      </c>
      <c r="EL128" s="559" t="e">
        <f>INDEX(MARDI!$B$6:$B$29,MATCH($A$128,MARDI!R6:R29,0))</f>
        <v>#N/A</v>
      </c>
      <c r="EM128" s="559" t="e">
        <f>INDEX(MARDI!$B$6:$B$29,MATCH($A$128,MARDI!S6:S29,0))</f>
        <v>#N/A</v>
      </c>
      <c r="EN128" s="559" t="e">
        <f>INDEX(MARDI!$B$6:$B$29,MATCH($A$128,MARDI!T6:T29,0))</f>
        <v>#N/A</v>
      </c>
      <c r="EO128" s="559" t="e">
        <f>INDEX(MARDI!$B$6:$B$29,MATCH($A$128,MARDI!U6:U29,0))</f>
        <v>#N/A</v>
      </c>
      <c r="EP128" s="559" t="e">
        <f>INDEX(MARDI!$B$6:$B$29,MATCH($A$128,MARDI!V6:V29,0))</f>
        <v>#N/A</v>
      </c>
      <c r="EQ128" s="559" t="e">
        <f>INDEX(MARDI!$B$6:$B$29,MATCH($A$128,MARDI!W6:W29,0))</f>
        <v>#N/A</v>
      </c>
      <c r="ER128" s="559" t="e">
        <f>INDEX(MARDI!$B$6:$B$29,MATCH($A$128,MARDI!X6:X29,0))</f>
        <v>#N/A</v>
      </c>
      <c r="ES128" s="559" t="e">
        <f>INDEX(MARDI!$B$6:$B$29,MATCH($A$128,MARDI!Y6:Y29,0))</f>
        <v>#N/A</v>
      </c>
      <c r="ET128" s="559" t="e">
        <f>INDEX(MARDI!$B$6:$B$29,MATCH($A$128,MARDI!Z6:Z29,0))</f>
        <v>#N/A</v>
      </c>
      <c r="EU128" s="559">
        <f>INDEX(MARDI!$B$6:$B$29,MATCH($A$128,MARDI!AA6:AA29,0))</f>
        <v>0.33333333333333331</v>
      </c>
      <c r="EV128" s="559">
        <f>INDEX(MARDI!$B$6:$B$29,MATCH($A$128,MARDI!AB6:AB29,0))</f>
        <v>0.33333333333333331</v>
      </c>
      <c r="EW128" s="572">
        <f t="shared" si="104"/>
        <v>0.66666666666666663</v>
      </c>
      <c r="EY128" s="568">
        <f t="shared" si="79"/>
        <v>0</v>
      </c>
      <c r="EZ128" s="559" t="e">
        <f>INDEX(MERCREDI!$B$6:$B$29,MATCH($A$128,MERCREDI!D6:D29,0))</f>
        <v>#N/A</v>
      </c>
      <c r="FA128" s="559" t="e">
        <f>INDEX(MERCREDI!$B$6:$B$29,MATCH($A$128,MERCREDI!E6:E29,0))</f>
        <v>#N/A</v>
      </c>
      <c r="FB128" s="559" t="e">
        <f>INDEX(MERCREDI!$B$6:$B$29,MATCH($A$128,MERCREDI!F6:F29,0))</f>
        <v>#N/A</v>
      </c>
      <c r="FC128" s="559" t="e">
        <f>INDEX(MERCREDI!$B$6:$B$29,MATCH($A$128,MERCREDI!G6:G29,0))</f>
        <v>#N/A</v>
      </c>
      <c r="FD128" s="559" t="e">
        <f>INDEX(MERCREDI!$B$6:$B$29,MATCH($A$128,MERCREDI!H6:H29,0))</f>
        <v>#N/A</v>
      </c>
      <c r="FE128" s="559" t="e">
        <f>INDEX(MERCREDI!$B$6:$B$29,MATCH($A$128,MERCREDI!I6:I29,0))</f>
        <v>#N/A</v>
      </c>
      <c r="FF128" s="559" t="e">
        <f>INDEX(MERCREDI!$B$6:$B$29,MATCH($A$128,MERCREDI!J6:J29,0))</f>
        <v>#N/A</v>
      </c>
      <c r="FG128" s="559" t="e">
        <f>INDEX(MERCREDI!$B$6:$B$29,MATCH($A$128,MERCREDI!K6:K29,0))</f>
        <v>#N/A</v>
      </c>
      <c r="FH128" s="559" t="e">
        <f>INDEX(MERCREDI!$B$6:$B$29,MATCH($A$128,MERCREDI!L6:L29,0))</f>
        <v>#N/A</v>
      </c>
      <c r="FI128" s="559" t="e">
        <f>INDEX(MERCREDI!$B$6:$B$29,MATCH($A$128,MERCREDI!M6:M29,0))</f>
        <v>#N/A</v>
      </c>
      <c r="FJ128" s="559" t="e">
        <f>INDEX(MERCREDI!$B$6:$B$29,MATCH($A$128,MERCREDI!N6:N29,0))</f>
        <v>#N/A</v>
      </c>
      <c r="FK128" s="559" t="e">
        <f>INDEX(MERCREDI!$B$6:$B$29,MATCH($A$128,MERCREDI!O6:O29,0))</f>
        <v>#N/A</v>
      </c>
      <c r="FL128" s="559" t="e">
        <f>INDEX(MERCREDI!$B$6:$B$29,MATCH($A$128,MERCREDI!P6:P29,0))</f>
        <v>#N/A</v>
      </c>
      <c r="FM128" s="559" t="e">
        <f>INDEX(MERCREDI!$B$6:$B$29,MATCH($A$128,MERCREDI!Q6:Q29,0))</f>
        <v>#N/A</v>
      </c>
      <c r="FN128" s="559" t="e">
        <f>INDEX(MERCREDI!$B$6:$B$29,MATCH($A$128,MERCREDI!R6:R29,0))</f>
        <v>#N/A</v>
      </c>
      <c r="FO128" s="559" t="e">
        <f>INDEX(MERCREDI!$B$6:$B$29,MATCH($A$128,MERCREDI!S6:S29,0))</f>
        <v>#N/A</v>
      </c>
      <c r="FP128" s="559" t="e">
        <f>INDEX(MERCREDI!$B$6:$B$29,MATCH($A$128,MERCREDI!T6:T29,0))</f>
        <v>#N/A</v>
      </c>
      <c r="FQ128" s="559" t="e">
        <f>INDEX(MERCREDI!$B$6:$B$29,MATCH($A$128,MERCREDI!U6:U29,0))</f>
        <v>#N/A</v>
      </c>
      <c r="FR128" s="559" t="e">
        <f>INDEX(MERCREDI!$B$6:$B$29,MATCH($A$128,MERCREDI!V6:V29,0))</f>
        <v>#N/A</v>
      </c>
      <c r="FS128" s="559" t="e">
        <f>INDEX(MERCREDI!$B$6:$B$29,MATCH($A$128,MERCREDI!W6:W29,0))</f>
        <v>#N/A</v>
      </c>
      <c r="FT128" s="559" t="e">
        <f>INDEX(MERCREDI!$B$6:$B$29,MATCH($A$128,MERCREDI!X6:X29,0))</f>
        <v>#N/A</v>
      </c>
      <c r="FU128" s="559" t="e">
        <f>INDEX(MERCREDI!$B$6:$B$29,MATCH($A$128,MERCREDI!Y6:Y29,0))</f>
        <v>#N/A</v>
      </c>
      <c r="FV128" s="559" t="e">
        <f>INDEX(MERCREDI!$B$6:$B$29,MATCH($A$128,MERCREDI!Z6:Z29,0))</f>
        <v>#N/A</v>
      </c>
      <c r="FW128" s="559">
        <f>INDEX(MERCREDI!$B$6:$B$29,MATCH($A$128,MERCREDI!AA6:AA29,0))</f>
        <v>0.33333333333333331</v>
      </c>
      <c r="FX128" s="559">
        <f>INDEX(MERCREDI!$B$6:$B$29,MATCH($A$128,MERCREDI!AB6:AB29,0))</f>
        <v>0.33333333333333331</v>
      </c>
      <c r="FY128" s="572">
        <f t="shared" si="80"/>
        <v>0.66666666666666663</v>
      </c>
      <c r="GA128" s="570">
        <f t="shared" si="81"/>
        <v>0</v>
      </c>
      <c r="GB128" s="565" t="e">
        <f>INDEX(JEUDI!$B$6:$B$29,MATCH($A$128,JEUDI!D6:D29,0))</f>
        <v>#N/A</v>
      </c>
      <c r="GC128" s="565" t="e">
        <f>INDEX(JEUDI!$B$6:$B$29,MATCH($A$128,JEUDI!E6:E29,0))</f>
        <v>#N/A</v>
      </c>
      <c r="GD128" s="565" t="e">
        <f>INDEX(JEUDI!$B$6:$B$29,MATCH($A$128,JEUDI!F6:F29,0))</f>
        <v>#N/A</v>
      </c>
      <c r="GE128" s="565" t="e">
        <f>INDEX(JEUDI!$B$6:$B$29,MATCH($A$128,JEUDI!G6:G29,0))</f>
        <v>#N/A</v>
      </c>
      <c r="GF128" s="565" t="e">
        <f>INDEX(JEUDI!$B$6:$B$29,MATCH($A$128,JEUDI!H6:H29,0))</f>
        <v>#N/A</v>
      </c>
      <c r="GG128" s="565" t="e">
        <f>INDEX(JEUDI!$B$6:$B$29,MATCH($A$128,JEUDI!I6:I29,0))</f>
        <v>#N/A</v>
      </c>
      <c r="GH128" s="565" t="e">
        <f>INDEX(JEUDI!$B$6:$B$29,MATCH($A$128,JEUDI!J6:J29,0))</f>
        <v>#N/A</v>
      </c>
      <c r="GI128" s="565" t="e">
        <f>INDEX(JEUDI!$B$6:$B$29,MATCH($A$128,JEUDI!K6:K29,0))</f>
        <v>#N/A</v>
      </c>
      <c r="GJ128" s="565" t="e">
        <f>INDEX(JEUDI!$B$6:$B$29,MATCH($A$128,JEUDI!L6:L29,0))</f>
        <v>#N/A</v>
      </c>
      <c r="GK128" s="565" t="e">
        <f>INDEX(JEUDI!$B$6:$B$29,MATCH($A$128,JEUDI!M6:M29,0))</f>
        <v>#N/A</v>
      </c>
      <c r="GL128" s="565" t="e">
        <f>INDEX(JEUDI!$B$6:$B$29,MATCH($A$128,JEUDI!N6:N29,0))</f>
        <v>#N/A</v>
      </c>
      <c r="GM128" s="565" t="e">
        <f>INDEX(JEUDI!$B$6:$B$29,MATCH($A$128,JEUDI!O6:O29,0))</f>
        <v>#N/A</v>
      </c>
      <c r="GN128" s="565" t="e">
        <f>INDEX(JEUDI!$B$6:$B$29,MATCH($A$128,JEUDI!P6:P29,0))</f>
        <v>#N/A</v>
      </c>
      <c r="GO128" s="565" t="e">
        <f>INDEX(JEUDI!$B$6:$B$29,MATCH($A$128,JEUDI!Q6:Q29,0))</f>
        <v>#N/A</v>
      </c>
      <c r="GP128" s="565" t="e">
        <f>INDEX(JEUDI!$B$6:$B$29,MATCH($A$128,JEUDI!R6:R29,0))</f>
        <v>#N/A</v>
      </c>
      <c r="GQ128" s="565" t="e">
        <f>INDEX(JEUDI!$B$6:$B$29,MATCH($A$128,JEUDI!S6:S29,0))</f>
        <v>#N/A</v>
      </c>
      <c r="GR128" s="565" t="e">
        <f>INDEX(JEUDI!$B$6:$B$29,MATCH($A$128,JEUDI!T6:T29,0))</f>
        <v>#N/A</v>
      </c>
      <c r="GS128" s="565" t="e">
        <f>INDEX(JEUDI!$B$6:$B$29,MATCH($A$128,JEUDI!U6:U29,0))</f>
        <v>#N/A</v>
      </c>
      <c r="GT128" s="565" t="e">
        <f>INDEX(JEUDI!$B$6:$B$29,MATCH($A$128,JEUDI!V6:V29,0))</f>
        <v>#N/A</v>
      </c>
      <c r="GU128" s="565" t="e">
        <f>INDEX(JEUDI!$B$6:$B$29,MATCH($A$128,JEUDI!W6:W29,0))</f>
        <v>#N/A</v>
      </c>
      <c r="GV128" s="565" t="e">
        <f>INDEX(JEUDI!$B$6:$B$29,MATCH($A$128,JEUDI!X6:X29,0))</f>
        <v>#N/A</v>
      </c>
      <c r="GW128" s="565" t="e">
        <f>INDEX(JEUDI!$B$6:$B$29,MATCH($A$128,JEUDI!Y6:Y29,0))</f>
        <v>#N/A</v>
      </c>
      <c r="GX128" s="565" t="e">
        <f>INDEX(JEUDI!$B$6:$B$29,MATCH($A$128,JEUDI!Z6:Z29,0))</f>
        <v>#N/A</v>
      </c>
      <c r="GY128" s="565">
        <f>INDEX(JEUDI!$B$6:$B$29,MATCH($A$128,JEUDI!AA6:AA29,0))</f>
        <v>0.33333333333333331</v>
      </c>
      <c r="GZ128" s="565">
        <f>INDEX(JEUDI!$B$6:$B$29,MATCH($A$128,JEUDI!AB6:AB29,0))</f>
        <v>0.33333333333333331</v>
      </c>
      <c r="HA128" s="572">
        <f t="shared" si="82"/>
        <v>0.66666666666666663</v>
      </c>
      <c r="HC128" s="772">
        <f t="shared" si="83"/>
        <v>0</v>
      </c>
      <c r="HD128" s="565" t="e">
        <f>INDEX(VENDREDI!$B$6:$B$29,MATCH($A$128,VENDREDI!D6:D29,0))</f>
        <v>#N/A</v>
      </c>
      <c r="HE128" s="565" t="e">
        <f>INDEX(VENDREDI!$B$6:$B$29,MATCH($A$128,VENDREDI!E6:E29,0))</f>
        <v>#N/A</v>
      </c>
      <c r="HF128" s="565" t="e">
        <f>INDEX(VENDREDI!$B$6:$B$29,MATCH($A$128,VENDREDI!F6:F29,0))</f>
        <v>#N/A</v>
      </c>
      <c r="HG128" s="565" t="e">
        <f>INDEX(VENDREDI!$B$6:$B$29,MATCH($A$128,VENDREDI!G6:G29,0))</f>
        <v>#N/A</v>
      </c>
      <c r="HH128" s="565" t="e">
        <f>INDEX(VENDREDI!$B$6:$B$29,MATCH($A$128,VENDREDI!H6:H29,0))</f>
        <v>#N/A</v>
      </c>
      <c r="HI128" s="565" t="e">
        <f>INDEX(VENDREDI!$B$6:$B$29,MATCH($A$128,VENDREDI!I6:I29,0))</f>
        <v>#N/A</v>
      </c>
      <c r="HJ128" s="565" t="e">
        <f>INDEX(VENDREDI!$B$6:$B$29,MATCH($A$128,VENDREDI!J6:J29,0))</f>
        <v>#N/A</v>
      </c>
      <c r="HK128" s="565" t="e">
        <f>INDEX(VENDREDI!$B$6:$B$29,MATCH($A$128,VENDREDI!K6:K29,0))</f>
        <v>#N/A</v>
      </c>
      <c r="HL128" s="565" t="e">
        <f>INDEX(VENDREDI!$B$6:$B$29,MATCH($A$128,VENDREDI!L6:L29,0))</f>
        <v>#N/A</v>
      </c>
      <c r="HM128" s="565" t="e">
        <f>INDEX(VENDREDI!$B$6:$B$29,MATCH($A$128,VENDREDI!M6:M29,0))</f>
        <v>#N/A</v>
      </c>
      <c r="HN128" s="565" t="e">
        <f>INDEX(VENDREDI!$B$6:$B$29,MATCH($A$128,VENDREDI!N6:N29,0))</f>
        <v>#N/A</v>
      </c>
      <c r="HO128" s="565" t="e">
        <f>INDEX(VENDREDI!$B$6:$B$29,MATCH($A$128,VENDREDI!O6:O29,0))</f>
        <v>#N/A</v>
      </c>
      <c r="HP128" s="565" t="e">
        <f>INDEX(VENDREDI!$B$6:$B$29,MATCH($A$128,VENDREDI!P6:P29,0))</f>
        <v>#N/A</v>
      </c>
      <c r="HQ128" s="565" t="e">
        <f>INDEX(VENDREDI!$B$6:$B$29,MATCH($A$128,VENDREDI!Q6:Q29,0))</f>
        <v>#N/A</v>
      </c>
      <c r="HR128" s="565" t="e">
        <f>INDEX(VENDREDI!$B$6:$B$29,MATCH($A$128,VENDREDI!R6:R29,0))</f>
        <v>#N/A</v>
      </c>
      <c r="HS128" s="565" t="e">
        <f>INDEX(VENDREDI!$B$6:$B$29,MATCH($A$128,VENDREDI!S6:S29,0))</f>
        <v>#N/A</v>
      </c>
      <c r="HT128" s="565" t="e">
        <f>INDEX(VENDREDI!$B$6:$B$29,MATCH($A$128,VENDREDI!T6:T29,0))</f>
        <v>#N/A</v>
      </c>
      <c r="HU128" s="565" t="e">
        <f>INDEX(VENDREDI!$B$6:$B$29,MATCH($A$128,VENDREDI!U6:U29,0))</f>
        <v>#N/A</v>
      </c>
      <c r="HV128" s="565" t="e">
        <f>INDEX(VENDREDI!$B$6:$B$29,MATCH($A$128,VENDREDI!V6:V29,0))</f>
        <v>#N/A</v>
      </c>
      <c r="HW128" s="565" t="e">
        <f>INDEX(VENDREDI!$B$6:$B$29,MATCH($A$128,VENDREDI!W6:W29,0))</f>
        <v>#N/A</v>
      </c>
      <c r="HX128" s="565" t="e">
        <f>INDEX(VENDREDI!$B$6:$B$29,MATCH($A$128,VENDREDI!X6:X29,0))</f>
        <v>#N/A</v>
      </c>
      <c r="HY128" s="565" t="e">
        <f>INDEX(VENDREDI!$B$6:$B$29,MATCH($A$128,VENDREDI!Y6:Y29,0))</f>
        <v>#N/A</v>
      </c>
      <c r="HZ128" s="565" t="e">
        <f>INDEX(VENDREDI!$B$6:$B$29,MATCH($A$128,VENDREDI!Z6:Z29,0))</f>
        <v>#N/A</v>
      </c>
      <c r="IA128" s="565">
        <f>INDEX(VENDREDI!$B$6:$B$29,MATCH($A$128,VENDREDI!AA6:AA29,0))</f>
        <v>0.33333333333333331</v>
      </c>
      <c r="IB128" s="565">
        <f>INDEX(VENDREDI!$B$6:$B$29,MATCH($A$128,VENDREDI!AB6:AB29,0))</f>
        <v>0.33333333333333331</v>
      </c>
      <c r="IC128" s="572">
        <f t="shared" si="84"/>
        <v>0.66666666666666663</v>
      </c>
      <c r="IG128" s="772">
        <f t="shared" si="85"/>
        <v>0</v>
      </c>
      <c r="JG128" s="572">
        <f t="shared" si="86"/>
        <v>0</v>
      </c>
      <c r="JI128" s="772">
        <f t="shared" si="87"/>
        <v>0</v>
      </c>
      <c r="KI128" s="572">
        <f t="shared" si="88"/>
        <v>0</v>
      </c>
      <c r="KK128" s="565">
        <f t="shared" si="89"/>
        <v>0</v>
      </c>
      <c r="LK128" s="572">
        <f t="shared" si="90"/>
        <v>0</v>
      </c>
      <c r="LM128" s="565">
        <f t="shared" si="91"/>
        <v>0</v>
      </c>
      <c r="MM128" s="572">
        <f t="shared" si="92"/>
        <v>0</v>
      </c>
      <c r="MP128" s="565">
        <f t="shared" si="93"/>
        <v>0</v>
      </c>
      <c r="NP128" s="572">
        <f t="shared" si="94"/>
        <v>0</v>
      </c>
      <c r="NS128" s="564">
        <f t="shared" si="95"/>
        <v>0</v>
      </c>
      <c r="NT128" s="617" t="e">
        <f>INDEX(LUNDI!$B$63:$B$66,MATCH(A128,LUNDI!$D$63:$D$66,0))</f>
        <v>#N/A</v>
      </c>
      <c r="NU128" s="618" t="e">
        <f>INDEX(LUNDI!$B$63:$B$66,MATCH(A128,LUNDI!$E$63:$E$66,0))</f>
        <v>#N/A</v>
      </c>
      <c r="NV128" s="625" t="e">
        <f>INDEX(LUNDI!$H$63:$H$66,MATCH(A128,LUNDI!$J$63:$J$66,0))</f>
        <v>#N/A</v>
      </c>
      <c r="NW128" s="626" t="e">
        <f>INDEX(LUNDI!$H$63:$H$66,MATCH(A128,LUNDI!$K$63:$K$66,0))</f>
        <v>#N/A</v>
      </c>
      <c r="NX128" s="617" t="e">
        <f>INDEX(MARDI!$B$63:$B$66,MATCH(A128,MARDI!$D$63:$D$66,0))</f>
        <v>#N/A</v>
      </c>
      <c r="NY128" s="618" t="e">
        <f>INDEX(MARDI!$B$63:$B$66,MATCH(A128,MARDI!$E$63:$E$66,0))</f>
        <v>#N/A</v>
      </c>
      <c r="NZ128" s="625" t="e">
        <f>INDEX(MARDI!$H$63:$H$66,MATCH(A128,MARDI!$J$63:$J$66,0))</f>
        <v>#N/A</v>
      </c>
      <c r="OA128" s="626" t="e">
        <f>INDEX(MARDI!$H$63:$H$66,MATCH(A128,MARDI!$K$63:$K$66,0))</f>
        <v>#N/A</v>
      </c>
      <c r="OB128" s="617" t="e">
        <f>INDEX(MERCREDI!$B$63:$B$66,MATCH(A128,MERCREDI!$D$63:$D$66,0))</f>
        <v>#N/A</v>
      </c>
      <c r="OC128" s="618" t="e">
        <f>INDEX(MERCREDI!$B$63:$B$66,MATCH(A128,MERCREDI!$E$63:$E$66,0))</f>
        <v>#N/A</v>
      </c>
      <c r="OD128" s="625" t="e">
        <f>INDEX(MERCREDI!$H$63:$H$66,MATCH(A128,MERCREDI!$J$63:$J$66,0))</f>
        <v>#N/A</v>
      </c>
      <c r="OE128" s="626" t="e">
        <f>INDEX(MERCREDI!$H$63:$H$66,MATCH(A128,MERCREDI!$K$63:$K$66,0))</f>
        <v>#N/A</v>
      </c>
      <c r="OF128" s="617" t="e">
        <f>INDEX(JEUDI!$B$63:$B$66,MATCH(A128,JEUDI!$D$63:$D$66,0))</f>
        <v>#N/A</v>
      </c>
      <c r="OG128" s="618" t="e">
        <f>INDEX(JEUDI!$B$63:$B$66,MATCH(A128,JEUDI!$E$63:$E$66,0))</f>
        <v>#N/A</v>
      </c>
      <c r="OH128" s="625" t="e">
        <f>INDEX(JEUDI!$H$63:$H$66,MATCH(A128,JEUDI!$J$63:$J$66,0))</f>
        <v>#N/A</v>
      </c>
      <c r="OI128" s="626" t="e">
        <f>INDEX(JEUDI!$H$63:$H$66,MATCH(A128,JEUDI!$K$63:$K$66,0))</f>
        <v>#N/A</v>
      </c>
      <c r="OJ128" s="617" t="e">
        <f>INDEX(VENDREDI!$B$63:$B$66,MATCH(A128,VENDREDI!$D$63:$D$66,0))</f>
        <v>#N/A</v>
      </c>
      <c r="OK128" s="618" t="e">
        <f>INDEX(VENDREDI!$B$63:$B$66,MATCH(A128,VENDREDI!$E$63:$E$66,0))</f>
        <v>#N/A</v>
      </c>
      <c r="OL128" s="625" t="e">
        <f>INDEX(VENDREDI!$H$63:$H$66,MATCH(A128,VENDREDI!$J$63:$J$66,0))</f>
        <v>#N/A</v>
      </c>
      <c r="OM128" s="626" t="e">
        <f>INDEX(VENDREDI!$H$63:$H$66,MATCH(A128,VENDREDI!$K$63:$K$66,0))</f>
        <v>#N/A</v>
      </c>
      <c r="ON128" s="669">
        <f t="shared" si="96"/>
        <v>0</v>
      </c>
      <c r="OO128" s="641" t="e">
        <f>INDEX(LUNDI!$C$63:$C$66,MATCH(A128,LUNDI!$D$63:$D$66,0))</f>
        <v>#N/A</v>
      </c>
      <c r="OP128" s="642" t="e">
        <f>INDEX(LUNDI!$C$63:$C$66,MATCH(A128,LUNDI!$E$63:$E$66,0))</f>
        <v>#N/A</v>
      </c>
      <c r="OQ128" s="645" t="e">
        <f>INDEX(LUNDI!$I$63:$I$66,MATCH(A128,LUNDI!$J$63:$J$66,0))</f>
        <v>#N/A</v>
      </c>
      <c r="OR128" s="646" t="e">
        <f>INDEX(LUNDI!$I$63:$I$66,MATCH(A128,LUNDI!$K$63:$K$66,0))</f>
        <v>#N/A</v>
      </c>
      <c r="OS128" s="649" t="e">
        <f>INDEX(MARDI!$C$63:$C$66,MATCH(A128,MARDI!$D$63:$D$66,0))</f>
        <v>#N/A</v>
      </c>
      <c r="OT128" s="650" t="e">
        <f>INDEX(MARDI!$C$63:$C$66,MATCH(A128,MARDI!$E$63:$E$66,0))</f>
        <v>#N/A</v>
      </c>
      <c r="OU128" s="651" t="e">
        <f>INDEX(MARDI!$I$63:$I$66,MATCH(A128,MARDI!$J$63:$J$66,0))</f>
        <v>#N/A</v>
      </c>
      <c r="OV128" s="652" t="e">
        <f>INDEX(MARDI!$I$63:$I$66,MATCH(A128,MARDI!$K$63:$K$66,0))</f>
        <v>#N/A</v>
      </c>
      <c r="OW128" s="657" t="e">
        <f>INDEX(MERCREDI!$C$63:$C$66,MATCH(A128,MERCREDI!$D$63:$D$66,0))</f>
        <v>#N/A</v>
      </c>
      <c r="OX128" s="658" t="e">
        <f>INDEX(MERCREDI!$C$63:$C$66,MATCH(A128,MERCREDI!$E$63:$E$66,0))</f>
        <v>#N/A</v>
      </c>
      <c r="OY128" s="659" t="e">
        <f>INDEX(MERCREDI!$I$63:$I$66,MATCH(A128,MERCREDI!$J$63:$J$66,0))</f>
        <v>#N/A</v>
      </c>
      <c r="OZ128" s="660" t="e">
        <f>INDEX(MERCREDI!$I$63:$I$66,MATCH(A128,MERCREDI!$K$63:$K$66,0))</f>
        <v>#N/A</v>
      </c>
      <c r="PA128" s="657" t="e">
        <f>INDEX(JEUDI!$C$63:$C$66,MATCH(A128,JEUDI!$D$63:$D$66,0))</f>
        <v>#N/A</v>
      </c>
      <c r="PB128" s="658" t="e">
        <f>INDEX(JEUDI!$C$63:$C$66,MATCH(A128,JEUDI!$E$63:$E$66,0))</f>
        <v>#N/A</v>
      </c>
      <c r="PC128" s="659" t="e">
        <f>INDEX(JEUDI!$I$63:$I$66,MATCH(A128,JEUDI!$J$63:$J$66,0))</f>
        <v>#N/A</v>
      </c>
      <c r="PD128" s="660" t="e">
        <f>INDEX(JEUDI!$I$63:$I$66,MATCH(A128,JEUDI!$K$63:$K$66,0))</f>
        <v>#N/A</v>
      </c>
      <c r="PE128" s="657" t="e">
        <f>INDEX(VENDREDI!$C$63:$C$66,MATCH(A128,VENDREDI!$D$63:$D$66,0))</f>
        <v>#N/A</v>
      </c>
      <c r="PF128" s="658" t="e">
        <f>INDEX(VENDREDI!$C$63:$C$66,MATCH(A128,VENDREDI!$E$63:$E$66,0))</f>
        <v>#N/A</v>
      </c>
      <c r="PG128" s="659" t="e">
        <f>INDEX(VENDREDI!$I$63:$I$66,MATCH(A128,VENDREDI!$J$63:$J$66,0))</f>
        <v>#N/A</v>
      </c>
      <c r="PH128" s="660" t="e">
        <f>INDEX(VENDREDI!$I$63:$I$66,MATCH(A128,VENDREDI!$K$63:$K$66,0))</f>
        <v>#N/A</v>
      </c>
    </row>
    <row r="129" spans="1:424" x14ac:dyDescent="0.25">
      <c r="A129" s="198">
        <f>'LISTE DES PROFS'!A124</f>
        <v>0</v>
      </c>
      <c r="B129" s="226">
        <f t="shared" si="69"/>
        <v>0</v>
      </c>
      <c r="C129" s="487">
        <f t="shared" si="70"/>
        <v>0</v>
      </c>
      <c r="D129" s="481">
        <f t="shared" si="71"/>
        <v>0</v>
      </c>
      <c r="E129" s="482">
        <f t="shared" si="72"/>
        <v>0</v>
      </c>
      <c r="F129" s="226">
        <f t="shared" si="73"/>
        <v>0</v>
      </c>
      <c r="G129" s="487">
        <f t="shared" si="74"/>
        <v>0</v>
      </c>
      <c r="H129" s="481">
        <f t="shared" si="97"/>
        <v>0</v>
      </c>
      <c r="I129" s="482">
        <f t="shared" si="76"/>
        <v>0</v>
      </c>
      <c r="J129" s="226">
        <f t="shared" si="98"/>
        <v>0</v>
      </c>
      <c r="K129" s="487">
        <f t="shared" si="99"/>
        <v>0</v>
      </c>
      <c r="L129" s="481">
        <f t="shared" si="100"/>
        <v>0</v>
      </c>
      <c r="M129" s="482">
        <f t="shared" si="101"/>
        <v>0</v>
      </c>
      <c r="N129" s="492">
        <f t="shared" si="77"/>
        <v>0</v>
      </c>
      <c r="P129" s="226">
        <f>COUNTIF(LUNDI!$D$6:$AB$15,A129)</f>
        <v>0</v>
      </c>
      <c r="Q129" s="228">
        <f>COUNTIF(LUNDI!$D$20:$Y$29,A129)</f>
        <v>0</v>
      </c>
      <c r="R129" s="444">
        <f t="shared" si="56"/>
        <v>0</v>
      </c>
      <c r="S129" s="228">
        <f>COUNTIF(MARDI!$D$6:$AB$15,A129)</f>
        <v>0</v>
      </c>
      <c r="T129" s="228">
        <f>COUNTIF(MARDI!$D$20:$Y$29,A129)</f>
        <v>0</v>
      </c>
      <c r="U129" s="444">
        <f t="shared" si="57"/>
        <v>0</v>
      </c>
      <c r="V129" s="228">
        <f>COUNTIF(MERCREDI!$D$6:$AB$15,A129)</f>
        <v>0</v>
      </c>
      <c r="W129" s="228">
        <f>COUNTIF(MERCREDI!$D$20:$Y$29,A129)</f>
        <v>0</v>
      </c>
      <c r="X129" s="444">
        <f t="shared" si="58"/>
        <v>0</v>
      </c>
      <c r="Y129" s="228">
        <f>COUNTIF(JEUDI!$D$6:$AB$15,A129)</f>
        <v>0</v>
      </c>
      <c r="Z129" s="228">
        <f>COUNTIF(JEUDI!$D$20:$Y$29,A129)</f>
        <v>0</v>
      </c>
      <c r="AA129" s="444">
        <f t="shared" si="59"/>
        <v>0</v>
      </c>
      <c r="AB129" s="228">
        <f>COUNTIF(VENDREDI!$D$6:$AB$15,A129)</f>
        <v>0</v>
      </c>
      <c r="AC129" s="229">
        <f>COUNTIF(VENDREDI!$D$20:$Y$29,A129)</f>
        <v>0</v>
      </c>
      <c r="AD129" s="451">
        <f t="shared" si="60"/>
        <v>0</v>
      </c>
      <c r="AE129" s="226">
        <f>COUNTIF(LUNDI!$D$63:$D$66,A129)</f>
        <v>0</v>
      </c>
      <c r="AF129" s="227">
        <f>COUNTIF(LUNDI!$E$63:$E$66,A129)</f>
        <v>0</v>
      </c>
      <c r="AG129" s="228">
        <f>COUNTIF(MARDI!$D$63:$D$66,A129)</f>
        <v>0</v>
      </c>
      <c r="AH129" s="234">
        <f>COUNTIF(MARDI!$E$63:$E$66,A129)</f>
        <v>0</v>
      </c>
      <c r="AI129" s="228">
        <f>COUNTIF(MERCREDI!$D$63:$D$66,A129)</f>
        <v>0</v>
      </c>
      <c r="AJ129" s="234">
        <f>COUNTIF(MERCREDI!$E$63:$E$66,A129)</f>
        <v>0</v>
      </c>
      <c r="AK129" s="228">
        <f>COUNTIF(JEUDI!$D$63:$D$66,A129)</f>
        <v>0</v>
      </c>
      <c r="AL129" s="227">
        <f>COUNTIF(JEUDI!$E$63:$E$66,A129)</f>
        <v>0</v>
      </c>
      <c r="AM129" s="228">
        <f>COUNTIF(VENDREDI!$D$63:$D$66,A129)</f>
        <v>0</v>
      </c>
      <c r="AN129" s="525">
        <f>COUNTIF(VENDREDI!$E$63:$E$66,A129)</f>
        <v>0</v>
      </c>
      <c r="AO129" s="226">
        <f>COUNTIF(LUNDI!$F$63:$F$66,A129)</f>
        <v>0</v>
      </c>
      <c r="AP129" s="227"/>
      <c r="AQ129" s="228">
        <f>COUNTIF(MARDI!$F$63:$F$66,A129)</f>
        <v>0</v>
      </c>
      <c r="AR129" s="227"/>
      <c r="AS129" s="228">
        <f>COUNTIF(MERCREDI!$F$63:$F$66,A129)</f>
        <v>0</v>
      </c>
      <c r="AT129" s="227"/>
      <c r="AU129" s="228">
        <f>COUNTIF(JEUDI!$F$63:$F$66,A129)</f>
        <v>0</v>
      </c>
      <c r="AV129" s="227"/>
      <c r="AW129" s="229">
        <f>COUNTIF(VENDREDI!$F$63:$F$66,A129)</f>
        <v>0</v>
      </c>
      <c r="AZ129" s="236">
        <f>COUNTIF(LUNDI!$D$35:$AB$44,A129)</f>
        <v>0</v>
      </c>
      <c r="BA129" s="237">
        <f>COUNTIF(LUNDI!$D$49:$Y$58,A129)</f>
        <v>0</v>
      </c>
      <c r="BB129" s="444">
        <f t="shared" si="61"/>
        <v>0</v>
      </c>
      <c r="BC129" s="237">
        <f>COUNTIF(MARDI!$D$35:$AB$44,A129)</f>
        <v>0</v>
      </c>
      <c r="BD129" s="237">
        <f>COUNTIF(MARDI!$D$49:$Y$58,A129)</f>
        <v>0</v>
      </c>
      <c r="BE129" s="444">
        <f t="shared" si="62"/>
        <v>0</v>
      </c>
      <c r="BF129" s="237">
        <f>COUNTIF(MERCREDI!$D$35:$AB$44,A129)</f>
        <v>0</v>
      </c>
      <c r="BG129" s="237">
        <f>COUNTIF(MERCREDI!$D$49:$Y$58,A129)</f>
        <v>0</v>
      </c>
      <c r="BH129" s="444">
        <f t="shared" si="63"/>
        <v>0</v>
      </c>
      <c r="BI129" s="237">
        <f>COUNTIF(JEUDI!$D$35:$AB$44,A129)</f>
        <v>0</v>
      </c>
      <c r="BJ129" s="237">
        <f>COUNTIF(JEUDI!$D$49:$Y$58,A129)</f>
        <v>0</v>
      </c>
      <c r="BK129" s="444">
        <f t="shared" si="64"/>
        <v>0</v>
      </c>
      <c r="BL129" s="237">
        <f>COUNTIF(VENDREDI!$D$35:$AB$44,A129)</f>
        <v>0</v>
      </c>
      <c r="BM129" s="238">
        <f>COUNTIF(VENDREDI!$D$49:$Y$58,A129)</f>
        <v>0</v>
      </c>
      <c r="BN129" s="451">
        <f t="shared" si="65"/>
        <v>0</v>
      </c>
      <c r="BO129" s="207">
        <f>COUNTIF(LUNDI!$J$63:$J$66,A129)</f>
        <v>0</v>
      </c>
      <c r="BP129" s="41">
        <f>COUNTIF(LUNDI!$K$63:$K$66,A129)</f>
        <v>0</v>
      </c>
      <c r="BQ129" s="207">
        <f>COUNTIF(MARDI!$J$63:$J$66,A129)</f>
        <v>0</v>
      </c>
      <c r="BR129" s="41">
        <f>COUNTIF(MARDI!$K$63:$K$66,A129)</f>
        <v>0</v>
      </c>
      <c r="BS129" s="207">
        <f>COUNTIF(MERCREDI!$J$63:$J$66,A129)</f>
        <v>0</v>
      </c>
      <c r="BT129" s="41">
        <f>COUNTIF(MERCREDI!$K$63:$K$66,A129)</f>
        <v>0</v>
      </c>
      <c r="BU129" s="207">
        <f>COUNTIF(JEUDI!$J$63:$J$66,A129)</f>
        <v>0</v>
      </c>
      <c r="BV129" s="41">
        <f>COUNTIF(JEUDI!$K$63:$K$66,A129)</f>
        <v>0</v>
      </c>
      <c r="BW129" s="207">
        <f>COUNTIF(VENDREDI!$J$63:$J$66,A129)</f>
        <v>0</v>
      </c>
      <c r="BX129" s="42">
        <f>COUNTIF(VENDREDI!$K$63:$K$66,A129)</f>
        <v>0</v>
      </c>
      <c r="BY129" s="207">
        <f>COUNTIF(LUNDI!$L$66:$L185,A129)</f>
        <v>0</v>
      </c>
      <c r="BZ129" s="208"/>
      <c r="CA129" s="41">
        <f>COUNTIF(MARDI!$L$63:$L$66,A129)</f>
        <v>0</v>
      </c>
      <c r="CB129" s="208"/>
      <c r="CC129" s="208">
        <f>COUNTIF(MERCREDI!$L$63:$L$66,A129)</f>
        <v>0</v>
      </c>
      <c r="CD129" s="208"/>
      <c r="CE129" s="41">
        <f>COUNTIF(JEUDI!$L$63:$L$66,A129)</f>
        <v>0</v>
      </c>
      <c r="CF129" s="208"/>
      <c r="CG129" s="209">
        <f>COUNTIF(VENDREDI!$L$63:$L$66,A129)</f>
        <v>0</v>
      </c>
      <c r="CH129" s="466"/>
      <c r="CI129" s="466"/>
      <c r="CJ129" s="466"/>
      <c r="CK129" s="43">
        <f>COUNTIF(LUNDI!$O$64:$O$66,A129)</f>
        <v>0</v>
      </c>
      <c r="CL129" s="41">
        <f>COUNTIF(MARDI!$O$64:$O$66,A129)</f>
        <v>0</v>
      </c>
      <c r="CM129" s="41">
        <f>COUNTIF(MERCREDI!$O$64:$O$66,A129)</f>
        <v>0</v>
      </c>
      <c r="CN129" s="41">
        <f>COUNTIF(JEUDI!$O$64:$O$66,A129)</f>
        <v>0</v>
      </c>
      <c r="CO129" s="42">
        <f>COUNTIF(VENDREDI!$O$64:$O$66,A129)</f>
        <v>0</v>
      </c>
      <c r="CQ129" s="43">
        <f>COUNTIF(LUNDI!$P$64:$P$66,A129)</f>
        <v>0</v>
      </c>
      <c r="CR129" s="41">
        <f>COUNTIF(MARDI!$P$64:$P$66,A129)</f>
        <v>0</v>
      </c>
      <c r="CS129" s="41">
        <f>COUNTIF(MERCREDI!$P$64:$P$66,A129)</f>
        <v>0</v>
      </c>
      <c r="CT129" s="41">
        <f>COUNTIF(JEUDI!$P$64:$P$66,A129)</f>
        <v>0</v>
      </c>
      <c r="CU129" s="42">
        <f>COUNTIF(VENDREDI!$P$64:$P$66,A129)</f>
        <v>0</v>
      </c>
      <c r="CV129" s="543">
        <f t="shared" si="78"/>
        <v>0</v>
      </c>
      <c r="CW129" s="559" t="e">
        <f>INDEX(LUNDI!$B$6:$B$29,MATCH($A$129,LUNDI!D6:D29,0))</f>
        <v>#N/A</v>
      </c>
      <c r="CX129" s="559" t="e">
        <f>INDEX(LUNDI!$B$6:$B$29,MATCH($A$129,LUNDI!E6:E29,0))</f>
        <v>#N/A</v>
      </c>
      <c r="CY129" s="559" t="e">
        <f>INDEX(LUNDI!$B$6:$B$29,MATCH($A$129,LUNDI!F6:F29,0))</f>
        <v>#N/A</v>
      </c>
      <c r="CZ129" s="559" t="e">
        <f>INDEX(LUNDI!$B$6:$B$29,MATCH($A$129,LUNDI!G6:G29,0))</f>
        <v>#N/A</v>
      </c>
      <c r="DA129" s="559" t="e">
        <f>INDEX(LUNDI!$B$6:$B$29,MATCH($A$129,LUNDI!H6:H29,0))</f>
        <v>#N/A</v>
      </c>
      <c r="DB129" s="559" t="e">
        <f>INDEX(LUNDI!$B$6:$B$29,MATCH($A$129,LUNDI!I6:I29,0))</f>
        <v>#N/A</v>
      </c>
      <c r="DC129" s="559" t="e">
        <f>INDEX(LUNDI!$B$6:$B$29,MATCH($A$129,LUNDI!J6:J29,0))</f>
        <v>#N/A</v>
      </c>
      <c r="DD129" s="559" t="e">
        <f>INDEX(LUNDI!$B$6:$B$29,MATCH($A$129,LUNDI!K6:K29,0))</f>
        <v>#N/A</v>
      </c>
      <c r="DE129" s="559" t="e">
        <f>INDEX(LUNDI!$B$6:$B$29,MATCH($A$129,LUNDI!L6:L29,0))</f>
        <v>#N/A</v>
      </c>
      <c r="DF129" s="559" t="e">
        <f>INDEX(LUNDI!$B$6:$B$29,MATCH($A$129,LUNDI!M6:M29,0))</f>
        <v>#N/A</v>
      </c>
      <c r="DG129" s="559" t="e">
        <f>INDEX(LUNDI!$B$6:$B$29,MATCH($A$129,LUNDI!N6:N29,0))</f>
        <v>#N/A</v>
      </c>
      <c r="DH129" s="559" t="e">
        <f>INDEX(LUNDI!$B$6:$B$29,MATCH($A$129,LUNDI!O6:O29,0))</f>
        <v>#N/A</v>
      </c>
      <c r="DI129" s="559" t="e">
        <f>INDEX(LUNDI!$B$6:$B$29,MATCH($A$129,LUNDI!P6:P29,0))</f>
        <v>#N/A</v>
      </c>
      <c r="DJ129" s="559" t="e">
        <f>INDEX(LUNDI!$B$6:$B$29,MATCH($A$129,LUNDI!Q6:Q29,0))</f>
        <v>#N/A</v>
      </c>
      <c r="DK129" s="559" t="e">
        <f>INDEX(LUNDI!$B$6:$B$29,MATCH($A$129,LUNDI!R6:R29,0))</f>
        <v>#N/A</v>
      </c>
      <c r="DL129" s="559" t="e">
        <f>INDEX(LUNDI!$B$6:$B$29,MATCH($A$129,LUNDI!S6:S29,0))</f>
        <v>#N/A</v>
      </c>
      <c r="DM129" s="559" t="e">
        <f>INDEX(LUNDI!$B$6:$B$29,MATCH($A$129,LUNDI!T6:T29,0))</f>
        <v>#N/A</v>
      </c>
      <c r="DN129" s="559" t="e">
        <f>INDEX(LUNDI!$B$6:$B$29,MATCH($A$129,LUNDI!U6:U29,0))</f>
        <v>#N/A</v>
      </c>
      <c r="DO129" s="559" t="e">
        <f>INDEX(LUNDI!$B$6:$B$29,MATCH($A$129,LUNDI!V6:V29,0))</f>
        <v>#N/A</v>
      </c>
      <c r="DP129" s="559" t="e">
        <f>INDEX(LUNDI!$B$6:$B$29,MATCH($A$129,LUNDI!W6:W29,0))</f>
        <v>#N/A</v>
      </c>
      <c r="DQ129" s="559" t="e">
        <f>INDEX(LUNDI!$B$6:$B$29,MATCH($A$129,LUNDI!X6:X29,0))</f>
        <v>#N/A</v>
      </c>
      <c r="DR129" s="559" t="e">
        <f>INDEX(LUNDI!$B$6:$B$29,MATCH($A$129,LUNDI!Y6:Y29,0))</f>
        <v>#N/A</v>
      </c>
      <c r="DS129" s="559" t="e">
        <f>INDEX(LUNDI!$B$6:$B$29,MATCH($A$129,LUNDI!Z6:Z29,0))</f>
        <v>#N/A</v>
      </c>
      <c r="DT129" s="559">
        <f>INDEX(LUNDI!$B$6:$B$29,MATCH($A$129,LUNDI!AA6:AA29,0))</f>
        <v>0.33333333333333331</v>
      </c>
      <c r="DU129" s="559">
        <f>INDEX(LUNDI!$B$6:$B$29,MATCH($A$129,LUNDI!AB6:AB29,0))</f>
        <v>0.33333333333333331</v>
      </c>
      <c r="DV129" s="572">
        <f t="shared" si="102"/>
        <v>0.66666666666666663</v>
      </c>
      <c r="DW129" s="543">
        <f t="shared" si="103"/>
        <v>0</v>
      </c>
      <c r="DX129" s="559" t="e">
        <f>INDEX(MARDI!$B$6:$B$29,MATCH($A$129,MARDI!D6:D29,0))</f>
        <v>#N/A</v>
      </c>
      <c r="DY129" s="559" t="e">
        <f>INDEX(MARDI!$B$6:$B$29,MATCH($A$129,MARDI!E6:E29,0))</f>
        <v>#N/A</v>
      </c>
      <c r="DZ129" s="559" t="e">
        <f>INDEX(MARDI!$B$6:$B$29,MATCH($A$129,MARDI!F6:F29,0))</f>
        <v>#N/A</v>
      </c>
      <c r="EA129" s="559" t="e">
        <f>INDEX(MARDI!$B$6:$B$29,MATCH($A$129,MARDI!G6:G29,0))</f>
        <v>#N/A</v>
      </c>
      <c r="EB129" s="559" t="e">
        <f>INDEX(MARDI!$B$6:$B$29,MATCH($A$129,MARDI!H6:H29,0))</f>
        <v>#N/A</v>
      </c>
      <c r="EC129" s="559" t="e">
        <f>INDEX(MARDI!$B$6:$B$29,MATCH($A$129,MARDI!I6:I29,0))</f>
        <v>#N/A</v>
      </c>
      <c r="ED129" s="559" t="e">
        <f>INDEX(MARDI!$B$6:$B$29,MATCH($A$129,MARDI!J6:J29,0))</f>
        <v>#N/A</v>
      </c>
      <c r="EE129" s="559" t="e">
        <f>INDEX(MARDI!$B$6:$B$29,MATCH($A$129,MARDI!K6:K29,0))</f>
        <v>#N/A</v>
      </c>
      <c r="EF129" s="559" t="e">
        <f>INDEX(MARDI!$B$6:$B$29,MATCH($A$129,MARDI!L6:L29,0))</f>
        <v>#N/A</v>
      </c>
      <c r="EG129" s="559" t="e">
        <f>INDEX(MARDI!$B$6:$B$29,MATCH($A$129,MARDI!M6:M29,0))</f>
        <v>#N/A</v>
      </c>
      <c r="EH129" s="559" t="e">
        <f>INDEX(MARDI!$B$6:$B$29,MATCH($A$129,MARDI!N6:N29,0))</f>
        <v>#N/A</v>
      </c>
      <c r="EI129" s="559" t="e">
        <f>INDEX(MARDI!$B$6:$B$29,MATCH($A$129,MARDI!O6:O29,0))</f>
        <v>#N/A</v>
      </c>
      <c r="EJ129" s="559" t="e">
        <f>INDEX(MARDI!$B$6:$B$29,MATCH($A$129,MARDI!P6:P29,0))</f>
        <v>#N/A</v>
      </c>
      <c r="EK129" s="559" t="e">
        <f>INDEX(MARDI!$B$6:$B$29,MATCH($A$129,MARDI!Q6:Q29,0))</f>
        <v>#N/A</v>
      </c>
      <c r="EL129" s="559" t="e">
        <f>INDEX(MARDI!$B$6:$B$29,MATCH($A$129,MARDI!R6:R29,0))</f>
        <v>#N/A</v>
      </c>
      <c r="EM129" s="559" t="e">
        <f>INDEX(MARDI!$B$6:$B$29,MATCH($A$129,MARDI!S6:S29,0))</f>
        <v>#N/A</v>
      </c>
      <c r="EN129" s="559" t="e">
        <f>INDEX(MARDI!$B$6:$B$29,MATCH($A$129,MARDI!T6:T29,0))</f>
        <v>#N/A</v>
      </c>
      <c r="EO129" s="559" t="e">
        <f>INDEX(MARDI!$B$6:$B$29,MATCH($A$129,MARDI!U6:U29,0))</f>
        <v>#N/A</v>
      </c>
      <c r="EP129" s="559" t="e">
        <f>INDEX(MARDI!$B$6:$B$29,MATCH($A$129,MARDI!V6:V29,0))</f>
        <v>#N/A</v>
      </c>
      <c r="EQ129" s="559" t="e">
        <f>INDEX(MARDI!$B$6:$B$29,MATCH($A$129,MARDI!W6:W29,0))</f>
        <v>#N/A</v>
      </c>
      <c r="ER129" s="559" t="e">
        <f>INDEX(MARDI!$B$6:$B$29,MATCH($A$129,MARDI!X6:X29,0))</f>
        <v>#N/A</v>
      </c>
      <c r="ES129" s="559" t="e">
        <f>INDEX(MARDI!$B$6:$B$29,MATCH($A$129,MARDI!Y6:Y29,0))</f>
        <v>#N/A</v>
      </c>
      <c r="ET129" s="559" t="e">
        <f>INDEX(MARDI!$B$6:$B$29,MATCH($A$129,MARDI!Z6:Z29,0))</f>
        <v>#N/A</v>
      </c>
      <c r="EU129" s="559">
        <f>INDEX(MARDI!$B$6:$B$29,MATCH($A$129,MARDI!AA6:AA29,0))</f>
        <v>0.33333333333333331</v>
      </c>
      <c r="EV129" s="559">
        <f>INDEX(MARDI!$B$6:$B$29,MATCH($A$129,MARDI!AB6:AB29,0))</f>
        <v>0.33333333333333331</v>
      </c>
      <c r="EW129" s="572">
        <f t="shared" si="104"/>
        <v>0.66666666666666663</v>
      </c>
      <c r="EY129" s="568">
        <f t="shared" si="79"/>
        <v>0</v>
      </c>
      <c r="EZ129" s="559" t="e">
        <f>INDEX(MERCREDI!$B$6:$B$29,MATCH($A$129,MERCREDI!D6:D29,0))</f>
        <v>#N/A</v>
      </c>
      <c r="FA129" s="559" t="e">
        <f>INDEX(MERCREDI!$B$6:$B$29,MATCH($A$129,MERCREDI!E6:E29,0))</f>
        <v>#N/A</v>
      </c>
      <c r="FB129" s="559" t="e">
        <f>INDEX(MERCREDI!$B$6:$B$29,MATCH($A$129,MERCREDI!F6:F29,0))</f>
        <v>#N/A</v>
      </c>
      <c r="FC129" s="559" t="e">
        <f>INDEX(MERCREDI!$B$6:$B$29,MATCH($A$129,MERCREDI!G6:G29,0))</f>
        <v>#N/A</v>
      </c>
      <c r="FD129" s="559" t="e">
        <f>INDEX(MERCREDI!$B$6:$B$29,MATCH($A$129,MERCREDI!H6:H29,0))</f>
        <v>#N/A</v>
      </c>
      <c r="FE129" s="559" t="e">
        <f>INDEX(MERCREDI!$B$6:$B$29,MATCH($A$129,MERCREDI!I6:I29,0))</f>
        <v>#N/A</v>
      </c>
      <c r="FF129" s="559" t="e">
        <f>INDEX(MERCREDI!$B$6:$B$29,MATCH($A$129,MERCREDI!J6:J29,0))</f>
        <v>#N/A</v>
      </c>
      <c r="FG129" s="559" t="e">
        <f>INDEX(MERCREDI!$B$6:$B$29,MATCH($A$129,MERCREDI!K6:K29,0))</f>
        <v>#N/A</v>
      </c>
      <c r="FH129" s="559" t="e">
        <f>INDEX(MERCREDI!$B$6:$B$29,MATCH($A$129,MERCREDI!L6:L29,0))</f>
        <v>#N/A</v>
      </c>
      <c r="FI129" s="559" t="e">
        <f>INDEX(MERCREDI!$B$6:$B$29,MATCH($A$129,MERCREDI!M6:M29,0))</f>
        <v>#N/A</v>
      </c>
      <c r="FJ129" s="559" t="e">
        <f>INDEX(MERCREDI!$B$6:$B$29,MATCH($A$129,MERCREDI!N6:N29,0))</f>
        <v>#N/A</v>
      </c>
      <c r="FK129" s="559" t="e">
        <f>INDEX(MERCREDI!$B$6:$B$29,MATCH($A$129,MERCREDI!O6:O29,0))</f>
        <v>#N/A</v>
      </c>
      <c r="FL129" s="559" t="e">
        <f>INDEX(MERCREDI!$B$6:$B$29,MATCH($A$129,MERCREDI!P6:P29,0))</f>
        <v>#N/A</v>
      </c>
      <c r="FM129" s="559" t="e">
        <f>INDEX(MERCREDI!$B$6:$B$29,MATCH($A$129,MERCREDI!Q6:Q29,0))</f>
        <v>#N/A</v>
      </c>
      <c r="FN129" s="559" t="e">
        <f>INDEX(MERCREDI!$B$6:$B$29,MATCH($A$129,MERCREDI!R6:R29,0))</f>
        <v>#N/A</v>
      </c>
      <c r="FO129" s="559" t="e">
        <f>INDEX(MERCREDI!$B$6:$B$29,MATCH($A$129,MERCREDI!S6:S29,0))</f>
        <v>#N/A</v>
      </c>
      <c r="FP129" s="559" t="e">
        <f>INDEX(MERCREDI!$B$6:$B$29,MATCH($A$129,MERCREDI!T6:T29,0))</f>
        <v>#N/A</v>
      </c>
      <c r="FQ129" s="559" t="e">
        <f>INDEX(MERCREDI!$B$6:$B$29,MATCH($A$129,MERCREDI!U6:U29,0))</f>
        <v>#N/A</v>
      </c>
      <c r="FR129" s="559" t="e">
        <f>INDEX(MERCREDI!$B$6:$B$29,MATCH($A$129,MERCREDI!V6:V29,0))</f>
        <v>#N/A</v>
      </c>
      <c r="FS129" s="559" t="e">
        <f>INDEX(MERCREDI!$B$6:$B$29,MATCH($A$129,MERCREDI!W6:W29,0))</f>
        <v>#N/A</v>
      </c>
      <c r="FT129" s="559" t="e">
        <f>INDEX(MERCREDI!$B$6:$B$29,MATCH($A$129,MERCREDI!X6:X29,0))</f>
        <v>#N/A</v>
      </c>
      <c r="FU129" s="559" t="e">
        <f>INDEX(MERCREDI!$B$6:$B$29,MATCH($A$129,MERCREDI!Y6:Y29,0))</f>
        <v>#N/A</v>
      </c>
      <c r="FV129" s="559" t="e">
        <f>INDEX(MERCREDI!$B$6:$B$29,MATCH($A$129,MERCREDI!Z6:Z29,0))</f>
        <v>#N/A</v>
      </c>
      <c r="FW129" s="559">
        <f>INDEX(MERCREDI!$B$6:$B$29,MATCH($A$129,MERCREDI!AA6:AA29,0))</f>
        <v>0.33333333333333331</v>
      </c>
      <c r="FX129" s="559">
        <f>INDEX(MERCREDI!$B$6:$B$29,MATCH($A$129,MERCREDI!AB6:AB29,0))</f>
        <v>0.33333333333333331</v>
      </c>
      <c r="FY129" s="572">
        <f t="shared" si="80"/>
        <v>0.66666666666666663</v>
      </c>
      <c r="GA129" s="570">
        <f t="shared" si="81"/>
        <v>0</v>
      </c>
      <c r="GB129" s="565" t="e">
        <f>INDEX(JEUDI!$B$6:$B$29,MATCH($A$129,JEUDI!D6:D29,0))</f>
        <v>#N/A</v>
      </c>
      <c r="GC129" s="565" t="e">
        <f>INDEX(JEUDI!$B$6:$B$29,MATCH($A$129,JEUDI!E6:E29,0))</f>
        <v>#N/A</v>
      </c>
      <c r="GD129" s="565" t="e">
        <f>INDEX(JEUDI!$B$6:$B$29,MATCH($A$129,JEUDI!F6:F29,0))</f>
        <v>#N/A</v>
      </c>
      <c r="GE129" s="565" t="e">
        <f>INDEX(JEUDI!$B$6:$B$29,MATCH($A$129,JEUDI!G6:G29,0))</f>
        <v>#N/A</v>
      </c>
      <c r="GF129" s="565" t="e">
        <f>INDEX(JEUDI!$B$6:$B$29,MATCH($A$129,JEUDI!H6:H29,0))</f>
        <v>#N/A</v>
      </c>
      <c r="GG129" s="565" t="e">
        <f>INDEX(JEUDI!$B$6:$B$29,MATCH($A$129,JEUDI!I6:I29,0))</f>
        <v>#N/A</v>
      </c>
      <c r="GH129" s="565" t="e">
        <f>INDEX(JEUDI!$B$6:$B$29,MATCH($A$129,JEUDI!J6:J29,0))</f>
        <v>#N/A</v>
      </c>
      <c r="GI129" s="565" t="e">
        <f>INDEX(JEUDI!$B$6:$B$29,MATCH($A$129,JEUDI!K6:K29,0))</f>
        <v>#N/A</v>
      </c>
      <c r="GJ129" s="565" t="e">
        <f>INDEX(JEUDI!$B$6:$B$29,MATCH($A$129,JEUDI!L6:L29,0))</f>
        <v>#N/A</v>
      </c>
      <c r="GK129" s="565" t="e">
        <f>INDEX(JEUDI!$B$6:$B$29,MATCH($A$129,JEUDI!M6:M29,0))</f>
        <v>#N/A</v>
      </c>
      <c r="GL129" s="565" t="e">
        <f>INDEX(JEUDI!$B$6:$B$29,MATCH($A$129,JEUDI!N6:N29,0))</f>
        <v>#N/A</v>
      </c>
      <c r="GM129" s="565" t="e">
        <f>INDEX(JEUDI!$B$6:$B$29,MATCH($A$129,JEUDI!O6:O29,0))</f>
        <v>#N/A</v>
      </c>
      <c r="GN129" s="565" t="e">
        <f>INDEX(JEUDI!$B$6:$B$29,MATCH($A$129,JEUDI!P6:P29,0))</f>
        <v>#N/A</v>
      </c>
      <c r="GO129" s="565" t="e">
        <f>INDEX(JEUDI!$B$6:$B$29,MATCH($A$129,JEUDI!Q6:Q29,0))</f>
        <v>#N/A</v>
      </c>
      <c r="GP129" s="565" t="e">
        <f>INDEX(JEUDI!$B$6:$B$29,MATCH($A$129,JEUDI!R6:R29,0))</f>
        <v>#N/A</v>
      </c>
      <c r="GQ129" s="565" t="e">
        <f>INDEX(JEUDI!$B$6:$B$29,MATCH($A$129,JEUDI!S6:S29,0))</f>
        <v>#N/A</v>
      </c>
      <c r="GR129" s="565" t="e">
        <f>INDEX(JEUDI!$B$6:$B$29,MATCH($A$129,JEUDI!T6:T29,0))</f>
        <v>#N/A</v>
      </c>
      <c r="GS129" s="565" t="e">
        <f>INDEX(JEUDI!$B$6:$B$29,MATCH($A$129,JEUDI!U6:U29,0))</f>
        <v>#N/A</v>
      </c>
      <c r="GT129" s="565" t="e">
        <f>INDEX(JEUDI!$B$6:$B$29,MATCH($A$129,JEUDI!V6:V29,0))</f>
        <v>#N/A</v>
      </c>
      <c r="GU129" s="565" t="e">
        <f>INDEX(JEUDI!$B$6:$B$29,MATCH($A$129,JEUDI!W6:W29,0))</f>
        <v>#N/A</v>
      </c>
      <c r="GV129" s="565" t="e">
        <f>INDEX(JEUDI!$B$6:$B$29,MATCH($A$129,JEUDI!X6:X29,0))</f>
        <v>#N/A</v>
      </c>
      <c r="GW129" s="565" t="e">
        <f>INDEX(JEUDI!$B$6:$B$29,MATCH($A$129,JEUDI!Y6:Y29,0))</f>
        <v>#N/A</v>
      </c>
      <c r="GX129" s="565" t="e">
        <f>INDEX(JEUDI!$B$6:$B$29,MATCH($A$129,JEUDI!Z6:Z29,0))</f>
        <v>#N/A</v>
      </c>
      <c r="GY129" s="565">
        <f>INDEX(JEUDI!$B$6:$B$29,MATCH($A$129,JEUDI!AA6:AA29,0))</f>
        <v>0.33333333333333331</v>
      </c>
      <c r="GZ129" s="565">
        <f>INDEX(JEUDI!$B$6:$B$29,MATCH($A$129,JEUDI!AB6:AB29,0))</f>
        <v>0.33333333333333331</v>
      </c>
      <c r="HA129" s="572">
        <f t="shared" si="82"/>
        <v>0.66666666666666663</v>
      </c>
      <c r="HC129" s="772">
        <f t="shared" si="83"/>
        <v>0</v>
      </c>
      <c r="HD129" s="565" t="e">
        <f>INDEX(VENDREDI!$B$6:$B$29,MATCH($A$129,VENDREDI!D6:D29,0))</f>
        <v>#N/A</v>
      </c>
      <c r="HE129" s="565" t="e">
        <f>INDEX(VENDREDI!$B$6:$B$29,MATCH($A$129,VENDREDI!E6:E29,0))</f>
        <v>#N/A</v>
      </c>
      <c r="HF129" s="565" t="e">
        <f>INDEX(VENDREDI!$B$6:$B$29,MATCH($A$129,VENDREDI!F6:F29,0))</f>
        <v>#N/A</v>
      </c>
      <c r="HG129" s="565" t="e">
        <f>INDEX(VENDREDI!$B$6:$B$29,MATCH($A$129,VENDREDI!G6:G29,0))</f>
        <v>#N/A</v>
      </c>
      <c r="HH129" s="565" t="e">
        <f>INDEX(VENDREDI!$B$6:$B$29,MATCH($A$129,VENDREDI!H6:H29,0))</f>
        <v>#N/A</v>
      </c>
      <c r="HI129" s="565" t="e">
        <f>INDEX(VENDREDI!$B$6:$B$29,MATCH($A$129,VENDREDI!I6:I29,0))</f>
        <v>#N/A</v>
      </c>
      <c r="HJ129" s="565" t="e">
        <f>INDEX(VENDREDI!$B$6:$B$29,MATCH($A$129,VENDREDI!J6:J29,0))</f>
        <v>#N/A</v>
      </c>
      <c r="HK129" s="565" t="e">
        <f>INDEX(VENDREDI!$B$6:$B$29,MATCH($A$129,VENDREDI!K6:K29,0))</f>
        <v>#N/A</v>
      </c>
      <c r="HL129" s="565" t="e">
        <f>INDEX(VENDREDI!$B$6:$B$29,MATCH($A$129,VENDREDI!L6:L29,0))</f>
        <v>#N/A</v>
      </c>
      <c r="HM129" s="565" t="e">
        <f>INDEX(VENDREDI!$B$6:$B$29,MATCH($A$129,VENDREDI!M6:M29,0))</f>
        <v>#N/A</v>
      </c>
      <c r="HN129" s="565" t="e">
        <f>INDEX(VENDREDI!$B$6:$B$29,MATCH($A$129,VENDREDI!N6:N29,0))</f>
        <v>#N/A</v>
      </c>
      <c r="HO129" s="565" t="e">
        <f>INDEX(VENDREDI!$B$6:$B$29,MATCH($A$129,VENDREDI!O6:O29,0))</f>
        <v>#N/A</v>
      </c>
      <c r="HP129" s="565" t="e">
        <f>INDEX(VENDREDI!$B$6:$B$29,MATCH($A$129,VENDREDI!P6:P29,0))</f>
        <v>#N/A</v>
      </c>
      <c r="HQ129" s="565" t="e">
        <f>INDEX(VENDREDI!$B$6:$B$29,MATCH($A$129,VENDREDI!Q6:Q29,0))</f>
        <v>#N/A</v>
      </c>
      <c r="HR129" s="565" t="e">
        <f>INDEX(VENDREDI!$B$6:$B$29,MATCH($A$129,VENDREDI!R6:R29,0))</f>
        <v>#N/A</v>
      </c>
      <c r="HS129" s="565" t="e">
        <f>INDEX(VENDREDI!$B$6:$B$29,MATCH($A$129,VENDREDI!S6:S29,0))</f>
        <v>#N/A</v>
      </c>
      <c r="HT129" s="565" t="e">
        <f>INDEX(VENDREDI!$B$6:$B$29,MATCH($A$129,VENDREDI!T6:T29,0))</f>
        <v>#N/A</v>
      </c>
      <c r="HU129" s="565" t="e">
        <f>INDEX(VENDREDI!$B$6:$B$29,MATCH($A$129,VENDREDI!U6:U29,0))</f>
        <v>#N/A</v>
      </c>
      <c r="HV129" s="565" t="e">
        <f>INDEX(VENDREDI!$B$6:$B$29,MATCH($A$129,VENDREDI!V6:V29,0))</f>
        <v>#N/A</v>
      </c>
      <c r="HW129" s="565" t="e">
        <f>INDEX(VENDREDI!$B$6:$B$29,MATCH($A$129,VENDREDI!W6:W29,0))</f>
        <v>#N/A</v>
      </c>
      <c r="HX129" s="565" t="e">
        <f>INDEX(VENDREDI!$B$6:$B$29,MATCH($A$129,VENDREDI!X6:X29,0))</f>
        <v>#N/A</v>
      </c>
      <c r="HY129" s="565" t="e">
        <f>INDEX(VENDREDI!$B$6:$B$29,MATCH($A$129,VENDREDI!Y6:Y29,0))</f>
        <v>#N/A</v>
      </c>
      <c r="HZ129" s="565" t="e">
        <f>INDEX(VENDREDI!$B$6:$B$29,MATCH($A$129,VENDREDI!Z6:Z29,0))</f>
        <v>#N/A</v>
      </c>
      <c r="IA129" s="565">
        <f>INDEX(VENDREDI!$B$6:$B$29,MATCH($A$129,VENDREDI!AA6:AA29,0))</f>
        <v>0.33333333333333331</v>
      </c>
      <c r="IB129" s="565">
        <f>INDEX(VENDREDI!$B$6:$B$29,MATCH($A$129,VENDREDI!AB6:AB29,0))</f>
        <v>0.33333333333333331</v>
      </c>
      <c r="IC129" s="572">
        <f t="shared" si="84"/>
        <v>0.66666666666666663</v>
      </c>
      <c r="IG129" s="772">
        <f t="shared" si="85"/>
        <v>0</v>
      </c>
      <c r="JG129" s="572">
        <f t="shared" si="86"/>
        <v>0</v>
      </c>
      <c r="JI129" s="772">
        <f t="shared" si="87"/>
        <v>0</v>
      </c>
      <c r="KI129" s="572">
        <f t="shared" si="88"/>
        <v>0</v>
      </c>
      <c r="KK129" s="565">
        <f t="shared" si="89"/>
        <v>0</v>
      </c>
      <c r="LK129" s="572">
        <f t="shared" si="90"/>
        <v>0</v>
      </c>
      <c r="LM129" s="565">
        <f t="shared" si="91"/>
        <v>0</v>
      </c>
      <c r="MM129" s="572">
        <f t="shared" si="92"/>
        <v>0</v>
      </c>
      <c r="MP129" s="565">
        <f t="shared" si="93"/>
        <v>0</v>
      </c>
      <c r="NP129" s="572">
        <f t="shared" si="94"/>
        <v>0</v>
      </c>
      <c r="NS129" s="564">
        <f t="shared" si="95"/>
        <v>0</v>
      </c>
      <c r="NT129" s="617" t="e">
        <f>INDEX(LUNDI!$B$63:$B$66,MATCH(A129,LUNDI!$D$63:$D$66,0))</f>
        <v>#N/A</v>
      </c>
      <c r="NU129" s="618" t="e">
        <f>INDEX(LUNDI!$B$63:$B$66,MATCH(A129,LUNDI!$E$63:$E$66,0))</f>
        <v>#N/A</v>
      </c>
      <c r="NV129" s="625" t="e">
        <f>INDEX(LUNDI!$H$63:$H$66,MATCH(A129,LUNDI!$J$63:$J$66,0))</f>
        <v>#N/A</v>
      </c>
      <c r="NW129" s="626" t="e">
        <f>INDEX(LUNDI!$H$63:$H$66,MATCH(A129,LUNDI!$K$63:$K$66,0))</f>
        <v>#N/A</v>
      </c>
      <c r="NX129" s="617" t="e">
        <f>INDEX(MARDI!$B$63:$B$66,MATCH(A129,MARDI!$D$63:$D$66,0))</f>
        <v>#N/A</v>
      </c>
      <c r="NY129" s="618" t="e">
        <f>INDEX(MARDI!$B$63:$B$66,MATCH(A129,MARDI!$E$63:$E$66,0))</f>
        <v>#N/A</v>
      </c>
      <c r="NZ129" s="625" t="e">
        <f>INDEX(MARDI!$H$63:$H$66,MATCH(A129,MARDI!$J$63:$J$66,0))</f>
        <v>#N/A</v>
      </c>
      <c r="OA129" s="626" t="e">
        <f>INDEX(MARDI!$H$63:$H$66,MATCH(A129,MARDI!$K$63:$K$66,0))</f>
        <v>#N/A</v>
      </c>
      <c r="OB129" s="617" t="e">
        <f>INDEX(MERCREDI!$B$63:$B$66,MATCH(A129,MERCREDI!$D$63:$D$66,0))</f>
        <v>#N/A</v>
      </c>
      <c r="OC129" s="618" t="e">
        <f>INDEX(MERCREDI!$B$63:$B$66,MATCH(A129,MERCREDI!$E$63:$E$66,0))</f>
        <v>#N/A</v>
      </c>
      <c r="OD129" s="625" t="e">
        <f>INDEX(MERCREDI!$H$63:$H$66,MATCH(A129,MERCREDI!$J$63:$J$66,0))</f>
        <v>#N/A</v>
      </c>
      <c r="OE129" s="626" t="e">
        <f>INDEX(MERCREDI!$H$63:$H$66,MATCH(A129,MERCREDI!$K$63:$K$66,0))</f>
        <v>#N/A</v>
      </c>
      <c r="OF129" s="617" t="e">
        <f>INDEX(JEUDI!$B$63:$B$66,MATCH(A129,JEUDI!$D$63:$D$66,0))</f>
        <v>#N/A</v>
      </c>
      <c r="OG129" s="618" t="e">
        <f>INDEX(JEUDI!$B$63:$B$66,MATCH(A129,JEUDI!$E$63:$E$66,0))</f>
        <v>#N/A</v>
      </c>
      <c r="OH129" s="625" t="e">
        <f>INDEX(JEUDI!$H$63:$H$66,MATCH(A129,JEUDI!$J$63:$J$66,0))</f>
        <v>#N/A</v>
      </c>
      <c r="OI129" s="626" t="e">
        <f>INDEX(JEUDI!$H$63:$H$66,MATCH(A129,JEUDI!$K$63:$K$66,0))</f>
        <v>#N/A</v>
      </c>
      <c r="OJ129" s="617" t="e">
        <f>INDEX(VENDREDI!$B$63:$B$66,MATCH(A129,VENDREDI!$D$63:$D$66,0))</f>
        <v>#N/A</v>
      </c>
      <c r="OK129" s="618" t="e">
        <f>INDEX(VENDREDI!$B$63:$B$66,MATCH(A129,VENDREDI!$E$63:$E$66,0))</f>
        <v>#N/A</v>
      </c>
      <c r="OL129" s="625" t="e">
        <f>INDEX(VENDREDI!$H$63:$H$66,MATCH(A129,VENDREDI!$J$63:$J$66,0))</f>
        <v>#N/A</v>
      </c>
      <c r="OM129" s="626" t="e">
        <f>INDEX(VENDREDI!$H$63:$H$66,MATCH(A129,VENDREDI!$K$63:$K$66,0))</f>
        <v>#N/A</v>
      </c>
      <c r="ON129" s="669">
        <f t="shared" si="96"/>
        <v>0</v>
      </c>
      <c r="OO129" s="641" t="e">
        <f>INDEX(LUNDI!$C$63:$C$66,MATCH(A129,LUNDI!$D$63:$D$66,0))</f>
        <v>#N/A</v>
      </c>
      <c r="OP129" s="642" t="e">
        <f>INDEX(LUNDI!$C$63:$C$66,MATCH(A129,LUNDI!$E$63:$E$66,0))</f>
        <v>#N/A</v>
      </c>
      <c r="OQ129" s="645" t="e">
        <f>INDEX(LUNDI!$I$63:$I$66,MATCH(A129,LUNDI!$J$63:$J$66,0))</f>
        <v>#N/A</v>
      </c>
      <c r="OR129" s="646" t="e">
        <f>INDEX(LUNDI!$I$63:$I$66,MATCH(A129,LUNDI!$K$63:$K$66,0))</f>
        <v>#N/A</v>
      </c>
      <c r="OS129" s="649" t="e">
        <f>INDEX(MARDI!$C$63:$C$66,MATCH(A129,MARDI!$D$63:$D$66,0))</f>
        <v>#N/A</v>
      </c>
      <c r="OT129" s="650" t="e">
        <f>INDEX(MARDI!$C$63:$C$66,MATCH(A129,MARDI!$E$63:$E$66,0))</f>
        <v>#N/A</v>
      </c>
      <c r="OU129" s="651" t="e">
        <f>INDEX(MARDI!$I$63:$I$66,MATCH(A129,MARDI!$J$63:$J$66,0))</f>
        <v>#N/A</v>
      </c>
      <c r="OV129" s="652" t="e">
        <f>INDEX(MARDI!$I$63:$I$66,MATCH(A129,MARDI!$K$63:$K$66,0))</f>
        <v>#N/A</v>
      </c>
      <c r="OW129" s="657" t="e">
        <f>INDEX(MERCREDI!$C$63:$C$66,MATCH(A129,MERCREDI!$D$63:$D$66,0))</f>
        <v>#N/A</v>
      </c>
      <c r="OX129" s="658" t="e">
        <f>INDEX(MERCREDI!$C$63:$C$66,MATCH(A129,MERCREDI!$E$63:$E$66,0))</f>
        <v>#N/A</v>
      </c>
      <c r="OY129" s="659" t="e">
        <f>INDEX(MERCREDI!$I$63:$I$66,MATCH(A129,MERCREDI!$J$63:$J$66,0))</f>
        <v>#N/A</v>
      </c>
      <c r="OZ129" s="660" t="e">
        <f>INDEX(MERCREDI!$I$63:$I$66,MATCH(A129,MERCREDI!$K$63:$K$66,0))</f>
        <v>#N/A</v>
      </c>
      <c r="PA129" s="657" t="e">
        <f>INDEX(JEUDI!$C$63:$C$66,MATCH(A129,JEUDI!$D$63:$D$66,0))</f>
        <v>#N/A</v>
      </c>
      <c r="PB129" s="658" t="e">
        <f>INDEX(JEUDI!$C$63:$C$66,MATCH(A129,JEUDI!$E$63:$E$66,0))</f>
        <v>#N/A</v>
      </c>
      <c r="PC129" s="659" t="e">
        <f>INDEX(JEUDI!$I$63:$I$66,MATCH(A129,JEUDI!$J$63:$J$66,0))</f>
        <v>#N/A</v>
      </c>
      <c r="PD129" s="660" t="e">
        <f>INDEX(JEUDI!$I$63:$I$66,MATCH(A129,JEUDI!$K$63:$K$66,0))</f>
        <v>#N/A</v>
      </c>
      <c r="PE129" s="657" t="e">
        <f>INDEX(VENDREDI!$C$63:$C$66,MATCH(A129,VENDREDI!$D$63:$D$66,0))</f>
        <v>#N/A</v>
      </c>
      <c r="PF129" s="658" t="e">
        <f>INDEX(VENDREDI!$C$63:$C$66,MATCH(A129,VENDREDI!$E$63:$E$66,0))</f>
        <v>#N/A</v>
      </c>
      <c r="PG129" s="659" t="e">
        <f>INDEX(VENDREDI!$I$63:$I$66,MATCH(A129,VENDREDI!$J$63:$J$66,0))</f>
        <v>#N/A</v>
      </c>
      <c r="PH129" s="660" t="e">
        <f>INDEX(VENDREDI!$I$63:$I$66,MATCH(A129,VENDREDI!$K$63:$K$66,0))</f>
        <v>#N/A</v>
      </c>
    </row>
    <row r="130" spans="1:424" x14ac:dyDescent="0.25">
      <c r="A130" s="200">
        <f>'LISTE DES PROFS'!A125</f>
        <v>0</v>
      </c>
      <c r="B130" s="233">
        <f t="shared" si="69"/>
        <v>0</v>
      </c>
      <c r="C130" s="234">
        <f t="shared" si="70"/>
        <v>0</v>
      </c>
      <c r="D130" s="234">
        <f t="shared" si="71"/>
        <v>0</v>
      </c>
      <c r="E130" s="235">
        <f t="shared" si="72"/>
        <v>0</v>
      </c>
      <c r="F130" s="233">
        <f t="shared" si="73"/>
        <v>0</v>
      </c>
      <c r="G130" s="234">
        <f t="shared" si="74"/>
        <v>0</v>
      </c>
      <c r="H130" s="234">
        <f t="shared" si="97"/>
        <v>0</v>
      </c>
      <c r="I130" s="235">
        <f t="shared" si="76"/>
        <v>0</v>
      </c>
      <c r="J130" s="233">
        <f t="shared" si="98"/>
        <v>0</v>
      </c>
      <c r="K130" s="234">
        <f t="shared" si="99"/>
        <v>0</v>
      </c>
      <c r="L130" s="234">
        <f t="shared" si="100"/>
        <v>0</v>
      </c>
      <c r="M130" s="235">
        <f t="shared" si="101"/>
        <v>0</v>
      </c>
      <c r="N130" s="491">
        <f t="shared" si="77"/>
        <v>0</v>
      </c>
      <c r="O130" s="506"/>
      <c r="P130" s="240">
        <f>COUNTIF(LUNDI!$D$6:$AB$15,A130)</f>
        <v>0</v>
      </c>
      <c r="Q130" s="241">
        <f>COUNTIF(LUNDI!$D$20:$Y$29,A130)</f>
        <v>0</v>
      </c>
      <c r="R130" s="444">
        <f t="shared" si="56"/>
        <v>0</v>
      </c>
      <c r="S130" s="241">
        <f>COUNTIF(MARDI!$D$6:$AB$15,A130)</f>
        <v>0</v>
      </c>
      <c r="T130" s="241">
        <f>COUNTIF(MARDI!$D$20:$Y$29,A130)</f>
        <v>0</v>
      </c>
      <c r="U130" s="444">
        <f t="shared" si="57"/>
        <v>0</v>
      </c>
      <c r="V130" s="241">
        <f>COUNTIF(MERCREDI!$D$6:$AB$15,A130)</f>
        <v>0</v>
      </c>
      <c r="W130" s="241">
        <f>COUNTIF(MERCREDI!$D$20:$Y$29,A130)</f>
        <v>0</v>
      </c>
      <c r="X130" s="444">
        <f t="shared" si="58"/>
        <v>0</v>
      </c>
      <c r="Y130" s="241">
        <f>COUNTIF(JEUDI!$D$6:$AB$15,A130)</f>
        <v>0</v>
      </c>
      <c r="Z130" s="241">
        <f>COUNTIF(JEUDI!$D$20:$Y$29,A130)</f>
        <v>0</v>
      </c>
      <c r="AA130" s="444">
        <f t="shared" si="59"/>
        <v>0</v>
      </c>
      <c r="AB130" s="241">
        <f>COUNTIF(VENDREDI!$D$6:$AB$15,A130)</f>
        <v>0</v>
      </c>
      <c r="AC130" s="242">
        <f>COUNTIF(VENDREDI!$D$20:$Y$29,A130)</f>
        <v>0</v>
      </c>
      <c r="AD130" s="451">
        <f t="shared" si="60"/>
        <v>0</v>
      </c>
      <c r="AE130" s="226">
        <f>COUNTIF(LUNDI!$D$63:$D$66,A130)</f>
        <v>0</v>
      </c>
      <c r="AF130" s="227">
        <f>COUNTIF(LUNDI!$E$63:$E$66,A130)</f>
        <v>0</v>
      </c>
      <c r="AG130" s="228">
        <f>COUNTIF(MARDI!$D$63:$D$66,A130)</f>
        <v>0</v>
      </c>
      <c r="AH130" s="234">
        <f>COUNTIF(MARDI!$E$63:$E$66,A130)</f>
        <v>0</v>
      </c>
      <c r="AI130" s="228">
        <f>COUNTIF(MERCREDI!$D$63:$D$66,A130)</f>
        <v>0</v>
      </c>
      <c r="AJ130" s="234">
        <f>COUNTIF(MERCREDI!$E$63:$E$66,A130)</f>
        <v>0</v>
      </c>
      <c r="AK130" s="228">
        <f>COUNTIF(JEUDI!$D$63:$D$66,A130)</f>
        <v>0</v>
      </c>
      <c r="AL130" s="227">
        <f>COUNTIF(JEUDI!$E$63:$E$66,A130)</f>
        <v>0</v>
      </c>
      <c r="AM130" s="228">
        <f>COUNTIF(VENDREDI!$D$63:$D$66,A130)</f>
        <v>0</v>
      </c>
      <c r="AN130" s="525">
        <f>COUNTIF(VENDREDI!$E$63:$E$66,A130)</f>
        <v>0</v>
      </c>
      <c r="AO130" s="240">
        <f>COUNTIF(LUNDI!$F$63:$F$66,A130)</f>
        <v>0</v>
      </c>
      <c r="AP130" s="241"/>
      <c r="AQ130" s="241">
        <f>COUNTIF(MARDI!$F$63:$F$66,A130)</f>
        <v>0</v>
      </c>
      <c r="AR130" s="241"/>
      <c r="AS130" s="241">
        <f>COUNTIF(MERCREDI!$F$63:$F$66,A130)</f>
        <v>0</v>
      </c>
      <c r="AT130" s="241"/>
      <c r="AU130" s="241">
        <f>COUNTIF(JEUDI!$F$63:$F$66,A130)</f>
        <v>0</v>
      </c>
      <c r="AV130" s="241"/>
      <c r="AW130" s="242">
        <f>COUNTIF(VENDREDI!$F$63:$F$66,A130)</f>
        <v>0</v>
      </c>
      <c r="AX130" s="239"/>
      <c r="AY130" s="239"/>
      <c r="AZ130" s="233">
        <f>COUNTIF(LUNDI!$D$35:$AB$44,A130)</f>
        <v>0</v>
      </c>
      <c r="BA130" s="234">
        <f>COUNTIF(LUNDI!$D$49:$Y$58,A130)</f>
        <v>0</v>
      </c>
      <c r="BB130" s="444">
        <f t="shared" si="61"/>
        <v>0</v>
      </c>
      <c r="BC130" s="234">
        <f>COUNTIF(MARDI!$D$35:$AB$44,A130)</f>
        <v>0</v>
      </c>
      <c r="BD130" s="234">
        <f>COUNTIF(MARDI!$D$49:$Y$58,A130)</f>
        <v>0</v>
      </c>
      <c r="BE130" s="444">
        <f t="shared" si="62"/>
        <v>0</v>
      </c>
      <c r="BF130" s="234">
        <f>COUNTIF(MERCREDI!$D$35:$AB$44,A130)</f>
        <v>0</v>
      </c>
      <c r="BG130" s="234">
        <f>COUNTIF(MERCREDI!$D$49:$Y$58,A130)</f>
        <v>0</v>
      </c>
      <c r="BH130" s="444">
        <f t="shared" si="63"/>
        <v>0</v>
      </c>
      <c r="BI130" s="234">
        <f>COUNTIF(JEUDI!$D$35:$AB$44,A130)</f>
        <v>0</v>
      </c>
      <c r="BJ130" s="234">
        <f>COUNTIF(JEUDI!$D$49:$Y$58,A130)</f>
        <v>0</v>
      </c>
      <c r="BK130" s="444">
        <f t="shared" si="64"/>
        <v>0</v>
      </c>
      <c r="BL130" s="234">
        <f>COUNTIF(VENDREDI!$D$35:$AB$44,A130)</f>
        <v>0</v>
      </c>
      <c r="BM130" s="235">
        <f>COUNTIF(VENDREDI!$D$49:$Y$58,A130)</f>
        <v>0</v>
      </c>
      <c r="BN130" s="451">
        <f t="shared" si="65"/>
        <v>0</v>
      </c>
      <c r="BO130" s="207">
        <f>COUNTIF(LUNDI!$J$63:$J$66,A130)</f>
        <v>0</v>
      </c>
      <c r="BP130" s="41">
        <f>COUNTIF(LUNDI!$K$63:$K$66,A130)</f>
        <v>0</v>
      </c>
      <c r="BQ130" s="207">
        <f>COUNTIF(MARDI!$J$63:$J$66,A130)</f>
        <v>0</v>
      </c>
      <c r="BR130" s="41">
        <f>COUNTIF(MARDI!$K$63:$K$66,A130)</f>
        <v>0</v>
      </c>
      <c r="BS130" s="207">
        <f>COUNTIF(MERCREDI!$J$63:$J$66,A130)</f>
        <v>0</v>
      </c>
      <c r="BT130" s="41">
        <f>COUNTIF(MERCREDI!$K$63:$K$66,A130)</f>
        <v>0</v>
      </c>
      <c r="BU130" s="207">
        <f>COUNTIF(JEUDI!$J$63:$J$66,A130)</f>
        <v>0</v>
      </c>
      <c r="BV130" s="41">
        <f>COUNTIF(JEUDI!$K$63:$K$66,A130)</f>
        <v>0</v>
      </c>
      <c r="BW130" s="207">
        <f>COUNTIF(VENDREDI!$J$63:$J$66,A130)</f>
        <v>0</v>
      </c>
      <c r="BX130" s="42">
        <f>COUNTIF(VENDREDI!$K$63:$K$66,A130)</f>
        <v>0</v>
      </c>
      <c r="BY130" s="207">
        <f>COUNTIF(LUNDI!$L$66:$L186,A130)</f>
        <v>0</v>
      </c>
      <c r="BZ130" s="208"/>
      <c r="CA130" s="41">
        <f>COUNTIF(MARDI!$L$63:$L$66,A130)</f>
        <v>0</v>
      </c>
      <c r="CB130" s="208"/>
      <c r="CC130" s="208">
        <f>COUNTIF(MERCREDI!$L$63:$L$66,A130)</f>
        <v>0</v>
      </c>
      <c r="CD130" s="208"/>
      <c r="CE130" s="41">
        <f>COUNTIF(JEUDI!$L$63:$L$66,A130)</f>
        <v>0</v>
      </c>
      <c r="CF130" s="208"/>
      <c r="CG130" s="209">
        <f>COUNTIF(VENDREDI!$L$63:$L$66,A130)</f>
        <v>0</v>
      </c>
      <c r="CH130" s="466"/>
      <c r="CI130" s="466"/>
      <c r="CJ130" s="466"/>
      <c r="CK130" s="43">
        <f>COUNTIF(LUNDI!$O$64:$O$66,A130)</f>
        <v>0</v>
      </c>
      <c r="CL130" s="41">
        <f>COUNTIF(MARDI!$O$64:$O$66,A130)</f>
        <v>0</v>
      </c>
      <c r="CM130" s="41">
        <f>COUNTIF(MERCREDI!$O$64:$O$66,A130)</f>
        <v>0</v>
      </c>
      <c r="CN130" s="41">
        <f>COUNTIF(JEUDI!$O$64:$O$66,A130)</f>
        <v>0</v>
      </c>
      <c r="CO130" s="42">
        <f>COUNTIF(VENDREDI!$O$64:$O$66,A130)</f>
        <v>0</v>
      </c>
      <c r="CQ130" s="43">
        <f>COUNTIF(LUNDI!$P$64:$P$66,A130)</f>
        <v>0</v>
      </c>
      <c r="CR130" s="41">
        <f>COUNTIF(MARDI!$P$64:$P$66,A130)</f>
        <v>0</v>
      </c>
      <c r="CS130" s="41">
        <f>COUNTIF(MERCREDI!$P$64:$P$66,A130)</f>
        <v>0</v>
      </c>
      <c r="CT130" s="41">
        <f>COUNTIF(JEUDI!$P$64:$P$66,A130)</f>
        <v>0</v>
      </c>
      <c r="CU130" s="42">
        <f>COUNTIF(VENDREDI!$P$64:$P$66,A130)</f>
        <v>0</v>
      </c>
      <c r="CV130" s="543">
        <f t="shared" si="78"/>
        <v>0</v>
      </c>
      <c r="CW130" s="559" t="e">
        <f>INDEX(LUNDI!$B$6:$B$29,MATCH($A$130,LUNDI!D6:D29,0))</f>
        <v>#N/A</v>
      </c>
      <c r="CX130" s="559" t="e">
        <f>INDEX(LUNDI!$B$6:$B$29,MATCH($A$130,LUNDI!E6:E29,0))</f>
        <v>#N/A</v>
      </c>
      <c r="CY130" s="559" t="e">
        <f>INDEX(LUNDI!$B$6:$B$29,MATCH($A$130,LUNDI!F6:F29,0))</f>
        <v>#N/A</v>
      </c>
      <c r="CZ130" s="559" t="e">
        <f>INDEX(LUNDI!$B$6:$B$29,MATCH($A$130,LUNDI!G6:G29,0))</f>
        <v>#N/A</v>
      </c>
      <c r="DA130" s="559" t="e">
        <f>INDEX(LUNDI!$B$6:$B$29,MATCH($A$130,LUNDI!H6:H29,0))</f>
        <v>#N/A</v>
      </c>
      <c r="DB130" s="559" t="e">
        <f>INDEX(LUNDI!$B$6:$B$29,MATCH($A$130,LUNDI!I6:I29,0))</f>
        <v>#N/A</v>
      </c>
      <c r="DC130" s="559" t="e">
        <f>INDEX(LUNDI!$B$6:$B$29,MATCH($A$130,LUNDI!J6:J29,0))</f>
        <v>#N/A</v>
      </c>
      <c r="DD130" s="559" t="e">
        <f>INDEX(LUNDI!$B$6:$B$29,MATCH($A$130,LUNDI!K6:K29,0))</f>
        <v>#N/A</v>
      </c>
      <c r="DE130" s="559" t="e">
        <f>INDEX(LUNDI!$B$6:$B$29,MATCH($A$130,LUNDI!L6:L29,0))</f>
        <v>#N/A</v>
      </c>
      <c r="DF130" s="559" t="e">
        <f>INDEX(LUNDI!$B$6:$B$29,MATCH($A$130,LUNDI!M6:M29,0))</f>
        <v>#N/A</v>
      </c>
      <c r="DG130" s="559" t="e">
        <f>INDEX(LUNDI!$B$6:$B$29,MATCH($A$130,LUNDI!N6:N29,0))</f>
        <v>#N/A</v>
      </c>
      <c r="DH130" s="559" t="e">
        <f>INDEX(LUNDI!$B$6:$B$29,MATCH($A$130,LUNDI!O6:O29,0))</f>
        <v>#N/A</v>
      </c>
      <c r="DI130" s="559" t="e">
        <f>INDEX(LUNDI!$B$6:$B$29,MATCH($A$130,LUNDI!P6:P29,0))</f>
        <v>#N/A</v>
      </c>
      <c r="DJ130" s="559" t="e">
        <f>INDEX(LUNDI!$B$6:$B$29,MATCH($A$130,LUNDI!Q6:Q29,0))</f>
        <v>#N/A</v>
      </c>
      <c r="DK130" s="559" t="e">
        <f>INDEX(LUNDI!$B$6:$B$29,MATCH($A$130,LUNDI!R6:R29,0))</f>
        <v>#N/A</v>
      </c>
      <c r="DL130" s="559" t="e">
        <f>INDEX(LUNDI!$B$6:$B$29,MATCH($A$130,LUNDI!S6:S29,0))</f>
        <v>#N/A</v>
      </c>
      <c r="DM130" s="559" t="e">
        <f>INDEX(LUNDI!$B$6:$B$29,MATCH($A$130,LUNDI!T6:T29,0))</f>
        <v>#N/A</v>
      </c>
      <c r="DN130" s="559" t="e">
        <f>INDEX(LUNDI!$B$6:$B$29,MATCH($A$130,LUNDI!U6:U29,0))</f>
        <v>#N/A</v>
      </c>
      <c r="DO130" s="559" t="e">
        <f>INDEX(LUNDI!$B$6:$B$29,MATCH($A$130,LUNDI!V6:V29,0))</f>
        <v>#N/A</v>
      </c>
      <c r="DP130" s="559" t="e">
        <f>INDEX(LUNDI!$B$6:$B$29,MATCH($A$130,LUNDI!W6:W29,0))</f>
        <v>#N/A</v>
      </c>
      <c r="DQ130" s="559" t="e">
        <f>INDEX(LUNDI!$B$6:$B$29,MATCH($A$130,LUNDI!X6:X29,0))</f>
        <v>#N/A</v>
      </c>
      <c r="DR130" s="559" t="e">
        <f>INDEX(LUNDI!$B$6:$B$29,MATCH($A$130,LUNDI!Y6:Y29,0))</f>
        <v>#N/A</v>
      </c>
      <c r="DS130" s="559" t="e">
        <f>INDEX(LUNDI!$B$6:$B$29,MATCH($A$130,LUNDI!Z6:Z29,0))</f>
        <v>#N/A</v>
      </c>
      <c r="DT130" s="559">
        <f>INDEX(LUNDI!$B$6:$B$29,MATCH($A$130,LUNDI!AA6:AA29,0))</f>
        <v>0.33333333333333331</v>
      </c>
      <c r="DU130" s="559">
        <f>INDEX(LUNDI!$B$6:$B$29,MATCH($A$130,LUNDI!AB6:AB29,0))</f>
        <v>0.33333333333333331</v>
      </c>
      <c r="DV130" s="572">
        <f t="shared" si="102"/>
        <v>0.66666666666666663</v>
      </c>
      <c r="DW130" s="543">
        <f t="shared" si="103"/>
        <v>0</v>
      </c>
      <c r="DX130" s="559" t="e">
        <f>INDEX(MARDI!$B$6:$B$29,MATCH($A$130,MARDI!D6:D29,0))</f>
        <v>#N/A</v>
      </c>
      <c r="DY130" s="559" t="e">
        <f>INDEX(MARDI!$B$6:$B$29,MATCH($A$130,MARDI!E6:E29,0))</f>
        <v>#N/A</v>
      </c>
      <c r="DZ130" s="559" t="e">
        <f>INDEX(MARDI!$B$6:$B$29,MATCH($A$130,MARDI!F6:F29,0))</f>
        <v>#N/A</v>
      </c>
      <c r="EA130" s="559" t="e">
        <f>INDEX(MARDI!$B$6:$B$29,MATCH($A$130,MARDI!G6:G29,0))</f>
        <v>#N/A</v>
      </c>
      <c r="EB130" s="559" t="e">
        <f>INDEX(MARDI!$B$6:$B$29,MATCH($A$130,MARDI!H6:H29,0))</f>
        <v>#N/A</v>
      </c>
      <c r="EC130" s="559" t="e">
        <f>INDEX(MARDI!$B$6:$B$29,MATCH($A$130,MARDI!I6:I29,0))</f>
        <v>#N/A</v>
      </c>
      <c r="ED130" s="559" t="e">
        <f>INDEX(MARDI!$B$6:$B$29,MATCH($A$130,MARDI!J6:J29,0))</f>
        <v>#N/A</v>
      </c>
      <c r="EE130" s="559" t="e">
        <f>INDEX(MARDI!$B$6:$B$29,MATCH($A$130,MARDI!K6:K29,0))</f>
        <v>#N/A</v>
      </c>
      <c r="EF130" s="559" t="e">
        <f>INDEX(MARDI!$B$6:$B$29,MATCH($A$130,MARDI!L6:L29,0))</f>
        <v>#N/A</v>
      </c>
      <c r="EG130" s="559" t="e">
        <f>INDEX(MARDI!$B$6:$B$29,MATCH($A$130,MARDI!M6:M29,0))</f>
        <v>#N/A</v>
      </c>
      <c r="EH130" s="559" t="e">
        <f>INDEX(MARDI!$B$6:$B$29,MATCH($A$130,MARDI!N6:N29,0))</f>
        <v>#N/A</v>
      </c>
      <c r="EI130" s="559" t="e">
        <f>INDEX(MARDI!$B$6:$B$29,MATCH($A$130,MARDI!O6:O29,0))</f>
        <v>#N/A</v>
      </c>
      <c r="EJ130" s="559" t="e">
        <f>INDEX(MARDI!$B$6:$B$29,MATCH($A$130,MARDI!P6:P29,0))</f>
        <v>#N/A</v>
      </c>
      <c r="EK130" s="559" t="e">
        <f>INDEX(MARDI!$B$6:$B$29,MATCH($A$130,MARDI!Q6:Q29,0))</f>
        <v>#N/A</v>
      </c>
      <c r="EL130" s="559" t="e">
        <f>INDEX(MARDI!$B$6:$B$29,MATCH($A$130,MARDI!R6:R29,0))</f>
        <v>#N/A</v>
      </c>
      <c r="EM130" s="559" t="e">
        <f>INDEX(MARDI!$B$6:$B$29,MATCH($A$130,MARDI!S6:S29,0))</f>
        <v>#N/A</v>
      </c>
      <c r="EN130" s="559" t="e">
        <f>INDEX(MARDI!$B$6:$B$29,MATCH($A$130,MARDI!T6:T29,0))</f>
        <v>#N/A</v>
      </c>
      <c r="EO130" s="559" t="e">
        <f>INDEX(MARDI!$B$6:$B$29,MATCH($A$130,MARDI!U6:U29,0))</f>
        <v>#N/A</v>
      </c>
      <c r="EP130" s="559" t="e">
        <f>INDEX(MARDI!$B$6:$B$29,MATCH($A$130,MARDI!V6:V29,0))</f>
        <v>#N/A</v>
      </c>
      <c r="EQ130" s="559" t="e">
        <f>INDEX(MARDI!$B$6:$B$29,MATCH($A$130,MARDI!W6:W29,0))</f>
        <v>#N/A</v>
      </c>
      <c r="ER130" s="559" t="e">
        <f>INDEX(MARDI!$B$6:$B$29,MATCH($A$130,MARDI!X6:X29,0))</f>
        <v>#N/A</v>
      </c>
      <c r="ES130" s="559" t="e">
        <f>INDEX(MARDI!$B$6:$B$29,MATCH($A$130,MARDI!Y6:Y29,0))</f>
        <v>#N/A</v>
      </c>
      <c r="ET130" s="559" t="e">
        <f>INDEX(MARDI!$B$6:$B$29,MATCH($A$130,MARDI!Z6:Z29,0))</f>
        <v>#N/A</v>
      </c>
      <c r="EU130" s="559">
        <f>INDEX(MARDI!$B$6:$B$29,MATCH($A$130,MARDI!AA6:AA29,0))</f>
        <v>0.33333333333333331</v>
      </c>
      <c r="EV130" s="559">
        <f>INDEX(MARDI!$B$6:$B$29,MATCH($A$130,MARDI!AB6:AB29,0))</f>
        <v>0.33333333333333331</v>
      </c>
      <c r="EW130" s="572">
        <f t="shared" si="104"/>
        <v>0.66666666666666663</v>
      </c>
      <c r="EY130" s="568">
        <f t="shared" si="79"/>
        <v>0</v>
      </c>
      <c r="EZ130" s="559" t="e">
        <f>INDEX(MERCREDI!$B$6:$B$29,MATCH($A$130,MERCREDI!D6:D29,0))</f>
        <v>#N/A</v>
      </c>
      <c r="FA130" s="559" t="e">
        <f>INDEX(MERCREDI!$B$6:$B$29,MATCH($A$130,MERCREDI!E6:E29,0))</f>
        <v>#N/A</v>
      </c>
      <c r="FB130" s="559" t="e">
        <f>INDEX(MERCREDI!$B$6:$B$29,MATCH($A$130,MERCREDI!F6:F29,0))</f>
        <v>#N/A</v>
      </c>
      <c r="FC130" s="559" t="e">
        <f>INDEX(MERCREDI!$B$6:$B$29,MATCH($A$130,MERCREDI!G6:G29,0))</f>
        <v>#N/A</v>
      </c>
      <c r="FD130" s="559" t="e">
        <f>INDEX(MERCREDI!$B$6:$B$29,MATCH($A$130,MERCREDI!H6:H29,0))</f>
        <v>#N/A</v>
      </c>
      <c r="FE130" s="559" t="e">
        <f>INDEX(MERCREDI!$B$6:$B$29,MATCH($A$130,MERCREDI!I6:I29,0))</f>
        <v>#N/A</v>
      </c>
      <c r="FF130" s="559" t="e">
        <f>INDEX(MERCREDI!$B$6:$B$29,MATCH($A$130,MERCREDI!J6:J29,0))</f>
        <v>#N/A</v>
      </c>
      <c r="FG130" s="559" t="e">
        <f>INDEX(MERCREDI!$B$6:$B$29,MATCH($A$130,MERCREDI!K6:K29,0))</f>
        <v>#N/A</v>
      </c>
      <c r="FH130" s="559" t="e">
        <f>INDEX(MERCREDI!$B$6:$B$29,MATCH($A$130,MERCREDI!L6:L29,0))</f>
        <v>#N/A</v>
      </c>
      <c r="FI130" s="559" t="e">
        <f>INDEX(MERCREDI!$B$6:$B$29,MATCH($A$130,MERCREDI!M6:M29,0))</f>
        <v>#N/A</v>
      </c>
      <c r="FJ130" s="559" t="e">
        <f>INDEX(MERCREDI!$B$6:$B$29,MATCH($A$130,MERCREDI!N6:N29,0))</f>
        <v>#N/A</v>
      </c>
      <c r="FK130" s="559" t="e">
        <f>INDEX(MERCREDI!$B$6:$B$29,MATCH($A$130,MERCREDI!O6:O29,0))</f>
        <v>#N/A</v>
      </c>
      <c r="FL130" s="559" t="e">
        <f>INDEX(MERCREDI!$B$6:$B$29,MATCH($A$130,MERCREDI!P6:P29,0))</f>
        <v>#N/A</v>
      </c>
      <c r="FM130" s="559" t="e">
        <f>INDEX(MERCREDI!$B$6:$B$29,MATCH($A$130,MERCREDI!Q6:Q29,0))</f>
        <v>#N/A</v>
      </c>
      <c r="FN130" s="559" t="e">
        <f>INDEX(MERCREDI!$B$6:$B$29,MATCH($A$130,MERCREDI!R6:R29,0))</f>
        <v>#N/A</v>
      </c>
      <c r="FO130" s="559" t="e">
        <f>INDEX(MERCREDI!$B$6:$B$29,MATCH($A$130,MERCREDI!S6:S29,0))</f>
        <v>#N/A</v>
      </c>
      <c r="FP130" s="559" t="e">
        <f>INDEX(MERCREDI!$B$6:$B$29,MATCH($A$130,MERCREDI!T6:T29,0))</f>
        <v>#N/A</v>
      </c>
      <c r="FQ130" s="559" t="e">
        <f>INDEX(MERCREDI!$B$6:$B$29,MATCH($A$130,MERCREDI!U6:U29,0))</f>
        <v>#N/A</v>
      </c>
      <c r="FR130" s="559" t="e">
        <f>INDEX(MERCREDI!$B$6:$B$29,MATCH($A$130,MERCREDI!V6:V29,0))</f>
        <v>#N/A</v>
      </c>
      <c r="FS130" s="559" t="e">
        <f>INDEX(MERCREDI!$B$6:$B$29,MATCH($A$130,MERCREDI!W6:W29,0))</f>
        <v>#N/A</v>
      </c>
      <c r="FT130" s="559" t="e">
        <f>INDEX(MERCREDI!$B$6:$B$29,MATCH($A$130,MERCREDI!X6:X29,0))</f>
        <v>#N/A</v>
      </c>
      <c r="FU130" s="559" t="e">
        <f>INDEX(MERCREDI!$B$6:$B$29,MATCH($A$130,MERCREDI!Y6:Y29,0))</f>
        <v>#N/A</v>
      </c>
      <c r="FV130" s="559" t="e">
        <f>INDEX(MERCREDI!$B$6:$B$29,MATCH($A$130,MERCREDI!Z6:Z29,0))</f>
        <v>#N/A</v>
      </c>
      <c r="FW130" s="559">
        <f>INDEX(MERCREDI!$B$6:$B$29,MATCH($A$130,MERCREDI!AA6:AA29,0))</f>
        <v>0.33333333333333331</v>
      </c>
      <c r="FX130" s="559">
        <f>INDEX(MERCREDI!$B$6:$B$29,MATCH($A$130,MERCREDI!AB6:AB29,0))</f>
        <v>0.33333333333333331</v>
      </c>
      <c r="FY130" s="572">
        <f t="shared" si="80"/>
        <v>0.66666666666666663</v>
      </c>
      <c r="GA130" s="570">
        <f t="shared" si="81"/>
        <v>0</v>
      </c>
      <c r="GB130" s="565" t="e">
        <f>INDEX(JEUDI!$B$6:$B$29,MATCH($A$130,JEUDI!D6:D29,0))</f>
        <v>#N/A</v>
      </c>
      <c r="GC130" s="565" t="e">
        <f>INDEX(JEUDI!$B$6:$B$29,MATCH($A$130,JEUDI!E6:E29,0))</f>
        <v>#N/A</v>
      </c>
      <c r="GD130" s="565" t="e">
        <f>INDEX(JEUDI!$B$6:$B$29,MATCH($A$130,JEUDI!F6:F29,0))</f>
        <v>#N/A</v>
      </c>
      <c r="GE130" s="565" t="e">
        <f>INDEX(JEUDI!$B$6:$B$29,MATCH($A$130,JEUDI!G6:G29,0))</f>
        <v>#N/A</v>
      </c>
      <c r="GF130" s="565" t="e">
        <f>INDEX(JEUDI!$B$6:$B$29,MATCH($A$130,JEUDI!H6:H29,0))</f>
        <v>#N/A</v>
      </c>
      <c r="GG130" s="565" t="e">
        <f>INDEX(JEUDI!$B$6:$B$29,MATCH($A$130,JEUDI!I6:I29,0))</f>
        <v>#N/A</v>
      </c>
      <c r="GH130" s="565" t="e">
        <f>INDEX(JEUDI!$B$6:$B$29,MATCH($A$130,JEUDI!J6:J29,0))</f>
        <v>#N/A</v>
      </c>
      <c r="GI130" s="565" t="e">
        <f>INDEX(JEUDI!$B$6:$B$29,MATCH($A$130,JEUDI!K6:K29,0))</f>
        <v>#N/A</v>
      </c>
      <c r="GJ130" s="565" t="e">
        <f>INDEX(JEUDI!$B$6:$B$29,MATCH($A$130,JEUDI!L6:L29,0))</f>
        <v>#N/A</v>
      </c>
      <c r="GK130" s="565" t="e">
        <f>INDEX(JEUDI!$B$6:$B$29,MATCH($A$130,JEUDI!M6:M29,0))</f>
        <v>#N/A</v>
      </c>
      <c r="GL130" s="565" t="e">
        <f>INDEX(JEUDI!$B$6:$B$29,MATCH($A$130,JEUDI!N6:N29,0))</f>
        <v>#N/A</v>
      </c>
      <c r="GM130" s="565" t="e">
        <f>INDEX(JEUDI!$B$6:$B$29,MATCH($A$130,JEUDI!O6:O29,0))</f>
        <v>#N/A</v>
      </c>
      <c r="GN130" s="565" t="e">
        <f>INDEX(JEUDI!$B$6:$B$29,MATCH($A$130,JEUDI!P6:P29,0))</f>
        <v>#N/A</v>
      </c>
      <c r="GO130" s="565" t="e">
        <f>INDEX(JEUDI!$B$6:$B$29,MATCH($A$130,JEUDI!Q6:Q29,0))</f>
        <v>#N/A</v>
      </c>
      <c r="GP130" s="565" t="e">
        <f>INDEX(JEUDI!$B$6:$B$29,MATCH($A$130,JEUDI!R6:R29,0))</f>
        <v>#N/A</v>
      </c>
      <c r="GQ130" s="565" t="e">
        <f>INDEX(JEUDI!$B$6:$B$29,MATCH($A$130,JEUDI!S6:S29,0))</f>
        <v>#N/A</v>
      </c>
      <c r="GR130" s="565" t="e">
        <f>INDEX(JEUDI!$B$6:$B$29,MATCH($A$130,JEUDI!T6:T29,0))</f>
        <v>#N/A</v>
      </c>
      <c r="GS130" s="565" t="e">
        <f>INDEX(JEUDI!$B$6:$B$29,MATCH($A$130,JEUDI!U6:U29,0))</f>
        <v>#N/A</v>
      </c>
      <c r="GT130" s="565" t="e">
        <f>INDEX(JEUDI!$B$6:$B$29,MATCH($A$130,JEUDI!V6:V29,0))</f>
        <v>#N/A</v>
      </c>
      <c r="GU130" s="565" t="e">
        <f>INDEX(JEUDI!$B$6:$B$29,MATCH($A$130,JEUDI!W6:W29,0))</f>
        <v>#N/A</v>
      </c>
      <c r="GV130" s="565" t="e">
        <f>INDEX(JEUDI!$B$6:$B$29,MATCH($A$130,JEUDI!X6:X29,0))</f>
        <v>#N/A</v>
      </c>
      <c r="GW130" s="565" t="e">
        <f>INDEX(JEUDI!$B$6:$B$29,MATCH($A$130,JEUDI!Y6:Y29,0))</f>
        <v>#N/A</v>
      </c>
      <c r="GX130" s="565" t="e">
        <f>INDEX(JEUDI!$B$6:$B$29,MATCH($A$130,JEUDI!Z6:Z29,0))</f>
        <v>#N/A</v>
      </c>
      <c r="GY130" s="565">
        <f>INDEX(JEUDI!$B$6:$B$29,MATCH($A$130,JEUDI!AA6:AA29,0))</f>
        <v>0.33333333333333331</v>
      </c>
      <c r="GZ130" s="565">
        <f>INDEX(JEUDI!$B$6:$B$29,MATCH($A$130,JEUDI!AB6:AB29,0))</f>
        <v>0.33333333333333331</v>
      </c>
      <c r="HA130" s="572">
        <f t="shared" si="82"/>
        <v>0.66666666666666663</v>
      </c>
      <c r="HC130" s="772">
        <f t="shared" si="83"/>
        <v>0</v>
      </c>
      <c r="HD130" s="565" t="e">
        <f>INDEX(VENDREDI!$B$6:$B$29,MATCH($A$130,VENDREDI!D6:D29,0))</f>
        <v>#N/A</v>
      </c>
      <c r="HE130" s="565" t="e">
        <f>INDEX(VENDREDI!$B$6:$B$29,MATCH($A$130,VENDREDI!E6:E29,0))</f>
        <v>#N/A</v>
      </c>
      <c r="HF130" s="565" t="e">
        <f>INDEX(VENDREDI!$B$6:$B$29,MATCH($A$130,VENDREDI!F6:F29,0))</f>
        <v>#N/A</v>
      </c>
      <c r="HG130" s="565" t="e">
        <f>INDEX(VENDREDI!$B$6:$B$29,MATCH($A$130,VENDREDI!G6:G29,0))</f>
        <v>#N/A</v>
      </c>
      <c r="HH130" s="565" t="e">
        <f>INDEX(VENDREDI!$B$6:$B$29,MATCH($A$130,VENDREDI!H6:H29,0))</f>
        <v>#N/A</v>
      </c>
      <c r="HI130" s="565" t="e">
        <f>INDEX(VENDREDI!$B$6:$B$29,MATCH($A$130,VENDREDI!I6:I29,0))</f>
        <v>#N/A</v>
      </c>
      <c r="HJ130" s="565" t="e">
        <f>INDEX(VENDREDI!$B$6:$B$29,MATCH($A$130,VENDREDI!J6:J29,0))</f>
        <v>#N/A</v>
      </c>
      <c r="HK130" s="565" t="e">
        <f>INDEX(VENDREDI!$B$6:$B$29,MATCH($A$130,VENDREDI!K6:K29,0))</f>
        <v>#N/A</v>
      </c>
      <c r="HL130" s="565" t="e">
        <f>INDEX(VENDREDI!$B$6:$B$29,MATCH($A$130,VENDREDI!L6:L29,0))</f>
        <v>#N/A</v>
      </c>
      <c r="HM130" s="565" t="e">
        <f>INDEX(VENDREDI!$B$6:$B$29,MATCH($A$130,VENDREDI!M6:M29,0))</f>
        <v>#N/A</v>
      </c>
      <c r="HN130" s="565" t="e">
        <f>INDEX(VENDREDI!$B$6:$B$29,MATCH($A$130,VENDREDI!N6:N29,0))</f>
        <v>#N/A</v>
      </c>
      <c r="HO130" s="565" t="e">
        <f>INDEX(VENDREDI!$B$6:$B$29,MATCH($A$130,VENDREDI!O6:O29,0))</f>
        <v>#N/A</v>
      </c>
      <c r="HP130" s="565" t="e">
        <f>INDEX(VENDREDI!$B$6:$B$29,MATCH($A$130,VENDREDI!P6:P29,0))</f>
        <v>#N/A</v>
      </c>
      <c r="HQ130" s="565" t="e">
        <f>INDEX(VENDREDI!$B$6:$B$29,MATCH($A$130,VENDREDI!Q6:Q29,0))</f>
        <v>#N/A</v>
      </c>
      <c r="HR130" s="565" t="e">
        <f>INDEX(VENDREDI!$B$6:$B$29,MATCH($A$130,VENDREDI!R6:R29,0))</f>
        <v>#N/A</v>
      </c>
      <c r="HS130" s="565" t="e">
        <f>INDEX(VENDREDI!$B$6:$B$29,MATCH($A$130,VENDREDI!S6:S29,0))</f>
        <v>#N/A</v>
      </c>
      <c r="HT130" s="565" t="e">
        <f>INDEX(VENDREDI!$B$6:$B$29,MATCH($A$130,VENDREDI!T6:T29,0))</f>
        <v>#N/A</v>
      </c>
      <c r="HU130" s="565" t="e">
        <f>INDEX(VENDREDI!$B$6:$B$29,MATCH($A$130,VENDREDI!U6:U29,0))</f>
        <v>#N/A</v>
      </c>
      <c r="HV130" s="565" t="e">
        <f>INDEX(VENDREDI!$B$6:$B$29,MATCH($A$130,VENDREDI!V6:V29,0))</f>
        <v>#N/A</v>
      </c>
      <c r="HW130" s="565" t="e">
        <f>INDEX(VENDREDI!$B$6:$B$29,MATCH($A$130,VENDREDI!W6:W29,0))</f>
        <v>#N/A</v>
      </c>
      <c r="HX130" s="565" t="e">
        <f>INDEX(VENDREDI!$B$6:$B$29,MATCH($A$130,VENDREDI!X6:X29,0))</f>
        <v>#N/A</v>
      </c>
      <c r="HY130" s="565" t="e">
        <f>INDEX(VENDREDI!$B$6:$B$29,MATCH($A$130,VENDREDI!Y6:Y29,0))</f>
        <v>#N/A</v>
      </c>
      <c r="HZ130" s="565" t="e">
        <f>INDEX(VENDREDI!$B$6:$B$29,MATCH($A$130,VENDREDI!Z6:Z29,0))</f>
        <v>#N/A</v>
      </c>
      <c r="IA130" s="565">
        <f>INDEX(VENDREDI!$B$6:$B$29,MATCH($A$130,VENDREDI!AA6:AA29,0))</f>
        <v>0.33333333333333331</v>
      </c>
      <c r="IB130" s="565">
        <f>INDEX(VENDREDI!$B$6:$B$29,MATCH($A$130,VENDREDI!AB6:AB29,0))</f>
        <v>0.33333333333333331</v>
      </c>
      <c r="IC130" s="572">
        <f t="shared" si="84"/>
        <v>0.66666666666666663</v>
      </c>
      <c r="IG130" s="772">
        <f t="shared" si="85"/>
        <v>0</v>
      </c>
      <c r="JG130" s="572">
        <f t="shared" si="86"/>
        <v>0</v>
      </c>
      <c r="JI130" s="772">
        <f t="shared" si="87"/>
        <v>0</v>
      </c>
      <c r="KI130" s="572">
        <f t="shared" si="88"/>
        <v>0</v>
      </c>
      <c r="KK130" s="565">
        <f t="shared" si="89"/>
        <v>0</v>
      </c>
      <c r="LK130" s="572">
        <f t="shared" si="90"/>
        <v>0</v>
      </c>
      <c r="LM130" s="565">
        <f t="shared" si="91"/>
        <v>0</v>
      </c>
      <c r="MM130" s="572">
        <f t="shared" si="92"/>
        <v>0</v>
      </c>
      <c r="MP130" s="565">
        <f t="shared" si="93"/>
        <v>0</v>
      </c>
      <c r="NP130" s="572">
        <f t="shared" si="94"/>
        <v>0</v>
      </c>
      <c r="NS130" s="564">
        <f t="shared" si="95"/>
        <v>0</v>
      </c>
      <c r="NT130" s="617" t="e">
        <f>INDEX(LUNDI!$B$63:$B$66,MATCH(A130,LUNDI!$D$63:$D$66,0))</f>
        <v>#N/A</v>
      </c>
      <c r="NU130" s="618" t="e">
        <f>INDEX(LUNDI!$B$63:$B$66,MATCH(A130,LUNDI!$E$63:$E$66,0))</f>
        <v>#N/A</v>
      </c>
      <c r="NV130" s="625" t="e">
        <f>INDEX(LUNDI!$H$63:$H$66,MATCH(A130,LUNDI!$J$63:$J$66,0))</f>
        <v>#N/A</v>
      </c>
      <c r="NW130" s="626" t="e">
        <f>INDEX(LUNDI!$H$63:$H$66,MATCH(A130,LUNDI!$K$63:$K$66,0))</f>
        <v>#N/A</v>
      </c>
      <c r="NX130" s="617" t="e">
        <f>INDEX(MARDI!$B$63:$B$66,MATCH(A130,MARDI!$D$63:$D$66,0))</f>
        <v>#N/A</v>
      </c>
      <c r="NY130" s="618" t="e">
        <f>INDEX(MARDI!$B$63:$B$66,MATCH(A130,MARDI!$E$63:$E$66,0))</f>
        <v>#N/A</v>
      </c>
      <c r="NZ130" s="625" t="e">
        <f>INDEX(MARDI!$H$63:$H$66,MATCH(A130,MARDI!$J$63:$J$66,0))</f>
        <v>#N/A</v>
      </c>
      <c r="OA130" s="626" t="e">
        <f>INDEX(MARDI!$H$63:$H$66,MATCH(A130,MARDI!$K$63:$K$66,0))</f>
        <v>#N/A</v>
      </c>
      <c r="OB130" s="617" t="e">
        <f>INDEX(MERCREDI!$B$63:$B$66,MATCH(A130,MERCREDI!$D$63:$D$66,0))</f>
        <v>#N/A</v>
      </c>
      <c r="OC130" s="618" t="e">
        <f>INDEX(MERCREDI!$B$63:$B$66,MATCH(A130,MERCREDI!$E$63:$E$66,0))</f>
        <v>#N/A</v>
      </c>
      <c r="OD130" s="625" t="e">
        <f>INDEX(MERCREDI!$H$63:$H$66,MATCH(A130,MERCREDI!$J$63:$J$66,0))</f>
        <v>#N/A</v>
      </c>
      <c r="OE130" s="626" t="e">
        <f>INDEX(MERCREDI!$H$63:$H$66,MATCH(A130,MERCREDI!$K$63:$K$66,0))</f>
        <v>#N/A</v>
      </c>
      <c r="OF130" s="617" t="e">
        <f>INDEX(JEUDI!$B$63:$B$66,MATCH(A130,JEUDI!$D$63:$D$66,0))</f>
        <v>#N/A</v>
      </c>
      <c r="OG130" s="618" t="e">
        <f>INDEX(JEUDI!$B$63:$B$66,MATCH(A130,JEUDI!$E$63:$E$66,0))</f>
        <v>#N/A</v>
      </c>
      <c r="OH130" s="625" t="e">
        <f>INDEX(JEUDI!$H$63:$H$66,MATCH(A130,JEUDI!$J$63:$J$66,0))</f>
        <v>#N/A</v>
      </c>
      <c r="OI130" s="626" t="e">
        <f>INDEX(JEUDI!$H$63:$H$66,MATCH(A130,JEUDI!$K$63:$K$66,0))</f>
        <v>#N/A</v>
      </c>
      <c r="OJ130" s="617" t="e">
        <f>INDEX(VENDREDI!$B$63:$B$66,MATCH(A130,VENDREDI!$D$63:$D$66,0))</f>
        <v>#N/A</v>
      </c>
      <c r="OK130" s="618" t="e">
        <f>INDEX(VENDREDI!$B$63:$B$66,MATCH(A130,VENDREDI!$E$63:$E$66,0))</f>
        <v>#N/A</v>
      </c>
      <c r="OL130" s="625" t="e">
        <f>INDEX(VENDREDI!$H$63:$H$66,MATCH(A130,VENDREDI!$J$63:$J$66,0))</f>
        <v>#N/A</v>
      </c>
      <c r="OM130" s="626" t="e">
        <f>INDEX(VENDREDI!$H$63:$H$66,MATCH(A130,VENDREDI!$K$63:$K$66,0))</f>
        <v>#N/A</v>
      </c>
      <c r="ON130" s="669">
        <f t="shared" si="96"/>
        <v>0</v>
      </c>
      <c r="OO130" s="641" t="e">
        <f>INDEX(LUNDI!$C$63:$C$66,MATCH(A130,LUNDI!$D$63:$D$66,0))</f>
        <v>#N/A</v>
      </c>
      <c r="OP130" s="642" t="e">
        <f>INDEX(LUNDI!$C$63:$C$66,MATCH(A130,LUNDI!$E$63:$E$66,0))</f>
        <v>#N/A</v>
      </c>
      <c r="OQ130" s="645" t="e">
        <f>INDEX(LUNDI!$I$63:$I$66,MATCH(A130,LUNDI!$J$63:$J$66,0))</f>
        <v>#N/A</v>
      </c>
      <c r="OR130" s="646" t="e">
        <f>INDEX(LUNDI!$I$63:$I$66,MATCH(A130,LUNDI!$K$63:$K$66,0))</f>
        <v>#N/A</v>
      </c>
      <c r="OS130" s="649" t="e">
        <f>INDEX(MARDI!$C$63:$C$66,MATCH(A130,MARDI!$D$63:$D$66,0))</f>
        <v>#N/A</v>
      </c>
      <c r="OT130" s="650" t="e">
        <f>INDEX(MARDI!$C$63:$C$66,MATCH(A130,MARDI!$E$63:$E$66,0))</f>
        <v>#N/A</v>
      </c>
      <c r="OU130" s="651" t="e">
        <f>INDEX(MARDI!$I$63:$I$66,MATCH(A130,MARDI!$J$63:$J$66,0))</f>
        <v>#N/A</v>
      </c>
      <c r="OV130" s="652" t="e">
        <f>INDEX(MARDI!$I$63:$I$66,MATCH(A130,MARDI!$K$63:$K$66,0))</f>
        <v>#N/A</v>
      </c>
      <c r="OW130" s="657" t="e">
        <f>INDEX(MERCREDI!$C$63:$C$66,MATCH(A130,MERCREDI!$D$63:$D$66,0))</f>
        <v>#N/A</v>
      </c>
      <c r="OX130" s="658" t="e">
        <f>INDEX(MERCREDI!$C$63:$C$66,MATCH(A130,MERCREDI!$E$63:$E$66,0))</f>
        <v>#N/A</v>
      </c>
      <c r="OY130" s="659" t="e">
        <f>INDEX(MERCREDI!$I$63:$I$66,MATCH(A130,MERCREDI!$J$63:$J$66,0))</f>
        <v>#N/A</v>
      </c>
      <c r="OZ130" s="660" t="e">
        <f>INDEX(MERCREDI!$I$63:$I$66,MATCH(A130,MERCREDI!$K$63:$K$66,0))</f>
        <v>#N/A</v>
      </c>
      <c r="PA130" s="657" t="e">
        <f>INDEX(JEUDI!$C$63:$C$66,MATCH(A130,JEUDI!$D$63:$D$66,0))</f>
        <v>#N/A</v>
      </c>
      <c r="PB130" s="658" t="e">
        <f>INDEX(JEUDI!$C$63:$C$66,MATCH(A130,JEUDI!$E$63:$E$66,0))</f>
        <v>#N/A</v>
      </c>
      <c r="PC130" s="659" t="e">
        <f>INDEX(JEUDI!$I$63:$I$66,MATCH(A130,JEUDI!$J$63:$J$66,0))</f>
        <v>#N/A</v>
      </c>
      <c r="PD130" s="660" t="e">
        <f>INDEX(JEUDI!$I$63:$I$66,MATCH(A130,JEUDI!$K$63:$K$66,0))</f>
        <v>#N/A</v>
      </c>
      <c r="PE130" s="657" t="e">
        <f>INDEX(VENDREDI!$C$63:$C$66,MATCH(A130,VENDREDI!$D$63:$D$66,0))</f>
        <v>#N/A</v>
      </c>
      <c r="PF130" s="658" t="e">
        <f>INDEX(VENDREDI!$C$63:$C$66,MATCH(A130,VENDREDI!$E$63:$E$66,0))</f>
        <v>#N/A</v>
      </c>
      <c r="PG130" s="659" t="e">
        <f>INDEX(VENDREDI!$I$63:$I$66,MATCH(A130,VENDREDI!$J$63:$J$66,0))</f>
        <v>#N/A</v>
      </c>
      <c r="PH130" s="660" t="e">
        <f>INDEX(VENDREDI!$I$63:$I$66,MATCH(A130,VENDREDI!$K$63:$K$66,0))</f>
        <v>#N/A</v>
      </c>
    </row>
    <row r="131" spans="1:424" x14ac:dyDescent="0.25">
      <c r="A131" s="198">
        <f>'LISTE DES PROFS'!A126</f>
        <v>0</v>
      </c>
      <c r="B131" s="226">
        <f t="shared" si="69"/>
        <v>0</v>
      </c>
      <c r="C131" s="487">
        <f t="shared" si="70"/>
        <v>0</v>
      </c>
      <c r="D131" s="481">
        <f t="shared" si="71"/>
        <v>0</v>
      </c>
      <c r="E131" s="482">
        <f t="shared" si="72"/>
        <v>0</v>
      </c>
      <c r="F131" s="226">
        <f t="shared" si="73"/>
        <v>0</v>
      </c>
      <c r="G131" s="487">
        <f t="shared" si="74"/>
        <v>0</v>
      </c>
      <c r="H131" s="481">
        <f t="shared" si="97"/>
        <v>0</v>
      </c>
      <c r="I131" s="482">
        <f t="shared" si="76"/>
        <v>0</v>
      </c>
      <c r="J131" s="226">
        <f t="shared" si="98"/>
        <v>0</v>
      </c>
      <c r="K131" s="487">
        <f t="shared" si="99"/>
        <v>0</v>
      </c>
      <c r="L131" s="481">
        <f t="shared" si="100"/>
        <v>0</v>
      </c>
      <c r="M131" s="482">
        <f t="shared" si="101"/>
        <v>0</v>
      </c>
      <c r="N131" s="492">
        <f t="shared" si="77"/>
        <v>0</v>
      </c>
      <c r="P131" s="226">
        <f>COUNTIF(LUNDI!$D$6:$AB$15,A131)</f>
        <v>0</v>
      </c>
      <c r="Q131" s="228">
        <f>COUNTIF(LUNDI!$D$20:$Y$29,A131)</f>
        <v>0</v>
      </c>
      <c r="R131" s="444">
        <f t="shared" si="56"/>
        <v>0</v>
      </c>
      <c r="S131" s="228">
        <f>COUNTIF(MARDI!$D$6:$AB$15,A131)</f>
        <v>0</v>
      </c>
      <c r="T131" s="228">
        <f>COUNTIF(MARDI!$D$20:$Y$29,A131)</f>
        <v>0</v>
      </c>
      <c r="U131" s="444">
        <f t="shared" si="57"/>
        <v>0</v>
      </c>
      <c r="V131" s="228">
        <f>COUNTIF(MERCREDI!$D$6:$AB$15,A131)</f>
        <v>0</v>
      </c>
      <c r="W131" s="228">
        <f>COUNTIF(MERCREDI!$D$20:$Y$29,A131)</f>
        <v>0</v>
      </c>
      <c r="X131" s="444">
        <f t="shared" si="58"/>
        <v>0</v>
      </c>
      <c r="Y131" s="228">
        <f>COUNTIF(JEUDI!$D$6:$AB$15,A131)</f>
        <v>0</v>
      </c>
      <c r="Z131" s="228">
        <f>COUNTIF(JEUDI!$D$20:$Y$29,A131)</f>
        <v>0</v>
      </c>
      <c r="AA131" s="444">
        <f t="shared" si="59"/>
        <v>0</v>
      </c>
      <c r="AB131" s="228">
        <f>COUNTIF(VENDREDI!$D$6:$AB$15,A131)</f>
        <v>0</v>
      </c>
      <c r="AC131" s="229">
        <f>COUNTIF(VENDREDI!$D$20:$Y$29,A131)</f>
        <v>0</v>
      </c>
      <c r="AD131" s="451">
        <f t="shared" si="60"/>
        <v>0</v>
      </c>
      <c r="AE131" s="226">
        <f>COUNTIF(LUNDI!$D$63:$D$66,A131)</f>
        <v>0</v>
      </c>
      <c r="AF131" s="227">
        <f>COUNTIF(LUNDI!$E$63:$E$66,A131)</f>
        <v>0</v>
      </c>
      <c r="AG131" s="228">
        <f>COUNTIF(MARDI!$D$63:$D$66,A131)</f>
        <v>0</v>
      </c>
      <c r="AH131" s="234">
        <f>COUNTIF(MARDI!$E$63:$E$66,A131)</f>
        <v>0</v>
      </c>
      <c r="AI131" s="228">
        <f>COUNTIF(MERCREDI!$D$63:$D$66,A131)</f>
        <v>0</v>
      </c>
      <c r="AJ131" s="234">
        <f>COUNTIF(MERCREDI!$E$63:$E$66,A131)</f>
        <v>0</v>
      </c>
      <c r="AK131" s="228">
        <f>COUNTIF(JEUDI!$D$63:$D$66,A131)</f>
        <v>0</v>
      </c>
      <c r="AL131" s="227">
        <f>COUNTIF(JEUDI!$E$63:$E$66,A131)</f>
        <v>0</v>
      </c>
      <c r="AM131" s="228">
        <f>COUNTIF(VENDREDI!$D$63:$D$66,A131)</f>
        <v>0</v>
      </c>
      <c r="AN131" s="525">
        <f>COUNTIF(VENDREDI!$E$63:$E$66,A131)</f>
        <v>0</v>
      </c>
      <c r="AO131" s="226">
        <f>COUNTIF(LUNDI!$F$63:$F$66,A131)</f>
        <v>0</v>
      </c>
      <c r="AP131" s="227"/>
      <c r="AQ131" s="228">
        <f>COUNTIF(MARDI!$F$63:$F$66,A131)</f>
        <v>0</v>
      </c>
      <c r="AR131" s="227"/>
      <c r="AS131" s="228">
        <f>COUNTIF(MERCREDI!$F$63:$F$66,A131)</f>
        <v>0</v>
      </c>
      <c r="AT131" s="227"/>
      <c r="AU131" s="228">
        <f>COUNTIF(JEUDI!$F$63:$F$66,A131)</f>
        <v>0</v>
      </c>
      <c r="AV131" s="227"/>
      <c r="AW131" s="229">
        <f>COUNTIF(VENDREDI!$F$63:$F$66,A131)</f>
        <v>0</v>
      </c>
      <c r="AZ131" s="236">
        <f>COUNTIF(LUNDI!$D$35:$AB$44,A131)</f>
        <v>0</v>
      </c>
      <c r="BA131" s="237">
        <f>COUNTIF(LUNDI!$D$49:$Y$58,A131)</f>
        <v>0</v>
      </c>
      <c r="BB131" s="444">
        <f t="shared" si="61"/>
        <v>0</v>
      </c>
      <c r="BC131" s="237">
        <f>COUNTIF(MARDI!$D$35:$AB$44,A131)</f>
        <v>0</v>
      </c>
      <c r="BD131" s="237">
        <f>COUNTIF(MARDI!$D$49:$Y$58,A131)</f>
        <v>0</v>
      </c>
      <c r="BE131" s="444">
        <f t="shared" si="62"/>
        <v>0</v>
      </c>
      <c r="BF131" s="237">
        <f>COUNTIF(MERCREDI!$D$35:$AB$44,A131)</f>
        <v>0</v>
      </c>
      <c r="BG131" s="237">
        <f>COUNTIF(MERCREDI!$D$49:$Y$58,A131)</f>
        <v>0</v>
      </c>
      <c r="BH131" s="444">
        <f t="shared" si="63"/>
        <v>0</v>
      </c>
      <c r="BI131" s="237">
        <f>COUNTIF(JEUDI!$D$35:$AB$44,A131)</f>
        <v>0</v>
      </c>
      <c r="BJ131" s="237">
        <f>COUNTIF(JEUDI!$D$49:$Y$58,A131)</f>
        <v>0</v>
      </c>
      <c r="BK131" s="444">
        <f t="shared" si="64"/>
        <v>0</v>
      </c>
      <c r="BL131" s="237">
        <f>COUNTIF(VENDREDI!$D$35:$AB$44,A131)</f>
        <v>0</v>
      </c>
      <c r="BM131" s="238">
        <f>COUNTIF(VENDREDI!$D$49:$Y$58,A131)</f>
        <v>0</v>
      </c>
      <c r="BN131" s="451">
        <f t="shared" si="65"/>
        <v>0</v>
      </c>
      <c r="BO131" s="207">
        <f>COUNTIF(LUNDI!$J$63:$J$66,A131)</f>
        <v>0</v>
      </c>
      <c r="BP131" s="41">
        <f>COUNTIF(LUNDI!$K$63:$K$66,A131)</f>
        <v>0</v>
      </c>
      <c r="BQ131" s="207">
        <f>COUNTIF(MARDI!$J$63:$J$66,A131)</f>
        <v>0</v>
      </c>
      <c r="BR131" s="41">
        <f>COUNTIF(MARDI!$K$63:$K$66,A131)</f>
        <v>0</v>
      </c>
      <c r="BS131" s="207">
        <f>COUNTIF(MERCREDI!$J$63:$J$66,A131)</f>
        <v>0</v>
      </c>
      <c r="BT131" s="41">
        <f>COUNTIF(MERCREDI!$K$63:$K$66,A131)</f>
        <v>0</v>
      </c>
      <c r="BU131" s="207">
        <f>COUNTIF(JEUDI!$J$63:$J$66,A131)</f>
        <v>0</v>
      </c>
      <c r="BV131" s="41">
        <f>COUNTIF(JEUDI!$K$63:$K$66,A131)</f>
        <v>0</v>
      </c>
      <c r="BW131" s="207">
        <f>COUNTIF(VENDREDI!$J$63:$J$66,A131)</f>
        <v>0</v>
      </c>
      <c r="BX131" s="42">
        <f>COUNTIF(VENDREDI!$K$63:$K$66,A131)</f>
        <v>0</v>
      </c>
      <c r="BY131" s="207">
        <f>COUNTIF(LUNDI!$L$66:$L187,A131)</f>
        <v>0</v>
      </c>
      <c r="BZ131" s="208"/>
      <c r="CA131" s="41">
        <f>COUNTIF(MARDI!$L$63:$L$66,A131)</f>
        <v>0</v>
      </c>
      <c r="CB131" s="208"/>
      <c r="CC131" s="208">
        <f>COUNTIF(MERCREDI!$L$63:$L$66,A131)</f>
        <v>0</v>
      </c>
      <c r="CD131" s="208"/>
      <c r="CE131" s="41">
        <f>COUNTIF(JEUDI!$L$63:$L$66,A131)</f>
        <v>0</v>
      </c>
      <c r="CF131" s="208"/>
      <c r="CG131" s="209">
        <f>COUNTIF(VENDREDI!$L$63:$L$66,A131)</f>
        <v>0</v>
      </c>
      <c r="CH131" s="466"/>
      <c r="CI131" s="466"/>
      <c r="CJ131" s="466"/>
      <c r="CK131" s="43">
        <f>COUNTIF(LUNDI!$O$64:$O$66,A131)</f>
        <v>0</v>
      </c>
      <c r="CL131" s="41">
        <f>COUNTIF(MARDI!$O$64:$O$66,A131)</f>
        <v>0</v>
      </c>
      <c r="CM131" s="41">
        <f>COUNTIF(MERCREDI!$O$64:$O$66,A131)</f>
        <v>0</v>
      </c>
      <c r="CN131" s="41">
        <f>COUNTIF(JEUDI!$O$64:$O$66,A131)</f>
        <v>0</v>
      </c>
      <c r="CO131" s="42">
        <f>COUNTIF(VENDREDI!$O$64:$O$66,A131)</f>
        <v>0</v>
      </c>
      <c r="CQ131" s="43">
        <f>COUNTIF(LUNDI!$P$64:$P$66,A131)</f>
        <v>0</v>
      </c>
      <c r="CR131" s="41">
        <f>COUNTIF(MARDI!$P$64:$P$66,A131)</f>
        <v>0</v>
      </c>
      <c r="CS131" s="41">
        <f>COUNTIF(MERCREDI!$P$64:$P$66,A131)</f>
        <v>0</v>
      </c>
      <c r="CT131" s="41">
        <f>COUNTIF(JEUDI!$P$64:$P$66,A131)</f>
        <v>0</v>
      </c>
      <c r="CU131" s="42">
        <f>COUNTIF(VENDREDI!$P$64:$P$66,A131)</f>
        <v>0</v>
      </c>
      <c r="CV131" s="543">
        <f t="shared" si="78"/>
        <v>0</v>
      </c>
      <c r="CW131" s="559" t="e">
        <f>INDEX(LUNDI!$B$6:$B$29,MATCH($A$131,LUNDI!D6:D29,0))</f>
        <v>#N/A</v>
      </c>
      <c r="CX131" s="559" t="e">
        <f>INDEX(LUNDI!$B$6:$B$29,MATCH($A$131,LUNDI!E6:E29,0))</f>
        <v>#N/A</v>
      </c>
      <c r="CY131" s="559" t="e">
        <f>INDEX(LUNDI!$B$6:$B$29,MATCH($A$131,LUNDI!F6:F29,0))</f>
        <v>#N/A</v>
      </c>
      <c r="CZ131" s="559" t="e">
        <f>INDEX(LUNDI!$B$6:$B$29,MATCH($A$131,LUNDI!G6:G29,0))</f>
        <v>#N/A</v>
      </c>
      <c r="DA131" s="559" t="e">
        <f>INDEX(LUNDI!$B$6:$B$29,MATCH($A$131,LUNDI!H6:H29,0))</f>
        <v>#N/A</v>
      </c>
      <c r="DB131" s="559" t="e">
        <f>INDEX(LUNDI!$B$6:$B$29,MATCH($A$131,LUNDI!I6:I29,0))</f>
        <v>#N/A</v>
      </c>
      <c r="DC131" s="559" t="e">
        <f>INDEX(LUNDI!$B$6:$B$29,MATCH($A$131,LUNDI!J6:J29,0))</f>
        <v>#N/A</v>
      </c>
      <c r="DD131" s="559" t="e">
        <f>INDEX(LUNDI!$B$6:$B$29,MATCH($A$131,LUNDI!K6:K29,0))</f>
        <v>#N/A</v>
      </c>
      <c r="DE131" s="559" t="e">
        <f>INDEX(LUNDI!$B$6:$B$29,MATCH($A$131,LUNDI!L6:L29,0))</f>
        <v>#N/A</v>
      </c>
      <c r="DF131" s="559" t="e">
        <f>INDEX(LUNDI!$B$6:$B$29,MATCH($A$131,LUNDI!M6:M29,0))</f>
        <v>#N/A</v>
      </c>
      <c r="DG131" s="559" t="e">
        <f>INDEX(LUNDI!$B$6:$B$29,MATCH($A$131,LUNDI!N6:N29,0))</f>
        <v>#N/A</v>
      </c>
      <c r="DH131" s="559" t="e">
        <f>INDEX(LUNDI!$B$6:$B$29,MATCH($A$131,LUNDI!O6:O29,0))</f>
        <v>#N/A</v>
      </c>
      <c r="DI131" s="559" t="e">
        <f>INDEX(LUNDI!$B$6:$B$29,MATCH($A$131,LUNDI!P6:P29,0))</f>
        <v>#N/A</v>
      </c>
      <c r="DJ131" s="559" t="e">
        <f>INDEX(LUNDI!$B$6:$B$29,MATCH($A$131,LUNDI!Q6:Q29,0))</f>
        <v>#N/A</v>
      </c>
      <c r="DK131" s="559" t="e">
        <f>INDEX(LUNDI!$B$6:$B$29,MATCH($A$131,LUNDI!R6:R29,0))</f>
        <v>#N/A</v>
      </c>
      <c r="DL131" s="559" t="e">
        <f>INDEX(LUNDI!$B$6:$B$29,MATCH($A$131,LUNDI!S6:S29,0))</f>
        <v>#N/A</v>
      </c>
      <c r="DM131" s="559" t="e">
        <f>INDEX(LUNDI!$B$6:$B$29,MATCH($A$131,LUNDI!T6:T29,0))</f>
        <v>#N/A</v>
      </c>
      <c r="DN131" s="559" t="e">
        <f>INDEX(LUNDI!$B$6:$B$29,MATCH($A$131,LUNDI!U6:U29,0))</f>
        <v>#N/A</v>
      </c>
      <c r="DO131" s="559" t="e">
        <f>INDEX(LUNDI!$B$6:$B$29,MATCH($A$131,LUNDI!V6:V29,0))</f>
        <v>#N/A</v>
      </c>
      <c r="DP131" s="559" t="e">
        <f>INDEX(LUNDI!$B$6:$B$29,MATCH($A$131,LUNDI!W6:W29,0))</f>
        <v>#N/A</v>
      </c>
      <c r="DQ131" s="559" t="e">
        <f>INDEX(LUNDI!$B$6:$B$29,MATCH($A$131,LUNDI!X6:X29,0))</f>
        <v>#N/A</v>
      </c>
      <c r="DR131" s="559" t="e">
        <f>INDEX(LUNDI!$B$6:$B$29,MATCH($A$131,LUNDI!Y6:Y29,0))</f>
        <v>#N/A</v>
      </c>
      <c r="DS131" s="559" t="e">
        <f>INDEX(LUNDI!$B$6:$B$29,MATCH($A$131,LUNDI!Z6:Z29,0))</f>
        <v>#N/A</v>
      </c>
      <c r="DT131" s="559">
        <f>INDEX(LUNDI!$B$6:$B$29,MATCH($A$131,LUNDI!AA6:AA29,0))</f>
        <v>0.33333333333333331</v>
      </c>
      <c r="DU131" s="559">
        <f>INDEX(LUNDI!$B$6:$B$29,MATCH($A$131,LUNDI!AB6:AB29,0))</f>
        <v>0.33333333333333331</v>
      </c>
      <c r="DV131" s="572">
        <f t="shared" si="102"/>
        <v>0.66666666666666663</v>
      </c>
      <c r="DW131" s="543">
        <f t="shared" si="103"/>
        <v>0</v>
      </c>
      <c r="DX131" s="559" t="e">
        <f>INDEX(MARDI!$B$6:$B$29,MATCH($A$131,MARDI!D6:D29,0))</f>
        <v>#N/A</v>
      </c>
      <c r="DY131" s="559" t="e">
        <f>INDEX(MARDI!$B$6:$B$29,MATCH($A$131,MARDI!E6:E29,0))</f>
        <v>#N/A</v>
      </c>
      <c r="DZ131" s="559" t="e">
        <f>INDEX(MARDI!$B$6:$B$29,MATCH($A$131,MARDI!F6:F29,0))</f>
        <v>#N/A</v>
      </c>
      <c r="EA131" s="559" t="e">
        <f>INDEX(MARDI!$B$6:$B$29,MATCH($A$131,MARDI!G6:G29,0))</f>
        <v>#N/A</v>
      </c>
      <c r="EB131" s="559" t="e">
        <f>INDEX(MARDI!$B$6:$B$29,MATCH($A$131,MARDI!H6:H29,0))</f>
        <v>#N/A</v>
      </c>
      <c r="EC131" s="559" t="e">
        <f>INDEX(MARDI!$B$6:$B$29,MATCH($A$131,MARDI!I6:I29,0))</f>
        <v>#N/A</v>
      </c>
      <c r="ED131" s="559" t="e">
        <f>INDEX(MARDI!$B$6:$B$29,MATCH($A$131,MARDI!J6:J29,0))</f>
        <v>#N/A</v>
      </c>
      <c r="EE131" s="559" t="e">
        <f>INDEX(MARDI!$B$6:$B$29,MATCH($A$131,MARDI!K6:K29,0))</f>
        <v>#N/A</v>
      </c>
      <c r="EF131" s="559" t="e">
        <f>INDEX(MARDI!$B$6:$B$29,MATCH($A$131,MARDI!L6:L29,0))</f>
        <v>#N/A</v>
      </c>
      <c r="EG131" s="559" t="e">
        <f>INDEX(MARDI!$B$6:$B$29,MATCH($A$131,MARDI!M6:M29,0))</f>
        <v>#N/A</v>
      </c>
      <c r="EH131" s="559" t="e">
        <f>INDEX(MARDI!$B$6:$B$29,MATCH($A$131,MARDI!N6:N29,0))</f>
        <v>#N/A</v>
      </c>
      <c r="EI131" s="559" t="e">
        <f>INDEX(MARDI!$B$6:$B$29,MATCH($A$131,MARDI!O6:O29,0))</f>
        <v>#N/A</v>
      </c>
      <c r="EJ131" s="559" t="e">
        <f>INDEX(MARDI!$B$6:$B$29,MATCH($A$131,MARDI!P6:P29,0))</f>
        <v>#N/A</v>
      </c>
      <c r="EK131" s="559" t="e">
        <f>INDEX(MARDI!$B$6:$B$29,MATCH($A$131,MARDI!Q6:Q29,0))</f>
        <v>#N/A</v>
      </c>
      <c r="EL131" s="559" t="e">
        <f>INDEX(MARDI!$B$6:$B$29,MATCH($A$131,MARDI!R6:R29,0))</f>
        <v>#N/A</v>
      </c>
      <c r="EM131" s="559" t="e">
        <f>INDEX(MARDI!$B$6:$B$29,MATCH($A$131,MARDI!S6:S29,0))</f>
        <v>#N/A</v>
      </c>
      <c r="EN131" s="559" t="e">
        <f>INDEX(MARDI!$B$6:$B$29,MATCH($A$131,MARDI!T6:T29,0))</f>
        <v>#N/A</v>
      </c>
      <c r="EO131" s="559" t="e">
        <f>INDEX(MARDI!$B$6:$B$29,MATCH($A$131,MARDI!U6:U29,0))</f>
        <v>#N/A</v>
      </c>
      <c r="EP131" s="559" t="e">
        <f>INDEX(MARDI!$B$6:$B$29,MATCH($A$131,MARDI!V6:V29,0))</f>
        <v>#N/A</v>
      </c>
      <c r="EQ131" s="559" t="e">
        <f>INDEX(MARDI!$B$6:$B$29,MATCH($A$131,MARDI!W6:W29,0))</f>
        <v>#N/A</v>
      </c>
      <c r="ER131" s="559" t="e">
        <f>INDEX(MARDI!$B$6:$B$29,MATCH($A$131,MARDI!X6:X29,0))</f>
        <v>#N/A</v>
      </c>
      <c r="ES131" s="559" t="e">
        <f>INDEX(MARDI!$B$6:$B$29,MATCH($A$131,MARDI!Y6:Y29,0))</f>
        <v>#N/A</v>
      </c>
      <c r="ET131" s="559" t="e">
        <f>INDEX(MARDI!$B$6:$B$29,MATCH($A$131,MARDI!Z6:Z29,0))</f>
        <v>#N/A</v>
      </c>
      <c r="EU131" s="559">
        <f>INDEX(MARDI!$B$6:$B$29,MATCH($A$131,MARDI!AA6:AA29,0))</f>
        <v>0.33333333333333331</v>
      </c>
      <c r="EV131" s="559">
        <f>INDEX(MARDI!$B$6:$B$29,MATCH($A$131,MARDI!AB6:AB29,0))</f>
        <v>0.33333333333333331</v>
      </c>
      <c r="EW131" s="572">
        <f t="shared" si="104"/>
        <v>0.66666666666666663</v>
      </c>
      <c r="EY131" s="568">
        <f t="shared" si="79"/>
        <v>0</v>
      </c>
      <c r="EZ131" s="559" t="e">
        <f>INDEX(MERCREDI!$B$6:$B$29,MATCH($A$131,MERCREDI!D6:D29,0))</f>
        <v>#N/A</v>
      </c>
      <c r="FA131" s="559" t="e">
        <f>INDEX(MERCREDI!$B$6:$B$29,MATCH($A$131,MERCREDI!E6:E29,0))</f>
        <v>#N/A</v>
      </c>
      <c r="FB131" s="559" t="e">
        <f>INDEX(MERCREDI!$B$6:$B$29,MATCH($A$131,MERCREDI!F6:F29,0))</f>
        <v>#N/A</v>
      </c>
      <c r="FC131" s="559" t="e">
        <f>INDEX(MERCREDI!$B$6:$B$29,MATCH($A$131,MERCREDI!G6:G29,0))</f>
        <v>#N/A</v>
      </c>
      <c r="FD131" s="559" t="e">
        <f>INDEX(MERCREDI!$B$6:$B$29,MATCH($A$131,MERCREDI!H6:H29,0))</f>
        <v>#N/A</v>
      </c>
      <c r="FE131" s="559" t="e">
        <f>INDEX(MERCREDI!$B$6:$B$29,MATCH($A$131,MERCREDI!I6:I29,0))</f>
        <v>#N/A</v>
      </c>
      <c r="FF131" s="559" t="e">
        <f>INDEX(MERCREDI!$B$6:$B$29,MATCH($A$131,MERCREDI!J6:J29,0))</f>
        <v>#N/A</v>
      </c>
      <c r="FG131" s="559" t="e">
        <f>INDEX(MERCREDI!$B$6:$B$29,MATCH($A$131,MERCREDI!K6:K29,0))</f>
        <v>#N/A</v>
      </c>
      <c r="FH131" s="559" t="e">
        <f>INDEX(MERCREDI!$B$6:$B$29,MATCH($A$131,MERCREDI!L6:L29,0))</f>
        <v>#N/A</v>
      </c>
      <c r="FI131" s="559" t="e">
        <f>INDEX(MERCREDI!$B$6:$B$29,MATCH($A$131,MERCREDI!M6:M29,0))</f>
        <v>#N/A</v>
      </c>
      <c r="FJ131" s="559" t="e">
        <f>INDEX(MERCREDI!$B$6:$B$29,MATCH($A$131,MERCREDI!N6:N29,0))</f>
        <v>#N/A</v>
      </c>
      <c r="FK131" s="559" t="e">
        <f>INDEX(MERCREDI!$B$6:$B$29,MATCH($A$131,MERCREDI!O6:O29,0))</f>
        <v>#N/A</v>
      </c>
      <c r="FL131" s="559" t="e">
        <f>INDEX(MERCREDI!$B$6:$B$29,MATCH($A$131,MERCREDI!P6:P29,0))</f>
        <v>#N/A</v>
      </c>
      <c r="FM131" s="559" t="e">
        <f>INDEX(MERCREDI!$B$6:$B$29,MATCH($A$131,MERCREDI!Q6:Q29,0))</f>
        <v>#N/A</v>
      </c>
      <c r="FN131" s="559" t="e">
        <f>INDEX(MERCREDI!$B$6:$B$29,MATCH($A$131,MERCREDI!R6:R29,0))</f>
        <v>#N/A</v>
      </c>
      <c r="FO131" s="559" t="e">
        <f>INDEX(MERCREDI!$B$6:$B$29,MATCH($A$131,MERCREDI!S6:S29,0))</f>
        <v>#N/A</v>
      </c>
      <c r="FP131" s="559" t="e">
        <f>INDEX(MERCREDI!$B$6:$B$29,MATCH($A$131,MERCREDI!T6:T29,0))</f>
        <v>#N/A</v>
      </c>
      <c r="FQ131" s="559" t="e">
        <f>INDEX(MERCREDI!$B$6:$B$29,MATCH($A$131,MERCREDI!U6:U29,0))</f>
        <v>#N/A</v>
      </c>
      <c r="FR131" s="559" t="e">
        <f>INDEX(MERCREDI!$B$6:$B$29,MATCH($A$131,MERCREDI!V6:V29,0))</f>
        <v>#N/A</v>
      </c>
      <c r="FS131" s="559" t="e">
        <f>INDEX(MERCREDI!$B$6:$B$29,MATCH($A$131,MERCREDI!W6:W29,0))</f>
        <v>#N/A</v>
      </c>
      <c r="FT131" s="559" t="e">
        <f>INDEX(MERCREDI!$B$6:$B$29,MATCH($A$131,MERCREDI!X6:X29,0))</f>
        <v>#N/A</v>
      </c>
      <c r="FU131" s="559" t="e">
        <f>INDEX(MERCREDI!$B$6:$B$29,MATCH($A$131,MERCREDI!Y6:Y29,0))</f>
        <v>#N/A</v>
      </c>
      <c r="FV131" s="559" t="e">
        <f>INDEX(MERCREDI!$B$6:$B$29,MATCH($A$131,MERCREDI!Z6:Z29,0))</f>
        <v>#N/A</v>
      </c>
      <c r="FW131" s="559">
        <f>INDEX(MERCREDI!$B$6:$B$29,MATCH($A$131,MERCREDI!AA6:AA29,0))</f>
        <v>0.33333333333333331</v>
      </c>
      <c r="FX131" s="559">
        <f>INDEX(MERCREDI!$B$6:$B$29,MATCH($A$131,MERCREDI!AB6:AB29,0))</f>
        <v>0.33333333333333331</v>
      </c>
      <c r="FY131" s="572">
        <f t="shared" si="80"/>
        <v>0.66666666666666663</v>
      </c>
      <c r="GA131" s="570">
        <f t="shared" si="81"/>
        <v>0</v>
      </c>
      <c r="GB131" s="565" t="e">
        <f>INDEX(JEUDI!$B$6:$B$29,MATCH($A$131,JEUDI!D6:D29,0))</f>
        <v>#N/A</v>
      </c>
      <c r="GC131" s="565" t="e">
        <f>INDEX(JEUDI!$B$6:$B$29,MATCH($A$131,JEUDI!E6:E29,0))</f>
        <v>#N/A</v>
      </c>
      <c r="GD131" s="565" t="e">
        <f>INDEX(JEUDI!$B$6:$B$29,MATCH($A$131,JEUDI!F6:F29,0))</f>
        <v>#N/A</v>
      </c>
      <c r="GE131" s="565" t="e">
        <f>INDEX(JEUDI!$B$6:$B$29,MATCH($A$131,JEUDI!G6:G29,0))</f>
        <v>#N/A</v>
      </c>
      <c r="GF131" s="565" t="e">
        <f>INDEX(JEUDI!$B$6:$B$29,MATCH($A$131,JEUDI!H6:H29,0))</f>
        <v>#N/A</v>
      </c>
      <c r="GG131" s="565" t="e">
        <f>INDEX(JEUDI!$B$6:$B$29,MATCH($A$131,JEUDI!I6:I29,0))</f>
        <v>#N/A</v>
      </c>
      <c r="GH131" s="565" t="e">
        <f>INDEX(JEUDI!$B$6:$B$29,MATCH($A$131,JEUDI!J6:J29,0))</f>
        <v>#N/A</v>
      </c>
      <c r="GI131" s="565" t="e">
        <f>INDEX(JEUDI!$B$6:$B$29,MATCH($A$131,JEUDI!K6:K29,0))</f>
        <v>#N/A</v>
      </c>
      <c r="GJ131" s="565" t="e">
        <f>INDEX(JEUDI!$B$6:$B$29,MATCH($A$131,JEUDI!L6:L29,0))</f>
        <v>#N/A</v>
      </c>
      <c r="GK131" s="565" t="e">
        <f>INDEX(JEUDI!$B$6:$B$29,MATCH($A$131,JEUDI!M6:M29,0))</f>
        <v>#N/A</v>
      </c>
      <c r="GL131" s="565" t="e">
        <f>INDEX(JEUDI!$B$6:$B$29,MATCH($A$131,JEUDI!N6:N29,0))</f>
        <v>#N/A</v>
      </c>
      <c r="GM131" s="565" t="e">
        <f>INDEX(JEUDI!$B$6:$B$29,MATCH($A$131,JEUDI!O6:O29,0))</f>
        <v>#N/A</v>
      </c>
      <c r="GN131" s="565" t="e">
        <f>INDEX(JEUDI!$B$6:$B$29,MATCH($A$131,JEUDI!P6:P29,0))</f>
        <v>#N/A</v>
      </c>
      <c r="GO131" s="565" t="e">
        <f>INDEX(JEUDI!$B$6:$B$29,MATCH($A$131,JEUDI!Q6:Q29,0))</f>
        <v>#N/A</v>
      </c>
      <c r="GP131" s="565" t="e">
        <f>INDEX(JEUDI!$B$6:$B$29,MATCH($A$131,JEUDI!R6:R29,0))</f>
        <v>#N/A</v>
      </c>
      <c r="GQ131" s="565" t="e">
        <f>INDEX(JEUDI!$B$6:$B$29,MATCH($A$131,JEUDI!S6:S29,0))</f>
        <v>#N/A</v>
      </c>
      <c r="GR131" s="565" t="e">
        <f>INDEX(JEUDI!$B$6:$B$29,MATCH($A$131,JEUDI!T6:T29,0))</f>
        <v>#N/A</v>
      </c>
      <c r="GS131" s="565" t="e">
        <f>INDEX(JEUDI!$B$6:$B$29,MATCH($A$131,JEUDI!U6:U29,0))</f>
        <v>#N/A</v>
      </c>
      <c r="GT131" s="565" t="e">
        <f>INDEX(JEUDI!$B$6:$B$29,MATCH($A$131,JEUDI!V6:V29,0))</f>
        <v>#N/A</v>
      </c>
      <c r="GU131" s="565" t="e">
        <f>INDEX(JEUDI!$B$6:$B$29,MATCH($A$131,JEUDI!W6:W29,0))</f>
        <v>#N/A</v>
      </c>
      <c r="GV131" s="565" t="e">
        <f>INDEX(JEUDI!$B$6:$B$29,MATCH($A$131,JEUDI!X6:X29,0))</f>
        <v>#N/A</v>
      </c>
      <c r="GW131" s="565" t="e">
        <f>INDEX(JEUDI!$B$6:$B$29,MATCH($A$131,JEUDI!Y6:Y29,0))</f>
        <v>#N/A</v>
      </c>
      <c r="GX131" s="565" t="e">
        <f>INDEX(JEUDI!$B$6:$B$29,MATCH($A$131,JEUDI!Z6:Z29,0))</f>
        <v>#N/A</v>
      </c>
      <c r="GY131" s="565">
        <f>INDEX(JEUDI!$B$6:$B$29,MATCH($A$131,JEUDI!AA6:AA29,0))</f>
        <v>0.33333333333333331</v>
      </c>
      <c r="GZ131" s="565">
        <f>INDEX(JEUDI!$B$6:$B$29,MATCH($A$131,JEUDI!AB6:AB29,0))</f>
        <v>0.33333333333333331</v>
      </c>
      <c r="HA131" s="572">
        <f t="shared" si="82"/>
        <v>0.66666666666666663</v>
      </c>
      <c r="HC131" s="772">
        <f t="shared" si="83"/>
        <v>0</v>
      </c>
      <c r="HD131" s="565" t="e">
        <f>INDEX(VENDREDI!$B$6:$B$29,MATCH($A$131,VENDREDI!D6:D29,0))</f>
        <v>#N/A</v>
      </c>
      <c r="HE131" s="565" t="e">
        <f>INDEX(VENDREDI!$B$6:$B$29,MATCH($A$131,VENDREDI!E6:E29,0))</f>
        <v>#N/A</v>
      </c>
      <c r="HF131" s="565" t="e">
        <f>INDEX(VENDREDI!$B$6:$B$29,MATCH($A$131,VENDREDI!F6:F29,0))</f>
        <v>#N/A</v>
      </c>
      <c r="HG131" s="565" t="e">
        <f>INDEX(VENDREDI!$B$6:$B$29,MATCH($A$131,VENDREDI!G6:G29,0))</f>
        <v>#N/A</v>
      </c>
      <c r="HH131" s="565" t="e">
        <f>INDEX(VENDREDI!$B$6:$B$29,MATCH($A$131,VENDREDI!H6:H29,0))</f>
        <v>#N/A</v>
      </c>
      <c r="HI131" s="565" t="e">
        <f>INDEX(VENDREDI!$B$6:$B$29,MATCH($A$131,VENDREDI!I6:I29,0))</f>
        <v>#N/A</v>
      </c>
      <c r="HJ131" s="565" t="e">
        <f>INDEX(VENDREDI!$B$6:$B$29,MATCH($A$131,VENDREDI!J6:J29,0))</f>
        <v>#N/A</v>
      </c>
      <c r="HK131" s="565" t="e">
        <f>INDEX(VENDREDI!$B$6:$B$29,MATCH($A$131,VENDREDI!K6:K29,0))</f>
        <v>#N/A</v>
      </c>
      <c r="HL131" s="565" t="e">
        <f>INDEX(VENDREDI!$B$6:$B$29,MATCH($A$131,VENDREDI!L6:L29,0))</f>
        <v>#N/A</v>
      </c>
      <c r="HM131" s="565" t="e">
        <f>INDEX(VENDREDI!$B$6:$B$29,MATCH($A$131,VENDREDI!M6:M29,0))</f>
        <v>#N/A</v>
      </c>
      <c r="HN131" s="565" t="e">
        <f>INDEX(VENDREDI!$B$6:$B$29,MATCH($A$131,VENDREDI!N6:N29,0))</f>
        <v>#N/A</v>
      </c>
      <c r="HO131" s="565" t="e">
        <f>INDEX(VENDREDI!$B$6:$B$29,MATCH($A$131,VENDREDI!O6:O29,0))</f>
        <v>#N/A</v>
      </c>
      <c r="HP131" s="565" t="e">
        <f>INDEX(VENDREDI!$B$6:$B$29,MATCH($A$131,VENDREDI!P6:P29,0))</f>
        <v>#N/A</v>
      </c>
      <c r="HQ131" s="565" t="e">
        <f>INDEX(VENDREDI!$B$6:$B$29,MATCH($A$131,VENDREDI!Q6:Q29,0))</f>
        <v>#N/A</v>
      </c>
      <c r="HR131" s="565" t="e">
        <f>INDEX(VENDREDI!$B$6:$B$29,MATCH($A$131,VENDREDI!R6:R29,0))</f>
        <v>#N/A</v>
      </c>
      <c r="HS131" s="565" t="e">
        <f>INDEX(VENDREDI!$B$6:$B$29,MATCH($A$131,VENDREDI!S6:S29,0))</f>
        <v>#N/A</v>
      </c>
      <c r="HT131" s="565" t="e">
        <f>INDEX(VENDREDI!$B$6:$B$29,MATCH($A$131,VENDREDI!T6:T29,0))</f>
        <v>#N/A</v>
      </c>
      <c r="HU131" s="565" t="e">
        <f>INDEX(VENDREDI!$B$6:$B$29,MATCH($A$131,VENDREDI!U6:U29,0))</f>
        <v>#N/A</v>
      </c>
      <c r="HV131" s="565" t="e">
        <f>INDEX(VENDREDI!$B$6:$B$29,MATCH($A$131,VENDREDI!V6:V29,0))</f>
        <v>#N/A</v>
      </c>
      <c r="HW131" s="565" t="e">
        <f>INDEX(VENDREDI!$B$6:$B$29,MATCH($A$131,VENDREDI!W6:W29,0))</f>
        <v>#N/A</v>
      </c>
      <c r="HX131" s="565" t="e">
        <f>INDEX(VENDREDI!$B$6:$B$29,MATCH($A$131,VENDREDI!X6:X29,0))</f>
        <v>#N/A</v>
      </c>
      <c r="HY131" s="565" t="e">
        <f>INDEX(VENDREDI!$B$6:$B$29,MATCH($A$131,VENDREDI!Y6:Y29,0))</f>
        <v>#N/A</v>
      </c>
      <c r="HZ131" s="565" t="e">
        <f>INDEX(VENDREDI!$B$6:$B$29,MATCH($A$131,VENDREDI!Z6:Z29,0))</f>
        <v>#N/A</v>
      </c>
      <c r="IA131" s="565">
        <f>INDEX(VENDREDI!$B$6:$B$29,MATCH($A$131,VENDREDI!AA6:AA29,0))</f>
        <v>0.33333333333333331</v>
      </c>
      <c r="IB131" s="565">
        <f>INDEX(VENDREDI!$B$6:$B$29,MATCH($A$131,VENDREDI!AB6:AB29,0))</f>
        <v>0.33333333333333331</v>
      </c>
      <c r="IC131" s="572">
        <f t="shared" si="84"/>
        <v>0.66666666666666663</v>
      </c>
      <c r="IG131" s="772">
        <f t="shared" si="85"/>
        <v>0</v>
      </c>
      <c r="JG131" s="572">
        <f t="shared" si="86"/>
        <v>0</v>
      </c>
      <c r="JI131" s="772">
        <f t="shared" si="87"/>
        <v>0</v>
      </c>
      <c r="KI131" s="572">
        <f t="shared" si="88"/>
        <v>0</v>
      </c>
      <c r="KK131" s="565">
        <f t="shared" si="89"/>
        <v>0</v>
      </c>
      <c r="LK131" s="572">
        <f t="shared" si="90"/>
        <v>0</v>
      </c>
      <c r="LM131" s="565">
        <f t="shared" si="91"/>
        <v>0</v>
      </c>
      <c r="MM131" s="572">
        <f t="shared" si="92"/>
        <v>0</v>
      </c>
      <c r="MP131" s="565">
        <f t="shared" si="93"/>
        <v>0</v>
      </c>
      <c r="NP131" s="572">
        <f t="shared" si="94"/>
        <v>0</v>
      </c>
      <c r="NS131" s="564">
        <f t="shared" si="95"/>
        <v>0</v>
      </c>
      <c r="NT131" s="617" t="e">
        <f>INDEX(LUNDI!$B$63:$B$66,MATCH(A131,LUNDI!$D$63:$D$66,0))</f>
        <v>#N/A</v>
      </c>
      <c r="NU131" s="618" t="e">
        <f>INDEX(LUNDI!$B$63:$B$66,MATCH(A131,LUNDI!$E$63:$E$66,0))</f>
        <v>#N/A</v>
      </c>
      <c r="NV131" s="625" t="e">
        <f>INDEX(LUNDI!$H$63:$H$66,MATCH(A131,LUNDI!$J$63:$J$66,0))</f>
        <v>#N/A</v>
      </c>
      <c r="NW131" s="626" t="e">
        <f>INDEX(LUNDI!$H$63:$H$66,MATCH(A131,LUNDI!$K$63:$K$66,0))</f>
        <v>#N/A</v>
      </c>
      <c r="NX131" s="617" t="e">
        <f>INDEX(MARDI!$B$63:$B$66,MATCH(A131,MARDI!$D$63:$D$66,0))</f>
        <v>#N/A</v>
      </c>
      <c r="NY131" s="618" t="e">
        <f>INDEX(MARDI!$B$63:$B$66,MATCH(A131,MARDI!$E$63:$E$66,0))</f>
        <v>#N/A</v>
      </c>
      <c r="NZ131" s="625" t="e">
        <f>INDEX(MARDI!$H$63:$H$66,MATCH(A131,MARDI!$J$63:$J$66,0))</f>
        <v>#N/A</v>
      </c>
      <c r="OA131" s="626" t="e">
        <f>INDEX(MARDI!$H$63:$H$66,MATCH(A131,MARDI!$K$63:$K$66,0))</f>
        <v>#N/A</v>
      </c>
      <c r="OB131" s="617" t="e">
        <f>INDEX(MERCREDI!$B$63:$B$66,MATCH(A131,MERCREDI!$D$63:$D$66,0))</f>
        <v>#N/A</v>
      </c>
      <c r="OC131" s="618" t="e">
        <f>INDEX(MERCREDI!$B$63:$B$66,MATCH(A131,MERCREDI!$E$63:$E$66,0))</f>
        <v>#N/A</v>
      </c>
      <c r="OD131" s="625" t="e">
        <f>INDEX(MERCREDI!$H$63:$H$66,MATCH(A131,MERCREDI!$J$63:$J$66,0))</f>
        <v>#N/A</v>
      </c>
      <c r="OE131" s="626" t="e">
        <f>INDEX(MERCREDI!$H$63:$H$66,MATCH(A131,MERCREDI!$K$63:$K$66,0))</f>
        <v>#N/A</v>
      </c>
      <c r="OF131" s="617" t="e">
        <f>INDEX(JEUDI!$B$63:$B$66,MATCH(A131,JEUDI!$D$63:$D$66,0))</f>
        <v>#N/A</v>
      </c>
      <c r="OG131" s="618" t="e">
        <f>INDEX(JEUDI!$B$63:$B$66,MATCH(A131,JEUDI!$E$63:$E$66,0))</f>
        <v>#N/A</v>
      </c>
      <c r="OH131" s="625" t="e">
        <f>INDEX(JEUDI!$H$63:$H$66,MATCH(A131,JEUDI!$J$63:$J$66,0))</f>
        <v>#N/A</v>
      </c>
      <c r="OI131" s="626" t="e">
        <f>INDEX(JEUDI!$H$63:$H$66,MATCH(A131,JEUDI!$K$63:$K$66,0))</f>
        <v>#N/A</v>
      </c>
      <c r="OJ131" s="617" t="e">
        <f>INDEX(VENDREDI!$B$63:$B$66,MATCH(A131,VENDREDI!$D$63:$D$66,0))</f>
        <v>#N/A</v>
      </c>
      <c r="OK131" s="618" t="e">
        <f>INDEX(VENDREDI!$B$63:$B$66,MATCH(A131,VENDREDI!$E$63:$E$66,0))</f>
        <v>#N/A</v>
      </c>
      <c r="OL131" s="625" t="e">
        <f>INDEX(VENDREDI!$H$63:$H$66,MATCH(A131,VENDREDI!$J$63:$J$66,0))</f>
        <v>#N/A</v>
      </c>
      <c r="OM131" s="626" t="e">
        <f>INDEX(VENDREDI!$H$63:$H$66,MATCH(A131,VENDREDI!$K$63:$K$66,0))</f>
        <v>#N/A</v>
      </c>
      <c r="ON131" s="669">
        <f t="shared" si="96"/>
        <v>0</v>
      </c>
      <c r="OO131" s="641" t="e">
        <f>INDEX(LUNDI!$C$63:$C$66,MATCH(A131,LUNDI!$D$63:$D$66,0))</f>
        <v>#N/A</v>
      </c>
      <c r="OP131" s="642" t="e">
        <f>INDEX(LUNDI!$C$63:$C$66,MATCH(A131,LUNDI!$E$63:$E$66,0))</f>
        <v>#N/A</v>
      </c>
      <c r="OQ131" s="645" t="e">
        <f>INDEX(LUNDI!$I$63:$I$66,MATCH(A131,LUNDI!$J$63:$J$66,0))</f>
        <v>#N/A</v>
      </c>
      <c r="OR131" s="646" t="e">
        <f>INDEX(LUNDI!$I$63:$I$66,MATCH(A131,LUNDI!$K$63:$K$66,0))</f>
        <v>#N/A</v>
      </c>
      <c r="OS131" s="649" t="e">
        <f>INDEX(MARDI!$C$63:$C$66,MATCH(A131,MARDI!$D$63:$D$66,0))</f>
        <v>#N/A</v>
      </c>
      <c r="OT131" s="650" t="e">
        <f>INDEX(MARDI!$C$63:$C$66,MATCH(A131,MARDI!$E$63:$E$66,0))</f>
        <v>#N/A</v>
      </c>
      <c r="OU131" s="651" t="e">
        <f>INDEX(MARDI!$I$63:$I$66,MATCH(A131,MARDI!$J$63:$J$66,0))</f>
        <v>#N/A</v>
      </c>
      <c r="OV131" s="652" t="e">
        <f>INDEX(MARDI!$I$63:$I$66,MATCH(A131,MARDI!$K$63:$K$66,0))</f>
        <v>#N/A</v>
      </c>
      <c r="OW131" s="657" t="e">
        <f>INDEX(MERCREDI!$C$63:$C$66,MATCH(A131,MERCREDI!$D$63:$D$66,0))</f>
        <v>#N/A</v>
      </c>
      <c r="OX131" s="658" t="e">
        <f>INDEX(MERCREDI!$C$63:$C$66,MATCH(A131,MERCREDI!$E$63:$E$66,0))</f>
        <v>#N/A</v>
      </c>
      <c r="OY131" s="659" t="e">
        <f>INDEX(MERCREDI!$I$63:$I$66,MATCH(A131,MERCREDI!$J$63:$J$66,0))</f>
        <v>#N/A</v>
      </c>
      <c r="OZ131" s="660" t="e">
        <f>INDEX(MERCREDI!$I$63:$I$66,MATCH(A131,MERCREDI!$K$63:$K$66,0))</f>
        <v>#N/A</v>
      </c>
      <c r="PA131" s="657" t="e">
        <f>INDEX(JEUDI!$C$63:$C$66,MATCH(A131,JEUDI!$D$63:$D$66,0))</f>
        <v>#N/A</v>
      </c>
      <c r="PB131" s="658" t="e">
        <f>INDEX(JEUDI!$C$63:$C$66,MATCH(A131,JEUDI!$E$63:$E$66,0))</f>
        <v>#N/A</v>
      </c>
      <c r="PC131" s="659" t="e">
        <f>INDEX(JEUDI!$I$63:$I$66,MATCH(A131,JEUDI!$J$63:$J$66,0))</f>
        <v>#N/A</v>
      </c>
      <c r="PD131" s="660" t="e">
        <f>INDEX(JEUDI!$I$63:$I$66,MATCH(A131,JEUDI!$K$63:$K$66,0))</f>
        <v>#N/A</v>
      </c>
      <c r="PE131" s="657" t="e">
        <f>INDEX(VENDREDI!$C$63:$C$66,MATCH(A131,VENDREDI!$D$63:$D$66,0))</f>
        <v>#N/A</v>
      </c>
      <c r="PF131" s="658" t="e">
        <f>INDEX(VENDREDI!$C$63:$C$66,MATCH(A131,VENDREDI!$E$63:$E$66,0))</f>
        <v>#N/A</v>
      </c>
      <c r="PG131" s="659" t="e">
        <f>INDEX(VENDREDI!$I$63:$I$66,MATCH(A131,VENDREDI!$J$63:$J$66,0))</f>
        <v>#N/A</v>
      </c>
      <c r="PH131" s="660" t="e">
        <f>INDEX(VENDREDI!$I$63:$I$66,MATCH(A131,VENDREDI!$K$63:$K$66,0))</f>
        <v>#N/A</v>
      </c>
    </row>
    <row r="132" spans="1:424" x14ac:dyDescent="0.25">
      <c r="A132" s="200">
        <f>'LISTE DES PROFS'!A127</f>
        <v>0</v>
      </c>
      <c r="B132" s="233">
        <f t="shared" si="69"/>
        <v>0</v>
      </c>
      <c r="C132" s="234">
        <f t="shared" si="70"/>
        <v>0</v>
      </c>
      <c r="D132" s="234">
        <f t="shared" si="71"/>
        <v>0</v>
      </c>
      <c r="E132" s="235">
        <f t="shared" si="72"/>
        <v>0</v>
      </c>
      <c r="F132" s="233">
        <f t="shared" si="73"/>
        <v>0</v>
      </c>
      <c r="G132" s="234">
        <f t="shared" si="74"/>
        <v>0</v>
      </c>
      <c r="H132" s="234">
        <f t="shared" si="97"/>
        <v>0</v>
      </c>
      <c r="I132" s="235">
        <f t="shared" si="76"/>
        <v>0</v>
      </c>
      <c r="J132" s="233">
        <f t="shared" si="98"/>
        <v>0</v>
      </c>
      <c r="K132" s="234">
        <f t="shared" si="99"/>
        <v>0</v>
      </c>
      <c r="L132" s="234">
        <f t="shared" si="100"/>
        <v>0</v>
      </c>
      <c r="M132" s="235">
        <f t="shared" si="101"/>
        <v>0</v>
      </c>
      <c r="N132" s="491">
        <f t="shared" si="77"/>
        <v>0</v>
      </c>
      <c r="O132" s="506"/>
      <c r="P132" s="240">
        <f>COUNTIF(LUNDI!$D$6:$AB$15,A132)</f>
        <v>0</v>
      </c>
      <c r="Q132" s="241">
        <f>COUNTIF(LUNDI!$D$20:$Y$29,A132)</f>
        <v>0</v>
      </c>
      <c r="R132" s="444">
        <f t="shared" si="56"/>
        <v>0</v>
      </c>
      <c r="S132" s="241">
        <f>COUNTIF(MARDI!$D$6:$AB$15,A132)</f>
        <v>0</v>
      </c>
      <c r="T132" s="241">
        <f>COUNTIF(MARDI!$D$20:$Y$29,A132)</f>
        <v>0</v>
      </c>
      <c r="U132" s="444">
        <f t="shared" si="57"/>
        <v>0</v>
      </c>
      <c r="V132" s="241">
        <f>COUNTIF(MERCREDI!$D$6:$AB$15,A132)</f>
        <v>0</v>
      </c>
      <c r="W132" s="241">
        <f>COUNTIF(MERCREDI!$D$20:$Y$29,A132)</f>
        <v>0</v>
      </c>
      <c r="X132" s="444">
        <f t="shared" si="58"/>
        <v>0</v>
      </c>
      <c r="Y132" s="241">
        <f>COUNTIF(JEUDI!$D$6:$AB$15,A132)</f>
        <v>0</v>
      </c>
      <c r="Z132" s="241">
        <f>COUNTIF(JEUDI!$D$20:$Y$29,A132)</f>
        <v>0</v>
      </c>
      <c r="AA132" s="444">
        <f t="shared" si="59"/>
        <v>0</v>
      </c>
      <c r="AB132" s="241">
        <f>COUNTIF(VENDREDI!$D$6:$AB$15,A132)</f>
        <v>0</v>
      </c>
      <c r="AC132" s="242">
        <f>COUNTIF(VENDREDI!$D$20:$Y$29,A132)</f>
        <v>0</v>
      </c>
      <c r="AD132" s="451">
        <f t="shared" si="60"/>
        <v>0</v>
      </c>
      <c r="AE132" s="226">
        <f>COUNTIF(LUNDI!$D$63:$D$66,A132)</f>
        <v>0</v>
      </c>
      <c r="AF132" s="227">
        <f>COUNTIF(LUNDI!$E$63:$E$66,A132)</f>
        <v>0</v>
      </c>
      <c r="AG132" s="228">
        <f>COUNTIF(MARDI!$D$63:$D$66,A132)</f>
        <v>0</v>
      </c>
      <c r="AH132" s="234">
        <f>COUNTIF(MARDI!$E$63:$E$66,A132)</f>
        <v>0</v>
      </c>
      <c r="AI132" s="228">
        <f>COUNTIF(MERCREDI!$D$63:$D$66,A132)</f>
        <v>0</v>
      </c>
      <c r="AJ132" s="234">
        <f>COUNTIF(MERCREDI!$E$63:$E$66,A132)</f>
        <v>0</v>
      </c>
      <c r="AK132" s="228">
        <f>COUNTIF(JEUDI!$D$63:$D$66,A132)</f>
        <v>0</v>
      </c>
      <c r="AL132" s="227">
        <f>COUNTIF(JEUDI!$E$63:$E$66,A132)</f>
        <v>0</v>
      </c>
      <c r="AM132" s="228">
        <f>COUNTIF(VENDREDI!$D$63:$D$66,A132)</f>
        <v>0</v>
      </c>
      <c r="AN132" s="525">
        <f>COUNTIF(VENDREDI!$E$63:$E$66,A132)</f>
        <v>0</v>
      </c>
      <c r="AO132" s="240">
        <f>COUNTIF(LUNDI!$F$63:$F$66,A132)</f>
        <v>0</v>
      </c>
      <c r="AP132" s="241"/>
      <c r="AQ132" s="241">
        <f>COUNTIF(MARDI!$F$63:$F$66,A132)</f>
        <v>0</v>
      </c>
      <c r="AR132" s="241"/>
      <c r="AS132" s="241">
        <f>COUNTIF(MERCREDI!$F$63:$F$66,A132)</f>
        <v>0</v>
      </c>
      <c r="AT132" s="241"/>
      <c r="AU132" s="241">
        <f>COUNTIF(JEUDI!$F$63:$F$66,A132)</f>
        <v>0</v>
      </c>
      <c r="AV132" s="241"/>
      <c r="AW132" s="242">
        <f>COUNTIF(VENDREDI!$F$63:$F$66,A132)</f>
        <v>0</v>
      </c>
      <c r="AX132" s="239"/>
      <c r="AY132" s="239"/>
      <c r="AZ132" s="233">
        <f>COUNTIF(LUNDI!$D$35:$AB$44,A132)</f>
        <v>0</v>
      </c>
      <c r="BA132" s="234">
        <f>COUNTIF(LUNDI!$D$49:$Y$58,A132)</f>
        <v>0</v>
      </c>
      <c r="BB132" s="444">
        <f t="shared" si="61"/>
        <v>0</v>
      </c>
      <c r="BC132" s="234">
        <f>COUNTIF(MARDI!$D$35:$AB$44,A132)</f>
        <v>0</v>
      </c>
      <c r="BD132" s="234">
        <f>COUNTIF(MARDI!$D$49:$Y$58,A132)</f>
        <v>0</v>
      </c>
      <c r="BE132" s="444">
        <f t="shared" si="62"/>
        <v>0</v>
      </c>
      <c r="BF132" s="234">
        <f>COUNTIF(MERCREDI!$D$35:$AB$44,A132)</f>
        <v>0</v>
      </c>
      <c r="BG132" s="234">
        <f>COUNTIF(MERCREDI!$D$49:$Y$58,A132)</f>
        <v>0</v>
      </c>
      <c r="BH132" s="444">
        <f t="shared" si="63"/>
        <v>0</v>
      </c>
      <c r="BI132" s="234">
        <f>COUNTIF(JEUDI!$D$35:$AB$44,A132)</f>
        <v>0</v>
      </c>
      <c r="BJ132" s="234">
        <f>COUNTIF(JEUDI!$D$49:$Y$58,A132)</f>
        <v>0</v>
      </c>
      <c r="BK132" s="444">
        <f t="shared" si="64"/>
        <v>0</v>
      </c>
      <c r="BL132" s="234">
        <f>COUNTIF(VENDREDI!$D$35:$AB$44,A132)</f>
        <v>0</v>
      </c>
      <c r="BM132" s="235">
        <f>COUNTIF(VENDREDI!$D$49:$Y$58,A132)</f>
        <v>0</v>
      </c>
      <c r="BN132" s="451">
        <f t="shared" si="65"/>
        <v>0</v>
      </c>
      <c r="BO132" s="207">
        <f>COUNTIF(LUNDI!$J$63:$J$66,A132)</f>
        <v>0</v>
      </c>
      <c r="BP132" s="41">
        <f>COUNTIF(LUNDI!$K$63:$K$66,A132)</f>
        <v>0</v>
      </c>
      <c r="BQ132" s="207">
        <f>COUNTIF(MARDI!$J$63:$J$66,A132)</f>
        <v>0</v>
      </c>
      <c r="BR132" s="41">
        <f>COUNTIF(MARDI!$K$63:$K$66,A132)</f>
        <v>0</v>
      </c>
      <c r="BS132" s="207">
        <f>COUNTIF(MERCREDI!$J$63:$J$66,A132)</f>
        <v>0</v>
      </c>
      <c r="BT132" s="41">
        <f>COUNTIF(MERCREDI!$K$63:$K$66,A132)</f>
        <v>0</v>
      </c>
      <c r="BU132" s="207">
        <f>COUNTIF(JEUDI!$J$63:$J$66,A132)</f>
        <v>0</v>
      </c>
      <c r="BV132" s="41">
        <f>COUNTIF(JEUDI!$K$63:$K$66,A132)</f>
        <v>0</v>
      </c>
      <c r="BW132" s="207">
        <f>COUNTIF(VENDREDI!$J$63:$J$66,A132)</f>
        <v>0</v>
      </c>
      <c r="BX132" s="42">
        <f>COUNTIF(VENDREDI!$K$63:$K$66,A132)</f>
        <v>0</v>
      </c>
      <c r="BY132" s="207">
        <f>COUNTIF(LUNDI!$L$66:$L188,A132)</f>
        <v>0</v>
      </c>
      <c r="BZ132" s="208"/>
      <c r="CA132" s="41">
        <f>COUNTIF(MARDI!$L$63:$L$66,A132)</f>
        <v>0</v>
      </c>
      <c r="CB132" s="208"/>
      <c r="CC132" s="208">
        <f>COUNTIF(MERCREDI!$L$63:$L$66,A132)</f>
        <v>0</v>
      </c>
      <c r="CD132" s="208"/>
      <c r="CE132" s="41">
        <f>COUNTIF(JEUDI!$L$63:$L$66,A132)</f>
        <v>0</v>
      </c>
      <c r="CF132" s="208"/>
      <c r="CG132" s="209">
        <f>COUNTIF(VENDREDI!$L$63:$L$66,A132)</f>
        <v>0</v>
      </c>
      <c r="CH132" s="466"/>
      <c r="CI132" s="466"/>
      <c r="CJ132" s="466"/>
      <c r="CK132" s="43">
        <f>COUNTIF(LUNDI!$O$64:$O$66,A132)</f>
        <v>0</v>
      </c>
      <c r="CL132" s="41">
        <f>COUNTIF(MARDI!$O$64:$O$66,A132)</f>
        <v>0</v>
      </c>
      <c r="CM132" s="41">
        <f>COUNTIF(MERCREDI!$O$64:$O$66,A132)</f>
        <v>0</v>
      </c>
      <c r="CN132" s="41">
        <f>COUNTIF(JEUDI!$O$64:$O$66,A132)</f>
        <v>0</v>
      </c>
      <c r="CO132" s="42">
        <f>COUNTIF(VENDREDI!$O$64:$O$66,A132)</f>
        <v>0</v>
      </c>
      <c r="CQ132" s="43">
        <f>COUNTIF(LUNDI!$P$64:$P$66,A132)</f>
        <v>0</v>
      </c>
      <c r="CR132" s="41">
        <f>COUNTIF(MARDI!$P$64:$P$66,A132)</f>
        <v>0</v>
      </c>
      <c r="CS132" s="41">
        <f>COUNTIF(MERCREDI!$P$64:$P$66,A132)</f>
        <v>0</v>
      </c>
      <c r="CT132" s="41">
        <f>COUNTIF(JEUDI!$P$64:$P$66,A132)</f>
        <v>0</v>
      </c>
      <c r="CU132" s="42">
        <f>COUNTIF(VENDREDI!$P$64:$P$66,A132)</f>
        <v>0</v>
      </c>
      <c r="CV132" s="543">
        <f t="shared" si="78"/>
        <v>0</v>
      </c>
      <c r="CW132" s="559" t="e">
        <f>INDEX(LUNDI!$B$6:$B$29,MATCH($A$132,LUNDI!D6:D29,0))</f>
        <v>#N/A</v>
      </c>
      <c r="CX132" s="559" t="e">
        <f>INDEX(LUNDI!$B$6:$B$29,MATCH($A$132,LUNDI!E6:E29,0))</f>
        <v>#N/A</v>
      </c>
      <c r="CY132" s="559" t="e">
        <f>INDEX(LUNDI!$B$6:$B$29,MATCH($A$132,LUNDI!F6:F29,0))</f>
        <v>#N/A</v>
      </c>
      <c r="CZ132" s="559" t="e">
        <f>INDEX(LUNDI!$B$6:$B$29,MATCH($A$132,LUNDI!G6:G29,0))</f>
        <v>#N/A</v>
      </c>
      <c r="DA132" s="559" t="e">
        <f>INDEX(LUNDI!$B$6:$B$29,MATCH($A$132,LUNDI!H6:H29,0))</f>
        <v>#N/A</v>
      </c>
      <c r="DB132" s="559" t="e">
        <f>INDEX(LUNDI!$B$6:$B$29,MATCH($A$132,LUNDI!I6:I29,0))</f>
        <v>#N/A</v>
      </c>
      <c r="DC132" s="559" t="e">
        <f>INDEX(LUNDI!$B$6:$B$29,MATCH($A$132,LUNDI!J6:J29,0))</f>
        <v>#N/A</v>
      </c>
      <c r="DD132" s="559" t="e">
        <f>INDEX(LUNDI!$B$6:$B$29,MATCH($A$132,LUNDI!K6:K29,0))</f>
        <v>#N/A</v>
      </c>
      <c r="DE132" s="559" t="e">
        <f>INDEX(LUNDI!$B$6:$B$29,MATCH($A$132,LUNDI!L6:L29,0))</f>
        <v>#N/A</v>
      </c>
      <c r="DF132" s="559" t="e">
        <f>INDEX(LUNDI!$B$6:$B$29,MATCH($A$132,LUNDI!M6:M29,0))</f>
        <v>#N/A</v>
      </c>
      <c r="DG132" s="559" t="e">
        <f>INDEX(LUNDI!$B$6:$B$29,MATCH($A$132,LUNDI!N6:N29,0))</f>
        <v>#N/A</v>
      </c>
      <c r="DH132" s="559" t="e">
        <f>INDEX(LUNDI!$B$6:$B$29,MATCH($A$132,LUNDI!O6:O29,0))</f>
        <v>#N/A</v>
      </c>
      <c r="DI132" s="559" t="e">
        <f>INDEX(LUNDI!$B$6:$B$29,MATCH($A$132,LUNDI!P6:P29,0))</f>
        <v>#N/A</v>
      </c>
      <c r="DJ132" s="559" t="e">
        <f>INDEX(LUNDI!$B$6:$B$29,MATCH($A$132,LUNDI!Q6:Q29,0))</f>
        <v>#N/A</v>
      </c>
      <c r="DK132" s="559" t="e">
        <f>INDEX(LUNDI!$B$6:$B$29,MATCH($A$132,LUNDI!R6:R29,0))</f>
        <v>#N/A</v>
      </c>
      <c r="DL132" s="559" t="e">
        <f>INDEX(LUNDI!$B$6:$B$29,MATCH($A$132,LUNDI!S6:S29,0))</f>
        <v>#N/A</v>
      </c>
      <c r="DM132" s="559" t="e">
        <f>INDEX(LUNDI!$B$6:$B$29,MATCH($A$132,LUNDI!T6:T29,0))</f>
        <v>#N/A</v>
      </c>
      <c r="DN132" s="559" t="e">
        <f>INDEX(LUNDI!$B$6:$B$29,MATCH($A$132,LUNDI!U6:U29,0))</f>
        <v>#N/A</v>
      </c>
      <c r="DO132" s="559" t="e">
        <f>INDEX(LUNDI!$B$6:$B$29,MATCH($A$132,LUNDI!V6:V29,0))</f>
        <v>#N/A</v>
      </c>
      <c r="DP132" s="559" t="e">
        <f>INDEX(LUNDI!$B$6:$B$29,MATCH($A$132,LUNDI!W6:W29,0))</f>
        <v>#N/A</v>
      </c>
      <c r="DQ132" s="559" t="e">
        <f>INDEX(LUNDI!$B$6:$B$29,MATCH($A$132,LUNDI!X6:X29,0))</f>
        <v>#N/A</v>
      </c>
      <c r="DR132" s="559" t="e">
        <f>INDEX(LUNDI!$B$6:$B$29,MATCH($A$132,LUNDI!Y6:Y29,0))</f>
        <v>#N/A</v>
      </c>
      <c r="DS132" s="559" t="e">
        <f>INDEX(LUNDI!$B$6:$B$29,MATCH($A$132,LUNDI!Z6:Z29,0))</f>
        <v>#N/A</v>
      </c>
      <c r="DT132" s="559">
        <f>INDEX(LUNDI!$B$6:$B$29,MATCH($A$132,LUNDI!AA6:AA29,0))</f>
        <v>0.33333333333333331</v>
      </c>
      <c r="DU132" s="559">
        <f>INDEX(LUNDI!$B$6:$B$29,MATCH($A$132,LUNDI!AB6:AB29,0))</f>
        <v>0.33333333333333331</v>
      </c>
      <c r="DV132" s="572">
        <f t="shared" si="102"/>
        <v>0.66666666666666663</v>
      </c>
      <c r="DW132" s="543">
        <f t="shared" si="103"/>
        <v>0</v>
      </c>
      <c r="DX132" s="559" t="e">
        <f>INDEX(MARDI!$B$6:$B$29,MATCH($A$132,MARDI!D6:D29,0))</f>
        <v>#N/A</v>
      </c>
      <c r="DY132" s="559" t="e">
        <f>INDEX(MARDI!$B$6:$B$29,MATCH($A$132,MARDI!E6:E29,0))</f>
        <v>#N/A</v>
      </c>
      <c r="DZ132" s="559" t="e">
        <f>INDEX(MARDI!$B$6:$B$29,MATCH($A$132,MARDI!F6:F29,0))</f>
        <v>#N/A</v>
      </c>
      <c r="EA132" s="559" t="e">
        <f>INDEX(MARDI!$B$6:$B$29,MATCH($A$132,MARDI!G6:G29,0))</f>
        <v>#N/A</v>
      </c>
      <c r="EB132" s="559" t="e">
        <f>INDEX(MARDI!$B$6:$B$29,MATCH($A$132,MARDI!H6:H29,0))</f>
        <v>#N/A</v>
      </c>
      <c r="EC132" s="559" t="e">
        <f>INDEX(MARDI!$B$6:$B$29,MATCH($A$132,MARDI!I6:I29,0))</f>
        <v>#N/A</v>
      </c>
      <c r="ED132" s="559" t="e">
        <f>INDEX(MARDI!$B$6:$B$29,MATCH($A$132,MARDI!J6:J29,0))</f>
        <v>#N/A</v>
      </c>
      <c r="EE132" s="559" t="e">
        <f>INDEX(MARDI!$B$6:$B$29,MATCH($A$132,MARDI!K6:K29,0))</f>
        <v>#N/A</v>
      </c>
      <c r="EF132" s="559" t="e">
        <f>INDEX(MARDI!$B$6:$B$29,MATCH($A$132,MARDI!L6:L29,0))</f>
        <v>#N/A</v>
      </c>
      <c r="EG132" s="559" t="e">
        <f>INDEX(MARDI!$B$6:$B$29,MATCH($A$132,MARDI!M6:M29,0))</f>
        <v>#N/A</v>
      </c>
      <c r="EH132" s="559" t="e">
        <f>INDEX(MARDI!$B$6:$B$29,MATCH($A$132,MARDI!N6:N29,0))</f>
        <v>#N/A</v>
      </c>
      <c r="EI132" s="559" t="e">
        <f>INDEX(MARDI!$B$6:$B$29,MATCH($A$132,MARDI!O6:O29,0))</f>
        <v>#N/A</v>
      </c>
      <c r="EJ132" s="559" t="e">
        <f>INDEX(MARDI!$B$6:$B$29,MATCH($A$132,MARDI!P6:P29,0))</f>
        <v>#N/A</v>
      </c>
      <c r="EK132" s="559" t="e">
        <f>INDEX(MARDI!$B$6:$B$29,MATCH($A$132,MARDI!Q6:Q29,0))</f>
        <v>#N/A</v>
      </c>
      <c r="EL132" s="559" t="e">
        <f>INDEX(MARDI!$B$6:$B$29,MATCH($A$132,MARDI!R6:R29,0))</f>
        <v>#N/A</v>
      </c>
      <c r="EM132" s="559" t="e">
        <f>INDEX(MARDI!$B$6:$B$29,MATCH($A$132,MARDI!S6:S29,0))</f>
        <v>#N/A</v>
      </c>
      <c r="EN132" s="559" t="e">
        <f>INDEX(MARDI!$B$6:$B$29,MATCH($A$132,MARDI!T6:T29,0))</f>
        <v>#N/A</v>
      </c>
      <c r="EO132" s="559" t="e">
        <f>INDEX(MARDI!$B$6:$B$29,MATCH($A$132,MARDI!U6:U29,0))</f>
        <v>#N/A</v>
      </c>
      <c r="EP132" s="559" t="e">
        <f>INDEX(MARDI!$B$6:$B$29,MATCH($A$132,MARDI!V6:V29,0))</f>
        <v>#N/A</v>
      </c>
      <c r="EQ132" s="559" t="e">
        <f>INDEX(MARDI!$B$6:$B$29,MATCH($A$132,MARDI!W6:W29,0))</f>
        <v>#N/A</v>
      </c>
      <c r="ER132" s="559" t="e">
        <f>INDEX(MARDI!$B$6:$B$29,MATCH($A$132,MARDI!X6:X29,0))</f>
        <v>#N/A</v>
      </c>
      <c r="ES132" s="559" t="e">
        <f>INDEX(MARDI!$B$6:$B$29,MATCH($A$132,MARDI!Y6:Y29,0))</f>
        <v>#N/A</v>
      </c>
      <c r="ET132" s="559" t="e">
        <f>INDEX(MARDI!$B$6:$B$29,MATCH($A$132,MARDI!Z6:Z29,0))</f>
        <v>#N/A</v>
      </c>
      <c r="EU132" s="559">
        <f>INDEX(MARDI!$B$6:$B$29,MATCH($A$132,MARDI!AA6:AA29,0))</f>
        <v>0.33333333333333331</v>
      </c>
      <c r="EV132" s="559">
        <f>INDEX(MARDI!$B$6:$B$29,MATCH($A$132,MARDI!AB6:AB29,0))</f>
        <v>0.33333333333333331</v>
      </c>
      <c r="EW132" s="572">
        <f t="shared" si="104"/>
        <v>0.66666666666666663</v>
      </c>
      <c r="EY132" s="568">
        <f t="shared" si="79"/>
        <v>0</v>
      </c>
      <c r="EZ132" s="559" t="e">
        <f>INDEX(MERCREDI!$B$6:$B$29,MATCH($A$132,MERCREDI!D6:D29,0))</f>
        <v>#N/A</v>
      </c>
      <c r="FA132" s="559" t="e">
        <f>INDEX(MERCREDI!$B$6:$B$29,MATCH($A$132,MERCREDI!E6:E29,0))</f>
        <v>#N/A</v>
      </c>
      <c r="FB132" s="559" t="e">
        <f>INDEX(MERCREDI!$B$6:$B$29,MATCH($A$132,MERCREDI!F6:F29,0))</f>
        <v>#N/A</v>
      </c>
      <c r="FC132" s="559" t="e">
        <f>INDEX(MERCREDI!$B$6:$B$29,MATCH($A$132,MERCREDI!G6:G29,0))</f>
        <v>#N/A</v>
      </c>
      <c r="FD132" s="559" t="e">
        <f>INDEX(MERCREDI!$B$6:$B$29,MATCH($A$132,MERCREDI!H6:H29,0))</f>
        <v>#N/A</v>
      </c>
      <c r="FE132" s="559" t="e">
        <f>INDEX(MERCREDI!$B$6:$B$29,MATCH($A$132,MERCREDI!I6:I29,0))</f>
        <v>#N/A</v>
      </c>
      <c r="FF132" s="559" t="e">
        <f>INDEX(MERCREDI!$B$6:$B$29,MATCH($A$132,MERCREDI!J6:J29,0))</f>
        <v>#N/A</v>
      </c>
      <c r="FG132" s="559" t="e">
        <f>INDEX(MERCREDI!$B$6:$B$29,MATCH($A$132,MERCREDI!K6:K29,0))</f>
        <v>#N/A</v>
      </c>
      <c r="FH132" s="559" t="e">
        <f>INDEX(MERCREDI!$B$6:$B$29,MATCH($A$132,MERCREDI!L6:L29,0))</f>
        <v>#N/A</v>
      </c>
      <c r="FI132" s="559" t="e">
        <f>INDEX(MERCREDI!$B$6:$B$29,MATCH($A$132,MERCREDI!M6:M29,0))</f>
        <v>#N/A</v>
      </c>
      <c r="FJ132" s="559" t="e">
        <f>INDEX(MERCREDI!$B$6:$B$29,MATCH($A$132,MERCREDI!N6:N29,0))</f>
        <v>#N/A</v>
      </c>
      <c r="FK132" s="559" t="e">
        <f>INDEX(MERCREDI!$B$6:$B$29,MATCH($A$132,MERCREDI!O6:O29,0))</f>
        <v>#N/A</v>
      </c>
      <c r="FL132" s="559" t="e">
        <f>INDEX(MERCREDI!$B$6:$B$29,MATCH($A$132,MERCREDI!P6:P29,0))</f>
        <v>#N/A</v>
      </c>
      <c r="FM132" s="559" t="e">
        <f>INDEX(MERCREDI!$B$6:$B$29,MATCH($A$132,MERCREDI!Q6:Q29,0))</f>
        <v>#N/A</v>
      </c>
      <c r="FN132" s="559" t="e">
        <f>INDEX(MERCREDI!$B$6:$B$29,MATCH($A$132,MERCREDI!R6:R29,0))</f>
        <v>#N/A</v>
      </c>
      <c r="FO132" s="559" t="e">
        <f>INDEX(MERCREDI!$B$6:$B$29,MATCH($A$132,MERCREDI!S6:S29,0))</f>
        <v>#N/A</v>
      </c>
      <c r="FP132" s="559" t="e">
        <f>INDEX(MERCREDI!$B$6:$B$29,MATCH($A$132,MERCREDI!T6:T29,0))</f>
        <v>#N/A</v>
      </c>
      <c r="FQ132" s="559" t="e">
        <f>INDEX(MERCREDI!$B$6:$B$29,MATCH($A$132,MERCREDI!U6:U29,0))</f>
        <v>#N/A</v>
      </c>
      <c r="FR132" s="559" t="e">
        <f>INDEX(MERCREDI!$B$6:$B$29,MATCH($A$132,MERCREDI!V6:V29,0))</f>
        <v>#N/A</v>
      </c>
      <c r="FS132" s="559" t="e">
        <f>INDEX(MERCREDI!$B$6:$B$29,MATCH($A$132,MERCREDI!W6:W29,0))</f>
        <v>#N/A</v>
      </c>
      <c r="FT132" s="559" t="e">
        <f>INDEX(MERCREDI!$B$6:$B$29,MATCH($A$132,MERCREDI!X6:X29,0))</f>
        <v>#N/A</v>
      </c>
      <c r="FU132" s="559" t="e">
        <f>INDEX(MERCREDI!$B$6:$B$29,MATCH($A$132,MERCREDI!Y6:Y29,0))</f>
        <v>#N/A</v>
      </c>
      <c r="FV132" s="559" t="e">
        <f>INDEX(MERCREDI!$B$6:$B$29,MATCH($A$132,MERCREDI!Z6:Z29,0))</f>
        <v>#N/A</v>
      </c>
      <c r="FW132" s="559">
        <f>INDEX(MERCREDI!$B$6:$B$29,MATCH($A$132,MERCREDI!AA6:AA29,0))</f>
        <v>0.33333333333333331</v>
      </c>
      <c r="FX132" s="559">
        <f>INDEX(MERCREDI!$B$6:$B$29,MATCH($A$132,MERCREDI!AB6:AB29,0))</f>
        <v>0.33333333333333331</v>
      </c>
      <c r="FY132" s="572">
        <f t="shared" si="80"/>
        <v>0.66666666666666663</v>
      </c>
      <c r="GA132" s="570">
        <f t="shared" si="81"/>
        <v>0</v>
      </c>
      <c r="GB132" s="565" t="e">
        <f>INDEX(JEUDI!$B$6:$B$29,MATCH($A$132,JEUDI!D6:D29,0))</f>
        <v>#N/A</v>
      </c>
      <c r="GC132" s="565" t="e">
        <f>INDEX(JEUDI!$B$6:$B$29,MATCH($A$132,JEUDI!E6:E29,0))</f>
        <v>#N/A</v>
      </c>
      <c r="GD132" s="565" t="e">
        <f>INDEX(JEUDI!$B$6:$B$29,MATCH($A$132,JEUDI!F6:F29,0))</f>
        <v>#N/A</v>
      </c>
      <c r="GE132" s="565" t="e">
        <f>INDEX(JEUDI!$B$6:$B$29,MATCH($A$132,JEUDI!G6:G29,0))</f>
        <v>#N/A</v>
      </c>
      <c r="GF132" s="565" t="e">
        <f>INDEX(JEUDI!$B$6:$B$29,MATCH($A$132,JEUDI!H6:H29,0))</f>
        <v>#N/A</v>
      </c>
      <c r="GG132" s="565" t="e">
        <f>INDEX(JEUDI!$B$6:$B$29,MATCH($A$132,JEUDI!I6:I29,0))</f>
        <v>#N/A</v>
      </c>
      <c r="GH132" s="565" t="e">
        <f>INDEX(JEUDI!$B$6:$B$29,MATCH($A$132,JEUDI!J6:J29,0))</f>
        <v>#N/A</v>
      </c>
      <c r="GI132" s="565" t="e">
        <f>INDEX(JEUDI!$B$6:$B$29,MATCH($A$132,JEUDI!K6:K29,0))</f>
        <v>#N/A</v>
      </c>
      <c r="GJ132" s="565" t="e">
        <f>INDEX(JEUDI!$B$6:$B$29,MATCH($A$132,JEUDI!L6:L29,0))</f>
        <v>#N/A</v>
      </c>
      <c r="GK132" s="565" t="e">
        <f>INDEX(JEUDI!$B$6:$B$29,MATCH($A$132,JEUDI!M6:M29,0))</f>
        <v>#N/A</v>
      </c>
      <c r="GL132" s="565" t="e">
        <f>INDEX(JEUDI!$B$6:$B$29,MATCH($A$132,JEUDI!N6:N29,0))</f>
        <v>#N/A</v>
      </c>
      <c r="GM132" s="565" t="e">
        <f>INDEX(JEUDI!$B$6:$B$29,MATCH($A$132,JEUDI!O6:O29,0))</f>
        <v>#N/A</v>
      </c>
      <c r="GN132" s="565" t="e">
        <f>INDEX(JEUDI!$B$6:$B$29,MATCH($A$132,JEUDI!P6:P29,0))</f>
        <v>#N/A</v>
      </c>
      <c r="GO132" s="565" t="e">
        <f>INDEX(JEUDI!$B$6:$B$29,MATCH($A$132,JEUDI!Q6:Q29,0))</f>
        <v>#N/A</v>
      </c>
      <c r="GP132" s="565" t="e">
        <f>INDEX(JEUDI!$B$6:$B$29,MATCH($A$132,JEUDI!R6:R29,0))</f>
        <v>#N/A</v>
      </c>
      <c r="GQ132" s="565" t="e">
        <f>INDEX(JEUDI!$B$6:$B$29,MATCH($A$132,JEUDI!S6:S29,0))</f>
        <v>#N/A</v>
      </c>
      <c r="GR132" s="565" t="e">
        <f>INDEX(JEUDI!$B$6:$B$29,MATCH($A$132,JEUDI!T6:T29,0))</f>
        <v>#N/A</v>
      </c>
      <c r="GS132" s="565" t="e">
        <f>INDEX(JEUDI!$B$6:$B$29,MATCH($A$132,JEUDI!U6:U29,0))</f>
        <v>#N/A</v>
      </c>
      <c r="GT132" s="565" t="e">
        <f>INDEX(JEUDI!$B$6:$B$29,MATCH($A$132,JEUDI!V6:V29,0))</f>
        <v>#N/A</v>
      </c>
      <c r="GU132" s="565" t="e">
        <f>INDEX(JEUDI!$B$6:$B$29,MATCH($A$132,JEUDI!W6:W29,0))</f>
        <v>#N/A</v>
      </c>
      <c r="GV132" s="565" t="e">
        <f>INDEX(JEUDI!$B$6:$B$29,MATCH($A$132,JEUDI!X6:X29,0))</f>
        <v>#N/A</v>
      </c>
      <c r="GW132" s="565" t="e">
        <f>INDEX(JEUDI!$B$6:$B$29,MATCH($A$132,JEUDI!Y6:Y29,0))</f>
        <v>#N/A</v>
      </c>
      <c r="GX132" s="565" t="e">
        <f>INDEX(JEUDI!$B$6:$B$29,MATCH($A$132,JEUDI!Z6:Z29,0))</f>
        <v>#N/A</v>
      </c>
      <c r="GY132" s="565">
        <f>INDEX(JEUDI!$B$6:$B$29,MATCH($A$132,JEUDI!AA6:AA29,0))</f>
        <v>0.33333333333333331</v>
      </c>
      <c r="GZ132" s="565">
        <f>INDEX(JEUDI!$B$6:$B$29,MATCH($A$132,JEUDI!AB6:AB29,0))</f>
        <v>0.33333333333333331</v>
      </c>
      <c r="HA132" s="572">
        <f t="shared" si="82"/>
        <v>0.66666666666666663</v>
      </c>
      <c r="HC132" s="772">
        <f t="shared" si="83"/>
        <v>0</v>
      </c>
      <c r="HD132" s="565" t="e">
        <f>INDEX(VENDREDI!$B$6:$B$29,MATCH($A$132,VENDREDI!D6:D29,0))</f>
        <v>#N/A</v>
      </c>
      <c r="HE132" s="565" t="e">
        <f>INDEX(VENDREDI!$B$6:$B$29,MATCH($A$132,VENDREDI!E6:E29,0))</f>
        <v>#N/A</v>
      </c>
      <c r="HF132" s="565" t="e">
        <f>INDEX(VENDREDI!$B$6:$B$29,MATCH($A$132,VENDREDI!F6:F29,0))</f>
        <v>#N/A</v>
      </c>
      <c r="HG132" s="565" t="e">
        <f>INDEX(VENDREDI!$B$6:$B$29,MATCH($A$132,VENDREDI!G6:G29,0))</f>
        <v>#N/A</v>
      </c>
      <c r="HH132" s="565" t="e">
        <f>INDEX(VENDREDI!$B$6:$B$29,MATCH($A$132,VENDREDI!H6:H29,0))</f>
        <v>#N/A</v>
      </c>
      <c r="HI132" s="565" t="e">
        <f>INDEX(VENDREDI!$B$6:$B$29,MATCH($A$132,VENDREDI!I6:I29,0))</f>
        <v>#N/A</v>
      </c>
      <c r="HJ132" s="565" t="e">
        <f>INDEX(VENDREDI!$B$6:$B$29,MATCH($A$132,VENDREDI!J6:J29,0))</f>
        <v>#N/A</v>
      </c>
      <c r="HK132" s="565" t="e">
        <f>INDEX(VENDREDI!$B$6:$B$29,MATCH($A$132,VENDREDI!K6:K29,0))</f>
        <v>#N/A</v>
      </c>
      <c r="HL132" s="565" t="e">
        <f>INDEX(VENDREDI!$B$6:$B$29,MATCH($A$132,VENDREDI!L6:L29,0))</f>
        <v>#N/A</v>
      </c>
      <c r="HM132" s="565" t="e">
        <f>INDEX(VENDREDI!$B$6:$B$29,MATCH($A$132,VENDREDI!M6:M29,0))</f>
        <v>#N/A</v>
      </c>
      <c r="HN132" s="565" t="e">
        <f>INDEX(VENDREDI!$B$6:$B$29,MATCH($A$132,VENDREDI!N6:N29,0))</f>
        <v>#N/A</v>
      </c>
      <c r="HO132" s="565" t="e">
        <f>INDEX(VENDREDI!$B$6:$B$29,MATCH($A$132,VENDREDI!O6:O29,0))</f>
        <v>#N/A</v>
      </c>
      <c r="HP132" s="565" t="e">
        <f>INDEX(VENDREDI!$B$6:$B$29,MATCH($A$132,VENDREDI!P6:P29,0))</f>
        <v>#N/A</v>
      </c>
      <c r="HQ132" s="565" t="e">
        <f>INDEX(VENDREDI!$B$6:$B$29,MATCH($A$132,VENDREDI!Q6:Q29,0))</f>
        <v>#N/A</v>
      </c>
      <c r="HR132" s="565" t="e">
        <f>INDEX(VENDREDI!$B$6:$B$29,MATCH($A$132,VENDREDI!R6:R29,0))</f>
        <v>#N/A</v>
      </c>
      <c r="HS132" s="565" t="e">
        <f>INDEX(VENDREDI!$B$6:$B$29,MATCH($A$132,VENDREDI!S6:S29,0))</f>
        <v>#N/A</v>
      </c>
      <c r="HT132" s="565" t="e">
        <f>INDEX(VENDREDI!$B$6:$B$29,MATCH($A$132,VENDREDI!T6:T29,0))</f>
        <v>#N/A</v>
      </c>
      <c r="HU132" s="565" t="e">
        <f>INDEX(VENDREDI!$B$6:$B$29,MATCH($A$132,VENDREDI!U6:U29,0))</f>
        <v>#N/A</v>
      </c>
      <c r="HV132" s="565" t="e">
        <f>INDEX(VENDREDI!$B$6:$B$29,MATCH($A$132,VENDREDI!V6:V29,0))</f>
        <v>#N/A</v>
      </c>
      <c r="HW132" s="565" t="e">
        <f>INDEX(VENDREDI!$B$6:$B$29,MATCH($A$132,VENDREDI!W6:W29,0))</f>
        <v>#N/A</v>
      </c>
      <c r="HX132" s="565" t="e">
        <f>INDEX(VENDREDI!$B$6:$B$29,MATCH($A$132,VENDREDI!X6:X29,0))</f>
        <v>#N/A</v>
      </c>
      <c r="HY132" s="565" t="e">
        <f>INDEX(VENDREDI!$B$6:$B$29,MATCH($A$132,VENDREDI!Y6:Y29,0))</f>
        <v>#N/A</v>
      </c>
      <c r="HZ132" s="565" t="e">
        <f>INDEX(VENDREDI!$B$6:$B$29,MATCH($A$132,VENDREDI!Z6:Z29,0))</f>
        <v>#N/A</v>
      </c>
      <c r="IA132" s="565">
        <f>INDEX(VENDREDI!$B$6:$B$29,MATCH($A$132,VENDREDI!AA6:AA29,0))</f>
        <v>0.33333333333333331</v>
      </c>
      <c r="IB132" s="565">
        <f>INDEX(VENDREDI!$B$6:$B$29,MATCH($A$132,VENDREDI!AB6:AB29,0))</f>
        <v>0.33333333333333331</v>
      </c>
      <c r="IC132" s="572">
        <f t="shared" si="84"/>
        <v>0.66666666666666663</v>
      </c>
      <c r="IG132" s="772">
        <f t="shared" si="85"/>
        <v>0</v>
      </c>
      <c r="JG132" s="572">
        <f t="shared" si="86"/>
        <v>0</v>
      </c>
      <c r="JI132" s="772">
        <f t="shared" si="87"/>
        <v>0</v>
      </c>
      <c r="KI132" s="572">
        <f t="shared" si="88"/>
        <v>0</v>
      </c>
      <c r="KK132" s="565">
        <f t="shared" si="89"/>
        <v>0</v>
      </c>
      <c r="LK132" s="572">
        <f t="shared" si="90"/>
        <v>0</v>
      </c>
      <c r="LM132" s="565">
        <f t="shared" si="91"/>
        <v>0</v>
      </c>
      <c r="MM132" s="572">
        <f t="shared" si="92"/>
        <v>0</v>
      </c>
      <c r="MP132" s="565">
        <f t="shared" si="93"/>
        <v>0</v>
      </c>
      <c r="NP132" s="572">
        <f t="shared" si="94"/>
        <v>0</v>
      </c>
      <c r="NS132" s="564">
        <f t="shared" si="95"/>
        <v>0</v>
      </c>
      <c r="NT132" s="617" t="e">
        <f>INDEX(LUNDI!$B$63:$B$66,MATCH(A132,LUNDI!$D$63:$D$66,0))</f>
        <v>#N/A</v>
      </c>
      <c r="NU132" s="618" t="e">
        <f>INDEX(LUNDI!$B$63:$B$66,MATCH(A132,LUNDI!$E$63:$E$66,0))</f>
        <v>#N/A</v>
      </c>
      <c r="NV132" s="625" t="e">
        <f>INDEX(LUNDI!$H$63:$H$66,MATCH(A132,LUNDI!$J$63:$J$66,0))</f>
        <v>#N/A</v>
      </c>
      <c r="NW132" s="626" t="e">
        <f>INDEX(LUNDI!$H$63:$H$66,MATCH(A132,LUNDI!$K$63:$K$66,0))</f>
        <v>#N/A</v>
      </c>
      <c r="NX132" s="617" t="e">
        <f>INDEX(MARDI!$B$63:$B$66,MATCH(A132,MARDI!$D$63:$D$66,0))</f>
        <v>#N/A</v>
      </c>
      <c r="NY132" s="618" t="e">
        <f>INDEX(MARDI!$B$63:$B$66,MATCH(A132,MARDI!$E$63:$E$66,0))</f>
        <v>#N/A</v>
      </c>
      <c r="NZ132" s="625" t="e">
        <f>INDEX(MARDI!$H$63:$H$66,MATCH(A132,MARDI!$J$63:$J$66,0))</f>
        <v>#N/A</v>
      </c>
      <c r="OA132" s="626" t="e">
        <f>INDEX(MARDI!$H$63:$H$66,MATCH(A132,MARDI!$K$63:$K$66,0))</f>
        <v>#N/A</v>
      </c>
      <c r="OB132" s="617" t="e">
        <f>INDEX(MERCREDI!$B$63:$B$66,MATCH(A132,MERCREDI!$D$63:$D$66,0))</f>
        <v>#N/A</v>
      </c>
      <c r="OC132" s="618" t="e">
        <f>INDEX(MERCREDI!$B$63:$B$66,MATCH(A132,MERCREDI!$E$63:$E$66,0))</f>
        <v>#N/A</v>
      </c>
      <c r="OD132" s="625" t="e">
        <f>INDEX(MERCREDI!$H$63:$H$66,MATCH(A132,MERCREDI!$J$63:$J$66,0))</f>
        <v>#N/A</v>
      </c>
      <c r="OE132" s="626" t="e">
        <f>INDEX(MERCREDI!$H$63:$H$66,MATCH(A132,MERCREDI!$K$63:$K$66,0))</f>
        <v>#N/A</v>
      </c>
      <c r="OF132" s="617" t="e">
        <f>INDEX(JEUDI!$B$63:$B$66,MATCH(A132,JEUDI!$D$63:$D$66,0))</f>
        <v>#N/A</v>
      </c>
      <c r="OG132" s="618" t="e">
        <f>INDEX(JEUDI!$B$63:$B$66,MATCH(A132,JEUDI!$E$63:$E$66,0))</f>
        <v>#N/A</v>
      </c>
      <c r="OH132" s="625" t="e">
        <f>INDEX(JEUDI!$H$63:$H$66,MATCH(A132,JEUDI!$J$63:$J$66,0))</f>
        <v>#N/A</v>
      </c>
      <c r="OI132" s="626" t="e">
        <f>INDEX(JEUDI!$H$63:$H$66,MATCH(A132,JEUDI!$K$63:$K$66,0))</f>
        <v>#N/A</v>
      </c>
      <c r="OJ132" s="617" t="e">
        <f>INDEX(VENDREDI!$B$63:$B$66,MATCH(A132,VENDREDI!$D$63:$D$66,0))</f>
        <v>#N/A</v>
      </c>
      <c r="OK132" s="618" t="e">
        <f>INDEX(VENDREDI!$B$63:$B$66,MATCH(A132,VENDREDI!$E$63:$E$66,0))</f>
        <v>#N/A</v>
      </c>
      <c r="OL132" s="625" t="e">
        <f>INDEX(VENDREDI!$H$63:$H$66,MATCH(A132,VENDREDI!$J$63:$J$66,0))</f>
        <v>#N/A</v>
      </c>
      <c r="OM132" s="626" t="e">
        <f>INDEX(VENDREDI!$H$63:$H$66,MATCH(A132,VENDREDI!$K$63:$K$66,0))</f>
        <v>#N/A</v>
      </c>
      <c r="ON132" s="669">
        <f t="shared" si="96"/>
        <v>0</v>
      </c>
      <c r="OO132" s="641" t="e">
        <f>INDEX(LUNDI!$C$63:$C$66,MATCH(A132,LUNDI!$D$63:$D$66,0))</f>
        <v>#N/A</v>
      </c>
      <c r="OP132" s="642" t="e">
        <f>INDEX(LUNDI!$C$63:$C$66,MATCH(A132,LUNDI!$E$63:$E$66,0))</f>
        <v>#N/A</v>
      </c>
      <c r="OQ132" s="645" t="e">
        <f>INDEX(LUNDI!$I$63:$I$66,MATCH(A132,LUNDI!$J$63:$J$66,0))</f>
        <v>#N/A</v>
      </c>
      <c r="OR132" s="646" t="e">
        <f>INDEX(LUNDI!$I$63:$I$66,MATCH(A132,LUNDI!$K$63:$K$66,0))</f>
        <v>#N/A</v>
      </c>
      <c r="OS132" s="649" t="e">
        <f>INDEX(MARDI!$C$63:$C$66,MATCH(A132,MARDI!$D$63:$D$66,0))</f>
        <v>#N/A</v>
      </c>
      <c r="OT132" s="650" t="e">
        <f>INDEX(MARDI!$C$63:$C$66,MATCH(A132,MARDI!$E$63:$E$66,0))</f>
        <v>#N/A</v>
      </c>
      <c r="OU132" s="651" t="e">
        <f>INDEX(MARDI!$I$63:$I$66,MATCH(A132,MARDI!$J$63:$J$66,0))</f>
        <v>#N/A</v>
      </c>
      <c r="OV132" s="652" t="e">
        <f>INDEX(MARDI!$I$63:$I$66,MATCH(A132,MARDI!$K$63:$K$66,0))</f>
        <v>#N/A</v>
      </c>
      <c r="OW132" s="657" t="e">
        <f>INDEX(MERCREDI!$C$63:$C$66,MATCH(A132,MERCREDI!$D$63:$D$66,0))</f>
        <v>#N/A</v>
      </c>
      <c r="OX132" s="658" t="e">
        <f>INDEX(MERCREDI!$C$63:$C$66,MATCH(A132,MERCREDI!$E$63:$E$66,0))</f>
        <v>#N/A</v>
      </c>
      <c r="OY132" s="659" t="e">
        <f>INDEX(MERCREDI!$I$63:$I$66,MATCH(A132,MERCREDI!$J$63:$J$66,0))</f>
        <v>#N/A</v>
      </c>
      <c r="OZ132" s="660" t="e">
        <f>INDEX(MERCREDI!$I$63:$I$66,MATCH(A132,MERCREDI!$K$63:$K$66,0))</f>
        <v>#N/A</v>
      </c>
      <c r="PA132" s="657" t="e">
        <f>INDEX(JEUDI!$C$63:$C$66,MATCH(A132,JEUDI!$D$63:$D$66,0))</f>
        <v>#N/A</v>
      </c>
      <c r="PB132" s="658" t="e">
        <f>INDEX(JEUDI!$C$63:$C$66,MATCH(A132,JEUDI!$E$63:$E$66,0))</f>
        <v>#N/A</v>
      </c>
      <c r="PC132" s="659" t="e">
        <f>INDEX(JEUDI!$I$63:$I$66,MATCH(A132,JEUDI!$J$63:$J$66,0))</f>
        <v>#N/A</v>
      </c>
      <c r="PD132" s="660" t="e">
        <f>INDEX(JEUDI!$I$63:$I$66,MATCH(A132,JEUDI!$K$63:$K$66,0))</f>
        <v>#N/A</v>
      </c>
      <c r="PE132" s="657" t="e">
        <f>INDEX(VENDREDI!$C$63:$C$66,MATCH(A132,VENDREDI!$D$63:$D$66,0))</f>
        <v>#N/A</v>
      </c>
      <c r="PF132" s="658" t="e">
        <f>INDEX(VENDREDI!$C$63:$C$66,MATCH(A132,VENDREDI!$E$63:$E$66,0))</f>
        <v>#N/A</v>
      </c>
      <c r="PG132" s="659" t="e">
        <f>INDEX(VENDREDI!$I$63:$I$66,MATCH(A132,VENDREDI!$J$63:$J$66,0))</f>
        <v>#N/A</v>
      </c>
      <c r="PH132" s="660" t="e">
        <f>INDEX(VENDREDI!$I$63:$I$66,MATCH(A132,VENDREDI!$K$63:$K$66,0))</f>
        <v>#N/A</v>
      </c>
    </row>
    <row r="133" spans="1:424" x14ac:dyDescent="0.25">
      <c r="A133" s="198">
        <f>'LISTE DES PROFS'!A128</f>
        <v>0</v>
      </c>
      <c r="B133" s="226">
        <f t="shared" si="69"/>
        <v>0</v>
      </c>
      <c r="C133" s="487">
        <f t="shared" si="70"/>
        <v>0</v>
      </c>
      <c r="D133" s="481">
        <f t="shared" si="71"/>
        <v>0</v>
      </c>
      <c r="E133" s="482">
        <f t="shared" si="72"/>
        <v>0</v>
      </c>
      <c r="F133" s="226">
        <f t="shared" si="73"/>
        <v>0</v>
      </c>
      <c r="G133" s="487">
        <f t="shared" si="74"/>
        <v>0</v>
      </c>
      <c r="H133" s="481">
        <f t="shared" si="97"/>
        <v>0</v>
      </c>
      <c r="I133" s="482">
        <f t="shared" si="76"/>
        <v>0</v>
      </c>
      <c r="J133" s="226">
        <f t="shared" si="98"/>
        <v>0</v>
      </c>
      <c r="K133" s="487">
        <f t="shared" si="99"/>
        <v>0</v>
      </c>
      <c r="L133" s="481">
        <f t="shared" si="100"/>
        <v>0</v>
      </c>
      <c r="M133" s="482">
        <f t="shared" si="101"/>
        <v>0</v>
      </c>
      <c r="N133" s="492">
        <f t="shared" si="77"/>
        <v>0</v>
      </c>
      <c r="P133" s="226">
        <f>COUNTIF(LUNDI!$D$6:$AB$15,A133)</f>
        <v>0</v>
      </c>
      <c r="Q133" s="228">
        <f>COUNTIF(LUNDI!$D$20:$Y$29,A133)</f>
        <v>0</v>
      </c>
      <c r="R133" s="444">
        <f t="shared" si="56"/>
        <v>0</v>
      </c>
      <c r="S133" s="228">
        <f>COUNTIF(MARDI!$D$6:$AB$15,A133)</f>
        <v>0</v>
      </c>
      <c r="T133" s="228">
        <f>COUNTIF(MARDI!$D$20:$Y$29,A133)</f>
        <v>0</v>
      </c>
      <c r="U133" s="444">
        <f t="shared" si="57"/>
        <v>0</v>
      </c>
      <c r="V133" s="228">
        <f>COUNTIF(MERCREDI!$D$6:$AB$15,A133)</f>
        <v>0</v>
      </c>
      <c r="W133" s="228">
        <f>COUNTIF(MERCREDI!$D$20:$Y$29,A133)</f>
        <v>0</v>
      </c>
      <c r="X133" s="444">
        <f t="shared" si="58"/>
        <v>0</v>
      </c>
      <c r="Y133" s="228">
        <f>COUNTIF(JEUDI!$D$6:$AB$15,A133)</f>
        <v>0</v>
      </c>
      <c r="Z133" s="228">
        <f>COUNTIF(JEUDI!$D$20:$Y$29,A133)</f>
        <v>0</v>
      </c>
      <c r="AA133" s="444">
        <f t="shared" si="59"/>
        <v>0</v>
      </c>
      <c r="AB133" s="228">
        <f>COUNTIF(VENDREDI!$D$6:$AB$15,A133)</f>
        <v>0</v>
      </c>
      <c r="AC133" s="229">
        <f>COUNTIF(VENDREDI!$D$20:$Y$29,A133)</f>
        <v>0</v>
      </c>
      <c r="AD133" s="451">
        <f t="shared" si="60"/>
        <v>0</v>
      </c>
      <c r="AE133" s="226">
        <f>COUNTIF(LUNDI!$D$63:$D$66,A133)</f>
        <v>0</v>
      </c>
      <c r="AF133" s="227">
        <f>COUNTIF(LUNDI!$E$63:$E$66,A133)</f>
        <v>0</v>
      </c>
      <c r="AG133" s="228">
        <f>COUNTIF(MARDI!$D$63:$D$66,A133)</f>
        <v>0</v>
      </c>
      <c r="AH133" s="234">
        <f>COUNTIF(MARDI!$E$63:$E$66,A133)</f>
        <v>0</v>
      </c>
      <c r="AI133" s="228">
        <f>COUNTIF(MERCREDI!$D$63:$D$66,A133)</f>
        <v>0</v>
      </c>
      <c r="AJ133" s="234">
        <f>COUNTIF(MERCREDI!$E$63:$E$66,A133)</f>
        <v>0</v>
      </c>
      <c r="AK133" s="228">
        <f>COUNTIF(JEUDI!$D$63:$D$66,A133)</f>
        <v>0</v>
      </c>
      <c r="AL133" s="227">
        <f>COUNTIF(JEUDI!$E$63:$E$66,A133)</f>
        <v>0</v>
      </c>
      <c r="AM133" s="228">
        <f>COUNTIF(VENDREDI!$D$63:$D$66,A133)</f>
        <v>0</v>
      </c>
      <c r="AN133" s="525">
        <f>COUNTIF(VENDREDI!$E$63:$E$66,A133)</f>
        <v>0</v>
      </c>
      <c r="AO133" s="226">
        <f>COUNTIF(LUNDI!$F$63:$F$66,A133)</f>
        <v>0</v>
      </c>
      <c r="AP133" s="227"/>
      <c r="AQ133" s="228">
        <f>COUNTIF(MARDI!$F$63:$F$66,A133)</f>
        <v>0</v>
      </c>
      <c r="AR133" s="227"/>
      <c r="AS133" s="228">
        <f>COUNTIF(MERCREDI!$F$63:$F$66,A133)</f>
        <v>0</v>
      </c>
      <c r="AT133" s="227"/>
      <c r="AU133" s="228">
        <f>COUNTIF(JEUDI!$F$63:$F$66,A133)</f>
        <v>0</v>
      </c>
      <c r="AV133" s="227"/>
      <c r="AW133" s="229">
        <f>COUNTIF(VENDREDI!$F$63:$F$66,A133)</f>
        <v>0</v>
      </c>
      <c r="AZ133" s="236">
        <f>COUNTIF(LUNDI!$D$35:$AB$44,A133)</f>
        <v>0</v>
      </c>
      <c r="BA133" s="237">
        <f>COUNTIF(LUNDI!$D$49:$Y$58,A133)</f>
        <v>0</v>
      </c>
      <c r="BB133" s="444">
        <f t="shared" si="61"/>
        <v>0</v>
      </c>
      <c r="BC133" s="237">
        <f>COUNTIF(MARDI!$D$35:$AB$44,A133)</f>
        <v>0</v>
      </c>
      <c r="BD133" s="237">
        <f>COUNTIF(MARDI!$D$49:$Y$58,A133)</f>
        <v>0</v>
      </c>
      <c r="BE133" s="444">
        <f t="shared" si="62"/>
        <v>0</v>
      </c>
      <c r="BF133" s="237">
        <f>COUNTIF(MERCREDI!$D$35:$AB$44,A133)</f>
        <v>0</v>
      </c>
      <c r="BG133" s="237">
        <f>COUNTIF(MERCREDI!$D$49:$Y$58,A133)</f>
        <v>0</v>
      </c>
      <c r="BH133" s="444">
        <f t="shared" si="63"/>
        <v>0</v>
      </c>
      <c r="BI133" s="237">
        <f>COUNTIF(JEUDI!$D$35:$AB$44,A133)</f>
        <v>0</v>
      </c>
      <c r="BJ133" s="237">
        <f>COUNTIF(JEUDI!$D$49:$Y$58,A133)</f>
        <v>0</v>
      </c>
      <c r="BK133" s="444">
        <f t="shared" si="64"/>
        <v>0</v>
      </c>
      <c r="BL133" s="237">
        <f>COUNTIF(VENDREDI!$D$35:$AB$44,A133)</f>
        <v>0</v>
      </c>
      <c r="BM133" s="238">
        <f>COUNTIF(VENDREDI!$D$49:$Y$58,A133)</f>
        <v>0</v>
      </c>
      <c r="BN133" s="451">
        <f t="shared" si="65"/>
        <v>0</v>
      </c>
      <c r="BO133" s="207">
        <f>COUNTIF(LUNDI!$J$63:$J$66,A133)</f>
        <v>0</v>
      </c>
      <c r="BP133" s="41">
        <f>COUNTIF(LUNDI!$K$63:$K$66,A133)</f>
        <v>0</v>
      </c>
      <c r="BQ133" s="207">
        <f>COUNTIF(MARDI!$J$63:$J$66,A133)</f>
        <v>0</v>
      </c>
      <c r="BR133" s="41">
        <f>COUNTIF(MARDI!$K$63:$K$66,A133)</f>
        <v>0</v>
      </c>
      <c r="BS133" s="207">
        <f>COUNTIF(MERCREDI!$J$63:$J$66,A133)</f>
        <v>0</v>
      </c>
      <c r="BT133" s="41">
        <f>COUNTIF(MERCREDI!$K$63:$K$66,A133)</f>
        <v>0</v>
      </c>
      <c r="BU133" s="207">
        <f>COUNTIF(JEUDI!$J$63:$J$66,A133)</f>
        <v>0</v>
      </c>
      <c r="BV133" s="41">
        <f>COUNTIF(JEUDI!$K$63:$K$66,A133)</f>
        <v>0</v>
      </c>
      <c r="BW133" s="207">
        <f>COUNTIF(VENDREDI!$J$63:$J$66,A133)</f>
        <v>0</v>
      </c>
      <c r="BX133" s="42">
        <f>COUNTIF(VENDREDI!$K$63:$K$66,A133)</f>
        <v>0</v>
      </c>
      <c r="BY133" s="207">
        <f>COUNTIF(LUNDI!$L$66:$L189,A133)</f>
        <v>0</v>
      </c>
      <c r="BZ133" s="208"/>
      <c r="CA133" s="41">
        <f>COUNTIF(MARDI!$L$63:$L$66,A133)</f>
        <v>0</v>
      </c>
      <c r="CB133" s="208"/>
      <c r="CC133" s="208">
        <f>COUNTIF(MERCREDI!$L$63:$L$66,A133)</f>
        <v>0</v>
      </c>
      <c r="CD133" s="208"/>
      <c r="CE133" s="41">
        <f>COUNTIF(JEUDI!$L$63:$L$66,A133)</f>
        <v>0</v>
      </c>
      <c r="CF133" s="208"/>
      <c r="CG133" s="209">
        <f>COUNTIF(VENDREDI!$L$63:$L$66,A133)</f>
        <v>0</v>
      </c>
      <c r="CH133" s="466"/>
      <c r="CI133" s="466"/>
      <c r="CJ133" s="466"/>
      <c r="CK133" s="43">
        <f>COUNTIF(LUNDI!$O$64:$O$66,A133)</f>
        <v>0</v>
      </c>
      <c r="CL133" s="41">
        <f>COUNTIF(MARDI!$O$64:$O$66,A133)</f>
        <v>0</v>
      </c>
      <c r="CM133" s="41">
        <f>COUNTIF(MERCREDI!$O$64:$O$66,A133)</f>
        <v>0</v>
      </c>
      <c r="CN133" s="41">
        <f>COUNTIF(JEUDI!$O$64:$O$66,A133)</f>
        <v>0</v>
      </c>
      <c r="CO133" s="42">
        <f>COUNTIF(VENDREDI!$O$64:$O$66,A133)</f>
        <v>0</v>
      </c>
      <c r="CQ133" s="43">
        <f>COUNTIF(LUNDI!$P$64:$P$66,A133)</f>
        <v>0</v>
      </c>
      <c r="CR133" s="41">
        <f>COUNTIF(MARDI!$P$64:$P$66,A133)</f>
        <v>0</v>
      </c>
      <c r="CS133" s="41">
        <f>COUNTIF(MERCREDI!$P$64:$P$66,A133)</f>
        <v>0</v>
      </c>
      <c r="CT133" s="41">
        <f>COUNTIF(JEUDI!$P$64:$P$66,A133)</f>
        <v>0</v>
      </c>
      <c r="CU133" s="42">
        <f>COUNTIF(VENDREDI!$P$64:$P$66,A133)</f>
        <v>0</v>
      </c>
      <c r="CV133" s="543">
        <f t="shared" si="78"/>
        <v>0</v>
      </c>
      <c r="CW133" s="559" t="e">
        <f>INDEX(LUNDI!$B$6:$B$29,MATCH($A$133,LUNDI!D6:D29,0))</f>
        <v>#N/A</v>
      </c>
      <c r="CX133" s="559" t="e">
        <f>INDEX(LUNDI!$B$6:$B$29,MATCH($A$133,LUNDI!E6:E29,0))</f>
        <v>#N/A</v>
      </c>
      <c r="CY133" s="559" t="e">
        <f>INDEX(LUNDI!$B$6:$B$29,MATCH($A$133,LUNDI!F6:F29,0))</f>
        <v>#N/A</v>
      </c>
      <c r="CZ133" s="559" t="e">
        <f>INDEX(LUNDI!$B$6:$B$29,MATCH($A$133,LUNDI!G6:G29,0))</f>
        <v>#N/A</v>
      </c>
      <c r="DA133" s="559" t="e">
        <f>INDEX(LUNDI!$B$6:$B$29,MATCH($A$133,LUNDI!H6:H29,0))</f>
        <v>#N/A</v>
      </c>
      <c r="DB133" s="559" t="e">
        <f>INDEX(LUNDI!$B$6:$B$29,MATCH($A$133,LUNDI!I6:I29,0))</f>
        <v>#N/A</v>
      </c>
      <c r="DC133" s="559" t="e">
        <f>INDEX(LUNDI!$B$6:$B$29,MATCH($A$133,LUNDI!J6:J29,0))</f>
        <v>#N/A</v>
      </c>
      <c r="DD133" s="559" t="e">
        <f>INDEX(LUNDI!$B$6:$B$29,MATCH($A$133,LUNDI!K6:K29,0))</f>
        <v>#N/A</v>
      </c>
      <c r="DE133" s="559" t="e">
        <f>INDEX(LUNDI!$B$6:$B$29,MATCH($A$133,LUNDI!L6:L29,0))</f>
        <v>#N/A</v>
      </c>
      <c r="DF133" s="559" t="e">
        <f>INDEX(LUNDI!$B$6:$B$29,MATCH($A$133,LUNDI!M6:M29,0))</f>
        <v>#N/A</v>
      </c>
      <c r="DG133" s="559" t="e">
        <f>INDEX(LUNDI!$B$6:$B$29,MATCH($A$133,LUNDI!N6:N29,0))</f>
        <v>#N/A</v>
      </c>
      <c r="DH133" s="559" t="e">
        <f>INDEX(LUNDI!$B$6:$B$29,MATCH($A$133,LUNDI!O6:O29,0))</f>
        <v>#N/A</v>
      </c>
      <c r="DI133" s="559" t="e">
        <f>INDEX(LUNDI!$B$6:$B$29,MATCH($A$133,LUNDI!P6:P29,0))</f>
        <v>#N/A</v>
      </c>
      <c r="DJ133" s="559" t="e">
        <f>INDEX(LUNDI!$B$6:$B$29,MATCH($A$133,LUNDI!Q6:Q29,0))</f>
        <v>#N/A</v>
      </c>
      <c r="DK133" s="559" t="e">
        <f>INDEX(LUNDI!$B$6:$B$29,MATCH($A$133,LUNDI!R6:R29,0))</f>
        <v>#N/A</v>
      </c>
      <c r="DL133" s="559" t="e">
        <f>INDEX(LUNDI!$B$6:$B$29,MATCH($A$133,LUNDI!S6:S29,0))</f>
        <v>#N/A</v>
      </c>
      <c r="DM133" s="559" t="e">
        <f>INDEX(LUNDI!$B$6:$B$29,MATCH($A$133,LUNDI!T6:T29,0))</f>
        <v>#N/A</v>
      </c>
      <c r="DN133" s="559" t="e">
        <f>INDEX(LUNDI!$B$6:$B$29,MATCH($A$133,LUNDI!U6:U29,0))</f>
        <v>#N/A</v>
      </c>
      <c r="DO133" s="559" t="e">
        <f>INDEX(LUNDI!$B$6:$B$29,MATCH($A$133,LUNDI!V6:V29,0))</f>
        <v>#N/A</v>
      </c>
      <c r="DP133" s="559" t="e">
        <f>INDEX(LUNDI!$B$6:$B$29,MATCH($A$133,LUNDI!W6:W29,0))</f>
        <v>#N/A</v>
      </c>
      <c r="DQ133" s="559" t="e">
        <f>INDEX(LUNDI!$B$6:$B$29,MATCH($A$133,LUNDI!X6:X29,0))</f>
        <v>#N/A</v>
      </c>
      <c r="DR133" s="559" t="e">
        <f>INDEX(LUNDI!$B$6:$B$29,MATCH($A$133,LUNDI!Y6:Y29,0))</f>
        <v>#N/A</v>
      </c>
      <c r="DS133" s="559" t="e">
        <f>INDEX(LUNDI!$B$6:$B$29,MATCH($A$133,LUNDI!Z6:Z29,0))</f>
        <v>#N/A</v>
      </c>
      <c r="DT133" s="559">
        <f>INDEX(LUNDI!$B$6:$B$29,MATCH($A$133,LUNDI!AA6:AA29,0))</f>
        <v>0.33333333333333331</v>
      </c>
      <c r="DU133" s="559">
        <f>INDEX(LUNDI!$B$6:$B$29,MATCH($A$133,LUNDI!AB6:AB29,0))</f>
        <v>0.33333333333333331</v>
      </c>
      <c r="DV133" s="572">
        <f t="shared" si="102"/>
        <v>0.66666666666666663</v>
      </c>
      <c r="DW133" s="543">
        <f t="shared" si="103"/>
        <v>0</v>
      </c>
      <c r="DX133" s="559" t="e">
        <f>INDEX(MARDI!$B$6:$B$29,MATCH($A$133,MARDI!D6:D29,0))</f>
        <v>#N/A</v>
      </c>
      <c r="DY133" s="559" t="e">
        <f>INDEX(MARDI!$B$6:$B$29,MATCH($A$133,MARDI!E6:E29,0))</f>
        <v>#N/A</v>
      </c>
      <c r="DZ133" s="559" t="e">
        <f>INDEX(MARDI!$B$6:$B$29,MATCH($A$133,MARDI!F6:F29,0))</f>
        <v>#N/A</v>
      </c>
      <c r="EA133" s="559" t="e">
        <f>INDEX(MARDI!$B$6:$B$29,MATCH($A$133,MARDI!G6:G29,0))</f>
        <v>#N/A</v>
      </c>
      <c r="EB133" s="559" t="e">
        <f>INDEX(MARDI!$B$6:$B$29,MATCH($A$133,MARDI!H6:H29,0))</f>
        <v>#N/A</v>
      </c>
      <c r="EC133" s="559" t="e">
        <f>INDEX(MARDI!$B$6:$B$29,MATCH($A$133,MARDI!I6:I29,0))</f>
        <v>#N/A</v>
      </c>
      <c r="ED133" s="559" t="e">
        <f>INDEX(MARDI!$B$6:$B$29,MATCH($A$133,MARDI!J6:J29,0))</f>
        <v>#N/A</v>
      </c>
      <c r="EE133" s="559" t="e">
        <f>INDEX(MARDI!$B$6:$B$29,MATCH($A$133,MARDI!K6:K29,0))</f>
        <v>#N/A</v>
      </c>
      <c r="EF133" s="559" t="e">
        <f>INDEX(MARDI!$B$6:$B$29,MATCH($A$133,MARDI!L6:L29,0))</f>
        <v>#N/A</v>
      </c>
      <c r="EG133" s="559" t="e">
        <f>INDEX(MARDI!$B$6:$B$29,MATCH($A$133,MARDI!M6:M29,0))</f>
        <v>#N/A</v>
      </c>
      <c r="EH133" s="559" t="e">
        <f>INDEX(MARDI!$B$6:$B$29,MATCH($A$133,MARDI!N6:N29,0))</f>
        <v>#N/A</v>
      </c>
      <c r="EI133" s="559" t="e">
        <f>INDEX(MARDI!$B$6:$B$29,MATCH($A$133,MARDI!O6:O29,0))</f>
        <v>#N/A</v>
      </c>
      <c r="EJ133" s="559" t="e">
        <f>INDEX(MARDI!$B$6:$B$29,MATCH($A$133,MARDI!P6:P29,0))</f>
        <v>#N/A</v>
      </c>
      <c r="EK133" s="559" t="e">
        <f>INDEX(MARDI!$B$6:$B$29,MATCH($A$133,MARDI!Q6:Q29,0))</f>
        <v>#N/A</v>
      </c>
      <c r="EL133" s="559" t="e">
        <f>INDEX(MARDI!$B$6:$B$29,MATCH($A$133,MARDI!R6:R29,0))</f>
        <v>#N/A</v>
      </c>
      <c r="EM133" s="559" t="e">
        <f>INDEX(MARDI!$B$6:$B$29,MATCH($A$133,MARDI!S6:S29,0))</f>
        <v>#N/A</v>
      </c>
      <c r="EN133" s="559" t="e">
        <f>INDEX(MARDI!$B$6:$B$29,MATCH($A$133,MARDI!T6:T29,0))</f>
        <v>#N/A</v>
      </c>
      <c r="EO133" s="559" t="e">
        <f>INDEX(MARDI!$B$6:$B$29,MATCH($A$133,MARDI!U6:U29,0))</f>
        <v>#N/A</v>
      </c>
      <c r="EP133" s="559" t="e">
        <f>INDEX(MARDI!$B$6:$B$29,MATCH($A$133,MARDI!V6:V29,0))</f>
        <v>#N/A</v>
      </c>
      <c r="EQ133" s="559" t="e">
        <f>INDEX(MARDI!$B$6:$B$29,MATCH($A$133,MARDI!W6:W29,0))</f>
        <v>#N/A</v>
      </c>
      <c r="ER133" s="559" t="e">
        <f>INDEX(MARDI!$B$6:$B$29,MATCH($A$133,MARDI!X6:X29,0))</f>
        <v>#N/A</v>
      </c>
      <c r="ES133" s="559" t="e">
        <f>INDEX(MARDI!$B$6:$B$29,MATCH($A$133,MARDI!Y6:Y29,0))</f>
        <v>#N/A</v>
      </c>
      <c r="ET133" s="559" t="e">
        <f>INDEX(MARDI!$B$6:$B$29,MATCH($A$133,MARDI!Z6:Z29,0))</f>
        <v>#N/A</v>
      </c>
      <c r="EU133" s="559">
        <f>INDEX(MARDI!$B$6:$B$29,MATCH($A$133,MARDI!AA6:AA29,0))</f>
        <v>0.33333333333333331</v>
      </c>
      <c r="EV133" s="559">
        <f>INDEX(MARDI!$B$6:$B$29,MATCH($A$133,MARDI!AB6:AB29,0))</f>
        <v>0.33333333333333331</v>
      </c>
      <c r="EW133" s="572">
        <f t="shared" si="104"/>
        <v>0.66666666666666663</v>
      </c>
      <c r="EY133" s="568">
        <f t="shared" si="79"/>
        <v>0</v>
      </c>
      <c r="EZ133" s="559" t="e">
        <f>INDEX(MERCREDI!$B$6:$B$29,MATCH($A$133,MERCREDI!D6:D29,0))</f>
        <v>#N/A</v>
      </c>
      <c r="FA133" s="559" t="e">
        <f>INDEX(MERCREDI!$B$6:$B$29,MATCH($A$133,MERCREDI!E6:E29,0))</f>
        <v>#N/A</v>
      </c>
      <c r="FB133" s="559" t="e">
        <f>INDEX(MERCREDI!$B$6:$B$29,MATCH($A$133,MERCREDI!F6:F29,0))</f>
        <v>#N/A</v>
      </c>
      <c r="FC133" s="559" t="e">
        <f>INDEX(MERCREDI!$B$6:$B$29,MATCH($A$133,MERCREDI!G6:G29,0))</f>
        <v>#N/A</v>
      </c>
      <c r="FD133" s="559" t="e">
        <f>INDEX(MERCREDI!$B$6:$B$29,MATCH($A$133,MERCREDI!H6:H29,0))</f>
        <v>#N/A</v>
      </c>
      <c r="FE133" s="559" t="e">
        <f>INDEX(MERCREDI!$B$6:$B$29,MATCH($A$133,MERCREDI!I6:I29,0))</f>
        <v>#N/A</v>
      </c>
      <c r="FF133" s="559" t="e">
        <f>INDEX(MERCREDI!$B$6:$B$29,MATCH($A$133,MERCREDI!J6:J29,0))</f>
        <v>#N/A</v>
      </c>
      <c r="FG133" s="559" t="e">
        <f>INDEX(MERCREDI!$B$6:$B$29,MATCH($A$133,MERCREDI!K6:K29,0))</f>
        <v>#N/A</v>
      </c>
      <c r="FH133" s="559" t="e">
        <f>INDEX(MERCREDI!$B$6:$B$29,MATCH($A$133,MERCREDI!L6:L29,0))</f>
        <v>#N/A</v>
      </c>
      <c r="FI133" s="559" t="e">
        <f>INDEX(MERCREDI!$B$6:$B$29,MATCH($A$133,MERCREDI!M6:M29,0))</f>
        <v>#N/A</v>
      </c>
      <c r="FJ133" s="559" t="e">
        <f>INDEX(MERCREDI!$B$6:$B$29,MATCH($A$133,MERCREDI!N6:N29,0))</f>
        <v>#N/A</v>
      </c>
      <c r="FK133" s="559" t="e">
        <f>INDEX(MERCREDI!$B$6:$B$29,MATCH($A$133,MERCREDI!O6:O29,0))</f>
        <v>#N/A</v>
      </c>
      <c r="FL133" s="559" t="e">
        <f>INDEX(MERCREDI!$B$6:$B$29,MATCH($A$133,MERCREDI!P6:P29,0))</f>
        <v>#N/A</v>
      </c>
      <c r="FM133" s="559" t="e">
        <f>INDEX(MERCREDI!$B$6:$B$29,MATCH($A$133,MERCREDI!Q6:Q29,0))</f>
        <v>#N/A</v>
      </c>
      <c r="FN133" s="559" t="e">
        <f>INDEX(MERCREDI!$B$6:$B$29,MATCH($A$133,MERCREDI!R6:R29,0))</f>
        <v>#N/A</v>
      </c>
      <c r="FO133" s="559" t="e">
        <f>INDEX(MERCREDI!$B$6:$B$29,MATCH($A$133,MERCREDI!S6:S29,0))</f>
        <v>#N/A</v>
      </c>
      <c r="FP133" s="559" t="e">
        <f>INDEX(MERCREDI!$B$6:$B$29,MATCH($A$133,MERCREDI!T6:T29,0))</f>
        <v>#N/A</v>
      </c>
      <c r="FQ133" s="559" t="e">
        <f>INDEX(MERCREDI!$B$6:$B$29,MATCH($A$133,MERCREDI!U6:U29,0))</f>
        <v>#N/A</v>
      </c>
      <c r="FR133" s="559" t="e">
        <f>INDEX(MERCREDI!$B$6:$B$29,MATCH($A$133,MERCREDI!V6:V29,0))</f>
        <v>#N/A</v>
      </c>
      <c r="FS133" s="559" t="e">
        <f>INDEX(MERCREDI!$B$6:$B$29,MATCH($A$133,MERCREDI!W6:W29,0))</f>
        <v>#N/A</v>
      </c>
      <c r="FT133" s="559" t="e">
        <f>INDEX(MERCREDI!$B$6:$B$29,MATCH($A$133,MERCREDI!X6:X29,0))</f>
        <v>#N/A</v>
      </c>
      <c r="FU133" s="559" t="e">
        <f>INDEX(MERCREDI!$B$6:$B$29,MATCH($A$133,MERCREDI!Y6:Y29,0))</f>
        <v>#N/A</v>
      </c>
      <c r="FV133" s="559" t="e">
        <f>INDEX(MERCREDI!$B$6:$B$29,MATCH($A$133,MERCREDI!Z6:Z29,0))</f>
        <v>#N/A</v>
      </c>
      <c r="FW133" s="559">
        <f>INDEX(MERCREDI!$B$6:$B$29,MATCH($A$133,MERCREDI!AA6:AA29,0))</f>
        <v>0.33333333333333331</v>
      </c>
      <c r="FX133" s="559">
        <f>INDEX(MERCREDI!$B$6:$B$29,MATCH($A$133,MERCREDI!AB6:AB29,0))</f>
        <v>0.33333333333333331</v>
      </c>
      <c r="FY133" s="572">
        <f t="shared" si="80"/>
        <v>0.66666666666666663</v>
      </c>
      <c r="GA133" s="570">
        <f t="shared" si="81"/>
        <v>0</v>
      </c>
      <c r="GB133" s="565" t="e">
        <f>INDEX(JEUDI!$B$6:$B$29,MATCH($A$133,JEUDI!D6:D29,0))</f>
        <v>#N/A</v>
      </c>
      <c r="GC133" s="565" t="e">
        <f>INDEX(JEUDI!$B$6:$B$29,MATCH($A$133,JEUDI!E6:E29,0))</f>
        <v>#N/A</v>
      </c>
      <c r="GD133" s="565" t="e">
        <f>INDEX(JEUDI!$B$6:$B$29,MATCH($A$133,JEUDI!F6:F29,0))</f>
        <v>#N/A</v>
      </c>
      <c r="GE133" s="565" t="e">
        <f>INDEX(JEUDI!$B$6:$B$29,MATCH($A$133,JEUDI!G6:G29,0))</f>
        <v>#N/A</v>
      </c>
      <c r="GF133" s="565" t="e">
        <f>INDEX(JEUDI!$B$6:$B$29,MATCH($A$133,JEUDI!H6:H29,0))</f>
        <v>#N/A</v>
      </c>
      <c r="GG133" s="565" t="e">
        <f>INDEX(JEUDI!$B$6:$B$29,MATCH($A$133,JEUDI!I6:I29,0))</f>
        <v>#N/A</v>
      </c>
      <c r="GH133" s="565" t="e">
        <f>INDEX(JEUDI!$B$6:$B$29,MATCH($A$133,JEUDI!J6:J29,0))</f>
        <v>#N/A</v>
      </c>
      <c r="GI133" s="565" t="e">
        <f>INDEX(JEUDI!$B$6:$B$29,MATCH($A$133,JEUDI!K6:K29,0))</f>
        <v>#N/A</v>
      </c>
      <c r="GJ133" s="565" t="e">
        <f>INDEX(JEUDI!$B$6:$B$29,MATCH($A$133,JEUDI!L6:L29,0))</f>
        <v>#N/A</v>
      </c>
      <c r="GK133" s="565" t="e">
        <f>INDEX(JEUDI!$B$6:$B$29,MATCH($A$133,JEUDI!M6:M29,0))</f>
        <v>#N/A</v>
      </c>
      <c r="GL133" s="565" t="e">
        <f>INDEX(JEUDI!$B$6:$B$29,MATCH($A$133,JEUDI!N6:N29,0))</f>
        <v>#N/A</v>
      </c>
      <c r="GM133" s="565" t="e">
        <f>INDEX(JEUDI!$B$6:$B$29,MATCH($A$133,JEUDI!O6:O29,0))</f>
        <v>#N/A</v>
      </c>
      <c r="GN133" s="565" t="e">
        <f>INDEX(JEUDI!$B$6:$B$29,MATCH($A$133,JEUDI!P6:P29,0))</f>
        <v>#N/A</v>
      </c>
      <c r="GO133" s="565" t="e">
        <f>INDEX(JEUDI!$B$6:$B$29,MATCH($A$133,JEUDI!Q6:Q29,0))</f>
        <v>#N/A</v>
      </c>
      <c r="GP133" s="565" t="e">
        <f>INDEX(JEUDI!$B$6:$B$29,MATCH($A$133,JEUDI!R6:R29,0))</f>
        <v>#N/A</v>
      </c>
      <c r="GQ133" s="565" t="e">
        <f>INDEX(JEUDI!$B$6:$B$29,MATCH($A$133,JEUDI!S6:S29,0))</f>
        <v>#N/A</v>
      </c>
      <c r="GR133" s="565" t="e">
        <f>INDEX(JEUDI!$B$6:$B$29,MATCH($A$133,JEUDI!T6:T29,0))</f>
        <v>#N/A</v>
      </c>
      <c r="GS133" s="565" t="e">
        <f>INDEX(JEUDI!$B$6:$B$29,MATCH($A$133,JEUDI!U6:U29,0))</f>
        <v>#N/A</v>
      </c>
      <c r="GT133" s="565" t="e">
        <f>INDEX(JEUDI!$B$6:$B$29,MATCH($A$133,JEUDI!V6:V29,0))</f>
        <v>#N/A</v>
      </c>
      <c r="GU133" s="565" t="e">
        <f>INDEX(JEUDI!$B$6:$B$29,MATCH($A$133,JEUDI!W6:W29,0))</f>
        <v>#N/A</v>
      </c>
      <c r="GV133" s="565" t="e">
        <f>INDEX(JEUDI!$B$6:$B$29,MATCH($A$133,JEUDI!X6:X29,0))</f>
        <v>#N/A</v>
      </c>
      <c r="GW133" s="565" t="e">
        <f>INDEX(JEUDI!$B$6:$B$29,MATCH($A$133,JEUDI!Y6:Y29,0))</f>
        <v>#N/A</v>
      </c>
      <c r="GX133" s="565" t="e">
        <f>INDEX(JEUDI!$B$6:$B$29,MATCH($A$133,JEUDI!Z6:Z29,0))</f>
        <v>#N/A</v>
      </c>
      <c r="GY133" s="565">
        <f>INDEX(JEUDI!$B$6:$B$29,MATCH($A$133,JEUDI!AA6:AA29,0))</f>
        <v>0.33333333333333331</v>
      </c>
      <c r="GZ133" s="565">
        <f>INDEX(JEUDI!$B$6:$B$29,MATCH($A$133,JEUDI!AB6:AB29,0))</f>
        <v>0.33333333333333331</v>
      </c>
      <c r="HA133" s="572">
        <f t="shared" si="82"/>
        <v>0.66666666666666663</v>
      </c>
      <c r="HC133" s="772">
        <f t="shared" si="83"/>
        <v>0</v>
      </c>
      <c r="HD133" s="565" t="e">
        <f>INDEX(VENDREDI!$B$6:$B$29,MATCH($A$133,VENDREDI!D6:D29,0))</f>
        <v>#N/A</v>
      </c>
      <c r="HE133" s="565" t="e">
        <f>INDEX(VENDREDI!$B$6:$B$29,MATCH($A$133,VENDREDI!E6:E29,0))</f>
        <v>#N/A</v>
      </c>
      <c r="HF133" s="565" t="e">
        <f>INDEX(VENDREDI!$B$6:$B$29,MATCH($A$133,VENDREDI!F6:F29,0))</f>
        <v>#N/A</v>
      </c>
      <c r="HG133" s="565" t="e">
        <f>INDEX(VENDREDI!$B$6:$B$29,MATCH($A$133,VENDREDI!G6:G29,0))</f>
        <v>#N/A</v>
      </c>
      <c r="HH133" s="565" t="e">
        <f>INDEX(VENDREDI!$B$6:$B$29,MATCH($A$133,VENDREDI!H6:H29,0))</f>
        <v>#N/A</v>
      </c>
      <c r="HI133" s="565" t="e">
        <f>INDEX(VENDREDI!$B$6:$B$29,MATCH($A$133,VENDREDI!I6:I29,0))</f>
        <v>#N/A</v>
      </c>
      <c r="HJ133" s="565" t="e">
        <f>INDEX(VENDREDI!$B$6:$B$29,MATCH($A$133,VENDREDI!J6:J29,0))</f>
        <v>#N/A</v>
      </c>
      <c r="HK133" s="565" t="e">
        <f>INDEX(VENDREDI!$B$6:$B$29,MATCH($A$133,VENDREDI!K6:K29,0))</f>
        <v>#N/A</v>
      </c>
      <c r="HL133" s="565" t="e">
        <f>INDEX(VENDREDI!$B$6:$B$29,MATCH($A$133,VENDREDI!L6:L29,0))</f>
        <v>#N/A</v>
      </c>
      <c r="HM133" s="565" t="e">
        <f>INDEX(VENDREDI!$B$6:$B$29,MATCH($A$133,VENDREDI!M6:M29,0))</f>
        <v>#N/A</v>
      </c>
      <c r="HN133" s="565" t="e">
        <f>INDEX(VENDREDI!$B$6:$B$29,MATCH($A$133,VENDREDI!N6:N29,0))</f>
        <v>#N/A</v>
      </c>
      <c r="HO133" s="565" t="e">
        <f>INDEX(VENDREDI!$B$6:$B$29,MATCH($A$133,VENDREDI!O6:O29,0))</f>
        <v>#N/A</v>
      </c>
      <c r="HP133" s="565" t="e">
        <f>INDEX(VENDREDI!$B$6:$B$29,MATCH($A$133,VENDREDI!P6:P29,0))</f>
        <v>#N/A</v>
      </c>
      <c r="HQ133" s="565" t="e">
        <f>INDEX(VENDREDI!$B$6:$B$29,MATCH($A$133,VENDREDI!Q6:Q29,0))</f>
        <v>#N/A</v>
      </c>
      <c r="HR133" s="565" t="e">
        <f>INDEX(VENDREDI!$B$6:$B$29,MATCH($A$133,VENDREDI!R6:R29,0))</f>
        <v>#N/A</v>
      </c>
      <c r="HS133" s="565" t="e">
        <f>INDEX(VENDREDI!$B$6:$B$29,MATCH($A$133,VENDREDI!S6:S29,0))</f>
        <v>#N/A</v>
      </c>
      <c r="HT133" s="565" t="e">
        <f>INDEX(VENDREDI!$B$6:$B$29,MATCH($A$133,VENDREDI!T6:T29,0))</f>
        <v>#N/A</v>
      </c>
      <c r="HU133" s="565" t="e">
        <f>INDEX(VENDREDI!$B$6:$B$29,MATCH($A$133,VENDREDI!U6:U29,0))</f>
        <v>#N/A</v>
      </c>
      <c r="HV133" s="565" t="e">
        <f>INDEX(VENDREDI!$B$6:$B$29,MATCH($A$133,VENDREDI!V6:V29,0))</f>
        <v>#N/A</v>
      </c>
      <c r="HW133" s="565" t="e">
        <f>INDEX(VENDREDI!$B$6:$B$29,MATCH($A$133,VENDREDI!W6:W29,0))</f>
        <v>#N/A</v>
      </c>
      <c r="HX133" s="565" t="e">
        <f>INDEX(VENDREDI!$B$6:$B$29,MATCH($A$133,VENDREDI!X6:X29,0))</f>
        <v>#N/A</v>
      </c>
      <c r="HY133" s="565" t="e">
        <f>INDEX(VENDREDI!$B$6:$B$29,MATCH($A$133,VENDREDI!Y6:Y29,0))</f>
        <v>#N/A</v>
      </c>
      <c r="HZ133" s="565" t="e">
        <f>INDEX(VENDREDI!$B$6:$B$29,MATCH($A$133,VENDREDI!Z6:Z29,0))</f>
        <v>#N/A</v>
      </c>
      <c r="IA133" s="565">
        <f>INDEX(VENDREDI!$B$6:$B$29,MATCH($A$133,VENDREDI!AA6:AA29,0))</f>
        <v>0.33333333333333331</v>
      </c>
      <c r="IB133" s="565">
        <f>INDEX(VENDREDI!$B$6:$B$29,MATCH($A$133,VENDREDI!AB6:AB29,0))</f>
        <v>0.33333333333333331</v>
      </c>
      <c r="IC133" s="572">
        <f t="shared" si="84"/>
        <v>0.66666666666666663</v>
      </c>
      <c r="IG133" s="772">
        <f t="shared" si="85"/>
        <v>0</v>
      </c>
      <c r="JG133" s="572">
        <f t="shared" si="86"/>
        <v>0</v>
      </c>
      <c r="JI133" s="772">
        <f t="shared" si="87"/>
        <v>0</v>
      </c>
      <c r="KI133" s="572">
        <f t="shared" si="88"/>
        <v>0</v>
      </c>
      <c r="KK133" s="565">
        <f t="shared" si="89"/>
        <v>0</v>
      </c>
      <c r="LK133" s="572">
        <f t="shared" si="90"/>
        <v>0</v>
      </c>
      <c r="LM133" s="565">
        <f t="shared" si="91"/>
        <v>0</v>
      </c>
      <c r="MM133" s="572">
        <f t="shared" si="92"/>
        <v>0</v>
      </c>
      <c r="MP133" s="565">
        <f t="shared" si="93"/>
        <v>0</v>
      </c>
      <c r="NP133" s="572">
        <f t="shared" si="94"/>
        <v>0</v>
      </c>
      <c r="NS133" s="564">
        <f t="shared" si="95"/>
        <v>0</v>
      </c>
      <c r="NT133" s="617" t="e">
        <f>INDEX(LUNDI!$B$63:$B$66,MATCH(A133,LUNDI!$D$63:$D$66,0))</f>
        <v>#N/A</v>
      </c>
      <c r="NU133" s="618" t="e">
        <f>INDEX(LUNDI!$B$63:$B$66,MATCH(A133,LUNDI!$E$63:$E$66,0))</f>
        <v>#N/A</v>
      </c>
      <c r="NV133" s="625" t="e">
        <f>INDEX(LUNDI!$H$63:$H$66,MATCH(A133,LUNDI!$J$63:$J$66,0))</f>
        <v>#N/A</v>
      </c>
      <c r="NW133" s="626" t="e">
        <f>INDEX(LUNDI!$H$63:$H$66,MATCH(A133,LUNDI!$K$63:$K$66,0))</f>
        <v>#N/A</v>
      </c>
      <c r="NX133" s="617" t="e">
        <f>INDEX(MARDI!$B$63:$B$66,MATCH(A133,MARDI!$D$63:$D$66,0))</f>
        <v>#N/A</v>
      </c>
      <c r="NY133" s="618" t="e">
        <f>INDEX(MARDI!$B$63:$B$66,MATCH(A133,MARDI!$E$63:$E$66,0))</f>
        <v>#N/A</v>
      </c>
      <c r="NZ133" s="625" t="e">
        <f>INDEX(MARDI!$H$63:$H$66,MATCH(A133,MARDI!$J$63:$J$66,0))</f>
        <v>#N/A</v>
      </c>
      <c r="OA133" s="626" t="e">
        <f>INDEX(MARDI!$H$63:$H$66,MATCH(A133,MARDI!$K$63:$K$66,0))</f>
        <v>#N/A</v>
      </c>
      <c r="OB133" s="617" t="e">
        <f>INDEX(MERCREDI!$B$63:$B$66,MATCH(A133,MERCREDI!$D$63:$D$66,0))</f>
        <v>#N/A</v>
      </c>
      <c r="OC133" s="618" t="e">
        <f>INDEX(MERCREDI!$B$63:$B$66,MATCH(A133,MERCREDI!$E$63:$E$66,0))</f>
        <v>#N/A</v>
      </c>
      <c r="OD133" s="625" t="e">
        <f>INDEX(MERCREDI!$H$63:$H$66,MATCH(A133,MERCREDI!$J$63:$J$66,0))</f>
        <v>#N/A</v>
      </c>
      <c r="OE133" s="626" t="e">
        <f>INDEX(MERCREDI!$H$63:$H$66,MATCH(A133,MERCREDI!$K$63:$K$66,0))</f>
        <v>#N/A</v>
      </c>
      <c r="OF133" s="617" t="e">
        <f>INDEX(JEUDI!$B$63:$B$66,MATCH(A133,JEUDI!$D$63:$D$66,0))</f>
        <v>#N/A</v>
      </c>
      <c r="OG133" s="618" t="e">
        <f>INDEX(JEUDI!$B$63:$B$66,MATCH(A133,JEUDI!$E$63:$E$66,0))</f>
        <v>#N/A</v>
      </c>
      <c r="OH133" s="625" t="e">
        <f>INDEX(JEUDI!$H$63:$H$66,MATCH(A133,JEUDI!$J$63:$J$66,0))</f>
        <v>#N/A</v>
      </c>
      <c r="OI133" s="626" t="e">
        <f>INDEX(JEUDI!$H$63:$H$66,MATCH(A133,JEUDI!$K$63:$K$66,0))</f>
        <v>#N/A</v>
      </c>
      <c r="OJ133" s="617" t="e">
        <f>INDEX(VENDREDI!$B$63:$B$66,MATCH(A133,VENDREDI!$D$63:$D$66,0))</f>
        <v>#N/A</v>
      </c>
      <c r="OK133" s="618" t="e">
        <f>INDEX(VENDREDI!$B$63:$B$66,MATCH(A133,VENDREDI!$E$63:$E$66,0))</f>
        <v>#N/A</v>
      </c>
      <c r="OL133" s="625" t="e">
        <f>INDEX(VENDREDI!$H$63:$H$66,MATCH(A133,VENDREDI!$J$63:$J$66,0))</f>
        <v>#N/A</v>
      </c>
      <c r="OM133" s="626" t="e">
        <f>INDEX(VENDREDI!$H$63:$H$66,MATCH(A133,VENDREDI!$K$63:$K$66,0))</f>
        <v>#N/A</v>
      </c>
      <c r="ON133" s="669">
        <f t="shared" si="96"/>
        <v>0</v>
      </c>
      <c r="OO133" s="641" t="e">
        <f>INDEX(LUNDI!$C$63:$C$66,MATCH(A133,LUNDI!$D$63:$D$66,0))</f>
        <v>#N/A</v>
      </c>
      <c r="OP133" s="642" t="e">
        <f>INDEX(LUNDI!$C$63:$C$66,MATCH(A133,LUNDI!$E$63:$E$66,0))</f>
        <v>#N/A</v>
      </c>
      <c r="OQ133" s="645" t="e">
        <f>INDEX(LUNDI!$I$63:$I$66,MATCH(A133,LUNDI!$J$63:$J$66,0))</f>
        <v>#N/A</v>
      </c>
      <c r="OR133" s="646" t="e">
        <f>INDEX(LUNDI!$I$63:$I$66,MATCH(A133,LUNDI!$K$63:$K$66,0))</f>
        <v>#N/A</v>
      </c>
      <c r="OS133" s="649" t="e">
        <f>INDEX(MARDI!$C$63:$C$66,MATCH(A133,MARDI!$D$63:$D$66,0))</f>
        <v>#N/A</v>
      </c>
      <c r="OT133" s="650" t="e">
        <f>INDEX(MARDI!$C$63:$C$66,MATCH(A133,MARDI!$E$63:$E$66,0))</f>
        <v>#N/A</v>
      </c>
      <c r="OU133" s="651" t="e">
        <f>INDEX(MARDI!$I$63:$I$66,MATCH(A133,MARDI!$J$63:$J$66,0))</f>
        <v>#N/A</v>
      </c>
      <c r="OV133" s="652" t="e">
        <f>INDEX(MARDI!$I$63:$I$66,MATCH(A133,MARDI!$K$63:$K$66,0))</f>
        <v>#N/A</v>
      </c>
      <c r="OW133" s="657" t="e">
        <f>INDEX(MERCREDI!$C$63:$C$66,MATCH(A133,MERCREDI!$D$63:$D$66,0))</f>
        <v>#N/A</v>
      </c>
      <c r="OX133" s="658" t="e">
        <f>INDEX(MERCREDI!$C$63:$C$66,MATCH(A133,MERCREDI!$E$63:$E$66,0))</f>
        <v>#N/A</v>
      </c>
      <c r="OY133" s="659" t="e">
        <f>INDEX(MERCREDI!$I$63:$I$66,MATCH(A133,MERCREDI!$J$63:$J$66,0))</f>
        <v>#N/A</v>
      </c>
      <c r="OZ133" s="660" t="e">
        <f>INDEX(MERCREDI!$I$63:$I$66,MATCH(A133,MERCREDI!$K$63:$K$66,0))</f>
        <v>#N/A</v>
      </c>
      <c r="PA133" s="657" t="e">
        <f>INDEX(JEUDI!$C$63:$C$66,MATCH(A133,JEUDI!$D$63:$D$66,0))</f>
        <v>#N/A</v>
      </c>
      <c r="PB133" s="658" t="e">
        <f>INDEX(JEUDI!$C$63:$C$66,MATCH(A133,JEUDI!$E$63:$E$66,0))</f>
        <v>#N/A</v>
      </c>
      <c r="PC133" s="659" t="e">
        <f>INDEX(JEUDI!$I$63:$I$66,MATCH(A133,JEUDI!$J$63:$J$66,0))</f>
        <v>#N/A</v>
      </c>
      <c r="PD133" s="660" t="e">
        <f>INDEX(JEUDI!$I$63:$I$66,MATCH(A133,JEUDI!$K$63:$K$66,0))</f>
        <v>#N/A</v>
      </c>
      <c r="PE133" s="657" t="e">
        <f>INDEX(VENDREDI!$C$63:$C$66,MATCH(A133,VENDREDI!$D$63:$D$66,0))</f>
        <v>#N/A</v>
      </c>
      <c r="PF133" s="658" t="e">
        <f>INDEX(VENDREDI!$C$63:$C$66,MATCH(A133,VENDREDI!$E$63:$E$66,0))</f>
        <v>#N/A</v>
      </c>
      <c r="PG133" s="659" t="e">
        <f>INDEX(VENDREDI!$I$63:$I$66,MATCH(A133,VENDREDI!$J$63:$J$66,0))</f>
        <v>#N/A</v>
      </c>
      <c r="PH133" s="660" t="e">
        <f>INDEX(VENDREDI!$I$63:$I$66,MATCH(A133,VENDREDI!$K$63:$K$66,0))</f>
        <v>#N/A</v>
      </c>
    </row>
    <row r="134" spans="1:424" x14ac:dyDescent="0.25">
      <c r="A134" s="200">
        <f>'LISTE DES PROFS'!A129</f>
        <v>0</v>
      </c>
      <c r="B134" s="233">
        <f t="shared" si="69"/>
        <v>0</v>
      </c>
      <c r="C134" s="234">
        <f t="shared" si="70"/>
        <v>0</v>
      </c>
      <c r="D134" s="234">
        <f t="shared" si="71"/>
        <v>0</v>
      </c>
      <c r="E134" s="235">
        <f t="shared" si="72"/>
        <v>0</v>
      </c>
      <c r="F134" s="233">
        <f t="shared" si="73"/>
        <v>0</v>
      </c>
      <c r="G134" s="234">
        <f t="shared" si="74"/>
        <v>0</v>
      </c>
      <c r="H134" s="234">
        <f t="shared" si="97"/>
        <v>0</v>
      </c>
      <c r="I134" s="235">
        <f t="shared" si="76"/>
        <v>0</v>
      </c>
      <c r="J134" s="233">
        <f t="shared" si="98"/>
        <v>0</v>
      </c>
      <c r="K134" s="234">
        <f t="shared" si="99"/>
        <v>0</v>
      </c>
      <c r="L134" s="234">
        <f t="shared" si="100"/>
        <v>0</v>
      </c>
      <c r="M134" s="235">
        <f t="shared" si="101"/>
        <v>0</v>
      </c>
      <c r="N134" s="491">
        <f t="shared" si="77"/>
        <v>0</v>
      </c>
      <c r="O134" s="506"/>
      <c r="P134" s="240">
        <f>COUNTIF(LUNDI!$D$6:$AB$15,A134)</f>
        <v>0</v>
      </c>
      <c r="Q134" s="241">
        <f>COUNTIF(LUNDI!$D$20:$Y$29,A134)</f>
        <v>0</v>
      </c>
      <c r="R134" s="444">
        <f t="shared" si="56"/>
        <v>0</v>
      </c>
      <c r="S134" s="241">
        <f>COUNTIF(MARDI!$D$6:$AB$15,A134)</f>
        <v>0</v>
      </c>
      <c r="T134" s="241">
        <f>COUNTIF(MARDI!$D$20:$Y$29,A134)</f>
        <v>0</v>
      </c>
      <c r="U134" s="444">
        <f t="shared" si="57"/>
        <v>0</v>
      </c>
      <c r="V134" s="241">
        <f>COUNTIF(MERCREDI!$D$6:$AB$15,A134)</f>
        <v>0</v>
      </c>
      <c r="W134" s="241">
        <f>COUNTIF(MERCREDI!$D$20:$Y$29,A134)</f>
        <v>0</v>
      </c>
      <c r="X134" s="444">
        <f t="shared" si="58"/>
        <v>0</v>
      </c>
      <c r="Y134" s="241">
        <f>COUNTIF(JEUDI!$D$6:$AB$15,A134)</f>
        <v>0</v>
      </c>
      <c r="Z134" s="241">
        <f>COUNTIF(JEUDI!$D$20:$Y$29,A134)</f>
        <v>0</v>
      </c>
      <c r="AA134" s="444">
        <f t="shared" si="59"/>
        <v>0</v>
      </c>
      <c r="AB134" s="241">
        <f>COUNTIF(VENDREDI!$D$6:$AB$15,A134)</f>
        <v>0</v>
      </c>
      <c r="AC134" s="242">
        <f>COUNTIF(VENDREDI!$D$20:$Y$29,A134)</f>
        <v>0</v>
      </c>
      <c r="AD134" s="451">
        <f t="shared" si="60"/>
        <v>0</v>
      </c>
      <c r="AE134" s="226">
        <f>COUNTIF(LUNDI!$D$63:$D$66,A134)</f>
        <v>0</v>
      </c>
      <c r="AF134" s="227">
        <f>COUNTIF(LUNDI!$E$63:$E$66,A134)</f>
        <v>0</v>
      </c>
      <c r="AG134" s="228">
        <f>COUNTIF(MARDI!$D$63:$D$66,A134)</f>
        <v>0</v>
      </c>
      <c r="AH134" s="234">
        <f>COUNTIF(MARDI!$E$63:$E$66,A134)</f>
        <v>0</v>
      </c>
      <c r="AI134" s="228">
        <f>COUNTIF(MERCREDI!$D$63:$D$66,A134)</f>
        <v>0</v>
      </c>
      <c r="AJ134" s="234">
        <f>COUNTIF(MERCREDI!$E$63:$E$66,A134)</f>
        <v>0</v>
      </c>
      <c r="AK134" s="228">
        <f>COUNTIF(JEUDI!$D$63:$D$66,A134)</f>
        <v>0</v>
      </c>
      <c r="AL134" s="227">
        <f>COUNTIF(JEUDI!$E$63:$E$66,A134)</f>
        <v>0</v>
      </c>
      <c r="AM134" s="228">
        <f>COUNTIF(VENDREDI!$D$63:$D$66,A134)</f>
        <v>0</v>
      </c>
      <c r="AN134" s="525">
        <f>COUNTIF(VENDREDI!$E$63:$E$66,A134)</f>
        <v>0</v>
      </c>
      <c r="AO134" s="240">
        <f>COUNTIF(LUNDI!$F$63:$F$66,A134)</f>
        <v>0</v>
      </c>
      <c r="AP134" s="241"/>
      <c r="AQ134" s="241">
        <f>COUNTIF(MARDI!$F$63:$F$66,A134)</f>
        <v>0</v>
      </c>
      <c r="AR134" s="241"/>
      <c r="AS134" s="241">
        <f>COUNTIF(MERCREDI!$F$63:$F$66,A134)</f>
        <v>0</v>
      </c>
      <c r="AT134" s="241"/>
      <c r="AU134" s="241">
        <f>COUNTIF(JEUDI!$F$63:$F$66,A134)</f>
        <v>0</v>
      </c>
      <c r="AV134" s="241"/>
      <c r="AW134" s="242">
        <f>COUNTIF(VENDREDI!$F$63:$F$66,A134)</f>
        <v>0</v>
      </c>
      <c r="AX134" s="239"/>
      <c r="AY134" s="239"/>
      <c r="AZ134" s="233">
        <f>COUNTIF(LUNDI!$D$35:$AB$44,A134)</f>
        <v>0</v>
      </c>
      <c r="BA134" s="234">
        <f>COUNTIF(LUNDI!$D$49:$Y$58,A134)</f>
        <v>0</v>
      </c>
      <c r="BB134" s="444">
        <f t="shared" si="61"/>
        <v>0</v>
      </c>
      <c r="BC134" s="234">
        <f>COUNTIF(MARDI!$D$35:$AB$44,A134)</f>
        <v>0</v>
      </c>
      <c r="BD134" s="234">
        <f>COUNTIF(MARDI!$D$49:$Y$58,A134)</f>
        <v>0</v>
      </c>
      <c r="BE134" s="444">
        <f t="shared" si="62"/>
        <v>0</v>
      </c>
      <c r="BF134" s="234">
        <f>COUNTIF(MERCREDI!$D$35:$AB$44,A134)</f>
        <v>0</v>
      </c>
      <c r="BG134" s="234">
        <f>COUNTIF(MERCREDI!$D$49:$Y$58,A134)</f>
        <v>0</v>
      </c>
      <c r="BH134" s="444">
        <f t="shared" si="63"/>
        <v>0</v>
      </c>
      <c r="BI134" s="234">
        <f>COUNTIF(JEUDI!$D$35:$AB$44,A134)</f>
        <v>0</v>
      </c>
      <c r="BJ134" s="234">
        <f>COUNTIF(JEUDI!$D$49:$Y$58,A134)</f>
        <v>0</v>
      </c>
      <c r="BK134" s="444">
        <f t="shared" si="64"/>
        <v>0</v>
      </c>
      <c r="BL134" s="234">
        <f>COUNTIF(VENDREDI!$D$35:$AB$44,A134)</f>
        <v>0</v>
      </c>
      <c r="BM134" s="235">
        <f>COUNTIF(VENDREDI!$D$49:$Y$58,A134)</f>
        <v>0</v>
      </c>
      <c r="BN134" s="451">
        <f t="shared" si="65"/>
        <v>0</v>
      </c>
      <c r="BO134" s="207">
        <f>COUNTIF(LUNDI!$J$63:$J$66,A134)</f>
        <v>0</v>
      </c>
      <c r="BP134" s="41">
        <f>COUNTIF(LUNDI!$K$63:$K$66,A134)</f>
        <v>0</v>
      </c>
      <c r="BQ134" s="207">
        <f>COUNTIF(MARDI!$J$63:$J$66,A134)</f>
        <v>0</v>
      </c>
      <c r="BR134" s="41">
        <f>COUNTIF(MARDI!$K$63:$K$66,A134)</f>
        <v>0</v>
      </c>
      <c r="BS134" s="207">
        <f>COUNTIF(MERCREDI!$J$63:$J$66,A134)</f>
        <v>0</v>
      </c>
      <c r="BT134" s="41">
        <f>COUNTIF(MERCREDI!$K$63:$K$66,A134)</f>
        <v>0</v>
      </c>
      <c r="BU134" s="207">
        <f>COUNTIF(JEUDI!$J$63:$J$66,A134)</f>
        <v>0</v>
      </c>
      <c r="BV134" s="41">
        <f>COUNTIF(JEUDI!$K$63:$K$66,A134)</f>
        <v>0</v>
      </c>
      <c r="BW134" s="207">
        <f>COUNTIF(VENDREDI!$J$63:$J$66,A134)</f>
        <v>0</v>
      </c>
      <c r="BX134" s="42">
        <f>COUNTIF(VENDREDI!$K$63:$K$66,A134)</f>
        <v>0</v>
      </c>
      <c r="BY134" s="207">
        <f>COUNTIF(LUNDI!$L$66:$L190,A134)</f>
        <v>0</v>
      </c>
      <c r="BZ134" s="208"/>
      <c r="CA134" s="41">
        <f>COUNTIF(MARDI!$L$63:$L$66,A134)</f>
        <v>0</v>
      </c>
      <c r="CB134" s="208"/>
      <c r="CC134" s="208">
        <f>COUNTIF(MERCREDI!$L$63:$L$66,A134)</f>
        <v>0</v>
      </c>
      <c r="CD134" s="208"/>
      <c r="CE134" s="41">
        <f>COUNTIF(JEUDI!$L$63:$L$66,A134)</f>
        <v>0</v>
      </c>
      <c r="CF134" s="208"/>
      <c r="CG134" s="209">
        <f>COUNTIF(VENDREDI!$L$63:$L$66,A134)</f>
        <v>0</v>
      </c>
      <c r="CH134" s="466"/>
      <c r="CI134" s="466"/>
      <c r="CJ134" s="466"/>
      <c r="CK134" s="43">
        <f>COUNTIF(LUNDI!$O$64:$O$66,A134)</f>
        <v>0</v>
      </c>
      <c r="CL134" s="41">
        <f>COUNTIF(MARDI!$O$64:$O$66,A134)</f>
        <v>0</v>
      </c>
      <c r="CM134" s="41">
        <f>COUNTIF(MERCREDI!$O$64:$O$66,A134)</f>
        <v>0</v>
      </c>
      <c r="CN134" s="41">
        <f>COUNTIF(JEUDI!$O$64:$O$66,A134)</f>
        <v>0</v>
      </c>
      <c r="CO134" s="42">
        <f>COUNTIF(VENDREDI!$O$64:$O$66,A134)</f>
        <v>0</v>
      </c>
      <c r="CQ134" s="43">
        <f>COUNTIF(LUNDI!$P$64:$P$66,A134)</f>
        <v>0</v>
      </c>
      <c r="CR134" s="41">
        <f>COUNTIF(MARDI!$P$64:$P$66,A134)</f>
        <v>0</v>
      </c>
      <c r="CS134" s="41">
        <f>COUNTIF(MERCREDI!$P$64:$P$66,A134)</f>
        <v>0</v>
      </c>
      <c r="CT134" s="41">
        <f>COUNTIF(JEUDI!$P$64:$P$66,A134)</f>
        <v>0</v>
      </c>
      <c r="CU134" s="42">
        <f>COUNTIF(VENDREDI!$P$64:$P$66,A134)</f>
        <v>0</v>
      </c>
      <c r="CV134" s="543">
        <f t="shared" si="78"/>
        <v>0</v>
      </c>
      <c r="CW134" s="559" t="e">
        <f>INDEX(LUNDI!$B$6:$B$29,MATCH($A$134,LUNDI!D6:D29,0))</f>
        <v>#N/A</v>
      </c>
      <c r="CX134" s="559" t="e">
        <f>INDEX(LUNDI!$B$6:$B$29,MATCH($A$134,LUNDI!E6:E29,0))</f>
        <v>#N/A</v>
      </c>
      <c r="CY134" s="559" t="e">
        <f>INDEX(LUNDI!$B$6:$B$29,MATCH($A$134,LUNDI!F6:F29,0))</f>
        <v>#N/A</v>
      </c>
      <c r="CZ134" s="559" t="e">
        <f>INDEX(LUNDI!$B$6:$B$29,MATCH($A$134,LUNDI!G6:G29,0))</f>
        <v>#N/A</v>
      </c>
      <c r="DA134" s="559" t="e">
        <f>INDEX(LUNDI!$B$6:$B$29,MATCH($A$134,LUNDI!H6:H29,0))</f>
        <v>#N/A</v>
      </c>
      <c r="DB134" s="559" t="e">
        <f>INDEX(LUNDI!$B$6:$B$29,MATCH($A$134,LUNDI!I6:I29,0))</f>
        <v>#N/A</v>
      </c>
      <c r="DC134" s="559" t="e">
        <f>INDEX(LUNDI!$B$6:$B$29,MATCH($A$134,LUNDI!J6:J29,0))</f>
        <v>#N/A</v>
      </c>
      <c r="DD134" s="559" t="e">
        <f>INDEX(LUNDI!$B$6:$B$29,MATCH($A$134,LUNDI!K6:K29,0))</f>
        <v>#N/A</v>
      </c>
      <c r="DE134" s="559" t="e">
        <f>INDEX(LUNDI!$B$6:$B$29,MATCH($A$134,LUNDI!L6:L29,0))</f>
        <v>#N/A</v>
      </c>
      <c r="DF134" s="559" t="e">
        <f>INDEX(LUNDI!$B$6:$B$29,MATCH($A$134,LUNDI!M6:M29,0))</f>
        <v>#N/A</v>
      </c>
      <c r="DG134" s="559" t="e">
        <f>INDEX(LUNDI!$B$6:$B$29,MATCH($A$134,LUNDI!N6:N29,0))</f>
        <v>#N/A</v>
      </c>
      <c r="DH134" s="559" t="e">
        <f>INDEX(LUNDI!$B$6:$B$29,MATCH($A$134,LUNDI!O6:O29,0))</f>
        <v>#N/A</v>
      </c>
      <c r="DI134" s="559" t="e">
        <f>INDEX(LUNDI!$B$6:$B$29,MATCH($A$134,LUNDI!P6:P29,0))</f>
        <v>#N/A</v>
      </c>
      <c r="DJ134" s="559" t="e">
        <f>INDEX(LUNDI!$B$6:$B$29,MATCH($A$134,LUNDI!Q6:Q29,0))</f>
        <v>#N/A</v>
      </c>
      <c r="DK134" s="559" t="e">
        <f>INDEX(LUNDI!$B$6:$B$29,MATCH($A$134,LUNDI!R6:R29,0))</f>
        <v>#N/A</v>
      </c>
      <c r="DL134" s="559" t="e">
        <f>INDEX(LUNDI!$B$6:$B$29,MATCH($A$134,LUNDI!S6:S29,0))</f>
        <v>#N/A</v>
      </c>
      <c r="DM134" s="559" t="e">
        <f>INDEX(LUNDI!$B$6:$B$29,MATCH($A$134,LUNDI!T6:T29,0))</f>
        <v>#N/A</v>
      </c>
      <c r="DN134" s="559" t="e">
        <f>INDEX(LUNDI!$B$6:$B$29,MATCH($A$134,LUNDI!U6:U29,0))</f>
        <v>#N/A</v>
      </c>
      <c r="DO134" s="559" t="e">
        <f>INDEX(LUNDI!$B$6:$B$29,MATCH($A$134,LUNDI!V6:V29,0))</f>
        <v>#N/A</v>
      </c>
      <c r="DP134" s="559" t="e">
        <f>INDEX(LUNDI!$B$6:$B$29,MATCH($A$134,LUNDI!W6:W29,0))</f>
        <v>#N/A</v>
      </c>
      <c r="DQ134" s="559" t="e">
        <f>INDEX(LUNDI!$B$6:$B$29,MATCH($A$134,LUNDI!X6:X29,0))</f>
        <v>#N/A</v>
      </c>
      <c r="DR134" s="559" t="e">
        <f>INDEX(LUNDI!$B$6:$B$29,MATCH($A$134,LUNDI!Y6:Y29,0))</f>
        <v>#N/A</v>
      </c>
      <c r="DS134" s="559" t="e">
        <f>INDEX(LUNDI!$B$6:$B$29,MATCH($A$134,LUNDI!Z6:Z29,0))</f>
        <v>#N/A</v>
      </c>
      <c r="DT134" s="559">
        <f>INDEX(LUNDI!$B$6:$B$29,MATCH($A$134,LUNDI!AA6:AA29,0))</f>
        <v>0.33333333333333331</v>
      </c>
      <c r="DU134" s="559">
        <f>INDEX(LUNDI!$B$6:$B$29,MATCH($A$134,LUNDI!AB6:AB29,0))</f>
        <v>0.33333333333333331</v>
      </c>
      <c r="DV134" s="572">
        <f t="shared" si="102"/>
        <v>0.66666666666666663</v>
      </c>
      <c r="DW134" s="543">
        <f t="shared" si="103"/>
        <v>0</v>
      </c>
      <c r="DX134" s="559" t="e">
        <f>INDEX(MARDI!$B$6:$B$29,MATCH($A$134,MARDI!D6:D29,0))</f>
        <v>#N/A</v>
      </c>
      <c r="DY134" s="559" t="e">
        <f>INDEX(MARDI!$B$6:$B$29,MATCH($A$134,MARDI!E6:E29,0))</f>
        <v>#N/A</v>
      </c>
      <c r="DZ134" s="559" t="e">
        <f>INDEX(MARDI!$B$6:$B$29,MATCH($A$134,MARDI!F6:F29,0))</f>
        <v>#N/A</v>
      </c>
      <c r="EA134" s="559" t="e">
        <f>INDEX(MARDI!$B$6:$B$29,MATCH($A$134,MARDI!G6:G29,0))</f>
        <v>#N/A</v>
      </c>
      <c r="EB134" s="559" t="e">
        <f>INDEX(MARDI!$B$6:$B$29,MATCH($A$134,MARDI!H6:H29,0))</f>
        <v>#N/A</v>
      </c>
      <c r="EC134" s="559" t="e">
        <f>INDEX(MARDI!$B$6:$B$29,MATCH($A$134,MARDI!I6:I29,0))</f>
        <v>#N/A</v>
      </c>
      <c r="ED134" s="559" t="e">
        <f>INDEX(MARDI!$B$6:$B$29,MATCH($A$134,MARDI!J6:J29,0))</f>
        <v>#N/A</v>
      </c>
      <c r="EE134" s="559" t="e">
        <f>INDEX(MARDI!$B$6:$B$29,MATCH($A$134,MARDI!K6:K29,0))</f>
        <v>#N/A</v>
      </c>
      <c r="EF134" s="559" t="e">
        <f>INDEX(MARDI!$B$6:$B$29,MATCH($A$134,MARDI!L6:L29,0))</f>
        <v>#N/A</v>
      </c>
      <c r="EG134" s="559" t="e">
        <f>INDEX(MARDI!$B$6:$B$29,MATCH($A$134,MARDI!M6:M29,0))</f>
        <v>#N/A</v>
      </c>
      <c r="EH134" s="559" t="e">
        <f>INDEX(MARDI!$B$6:$B$29,MATCH($A$134,MARDI!N6:N29,0))</f>
        <v>#N/A</v>
      </c>
      <c r="EI134" s="559" t="e">
        <f>INDEX(MARDI!$B$6:$B$29,MATCH($A$134,MARDI!O6:O29,0))</f>
        <v>#N/A</v>
      </c>
      <c r="EJ134" s="559" t="e">
        <f>INDEX(MARDI!$B$6:$B$29,MATCH($A$134,MARDI!P6:P29,0))</f>
        <v>#N/A</v>
      </c>
      <c r="EK134" s="559" t="e">
        <f>INDEX(MARDI!$B$6:$B$29,MATCH($A$134,MARDI!Q6:Q29,0))</f>
        <v>#N/A</v>
      </c>
      <c r="EL134" s="559" t="e">
        <f>INDEX(MARDI!$B$6:$B$29,MATCH($A$134,MARDI!R6:R29,0))</f>
        <v>#N/A</v>
      </c>
      <c r="EM134" s="559" t="e">
        <f>INDEX(MARDI!$B$6:$B$29,MATCH($A$134,MARDI!S6:S29,0))</f>
        <v>#N/A</v>
      </c>
      <c r="EN134" s="559" t="e">
        <f>INDEX(MARDI!$B$6:$B$29,MATCH($A$134,MARDI!T6:T29,0))</f>
        <v>#N/A</v>
      </c>
      <c r="EO134" s="559" t="e">
        <f>INDEX(MARDI!$B$6:$B$29,MATCH($A$134,MARDI!U6:U29,0))</f>
        <v>#N/A</v>
      </c>
      <c r="EP134" s="559" t="e">
        <f>INDEX(MARDI!$B$6:$B$29,MATCH($A$134,MARDI!V6:V29,0))</f>
        <v>#N/A</v>
      </c>
      <c r="EQ134" s="559" t="e">
        <f>INDEX(MARDI!$B$6:$B$29,MATCH($A$134,MARDI!W6:W29,0))</f>
        <v>#N/A</v>
      </c>
      <c r="ER134" s="559" t="e">
        <f>INDEX(MARDI!$B$6:$B$29,MATCH($A$134,MARDI!X6:X29,0))</f>
        <v>#N/A</v>
      </c>
      <c r="ES134" s="559" t="e">
        <f>INDEX(MARDI!$B$6:$B$29,MATCH($A$134,MARDI!Y6:Y29,0))</f>
        <v>#N/A</v>
      </c>
      <c r="ET134" s="559" t="e">
        <f>INDEX(MARDI!$B$6:$B$29,MATCH($A$134,MARDI!Z6:Z29,0))</f>
        <v>#N/A</v>
      </c>
      <c r="EU134" s="559">
        <f>INDEX(MARDI!$B$6:$B$29,MATCH($A$134,MARDI!AA6:AA29,0))</f>
        <v>0.33333333333333331</v>
      </c>
      <c r="EV134" s="559">
        <f>INDEX(MARDI!$B$6:$B$29,MATCH($A$134,MARDI!AB6:AB29,0))</f>
        <v>0.33333333333333331</v>
      </c>
      <c r="EW134" s="572">
        <f t="shared" si="104"/>
        <v>0.66666666666666663</v>
      </c>
      <c r="EY134" s="568">
        <f t="shared" si="79"/>
        <v>0</v>
      </c>
      <c r="EZ134" s="559" t="e">
        <f>INDEX(MERCREDI!$B$6:$B$29,MATCH($A$134,MERCREDI!D6:D29,0))</f>
        <v>#N/A</v>
      </c>
      <c r="FA134" s="559" t="e">
        <f>INDEX(MERCREDI!$B$6:$B$29,MATCH($A$134,MERCREDI!E6:E29,0))</f>
        <v>#N/A</v>
      </c>
      <c r="FB134" s="559" t="e">
        <f>INDEX(MERCREDI!$B$6:$B$29,MATCH($A$134,MERCREDI!F6:F29,0))</f>
        <v>#N/A</v>
      </c>
      <c r="FC134" s="559" t="e">
        <f>INDEX(MERCREDI!$B$6:$B$29,MATCH($A$134,MERCREDI!G6:G29,0))</f>
        <v>#N/A</v>
      </c>
      <c r="FD134" s="559" t="e">
        <f>INDEX(MERCREDI!$B$6:$B$29,MATCH($A$134,MERCREDI!H6:H29,0))</f>
        <v>#N/A</v>
      </c>
      <c r="FE134" s="559" t="e">
        <f>INDEX(MERCREDI!$B$6:$B$29,MATCH($A$134,MERCREDI!I6:I29,0))</f>
        <v>#N/A</v>
      </c>
      <c r="FF134" s="559" t="e">
        <f>INDEX(MERCREDI!$B$6:$B$29,MATCH($A$134,MERCREDI!J6:J29,0))</f>
        <v>#N/A</v>
      </c>
      <c r="FG134" s="559" t="e">
        <f>INDEX(MERCREDI!$B$6:$B$29,MATCH($A$134,MERCREDI!K6:K29,0))</f>
        <v>#N/A</v>
      </c>
      <c r="FH134" s="559" t="e">
        <f>INDEX(MERCREDI!$B$6:$B$29,MATCH($A$134,MERCREDI!L6:L29,0))</f>
        <v>#N/A</v>
      </c>
      <c r="FI134" s="559" t="e">
        <f>INDEX(MERCREDI!$B$6:$B$29,MATCH($A$134,MERCREDI!M6:M29,0))</f>
        <v>#N/A</v>
      </c>
      <c r="FJ134" s="559" t="e">
        <f>INDEX(MERCREDI!$B$6:$B$29,MATCH($A$134,MERCREDI!N6:N29,0))</f>
        <v>#N/A</v>
      </c>
      <c r="FK134" s="559" t="e">
        <f>INDEX(MERCREDI!$B$6:$B$29,MATCH($A$134,MERCREDI!O6:O29,0))</f>
        <v>#N/A</v>
      </c>
      <c r="FL134" s="559" t="e">
        <f>INDEX(MERCREDI!$B$6:$B$29,MATCH($A$134,MERCREDI!P6:P29,0))</f>
        <v>#N/A</v>
      </c>
      <c r="FM134" s="559" t="e">
        <f>INDEX(MERCREDI!$B$6:$B$29,MATCH($A$134,MERCREDI!Q6:Q29,0))</f>
        <v>#N/A</v>
      </c>
      <c r="FN134" s="559" t="e">
        <f>INDEX(MERCREDI!$B$6:$B$29,MATCH($A$134,MERCREDI!R6:R29,0))</f>
        <v>#N/A</v>
      </c>
      <c r="FO134" s="559" t="e">
        <f>INDEX(MERCREDI!$B$6:$B$29,MATCH($A$134,MERCREDI!S6:S29,0))</f>
        <v>#N/A</v>
      </c>
      <c r="FP134" s="559" t="e">
        <f>INDEX(MERCREDI!$B$6:$B$29,MATCH($A$134,MERCREDI!T6:T29,0))</f>
        <v>#N/A</v>
      </c>
      <c r="FQ134" s="559" t="e">
        <f>INDEX(MERCREDI!$B$6:$B$29,MATCH($A$134,MERCREDI!U6:U29,0))</f>
        <v>#N/A</v>
      </c>
      <c r="FR134" s="559" t="e">
        <f>INDEX(MERCREDI!$B$6:$B$29,MATCH($A$134,MERCREDI!V6:V29,0))</f>
        <v>#N/A</v>
      </c>
      <c r="FS134" s="559" t="e">
        <f>INDEX(MERCREDI!$B$6:$B$29,MATCH($A$134,MERCREDI!W6:W29,0))</f>
        <v>#N/A</v>
      </c>
      <c r="FT134" s="559" t="e">
        <f>INDEX(MERCREDI!$B$6:$B$29,MATCH($A$134,MERCREDI!X6:X29,0))</f>
        <v>#N/A</v>
      </c>
      <c r="FU134" s="559" t="e">
        <f>INDEX(MERCREDI!$B$6:$B$29,MATCH($A$134,MERCREDI!Y6:Y29,0))</f>
        <v>#N/A</v>
      </c>
      <c r="FV134" s="559" t="e">
        <f>INDEX(MERCREDI!$B$6:$B$29,MATCH($A$134,MERCREDI!Z6:Z29,0))</f>
        <v>#N/A</v>
      </c>
      <c r="FW134" s="559">
        <f>INDEX(MERCREDI!$B$6:$B$29,MATCH($A$134,MERCREDI!AA6:AA29,0))</f>
        <v>0.33333333333333331</v>
      </c>
      <c r="FX134" s="559">
        <f>INDEX(MERCREDI!$B$6:$B$29,MATCH($A$134,MERCREDI!AB6:AB29,0))</f>
        <v>0.33333333333333331</v>
      </c>
      <c r="FY134" s="572">
        <f t="shared" si="80"/>
        <v>0.66666666666666663</v>
      </c>
      <c r="GA134" s="570">
        <f t="shared" si="81"/>
        <v>0</v>
      </c>
      <c r="GB134" s="565" t="e">
        <f>INDEX(JEUDI!$B$6:$B$29,MATCH($A$134,JEUDI!D6:D29,0))</f>
        <v>#N/A</v>
      </c>
      <c r="GC134" s="565" t="e">
        <f>INDEX(JEUDI!$B$6:$B$29,MATCH($A$134,JEUDI!E6:E29,0))</f>
        <v>#N/A</v>
      </c>
      <c r="GD134" s="565" t="e">
        <f>INDEX(JEUDI!$B$6:$B$29,MATCH($A$134,JEUDI!F6:F29,0))</f>
        <v>#N/A</v>
      </c>
      <c r="GE134" s="565" t="e">
        <f>INDEX(JEUDI!$B$6:$B$29,MATCH($A$134,JEUDI!G6:G29,0))</f>
        <v>#N/A</v>
      </c>
      <c r="GF134" s="565" t="e">
        <f>INDEX(JEUDI!$B$6:$B$29,MATCH($A$134,JEUDI!H6:H29,0))</f>
        <v>#N/A</v>
      </c>
      <c r="GG134" s="565" t="e">
        <f>INDEX(JEUDI!$B$6:$B$29,MATCH($A$134,JEUDI!I6:I29,0))</f>
        <v>#N/A</v>
      </c>
      <c r="GH134" s="565" t="e">
        <f>INDEX(JEUDI!$B$6:$B$29,MATCH($A$134,JEUDI!J6:J29,0))</f>
        <v>#N/A</v>
      </c>
      <c r="GI134" s="565" t="e">
        <f>INDEX(JEUDI!$B$6:$B$29,MATCH($A$134,JEUDI!K6:K29,0))</f>
        <v>#N/A</v>
      </c>
      <c r="GJ134" s="565" t="e">
        <f>INDEX(JEUDI!$B$6:$B$29,MATCH($A$134,JEUDI!L6:L29,0))</f>
        <v>#N/A</v>
      </c>
      <c r="GK134" s="565" t="e">
        <f>INDEX(JEUDI!$B$6:$B$29,MATCH($A$134,JEUDI!M6:M29,0))</f>
        <v>#N/A</v>
      </c>
      <c r="GL134" s="565" t="e">
        <f>INDEX(JEUDI!$B$6:$B$29,MATCH($A$134,JEUDI!N6:N29,0))</f>
        <v>#N/A</v>
      </c>
      <c r="GM134" s="565" t="e">
        <f>INDEX(JEUDI!$B$6:$B$29,MATCH($A$134,JEUDI!O6:O29,0))</f>
        <v>#N/A</v>
      </c>
      <c r="GN134" s="565" t="e">
        <f>INDEX(JEUDI!$B$6:$B$29,MATCH($A$134,JEUDI!P6:P29,0))</f>
        <v>#N/A</v>
      </c>
      <c r="GO134" s="565" t="e">
        <f>INDEX(JEUDI!$B$6:$B$29,MATCH($A$134,JEUDI!Q6:Q29,0))</f>
        <v>#N/A</v>
      </c>
      <c r="GP134" s="565" t="e">
        <f>INDEX(JEUDI!$B$6:$B$29,MATCH($A$134,JEUDI!R6:R29,0))</f>
        <v>#N/A</v>
      </c>
      <c r="GQ134" s="565" t="e">
        <f>INDEX(JEUDI!$B$6:$B$29,MATCH($A$134,JEUDI!S6:S29,0))</f>
        <v>#N/A</v>
      </c>
      <c r="GR134" s="565" t="e">
        <f>INDEX(JEUDI!$B$6:$B$29,MATCH($A$134,JEUDI!T6:T29,0))</f>
        <v>#N/A</v>
      </c>
      <c r="GS134" s="565" t="e">
        <f>INDEX(JEUDI!$B$6:$B$29,MATCH($A$134,JEUDI!U6:U29,0))</f>
        <v>#N/A</v>
      </c>
      <c r="GT134" s="565" t="e">
        <f>INDEX(JEUDI!$B$6:$B$29,MATCH($A$134,JEUDI!V6:V29,0))</f>
        <v>#N/A</v>
      </c>
      <c r="GU134" s="565" t="e">
        <f>INDEX(JEUDI!$B$6:$B$29,MATCH($A$134,JEUDI!W6:W29,0))</f>
        <v>#N/A</v>
      </c>
      <c r="GV134" s="565" t="e">
        <f>INDEX(JEUDI!$B$6:$B$29,MATCH($A$134,JEUDI!X6:X29,0))</f>
        <v>#N/A</v>
      </c>
      <c r="GW134" s="565" t="e">
        <f>INDEX(JEUDI!$B$6:$B$29,MATCH($A$134,JEUDI!Y6:Y29,0))</f>
        <v>#N/A</v>
      </c>
      <c r="GX134" s="565" t="e">
        <f>INDEX(JEUDI!$B$6:$B$29,MATCH($A$134,JEUDI!Z6:Z29,0))</f>
        <v>#N/A</v>
      </c>
      <c r="GY134" s="565">
        <f>INDEX(JEUDI!$B$6:$B$29,MATCH($A$134,JEUDI!AA6:AA29,0))</f>
        <v>0.33333333333333331</v>
      </c>
      <c r="GZ134" s="565">
        <f>INDEX(JEUDI!$B$6:$B$29,MATCH($A$134,JEUDI!AB6:AB29,0))</f>
        <v>0.33333333333333331</v>
      </c>
      <c r="HA134" s="572">
        <f t="shared" si="82"/>
        <v>0.66666666666666663</v>
      </c>
      <c r="HC134" s="772">
        <f t="shared" si="83"/>
        <v>0</v>
      </c>
      <c r="HD134" s="565" t="e">
        <f>INDEX(VENDREDI!$B$6:$B$29,MATCH($A$134,VENDREDI!D6:D29,0))</f>
        <v>#N/A</v>
      </c>
      <c r="HE134" s="565" t="e">
        <f>INDEX(VENDREDI!$B$6:$B$29,MATCH($A$134,VENDREDI!E6:E29,0))</f>
        <v>#N/A</v>
      </c>
      <c r="HF134" s="565" t="e">
        <f>INDEX(VENDREDI!$B$6:$B$29,MATCH($A$134,VENDREDI!F6:F29,0))</f>
        <v>#N/A</v>
      </c>
      <c r="HG134" s="565" t="e">
        <f>INDEX(VENDREDI!$B$6:$B$29,MATCH($A$134,VENDREDI!G6:G29,0))</f>
        <v>#N/A</v>
      </c>
      <c r="HH134" s="565" t="e">
        <f>INDEX(VENDREDI!$B$6:$B$29,MATCH($A$134,VENDREDI!H6:H29,0))</f>
        <v>#N/A</v>
      </c>
      <c r="HI134" s="565" t="e">
        <f>INDEX(VENDREDI!$B$6:$B$29,MATCH($A$134,VENDREDI!I6:I29,0))</f>
        <v>#N/A</v>
      </c>
      <c r="HJ134" s="565" t="e">
        <f>INDEX(VENDREDI!$B$6:$B$29,MATCH($A$134,VENDREDI!J6:J29,0))</f>
        <v>#N/A</v>
      </c>
      <c r="HK134" s="565" t="e">
        <f>INDEX(VENDREDI!$B$6:$B$29,MATCH($A$134,VENDREDI!K6:K29,0))</f>
        <v>#N/A</v>
      </c>
      <c r="HL134" s="565" t="e">
        <f>INDEX(VENDREDI!$B$6:$B$29,MATCH($A$134,VENDREDI!L6:L29,0))</f>
        <v>#N/A</v>
      </c>
      <c r="HM134" s="565" t="e">
        <f>INDEX(VENDREDI!$B$6:$B$29,MATCH($A$134,VENDREDI!M6:M29,0))</f>
        <v>#N/A</v>
      </c>
      <c r="HN134" s="565" t="e">
        <f>INDEX(VENDREDI!$B$6:$B$29,MATCH($A$134,VENDREDI!N6:N29,0))</f>
        <v>#N/A</v>
      </c>
      <c r="HO134" s="565" t="e">
        <f>INDEX(VENDREDI!$B$6:$B$29,MATCH($A$134,VENDREDI!O6:O29,0))</f>
        <v>#N/A</v>
      </c>
      <c r="HP134" s="565" t="e">
        <f>INDEX(VENDREDI!$B$6:$B$29,MATCH($A$134,VENDREDI!P6:P29,0))</f>
        <v>#N/A</v>
      </c>
      <c r="HQ134" s="565" t="e">
        <f>INDEX(VENDREDI!$B$6:$B$29,MATCH($A$134,VENDREDI!Q6:Q29,0))</f>
        <v>#N/A</v>
      </c>
      <c r="HR134" s="565" t="e">
        <f>INDEX(VENDREDI!$B$6:$B$29,MATCH($A$134,VENDREDI!R6:R29,0))</f>
        <v>#N/A</v>
      </c>
      <c r="HS134" s="565" t="e">
        <f>INDEX(VENDREDI!$B$6:$B$29,MATCH($A$134,VENDREDI!S6:S29,0))</f>
        <v>#N/A</v>
      </c>
      <c r="HT134" s="565" t="e">
        <f>INDEX(VENDREDI!$B$6:$B$29,MATCH($A$134,VENDREDI!T6:T29,0))</f>
        <v>#N/A</v>
      </c>
      <c r="HU134" s="565" t="e">
        <f>INDEX(VENDREDI!$B$6:$B$29,MATCH($A$134,VENDREDI!U6:U29,0))</f>
        <v>#N/A</v>
      </c>
      <c r="HV134" s="565" t="e">
        <f>INDEX(VENDREDI!$B$6:$B$29,MATCH($A$134,VENDREDI!V6:V29,0))</f>
        <v>#N/A</v>
      </c>
      <c r="HW134" s="565" t="e">
        <f>INDEX(VENDREDI!$B$6:$B$29,MATCH($A$134,VENDREDI!W6:W29,0))</f>
        <v>#N/A</v>
      </c>
      <c r="HX134" s="565" t="e">
        <f>INDEX(VENDREDI!$B$6:$B$29,MATCH($A$134,VENDREDI!X6:X29,0))</f>
        <v>#N/A</v>
      </c>
      <c r="HY134" s="565" t="e">
        <f>INDEX(VENDREDI!$B$6:$B$29,MATCH($A$134,VENDREDI!Y6:Y29,0))</f>
        <v>#N/A</v>
      </c>
      <c r="HZ134" s="565" t="e">
        <f>INDEX(VENDREDI!$B$6:$B$29,MATCH($A$134,VENDREDI!Z6:Z29,0))</f>
        <v>#N/A</v>
      </c>
      <c r="IA134" s="565">
        <f>INDEX(VENDREDI!$B$6:$B$29,MATCH($A$134,VENDREDI!AA6:AA29,0))</f>
        <v>0.33333333333333331</v>
      </c>
      <c r="IB134" s="565">
        <f>INDEX(VENDREDI!$B$6:$B$29,MATCH($A$134,VENDREDI!AB6:AB29,0))</f>
        <v>0.33333333333333331</v>
      </c>
      <c r="IC134" s="572">
        <f t="shared" si="84"/>
        <v>0.66666666666666663</v>
      </c>
      <c r="IG134" s="772">
        <f t="shared" si="85"/>
        <v>0</v>
      </c>
      <c r="JG134" s="572">
        <f t="shared" si="86"/>
        <v>0</v>
      </c>
      <c r="JI134" s="772">
        <f t="shared" si="87"/>
        <v>0</v>
      </c>
      <c r="KI134" s="572">
        <f t="shared" si="88"/>
        <v>0</v>
      </c>
      <c r="KK134" s="565">
        <f t="shared" si="89"/>
        <v>0</v>
      </c>
      <c r="LK134" s="572">
        <f t="shared" si="90"/>
        <v>0</v>
      </c>
      <c r="LM134" s="565">
        <f t="shared" si="91"/>
        <v>0</v>
      </c>
      <c r="MM134" s="572">
        <f t="shared" si="92"/>
        <v>0</v>
      </c>
      <c r="MP134" s="565">
        <f t="shared" si="93"/>
        <v>0</v>
      </c>
      <c r="NP134" s="572">
        <f t="shared" si="94"/>
        <v>0</v>
      </c>
      <c r="NS134" s="564">
        <f t="shared" si="95"/>
        <v>0</v>
      </c>
      <c r="NT134" s="617" t="e">
        <f>INDEX(LUNDI!$B$63:$B$66,MATCH(A134,LUNDI!$D$63:$D$66,0))</f>
        <v>#N/A</v>
      </c>
      <c r="NU134" s="618" t="e">
        <f>INDEX(LUNDI!$B$63:$B$66,MATCH(A134,LUNDI!$E$63:$E$66,0))</f>
        <v>#N/A</v>
      </c>
      <c r="NV134" s="625" t="e">
        <f>INDEX(LUNDI!$H$63:$H$66,MATCH(A134,LUNDI!$J$63:$J$66,0))</f>
        <v>#N/A</v>
      </c>
      <c r="NW134" s="626" t="e">
        <f>INDEX(LUNDI!$H$63:$H$66,MATCH(A134,LUNDI!$K$63:$K$66,0))</f>
        <v>#N/A</v>
      </c>
      <c r="NX134" s="617" t="e">
        <f>INDEX(MARDI!$B$63:$B$66,MATCH(A134,MARDI!$D$63:$D$66,0))</f>
        <v>#N/A</v>
      </c>
      <c r="NY134" s="618" t="e">
        <f>INDEX(MARDI!$B$63:$B$66,MATCH(A134,MARDI!$E$63:$E$66,0))</f>
        <v>#N/A</v>
      </c>
      <c r="NZ134" s="625" t="e">
        <f>INDEX(MARDI!$H$63:$H$66,MATCH(A134,MARDI!$J$63:$J$66,0))</f>
        <v>#N/A</v>
      </c>
      <c r="OA134" s="626" t="e">
        <f>INDEX(MARDI!$H$63:$H$66,MATCH(A134,MARDI!$K$63:$K$66,0))</f>
        <v>#N/A</v>
      </c>
      <c r="OB134" s="617" t="e">
        <f>INDEX(MERCREDI!$B$63:$B$66,MATCH(A134,MERCREDI!$D$63:$D$66,0))</f>
        <v>#N/A</v>
      </c>
      <c r="OC134" s="618" t="e">
        <f>INDEX(MERCREDI!$B$63:$B$66,MATCH(A134,MERCREDI!$E$63:$E$66,0))</f>
        <v>#N/A</v>
      </c>
      <c r="OD134" s="625" t="e">
        <f>INDEX(MERCREDI!$H$63:$H$66,MATCH(A134,MERCREDI!$J$63:$J$66,0))</f>
        <v>#N/A</v>
      </c>
      <c r="OE134" s="626" t="e">
        <f>INDEX(MERCREDI!$H$63:$H$66,MATCH(A134,MERCREDI!$K$63:$K$66,0))</f>
        <v>#N/A</v>
      </c>
      <c r="OF134" s="617" t="e">
        <f>INDEX(JEUDI!$B$63:$B$66,MATCH(A134,JEUDI!$D$63:$D$66,0))</f>
        <v>#N/A</v>
      </c>
      <c r="OG134" s="618" t="e">
        <f>INDEX(JEUDI!$B$63:$B$66,MATCH(A134,JEUDI!$E$63:$E$66,0))</f>
        <v>#N/A</v>
      </c>
      <c r="OH134" s="625" t="e">
        <f>INDEX(JEUDI!$H$63:$H$66,MATCH(A134,JEUDI!$J$63:$J$66,0))</f>
        <v>#N/A</v>
      </c>
      <c r="OI134" s="626" t="e">
        <f>INDEX(JEUDI!$H$63:$H$66,MATCH(A134,JEUDI!$K$63:$K$66,0))</f>
        <v>#N/A</v>
      </c>
      <c r="OJ134" s="617" t="e">
        <f>INDEX(VENDREDI!$B$63:$B$66,MATCH(A134,VENDREDI!$D$63:$D$66,0))</f>
        <v>#N/A</v>
      </c>
      <c r="OK134" s="618" t="e">
        <f>INDEX(VENDREDI!$B$63:$B$66,MATCH(A134,VENDREDI!$E$63:$E$66,0))</f>
        <v>#N/A</v>
      </c>
      <c r="OL134" s="625" t="e">
        <f>INDEX(VENDREDI!$H$63:$H$66,MATCH(A134,VENDREDI!$J$63:$J$66,0))</f>
        <v>#N/A</v>
      </c>
      <c r="OM134" s="626" t="e">
        <f>INDEX(VENDREDI!$H$63:$H$66,MATCH(A134,VENDREDI!$K$63:$K$66,0))</f>
        <v>#N/A</v>
      </c>
      <c r="ON134" s="669">
        <f t="shared" si="96"/>
        <v>0</v>
      </c>
      <c r="OO134" s="641" t="e">
        <f>INDEX(LUNDI!$C$63:$C$66,MATCH(A134,LUNDI!$D$63:$D$66,0))</f>
        <v>#N/A</v>
      </c>
      <c r="OP134" s="642" t="e">
        <f>INDEX(LUNDI!$C$63:$C$66,MATCH(A134,LUNDI!$E$63:$E$66,0))</f>
        <v>#N/A</v>
      </c>
      <c r="OQ134" s="645" t="e">
        <f>INDEX(LUNDI!$I$63:$I$66,MATCH(A134,LUNDI!$J$63:$J$66,0))</f>
        <v>#N/A</v>
      </c>
      <c r="OR134" s="646" t="e">
        <f>INDEX(LUNDI!$I$63:$I$66,MATCH(A134,LUNDI!$K$63:$K$66,0))</f>
        <v>#N/A</v>
      </c>
      <c r="OS134" s="649" t="e">
        <f>INDEX(MARDI!$C$63:$C$66,MATCH(A134,MARDI!$D$63:$D$66,0))</f>
        <v>#N/A</v>
      </c>
      <c r="OT134" s="650" t="e">
        <f>INDEX(MARDI!$C$63:$C$66,MATCH(A134,MARDI!$E$63:$E$66,0))</f>
        <v>#N/A</v>
      </c>
      <c r="OU134" s="651" t="e">
        <f>INDEX(MARDI!$I$63:$I$66,MATCH(A134,MARDI!$J$63:$J$66,0))</f>
        <v>#N/A</v>
      </c>
      <c r="OV134" s="652" t="e">
        <f>INDEX(MARDI!$I$63:$I$66,MATCH(A134,MARDI!$K$63:$K$66,0))</f>
        <v>#N/A</v>
      </c>
      <c r="OW134" s="657" t="e">
        <f>INDEX(MERCREDI!$C$63:$C$66,MATCH(A134,MERCREDI!$D$63:$D$66,0))</f>
        <v>#N/A</v>
      </c>
      <c r="OX134" s="658" t="e">
        <f>INDEX(MERCREDI!$C$63:$C$66,MATCH(A134,MERCREDI!$E$63:$E$66,0))</f>
        <v>#N/A</v>
      </c>
      <c r="OY134" s="659" t="e">
        <f>INDEX(MERCREDI!$I$63:$I$66,MATCH(A134,MERCREDI!$J$63:$J$66,0))</f>
        <v>#N/A</v>
      </c>
      <c r="OZ134" s="660" t="e">
        <f>INDEX(MERCREDI!$I$63:$I$66,MATCH(A134,MERCREDI!$K$63:$K$66,0))</f>
        <v>#N/A</v>
      </c>
      <c r="PA134" s="657" t="e">
        <f>INDEX(JEUDI!$C$63:$C$66,MATCH(A134,JEUDI!$D$63:$D$66,0))</f>
        <v>#N/A</v>
      </c>
      <c r="PB134" s="658" t="e">
        <f>INDEX(JEUDI!$C$63:$C$66,MATCH(A134,JEUDI!$E$63:$E$66,0))</f>
        <v>#N/A</v>
      </c>
      <c r="PC134" s="659" t="e">
        <f>INDEX(JEUDI!$I$63:$I$66,MATCH(A134,JEUDI!$J$63:$J$66,0))</f>
        <v>#N/A</v>
      </c>
      <c r="PD134" s="660" t="e">
        <f>INDEX(JEUDI!$I$63:$I$66,MATCH(A134,JEUDI!$K$63:$K$66,0))</f>
        <v>#N/A</v>
      </c>
      <c r="PE134" s="657" t="e">
        <f>INDEX(VENDREDI!$C$63:$C$66,MATCH(A134,VENDREDI!$D$63:$D$66,0))</f>
        <v>#N/A</v>
      </c>
      <c r="PF134" s="658" t="e">
        <f>INDEX(VENDREDI!$C$63:$C$66,MATCH(A134,VENDREDI!$E$63:$E$66,0))</f>
        <v>#N/A</v>
      </c>
      <c r="PG134" s="659" t="e">
        <f>INDEX(VENDREDI!$I$63:$I$66,MATCH(A134,VENDREDI!$J$63:$J$66,0))</f>
        <v>#N/A</v>
      </c>
      <c r="PH134" s="660" t="e">
        <f>INDEX(VENDREDI!$I$63:$I$66,MATCH(A134,VENDREDI!$K$63:$K$66,0))</f>
        <v>#N/A</v>
      </c>
    </row>
    <row r="135" spans="1:424" x14ac:dyDescent="0.25">
      <c r="A135" s="198">
        <f>'LISTE DES PROFS'!A130</f>
        <v>0</v>
      </c>
      <c r="B135" s="226">
        <f t="shared" si="69"/>
        <v>0</v>
      </c>
      <c r="C135" s="487">
        <f t="shared" si="70"/>
        <v>0</v>
      </c>
      <c r="D135" s="481">
        <f t="shared" si="71"/>
        <v>0</v>
      </c>
      <c r="E135" s="482">
        <f t="shared" si="72"/>
        <v>0</v>
      </c>
      <c r="F135" s="226">
        <f t="shared" si="73"/>
        <v>0</v>
      </c>
      <c r="G135" s="487">
        <f t="shared" si="74"/>
        <v>0</v>
      </c>
      <c r="H135" s="481">
        <f t="shared" si="97"/>
        <v>0</v>
      </c>
      <c r="I135" s="482">
        <f t="shared" si="76"/>
        <v>0</v>
      </c>
      <c r="J135" s="226">
        <f t="shared" ref="J135:J150" si="105">SUM(B135+F135)</f>
        <v>0</v>
      </c>
      <c r="K135" s="487">
        <f t="shared" ref="K135:K150" si="106">SUM(C135+G135)</f>
        <v>0</v>
      </c>
      <c r="L135" s="481">
        <f t="shared" ref="L135:L150" si="107">SUM(D135+H135)</f>
        <v>0</v>
      </c>
      <c r="M135" s="482">
        <f t="shared" ref="M135:M150" si="108">SUM(E135+I135)</f>
        <v>0</v>
      </c>
      <c r="N135" s="492">
        <f t="shared" si="77"/>
        <v>0</v>
      </c>
      <c r="P135" s="226">
        <f>COUNTIF(LUNDI!$D$6:$AB$15,A135)</f>
        <v>0</v>
      </c>
      <c r="Q135" s="228">
        <f>COUNTIF(LUNDI!$D$20:$Y$29,A135)</f>
        <v>0</v>
      </c>
      <c r="R135" s="444">
        <f t="shared" ref="R135:R150" si="109">P135+Q135</f>
        <v>0</v>
      </c>
      <c r="S135" s="228">
        <f>COUNTIF(MARDI!$D$6:$AB$15,A135)</f>
        <v>0</v>
      </c>
      <c r="T135" s="228">
        <f>COUNTIF(MARDI!$D$20:$Y$29,A135)</f>
        <v>0</v>
      </c>
      <c r="U135" s="444">
        <f t="shared" ref="U135:U150" si="110">S135+T135</f>
        <v>0</v>
      </c>
      <c r="V135" s="228">
        <f>COUNTIF(MERCREDI!$D$6:$AB$15,A135)</f>
        <v>0</v>
      </c>
      <c r="W135" s="228">
        <f>COUNTIF(MERCREDI!$D$20:$Y$29,A135)</f>
        <v>0</v>
      </c>
      <c r="X135" s="444">
        <f t="shared" ref="X135:X150" si="111">V135+W135</f>
        <v>0</v>
      </c>
      <c r="Y135" s="228">
        <f>COUNTIF(JEUDI!$D$6:$AB$15,A135)</f>
        <v>0</v>
      </c>
      <c r="Z135" s="228">
        <f>COUNTIF(JEUDI!$D$20:$Y$29,A135)</f>
        <v>0</v>
      </c>
      <c r="AA135" s="444">
        <f t="shared" ref="AA135:AA150" si="112">Y135+Z135</f>
        <v>0</v>
      </c>
      <c r="AB135" s="228">
        <f>COUNTIF(VENDREDI!$D$6:$AB$15,A135)</f>
        <v>0</v>
      </c>
      <c r="AC135" s="229">
        <f>COUNTIF(VENDREDI!$D$20:$Y$29,A135)</f>
        <v>0</v>
      </c>
      <c r="AD135" s="451">
        <f t="shared" ref="AD135:AD150" si="113">AB135+AC135</f>
        <v>0</v>
      </c>
      <c r="AE135" s="226">
        <f>COUNTIF(LUNDI!$D$63:$D$66,A135)</f>
        <v>0</v>
      </c>
      <c r="AF135" s="227">
        <f>COUNTIF(LUNDI!$E$63:$E$66,A135)</f>
        <v>0</v>
      </c>
      <c r="AG135" s="228">
        <f>COUNTIF(MARDI!$D$63:$D$66,A135)</f>
        <v>0</v>
      </c>
      <c r="AH135" s="234">
        <f>COUNTIF(MARDI!$E$63:$E$66,A135)</f>
        <v>0</v>
      </c>
      <c r="AI135" s="228">
        <f>COUNTIF(MERCREDI!$D$63:$D$66,A135)</f>
        <v>0</v>
      </c>
      <c r="AJ135" s="234">
        <f>COUNTIF(MERCREDI!$E$63:$E$66,A135)</f>
        <v>0</v>
      </c>
      <c r="AK135" s="228">
        <f>COUNTIF(JEUDI!$D$63:$D$66,A135)</f>
        <v>0</v>
      </c>
      <c r="AL135" s="227">
        <f>COUNTIF(JEUDI!$E$63:$E$66,A135)</f>
        <v>0</v>
      </c>
      <c r="AM135" s="228">
        <f>COUNTIF(VENDREDI!$D$63:$D$66,A135)</f>
        <v>0</v>
      </c>
      <c r="AN135" s="525">
        <f>COUNTIF(VENDREDI!$E$63:$E$66,A135)</f>
        <v>0</v>
      </c>
      <c r="AO135" s="226">
        <f>COUNTIF(LUNDI!$F$63:$F$66,A135)</f>
        <v>0</v>
      </c>
      <c r="AP135" s="227"/>
      <c r="AQ135" s="228">
        <f>COUNTIF(MARDI!$F$63:$F$66,A135)</f>
        <v>0</v>
      </c>
      <c r="AR135" s="227"/>
      <c r="AS135" s="228">
        <f>COUNTIF(MERCREDI!$F$63:$F$66,A135)</f>
        <v>0</v>
      </c>
      <c r="AT135" s="227"/>
      <c r="AU135" s="228">
        <f>COUNTIF(JEUDI!$F$63:$F$66,A135)</f>
        <v>0</v>
      </c>
      <c r="AV135" s="227"/>
      <c r="AW135" s="229">
        <f>COUNTIF(VENDREDI!$F$63:$F$66,A135)</f>
        <v>0</v>
      </c>
      <c r="AZ135" s="236">
        <f>COUNTIF(LUNDI!$D$35:$AB$44,A135)</f>
        <v>0</v>
      </c>
      <c r="BA135" s="237">
        <f>COUNTIF(LUNDI!$D$49:$Y$58,A135)</f>
        <v>0</v>
      </c>
      <c r="BB135" s="444">
        <f t="shared" ref="BB135:BB150" si="114">AZ135+BA135</f>
        <v>0</v>
      </c>
      <c r="BC135" s="237">
        <f>COUNTIF(MARDI!$D$35:$AB$44,A135)</f>
        <v>0</v>
      </c>
      <c r="BD135" s="237">
        <f>COUNTIF(MARDI!$D$49:$Y$58,A135)</f>
        <v>0</v>
      </c>
      <c r="BE135" s="444">
        <f t="shared" ref="BE135:BE150" si="115">BC135+BD135</f>
        <v>0</v>
      </c>
      <c r="BF135" s="237">
        <f>COUNTIF(MERCREDI!$D$35:$AB$44,A135)</f>
        <v>0</v>
      </c>
      <c r="BG135" s="237">
        <f>COUNTIF(MERCREDI!$D$49:$Y$58,A135)</f>
        <v>0</v>
      </c>
      <c r="BH135" s="444">
        <f t="shared" ref="BH135:BH150" si="116">BF135+BG135</f>
        <v>0</v>
      </c>
      <c r="BI135" s="237">
        <f>COUNTIF(JEUDI!$D$35:$AB$44,A135)</f>
        <v>0</v>
      </c>
      <c r="BJ135" s="237">
        <f>COUNTIF(JEUDI!$D$49:$Y$58,A135)</f>
        <v>0</v>
      </c>
      <c r="BK135" s="444">
        <f t="shared" ref="BK135:BK150" si="117">BI135+BJ135</f>
        <v>0</v>
      </c>
      <c r="BL135" s="237">
        <f>COUNTIF(VENDREDI!$D$35:$AB$44,A135)</f>
        <v>0</v>
      </c>
      <c r="BM135" s="238">
        <f>COUNTIF(VENDREDI!$D$49:$Y$58,A135)</f>
        <v>0</v>
      </c>
      <c r="BN135" s="451">
        <f t="shared" ref="BN135:BN150" si="118">BL135+BM135</f>
        <v>0</v>
      </c>
      <c r="BO135" s="207">
        <f>COUNTIF(LUNDI!$J$63:$J$66,A135)</f>
        <v>0</v>
      </c>
      <c r="BP135" s="41">
        <f>COUNTIF(LUNDI!$K$63:$K$66,A135)</f>
        <v>0</v>
      </c>
      <c r="BQ135" s="207">
        <f>COUNTIF(MARDI!$J$63:$J$66,A135)</f>
        <v>0</v>
      </c>
      <c r="BR135" s="41">
        <f>COUNTIF(MARDI!$K$63:$K$66,A135)</f>
        <v>0</v>
      </c>
      <c r="BS135" s="207">
        <f>COUNTIF(MERCREDI!$J$63:$J$66,A135)</f>
        <v>0</v>
      </c>
      <c r="BT135" s="41">
        <f>COUNTIF(MERCREDI!$K$63:$K$66,A135)</f>
        <v>0</v>
      </c>
      <c r="BU135" s="207">
        <f>COUNTIF(JEUDI!$J$63:$J$66,A135)</f>
        <v>0</v>
      </c>
      <c r="BV135" s="41">
        <f>COUNTIF(JEUDI!$K$63:$K$66,A135)</f>
        <v>0</v>
      </c>
      <c r="BW135" s="207">
        <f>COUNTIF(VENDREDI!$J$63:$J$66,A135)</f>
        <v>0</v>
      </c>
      <c r="BX135" s="42">
        <f>COUNTIF(VENDREDI!$K$63:$K$66,A135)</f>
        <v>0</v>
      </c>
      <c r="BY135" s="207">
        <f>COUNTIF(LUNDI!$L$66:$L191,A135)</f>
        <v>0</v>
      </c>
      <c r="BZ135" s="208"/>
      <c r="CA135" s="41">
        <f>COUNTIF(MARDI!$L$63:$L$66,A135)</f>
        <v>0</v>
      </c>
      <c r="CB135" s="208"/>
      <c r="CC135" s="208">
        <f>COUNTIF(MERCREDI!$L$63:$L$66,A135)</f>
        <v>0</v>
      </c>
      <c r="CD135" s="208"/>
      <c r="CE135" s="41">
        <f>COUNTIF(JEUDI!$L$63:$L$66,A135)</f>
        <v>0</v>
      </c>
      <c r="CF135" s="208"/>
      <c r="CG135" s="209">
        <f>COUNTIF(VENDREDI!$L$63:$L$66,A135)</f>
        <v>0</v>
      </c>
      <c r="CH135" s="466"/>
      <c r="CI135" s="466"/>
      <c r="CJ135" s="466"/>
      <c r="CK135" s="43">
        <f>COUNTIF(LUNDI!$O$64:$O$66,A135)</f>
        <v>0</v>
      </c>
      <c r="CL135" s="41">
        <f>COUNTIF(MARDI!$O$64:$O$66,A135)</f>
        <v>0</v>
      </c>
      <c r="CM135" s="41">
        <f>COUNTIF(MERCREDI!$O$64:$O$66,A135)</f>
        <v>0</v>
      </c>
      <c r="CN135" s="41">
        <f>COUNTIF(JEUDI!$O$64:$O$66,A135)</f>
        <v>0</v>
      </c>
      <c r="CO135" s="42">
        <f>COUNTIF(VENDREDI!$O$64:$O$66,A135)</f>
        <v>0</v>
      </c>
      <c r="CQ135" s="43">
        <f>COUNTIF(LUNDI!$P$64:$P$66,A135)</f>
        <v>0</v>
      </c>
      <c r="CR135" s="41">
        <f>COUNTIF(MARDI!$P$64:$P$66,A135)</f>
        <v>0</v>
      </c>
      <c r="CS135" s="41">
        <f>COUNTIF(MERCREDI!$P$64:$P$66,A135)</f>
        <v>0</v>
      </c>
      <c r="CT135" s="41">
        <f>COUNTIF(JEUDI!$P$64:$P$66,A135)</f>
        <v>0</v>
      </c>
      <c r="CU135" s="42">
        <f>COUNTIF(VENDREDI!$P$64:$P$66,A135)</f>
        <v>0</v>
      </c>
      <c r="CV135" s="543">
        <f t="shared" si="78"/>
        <v>0</v>
      </c>
      <c r="CW135" s="559" t="e">
        <f>INDEX(LUNDI!$B$6:$B$29,MATCH($A$135,LUNDI!D6:D29,0))</f>
        <v>#N/A</v>
      </c>
      <c r="CX135" s="559" t="e">
        <f>INDEX(LUNDI!$B$6:$B$29,MATCH($A$135,LUNDI!E6:E29,0))</f>
        <v>#N/A</v>
      </c>
      <c r="CY135" s="559" t="e">
        <f>INDEX(LUNDI!$B$6:$B$29,MATCH($A$135,LUNDI!F6:F29,0))</f>
        <v>#N/A</v>
      </c>
      <c r="CZ135" s="559" t="e">
        <f>INDEX(LUNDI!$B$6:$B$29,MATCH($A$135,LUNDI!G6:G29,0))</f>
        <v>#N/A</v>
      </c>
      <c r="DA135" s="559" t="e">
        <f>INDEX(LUNDI!$B$6:$B$29,MATCH($A$135,LUNDI!H6:H29,0))</f>
        <v>#N/A</v>
      </c>
      <c r="DB135" s="559" t="e">
        <f>INDEX(LUNDI!$B$6:$B$29,MATCH($A$135,LUNDI!I6:I29,0))</f>
        <v>#N/A</v>
      </c>
      <c r="DC135" s="559" t="e">
        <f>INDEX(LUNDI!$B$6:$B$29,MATCH($A$135,LUNDI!J6:J29,0))</f>
        <v>#N/A</v>
      </c>
      <c r="DD135" s="559" t="e">
        <f>INDEX(LUNDI!$B$6:$B$29,MATCH($A$135,LUNDI!K6:K29,0))</f>
        <v>#N/A</v>
      </c>
      <c r="DE135" s="559" t="e">
        <f>INDEX(LUNDI!$B$6:$B$29,MATCH($A$135,LUNDI!L6:L29,0))</f>
        <v>#N/A</v>
      </c>
      <c r="DF135" s="559" t="e">
        <f>INDEX(LUNDI!$B$6:$B$29,MATCH($A$135,LUNDI!M6:M29,0))</f>
        <v>#N/A</v>
      </c>
      <c r="DG135" s="559" t="e">
        <f>INDEX(LUNDI!$B$6:$B$29,MATCH($A$135,LUNDI!N6:N29,0))</f>
        <v>#N/A</v>
      </c>
      <c r="DH135" s="559" t="e">
        <f>INDEX(LUNDI!$B$6:$B$29,MATCH($A$135,LUNDI!O6:O29,0))</f>
        <v>#N/A</v>
      </c>
      <c r="DI135" s="559" t="e">
        <f>INDEX(LUNDI!$B$6:$B$29,MATCH($A$135,LUNDI!P6:P29,0))</f>
        <v>#N/A</v>
      </c>
      <c r="DJ135" s="559" t="e">
        <f>INDEX(LUNDI!$B$6:$B$29,MATCH($A$135,LUNDI!Q6:Q29,0))</f>
        <v>#N/A</v>
      </c>
      <c r="DK135" s="559" t="e">
        <f>INDEX(LUNDI!$B$6:$B$29,MATCH($A$135,LUNDI!R6:R29,0))</f>
        <v>#N/A</v>
      </c>
      <c r="DL135" s="559" t="e">
        <f>INDEX(LUNDI!$B$6:$B$29,MATCH($A$135,LUNDI!S6:S29,0))</f>
        <v>#N/A</v>
      </c>
      <c r="DM135" s="559" t="e">
        <f>INDEX(LUNDI!$B$6:$B$29,MATCH($A$135,LUNDI!T6:T29,0))</f>
        <v>#N/A</v>
      </c>
      <c r="DN135" s="559" t="e">
        <f>INDEX(LUNDI!$B$6:$B$29,MATCH($A$135,LUNDI!U6:U29,0))</f>
        <v>#N/A</v>
      </c>
      <c r="DO135" s="559" t="e">
        <f>INDEX(LUNDI!$B$6:$B$29,MATCH($A$135,LUNDI!V6:V29,0))</f>
        <v>#N/A</v>
      </c>
      <c r="DP135" s="559" t="e">
        <f>INDEX(LUNDI!$B$6:$B$29,MATCH($A$135,LUNDI!W6:W29,0))</f>
        <v>#N/A</v>
      </c>
      <c r="DQ135" s="559" t="e">
        <f>INDEX(LUNDI!$B$6:$B$29,MATCH($A$135,LUNDI!X6:X29,0))</f>
        <v>#N/A</v>
      </c>
      <c r="DR135" s="559" t="e">
        <f>INDEX(LUNDI!$B$6:$B$29,MATCH($A$135,LUNDI!Y6:Y29,0))</f>
        <v>#N/A</v>
      </c>
      <c r="DS135" s="559" t="e">
        <f>INDEX(LUNDI!$B$6:$B$29,MATCH($A$135,LUNDI!Z6:Z29,0))</f>
        <v>#N/A</v>
      </c>
      <c r="DT135" s="559">
        <f>INDEX(LUNDI!$B$6:$B$29,MATCH($A$135,LUNDI!AA6:AA29,0))</f>
        <v>0.33333333333333331</v>
      </c>
      <c r="DU135" s="559">
        <f>INDEX(LUNDI!$B$6:$B$29,MATCH($A$135,LUNDI!AB6:AB29,0))</f>
        <v>0.33333333333333331</v>
      </c>
      <c r="DV135" s="572">
        <f t="shared" ref="DV135:DV150" si="119">SUMIF(CW135:DU135,"&lt;&gt;#N/A")</f>
        <v>0.66666666666666663</v>
      </c>
      <c r="DW135" s="543">
        <f t="shared" ref="DW135:DW150" si="120">A135</f>
        <v>0</v>
      </c>
      <c r="DX135" s="559" t="e">
        <f>INDEX(MARDI!$B$6:$B$29,MATCH($A$135,MARDI!D6:D29,0))</f>
        <v>#N/A</v>
      </c>
      <c r="DY135" s="559" t="e">
        <f>INDEX(MARDI!$B$6:$B$29,MATCH($A$135,MARDI!E6:E29,0))</f>
        <v>#N/A</v>
      </c>
      <c r="DZ135" s="559" t="e">
        <f>INDEX(MARDI!$B$6:$B$29,MATCH($A$135,MARDI!F6:F29,0))</f>
        <v>#N/A</v>
      </c>
      <c r="EA135" s="559" t="e">
        <f>INDEX(MARDI!$B$6:$B$29,MATCH($A$135,MARDI!G6:G29,0))</f>
        <v>#N/A</v>
      </c>
      <c r="EB135" s="559" t="e">
        <f>INDEX(MARDI!$B$6:$B$29,MATCH($A$135,MARDI!H6:H29,0))</f>
        <v>#N/A</v>
      </c>
      <c r="EC135" s="559" t="e">
        <f>INDEX(MARDI!$B$6:$B$29,MATCH($A$135,MARDI!I6:I29,0))</f>
        <v>#N/A</v>
      </c>
      <c r="ED135" s="559" t="e">
        <f>INDEX(MARDI!$B$6:$B$29,MATCH($A$135,MARDI!J6:J29,0))</f>
        <v>#N/A</v>
      </c>
      <c r="EE135" s="559" t="e">
        <f>INDEX(MARDI!$B$6:$B$29,MATCH($A$135,MARDI!K6:K29,0))</f>
        <v>#N/A</v>
      </c>
      <c r="EF135" s="559" t="e">
        <f>INDEX(MARDI!$B$6:$B$29,MATCH($A$135,MARDI!L6:L29,0))</f>
        <v>#N/A</v>
      </c>
      <c r="EG135" s="559" t="e">
        <f>INDEX(MARDI!$B$6:$B$29,MATCH($A$135,MARDI!M6:M29,0))</f>
        <v>#N/A</v>
      </c>
      <c r="EH135" s="559" t="e">
        <f>INDEX(MARDI!$B$6:$B$29,MATCH($A$135,MARDI!N6:N29,0))</f>
        <v>#N/A</v>
      </c>
      <c r="EI135" s="559" t="e">
        <f>INDEX(MARDI!$B$6:$B$29,MATCH($A$135,MARDI!O6:O29,0))</f>
        <v>#N/A</v>
      </c>
      <c r="EJ135" s="559" t="e">
        <f>INDEX(MARDI!$B$6:$B$29,MATCH($A$135,MARDI!P6:P29,0))</f>
        <v>#N/A</v>
      </c>
      <c r="EK135" s="559" t="e">
        <f>INDEX(MARDI!$B$6:$B$29,MATCH($A$135,MARDI!Q6:Q29,0))</f>
        <v>#N/A</v>
      </c>
      <c r="EL135" s="559" t="e">
        <f>INDEX(MARDI!$B$6:$B$29,MATCH($A$135,MARDI!R6:R29,0))</f>
        <v>#N/A</v>
      </c>
      <c r="EM135" s="559" t="e">
        <f>INDEX(MARDI!$B$6:$B$29,MATCH($A$135,MARDI!S6:S29,0))</f>
        <v>#N/A</v>
      </c>
      <c r="EN135" s="559" t="e">
        <f>INDEX(MARDI!$B$6:$B$29,MATCH($A$135,MARDI!T6:T29,0))</f>
        <v>#N/A</v>
      </c>
      <c r="EO135" s="559" t="e">
        <f>INDEX(MARDI!$B$6:$B$29,MATCH($A$135,MARDI!U6:U29,0))</f>
        <v>#N/A</v>
      </c>
      <c r="EP135" s="559" t="e">
        <f>INDEX(MARDI!$B$6:$B$29,MATCH($A$135,MARDI!V6:V29,0))</f>
        <v>#N/A</v>
      </c>
      <c r="EQ135" s="559" t="e">
        <f>INDEX(MARDI!$B$6:$B$29,MATCH($A$135,MARDI!W6:W29,0))</f>
        <v>#N/A</v>
      </c>
      <c r="ER135" s="559" t="e">
        <f>INDEX(MARDI!$B$6:$B$29,MATCH($A$135,MARDI!X6:X29,0))</f>
        <v>#N/A</v>
      </c>
      <c r="ES135" s="559" t="e">
        <f>INDEX(MARDI!$B$6:$B$29,MATCH($A$135,MARDI!Y6:Y29,0))</f>
        <v>#N/A</v>
      </c>
      <c r="ET135" s="559" t="e">
        <f>INDEX(MARDI!$B$6:$B$29,MATCH($A$135,MARDI!Z6:Z29,0))</f>
        <v>#N/A</v>
      </c>
      <c r="EU135" s="559">
        <f>INDEX(MARDI!$B$6:$B$29,MATCH($A$135,MARDI!AA6:AA29,0))</f>
        <v>0.33333333333333331</v>
      </c>
      <c r="EV135" s="559">
        <f>INDEX(MARDI!$B$6:$B$29,MATCH($A$135,MARDI!AB6:AB29,0))</f>
        <v>0.33333333333333331</v>
      </c>
      <c r="EW135" s="572">
        <f t="shared" ref="EW135:EW149" si="121">SUMIF(DX135:EV135,"&lt;&gt;#N/A")</f>
        <v>0.66666666666666663</v>
      </c>
      <c r="EY135" s="568">
        <f t="shared" si="79"/>
        <v>0</v>
      </c>
      <c r="EZ135" s="559" t="e">
        <f>INDEX(MERCREDI!$B$6:$B$29,MATCH($A$135,MERCREDI!D6:D29,0))</f>
        <v>#N/A</v>
      </c>
      <c r="FA135" s="559" t="e">
        <f>INDEX(MERCREDI!$B$6:$B$29,MATCH($A$135,MERCREDI!E6:E29,0))</f>
        <v>#N/A</v>
      </c>
      <c r="FB135" s="559" t="e">
        <f>INDEX(MERCREDI!$B$6:$B$29,MATCH($A$135,MERCREDI!F6:F29,0))</f>
        <v>#N/A</v>
      </c>
      <c r="FC135" s="559" t="e">
        <f>INDEX(MERCREDI!$B$6:$B$29,MATCH($A$135,MERCREDI!G6:G29,0))</f>
        <v>#N/A</v>
      </c>
      <c r="FD135" s="559" t="e">
        <f>INDEX(MERCREDI!$B$6:$B$29,MATCH($A$135,MERCREDI!H6:H29,0))</f>
        <v>#N/A</v>
      </c>
      <c r="FE135" s="559" t="e">
        <f>INDEX(MERCREDI!$B$6:$B$29,MATCH($A$135,MERCREDI!I6:I29,0))</f>
        <v>#N/A</v>
      </c>
      <c r="FF135" s="559" t="e">
        <f>INDEX(MERCREDI!$B$6:$B$29,MATCH($A$135,MERCREDI!J6:J29,0))</f>
        <v>#N/A</v>
      </c>
      <c r="FG135" s="559" t="e">
        <f>INDEX(MERCREDI!$B$6:$B$29,MATCH($A$135,MERCREDI!K6:K29,0))</f>
        <v>#N/A</v>
      </c>
      <c r="FH135" s="559" t="e">
        <f>INDEX(MERCREDI!$B$6:$B$29,MATCH($A$135,MERCREDI!L6:L29,0))</f>
        <v>#N/A</v>
      </c>
      <c r="FI135" s="559" t="e">
        <f>INDEX(MERCREDI!$B$6:$B$29,MATCH($A$135,MERCREDI!M6:M29,0))</f>
        <v>#N/A</v>
      </c>
      <c r="FJ135" s="559" t="e">
        <f>INDEX(MERCREDI!$B$6:$B$29,MATCH($A$135,MERCREDI!N6:N29,0))</f>
        <v>#N/A</v>
      </c>
      <c r="FK135" s="559" t="e">
        <f>INDEX(MERCREDI!$B$6:$B$29,MATCH($A$135,MERCREDI!O6:O29,0))</f>
        <v>#N/A</v>
      </c>
      <c r="FL135" s="559" t="e">
        <f>INDEX(MERCREDI!$B$6:$B$29,MATCH($A$135,MERCREDI!P6:P29,0))</f>
        <v>#N/A</v>
      </c>
      <c r="FM135" s="559" t="e">
        <f>INDEX(MERCREDI!$B$6:$B$29,MATCH($A$135,MERCREDI!Q6:Q29,0))</f>
        <v>#N/A</v>
      </c>
      <c r="FN135" s="559" t="e">
        <f>INDEX(MERCREDI!$B$6:$B$29,MATCH($A$135,MERCREDI!R6:R29,0))</f>
        <v>#N/A</v>
      </c>
      <c r="FO135" s="559" t="e">
        <f>INDEX(MERCREDI!$B$6:$B$29,MATCH($A$135,MERCREDI!S6:S29,0))</f>
        <v>#N/A</v>
      </c>
      <c r="FP135" s="559" t="e">
        <f>INDEX(MERCREDI!$B$6:$B$29,MATCH($A$135,MERCREDI!T6:T29,0))</f>
        <v>#N/A</v>
      </c>
      <c r="FQ135" s="559" t="e">
        <f>INDEX(MERCREDI!$B$6:$B$29,MATCH($A$135,MERCREDI!U6:U29,0))</f>
        <v>#N/A</v>
      </c>
      <c r="FR135" s="559" t="e">
        <f>INDEX(MERCREDI!$B$6:$B$29,MATCH($A$135,MERCREDI!V6:V29,0))</f>
        <v>#N/A</v>
      </c>
      <c r="FS135" s="559" t="e">
        <f>INDEX(MERCREDI!$B$6:$B$29,MATCH($A$135,MERCREDI!W6:W29,0))</f>
        <v>#N/A</v>
      </c>
      <c r="FT135" s="559" t="e">
        <f>INDEX(MERCREDI!$B$6:$B$29,MATCH($A$135,MERCREDI!X6:X29,0))</f>
        <v>#N/A</v>
      </c>
      <c r="FU135" s="559" t="e">
        <f>INDEX(MERCREDI!$B$6:$B$29,MATCH($A$135,MERCREDI!Y6:Y29,0))</f>
        <v>#N/A</v>
      </c>
      <c r="FV135" s="559" t="e">
        <f>INDEX(MERCREDI!$B$6:$B$29,MATCH($A$135,MERCREDI!Z6:Z29,0))</f>
        <v>#N/A</v>
      </c>
      <c r="FW135" s="559">
        <f>INDEX(MERCREDI!$B$6:$B$29,MATCH($A$135,MERCREDI!AA6:AA29,0))</f>
        <v>0.33333333333333331</v>
      </c>
      <c r="FX135" s="559">
        <f>INDEX(MERCREDI!$B$6:$B$29,MATCH($A$135,MERCREDI!AB6:AB29,0))</f>
        <v>0.33333333333333331</v>
      </c>
      <c r="FY135" s="572">
        <f t="shared" si="80"/>
        <v>0.66666666666666663</v>
      </c>
      <c r="GA135" s="570">
        <f t="shared" si="81"/>
        <v>0</v>
      </c>
      <c r="GB135" s="565" t="e">
        <f>INDEX(JEUDI!$B$6:$B$29,MATCH($A$135,JEUDI!D6:D29,0))</f>
        <v>#N/A</v>
      </c>
      <c r="GC135" s="565" t="e">
        <f>INDEX(JEUDI!$B$6:$B$29,MATCH($A$135,JEUDI!E6:E29,0))</f>
        <v>#N/A</v>
      </c>
      <c r="GD135" s="565" t="e">
        <f>INDEX(JEUDI!$B$6:$B$29,MATCH($A$135,JEUDI!F6:F29,0))</f>
        <v>#N/A</v>
      </c>
      <c r="GE135" s="565" t="e">
        <f>INDEX(JEUDI!$B$6:$B$29,MATCH($A$135,JEUDI!G6:G29,0))</f>
        <v>#N/A</v>
      </c>
      <c r="GF135" s="565" t="e">
        <f>INDEX(JEUDI!$B$6:$B$29,MATCH($A$135,JEUDI!H6:H29,0))</f>
        <v>#N/A</v>
      </c>
      <c r="GG135" s="565" t="e">
        <f>INDEX(JEUDI!$B$6:$B$29,MATCH($A$135,JEUDI!I6:I29,0))</f>
        <v>#N/A</v>
      </c>
      <c r="GH135" s="565" t="e">
        <f>INDEX(JEUDI!$B$6:$B$29,MATCH($A$135,JEUDI!J6:J29,0))</f>
        <v>#N/A</v>
      </c>
      <c r="GI135" s="565" t="e">
        <f>INDEX(JEUDI!$B$6:$B$29,MATCH($A$135,JEUDI!K6:K29,0))</f>
        <v>#N/A</v>
      </c>
      <c r="GJ135" s="565" t="e">
        <f>INDEX(JEUDI!$B$6:$B$29,MATCH($A$135,JEUDI!L6:L29,0))</f>
        <v>#N/A</v>
      </c>
      <c r="GK135" s="565" t="e">
        <f>INDEX(JEUDI!$B$6:$B$29,MATCH($A$135,JEUDI!M6:M29,0))</f>
        <v>#N/A</v>
      </c>
      <c r="GL135" s="565" t="e">
        <f>INDEX(JEUDI!$B$6:$B$29,MATCH($A$135,JEUDI!N6:N29,0))</f>
        <v>#N/A</v>
      </c>
      <c r="GM135" s="565" t="e">
        <f>INDEX(JEUDI!$B$6:$B$29,MATCH($A$135,JEUDI!O6:O29,0))</f>
        <v>#N/A</v>
      </c>
      <c r="GN135" s="565" t="e">
        <f>INDEX(JEUDI!$B$6:$B$29,MATCH($A$135,JEUDI!P6:P29,0))</f>
        <v>#N/A</v>
      </c>
      <c r="GO135" s="565" t="e">
        <f>INDEX(JEUDI!$B$6:$B$29,MATCH($A$135,JEUDI!Q6:Q29,0))</f>
        <v>#N/A</v>
      </c>
      <c r="GP135" s="565" t="e">
        <f>INDEX(JEUDI!$B$6:$B$29,MATCH($A$135,JEUDI!R6:R29,0))</f>
        <v>#N/A</v>
      </c>
      <c r="GQ135" s="565" t="e">
        <f>INDEX(JEUDI!$B$6:$B$29,MATCH($A$135,JEUDI!S6:S29,0))</f>
        <v>#N/A</v>
      </c>
      <c r="GR135" s="565" t="e">
        <f>INDEX(JEUDI!$B$6:$B$29,MATCH($A$135,JEUDI!T6:T29,0))</f>
        <v>#N/A</v>
      </c>
      <c r="GS135" s="565" t="e">
        <f>INDEX(JEUDI!$B$6:$B$29,MATCH($A$135,JEUDI!U6:U29,0))</f>
        <v>#N/A</v>
      </c>
      <c r="GT135" s="565" t="e">
        <f>INDEX(JEUDI!$B$6:$B$29,MATCH($A$135,JEUDI!V6:V29,0))</f>
        <v>#N/A</v>
      </c>
      <c r="GU135" s="565" t="e">
        <f>INDEX(JEUDI!$B$6:$B$29,MATCH($A$135,JEUDI!W6:W29,0))</f>
        <v>#N/A</v>
      </c>
      <c r="GV135" s="565" t="e">
        <f>INDEX(JEUDI!$B$6:$B$29,MATCH($A$135,JEUDI!X6:X29,0))</f>
        <v>#N/A</v>
      </c>
      <c r="GW135" s="565" t="e">
        <f>INDEX(JEUDI!$B$6:$B$29,MATCH($A$135,JEUDI!Y6:Y29,0))</f>
        <v>#N/A</v>
      </c>
      <c r="GX135" s="565" t="e">
        <f>INDEX(JEUDI!$B$6:$B$29,MATCH($A$135,JEUDI!Z6:Z29,0))</f>
        <v>#N/A</v>
      </c>
      <c r="GY135" s="565">
        <f>INDEX(JEUDI!$B$6:$B$29,MATCH($A$135,JEUDI!AA6:AA29,0))</f>
        <v>0.33333333333333331</v>
      </c>
      <c r="GZ135" s="565">
        <f>INDEX(JEUDI!$B$6:$B$29,MATCH($A$135,JEUDI!AB6:AB29,0))</f>
        <v>0.33333333333333331</v>
      </c>
      <c r="HA135" s="572">
        <f t="shared" si="82"/>
        <v>0.66666666666666663</v>
      </c>
      <c r="HC135" s="772">
        <f t="shared" si="83"/>
        <v>0</v>
      </c>
      <c r="HD135" s="565" t="e">
        <f>INDEX(VENDREDI!$B$6:$B$29,MATCH($A$135,VENDREDI!D6:D29,0))</f>
        <v>#N/A</v>
      </c>
      <c r="HE135" s="565" t="e">
        <f>INDEX(VENDREDI!$B$6:$B$29,MATCH($A$135,VENDREDI!E6:E29,0))</f>
        <v>#N/A</v>
      </c>
      <c r="HF135" s="565" t="e">
        <f>INDEX(VENDREDI!$B$6:$B$29,MATCH($A$135,VENDREDI!F6:F29,0))</f>
        <v>#N/A</v>
      </c>
      <c r="HG135" s="565" t="e">
        <f>INDEX(VENDREDI!$B$6:$B$29,MATCH($A$135,VENDREDI!G6:G29,0))</f>
        <v>#N/A</v>
      </c>
      <c r="HH135" s="565" t="e">
        <f>INDEX(VENDREDI!$B$6:$B$29,MATCH($A$135,VENDREDI!H6:H29,0))</f>
        <v>#N/A</v>
      </c>
      <c r="HI135" s="565" t="e">
        <f>INDEX(VENDREDI!$B$6:$B$29,MATCH($A$135,VENDREDI!I6:I29,0))</f>
        <v>#N/A</v>
      </c>
      <c r="HJ135" s="565" t="e">
        <f>INDEX(VENDREDI!$B$6:$B$29,MATCH($A$135,VENDREDI!J6:J29,0))</f>
        <v>#N/A</v>
      </c>
      <c r="HK135" s="565" t="e">
        <f>INDEX(VENDREDI!$B$6:$B$29,MATCH($A$135,VENDREDI!K6:K29,0))</f>
        <v>#N/A</v>
      </c>
      <c r="HL135" s="565" t="e">
        <f>INDEX(VENDREDI!$B$6:$B$29,MATCH($A$135,VENDREDI!L6:L29,0))</f>
        <v>#N/A</v>
      </c>
      <c r="HM135" s="565" t="e">
        <f>INDEX(VENDREDI!$B$6:$B$29,MATCH($A$135,VENDREDI!M6:M29,0))</f>
        <v>#N/A</v>
      </c>
      <c r="HN135" s="565" t="e">
        <f>INDEX(VENDREDI!$B$6:$B$29,MATCH($A$135,VENDREDI!N6:N29,0))</f>
        <v>#N/A</v>
      </c>
      <c r="HO135" s="565" t="e">
        <f>INDEX(VENDREDI!$B$6:$B$29,MATCH($A$135,VENDREDI!O6:O29,0))</f>
        <v>#N/A</v>
      </c>
      <c r="HP135" s="565" t="e">
        <f>INDEX(VENDREDI!$B$6:$B$29,MATCH($A$135,VENDREDI!P6:P29,0))</f>
        <v>#N/A</v>
      </c>
      <c r="HQ135" s="565" t="e">
        <f>INDEX(VENDREDI!$B$6:$B$29,MATCH($A$135,VENDREDI!Q6:Q29,0))</f>
        <v>#N/A</v>
      </c>
      <c r="HR135" s="565" t="e">
        <f>INDEX(VENDREDI!$B$6:$B$29,MATCH($A$135,VENDREDI!R6:R29,0))</f>
        <v>#N/A</v>
      </c>
      <c r="HS135" s="565" t="e">
        <f>INDEX(VENDREDI!$B$6:$B$29,MATCH($A$135,VENDREDI!S6:S29,0))</f>
        <v>#N/A</v>
      </c>
      <c r="HT135" s="565" t="e">
        <f>INDEX(VENDREDI!$B$6:$B$29,MATCH($A$135,VENDREDI!T6:T29,0))</f>
        <v>#N/A</v>
      </c>
      <c r="HU135" s="565" t="e">
        <f>INDEX(VENDREDI!$B$6:$B$29,MATCH($A$135,VENDREDI!U6:U29,0))</f>
        <v>#N/A</v>
      </c>
      <c r="HV135" s="565" t="e">
        <f>INDEX(VENDREDI!$B$6:$B$29,MATCH($A$135,VENDREDI!V6:V29,0))</f>
        <v>#N/A</v>
      </c>
      <c r="HW135" s="565" t="e">
        <f>INDEX(VENDREDI!$B$6:$B$29,MATCH($A$135,VENDREDI!W6:W29,0))</f>
        <v>#N/A</v>
      </c>
      <c r="HX135" s="565" t="e">
        <f>INDEX(VENDREDI!$B$6:$B$29,MATCH($A$135,VENDREDI!X6:X29,0))</f>
        <v>#N/A</v>
      </c>
      <c r="HY135" s="565" t="e">
        <f>INDEX(VENDREDI!$B$6:$B$29,MATCH($A$135,VENDREDI!Y6:Y29,0))</f>
        <v>#N/A</v>
      </c>
      <c r="HZ135" s="565" t="e">
        <f>INDEX(VENDREDI!$B$6:$B$29,MATCH($A$135,VENDREDI!Z6:Z29,0))</f>
        <v>#N/A</v>
      </c>
      <c r="IA135" s="565">
        <f>INDEX(VENDREDI!$B$6:$B$29,MATCH($A$135,VENDREDI!AA6:AA29,0))</f>
        <v>0.33333333333333331</v>
      </c>
      <c r="IB135" s="565">
        <f>INDEX(VENDREDI!$B$6:$B$29,MATCH($A$135,VENDREDI!AB6:AB29,0))</f>
        <v>0.33333333333333331</v>
      </c>
      <c r="IC135" s="572">
        <f t="shared" si="84"/>
        <v>0.66666666666666663</v>
      </c>
      <c r="IG135" s="772">
        <f t="shared" si="85"/>
        <v>0</v>
      </c>
      <c r="JG135" s="572">
        <f t="shared" si="86"/>
        <v>0</v>
      </c>
      <c r="JI135" s="772">
        <f t="shared" si="87"/>
        <v>0</v>
      </c>
      <c r="KI135" s="572">
        <f t="shared" si="88"/>
        <v>0</v>
      </c>
      <c r="KK135" s="565">
        <f t="shared" si="89"/>
        <v>0</v>
      </c>
      <c r="LK135" s="572">
        <f t="shared" si="90"/>
        <v>0</v>
      </c>
      <c r="LM135" s="565">
        <f t="shared" si="91"/>
        <v>0</v>
      </c>
      <c r="MM135" s="572">
        <f t="shared" si="92"/>
        <v>0</v>
      </c>
      <c r="MP135" s="565">
        <f t="shared" si="93"/>
        <v>0</v>
      </c>
      <c r="NP135" s="572">
        <f t="shared" si="94"/>
        <v>0</v>
      </c>
      <c r="NS135" s="564">
        <f t="shared" si="95"/>
        <v>0</v>
      </c>
      <c r="NT135" s="617" t="e">
        <f>INDEX(LUNDI!$B$63:$B$66,MATCH(A135,LUNDI!$D$63:$D$66,0))</f>
        <v>#N/A</v>
      </c>
      <c r="NU135" s="618" t="e">
        <f>INDEX(LUNDI!$B$63:$B$66,MATCH(A135,LUNDI!$E$63:$E$66,0))</f>
        <v>#N/A</v>
      </c>
      <c r="NV135" s="625" t="e">
        <f>INDEX(LUNDI!$H$63:$H$66,MATCH(A135,LUNDI!$J$63:$J$66,0))</f>
        <v>#N/A</v>
      </c>
      <c r="NW135" s="626" t="e">
        <f>INDEX(LUNDI!$H$63:$H$66,MATCH(A135,LUNDI!$K$63:$K$66,0))</f>
        <v>#N/A</v>
      </c>
      <c r="NX135" s="617" t="e">
        <f>INDEX(MARDI!$B$63:$B$66,MATCH(A135,MARDI!$D$63:$D$66,0))</f>
        <v>#N/A</v>
      </c>
      <c r="NY135" s="618" t="e">
        <f>INDEX(MARDI!$B$63:$B$66,MATCH(A135,MARDI!$E$63:$E$66,0))</f>
        <v>#N/A</v>
      </c>
      <c r="NZ135" s="625" t="e">
        <f>INDEX(MARDI!$H$63:$H$66,MATCH(A135,MARDI!$J$63:$J$66,0))</f>
        <v>#N/A</v>
      </c>
      <c r="OA135" s="626" t="e">
        <f>INDEX(MARDI!$H$63:$H$66,MATCH(A135,MARDI!$K$63:$K$66,0))</f>
        <v>#N/A</v>
      </c>
      <c r="OB135" s="617" t="e">
        <f>INDEX(MERCREDI!$B$63:$B$66,MATCH(A135,MERCREDI!$D$63:$D$66,0))</f>
        <v>#N/A</v>
      </c>
      <c r="OC135" s="618" t="e">
        <f>INDEX(MERCREDI!$B$63:$B$66,MATCH(A135,MERCREDI!$E$63:$E$66,0))</f>
        <v>#N/A</v>
      </c>
      <c r="OD135" s="625" t="e">
        <f>INDEX(MERCREDI!$H$63:$H$66,MATCH(A135,MERCREDI!$J$63:$J$66,0))</f>
        <v>#N/A</v>
      </c>
      <c r="OE135" s="626" t="e">
        <f>INDEX(MERCREDI!$H$63:$H$66,MATCH(A135,MERCREDI!$K$63:$K$66,0))</f>
        <v>#N/A</v>
      </c>
      <c r="OF135" s="617" t="e">
        <f>INDEX(JEUDI!$B$63:$B$66,MATCH(A135,JEUDI!$D$63:$D$66,0))</f>
        <v>#N/A</v>
      </c>
      <c r="OG135" s="618" t="e">
        <f>INDEX(JEUDI!$B$63:$B$66,MATCH(A135,JEUDI!$E$63:$E$66,0))</f>
        <v>#N/A</v>
      </c>
      <c r="OH135" s="625" t="e">
        <f>INDEX(JEUDI!$H$63:$H$66,MATCH(A135,JEUDI!$J$63:$J$66,0))</f>
        <v>#N/A</v>
      </c>
      <c r="OI135" s="626" t="e">
        <f>INDEX(JEUDI!$H$63:$H$66,MATCH(A135,JEUDI!$K$63:$K$66,0))</f>
        <v>#N/A</v>
      </c>
      <c r="OJ135" s="617" t="e">
        <f>INDEX(VENDREDI!$B$63:$B$66,MATCH(A135,VENDREDI!$D$63:$D$66,0))</f>
        <v>#N/A</v>
      </c>
      <c r="OK135" s="618" t="e">
        <f>INDEX(VENDREDI!$B$63:$B$66,MATCH(A135,VENDREDI!$E$63:$E$66,0))</f>
        <v>#N/A</v>
      </c>
      <c r="OL135" s="625" t="e">
        <f>INDEX(VENDREDI!$H$63:$H$66,MATCH(A135,VENDREDI!$J$63:$J$66,0))</f>
        <v>#N/A</v>
      </c>
      <c r="OM135" s="626" t="e">
        <f>INDEX(VENDREDI!$H$63:$H$66,MATCH(A135,VENDREDI!$K$63:$K$66,0))</f>
        <v>#N/A</v>
      </c>
      <c r="ON135" s="669">
        <f t="shared" si="96"/>
        <v>0</v>
      </c>
      <c r="OO135" s="641" t="e">
        <f>INDEX(LUNDI!$C$63:$C$66,MATCH(A135,LUNDI!$D$63:$D$66,0))</f>
        <v>#N/A</v>
      </c>
      <c r="OP135" s="642" t="e">
        <f>INDEX(LUNDI!$C$63:$C$66,MATCH(A135,LUNDI!$E$63:$E$66,0))</f>
        <v>#N/A</v>
      </c>
      <c r="OQ135" s="645" t="e">
        <f>INDEX(LUNDI!$I$63:$I$66,MATCH(A135,LUNDI!$J$63:$J$66,0))</f>
        <v>#N/A</v>
      </c>
      <c r="OR135" s="646" t="e">
        <f>INDEX(LUNDI!$I$63:$I$66,MATCH(A135,LUNDI!$K$63:$K$66,0))</f>
        <v>#N/A</v>
      </c>
      <c r="OS135" s="649" t="e">
        <f>INDEX(MARDI!$C$63:$C$66,MATCH(A135,MARDI!$D$63:$D$66,0))</f>
        <v>#N/A</v>
      </c>
      <c r="OT135" s="650" t="e">
        <f>INDEX(MARDI!$C$63:$C$66,MATCH(A135,MARDI!$E$63:$E$66,0))</f>
        <v>#N/A</v>
      </c>
      <c r="OU135" s="651" t="e">
        <f>INDEX(MARDI!$I$63:$I$66,MATCH(A135,MARDI!$J$63:$J$66,0))</f>
        <v>#N/A</v>
      </c>
      <c r="OV135" s="652" t="e">
        <f>INDEX(MARDI!$I$63:$I$66,MATCH(A135,MARDI!$K$63:$K$66,0))</f>
        <v>#N/A</v>
      </c>
      <c r="OW135" s="657" t="e">
        <f>INDEX(MERCREDI!$C$63:$C$66,MATCH(A135,MERCREDI!$D$63:$D$66,0))</f>
        <v>#N/A</v>
      </c>
      <c r="OX135" s="658" t="e">
        <f>INDEX(MERCREDI!$C$63:$C$66,MATCH(A135,MERCREDI!$E$63:$E$66,0))</f>
        <v>#N/A</v>
      </c>
      <c r="OY135" s="659" t="e">
        <f>INDEX(MERCREDI!$I$63:$I$66,MATCH(A135,MERCREDI!$J$63:$J$66,0))</f>
        <v>#N/A</v>
      </c>
      <c r="OZ135" s="660" t="e">
        <f>INDEX(MERCREDI!$I$63:$I$66,MATCH(A135,MERCREDI!$K$63:$K$66,0))</f>
        <v>#N/A</v>
      </c>
      <c r="PA135" s="657" t="e">
        <f>INDEX(JEUDI!$C$63:$C$66,MATCH(A135,JEUDI!$D$63:$D$66,0))</f>
        <v>#N/A</v>
      </c>
      <c r="PB135" s="658" t="e">
        <f>INDEX(JEUDI!$C$63:$C$66,MATCH(A135,JEUDI!$E$63:$E$66,0))</f>
        <v>#N/A</v>
      </c>
      <c r="PC135" s="659" t="e">
        <f>INDEX(JEUDI!$I$63:$I$66,MATCH(A135,JEUDI!$J$63:$J$66,0))</f>
        <v>#N/A</v>
      </c>
      <c r="PD135" s="660" t="e">
        <f>INDEX(JEUDI!$I$63:$I$66,MATCH(A135,JEUDI!$K$63:$K$66,0))</f>
        <v>#N/A</v>
      </c>
      <c r="PE135" s="657" t="e">
        <f>INDEX(VENDREDI!$C$63:$C$66,MATCH(A135,VENDREDI!$D$63:$D$66,0))</f>
        <v>#N/A</v>
      </c>
      <c r="PF135" s="658" t="e">
        <f>INDEX(VENDREDI!$C$63:$C$66,MATCH(A135,VENDREDI!$E$63:$E$66,0))</f>
        <v>#N/A</v>
      </c>
      <c r="PG135" s="659" t="e">
        <f>INDEX(VENDREDI!$I$63:$I$66,MATCH(A135,VENDREDI!$J$63:$J$66,0))</f>
        <v>#N/A</v>
      </c>
      <c r="PH135" s="660" t="e">
        <f>INDEX(VENDREDI!$I$63:$I$66,MATCH(A135,VENDREDI!$K$63:$K$66,0))</f>
        <v>#N/A</v>
      </c>
    </row>
    <row r="136" spans="1:424" x14ac:dyDescent="0.25">
      <c r="A136" s="200">
        <f>'LISTE DES PROFS'!A131</f>
        <v>0</v>
      </c>
      <c r="B136" s="233">
        <f t="shared" ref="B136:B150" si="122">SUM(P136:Q136,S136:T136,V136:W136,Y136:Z136,AB136:AC136)</f>
        <v>0</v>
      </c>
      <c r="C136" s="234">
        <f t="shared" ref="C136:C150" si="123">SUM(AE136:AN136)</f>
        <v>0</v>
      </c>
      <c r="D136" s="234">
        <f t="shared" ref="D136:D150" si="124">SUM(AO136,AQ136,AS136,AU136,AW136)</f>
        <v>0</v>
      </c>
      <c r="E136" s="235">
        <f t="shared" ref="E136:E150" si="125">SUM(CK136:CO136)</f>
        <v>0</v>
      </c>
      <c r="F136" s="233">
        <f t="shared" ref="F136:F150" si="126">SUM(AZ136:BA136,BC136:BD136,BF136:BG136,BI136:BJ136,BL136:BM136)</f>
        <v>0</v>
      </c>
      <c r="G136" s="234">
        <f t="shared" ref="G136:G150" si="127">SUM(BO136:BX136)</f>
        <v>0</v>
      </c>
      <c r="H136" s="234">
        <f t="shared" si="97"/>
        <v>0</v>
      </c>
      <c r="I136" s="235">
        <f t="shared" ref="I136:I150" si="128">SUM(CQ136:CU136)</f>
        <v>0</v>
      </c>
      <c r="J136" s="233">
        <f t="shared" si="105"/>
        <v>0</v>
      </c>
      <c r="K136" s="234">
        <f t="shared" si="106"/>
        <v>0</v>
      </c>
      <c r="L136" s="234">
        <f t="shared" si="107"/>
        <v>0</v>
      </c>
      <c r="M136" s="235">
        <f t="shared" si="108"/>
        <v>0</v>
      </c>
      <c r="N136" s="491">
        <f t="shared" ref="N136:N150" si="129">SUM(J136:M136)</f>
        <v>0</v>
      </c>
      <c r="O136" s="506"/>
      <c r="P136" s="240">
        <f>COUNTIF(LUNDI!$D$6:$AB$15,A136)</f>
        <v>0</v>
      </c>
      <c r="Q136" s="241">
        <f>COUNTIF(LUNDI!$D$20:$Y$29,A136)</f>
        <v>0</v>
      </c>
      <c r="R136" s="444">
        <f t="shared" si="109"/>
        <v>0</v>
      </c>
      <c r="S136" s="241">
        <f>COUNTIF(MARDI!$D$6:$AB$15,A136)</f>
        <v>0</v>
      </c>
      <c r="T136" s="241">
        <f>COUNTIF(MARDI!$D$20:$Y$29,A136)</f>
        <v>0</v>
      </c>
      <c r="U136" s="444">
        <f t="shared" si="110"/>
        <v>0</v>
      </c>
      <c r="V136" s="241">
        <f>COUNTIF(MERCREDI!$D$6:$AB$15,A136)</f>
        <v>0</v>
      </c>
      <c r="W136" s="241">
        <f>COUNTIF(MERCREDI!$D$20:$Y$29,A136)</f>
        <v>0</v>
      </c>
      <c r="X136" s="444">
        <f t="shared" si="111"/>
        <v>0</v>
      </c>
      <c r="Y136" s="241">
        <f>COUNTIF(JEUDI!$D$6:$AB$15,A136)</f>
        <v>0</v>
      </c>
      <c r="Z136" s="241">
        <f>COUNTIF(JEUDI!$D$20:$Y$29,A136)</f>
        <v>0</v>
      </c>
      <c r="AA136" s="444">
        <f t="shared" si="112"/>
        <v>0</v>
      </c>
      <c r="AB136" s="241">
        <f>COUNTIF(VENDREDI!$D$6:$AB$15,A136)</f>
        <v>0</v>
      </c>
      <c r="AC136" s="242">
        <f>COUNTIF(VENDREDI!$D$20:$Y$29,A136)</f>
        <v>0</v>
      </c>
      <c r="AD136" s="451">
        <f t="shared" si="113"/>
        <v>0</v>
      </c>
      <c r="AE136" s="226">
        <f>COUNTIF(LUNDI!$D$63:$D$66,A136)</f>
        <v>0</v>
      </c>
      <c r="AF136" s="227">
        <f>COUNTIF(LUNDI!$E$63:$E$66,A136)</f>
        <v>0</v>
      </c>
      <c r="AG136" s="228">
        <f>COUNTIF(MARDI!$D$63:$D$66,A136)</f>
        <v>0</v>
      </c>
      <c r="AH136" s="234">
        <f>COUNTIF(MARDI!$E$63:$E$66,A136)</f>
        <v>0</v>
      </c>
      <c r="AI136" s="228">
        <f>COUNTIF(MERCREDI!$D$63:$D$66,A136)</f>
        <v>0</v>
      </c>
      <c r="AJ136" s="234">
        <f>COUNTIF(MERCREDI!$E$63:$E$66,A136)</f>
        <v>0</v>
      </c>
      <c r="AK136" s="228">
        <f>COUNTIF(JEUDI!$D$63:$D$66,A136)</f>
        <v>0</v>
      </c>
      <c r="AL136" s="227">
        <f>COUNTIF(JEUDI!$E$63:$E$66,A136)</f>
        <v>0</v>
      </c>
      <c r="AM136" s="228">
        <f>COUNTIF(VENDREDI!$D$63:$D$66,A136)</f>
        <v>0</v>
      </c>
      <c r="AN136" s="525">
        <f>COUNTIF(VENDREDI!$E$63:$E$66,A136)</f>
        <v>0</v>
      </c>
      <c r="AO136" s="240">
        <f>COUNTIF(LUNDI!$F$63:$F$66,A136)</f>
        <v>0</v>
      </c>
      <c r="AP136" s="241"/>
      <c r="AQ136" s="241">
        <f>COUNTIF(MARDI!$F$63:$F$66,A136)</f>
        <v>0</v>
      </c>
      <c r="AR136" s="241"/>
      <c r="AS136" s="241">
        <f>COUNTIF(MERCREDI!$F$63:$F$66,A136)</f>
        <v>0</v>
      </c>
      <c r="AT136" s="241"/>
      <c r="AU136" s="241">
        <f>COUNTIF(JEUDI!$F$63:$F$66,A136)</f>
        <v>0</v>
      </c>
      <c r="AV136" s="241"/>
      <c r="AW136" s="242">
        <f>COUNTIF(VENDREDI!$F$63:$F$66,A136)</f>
        <v>0</v>
      </c>
      <c r="AX136" s="239"/>
      <c r="AY136" s="239"/>
      <c r="AZ136" s="233">
        <f>COUNTIF(LUNDI!$D$35:$AB$44,A136)</f>
        <v>0</v>
      </c>
      <c r="BA136" s="234">
        <f>COUNTIF(LUNDI!$D$49:$Y$58,A136)</f>
        <v>0</v>
      </c>
      <c r="BB136" s="444">
        <f t="shared" si="114"/>
        <v>0</v>
      </c>
      <c r="BC136" s="234">
        <f>COUNTIF(MARDI!$D$35:$AB$44,A136)</f>
        <v>0</v>
      </c>
      <c r="BD136" s="234">
        <f>COUNTIF(MARDI!$D$49:$Y$58,A136)</f>
        <v>0</v>
      </c>
      <c r="BE136" s="444">
        <f t="shared" si="115"/>
        <v>0</v>
      </c>
      <c r="BF136" s="234">
        <f>COUNTIF(MERCREDI!$D$35:$AB$44,A136)</f>
        <v>0</v>
      </c>
      <c r="BG136" s="234">
        <f>COUNTIF(MERCREDI!$D$49:$Y$58,A136)</f>
        <v>0</v>
      </c>
      <c r="BH136" s="444">
        <f t="shared" si="116"/>
        <v>0</v>
      </c>
      <c r="BI136" s="234">
        <f>COUNTIF(JEUDI!$D$35:$AB$44,A136)</f>
        <v>0</v>
      </c>
      <c r="BJ136" s="234">
        <f>COUNTIF(JEUDI!$D$49:$Y$58,A136)</f>
        <v>0</v>
      </c>
      <c r="BK136" s="444">
        <f t="shared" si="117"/>
        <v>0</v>
      </c>
      <c r="BL136" s="234">
        <f>COUNTIF(VENDREDI!$D$35:$AB$44,A136)</f>
        <v>0</v>
      </c>
      <c r="BM136" s="235">
        <f>COUNTIF(VENDREDI!$D$49:$Y$58,A136)</f>
        <v>0</v>
      </c>
      <c r="BN136" s="451">
        <f t="shared" si="118"/>
        <v>0</v>
      </c>
      <c r="BO136" s="207">
        <f>COUNTIF(LUNDI!$J$63:$J$66,A136)</f>
        <v>0</v>
      </c>
      <c r="BP136" s="41">
        <f>COUNTIF(LUNDI!$K$63:$K$66,A136)</f>
        <v>0</v>
      </c>
      <c r="BQ136" s="207">
        <f>COUNTIF(MARDI!$J$63:$J$66,A136)</f>
        <v>0</v>
      </c>
      <c r="BR136" s="41">
        <f>COUNTIF(MARDI!$K$63:$K$66,A136)</f>
        <v>0</v>
      </c>
      <c r="BS136" s="207">
        <f>COUNTIF(MERCREDI!$J$63:$J$66,A136)</f>
        <v>0</v>
      </c>
      <c r="BT136" s="41">
        <f>COUNTIF(MERCREDI!$K$63:$K$66,A136)</f>
        <v>0</v>
      </c>
      <c r="BU136" s="207">
        <f>COUNTIF(JEUDI!$J$63:$J$66,A136)</f>
        <v>0</v>
      </c>
      <c r="BV136" s="41">
        <f>COUNTIF(JEUDI!$K$63:$K$66,A136)</f>
        <v>0</v>
      </c>
      <c r="BW136" s="207">
        <f>COUNTIF(VENDREDI!$J$63:$J$66,A136)</f>
        <v>0</v>
      </c>
      <c r="BX136" s="42">
        <f>COUNTIF(VENDREDI!$K$63:$K$66,A136)</f>
        <v>0</v>
      </c>
      <c r="BY136" s="207">
        <f>COUNTIF(LUNDI!$L$66:$L192,A136)</f>
        <v>0</v>
      </c>
      <c r="BZ136" s="208"/>
      <c r="CA136" s="41">
        <f>COUNTIF(MARDI!$L$63:$L$66,A136)</f>
        <v>0</v>
      </c>
      <c r="CB136" s="208"/>
      <c r="CC136" s="208">
        <f>COUNTIF(MERCREDI!$L$63:$L$66,A136)</f>
        <v>0</v>
      </c>
      <c r="CD136" s="208"/>
      <c r="CE136" s="41">
        <f>COUNTIF(JEUDI!$L$63:$L$66,A136)</f>
        <v>0</v>
      </c>
      <c r="CF136" s="208"/>
      <c r="CG136" s="209">
        <f>COUNTIF(VENDREDI!$L$63:$L$66,A136)</f>
        <v>0</v>
      </c>
      <c r="CH136" s="466"/>
      <c r="CI136" s="466"/>
      <c r="CJ136" s="466"/>
      <c r="CK136" s="43">
        <f>COUNTIF(LUNDI!$O$64:$O$66,A136)</f>
        <v>0</v>
      </c>
      <c r="CL136" s="41">
        <f>COUNTIF(MARDI!$O$64:$O$66,A136)</f>
        <v>0</v>
      </c>
      <c r="CM136" s="41">
        <f>COUNTIF(MERCREDI!$O$64:$O$66,A136)</f>
        <v>0</v>
      </c>
      <c r="CN136" s="41">
        <f>COUNTIF(JEUDI!$O$64:$O$66,A136)</f>
        <v>0</v>
      </c>
      <c r="CO136" s="42">
        <f>COUNTIF(VENDREDI!$O$64:$O$66,A136)</f>
        <v>0</v>
      </c>
      <c r="CQ136" s="43">
        <f>COUNTIF(LUNDI!$P$64:$P$66,A136)</f>
        <v>0</v>
      </c>
      <c r="CR136" s="41">
        <f>COUNTIF(MARDI!$P$64:$P$66,A136)</f>
        <v>0</v>
      </c>
      <c r="CS136" s="41">
        <f>COUNTIF(MERCREDI!$P$64:$P$66,A136)</f>
        <v>0</v>
      </c>
      <c r="CT136" s="41">
        <f>COUNTIF(JEUDI!$P$64:$P$66,A136)</f>
        <v>0</v>
      </c>
      <c r="CU136" s="42">
        <f>COUNTIF(VENDREDI!$P$64:$P$66,A136)</f>
        <v>0</v>
      </c>
      <c r="CV136" s="543">
        <f t="shared" ref="CV136:CV150" si="130">A136</f>
        <v>0</v>
      </c>
      <c r="CW136" s="559" t="e">
        <f>INDEX(LUNDI!$B$6:$B$29,MATCH($A$136,LUNDI!D6:D29,0))</f>
        <v>#N/A</v>
      </c>
      <c r="CX136" s="559" t="e">
        <f>INDEX(LUNDI!$B$6:$B$29,MATCH($A$136,LUNDI!E6:E29,0))</f>
        <v>#N/A</v>
      </c>
      <c r="CY136" s="559" t="e">
        <f>INDEX(LUNDI!$B$6:$B$29,MATCH($A$136,LUNDI!F6:F29,0))</f>
        <v>#N/A</v>
      </c>
      <c r="CZ136" s="559" t="e">
        <f>INDEX(LUNDI!$B$6:$B$29,MATCH($A$136,LUNDI!G6:G29,0))</f>
        <v>#N/A</v>
      </c>
      <c r="DA136" s="559" t="e">
        <f>INDEX(LUNDI!$B$6:$B$29,MATCH($A$136,LUNDI!H6:H29,0))</f>
        <v>#N/A</v>
      </c>
      <c r="DB136" s="559" t="e">
        <f>INDEX(LUNDI!$B$6:$B$29,MATCH($A$136,LUNDI!I6:I29,0))</f>
        <v>#N/A</v>
      </c>
      <c r="DC136" s="559" t="e">
        <f>INDEX(LUNDI!$B$6:$B$29,MATCH($A$136,LUNDI!J6:J29,0))</f>
        <v>#N/A</v>
      </c>
      <c r="DD136" s="559" t="e">
        <f>INDEX(LUNDI!$B$6:$B$29,MATCH($A$136,LUNDI!K6:K29,0))</f>
        <v>#N/A</v>
      </c>
      <c r="DE136" s="559" t="e">
        <f>INDEX(LUNDI!$B$6:$B$29,MATCH($A$136,LUNDI!L6:L29,0))</f>
        <v>#N/A</v>
      </c>
      <c r="DF136" s="559" t="e">
        <f>INDEX(LUNDI!$B$6:$B$29,MATCH($A$136,LUNDI!M6:M29,0))</f>
        <v>#N/A</v>
      </c>
      <c r="DG136" s="559" t="e">
        <f>INDEX(LUNDI!$B$6:$B$29,MATCH($A$136,LUNDI!N6:N29,0))</f>
        <v>#N/A</v>
      </c>
      <c r="DH136" s="559" t="e">
        <f>INDEX(LUNDI!$B$6:$B$29,MATCH($A$136,LUNDI!O6:O29,0))</f>
        <v>#N/A</v>
      </c>
      <c r="DI136" s="559" t="e">
        <f>INDEX(LUNDI!$B$6:$B$29,MATCH($A$136,LUNDI!P6:P29,0))</f>
        <v>#N/A</v>
      </c>
      <c r="DJ136" s="559" t="e">
        <f>INDEX(LUNDI!$B$6:$B$29,MATCH($A$136,LUNDI!Q6:Q29,0))</f>
        <v>#N/A</v>
      </c>
      <c r="DK136" s="559" t="e">
        <f>INDEX(LUNDI!$B$6:$B$29,MATCH($A$136,LUNDI!R6:R29,0))</f>
        <v>#N/A</v>
      </c>
      <c r="DL136" s="559" t="e">
        <f>INDEX(LUNDI!$B$6:$B$29,MATCH($A$136,LUNDI!S6:S29,0))</f>
        <v>#N/A</v>
      </c>
      <c r="DM136" s="559" t="e">
        <f>INDEX(LUNDI!$B$6:$B$29,MATCH($A$136,LUNDI!T6:T29,0))</f>
        <v>#N/A</v>
      </c>
      <c r="DN136" s="559" t="e">
        <f>INDEX(LUNDI!$B$6:$B$29,MATCH($A$136,LUNDI!U6:U29,0))</f>
        <v>#N/A</v>
      </c>
      <c r="DO136" s="559" t="e">
        <f>INDEX(LUNDI!$B$6:$B$29,MATCH($A$136,LUNDI!V6:V29,0))</f>
        <v>#N/A</v>
      </c>
      <c r="DP136" s="559" t="e">
        <f>INDEX(LUNDI!$B$6:$B$29,MATCH($A$136,LUNDI!W6:W29,0))</f>
        <v>#N/A</v>
      </c>
      <c r="DQ136" s="559" t="e">
        <f>INDEX(LUNDI!$B$6:$B$29,MATCH($A$136,LUNDI!X6:X29,0))</f>
        <v>#N/A</v>
      </c>
      <c r="DR136" s="559" t="e">
        <f>INDEX(LUNDI!$B$6:$B$29,MATCH($A$136,LUNDI!Y6:Y29,0))</f>
        <v>#N/A</v>
      </c>
      <c r="DS136" s="559" t="e">
        <f>INDEX(LUNDI!$B$6:$B$29,MATCH($A$136,LUNDI!Z6:Z29,0))</f>
        <v>#N/A</v>
      </c>
      <c r="DT136" s="559">
        <f>INDEX(LUNDI!$B$6:$B$29,MATCH($A$136,LUNDI!AA6:AA29,0))</f>
        <v>0.33333333333333331</v>
      </c>
      <c r="DU136" s="559">
        <f>INDEX(LUNDI!$B$6:$B$29,MATCH($A$136,LUNDI!AB6:AB29,0))</f>
        <v>0.33333333333333331</v>
      </c>
      <c r="DV136" s="572">
        <f t="shared" si="119"/>
        <v>0.66666666666666663</v>
      </c>
      <c r="DW136" s="543">
        <f t="shared" si="120"/>
        <v>0</v>
      </c>
      <c r="DX136" s="559" t="e">
        <f>INDEX(MARDI!$B$6:$B$29,MATCH($A$136,MARDI!D6:D29,0))</f>
        <v>#N/A</v>
      </c>
      <c r="DY136" s="559" t="e">
        <f>INDEX(MARDI!$B$6:$B$29,MATCH($A$136,MARDI!E6:E29,0))</f>
        <v>#N/A</v>
      </c>
      <c r="DZ136" s="559" t="e">
        <f>INDEX(MARDI!$B$6:$B$29,MATCH($A$136,MARDI!F6:F29,0))</f>
        <v>#N/A</v>
      </c>
      <c r="EA136" s="559" t="e">
        <f>INDEX(MARDI!$B$6:$B$29,MATCH($A$136,MARDI!G6:G29,0))</f>
        <v>#N/A</v>
      </c>
      <c r="EB136" s="559" t="e">
        <f>INDEX(MARDI!$B$6:$B$29,MATCH($A$136,MARDI!H6:H29,0))</f>
        <v>#N/A</v>
      </c>
      <c r="EC136" s="559" t="e">
        <f>INDEX(MARDI!$B$6:$B$29,MATCH($A$136,MARDI!I6:I29,0))</f>
        <v>#N/A</v>
      </c>
      <c r="ED136" s="559" t="e">
        <f>INDEX(MARDI!$B$6:$B$29,MATCH($A$136,MARDI!J6:J29,0))</f>
        <v>#N/A</v>
      </c>
      <c r="EE136" s="559" t="e">
        <f>INDEX(MARDI!$B$6:$B$29,MATCH($A$136,MARDI!K6:K29,0))</f>
        <v>#N/A</v>
      </c>
      <c r="EF136" s="559" t="e">
        <f>INDEX(MARDI!$B$6:$B$29,MATCH($A$136,MARDI!L6:L29,0))</f>
        <v>#N/A</v>
      </c>
      <c r="EG136" s="559" t="e">
        <f>INDEX(MARDI!$B$6:$B$29,MATCH($A$136,MARDI!M6:M29,0))</f>
        <v>#N/A</v>
      </c>
      <c r="EH136" s="559" t="e">
        <f>INDEX(MARDI!$B$6:$B$29,MATCH($A$136,MARDI!N6:N29,0))</f>
        <v>#N/A</v>
      </c>
      <c r="EI136" s="559" t="e">
        <f>INDEX(MARDI!$B$6:$B$29,MATCH($A$136,MARDI!O6:O29,0))</f>
        <v>#N/A</v>
      </c>
      <c r="EJ136" s="559" t="e">
        <f>INDEX(MARDI!$B$6:$B$29,MATCH($A$136,MARDI!P6:P29,0))</f>
        <v>#N/A</v>
      </c>
      <c r="EK136" s="559" t="e">
        <f>INDEX(MARDI!$B$6:$B$29,MATCH($A$136,MARDI!Q6:Q29,0))</f>
        <v>#N/A</v>
      </c>
      <c r="EL136" s="559" t="e">
        <f>INDEX(MARDI!$B$6:$B$29,MATCH($A$136,MARDI!R6:R29,0))</f>
        <v>#N/A</v>
      </c>
      <c r="EM136" s="559" t="e">
        <f>INDEX(MARDI!$B$6:$B$29,MATCH($A$136,MARDI!S6:S29,0))</f>
        <v>#N/A</v>
      </c>
      <c r="EN136" s="559" t="e">
        <f>INDEX(MARDI!$B$6:$B$29,MATCH($A$136,MARDI!T6:T29,0))</f>
        <v>#N/A</v>
      </c>
      <c r="EO136" s="559" t="e">
        <f>INDEX(MARDI!$B$6:$B$29,MATCH($A$136,MARDI!U6:U29,0))</f>
        <v>#N/A</v>
      </c>
      <c r="EP136" s="559" t="e">
        <f>INDEX(MARDI!$B$6:$B$29,MATCH($A$136,MARDI!V6:V29,0))</f>
        <v>#N/A</v>
      </c>
      <c r="EQ136" s="559" t="e">
        <f>INDEX(MARDI!$B$6:$B$29,MATCH($A$136,MARDI!W6:W29,0))</f>
        <v>#N/A</v>
      </c>
      <c r="ER136" s="559" t="e">
        <f>INDEX(MARDI!$B$6:$B$29,MATCH($A$136,MARDI!X6:X29,0))</f>
        <v>#N/A</v>
      </c>
      <c r="ES136" s="559" t="e">
        <f>INDEX(MARDI!$B$6:$B$29,MATCH($A$136,MARDI!Y6:Y29,0))</f>
        <v>#N/A</v>
      </c>
      <c r="ET136" s="559" t="e">
        <f>INDEX(MARDI!$B$6:$B$29,MATCH($A$136,MARDI!Z6:Z29,0))</f>
        <v>#N/A</v>
      </c>
      <c r="EU136" s="559">
        <f>INDEX(MARDI!$B$6:$B$29,MATCH($A$136,MARDI!AA6:AA29,0))</f>
        <v>0.33333333333333331</v>
      </c>
      <c r="EV136" s="559">
        <f>INDEX(MARDI!$B$6:$B$29,MATCH($A$136,MARDI!AB6:AB29,0))</f>
        <v>0.33333333333333331</v>
      </c>
      <c r="EW136" s="572">
        <f t="shared" si="121"/>
        <v>0.66666666666666663</v>
      </c>
      <c r="EY136" s="568">
        <f t="shared" ref="EY136:EY150" si="131">A136</f>
        <v>0</v>
      </c>
      <c r="EZ136" s="559" t="e">
        <f>INDEX(MERCREDI!$B$6:$B$29,MATCH($A$136,MERCREDI!D6:D29,0))</f>
        <v>#N/A</v>
      </c>
      <c r="FA136" s="559" t="e">
        <f>INDEX(MERCREDI!$B$6:$B$29,MATCH($A$136,MERCREDI!E6:E29,0))</f>
        <v>#N/A</v>
      </c>
      <c r="FB136" s="559" t="e">
        <f>INDEX(MERCREDI!$B$6:$B$29,MATCH($A$136,MERCREDI!F6:F29,0))</f>
        <v>#N/A</v>
      </c>
      <c r="FC136" s="559" t="e">
        <f>INDEX(MERCREDI!$B$6:$B$29,MATCH($A$136,MERCREDI!G6:G29,0))</f>
        <v>#N/A</v>
      </c>
      <c r="FD136" s="559" t="e">
        <f>INDEX(MERCREDI!$B$6:$B$29,MATCH($A$136,MERCREDI!H6:H29,0))</f>
        <v>#N/A</v>
      </c>
      <c r="FE136" s="559" t="e">
        <f>INDEX(MERCREDI!$B$6:$B$29,MATCH($A$136,MERCREDI!I6:I29,0))</f>
        <v>#N/A</v>
      </c>
      <c r="FF136" s="559" t="e">
        <f>INDEX(MERCREDI!$B$6:$B$29,MATCH($A$136,MERCREDI!J6:J29,0))</f>
        <v>#N/A</v>
      </c>
      <c r="FG136" s="559" t="e">
        <f>INDEX(MERCREDI!$B$6:$B$29,MATCH($A$136,MERCREDI!K6:K29,0))</f>
        <v>#N/A</v>
      </c>
      <c r="FH136" s="559" t="e">
        <f>INDEX(MERCREDI!$B$6:$B$29,MATCH($A$136,MERCREDI!L6:L29,0))</f>
        <v>#N/A</v>
      </c>
      <c r="FI136" s="559" t="e">
        <f>INDEX(MERCREDI!$B$6:$B$29,MATCH($A$136,MERCREDI!M6:M29,0))</f>
        <v>#N/A</v>
      </c>
      <c r="FJ136" s="559" t="e">
        <f>INDEX(MERCREDI!$B$6:$B$29,MATCH($A$136,MERCREDI!N6:N29,0))</f>
        <v>#N/A</v>
      </c>
      <c r="FK136" s="559" t="e">
        <f>INDEX(MERCREDI!$B$6:$B$29,MATCH($A$136,MERCREDI!O6:O29,0))</f>
        <v>#N/A</v>
      </c>
      <c r="FL136" s="559" t="e">
        <f>INDEX(MERCREDI!$B$6:$B$29,MATCH($A$136,MERCREDI!P6:P29,0))</f>
        <v>#N/A</v>
      </c>
      <c r="FM136" s="559" t="e">
        <f>INDEX(MERCREDI!$B$6:$B$29,MATCH($A$136,MERCREDI!Q6:Q29,0))</f>
        <v>#N/A</v>
      </c>
      <c r="FN136" s="559" t="e">
        <f>INDEX(MERCREDI!$B$6:$B$29,MATCH($A$136,MERCREDI!R6:R29,0))</f>
        <v>#N/A</v>
      </c>
      <c r="FO136" s="559" t="e">
        <f>INDEX(MERCREDI!$B$6:$B$29,MATCH($A$136,MERCREDI!S6:S29,0))</f>
        <v>#N/A</v>
      </c>
      <c r="FP136" s="559" t="e">
        <f>INDEX(MERCREDI!$B$6:$B$29,MATCH($A$136,MERCREDI!T6:T29,0))</f>
        <v>#N/A</v>
      </c>
      <c r="FQ136" s="559" t="e">
        <f>INDEX(MERCREDI!$B$6:$B$29,MATCH($A$136,MERCREDI!U6:U29,0))</f>
        <v>#N/A</v>
      </c>
      <c r="FR136" s="559" t="e">
        <f>INDEX(MERCREDI!$B$6:$B$29,MATCH($A$136,MERCREDI!V6:V29,0))</f>
        <v>#N/A</v>
      </c>
      <c r="FS136" s="559" t="e">
        <f>INDEX(MERCREDI!$B$6:$B$29,MATCH($A$136,MERCREDI!W6:W29,0))</f>
        <v>#N/A</v>
      </c>
      <c r="FT136" s="559" t="e">
        <f>INDEX(MERCREDI!$B$6:$B$29,MATCH($A$136,MERCREDI!X6:X29,0))</f>
        <v>#N/A</v>
      </c>
      <c r="FU136" s="559" t="e">
        <f>INDEX(MERCREDI!$B$6:$B$29,MATCH($A$136,MERCREDI!Y6:Y29,0))</f>
        <v>#N/A</v>
      </c>
      <c r="FV136" s="559" t="e">
        <f>INDEX(MERCREDI!$B$6:$B$29,MATCH($A$136,MERCREDI!Z6:Z29,0))</f>
        <v>#N/A</v>
      </c>
      <c r="FW136" s="559">
        <f>INDEX(MERCREDI!$B$6:$B$29,MATCH($A$136,MERCREDI!AA6:AA29,0))</f>
        <v>0.33333333333333331</v>
      </c>
      <c r="FX136" s="559">
        <f>INDEX(MERCREDI!$B$6:$B$29,MATCH($A$136,MERCREDI!AB6:AB29,0))</f>
        <v>0.33333333333333331</v>
      </c>
      <c r="FY136" s="572">
        <f t="shared" ref="FY136:FY150" si="132">SUMIF(EZ136:FX136,"&lt;&gt;#N/A")</f>
        <v>0.66666666666666663</v>
      </c>
      <c r="GA136" s="570">
        <f t="shared" ref="GA136:GA150" si="133">A136</f>
        <v>0</v>
      </c>
      <c r="GB136" s="565" t="e">
        <f>INDEX(JEUDI!$B$6:$B$29,MATCH($A$136,JEUDI!D6:D29,0))</f>
        <v>#N/A</v>
      </c>
      <c r="GC136" s="565" t="e">
        <f>INDEX(JEUDI!$B$6:$B$29,MATCH($A$136,JEUDI!E6:E29,0))</f>
        <v>#N/A</v>
      </c>
      <c r="GD136" s="565" t="e">
        <f>INDEX(JEUDI!$B$6:$B$29,MATCH($A$136,JEUDI!F6:F29,0))</f>
        <v>#N/A</v>
      </c>
      <c r="GE136" s="565" t="e">
        <f>INDEX(JEUDI!$B$6:$B$29,MATCH($A$136,JEUDI!G6:G29,0))</f>
        <v>#N/A</v>
      </c>
      <c r="GF136" s="565" t="e">
        <f>INDEX(JEUDI!$B$6:$B$29,MATCH($A$136,JEUDI!H6:H29,0))</f>
        <v>#N/A</v>
      </c>
      <c r="GG136" s="565" t="e">
        <f>INDEX(JEUDI!$B$6:$B$29,MATCH($A$136,JEUDI!I6:I29,0))</f>
        <v>#N/A</v>
      </c>
      <c r="GH136" s="565" t="e">
        <f>INDEX(JEUDI!$B$6:$B$29,MATCH($A$136,JEUDI!J6:J29,0))</f>
        <v>#N/A</v>
      </c>
      <c r="GI136" s="565" t="e">
        <f>INDEX(JEUDI!$B$6:$B$29,MATCH($A$136,JEUDI!K6:K29,0))</f>
        <v>#N/A</v>
      </c>
      <c r="GJ136" s="565" t="e">
        <f>INDEX(JEUDI!$B$6:$B$29,MATCH($A$136,JEUDI!L6:L29,0))</f>
        <v>#N/A</v>
      </c>
      <c r="GK136" s="565" t="e">
        <f>INDEX(JEUDI!$B$6:$B$29,MATCH($A$136,JEUDI!M6:M29,0))</f>
        <v>#N/A</v>
      </c>
      <c r="GL136" s="565" t="e">
        <f>INDEX(JEUDI!$B$6:$B$29,MATCH($A$136,JEUDI!N6:N29,0))</f>
        <v>#N/A</v>
      </c>
      <c r="GM136" s="565" t="e">
        <f>INDEX(JEUDI!$B$6:$B$29,MATCH($A$136,JEUDI!O6:O29,0))</f>
        <v>#N/A</v>
      </c>
      <c r="GN136" s="565" t="e">
        <f>INDEX(JEUDI!$B$6:$B$29,MATCH($A$136,JEUDI!P6:P29,0))</f>
        <v>#N/A</v>
      </c>
      <c r="GO136" s="565" t="e">
        <f>INDEX(JEUDI!$B$6:$B$29,MATCH($A$136,JEUDI!Q6:Q29,0))</f>
        <v>#N/A</v>
      </c>
      <c r="GP136" s="565" t="e">
        <f>INDEX(JEUDI!$B$6:$B$29,MATCH($A$136,JEUDI!R6:R29,0))</f>
        <v>#N/A</v>
      </c>
      <c r="GQ136" s="565" t="e">
        <f>INDEX(JEUDI!$B$6:$B$29,MATCH($A$136,JEUDI!S6:S29,0))</f>
        <v>#N/A</v>
      </c>
      <c r="GR136" s="565" t="e">
        <f>INDEX(JEUDI!$B$6:$B$29,MATCH($A$136,JEUDI!T6:T29,0))</f>
        <v>#N/A</v>
      </c>
      <c r="GS136" s="565" t="e">
        <f>INDEX(JEUDI!$B$6:$B$29,MATCH($A$136,JEUDI!U6:U29,0))</f>
        <v>#N/A</v>
      </c>
      <c r="GT136" s="565" t="e">
        <f>INDEX(JEUDI!$B$6:$B$29,MATCH($A$136,JEUDI!V6:V29,0))</f>
        <v>#N/A</v>
      </c>
      <c r="GU136" s="565" t="e">
        <f>INDEX(JEUDI!$B$6:$B$29,MATCH($A$136,JEUDI!W6:W29,0))</f>
        <v>#N/A</v>
      </c>
      <c r="GV136" s="565" t="e">
        <f>INDEX(JEUDI!$B$6:$B$29,MATCH($A$136,JEUDI!X6:X29,0))</f>
        <v>#N/A</v>
      </c>
      <c r="GW136" s="565" t="e">
        <f>INDEX(JEUDI!$B$6:$B$29,MATCH($A$136,JEUDI!Y6:Y29,0))</f>
        <v>#N/A</v>
      </c>
      <c r="GX136" s="565" t="e">
        <f>INDEX(JEUDI!$B$6:$B$29,MATCH($A$136,JEUDI!Z6:Z29,0))</f>
        <v>#N/A</v>
      </c>
      <c r="GY136" s="565">
        <f>INDEX(JEUDI!$B$6:$B$29,MATCH($A$136,JEUDI!AA6:AA29,0))</f>
        <v>0.33333333333333331</v>
      </c>
      <c r="GZ136" s="565">
        <f>INDEX(JEUDI!$B$6:$B$29,MATCH($A$136,JEUDI!AB6:AB29,0))</f>
        <v>0.33333333333333331</v>
      </c>
      <c r="HA136" s="572">
        <f t="shared" ref="HA136:HA150" si="134">SUMIF(GB136:GZ136,"&lt;&gt;#N/A")</f>
        <v>0.66666666666666663</v>
      </c>
      <c r="HC136" s="772">
        <f t="shared" ref="HC136:HC150" si="135">A136</f>
        <v>0</v>
      </c>
      <c r="HD136" s="565" t="e">
        <f>INDEX(VENDREDI!$B$6:$B$29,MATCH($A$136,VENDREDI!D6:D29,0))</f>
        <v>#N/A</v>
      </c>
      <c r="HE136" s="565" t="e">
        <f>INDEX(VENDREDI!$B$6:$B$29,MATCH($A$136,VENDREDI!E6:E29,0))</f>
        <v>#N/A</v>
      </c>
      <c r="HF136" s="565" t="e">
        <f>INDEX(VENDREDI!$B$6:$B$29,MATCH($A$136,VENDREDI!F6:F29,0))</f>
        <v>#N/A</v>
      </c>
      <c r="HG136" s="565" t="e">
        <f>INDEX(VENDREDI!$B$6:$B$29,MATCH($A$136,VENDREDI!G6:G29,0))</f>
        <v>#N/A</v>
      </c>
      <c r="HH136" s="565" t="e">
        <f>INDEX(VENDREDI!$B$6:$B$29,MATCH($A$136,VENDREDI!H6:H29,0))</f>
        <v>#N/A</v>
      </c>
      <c r="HI136" s="565" t="e">
        <f>INDEX(VENDREDI!$B$6:$B$29,MATCH($A$136,VENDREDI!I6:I29,0))</f>
        <v>#N/A</v>
      </c>
      <c r="HJ136" s="565" t="e">
        <f>INDEX(VENDREDI!$B$6:$B$29,MATCH($A$136,VENDREDI!J6:J29,0))</f>
        <v>#N/A</v>
      </c>
      <c r="HK136" s="565" t="e">
        <f>INDEX(VENDREDI!$B$6:$B$29,MATCH($A$136,VENDREDI!K6:K29,0))</f>
        <v>#N/A</v>
      </c>
      <c r="HL136" s="565" t="e">
        <f>INDEX(VENDREDI!$B$6:$B$29,MATCH($A$136,VENDREDI!L6:L29,0))</f>
        <v>#N/A</v>
      </c>
      <c r="HM136" s="565" t="e">
        <f>INDEX(VENDREDI!$B$6:$B$29,MATCH($A$136,VENDREDI!M6:M29,0))</f>
        <v>#N/A</v>
      </c>
      <c r="HN136" s="565" t="e">
        <f>INDEX(VENDREDI!$B$6:$B$29,MATCH($A$136,VENDREDI!N6:N29,0))</f>
        <v>#N/A</v>
      </c>
      <c r="HO136" s="565" t="e">
        <f>INDEX(VENDREDI!$B$6:$B$29,MATCH($A$136,VENDREDI!O6:O29,0))</f>
        <v>#N/A</v>
      </c>
      <c r="HP136" s="565" t="e">
        <f>INDEX(VENDREDI!$B$6:$B$29,MATCH($A$136,VENDREDI!P6:P29,0))</f>
        <v>#N/A</v>
      </c>
      <c r="HQ136" s="565" t="e">
        <f>INDEX(VENDREDI!$B$6:$B$29,MATCH($A$136,VENDREDI!Q6:Q29,0))</f>
        <v>#N/A</v>
      </c>
      <c r="HR136" s="565" t="e">
        <f>INDEX(VENDREDI!$B$6:$B$29,MATCH($A$136,VENDREDI!R6:R29,0))</f>
        <v>#N/A</v>
      </c>
      <c r="HS136" s="565" t="e">
        <f>INDEX(VENDREDI!$B$6:$B$29,MATCH($A$136,VENDREDI!S6:S29,0))</f>
        <v>#N/A</v>
      </c>
      <c r="HT136" s="565" t="e">
        <f>INDEX(VENDREDI!$B$6:$B$29,MATCH($A$136,VENDREDI!T6:T29,0))</f>
        <v>#N/A</v>
      </c>
      <c r="HU136" s="565" t="e">
        <f>INDEX(VENDREDI!$B$6:$B$29,MATCH($A$136,VENDREDI!U6:U29,0))</f>
        <v>#N/A</v>
      </c>
      <c r="HV136" s="565" t="e">
        <f>INDEX(VENDREDI!$B$6:$B$29,MATCH($A$136,VENDREDI!V6:V29,0))</f>
        <v>#N/A</v>
      </c>
      <c r="HW136" s="565" t="e">
        <f>INDEX(VENDREDI!$B$6:$B$29,MATCH($A$136,VENDREDI!W6:W29,0))</f>
        <v>#N/A</v>
      </c>
      <c r="HX136" s="565" t="e">
        <f>INDEX(VENDREDI!$B$6:$B$29,MATCH($A$136,VENDREDI!X6:X29,0))</f>
        <v>#N/A</v>
      </c>
      <c r="HY136" s="565" t="e">
        <f>INDEX(VENDREDI!$B$6:$B$29,MATCH($A$136,VENDREDI!Y6:Y29,0))</f>
        <v>#N/A</v>
      </c>
      <c r="HZ136" s="565" t="e">
        <f>INDEX(VENDREDI!$B$6:$B$29,MATCH($A$136,VENDREDI!Z6:Z29,0))</f>
        <v>#N/A</v>
      </c>
      <c r="IA136" s="565">
        <f>INDEX(VENDREDI!$B$6:$B$29,MATCH($A$136,VENDREDI!AA6:AA29,0))</f>
        <v>0.33333333333333331</v>
      </c>
      <c r="IB136" s="565">
        <f>INDEX(VENDREDI!$B$6:$B$29,MATCH($A$136,VENDREDI!AB6:AB29,0))</f>
        <v>0.33333333333333331</v>
      </c>
      <c r="IC136" s="572">
        <f t="shared" ref="IC136:IC150" si="136">SUMIF(HD136:IB136,"&lt;&gt;#N/A")</f>
        <v>0.66666666666666663</v>
      </c>
      <c r="IG136" s="772">
        <f t="shared" ref="IG136:IG150" si="137">A136</f>
        <v>0</v>
      </c>
      <c r="JG136" s="572">
        <f t="shared" ref="JG136:JG150" si="138">SUMIF(IH136:JF136,"&lt;&gt;#N/A")</f>
        <v>0</v>
      </c>
      <c r="JI136" s="772">
        <f t="shared" ref="JI136:JI150" si="139">A136</f>
        <v>0</v>
      </c>
      <c r="KI136" s="572">
        <f t="shared" ref="KI136:KI150" si="140">SUMIF(JJ136:KH136,"&lt;&gt;#N/A")</f>
        <v>0</v>
      </c>
      <c r="KK136" s="565">
        <f t="shared" ref="KK136:KK150" si="141">A136</f>
        <v>0</v>
      </c>
      <c r="LK136" s="572">
        <f t="shared" ref="LK136:LK150" si="142">SUMIF(KL136:LJ136,"&lt;&gt;#N/A")</f>
        <v>0</v>
      </c>
      <c r="LM136" s="565">
        <f t="shared" ref="LM136:LM150" si="143">A136</f>
        <v>0</v>
      </c>
      <c r="MM136" s="572">
        <f t="shared" ref="MM136:MM150" si="144">SUMIF(LN136:ML136,"&lt;&gt;#N/A")</f>
        <v>0</v>
      </c>
      <c r="MP136" s="565">
        <f t="shared" ref="MP136:MP150" si="145">A136</f>
        <v>0</v>
      </c>
      <c r="NP136" s="572">
        <f t="shared" ref="NP136:NP150" si="146">SUMIF(MQ136:NO136,"&lt;&gt;#N/A")</f>
        <v>0</v>
      </c>
      <c r="NS136" s="564">
        <f t="shared" ref="NS136:NS150" si="147">A136</f>
        <v>0</v>
      </c>
      <c r="NT136" s="617" t="e">
        <f>INDEX(LUNDI!$B$63:$B$66,MATCH(A136,LUNDI!$D$63:$D$66,0))</f>
        <v>#N/A</v>
      </c>
      <c r="NU136" s="618" t="e">
        <f>INDEX(LUNDI!$B$63:$B$66,MATCH(A136,LUNDI!$E$63:$E$66,0))</f>
        <v>#N/A</v>
      </c>
      <c r="NV136" s="625" t="e">
        <f>INDEX(LUNDI!$H$63:$H$66,MATCH(A136,LUNDI!$J$63:$J$66,0))</f>
        <v>#N/A</v>
      </c>
      <c r="NW136" s="626" t="e">
        <f>INDEX(LUNDI!$H$63:$H$66,MATCH(A136,LUNDI!$K$63:$K$66,0))</f>
        <v>#N/A</v>
      </c>
      <c r="NX136" s="617" t="e">
        <f>INDEX(MARDI!$B$63:$B$66,MATCH(A136,MARDI!$D$63:$D$66,0))</f>
        <v>#N/A</v>
      </c>
      <c r="NY136" s="618" t="e">
        <f>INDEX(MARDI!$B$63:$B$66,MATCH(A136,MARDI!$E$63:$E$66,0))</f>
        <v>#N/A</v>
      </c>
      <c r="NZ136" s="625" t="e">
        <f>INDEX(MARDI!$H$63:$H$66,MATCH(A136,MARDI!$J$63:$J$66,0))</f>
        <v>#N/A</v>
      </c>
      <c r="OA136" s="626" t="e">
        <f>INDEX(MARDI!$H$63:$H$66,MATCH(A136,MARDI!$K$63:$K$66,0))</f>
        <v>#N/A</v>
      </c>
      <c r="OB136" s="617" t="e">
        <f>INDEX(MERCREDI!$B$63:$B$66,MATCH(A136,MERCREDI!$D$63:$D$66,0))</f>
        <v>#N/A</v>
      </c>
      <c r="OC136" s="618" t="e">
        <f>INDEX(MERCREDI!$B$63:$B$66,MATCH(A136,MERCREDI!$E$63:$E$66,0))</f>
        <v>#N/A</v>
      </c>
      <c r="OD136" s="625" t="e">
        <f>INDEX(MERCREDI!$H$63:$H$66,MATCH(A136,MERCREDI!$J$63:$J$66,0))</f>
        <v>#N/A</v>
      </c>
      <c r="OE136" s="626" t="e">
        <f>INDEX(MERCREDI!$H$63:$H$66,MATCH(A136,MERCREDI!$K$63:$K$66,0))</f>
        <v>#N/A</v>
      </c>
      <c r="OF136" s="617" t="e">
        <f>INDEX(JEUDI!$B$63:$B$66,MATCH(A136,JEUDI!$D$63:$D$66,0))</f>
        <v>#N/A</v>
      </c>
      <c r="OG136" s="618" t="e">
        <f>INDEX(JEUDI!$B$63:$B$66,MATCH(A136,JEUDI!$E$63:$E$66,0))</f>
        <v>#N/A</v>
      </c>
      <c r="OH136" s="625" t="e">
        <f>INDEX(JEUDI!$H$63:$H$66,MATCH(A136,JEUDI!$J$63:$J$66,0))</f>
        <v>#N/A</v>
      </c>
      <c r="OI136" s="626" t="e">
        <f>INDEX(JEUDI!$H$63:$H$66,MATCH(A136,JEUDI!$K$63:$K$66,0))</f>
        <v>#N/A</v>
      </c>
      <c r="OJ136" s="617" t="e">
        <f>INDEX(VENDREDI!$B$63:$B$66,MATCH(A136,VENDREDI!$D$63:$D$66,0))</f>
        <v>#N/A</v>
      </c>
      <c r="OK136" s="618" t="e">
        <f>INDEX(VENDREDI!$B$63:$B$66,MATCH(A136,VENDREDI!$E$63:$E$66,0))</f>
        <v>#N/A</v>
      </c>
      <c r="OL136" s="625" t="e">
        <f>INDEX(VENDREDI!$H$63:$H$66,MATCH(A136,VENDREDI!$J$63:$J$66,0))</f>
        <v>#N/A</v>
      </c>
      <c r="OM136" s="626" t="e">
        <f>INDEX(VENDREDI!$H$63:$H$66,MATCH(A136,VENDREDI!$K$63:$K$66,0))</f>
        <v>#N/A</v>
      </c>
      <c r="ON136" s="669">
        <f t="shared" ref="ON136:ON150" si="148">A136</f>
        <v>0</v>
      </c>
      <c r="OO136" s="641" t="e">
        <f>INDEX(LUNDI!$C$63:$C$66,MATCH(A136,LUNDI!$D$63:$D$66,0))</f>
        <v>#N/A</v>
      </c>
      <c r="OP136" s="642" t="e">
        <f>INDEX(LUNDI!$C$63:$C$66,MATCH(A136,LUNDI!$E$63:$E$66,0))</f>
        <v>#N/A</v>
      </c>
      <c r="OQ136" s="645" t="e">
        <f>INDEX(LUNDI!$I$63:$I$66,MATCH(A136,LUNDI!$J$63:$J$66,0))</f>
        <v>#N/A</v>
      </c>
      <c r="OR136" s="646" t="e">
        <f>INDEX(LUNDI!$I$63:$I$66,MATCH(A136,LUNDI!$K$63:$K$66,0))</f>
        <v>#N/A</v>
      </c>
      <c r="OS136" s="649" t="e">
        <f>INDEX(MARDI!$C$63:$C$66,MATCH(A136,MARDI!$D$63:$D$66,0))</f>
        <v>#N/A</v>
      </c>
      <c r="OT136" s="650" t="e">
        <f>INDEX(MARDI!$C$63:$C$66,MATCH(A136,MARDI!$E$63:$E$66,0))</f>
        <v>#N/A</v>
      </c>
      <c r="OU136" s="651" t="e">
        <f>INDEX(MARDI!$I$63:$I$66,MATCH(A136,MARDI!$J$63:$J$66,0))</f>
        <v>#N/A</v>
      </c>
      <c r="OV136" s="652" t="e">
        <f>INDEX(MARDI!$I$63:$I$66,MATCH(A136,MARDI!$K$63:$K$66,0))</f>
        <v>#N/A</v>
      </c>
      <c r="OW136" s="657" t="e">
        <f>INDEX(MERCREDI!$C$63:$C$66,MATCH(A136,MERCREDI!$D$63:$D$66,0))</f>
        <v>#N/A</v>
      </c>
      <c r="OX136" s="658" t="e">
        <f>INDEX(MERCREDI!$C$63:$C$66,MATCH(A136,MERCREDI!$E$63:$E$66,0))</f>
        <v>#N/A</v>
      </c>
      <c r="OY136" s="659" t="e">
        <f>INDEX(MERCREDI!$I$63:$I$66,MATCH(A136,MERCREDI!$J$63:$J$66,0))</f>
        <v>#N/A</v>
      </c>
      <c r="OZ136" s="660" t="e">
        <f>INDEX(MERCREDI!$I$63:$I$66,MATCH(A136,MERCREDI!$K$63:$K$66,0))</f>
        <v>#N/A</v>
      </c>
      <c r="PA136" s="657" t="e">
        <f>INDEX(JEUDI!$C$63:$C$66,MATCH(A136,JEUDI!$D$63:$D$66,0))</f>
        <v>#N/A</v>
      </c>
      <c r="PB136" s="658" t="e">
        <f>INDEX(JEUDI!$C$63:$C$66,MATCH(A136,JEUDI!$E$63:$E$66,0))</f>
        <v>#N/A</v>
      </c>
      <c r="PC136" s="659" t="e">
        <f>INDEX(JEUDI!$I$63:$I$66,MATCH(A136,JEUDI!$J$63:$J$66,0))</f>
        <v>#N/A</v>
      </c>
      <c r="PD136" s="660" t="e">
        <f>INDEX(JEUDI!$I$63:$I$66,MATCH(A136,JEUDI!$K$63:$K$66,0))</f>
        <v>#N/A</v>
      </c>
      <c r="PE136" s="657" t="e">
        <f>INDEX(VENDREDI!$C$63:$C$66,MATCH(A136,VENDREDI!$D$63:$D$66,0))</f>
        <v>#N/A</v>
      </c>
      <c r="PF136" s="658" t="e">
        <f>INDEX(VENDREDI!$C$63:$C$66,MATCH(A136,VENDREDI!$E$63:$E$66,0))</f>
        <v>#N/A</v>
      </c>
      <c r="PG136" s="659" t="e">
        <f>INDEX(VENDREDI!$I$63:$I$66,MATCH(A136,VENDREDI!$J$63:$J$66,0))</f>
        <v>#N/A</v>
      </c>
      <c r="PH136" s="660" t="e">
        <f>INDEX(VENDREDI!$I$63:$I$66,MATCH(A136,VENDREDI!$K$63:$K$66,0))</f>
        <v>#N/A</v>
      </c>
    </row>
    <row r="137" spans="1:424" x14ac:dyDescent="0.25">
      <c r="A137" s="198">
        <f>'LISTE DES PROFS'!A132</f>
        <v>0</v>
      </c>
      <c r="B137" s="226">
        <f t="shared" si="122"/>
        <v>0</v>
      </c>
      <c r="C137" s="487">
        <f t="shared" si="123"/>
        <v>0</v>
      </c>
      <c r="D137" s="481">
        <f t="shared" si="124"/>
        <v>0</v>
      </c>
      <c r="E137" s="482">
        <f t="shared" si="125"/>
        <v>0</v>
      </c>
      <c r="F137" s="226">
        <f t="shared" si="126"/>
        <v>0</v>
      </c>
      <c r="G137" s="487">
        <f t="shared" si="127"/>
        <v>0</v>
      </c>
      <c r="H137" s="481">
        <f t="shared" si="97"/>
        <v>0</v>
      </c>
      <c r="I137" s="482">
        <f t="shared" si="128"/>
        <v>0</v>
      </c>
      <c r="J137" s="226">
        <f t="shared" si="105"/>
        <v>0</v>
      </c>
      <c r="K137" s="487">
        <f t="shared" si="106"/>
        <v>0</v>
      </c>
      <c r="L137" s="481">
        <f t="shared" si="107"/>
        <v>0</v>
      </c>
      <c r="M137" s="482">
        <f t="shared" si="108"/>
        <v>0</v>
      </c>
      <c r="N137" s="492">
        <f t="shared" si="129"/>
        <v>0</v>
      </c>
      <c r="P137" s="226">
        <f>COUNTIF(LUNDI!$D$6:$AB$15,A137)</f>
        <v>0</v>
      </c>
      <c r="Q137" s="228">
        <f>COUNTIF(LUNDI!$D$20:$Y$29,A137)</f>
        <v>0</v>
      </c>
      <c r="R137" s="444">
        <f t="shared" si="109"/>
        <v>0</v>
      </c>
      <c r="S137" s="228">
        <f>COUNTIF(MARDI!$D$6:$AB$15,A137)</f>
        <v>0</v>
      </c>
      <c r="T137" s="228">
        <f>COUNTIF(MARDI!$D$20:$Y$29,A137)</f>
        <v>0</v>
      </c>
      <c r="U137" s="444">
        <f t="shared" si="110"/>
        <v>0</v>
      </c>
      <c r="V137" s="228">
        <f>COUNTIF(MERCREDI!$D$6:$AB$15,A137)</f>
        <v>0</v>
      </c>
      <c r="W137" s="228">
        <f>COUNTIF(MERCREDI!$D$20:$Y$29,A137)</f>
        <v>0</v>
      </c>
      <c r="X137" s="444">
        <f t="shared" si="111"/>
        <v>0</v>
      </c>
      <c r="Y137" s="228">
        <f>COUNTIF(JEUDI!$D$6:$AB$15,A137)</f>
        <v>0</v>
      </c>
      <c r="Z137" s="228">
        <f>COUNTIF(JEUDI!$D$20:$Y$29,A137)</f>
        <v>0</v>
      </c>
      <c r="AA137" s="444">
        <f t="shared" si="112"/>
        <v>0</v>
      </c>
      <c r="AB137" s="228">
        <f>COUNTIF(VENDREDI!$D$6:$AB$15,A137)</f>
        <v>0</v>
      </c>
      <c r="AC137" s="229">
        <f>COUNTIF(VENDREDI!$D$20:$Y$29,A137)</f>
        <v>0</v>
      </c>
      <c r="AD137" s="451">
        <f t="shared" si="113"/>
        <v>0</v>
      </c>
      <c r="AE137" s="226">
        <f>COUNTIF(LUNDI!$D$63:$D$66,A137)</f>
        <v>0</v>
      </c>
      <c r="AF137" s="227">
        <f>COUNTIF(LUNDI!$E$63:$E$66,A137)</f>
        <v>0</v>
      </c>
      <c r="AG137" s="228">
        <f>COUNTIF(MARDI!$D$63:$D$66,A137)</f>
        <v>0</v>
      </c>
      <c r="AH137" s="234">
        <f>COUNTIF(MARDI!$E$63:$E$66,A137)</f>
        <v>0</v>
      </c>
      <c r="AI137" s="228">
        <f>COUNTIF(MERCREDI!$D$63:$D$66,A137)</f>
        <v>0</v>
      </c>
      <c r="AJ137" s="234">
        <f>COUNTIF(MERCREDI!$E$63:$E$66,A137)</f>
        <v>0</v>
      </c>
      <c r="AK137" s="228">
        <f>COUNTIF(JEUDI!$D$63:$D$66,A137)</f>
        <v>0</v>
      </c>
      <c r="AL137" s="227">
        <f>COUNTIF(JEUDI!$E$63:$E$66,A137)</f>
        <v>0</v>
      </c>
      <c r="AM137" s="228">
        <f>COUNTIF(VENDREDI!$D$63:$D$66,A137)</f>
        <v>0</v>
      </c>
      <c r="AN137" s="525">
        <f>COUNTIF(VENDREDI!$E$63:$E$66,A137)</f>
        <v>0</v>
      </c>
      <c r="AO137" s="226">
        <f>COUNTIF(LUNDI!$F$63:$F$66,A137)</f>
        <v>0</v>
      </c>
      <c r="AP137" s="227"/>
      <c r="AQ137" s="228">
        <f>COUNTIF(MARDI!$F$63:$F$66,A137)</f>
        <v>0</v>
      </c>
      <c r="AR137" s="227"/>
      <c r="AS137" s="228">
        <f>COUNTIF(MERCREDI!$F$63:$F$66,A137)</f>
        <v>0</v>
      </c>
      <c r="AT137" s="227"/>
      <c r="AU137" s="228">
        <f>COUNTIF(JEUDI!$F$63:$F$66,A137)</f>
        <v>0</v>
      </c>
      <c r="AV137" s="227"/>
      <c r="AW137" s="229">
        <f>COUNTIF(VENDREDI!$F$63:$F$66,A137)</f>
        <v>0</v>
      </c>
      <c r="AZ137" s="236">
        <f>COUNTIF(LUNDI!$D$35:$AB$44,A137)</f>
        <v>0</v>
      </c>
      <c r="BA137" s="237">
        <f>COUNTIF(LUNDI!$D$49:$Y$58,A137)</f>
        <v>0</v>
      </c>
      <c r="BB137" s="444">
        <f t="shared" si="114"/>
        <v>0</v>
      </c>
      <c r="BC137" s="237">
        <f>COUNTIF(MARDI!$D$35:$AB$44,A137)</f>
        <v>0</v>
      </c>
      <c r="BD137" s="237">
        <f>COUNTIF(MARDI!$D$49:$Y$58,A137)</f>
        <v>0</v>
      </c>
      <c r="BE137" s="444">
        <f t="shared" si="115"/>
        <v>0</v>
      </c>
      <c r="BF137" s="237">
        <f>COUNTIF(MERCREDI!$D$35:$AB$44,A137)</f>
        <v>0</v>
      </c>
      <c r="BG137" s="237">
        <f>COUNTIF(MERCREDI!$D$49:$Y$58,A137)</f>
        <v>0</v>
      </c>
      <c r="BH137" s="444">
        <f t="shared" si="116"/>
        <v>0</v>
      </c>
      <c r="BI137" s="237">
        <f>COUNTIF(JEUDI!$D$35:$AB$44,A137)</f>
        <v>0</v>
      </c>
      <c r="BJ137" s="237">
        <f>COUNTIF(JEUDI!$D$49:$Y$58,A137)</f>
        <v>0</v>
      </c>
      <c r="BK137" s="444">
        <f t="shared" si="117"/>
        <v>0</v>
      </c>
      <c r="BL137" s="237">
        <f>COUNTIF(VENDREDI!$D$35:$AB$44,A137)</f>
        <v>0</v>
      </c>
      <c r="BM137" s="238">
        <f>COUNTIF(VENDREDI!$D$49:$Y$58,A137)</f>
        <v>0</v>
      </c>
      <c r="BN137" s="451">
        <f t="shared" si="118"/>
        <v>0</v>
      </c>
      <c r="BO137" s="207">
        <f>COUNTIF(LUNDI!$J$63:$J$66,A137)</f>
        <v>0</v>
      </c>
      <c r="BP137" s="41">
        <f>COUNTIF(LUNDI!$K$63:$K$66,A137)</f>
        <v>0</v>
      </c>
      <c r="BQ137" s="207">
        <f>COUNTIF(MARDI!$J$63:$J$66,A137)</f>
        <v>0</v>
      </c>
      <c r="BR137" s="41">
        <f>COUNTIF(MARDI!$K$63:$K$66,A137)</f>
        <v>0</v>
      </c>
      <c r="BS137" s="207">
        <f>COUNTIF(MERCREDI!$J$63:$J$66,A137)</f>
        <v>0</v>
      </c>
      <c r="BT137" s="41">
        <f>COUNTIF(MERCREDI!$K$63:$K$66,A137)</f>
        <v>0</v>
      </c>
      <c r="BU137" s="207">
        <f>COUNTIF(JEUDI!$J$63:$J$66,A137)</f>
        <v>0</v>
      </c>
      <c r="BV137" s="41">
        <f>COUNTIF(JEUDI!$K$63:$K$66,A137)</f>
        <v>0</v>
      </c>
      <c r="BW137" s="207">
        <f>COUNTIF(VENDREDI!$J$63:$J$66,A137)</f>
        <v>0</v>
      </c>
      <c r="BX137" s="42">
        <f>COUNTIF(VENDREDI!$K$63:$K$66,A137)</f>
        <v>0</v>
      </c>
      <c r="BY137" s="207">
        <f>COUNTIF(LUNDI!$L$66:$L193,A137)</f>
        <v>0</v>
      </c>
      <c r="BZ137" s="208"/>
      <c r="CA137" s="41">
        <f>COUNTIF(MARDI!$L$63:$L$66,A137)</f>
        <v>0</v>
      </c>
      <c r="CB137" s="208"/>
      <c r="CC137" s="208">
        <f>COUNTIF(MERCREDI!$L$63:$L$66,A137)</f>
        <v>0</v>
      </c>
      <c r="CD137" s="208"/>
      <c r="CE137" s="41">
        <f>COUNTIF(JEUDI!$L$63:$L$66,A137)</f>
        <v>0</v>
      </c>
      <c r="CF137" s="208"/>
      <c r="CG137" s="209">
        <f>COUNTIF(VENDREDI!$L$63:$L$66,A137)</f>
        <v>0</v>
      </c>
      <c r="CH137" s="466"/>
      <c r="CI137" s="466"/>
      <c r="CJ137" s="466"/>
      <c r="CK137" s="43">
        <f>COUNTIF(LUNDI!$O$64:$O$66,A137)</f>
        <v>0</v>
      </c>
      <c r="CL137" s="41">
        <f>COUNTIF(MARDI!$O$64:$O$66,A137)</f>
        <v>0</v>
      </c>
      <c r="CM137" s="41">
        <f>COUNTIF(MERCREDI!$O$64:$O$66,A137)</f>
        <v>0</v>
      </c>
      <c r="CN137" s="41">
        <f>COUNTIF(JEUDI!$O$64:$O$66,A137)</f>
        <v>0</v>
      </c>
      <c r="CO137" s="42">
        <f>COUNTIF(VENDREDI!$O$64:$O$66,A137)</f>
        <v>0</v>
      </c>
      <c r="CQ137" s="43">
        <f>COUNTIF(LUNDI!$P$64:$P$66,A137)</f>
        <v>0</v>
      </c>
      <c r="CR137" s="41">
        <f>COUNTIF(MARDI!$P$64:$P$66,A137)</f>
        <v>0</v>
      </c>
      <c r="CS137" s="41">
        <f>COUNTIF(MERCREDI!$P$64:$P$66,A137)</f>
        <v>0</v>
      </c>
      <c r="CT137" s="41">
        <f>COUNTIF(JEUDI!$P$64:$P$66,A137)</f>
        <v>0</v>
      </c>
      <c r="CU137" s="42">
        <f>COUNTIF(VENDREDI!$P$64:$P$66,A137)</f>
        <v>0</v>
      </c>
      <c r="CV137" s="543">
        <f t="shared" si="130"/>
        <v>0</v>
      </c>
      <c r="CW137" s="559" t="e">
        <f>INDEX(LUNDI!$B$6:$B$29,MATCH($A$137,LUNDI!D6:D29,0))</f>
        <v>#N/A</v>
      </c>
      <c r="CX137" s="559" t="e">
        <f>INDEX(LUNDI!$B$6:$B$29,MATCH($A$137,LUNDI!E6:E29,0))</f>
        <v>#N/A</v>
      </c>
      <c r="CY137" s="559" t="e">
        <f>INDEX(LUNDI!$B$6:$B$29,MATCH($A$137,LUNDI!F6:F29,0))</f>
        <v>#N/A</v>
      </c>
      <c r="CZ137" s="559" t="e">
        <f>INDEX(LUNDI!$B$6:$B$29,MATCH($A$137,LUNDI!G6:G29,0))</f>
        <v>#N/A</v>
      </c>
      <c r="DA137" s="559" t="e">
        <f>INDEX(LUNDI!$B$6:$B$29,MATCH($A$137,LUNDI!H6:H29,0))</f>
        <v>#N/A</v>
      </c>
      <c r="DB137" s="559" t="e">
        <f>INDEX(LUNDI!$B$6:$B$29,MATCH($A$137,LUNDI!I6:I29,0))</f>
        <v>#N/A</v>
      </c>
      <c r="DC137" s="559" t="e">
        <f>INDEX(LUNDI!$B$6:$B$29,MATCH($A$137,LUNDI!J6:J29,0))</f>
        <v>#N/A</v>
      </c>
      <c r="DD137" s="559" t="e">
        <f>INDEX(LUNDI!$B$6:$B$29,MATCH($A$137,LUNDI!K6:K29,0))</f>
        <v>#N/A</v>
      </c>
      <c r="DE137" s="559" t="e">
        <f>INDEX(LUNDI!$B$6:$B$29,MATCH($A$137,LUNDI!L6:L29,0))</f>
        <v>#N/A</v>
      </c>
      <c r="DF137" s="559" t="e">
        <f>INDEX(LUNDI!$B$6:$B$29,MATCH($A$137,LUNDI!M6:M29,0))</f>
        <v>#N/A</v>
      </c>
      <c r="DG137" s="559" t="e">
        <f>INDEX(LUNDI!$B$6:$B$29,MATCH($A$137,LUNDI!N6:N29,0))</f>
        <v>#N/A</v>
      </c>
      <c r="DH137" s="559" t="e">
        <f>INDEX(LUNDI!$B$6:$B$29,MATCH($A$137,LUNDI!O6:O29,0))</f>
        <v>#N/A</v>
      </c>
      <c r="DI137" s="559" t="e">
        <f>INDEX(LUNDI!$B$6:$B$29,MATCH($A$137,LUNDI!P6:P29,0))</f>
        <v>#N/A</v>
      </c>
      <c r="DJ137" s="559" t="e">
        <f>INDEX(LUNDI!$B$6:$B$29,MATCH($A$137,LUNDI!Q6:Q29,0))</f>
        <v>#N/A</v>
      </c>
      <c r="DK137" s="559" t="e">
        <f>INDEX(LUNDI!$B$6:$B$29,MATCH($A$137,LUNDI!R6:R29,0))</f>
        <v>#N/A</v>
      </c>
      <c r="DL137" s="559" t="e">
        <f>INDEX(LUNDI!$B$6:$B$29,MATCH($A$137,LUNDI!S6:S29,0))</f>
        <v>#N/A</v>
      </c>
      <c r="DM137" s="559" t="e">
        <f>INDEX(LUNDI!$B$6:$B$29,MATCH($A$137,LUNDI!T6:T29,0))</f>
        <v>#N/A</v>
      </c>
      <c r="DN137" s="559" t="e">
        <f>INDEX(LUNDI!$B$6:$B$29,MATCH($A$137,LUNDI!U6:U29,0))</f>
        <v>#N/A</v>
      </c>
      <c r="DO137" s="559" t="e">
        <f>INDEX(LUNDI!$B$6:$B$29,MATCH($A$137,LUNDI!V6:V29,0))</f>
        <v>#N/A</v>
      </c>
      <c r="DP137" s="559" t="e">
        <f>INDEX(LUNDI!$B$6:$B$29,MATCH($A$137,LUNDI!W6:W29,0))</f>
        <v>#N/A</v>
      </c>
      <c r="DQ137" s="559" t="e">
        <f>INDEX(LUNDI!$B$6:$B$29,MATCH($A$137,LUNDI!X6:X29,0))</f>
        <v>#N/A</v>
      </c>
      <c r="DR137" s="559" t="e">
        <f>INDEX(LUNDI!$B$6:$B$29,MATCH($A$137,LUNDI!Y6:Y29,0))</f>
        <v>#N/A</v>
      </c>
      <c r="DS137" s="559" t="e">
        <f>INDEX(LUNDI!$B$6:$B$29,MATCH($A$137,LUNDI!Z6:Z29,0))</f>
        <v>#N/A</v>
      </c>
      <c r="DT137" s="559">
        <f>INDEX(LUNDI!$B$6:$B$29,MATCH($A$137,LUNDI!AA6:AA29,0))</f>
        <v>0.33333333333333331</v>
      </c>
      <c r="DU137" s="559">
        <f>INDEX(LUNDI!$B$6:$B$29,MATCH($A$137,LUNDI!AB6:AB29,0))</f>
        <v>0.33333333333333331</v>
      </c>
      <c r="DV137" s="572">
        <f t="shared" si="119"/>
        <v>0.66666666666666663</v>
      </c>
      <c r="DW137" s="543">
        <f t="shared" si="120"/>
        <v>0</v>
      </c>
      <c r="DX137" s="559" t="e">
        <f>INDEX(MARDI!$B$6:$B$29,MATCH($A$137,MARDI!D6:D29,0))</f>
        <v>#N/A</v>
      </c>
      <c r="DY137" s="559" t="e">
        <f>INDEX(MARDI!$B$6:$B$29,MATCH($A$137,MARDI!E6:E29,0))</f>
        <v>#N/A</v>
      </c>
      <c r="DZ137" s="559" t="e">
        <f>INDEX(MARDI!$B$6:$B$29,MATCH($A$137,MARDI!F6:F29,0))</f>
        <v>#N/A</v>
      </c>
      <c r="EA137" s="559" t="e">
        <f>INDEX(MARDI!$B$6:$B$29,MATCH($A$137,MARDI!G6:G29,0))</f>
        <v>#N/A</v>
      </c>
      <c r="EB137" s="559" t="e">
        <f>INDEX(MARDI!$B$6:$B$29,MATCH($A$137,MARDI!H6:H29,0))</f>
        <v>#N/A</v>
      </c>
      <c r="EC137" s="559" t="e">
        <f>INDEX(MARDI!$B$6:$B$29,MATCH($A$137,MARDI!I6:I29,0))</f>
        <v>#N/A</v>
      </c>
      <c r="ED137" s="559" t="e">
        <f>INDEX(MARDI!$B$6:$B$29,MATCH($A$137,MARDI!J6:J29,0))</f>
        <v>#N/A</v>
      </c>
      <c r="EE137" s="559" t="e">
        <f>INDEX(MARDI!$B$6:$B$29,MATCH($A$137,MARDI!K6:K29,0))</f>
        <v>#N/A</v>
      </c>
      <c r="EF137" s="559" t="e">
        <f>INDEX(MARDI!$B$6:$B$29,MATCH($A$137,MARDI!L6:L29,0))</f>
        <v>#N/A</v>
      </c>
      <c r="EG137" s="559" t="e">
        <f>INDEX(MARDI!$B$6:$B$29,MATCH($A$137,MARDI!M6:M29,0))</f>
        <v>#N/A</v>
      </c>
      <c r="EH137" s="559" t="e">
        <f>INDEX(MARDI!$B$6:$B$29,MATCH($A$137,MARDI!N6:N29,0))</f>
        <v>#N/A</v>
      </c>
      <c r="EI137" s="559" t="e">
        <f>INDEX(MARDI!$B$6:$B$29,MATCH($A$137,MARDI!O6:O29,0))</f>
        <v>#N/A</v>
      </c>
      <c r="EJ137" s="559" t="e">
        <f>INDEX(MARDI!$B$6:$B$29,MATCH($A$137,MARDI!P6:P29,0))</f>
        <v>#N/A</v>
      </c>
      <c r="EK137" s="559" t="e">
        <f>INDEX(MARDI!$B$6:$B$29,MATCH($A$137,MARDI!Q6:Q29,0))</f>
        <v>#N/A</v>
      </c>
      <c r="EL137" s="559" t="e">
        <f>INDEX(MARDI!$B$6:$B$29,MATCH($A$137,MARDI!R6:R29,0))</f>
        <v>#N/A</v>
      </c>
      <c r="EM137" s="559" t="e">
        <f>INDEX(MARDI!$B$6:$B$29,MATCH($A$137,MARDI!S6:S29,0))</f>
        <v>#N/A</v>
      </c>
      <c r="EN137" s="559" t="e">
        <f>INDEX(MARDI!$B$6:$B$29,MATCH($A$137,MARDI!T6:T29,0))</f>
        <v>#N/A</v>
      </c>
      <c r="EO137" s="559" t="e">
        <f>INDEX(MARDI!$B$6:$B$29,MATCH($A$137,MARDI!U6:U29,0))</f>
        <v>#N/A</v>
      </c>
      <c r="EP137" s="559" t="e">
        <f>INDEX(MARDI!$B$6:$B$29,MATCH($A$137,MARDI!V6:V29,0))</f>
        <v>#N/A</v>
      </c>
      <c r="EQ137" s="559" t="e">
        <f>INDEX(MARDI!$B$6:$B$29,MATCH($A$137,MARDI!W6:W29,0))</f>
        <v>#N/A</v>
      </c>
      <c r="ER137" s="559" t="e">
        <f>INDEX(MARDI!$B$6:$B$29,MATCH($A$137,MARDI!X6:X29,0))</f>
        <v>#N/A</v>
      </c>
      <c r="ES137" s="559" t="e">
        <f>INDEX(MARDI!$B$6:$B$29,MATCH($A$137,MARDI!Y6:Y29,0))</f>
        <v>#N/A</v>
      </c>
      <c r="ET137" s="559" t="e">
        <f>INDEX(MARDI!$B$6:$B$29,MATCH($A$137,MARDI!Z6:Z29,0))</f>
        <v>#N/A</v>
      </c>
      <c r="EU137" s="559">
        <f>INDEX(MARDI!$B$6:$B$29,MATCH($A$137,MARDI!AA6:AA29,0))</f>
        <v>0.33333333333333331</v>
      </c>
      <c r="EV137" s="559">
        <f>INDEX(MARDI!$B$6:$B$29,MATCH($A$137,MARDI!AB6:AB29,0))</f>
        <v>0.33333333333333331</v>
      </c>
      <c r="EW137" s="572">
        <f t="shared" si="121"/>
        <v>0.66666666666666663</v>
      </c>
      <c r="EY137" s="568">
        <f t="shared" si="131"/>
        <v>0</v>
      </c>
      <c r="EZ137" s="559" t="e">
        <f>INDEX(MERCREDI!$B$6:$B$29,MATCH($A$137,MERCREDI!D6:D29,0))</f>
        <v>#N/A</v>
      </c>
      <c r="FA137" s="559" t="e">
        <f>INDEX(MERCREDI!$B$6:$B$29,MATCH($A$137,MERCREDI!E6:E29,0))</f>
        <v>#N/A</v>
      </c>
      <c r="FB137" s="559" t="e">
        <f>INDEX(MERCREDI!$B$6:$B$29,MATCH($A$137,MERCREDI!F6:F29,0))</f>
        <v>#N/A</v>
      </c>
      <c r="FC137" s="559" t="e">
        <f>INDEX(MERCREDI!$B$6:$B$29,MATCH($A$137,MERCREDI!G6:G29,0))</f>
        <v>#N/A</v>
      </c>
      <c r="FD137" s="559" t="e">
        <f>INDEX(MERCREDI!$B$6:$B$29,MATCH($A$137,MERCREDI!H6:H29,0))</f>
        <v>#N/A</v>
      </c>
      <c r="FE137" s="559" t="e">
        <f>INDEX(MERCREDI!$B$6:$B$29,MATCH($A$137,MERCREDI!I6:I29,0))</f>
        <v>#N/A</v>
      </c>
      <c r="FF137" s="559" t="e">
        <f>INDEX(MERCREDI!$B$6:$B$29,MATCH($A$137,MERCREDI!J6:J29,0))</f>
        <v>#N/A</v>
      </c>
      <c r="FG137" s="559" t="e">
        <f>INDEX(MERCREDI!$B$6:$B$29,MATCH($A$137,MERCREDI!K6:K29,0))</f>
        <v>#N/A</v>
      </c>
      <c r="FH137" s="559" t="e">
        <f>INDEX(MERCREDI!$B$6:$B$29,MATCH($A$137,MERCREDI!L6:L29,0))</f>
        <v>#N/A</v>
      </c>
      <c r="FI137" s="559" t="e">
        <f>INDEX(MERCREDI!$B$6:$B$29,MATCH($A$137,MERCREDI!M6:M29,0))</f>
        <v>#N/A</v>
      </c>
      <c r="FJ137" s="559" t="e">
        <f>INDEX(MERCREDI!$B$6:$B$29,MATCH($A$137,MERCREDI!N6:N29,0))</f>
        <v>#N/A</v>
      </c>
      <c r="FK137" s="559" t="e">
        <f>INDEX(MERCREDI!$B$6:$B$29,MATCH($A$137,MERCREDI!O6:O29,0))</f>
        <v>#N/A</v>
      </c>
      <c r="FL137" s="559" t="e">
        <f>INDEX(MERCREDI!$B$6:$B$29,MATCH($A$137,MERCREDI!P6:P29,0))</f>
        <v>#N/A</v>
      </c>
      <c r="FM137" s="559" t="e">
        <f>INDEX(MERCREDI!$B$6:$B$29,MATCH($A$137,MERCREDI!Q6:Q29,0))</f>
        <v>#N/A</v>
      </c>
      <c r="FN137" s="559" t="e">
        <f>INDEX(MERCREDI!$B$6:$B$29,MATCH($A$137,MERCREDI!R6:R29,0))</f>
        <v>#N/A</v>
      </c>
      <c r="FO137" s="559" t="e">
        <f>INDEX(MERCREDI!$B$6:$B$29,MATCH($A$137,MERCREDI!S6:S29,0))</f>
        <v>#N/A</v>
      </c>
      <c r="FP137" s="559" t="e">
        <f>INDEX(MERCREDI!$B$6:$B$29,MATCH($A$137,MERCREDI!T6:T29,0))</f>
        <v>#N/A</v>
      </c>
      <c r="FQ137" s="559" t="e">
        <f>INDEX(MERCREDI!$B$6:$B$29,MATCH($A$137,MERCREDI!U6:U29,0))</f>
        <v>#N/A</v>
      </c>
      <c r="FR137" s="559" t="e">
        <f>INDEX(MERCREDI!$B$6:$B$29,MATCH($A$137,MERCREDI!V6:V29,0))</f>
        <v>#N/A</v>
      </c>
      <c r="FS137" s="559" t="e">
        <f>INDEX(MERCREDI!$B$6:$B$29,MATCH($A$137,MERCREDI!W6:W29,0))</f>
        <v>#N/A</v>
      </c>
      <c r="FT137" s="559" t="e">
        <f>INDEX(MERCREDI!$B$6:$B$29,MATCH($A$137,MERCREDI!X6:X29,0))</f>
        <v>#N/A</v>
      </c>
      <c r="FU137" s="559" t="e">
        <f>INDEX(MERCREDI!$B$6:$B$29,MATCH($A$137,MERCREDI!Y6:Y29,0))</f>
        <v>#N/A</v>
      </c>
      <c r="FV137" s="559" t="e">
        <f>INDEX(MERCREDI!$B$6:$B$29,MATCH($A$137,MERCREDI!Z6:Z29,0))</f>
        <v>#N/A</v>
      </c>
      <c r="FW137" s="559">
        <f>INDEX(MERCREDI!$B$6:$B$29,MATCH($A$137,MERCREDI!AA6:AA29,0))</f>
        <v>0.33333333333333331</v>
      </c>
      <c r="FX137" s="559">
        <f>INDEX(MERCREDI!$B$6:$B$29,MATCH($A$137,MERCREDI!AB6:AB29,0))</f>
        <v>0.33333333333333331</v>
      </c>
      <c r="FY137" s="572">
        <f t="shared" si="132"/>
        <v>0.66666666666666663</v>
      </c>
      <c r="GA137" s="570">
        <f t="shared" si="133"/>
        <v>0</v>
      </c>
      <c r="GB137" s="565" t="e">
        <f>INDEX(JEUDI!$B$6:$B$29,MATCH($A$137,JEUDI!D6:D29,0))</f>
        <v>#N/A</v>
      </c>
      <c r="GC137" s="565" t="e">
        <f>INDEX(JEUDI!$B$6:$B$29,MATCH($A$137,JEUDI!E6:E29,0))</f>
        <v>#N/A</v>
      </c>
      <c r="GD137" s="565" t="e">
        <f>INDEX(JEUDI!$B$6:$B$29,MATCH($A$137,JEUDI!F6:F29,0))</f>
        <v>#N/A</v>
      </c>
      <c r="GE137" s="565" t="e">
        <f>INDEX(JEUDI!$B$6:$B$29,MATCH($A$137,JEUDI!G6:G29,0))</f>
        <v>#N/A</v>
      </c>
      <c r="GF137" s="565" t="e">
        <f>INDEX(JEUDI!$B$6:$B$29,MATCH($A$137,JEUDI!H6:H29,0))</f>
        <v>#N/A</v>
      </c>
      <c r="GG137" s="565" t="e">
        <f>INDEX(JEUDI!$B$6:$B$29,MATCH($A$137,JEUDI!I6:I29,0))</f>
        <v>#N/A</v>
      </c>
      <c r="GH137" s="565" t="e">
        <f>INDEX(JEUDI!$B$6:$B$29,MATCH($A$137,JEUDI!J6:J29,0))</f>
        <v>#N/A</v>
      </c>
      <c r="GI137" s="565" t="e">
        <f>INDEX(JEUDI!$B$6:$B$29,MATCH($A$137,JEUDI!K6:K29,0))</f>
        <v>#N/A</v>
      </c>
      <c r="GJ137" s="565" t="e">
        <f>INDEX(JEUDI!$B$6:$B$29,MATCH($A$137,JEUDI!L6:L29,0))</f>
        <v>#N/A</v>
      </c>
      <c r="GK137" s="565" t="e">
        <f>INDEX(JEUDI!$B$6:$B$29,MATCH($A$137,JEUDI!M6:M29,0))</f>
        <v>#N/A</v>
      </c>
      <c r="GL137" s="565" t="e">
        <f>INDEX(JEUDI!$B$6:$B$29,MATCH($A$137,JEUDI!N6:N29,0))</f>
        <v>#N/A</v>
      </c>
      <c r="GM137" s="565" t="e">
        <f>INDEX(JEUDI!$B$6:$B$29,MATCH($A$137,JEUDI!O6:O29,0))</f>
        <v>#N/A</v>
      </c>
      <c r="GN137" s="565" t="e">
        <f>INDEX(JEUDI!$B$6:$B$29,MATCH($A$137,JEUDI!P6:P29,0))</f>
        <v>#N/A</v>
      </c>
      <c r="GO137" s="565" t="e">
        <f>INDEX(JEUDI!$B$6:$B$29,MATCH($A$137,JEUDI!Q6:Q29,0))</f>
        <v>#N/A</v>
      </c>
      <c r="GP137" s="565" t="e">
        <f>INDEX(JEUDI!$B$6:$B$29,MATCH($A$137,JEUDI!R6:R29,0))</f>
        <v>#N/A</v>
      </c>
      <c r="GQ137" s="565" t="e">
        <f>INDEX(JEUDI!$B$6:$B$29,MATCH($A$137,JEUDI!S6:S29,0))</f>
        <v>#N/A</v>
      </c>
      <c r="GR137" s="565" t="e">
        <f>INDEX(JEUDI!$B$6:$B$29,MATCH($A$137,JEUDI!T6:T29,0))</f>
        <v>#N/A</v>
      </c>
      <c r="GS137" s="565" t="e">
        <f>INDEX(JEUDI!$B$6:$B$29,MATCH($A$137,JEUDI!U6:U29,0))</f>
        <v>#N/A</v>
      </c>
      <c r="GT137" s="565" t="e">
        <f>INDEX(JEUDI!$B$6:$B$29,MATCH($A$137,JEUDI!V6:V29,0))</f>
        <v>#N/A</v>
      </c>
      <c r="GU137" s="565" t="e">
        <f>INDEX(JEUDI!$B$6:$B$29,MATCH($A$137,JEUDI!W6:W29,0))</f>
        <v>#N/A</v>
      </c>
      <c r="GV137" s="565" t="e">
        <f>INDEX(JEUDI!$B$6:$B$29,MATCH($A$137,JEUDI!X6:X29,0))</f>
        <v>#N/A</v>
      </c>
      <c r="GW137" s="565" t="e">
        <f>INDEX(JEUDI!$B$6:$B$29,MATCH($A$137,JEUDI!Y6:Y29,0))</f>
        <v>#N/A</v>
      </c>
      <c r="GX137" s="565" t="e">
        <f>INDEX(JEUDI!$B$6:$B$29,MATCH($A$137,JEUDI!Z6:Z29,0))</f>
        <v>#N/A</v>
      </c>
      <c r="GY137" s="565">
        <f>INDEX(JEUDI!$B$6:$B$29,MATCH($A$137,JEUDI!AA6:AA29,0))</f>
        <v>0.33333333333333331</v>
      </c>
      <c r="GZ137" s="565">
        <f>INDEX(JEUDI!$B$6:$B$29,MATCH($A$137,JEUDI!AB6:AB29,0))</f>
        <v>0.33333333333333331</v>
      </c>
      <c r="HA137" s="572">
        <f t="shared" si="134"/>
        <v>0.66666666666666663</v>
      </c>
      <c r="HC137" s="772">
        <f t="shared" si="135"/>
        <v>0</v>
      </c>
      <c r="HD137" s="565" t="e">
        <f>INDEX(VENDREDI!$B$6:$B$29,MATCH($A$137,VENDREDI!D6:D29,0))</f>
        <v>#N/A</v>
      </c>
      <c r="HE137" s="565" t="e">
        <f>INDEX(VENDREDI!$B$6:$B$29,MATCH($A$137,VENDREDI!E6:E29,0))</f>
        <v>#N/A</v>
      </c>
      <c r="HF137" s="565" t="e">
        <f>INDEX(VENDREDI!$B$6:$B$29,MATCH($A$137,VENDREDI!F6:F29,0))</f>
        <v>#N/A</v>
      </c>
      <c r="HG137" s="565" t="e">
        <f>INDEX(VENDREDI!$B$6:$B$29,MATCH($A$137,VENDREDI!G6:G29,0))</f>
        <v>#N/A</v>
      </c>
      <c r="HH137" s="565" t="e">
        <f>INDEX(VENDREDI!$B$6:$B$29,MATCH($A$137,VENDREDI!H6:H29,0))</f>
        <v>#N/A</v>
      </c>
      <c r="HI137" s="565" t="e">
        <f>INDEX(VENDREDI!$B$6:$B$29,MATCH($A$137,VENDREDI!I6:I29,0))</f>
        <v>#N/A</v>
      </c>
      <c r="HJ137" s="565" t="e">
        <f>INDEX(VENDREDI!$B$6:$B$29,MATCH($A$137,VENDREDI!J6:J29,0))</f>
        <v>#N/A</v>
      </c>
      <c r="HK137" s="565" t="e">
        <f>INDEX(VENDREDI!$B$6:$B$29,MATCH($A$137,VENDREDI!K6:K29,0))</f>
        <v>#N/A</v>
      </c>
      <c r="HL137" s="565" t="e">
        <f>INDEX(VENDREDI!$B$6:$B$29,MATCH($A$137,VENDREDI!L6:L29,0))</f>
        <v>#N/A</v>
      </c>
      <c r="HM137" s="565" t="e">
        <f>INDEX(VENDREDI!$B$6:$B$29,MATCH($A$137,VENDREDI!M6:M29,0))</f>
        <v>#N/A</v>
      </c>
      <c r="HN137" s="565" t="e">
        <f>INDEX(VENDREDI!$B$6:$B$29,MATCH($A$137,VENDREDI!N6:N29,0))</f>
        <v>#N/A</v>
      </c>
      <c r="HO137" s="565" t="e">
        <f>INDEX(VENDREDI!$B$6:$B$29,MATCH($A$137,VENDREDI!O6:O29,0))</f>
        <v>#N/A</v>
      </c>
      <c r="HP137" s="565" t="e">
        <f>INDEX(VENDREDI!$B$6:$B$29,MATCH($A$137,VENDREDI!P6:P29,0))</f>
        <v>#N/A</v>
      </c>
      <c r="HQ137" s="565" t="e">
        <f>INDEX(VENDREDI!$B$6:$B$29,MATCH($A$137,VENDREDI!Q6:Q29,0))</f>
        <v>#N/A</v>
      </c>
      <c r="HR137" s="565" t="e">
        <f>INDEX(VENDREDI!$B$6:$B$29,MATCH($A$137,VENDREDI!R6:R29,0))</f>
        <v>#N/A</v>
      </c>
      <c r="HS137" s="565" t="e">
        <f>INDEX(VENDREDI!$B$6:$B$29,MATCH($A$137,VENDREDI!S6:S29,0))</f>
        <v>#N/A</v>
      </c>
      <c r="HT137" s="565" t="e">
        <f>INDEX(VENDREDI!$B$6:$B$29,MATCH($A$137,VENDREDI!T6:T29,0))</f>
        <v>#N/A</v>
      </c>
      <c r="HU137" s="565" t="e">
        <f>INDEX(VENDREDI!$B$6:$B$29,MATCH($A$137,VENDREDI!U6:U29,0))</f>
        <v>#N/A</v>
      </c>
      <c r="HV137" s="565" t="e">
        <f>INDEX(VENDREDI!$B$6:$B$29,MATCH($A$137,VENDREDI!V6:V29,0))</f>
        <v>#N/A</v>
      </c>
      <c r="HW137" s="565" t="e">
        <f>INDEX(VENDREDI!$B$6:$B$29,MATCH($A$137,VENDREDI!W6:W29,0))</f>
        <v>#N/A</v>
      </c>
      <c r="HX137" s="565" t="e">
        <f>INDEX(VENDREDI!$B$6:$B$29,MATCH($A$137,VENDREDI!X6:X29,0))</f>
        <v>#N/A</v>
      </c>
      <c r="HY137" s="565" t="e">
        <f>INDEX(VENDREDI!$B$6:$B$29,MATCH($A$137,VENDREDI!Y6:Y29,0))</f>
        <v>#N/A</v>
      </c>
      <c r="HZ137" s="565" t="e">
        <f>INDEX(VENDREDI!$B$6:$B$29,MATCH($A$137,VENDREDI!Z6:Z29,0))</f>
        <v>#N/A</v>
      </c>
      <c r="IA137" s="565">
        <f>INDEX(VENDREDI!$B$6:$B$29,MATCH($A$137,VENDREDI!AA6:AA29,0))</f>
        <v>0.33333333333333331</v>
      </c>
      <c r="IB137" s="565">
        <f>INDEX(VENDREDI!$B$6:$B$29,MATCH($A$137,VENDREDI!AB6:AB29,0))</f>
        <v>0.33333333333333331</v>
      </c>
      <c r="IC137" s="572">
        <f t="shared" si="136"/>
        <v>0.66666666666666663</v>
      </c>
      <c r="IG137" s="772">
        <f t="shared" si="137"/>
        <v>0</v>
      </c>
      <c r="JG137" s="572">
        <f t="shared" si="138"/>
        <v>0</v>
      </c>
      <c r="JI137" s="772">
        <f t="shared" si="139"/>
        <v>0</v>
      </c>
      <c r="KI137" s="572">
        <f t="shared" si="140"/>
        <v>0</v>
      </c>
      <c r="KK137" s="565">
        <f t="shared" si="141"/>
        <v>0</v>
      </c>
      <c r="LK137" s="572">
        <f t="shared" si="142"/>
        <v>0</v>
      </c>
      <c r="LM137" s="565">
        <f t="shared" si="143"/>
        <v>0</v>
      </c>
      <c r="MM137" s="572">
        <f t="shared" si="144"/>
        <v>0</v>
      </c>
      <c r="MP137" s="565">
        <f t="shared" si="145"/>
        <v>0</v>
      </c>
      <c r="NP137" s="572">
        <f t="shared" si="146"/>
        <v>0</v>
      </c>
      <c r="NS137" s="564">
        <f t="shared" si="147"/>
        <v>0</v>
      </c>
      <c r="NT137" s="617" t="e">
        <f>INDEX(LUNDI!$B$63:$B$66,MATCH(A137,LUNDI!$D$63:$D$66,0))</f>
        <v>#N/A</v>
      </c>
      <c r="NU137" s="618" t="e">
        <f>INDEX(LUNDI!$B$63:$B$66,MATCH(A137,LUNDI!$E$63:$E$66,0))</f>
        <v>#N/A</v>
      </c>
      <c r="NV137" s="625" t="e">
        <f>INDEX(LUNDI!$H$63:$H$66,MATCH(A137,LUNDI!$J$63:$J$66,0))</f>
        <v>#N/A</v>
      </c>
      <c r="NW137" s="626" t="e">
        <f>INDEX(LUNDI!$H$63:$H$66,MATCH(A137,LUNDI!$K$63:$K$66,0))</f>
        <v>#N/A</v>
      </c>
      <c r="NX137" s="617" t="e">
        <f>INDEX(MARDI!$B$63:$B$66,MATCH(A137,MARDI!$D$63:$D$66,0))</f>
        <v>#N/A</v>
      </c>
      <c r="NY137" s="618" t="e">
        <f>INDEX(MARDI!$B$63:$B$66,MATCH(A137,MARDI!$E$63:$E$66,0))</f>
        <v>#N/A</v>
      </c>
      <c r="NZ137" s="625" t="e">
        <f>INDEX(MARDI!$H$63:$H$66,MATCH(A137,MARDI!$J$63:$J$66,0))</f>
        <v>#N/A</v>
      </c>
      <c r="OA137" s="626" t="e">
        <f>INDEX(MARDI!$H$63:$H$66,MATCH(A137,MARDI!$K$63:$K$66,0))</f>
        <v>#N/A</v>
      </c>
      <c r="OB137" s="617" t="e">
        <f>INDEX(MERCREDI!$B$63:$B$66,MATCH(A137,MERCREDI!$D$63:$D$66,0))</f>
        <v>#N/A</v>
      </c>
      <c r="OC137" s="618" t="e">
        <f>INDEX(MERCREDI!$B$63:$B$66,MATCH(A137,MERCREDI!$E$63:$E$66,0))</f>
        <v>#N/A</v>
      </c>
      <c r="OD137" s="625" t="e">
        <f>INDEX(MERCREDI!$H$63:$H$66,MATCH(A137,MERCREDI!$J$63:$J$66,0))</f>
        <v>#N/A</v>
      </c>
      <c r="OE137" s="626" t="e">
        <f>INDEX(MERCREDI!$H$63:$H$66,MATCH(A137,MERCREDI!$K$63:$K$66,0))</f>
        <v>#N/A</v>
      </c>
      <c r="OF137" s="617" t="e">
        <f>INDEX(JEUDI!$B$63:$B$66,MATCH(A137,JEUDI!$D$63:$D$66,0))</f>
        <v>#N/A</v>
      </c>
      <c r="OG137" s="618" t="e">
        <f>INDEX(JEUDI!$B$63:$B$66,MATCH(A137,JEUDI!$E$63:$E$66,0))</f>
        <v>#N/A</v>
      </c>
      <c r="OH137" s="625" t="e">
        <f>INDEX(JEUDI!$H$63:$H$66,MATCH(A137,JEUDI!$J$63:$J$66,0))</f>
        <v>#N/A</v>
      </c>
      <c r="OI137" s="626" t="e">
        <f>INDEX(JEUDI!$H$63:$H$66,MATCH(A137,JEUDI!$K$63:$K$66,0))</f>
        <v>#N/A</v>
      </c>
      <c r="OJ137" s="617" t="e">
        <f>INDEX(VENDREDI!$B$63:$B$66,MATCH(A137,VENDREDI!$D$63:$D$66,0))</f>
        <v>#N/A</v>
      </c>
      <c r="OK137" s="618" t="e">
        <f>INDEX(VENDREDI!$B$63:$B$66,MATCH(A137,VENDREDI!$E$63:$E$66,0))</f>
        <v>#N/A</v>
      </c>
      <c r="OL137" s="625" t="e">
        <f>INDEX(VENDREDI!$H$63:$H$66,MATCH(A137,VENDREDI!$J$63:$J$66,0))</f>
        <v>#N/A</v>
      </c>
      <c r="OM137" s="626" t="e">
        <f>INDEX(VENDREDI!$H$63:$H$66,MATCH(A137,VENDREDI!$K$63:$K$66,0))</f>
        <v>#N/A</v>
      </c>
      <c r="ON137" s="669">
        <f t="shared" si="148"/>
        <v>0</v>
      </c>
      <c r="OO137" s="641" t="e">
        <f>INDEX(LUNDI!$C$63:$C$66,MATCH(A137,LUNDI!$D$63:$D$66,0))</f>
        <v>#N/A</v>
      </c>
      <c r="OP137" s="642" t="e">
        <f>INDEX(LUNDI!$C$63:$C$66,MATCH(A137,LUNDI!$E$63:$E$66,0))</f>
        <v>#N/A</v>
      </c>
      <c r="OQ137" s="645" t="e">
        <f>INDEX(LUNDI!$I$63:$I$66,MATCH(A137,LUNDI!$J$63:$J$66,0))</f>
        <v>#N/A</v>
      </c>
      <c r="OR137" s="646" t="e">
        <f>INDEX(LUNDI!$I$63:$I$66,MATCH(A137,LUNDI!$K$63:$K$66,0))</f>
        <v>#N/A</v>
      </c>
      <c r="OS137" s="649" t="e">
        <f>INDEX(MARDI!$C$63:$C$66,MATCH(A137,MARDI!$D$63:$D$66,0))</f>
        <v>#N/A</v>
      </c>
      <c r="OT137" s="650" t="e">
        <f>INDEX(MARDI!$C$63:$C$66,MATCH(A137,MARDI!$E$63:$E$66,0))</f>
        <v>#N/A</v>
      </c>
      <c r="OU137" s="651" t="e">
        <f>INDEX(MARDI!$I$63:$I$66,MATCH(A137,MARDI!$J$63:$J$66,0))</f>
        <v>#N/A</v>
      </c>
      <c r="OV137" s="652" t="e">
        <f>INDEX(MARDI!$I$63:$I$66,MATCH(A137,MARDI!$K$63:$K$66,0))</f>
        <v>#N/A</v>
      </c>
      <c r="OW137" s="657" t="e">
        <f>INDEX(MERCREDI!$C$63:$C$66,MATCH(A137,MERCREDI!$D$63:$D$66,0))</f>
        <v>#N/A</v>
      </c>
      <c r="OX137" s="658" t="e">
        <f>INDEX(MERCREDI!$C$63:$C$66,MATCH(A137,MERCREDI!$E$63:$E$66,0))</f>
        <v>#N/A</v>
      </c>
      <c r="OY137" s="659" t="e">
        <f>INDEX(MERCREDI!$I$63:$I$66,MATCH(A137,MERCREDI!$J$63:$J$66,0))</f>
        <v>#N/A</v>
      </c>
      <c r="OZ137" s="660" t="e">
        <f>INDEX(MERCREDI!$I$63:$I$66,MATCH(A137,MERCREDI!$K$63:$K$66,0))</f>
        <v>#N/A</v>
      </c>
      <c r="PA137" s="657" t="e">
        <f>INDEX(JEUDI!$C$63:$C$66,MATCH(A137,JEUDI!$D$63:$D$66,0))</f>
        <v>#N/A</v>
      </c>
      <c r="PB137" s="658" t="e">
        <f>INDEX(JEUDI!$C$63:$C$66,MATCH(A137,JEUDI!$E$63:$E$66,0))</f>
        <v>#N/A</v>
      </c>
      <c r="PC137" s="659" t="e">
        <f>INDEX(JEUDI!$I$63:$I$66,MATCH(A137,JEUDI!$J$63:$J$66,0))</f>
        <v>#N/A</v>
      </c>
      <c r="PD137" s="660" t="e">
        <f>INDEX(JEUDI!$I$63:$I$66,MATCH(A137,JEUDI!$K$63:$K$66,0))</f>
        <v>#N/A</v>
      </c>
      <c r="PE137" s="657" t="e">
        <f>INDEX(VENDREDI!$C$63:$C$66,MATCH(A137,VENDREDI!$D$63:$D$66,0))</f>
        <v>#N/A</v>
      </c>
      <c r="PF137" s="658" t="e">
        <f>INDEX(VENDREDI!$C$63:$C$66,MATCH(A137,VENDREDI!$E$63:$E$66,0))</f>
        <v>#N/A</v>
      </c>
      <c r="PG137" s="659" t="e">
        <f>INDEX(VENDREDI!$I$63:$I$66,MATCH(A137,VENDREDI!$J$63:$J$66,0))</f>
        <v>#N/A</v>
      </c>
      <c r="PH137" s="660" t="e">
        <f>INDEX(VENDREDI!$I$63:$I$66,MATCH(A137,VENDREDI!$K$63:$K$66,0))</f>
        <v>#N/A</v>
      </c>
    </row>
    <row r="138" spans="1:424" x14ac:dyDescent="0.25">
      <c r="A138" s="200">
        <f>'LISTE DES PROFS'!A133</f>
        <v>0</v>
      </c>
      <c r="B138" s="233">
        <f t="shared" si="122"/>
        <v>0</v>
      </c>
      <c r="C138" s="234">
        <f t="shared" si="123"/>
        <v>0</v>
      </c>
      <c r="D138" s="234">
        <f t="shared" si="124"/>
        <v>0</v>
      </c>
      <c r="E138" s="235">
        <f t="shared" si="125"/>
        <v>0</v>
      </c>
      <c r="F138" s="233">
        <f t="shared" si="126"/>
        <v>0</v>
      </c>
      <c r="G138" s="234">
        <f t="shared" si="127"/>
        <v>0</v>
      </c>
      <c r="H138" s="234">
        <f t="shared" si="97"/>
        <v>0</v>
      </c>
      <c r="I138" s="235">
        <f t="shared" si="128"/>
        <v>0</v>
      </c>
      <c r="J138" s="233">
        <f t="shared" si="105"/>
        <v>0</v>
      </c>
      <c r="K138" s="234">
        <f t="shared" si="106"/>
        <v>0</v>
      </c>
      <c r="L138" s="234">
        <f t="shared" si="107"/>
        <v>0</v>
      </c>
      <c r="M138" s="235">
        <f t="shared" si="108"/>
        <v>0</v>
      </c>
      <c r="N138" s="491">
        <f t="shared" si="129"/>
        <v>0</v>
      </c>
      <c r="O138" s="506"/>
      <c r="P138" s="240">
        <f>COUNTIF(LUNDI!$D$6:$AB$15,A138)</f>
        <v>0</v>
      </c>
      <c r="Q138" s="241">
        <f>COUNTIF(LUNDI!$D$20:$Y$29,A138)</f>
        <v>0</v>
      </c>
      <c r="R138" s="444">
        <f t="shared" si="109"/>
        <v>0</v>
      </c>
      <c r="S138" s="241">
        <f>COUNTIF(MARDI!$D$6:$AB$15,A138)</f>
        <v>0</v>
      </c>
      <c r="T138" s="241">
        <f>COUNTIF(MARDI!$D$20:$Y$29,A138)</f>
        <v>0</v>
      </c>
      <c r="U138" s="444">
        <f t="shared" si="110"/>
        <v>0</v>
      </c>
      <c r="V138" s="241">
        <f>COUNTIF(MERCREDI!$D$6:$AB$15,A138)</f>
        <v>0</v>
      </c>
      <c r="W138" s="241">
        <f>COUNTIF(MERCREDI!$D$20:$Y$29,A138)</f>
        <v>0</v>
      </c>
      <c r="X138" s="444">
        <f t="shared" si="111"/>
        <v>0</v>
      </c>
      <c r="Y138" s="241">
        <f>COUNTIF(JEUDI!$D$6:$AB$15,A138)</f>
        <v>0</v>
      </c>
      <c r="Z138" s="241">
        <f>COUNTIF(JEUDI!$D$20:$Y$29,A138)</f>
        <v>0</v>
      </c>
      <c r="AA138" s="444">
        <f t="shared" si="112"/>
        <v>0</v>
      </c>
      <c r="AB138" s="241">
        <f>COUNTIF(VENDREDI!$D$6:$AB$15,A138)</f>
        <v>0</v>
      </c>
      <c r="AC138" s="242">
        <f>COUNTIF(VENDREDI!$D$20:$Y$29,A138)</f>
        <v>0</v>
      </c>
      <c r="AD138" s="451">
        <f t="shared" si="113"/>
        <v>0</v>
      </c>
      <c r="AE138" s="226">
        <f>COUNTIF(LUNDI!$D$63:$D$66,A138)</f>
        <v>0</v>
      </c>
      <c r="AF138" s="227">
        <f>COUNTIF(LUNDI!$E$63:$E$66,A138)</f>
        <v>0</v>
      </c>
      <c r="AG138" s="228">
        <f>COUNTIF(MARDI!$D$63:$D$66,A138)</f>
        <v>0</v>
      </c>
      <c r="AH138" s="234">
        <f>COUNTIF(MARDI!$E$63:$E$66,A138)</f>
        <v>0</v>
      </c>
      <c r="AI138" s="228">
        <f>COUNTIF(MERCREDI!$D$63:$D$66,A138)</f>
        <v>0</v>
      </c>
      <c r="AJ138" s="234">
        <f>COUNTIF(MERCREDI!$E$63:$E$66,A138)</f>
        <v>0</v>
      </c>
      <c r="AK138" s="228">
        <f>COUNTIF(JEUDI!$D$63:$D$66,A138)</f>
        <v>0</v>
      </c>
      <c r="AL138" s="227">
        <f>COUNTIF(JEUDI!$E$63:$E$66,A138)</f>
        <v>0</v>
      </c>
      <c r="AM138" s="228">
        <f>COUNTIF(VENDREDI!$D$63:$D$66,A138)</f>
        <v>0</v>
      </c>
      <c r="AN138" s="525">
        <f>COUNTIF(VENDREDI!$E$63:$E$66,A138)</f>
        <v>0</v>
      </c>
      <c r="AO138" s="240">
        <f>COUNTIF(LUNDI!$F$63:$F$66,A138)</f>
        <v>0</v>
      </c>
      <c r="AP138" s="241"/>
      <c r="AQ138" s="241">
        <f>COUNTIF(MARDI!$F$63:$F$66,A138)</f>
        <v>0</v>
      </c>
      <c r="AR138" s="241"/>
      <c r="AS138" s="241">
        <f>COUNTIF(MERCREDI!$F$63:$F$66,A138)</f>
        <v>0</v>
      </c>
      <c r="AT138" s="241"/>
      <c r="AU138" s="241">
        <f>COUNTIF(JEUDI!$F$63:$F$66,A138)</f>
        <v>0</v>
      </c>
      <c r="AV138" s="241"/>
      <c r="AW138" s="242">
        <f>COUNTIF(VENDREDI!$F$63:$F$66,A138)</f>
        <v>0</v>
      </c>
      <c r="AX138" s="239"/>
      <c r="AY138" s="239"/>
      <c r="AZ138" s="233">
        <f>COUNTIF(LUNDI!$D$35:$AB$44,A138)</f>
        <v>0</v>
      </c>
      <c r="BA138" s="234">
        <f>COUNTIF(LUNDI!$D$49:$Y$58,A138)</f>
        <v>0</v>
      </c>
      <c r="BB138" s="444">
        <f t="shared" si="114"/>
        <v>0</v>
      </c>
      <c r="BC138" s="234">
        <f>COUNTIF(MARDI!$D$35:$AB$44,A138)</f>
        <v>0</v>
      </c>
      <c r="BD138" s="234">
        <f>COUNTIF(MARDI!$D$49:$Y$58,A138)</f>
        <v>0</v>
      </c>
      <c r="BE138" s="444">
        <f t="shared" si="115"/>
        <v>0</v>
      </c>
      <c r="BF138" s="234">
        <f>COUNTIF(MERCREDI!$D$35:$AB$44,A138)</f>
        <v>0</v>
      </c>
      <c r="BG138" s="234">
        <f>COUNTIF(MERCREDI!$D$49:$Y$58,A138)</f>
        <v>0</v>
      </c>
      <c r="BH138" s="444">
        <f t="shared" si="116"/>
        <v>0</v>
      </c>
      <c r="BI138" s="234">
        <f>COUNTIF(JEUDI!$D$35:$AB$44,A138)</f>
        <v>0</v>
      </c>
      <c r="BJ138" s="234">
        <f>COUNTIF(JEUDI!$D$49:$Y$58,A138)</f>
        <v>0</v>
      </c>
      <c r="BK138" s="444">
        <f t="shared" si="117"/>
        <v>0</v>
      </c>
      <c r="BL138" s="234">
        <f>COUNTIF(VENDREDI!$D$35:$AB$44,A138)</f>
        <v>0</v>
      </c>
      <c r="BM138" s="235">
        <f>COUNTIF(VENDREDI!$D$49:$Y$58,A138)</f>
        <v>0</v>
      </c>
      <c r="BN138" s="451">
        <f t="shared" si="118"/>
        <v>0</v>
      </c>
      <c r="BO138" s="207">
        <f>COUNTIF(LUNDI!$J$63:$J$66,A138)</f>
        <v>0</v>
      </c>
      <c r="BP138" s="41">
        <f>COUNTIF(LUNDI!$K$63:$K$66,A138)</f>
        <v>0</v>
      </c>
      <c r="BQ138" s="207">
        <f>COUNTIF(MARDI!$J$63:$J$66,A138)</f>
        <v>0</v>
      </c>
      <c r="BR138" s="41">
        <f>COUNTIF(MARDI!$K$63:$K$66,A138)</f>
        <v>0</v>
      </c>
      <c r="BS138" s="207">
        <f>COUNTIF(MERCREDI!$J$63:$J$66,A138)</f>
        <v>0</v>
      </c>
      <c r="BT138" s="41">
        <f>COUNTIF(MERCREDI!$K$63:$K$66,A138)</f>
        <v>0</v>
      </c>
      <c r="BU138" s="207">
        <f>COUNTIF(JEUDI!$J$63:$J$66,A138)</f>
        <v>0</v>
      </c>
      <c r="BV138" s="41">
        <f>COUNTIF(JEUDI!$K$63:$K$66,A138)</f>
        <v>0</v>
      </c>
      <c r="BW138" s="207">
        <f>COUNTIF(VENDREDI!$J$63:$J$66,A138)</f>
        <v>0</v>
      </c>
      <c r="BX138" s="42">
        <f>COUNTIF(VENDREDI!$K$63:$K$66,A138)</f>
        <v>0</v>
      </c>
      <c r="BY138" s="207">
        <f>COUNTIF(LUNDI!$L$66:$L194,A138)</f>
        <v>0</v>
      </c>
      <c r="BZ138" s="208"/>
      <c r="CA138" s="41">
        <f>COUNTIF(MARDI!$L$63:$L$66,A138)</f>
        <v>0</v>
      </c>
      <c r="CB138" s="208"/>
      <c r="CC138" s="208">
        <f>COUNTIF(MERCREDI!$L$63:$L$66,A138)</f>
        <v>0</v>
      </c>
      <c r="CD138" s="208"/>
      <c r="CE138" s="41">
        <f>COUNTIF(JEUDI!$L$63:$L$66,A138)</f>
        <v>0</v>
      </c>
      <c r="CF138" s="208"/>
      <c r="CG138" s="209">
        <f>COUNTIF(VENDREDI!$L$63:$L$66,A138)</f>
        <v>0</v>
      </c>
      <c r="CH138" s="466"/>
      <c r="CI138" s="466"/>
      <c r="CJ138" s="466"/>
      <c r="CK138" s="43">
        <f>COUNTIF(LUNDI!$O$64:$O$66,A138)</f>
        <v>0</v>
      </c>
      <c r="CL138" s="41">
        <f>COUNTIF(MARDI!$O$64:$O$66,A138)</f>
        <v>0</v>
      </c>
      <c r="CM138" s="41">
        <f>COUNTIF(MERCREDI!$O$64:$O$66,A138)</f>
        <v>0</v>
      </c>
      <c r="CN138" s="41">
        <f>COUNTIF(JEUDI!$O$64:$O$66,A138)</f>
        <v>0</v>
      </c>
      <c r="CO138" s="42">
        <f>COUNTIF(VENDREDI!$O$64:$O$66,A138)</f>
        <v>0</v>
      </c>
      <c r="CQ138" s="43">
        <f>COUNTIF(LUNDI!$P$64:$P$66,A138)</f>
        <v>0</v>
      </c>
      <c r="CR138" s="41">
        <f>COUNTIF(MARDI!$P$64:$P$66,A138)</f>
        <v>0</v>
      </c>
      <c r="CS138" s="41">
        <f>COUNTIF(MERCREDI!$P$64:$P$66,A138)</f>
        <v>0</v>
      </c>
      <c r="CT138" s="41">
        <f>COUNTIF(JEUDI!$P$64:$P$66,A138)</f>
        <v>0</v>
      </c>
      <c r="CU138" s="42">
        <f>COUNTIF(VENDREDI!$P$64:$P$66,A138)</f>
        <v>0</v>
      </c>
      <c r="CV138" s="543">
        <f t="shared" si="130"/>
        <v>0</v>
      </c>
      <c r="CW138" s="559" t="e">
        <f>INDEX(LUNDI!$B$6:$B$29,MATCH($A$138,LUNDI!D6:D29,0))</f>
        <v>#N/A</v>
      </c>
      <c r="CX138" s="559" t="e">
        <f>INDEX(LUNDI!$B$6:$B$29,MATCH($A$138,LUNDI!E6:E29,0))</f>
        <v>#N/A</v>
      </c>
      <c r="CY138" s="559" t="e">
        <f>INDEX(LUNDI!$B$6:$B$29,MATCH($A$138,LUNDI!F6:F29,0))</f>
        <v>#N/A</v>
      </c>
      <c r="CZ138" s="559" t="e">
        <f>INDEX(LUNDI!$B$6:$B$29,MATCH($A$138,LUNDI!G6:G29,0))</f>
        <v>#N/A</v>
      </c>
      <c r="DA138" s="559" t="e">
        <f>INDEX(LUNDI!$B$6:$B$29,MATCH($A$138,LUNDI!H6:H29,0))</f>
        <v>#N/A</v>
      </c>
      <c r="DB138" s="559" t="e">
        <f>INDEX(LUNDI!$B$6:$B$29,MATCH($A$138,LUNDI!I6:I29,0))</f>
        <v>#N/A</v>
      </c>
      <c r="DC138" s="559" t="e">
        <f>INDEX(LUNDI!$B$6:$B$29,MATCH($A$138,LUNDI!J6:J29,0))</f>
        <v>#N/A</v>
      </c>
      <c r="DD138" s="559" t="e">
        <f>INDEX(LUNDI!$B$6:$B$29,MATCH($A$138,LUNDI!K6:K29,0))</f>
        <v>#N/A</v>
      </c>
      <c r="DE138" s="559" t="e">
        <f>INDEX(LUNDI!$B$6:$B$29,MATCH($A$138,LUNDI!L6:L29,0))</f>
        <v>#N/A</v>
      </c>
      <c r="DF138" s="559" t="e">
        <f>INDEX(LUNDI!$B$6:$B$29,MATCH($A$138,LUNDI!M6:M29,0))</f>
        <v>#N/A</v>
      </c>
      <c r="DG138" s="559" t="e">
        <f>INDEX(LUNDI!$B$6:$B$29,MATCH($A$138,LUNDI!N6:N29,0))</f>
        <v>#N/A</v>
      </c>
      <c r="DH138" s="559" t="e">
        <f>INDEX(LUNDI!$B$6:$B$29,MATCH($A$138,LUNDI!O6:O29,0))</f>
        <v>#N/A</v>
      </c>
      <c r="DI138" s="559" t="e">
        <f>INDEX(LUNDI!$B$6:$B$29,MATCH($A$138,LUNDI!P6:P29,0))</f>
        <v>#N/A</v>
      </c>
      <c r="DJ138" s="559" t="e">
        <f>INDEX(LUNDI!$B$6:$B$29,MATCH($A$138,LUNDI!Q6:Q29,0))</f>
        <v>#N/A</v>
      </c>
      <c r="DK138" s="559" t="e">
        <f>INDEX(LUNDI!$B$6:$B$29,MATCH($A$138,LUNDI!R6:R29,0))</f>
        <v>#N/A</v>
      </c>
      <c r="DL138" s="559" t="e">
        <f>INDEX(LUNDI!$B$6:$B$29,MATCH($A$138,LUNDI!S6:S29,0))</f>
        <v>#N/A</v>
      </c>
      <c r="DM138" s="559" t="e">
        <f>INDEX(LUNDI!$B$6:$B$29,MATCH($A$138,LUNDI!T6:T29,0))</f>
        <v>#N/A</v>
      </c>
      <c r="DN138" s="559" t="e">
        <f>INDEX(LUNDI!$B$6:$B$29,MATCH($A$138,LUNDI!U6:U29,0))</f>
        <v>#N/A</v>
      </c>
      <c r="DO138" s="559" t="e">
        <f>INDEX(LUNDI!$B$6:$B$29,MATCH($A$138,LUNDI!V6:V29,0))</f>
        <v>#N/A</v>
      </c>
      <c r="DP138" s="559" t="e">
        <f>INDEX(LUNDI!$B$6:$B$29,MATCH($A$138,LUNDI!W6:W29,0))</f>
        <v>#N/A</v>
      </c>
      <c r="DQ138" s="559" t="e">
        <f>INDEX(LUNDI!$B$6:$B$29,MATCH($A$138,LUNDI!X6:X29,0))</f>
        <v>#N/A</v>
      </c>
      <c r="DR138" s="559" t="e">
        <f>INDEX(LUNDI!$B$6:$B$29,MATCH($A$138,LUNDI!Y6:Y29,0))</f>
        <v>#N/A</v>
      </c>
      <c r="DS138" s="559" t="e">
        <f>INDEX(LUNDI!$B$6:$B$29,MATCH($A$138,LUNDI!Z6:Z29,0))</f>
        <v>#N/A</v>
      </c>
      <c r="DT138" s="559">
        <f>INDEX(LUNDI!$B$6:$B$29,MATCH($A$138,LUNDI!AA6:AA29,0))</f>
        <v>0.33333333333333331</v>
      </c>
      <c r="DU138" s="559">
        <f>INDEX(LUNDI!$B$6:$B$29,MATCH($A$138,LUNDI!AB6:AB29,0))</f>
        <v>0.33333333333333331</v>
      </c>
      <c r="DV138" s="572">
        <f t="shared" si="119"/>
        <v>0.66666666666666663</v>
      </c>
      <c r="DW138" s="543">
        <f t="shared" si="120"/>
        <v>0</v>
      </c>
      <c r="DX138" s="559" t="e">
        <f>INDEX(MARDI!$B$6:$B$29,MATCH($A$138,MARDI!D6:D29,0))</f>
        <v>#N/A</v>
      </c>
      <c r="DY138" s="559" t="e">
        <f>INDEX(MARDI!$B$6:$B$29,MATCH($A$138,MARDI!E6:E29,0))</f>
        <v>#N/A</v>
      </c>
      <c r="DZ138" s="559" t="e">
        <f>INDEX(MARDI!$B$6:$B$29,MATCH($A$138,MARDI!F6:F29,0))</f>
        <v>#N/A</v>
      </c>
      <c r="EA138" s="559" t="e">
        <f>INDEX(MARDI!$B$6:$B$29,MATCH($A$138,MARDI!G6:G29,0))</f>
        <v>#N/A</v>
      </c>
      <c r="EB138" s="559" t="e">
        <f>INDEX(MARDI!$B$6:$B$29,MATCH($A$138,MARDI!H6:H29,0))</f>
        <v>#N/A</v>
      </c>
      <c r="EC138" s="559" t="e">
        <f>INDEX(MARDI!$B$6:$B$29,MATCH($A$138,MARDI!I6:I29,0))</f>
        <v>#N/A</v>
      </c>
      <c r="ED138" s="559" t="e">
        <f>INDEX(MARDI!$B$6:$B$29,MATCH($A$138,MARDI!J6:J29,0))</f>
        <v>#N/A</v>
      </c>
      <c r="EE138" s="559" t="e">
        <f>INDEX(MARDI!$B$6:$B$29,MATCH($A$138,MARDI!K6:K29,0))</f>
        <v>#N/A</v>
      </c>
      <c r="EF138" s="559" t="e">
        <f>INDEX(MARDI!$B$6:$B$29,MATCH($A$138,MARDI!L6:L29,0))</f>
        <v>#N/A</v>
      </c>
      <c r="EG138" s="559" t="e">
        <f>INDEX(MARDI!$B$6:$B$29,MATCH($A$138,MARDI!M6:M29,0))</f>
        <v>#N/A</v>
      </c>
      <c r="EH138" s="559" t="e">
        <f>INDEX(MARDI!$B$6:$B$29,MATCH($A$138,MARDI!N6:N29,0))</f>
        <v>#N/A</v>
      </c>
      <c r="EI138" s="559" t="e">
        <f>INDEX(MARDI!$B$6:$B$29,MATCH($A$138,MARDI!O6:O29,0))</f>
        <v>#N/A</v>
      </c>
      <c r="EJ138" s="559" t="e">
        <f>INDEX(MARDI!$B$6:$B$29,MATCH($A$138,MARDI!P6:P29,0))</f>
        <v>#N/A</v>
      </c>
      <c r="EK138" s="559" t="e">
        <f>INDEX(MARDI!$B$6:$B$29,MATCH($A$138,MARDI!Q6:Q29,0))</f>
        <v>#N/A</v>
      </c>
      <c r="EL138" s="559" t="e">
        <f>INDEX(MARDI!$B$6:$B$29,MATCH($A$138,MARDI!R6:R29,0))</f>
        <v>#N/A</v>
      </c>
      <c r="EM138" s="559" t="e">
        <f>INDEX(MARDI!$B$6:$B$29,MATCH($A$138,MARDI!S6:S29,0))</f>
        <v>#N/A</v>
      </c>
      <c r="EN138" s="559" t="e">
        <f>INDEX(MARDI!$B$6:$B$29,MATCH($A$138,MARDI!T6:T29,0))</f>
        <v>#N/A</v>
      </c>
      <c r="EO138" s="559" t="e">
        <f>INDEX(MARDI!$B$6:$B$29,MATCH($A$138,MARDI!U6:U29,0))</f>
        <v>#N/A</v>
      </c>
      <c r="EP138" s="559" t="e">
        <f>INDEX(MARDI!$B$6:$B$29,MATCH($A$138,MARDI!V6:V29,0))</f>
        <v>#N/A</v>
      </c>
      <c r="EQ138" s="559" t="e">
        <f>INDEX(MARDI!$B$6:$B$29,MATCH($A$138,MARDI!W6:W29,0))</f>
        <v>#N/A</v>
      </c>
      <c r="ER138" s="559" t="e">
        <f>INDEX(MARDI!$B$6:$B$29,MATCH($A$138,MARDI!X6:X29,0))</f>
        <v>#N/A</v>
      </c>
      <c r="ES138" s="559" t="e">
        <f>INDEX(MARDI!$B$6:$B$29,MATCH($A$138,MARDI!Y6:Y29,0))</f>
        <v>#N/A</v>
      </c>
      <c r="ET138" s="559" t="e">
        <f>INDEX(MARDI!$B$6:$B$29,MATCH($A$138,MARDI!Z6:Z29,0))</f>
        <v>#N/A</v>
      </c>
      <c r="EU138" s="559">
        <f>INDEX(MARDI!$B$6:$B$29,MATCH($A$138,MARDI!AA6:AA29,0))</f>
        <v>0.33333333333333331</v>
      </c>
      <c r="EV138" s="559">
        <f>INDEX(MARDI!$B$6:$B$29,MATCH($A$138,MARDI!AB6:AB29,0))</f>
        <v>0.33333333333333331</v>
      </c>
      <c r="EW138" s="572">
        <f t="shared" si="121"/>
        <v>0.66666666666666663</v>
      </c>
      <c r="EY138" s="568">
        <f t="shared" si="131"/>
        <v>0</v>
      </c>
      <c r="EZ138" s="559" t="e">
        <f>INDEX(MERCREDI!$B$6:$B$29,MATCH($A$138,MERCREDI!D6:D29,0))</f>
        <v>#N/A</v>
      </c>
      <c r="FA138" s="559" t="e">
        <f>INDEX(MERCREDI!$B$6:$B$29,MATCH($A$138,MERCREDI!E6:E29,0))</f>
        <v>#N/A</v>
      </c>
      <c r="FB138" s="559" t="e">
        <f>INDEX(MERCREDI!$B$6:$B$29,MATCH($A$138,MERCREDI!F6:F29,0))</f>
        <v>#N/A</v>
      </c>
      <c r="FC138" s="559" t="e">
        <f>INDEX(MERCREDI!$B$6:$B$29,MATCH($A$138,MERCREDI!G6:G29,0))</f>
        <v>#N/A</v>
      </c>
      <c r="FD138" s="559" t="e">
        <f>INDEX(MERCREDI!$B$6:$B$29,MATCH($A$138,MERCREDI!H6:H29,0))</f>
        <v>#N/A</v>
      </c>
      <c r="FE138" s="559" t="e">
        <f>INDEX(MERCREDI!$B$6:$B$29,MATCH($A$138,MERCREDI!I6:I29,0))</f>
        <v>#N/A</v>
      </c>
      <c r="FF138" s="559" t="e">
        <f>INDEX(MERCREDI!$B$6:$B$29,MATCH($A$138,MERCREDI!J6:J29,0))</f>
        <v>#N/A</v>
      </c>
      <c r="FG138" s="559" t="e">
        <f>INDEX(MERCREDI!$B$6:$B$29,MATCH($A$138,MERCREDI!K6:K29,0))</f>
        <v>#N/A</v>
      </c>
      <c r="FH138" s="559" t="e">
        <f>INDEX(MERCREDI!$B$6:$B$29,MATCH($A$138,MERCREDI!L6:L29,0))</f>
        <v>#N/A</v>
      </c>
      <c r="FI138" s="559" t="e">
        <f>INDEX(MERCREDI!$B$6:$B$29,MATCH($A$138,MERCREDI!M6:M29,0))</f>
        <v>#N/A</v>
      </c>
      <c r="FJ138" s="559" t="e">
        <f>INDEX(MERCREDI!$B$6:$B$29,MATCH($A$138,MERCREDI!N6:N29,0))</f>
        <v>#N/A</v>
      </c>
      <c r="FK138" s="559" t="e">
        <f>INDEX(MERCREDI!$B$6:$B$29,MATCH($A$138,MERCREDI!O6:O29,0))</f>
        <v>#N/A</v>
      </c>
      <c r="FL138" s="559" t="e">
        <f>INDEX(MERCREDI!$B$6:$B$29,MATCH($A$138,MERCREDI!P6:P29,0))</f>
        <v>#N/A</v>
      </c>
      <c r="FM138" s="559" t="e">
        <f>INDEX(MERCREDI!$B$6:$B$29,MATCH($A$138,MERCREDI!Q6:Q29,0))</f>
        <v>#N/A</v>
      </c>
      <c r="FN138" s="559" t="e">
        <f>INDEX(MERCREDI!$B$6:$B$29,MATCH($A$138,MERCREDI!R6:R29,0))</f>
        <v>#N/A</v>
      </c>
      <c r="FO138" s="559" t="e">
        <f>INDEX(MERCREDI!$B$6:$B$29,MATCH($A$138,MERCREDI!S6:S29,0))</f>
        <v>#N/A</v>
      </c>
      <c r="FP138" s="559" t="e">
        <f>INDEX(MERCREDI!$B$6:$B$29,MATCH($A$138,MERCREDI!T6:T29,0))</f>
        <v>#N/A</v>
      </c>
      <c r="FQ138" s="559" t="e">
        <f>INDEX(MERCREDI!$B$6:$B$29,MATCH($A$138,MERCREDI!U6:U29,0))</f>
        <v>#N/A</v>
      </c>
      <c r="FR138" s="559" t="e">
        <f>INDEX(MERCREDI!$B$6:$B$29,MATCH($A$138,MERCREDI!V6:V29,0))</f>
        <v>#N/A</v>
      </c>
      <c r="FS138" s="559" t="e">
        <f>INDEX(MERCREDI!$B$6:$B$29,MATCH($A$138,MERCREDI!W6:W29,0))</f>
        <v>#N/A</v>
      </c>
      <c r="FT138" s="559" t="e">
        <f>INDEX(MERCREDI!$B$6:$B$29,MATCH($A$138,MERCREDI!X6:X29,0))</f>
        <v>#N/A</v>
      </c>
      <c r="FU138" s="559" t="e">
        <f>INDEX(MERCREDI!$B$6:$B$29,MATCH($A$138,MERCREDI!Y6:Y29,0))</f>
        <v>#N/A</v>
      </c>
      <c r="FV138" s="559" t="e">
        <f>INDEX(MERCREDI!$B$6:$B$29,MATCH($A$138,MERCREDI!Z6:Z29,0))</f>
        <v>#N/A</v>
      </c>
      <c r="FW138" s="559">
        <f>INDEX(MERCREDI!$B$6:$B$29,MATCH($A$138,MERCREDI!AA6:AA29,0))</f>
        <v>0.33333333333333331</v>
      </c>
      <c r="FX138" s="559">
        <f>INDEX(MERCREDI!$B$6:$B$29,MATCH($A$138,MERCREDI!AB6:AB29,0))</f>
        <v>0.33333333333333331</v>
      </c>
      <c r="FY138" s="572">
        <f t="shared" si="132"/>
        <v>0.66666666666666663</v>
      </c>
      <c r="GA138" s="570">
        <f t="shared" si="133"/>
        <v>0</v>
      </c>
      <c r="GB138" s="565" t="e">
        <f>INDEX(JEUDI!$B$6:$B$29,MATCH($A$138,JEUDI!D6:D29,0))</f>
        <v>#N/A</v>
      </c>
      <c r="GC138" s="565" t="e">
        <f>INDEX(JEUDI!$B$6:$B$29,MATCH($A$138,JEUDI!E6:E29,0))</f>
        <v>#N/A</v>
      </c>
      <c r="GD138" s="565" t="e">
        <f>INDEX(JEUDI!$B$6:$B$29,MATCH($A$138,JEUDI!F6:F29,0))</f>
        <v>#N/A</v>
      </c>
      <c r="GE138" s="565" t="e">
        <f>INDEX(JEUDI!$B$6:$B$29,MATCH($A$138,JEUDI!G6:G29,0))</f>
        <v>#N/A</v>
      </c>
      <c r="GF138" s="565" t="e">
        <f>INDEX(JEUDI!$B$6:$B$29,MATCH($A$138,JEUDI!H6:H29,0))</f>
        <v>#N/A</v>
      </c>
      <c r="GG138" s="565" t="e">
        <f>INDEX(JEUDI!$B$6:$B$29,MATCH($A$138,JEUDI!I6:I29,0))</f>
        <v>#N/A</v>
      </c>
      <c r="GH138" s="565" t="e">
        <f>INDEX(JEUDI!$B$6:$B$29,MATCH($A$138,JEUDI!J6:J29,0))</f>
        <v>#N/A</v>
      </c>
      <c r="GI138" s="565" t="e">
        <f>INDEX(JEUDI!$B$6:$B$29,MATCH($A$138,JEUDI!K6:K29,0))</f>
        <v>#N/A</v>
      </c>
      <c r="GJ138" s="565" t="e">
        <f>INDEX(JEUDI!$B$6:$B$29,MATCH($A$138,JEUDI!L6:L29,0))</f>
        <v>#N/A</v>
      </c>
      <c r="GK138" s="565" t="e">
        <f>INDEX(JEUDI!$B$6:$B$29,MATCH($A$138,JEUDI!M6:M29,0))</f>
        <v>#N/A</v>
      </c>
      <c r="GL138" s="565" t="e">
        <f>INDEX(JEUDI!$B$6:$B$29,MATCH($A$138,JEUDI!N6:N29,0))</f>
        <v>#N/A</v>
      </c>
      <c r="GM138" s="565" t="e">
        <f>INDEX(JEUDI!$B$6:$B$29,MATCH($A$138,JEUDI!O6:O29,0))</f>
        <v>#N/A</v>
      </c>
      <c r="GN138" s="565" t="e">
        <f>INDEX(JEUDI!$B$6:$B$29,MATCH($A$138,JEUDI!P6:P29,0))</f>
        <v>#N/A</v>
      </c>
      <c r="GO138" s="565" t="e">
        <f>INDEX(JEUDI!$B$6:$B$29,MATCH($A$138,JEUDI!Q6:Q29,0))</f>
        <v>#N/A</v>
      </c>
      <c r="GP138" s="565" t="e">
        <f>INDEX(JEUDI!$B$6:$B$29,MATCH($A$138,JEUDI!R6:R29,0))</f>
        <v>#N/A</v>
      </c>
      <c r="GQ138" s="565" t="e">
        <f>INDEX(JEUDI!$B$6:$B$29,MATCH($A$138,JEUDI!S6:S29,0))</f>
        <v>#N/A</v>
      </c>
      <c r="GR138" s="565" t="e">
        <f>INDEX(JEUDI!$B$6:$B$29,MATCH($A$138,JEUDI!T6:T29,0))</f>
        <v>#N/A</v>
      </c>
      <c r="GS138" s="565" t="e">
        <f>INDEX(JEUDI!$B$6:$B$29,MATCH($A$138,JEUDI!U6:U29,0))</f>
        <v>#N/A</v>
      </c>
      <c r="GT138" s="565" t="e">
        <f>INDEX(JEUDI!$B$6:$B$29,MATCH($A$138,JEUDI!V6:V29,0))</f>
        <v>#N/A</v>
      </c>
      <c r="GU138" s="565" t="e">
        <f>INDEX(JEUDI!$B$6:$B$29,MATCH($A$138,JEUDI!W6:W29,0))</f>
        <v>#N/A</v>
      </c>
      <c r="GV138" s="565" t="e">
        <f>INDEX(JEUDI!$B$6:$B$29,MATCH($A$138,JEUDI!X6:X29,0))</f>
        <v>#N/A</v>
      </c>
      <c r="GW138" s="565" t="e">
        <f>INDEX(JEUDI!$B$6:$B$29,MATCH($A$138,JEUDI!Y6:Y29,0))</f>
        <v>#N/A</v>
      </c>
      <c r="GX138" s="565" t="e">
        <f>INDEX(JEUDI!$B$6:$B$29,MATCH($A$138,JEUDI!Z6:Z29,0))</f>
        <v>#N/A</v>
      </c>
      <c r="GY138" s="565">
        <f>INDEX(JEUDI!$B$6:$B$29,MATCH($A$138,JEUDI!AA6:AA29,0))</f>
        <v>0.33333333333333331</v>
      </c>
      <c r="GZ138" s="565">
        <f>INDEX(JEUDI!$B$6:$B$29,MATCH($A$138,JEUDI!AB6:AB29,0))</f>
        <v>0.33333333333333331</v>
      </c>
      <c r="HA138" s="572">
        <f t="shared" si="134"/>
        <v>0.66666666666666663</v>
      </c>
      <c r="HC138" s="772">
        <f t="shared" si="135"/>
        <v>0</v>
      </c>
      <c r="HD138" s="565" t="e">
        <f>INDEX(VENDREDI!$B$6:$B$29,MATCH($A$138,VENDREDI!D6:D29,0))</f>
        <v>#N/A</v>
      </c>
      <c r="HE138" s="565" t="e">
        <f>INDEX(VENDREDI!$B$6:$B$29,MATCH($A$138,VENDREDI!E6:E29,0))</f>
        <v>#N/A</v>
      </c>
      <c r="HF138" s="565" t="e">
        <f>INDEX(VENDREDI!$B$6:$B$29,MATCH($A$138,VENDREDI!F6:F29,0))</f>
        <v>#N/A</v>
      </c>
      <c r="HG138" s="565" t="e">
        <f>INDEX(VENDREDI!$B$6:$B$29,MATCH($A$138,VENDREDI!G6:G29,0))</f>
        <v>#N/A</v>
      </c>
      <c r="HH138" s="565" t="e">
        <f>INDEX(VENDREDI!$B$6:$B$29,MATCH($A$138,VENDREDI!H6:H29,0))</f>
        <v>#N/A</v>
      </c>
      <c r="HI138" s="565" t="e">
        <f>INDEX(VENDREDI!$B$6:$B$29,MATCH($A$138,VENDREDI!I6:I29,0))</f>
        <v>#N/A</v>
      </c>
      <c r="HJ138" s="565" t="e">
        <f>INDEX(VENDREDI!$B$6:$B$29,MATCH($A$138,VENDREDI!J6:J29,0))</f>
        <v>#N/A</v>
      </c>
      <c r="HK138" s="565" t="e">
        <f>INDEX(VENDREDI!$B$6:$B$29,MATCH($A$138,VENDREDI!K6:K29,0))</f>
        <v>#N/A</v>
      </c>
      <c r="HL138" s="565" t="e">
        <f>INDEX(VENDREDI!$B$6:$B$29,MATCH($A$138,VENDREDI!L6:L29,0))</f>
        <v>#N/A</v>
      </c>
      <c r="HM138" s="565" t="e">
        <f>INDEX(VENDREDI!$B$6:$B$29,MATCH($A$138,VENDREDI!M6:M29,0))</f>
        <v>#N/A</v>
      </c>
      <c r="HN138" s="565" t="e">
        <f>INDEX(VENDREDI!$B$6:$B$29,MATCH($A$138,VENDREDI!N6:N29,0))</f>
        <v>#N/A</v>
      </c>
      <c r="HO138" s="565" t="e">
        <f>INDEX(VENDREDI!$B$6:$B$29,MATCH($A$138,VENDREDI!O6:O29,0))</f>
        <v>#N/A</v>
      </c>
      <c r="HP138" s="565" t="e">
        <f>INDEX(VENDREDI!$B$6:$B$29,MATCH($A$138,VENDREDI!P6:P29,0))</f>
        <v>#N/A</v>
      </c>
      <c r="HQ138" s="565" t="e">
        <f>INDEX(VENDREDI!$B$6:$B$29,MATCH($A$138,VENDREDI!Q6:Q29,0))</f>
        <v>#N/A</v>
      </c>
      <c r="HR138" s="565" t="e">
        <f>INDEX(VENDREDI!$B$6:$B$29,MATCH($A$138,VENDREDI!R6:R29,0))</f>
        <v>#N/A</v>
      </c>
      <c r="HS138" s="565" t="e">
        <f>INDEX(VENDREDI!$B$6:$B$29,MATCH($A$138,VENDREDI!S6:S29,0))</f>
        <v>#N/A</v>
      </c>
      <c r="HT138" s="565" t="e">
        <f>INDEX(VENDREDI!$B$6:$B$29,MATCH($A$138,VENDREDI!T6:T29,0))</f>
        <v>#N/A</v>
      </c>
      <c r="HU138" s="565" t="e">
        <f>INDEX(VENDREDI!$B$6:$B$29,MATCH($A$138,VENDREDI!U6:U29,0))</f>
        <v>#N/A</v>
      </c>
      <c r="HV138" s="565" t="e">
        <f>INDEX(VENDREDI!$B$6:$B$29,MATCH($A$138,VENDREDI!V6:V29,0))</f>
        <v>#N/A</v>
      </c>
      <c r="HW138" s="565" t="e">
        <f>INDEX(VENDREDI!$B$6:$B$29,MATCH($A$138,VENDREDI!W6:W29,0))</f>
        <v>#N/A</v>
      </c>
      <c r="HX138" s="565" t="e">
        <f>INDEX(VENDREDI!$B$6:$B$29,MATCH($A$138,VENDREDI!X6:X29,0))</f>
        <v>#N/A</v>
      </c>
      <c r="HY138" s="565" t="e">
        <f>INDEX(VENDREDI!$B$6:$B$29,MATCH($A$138,VENDREDI!Y6:Y29,0))</f>
        <v>#N/A</v>
      </c>
      <c r="HZ138" s="565" t="e">
        <f>INDEX(VENDREDI!$B$6:$B$29,MATCH($A$138,VENDREDI!Z6:Z29,0))</f>
        <v>#N/A</v>
      </c>
      <c r="IA138" s="565">
        <f>INDEX(VENDREDI!$B$6:$B$29,MATCH($A$138,VENDREDI!AA6:AA29,0))</f>
        <v>0.33333333333333331</v>
      </c>
      <c r="IB138" s="565">
        <f>INDEX(VENDREDI!$B$6:$B$29,MATCH($A$138,VENDREDI!AB6:AB29,0))</f>
        <v>0.33333333333333331</v>
      </c>
      <c r="IC138" s="572">
        <f t="shared" si="136"/>
        <v>0.66666666666666663</v>
      </c>
      <c r="IG138" s="772">
        <f t="shared" si="137"/>
        <v>0</v>
      </c>
      <c r="JG138" s="572">
        <f t="shared" si="138"/>
        <v>0</v>
      </c>
      <c r="JI138" s="772">
        <f t="shared" si="139"/>
        <v>0</v>
      </c>
      <c r="KI138" s="572">
        <f t="shared" si="140"/>
        <v>0</v>
      </c>
      <c r="KK138" s="565">
        <f t="shared" si="141"/>
        <v>0</v>
      </c>
      <c r="LK138" s="572">
        <f t="shared" si="142"/>
        <v>0</v>
      </c>
      <c r="LM138" s="565">
        <f t="shared" si="143"/>
        <v>0</v>
      </c>
      <c r="MM138" s="572">
        <f t="shared" si="144"/>
        <v>0</v>
      </c>
      <c r="MP138" s="565">
        <f t="shared" si="145"/>
        <v>0</v>
      </c>
      <c r="NP138" s="572">
        <f t="shared" si="146"/>
        <v>0</v>
      </c>
      <c r="NS138" s="564">
        <f t="shared" si="147"/>
        <v>0</v>
      </c>
      <c r="NT138" s="617" t="e">
        <f>INDEX(LUNDI!$B$63:$B$66,MATCH(A138,LUNDI!$D$63:$D$66,0))</f>
        <v>#N/A</v>
      </c>
      <c r="NU138" s="618" t="e">
        <f>INDEX(LUNDI!$B$63:$B$66,MATCH(A138,LUNDI!$E$63:$E$66,0))</f>
        <v>#N/A</v>
      </c>
      <c r="NV138" s="625" t="e">
        <f>INDEX(LUNDI!$H$63:$H$66,MATCH(A138,LUNDI!$J$63:$J$66,0))</f>
        <v>#N/A</v>
      </c>
      <c r="NW138" s="626" t="e">
        <f>INDEX(LUNDI!$H$63:$H$66,MATCH(A138,LUNDI!$K$63:$K$66,0))</f>
        <v>#N/A</v>
      </c>
      <c r="NX138" s="617" t="e">
        <f>INDEX(MARDI!$B$63:$B$66,MATCH(A138,MARDI!$D$63:$D$66,0))</f>
        <v>#N/A</v>
      </c>
      <c r="NY138" s="618" t="e">
        <f>INDEX(MARDI!$B$63:$B$66,MATCH(A138,MARDI!$E$63:$E$66,0))</f>
        <v>#N/A</v>
      </c>
      <c r="NZ138" s="625" t="e">
        <f>INDEX(MARDI!$H$63:$H$66,MATCH(A138,MARDI!$J$63:$J$66,0))</f>
        <v>#N/A</v>
      </c>
      <c r="OA138" s="626" t="e">
        <f>INDEX(MARDI!$H$63:$H$66,MATCH(A138,MARDI!$K$63:$K$66,0))</f>
        <v>#N/A</v>
      </c>
      <c r="OB138" s="617" t="e">
        <f>INDEX(MERCREDI!$B$63:$B$66,MATCH(A138,MERCREDI!$D$63:$D$66,0))</f>
        <v>#N/A</v>
      </c>
      <c r="OC138" s="618" t="e">
        <f>INDEX(MERCREDI!$B$63:$B$66,MATCH(A138,MERCREDI!$E$63:$E$66,0))</f>
        <v>#N/A</v>
      </c>
      <c r="OD138" s="625" t="e">
        <f>INDEX(MERCREDI!$H$63:$H$66,MATCH(A138,MERCREDI!$J$63:$J$66,0))</f>
        <v>#N/A</v>
      </c>
      <c r="OE138" s="626" t="e">
        <f>INDEX(MERCREDI!$H$63:$H$66,MATCH(A138,MERCREDI!$K$63:$K$66,0))</f>
        <v>#N/A</v>
      </c>
      <c r="OF138" s="617" t="e">
        <f>INDEX(JEUDI!$B$63:$B$66,MATCH(A138,JEUDI!$D$63:$D$66,0))</f>
        <v>#N/A</v>
      </c>
      <c r="OG138" s="618" t="e">
        <f>INDEX(JEUDI!$B$63:$B$66,MATCH(A138,JEUDI!$E$63:$E$66,0))</f>
        <v>#N/A</v>
      </c>
      <c r="OH138" s="625" t="e">
        <f>INDEX(JEUDI!$H$63:$H$66,MATCH(A138,JEUDI!$J$63:$J$66,0))</f>
        <v>#N/A</v>
      </c>
      <c r="OI138" s="626" t="e">
        <f>INDEX(JEUDI!$H$63:$H$66,MATCH(A138,JEUDI!$K$63:$K$66,0))</f>
        <v>#N/A</v>
      </c>
      <c r="OJ138" s="617" t="e">
        <f>INDEX(VENDREDI!$B$63:$B$66,MATCH(A138,VENDREDI!$D$63:$D$66,0))</f>
        <v>#N/A</v>
      </c>
      <c r="OK138" s="618" t="e">
        <f>INDEX(VENDREDI!$B$63:$B$66,MATCH(A138,VENDREDI!$E$63:$E$66,0))</f>
        <v>#N/A</v>
      </c>
      <c r="OL138" s="625" t="e">
        <f>INDEX(VENDREDI!$H$63:$H$66,MATCH(A138,VENDREDI!$J$63:$J$66,0))</f>
        <v>#N/A</v>
      </c>
      <c r="OM138" s="626" t="e">
        <f>INDEX(VENDREDI!$H$63:$H$66,MATCH(A138,VENDREDI!$K$63:$K$66,0))</f>
        <v>#N/A</v>
      </c>
      <c r="ON138" s="669">
        <f t="shared" si="148"/>
        <v>0</v>
      </c>
      <c r="OO138" s="641" t="e">
        <f>INDEX(LUNDI!$C$63:$C$66,MATCH(A138,LUNDI!$D$63:$D$66,0))</f>
        <v>#N/A</v>
      </c>
      <c r="OP138" s="642" t="e">
        <f>INDEX(LUNDI!$C$63:$C$66,MATCH(A138,LUNDI!$E$63:$E$66,0))</f>
        <v>#N/A</v>
      </c>
      <c r="OQ138" s="645" t="e">
        <f>INDEX(LUNDI!$I$63:$I$66,MATCH(A138,LUNDI!$J$63:$J$66,0))</f>
        <v>#N/A</v>
      </c>
      <c r="OR138" s="646" t="e">
        <f>INDEX(LUNDI!$I$63:$I$66,MATCH(A138,LUNDI!$K$63:$K$66,0))</f>
        <v>#N/A</v>
      </c>
      <c r="OS138" s="649" t="e">
        <f>INDEX(MARDI!$C$63:$C$66,MATCH(A138,MARDI!$D$63:$D$66,0))</f>
        <v>#N/A</v>
      </c>
      <c r="OT138" s="650" t="e">
        <f>INDEX(MARDI!$C$63:$C$66,MATCH(A138,MARDI!$E$63:$E$66,0))</f>
        <v>#N/A</v>
      </c>
      <c r="OU138" s="651" t="e">
        <f>INDEX(MARDI!$I$63:$I$66,MATCH(A138,MARDI!$J$63:$J$66,0))</f>
        <v>#N/A</v>
      </c>
      <c r="OV138" s="652" t="e">
        <f>INDEX(MARDI!$I$63:$I$66,MATCH(A138,MARDI!$K$63:$K$66,0))</f>
        <v>#N/A</v>
      </c>
      <c r="OW138" s="657" t="e">
        <f>INDEX(MERCREDI!$C$63:$C$66,MATCH(A138,MERCREDI!$D$63:$D$66,0))</f>
        <v>#N/A</v>
      </c>
      <c r="OX138" s="658" t="e">
        <f>INDEX(MERCREDI!$C$63:$C$66,MATCH(A138,MERCREDI!$E$63:$E$66,0))</f>
        <v>#N/A</v>
      </c>
      <c r="OY138" s="659" t="e">
        <f>INDEX(MERCREDI!$I$63:$I$66,MATCH(A138,MERCREDI!$J$63:$J$66,0))</f>
        <v>#N/A</v>
      </c>
      <c r="OZ138" s="660" t="e">
        <f>INDEX(MERCREDI!$I$63:$I$66,MATCH(A138,MERCREDI!$K$63:$K$66,0))</f>
        <v>#N/A</v>
      </c>
      <c r="PA138" s="657" t="e">
        <f>INDEX(JEUDI!$C$63:$C$66,MATCH(A138,JEUDI!$D$63:$D$66,0))</f>
        <v>#N/A</v>
      </c>
      <c r="PB138" s="658" t="e">
        <f>INDEX(JEUDI!$C$63:$C$66,MATCH(A138,JEUDI!$E$63:$E$66,0))</f>
        <v>#N/A</v>
      </c>
      <c r="PC138" s="659" t="e">
        <f>INDEX(JEUDI!$I$63:$I$66,MATCH(A138,JEUDI!$J$63:$J$66,0))</f>
        <v>#N/A</v>
      </c>
      <c r="PD138" s="660" t="e">
        <f>INDEX(JEUDI!$I$63:$I$66,MATCH(A138,JEUDI!$K$63:$K$66,0))</f>
        <v>#N/A</v>
      </c>
      <c r="PE138" s="657" t="e">
        <f>INDEX(VENDREDI!$C$63:$C$66,MATCH(A138,VENDREDI!$D$63:$D$66,0))</f>
        <v>#N/A</v>
      </c>
      <c r="PF138" s="658" t="e">
        <f>INDEX(VENDREDI!$C$63:$C$66,MATCH(A138,VENDREDI!$E$63:$E$66,0))</f>
        <v>#N/A</v>
      </c>
      <c r="PG138" s="659" t="e">
        <f>INDEX(VENDREDI!$I$63:$I$66,MATCH(A138,VENDREDI!$J$63:$J$66,0))</f>
        <v>#N/A</v>
      </c>
      <c r="PH138" s="660" t="e">
        <f>INDEX(VENDREDI!$I$63:$I$66,MATCH(A138,VENDREDI!$K$63:$K$66,0))</f>
        <v>#N/A</v>
      </c>
    </row>
    <row r="139" spans="1:424" x14ac:dyDescent="0.25">
      <c r="A139" s="198">
        <f>'LISTE DES PROFS'!A134</f>
        <v>0</v>
      </c>
      <c r="B139" s="226">
        <f t="shared" si="122"/>
        <v>0</v>
      </c>
      <c r="C139" s="487">
        <f t="shared" si="123"/>
        <v>0</v>
      </c>
      <c r="D139" s="481">
        <f t="shared" si="124"/>
        <v>0</v>
      </c>
      <c r="E139" s="482">
        <f t="shared" si="125"/>
        <v>0</v>
      </c>
      <c r="F139" s="226">
        <f t="shared" si="126"/>
        <v>0</v>
      </c>
      <c r="G139" s="487">
        <f t="shared" si="127"/>
        <v>0</v>
      </c>
      <c r="H139" s="481">
        <f t="shared" si="97"/>
        <v>0</v>
      </c>
      <c r="I139" s="482">
        <f t="shared" si="128"/>
        <v>0</v>
      </c>
      <c r="J139" s="226">
        <f t="shared" si="105"/>
        <v>0</v>
      </c>
      <c r="K139" s="487">
        <f t="shared" si="106"/>
        <v>0</v>
      </c>
      <c r="L139" s="481">
        <f t="shared" si="107"/>
        <v>0</v>
      </c>
      <c r="M139" s="482">
        <f t="shared" si="108"/>
        <v>0</v>
      </c>
      <c r="N139" s="492">
        <f t="shared" si="129"/>
        <v>0</v>
      </c>
      <c r="P139" s="226">
        <f>COUNTIF(LUNDI!$D$6:$AB$15,A139)</f>
        <v>0</v>
      </c>
      <c r="Q139" s="228">
        <f>COUNTIF(LUNDI!$D$20:$Y$29,A139)</f>
        <v>0</v>
      </c>
      <c r="R139" s="444">
        <f t="shared" si="109"/>
        <v>0</v>
      </c>
      <c r="S139" s="228">
        <f>COUNTIF(MARDI!$D$6:$AB$15,A139)</f>
        <v>0</v>
      </c>
      <c r="T139" s="228">
        <f>COUNTIF(MARDI!$D$20:$Y$29,A139)</f>
        <v>0</v>
      </c>
      <c r="U139" s="444">
        <f t="shared" si="110"/>
        <v>0</v>
      </c>
      <c r="V139" s="228">
        <f>COUNTIF(MERCREDI!$D$6:$AB$15,A139)</f>
        <v>0</v>
      </c>
      <c r="W139" s="228">
        <f>COUNTIF(MERCREDI!$D$20:$Y$29,A139)</f>
        <v>0</v>
      </c>
      <c r="X139" s="444">
        <f t="shared" si="111"/>
        <v>0</v>
      </c>
      <c r="Y139" s="228">
        <f>COUNTIF(JEUDI!$D$6:$AB$15,A139)</f>
        <v>0</v>
      </c>
      <c r="Z139" s="228">
        <f>COUNTIF(JEUDI!$D$20:$Y$29,A139)</f>
        <v>0</v>
      </c>
      <c r="AA139" s="444">
        <f t="shared" si="112"/>
        <v>0</v>
      </c>
      <c r="AB139" s="228">
        <f>COUNTIF(VENDREDI!$D$6:$AB$15,A139)</f>
        <v>0</v>
      </c>
      <c r="AC139" s="229">
        <f>COUNTIF(VENDREDI!$D$20:$Y$29,A139)</f>
        <v>0</v>
      </c>
      <c r="AD139" s="451">
        <f t="shared" si="113"/>
        <v>0</v>
      </c>
      <c r="AE139" s="226">
        <f>COUNTIF(LUNDI!$D$63:$D$66,A139)</f>
        <v>0</v>
      </c>
      <c r="AF139" s="227">
        <f>COUNTIF(LUNDI!$E$63:$E$66,A139)</f>
        <v>0</v>
      </c>
      <c r="AG139" s="228">
        <f>COUNTIF(MARDI!$D$63:$D$66,A139)</f>
        <v>0</v>
      </c>
      <c r="AH139" s="234">
        <f>COUNTIF(MARDI!$E$63:$E$66,A139)</f>
        <v>0</v>
      </c>
      <c r="AI139" s="228">
        <f>COUNTIF(MERCREDI!$D$63:$D$66,A139)</f>
        <v>0</v>
      </c>
      <c r="AJ139" s="234">
        <f>COUNTIF(MERCREDI!$E$63:$E$66,A139)</f>
        <v>0</v>
      </c>
      <c r="AK139" s="228">
        <f>COUNTIF(JEUDI!$D$63:$D$66,A139)</f>
        <v>0</v>
      </c>
      <c r="AL139" s="227">
        <f>COUNTIF(JEUDI!$E$63:$E$66,A139)</f>
        <v>0</v>
      </c>
      <c r="AM139" s="228">
        <f>COUNTIF(VENDREDI!$D$63:$D$66,A139)</f>
        <v>0</v>
      </c>
      <c r="AN139" s="525">
        <f>COUNTIF(VENDREDI!$E$63:$E$66,A139)</f>
        <v>0</v>
      </c>
      <c r="AO139" s="226">
        <f>COUNTIF(LUNDI!$F$63:$F$66,A139)</f>
        <v>0</v>
      </c>
      <c r="AP139" s="227"/>
      <c r="AQ139" s="228">
        <f>COUNTIF(MARDI!$F$63:$F$66,A139)</f>
        <v>0</v>
      </c>
      <c r="AR139" s="227"/>
      <c r="AS139" s="228">
        <f>COUNTIF(MERCREDI!$F$63:$F$66,A139)</f>
        <v>0</v>
      </c>
      <c r="AT139" s="227"/>
      <c r="AU139" s="228">
        <f>COUNTIF(JEUDI!$F$63:$F$66,A139)</f>
        <v>0</v>
      </c>
      <c r="AV139" s="227"/>
      <c r="AW139" s="229">
        <f>COUNTIF(VENDREDI!$F$63:$F$66,A139)</f>
        <v>0</v>
      </c>
      <c r="AZ139" s="236">
        <f>COUNTIF(LUNDI!$D$35:$AB$44,A139)</f>
        <v>0</v>
      </c>
      <c r="BA139" s="237">
        <f>COUNTIF(LUNDI!$D$49:$Y$58,A139)</f>
        <v>0</v>
      </c>
      <c r="BB139" s="444">
        <f t="shared" si="114"/>
        <v>0</v>
      </c>
      <c r="BC139" s="237">
        <f>COUNTIF(MARDI!$D$35:$AB$44,A139)</f>
        <v>0</v>
      </c>
      <c r="BD139" s="237">
        <f>COUNTIF(MARDI!$D$49:$Y$58,A139)</f>
        <v>0</v>
      </c>
      <c r="BE139" s="444">
        <f t="shared" si="115"/>
        <v>0</v>
      </c>
      <c r="BF139" s="237">
        <f>COUNTIF(MERCREDI!$D$35:$AB$44,A139)</f>
        <v>0</v>
      </c>
      <c r="BG139" s="237">
        <f>COUNTIF(MERCREDI!$D$49:$Y$58,A139)</f>
        <v>0</v>
      </c>
      <c r="BH139" s="444">
        <f t="shared" si="116"/>
        <v>0</v>
      </c>
      <c r="BI139" s="237">
        <f>COUNTIF(JEUDI!$D$35:$AB$44,A139)</f>
        <v>0</v>
      </c>
      <c r="BJ139" s="237">
        <f>COUNTIF(JEUDI!$D$49:$Y$58,A139)</f>
        <v>0</v>
      </c>
      <c r="BK139" s="444">
        <f t="shared" si="117"/>
        <v>0</v>
      </c>
      <c r="BL139" s="237">
        <f>COUNTIF(VENDREDI!$D$35:$AB$44,A139)</f>
        <v>0</v>
      </c>
      <c r="BM139" s="238">
        <f>COUNTIF(VENDREDI!$D$49:$Y$58,A139)</f>
        <v>0</v>
      </c>
      <c r="BN139" s="451">
        <f t="shared" si="118"/>
        <v>0</v>
      </c>
      <c r="BO139" s="207">
        <f>COUNTIF(LUNDI!$J$63:$J$66,A139)</f>
        <v>0</v>
      </c>
      <c r="BP139" s="41">
        <f>COUNTIF(LUNDI!$K$63:$K$66,A139)</f>
        <v>0</v>
      </c>
      <c r="BQ139" s="207">
        <f>COUNTIF(MARDI!$J$63:$J$66,A139)</f>
        <v>0</v>
      </c>
      <c r="BR139" s="41">
        <f>COUNTIF(MARDI!$K$63:$K$66,A139)</f>
        <v>0</v>
      </c>
      <c r="BS139" s="207">
        <f>COUNTIF(MERCREDI!$J$63:$J$66,A139)</f>
        <v>0</v>
      </c>
      <c r="BT139" s="41">
        <f>COUNTIF(MERCREDI!$K$63:$K$66,A139)</f>
        <v>0</v>
      </c>
      <c r="BU139" s="207">
        <f>COUNTIF(JEUDI!$J$63:$J$66,A139)</f>
        <v>0</v>
      </c>
      <c r="BV139" s="41">
        <f>COUNTIF(JEUDI!$K$63:$K$66,A139)</f>
        <v>0</v>
      </c>
      <c r="BW139" s="207">
        <f>COUNTIF(VENDREDI!$J$63:$J$66,A139)</f>
        <v>0</v>
      </c>
      <c r="BX139" s="42">
        <f>COUNTIF(VENDREDI!$K$63:$K$66,A139)</f>
        <v>0</v>
      </c>
      <c r="BY139" s="207">
        <f>COUNTIF(LUNDI!$L$66:$L195,A139)</f>
        <v>0</v>
      </c>
      <c r="BZ139" s="208"/>
      <c r="CA139" s="41">
        <f>COUNTIF(MARDI!$L$63:$L$66,A139)</f>
        <v>0</v>
      </c>
      <c r="CB139" s="208"/>
      <c r="CC139" s="208">
        <f>COUNTIF(MERCREDI!$L$63:$L$66,A139)</f>
        <v>0</v>
      </c>
      <c r="CD139" s="208"/>
      <c r="CE139" s="41">
        <f>COUNTIF(JEUDI!$L$63:$L$66,A139)</f>
        <v>0</v>
      </c>
      <c r="CF139" s="208"/>
      <c r="CG139" s="209">
        <f>COUNTIF(VENDREDI!$L$63:$L$66,A139)</f>
        <v>0</v>
      </c>
      <c r="CH139" s="466"/>
      <c r="CI139" s="466"/>
      <c r="CJ139" s="466"/>
      <c r="CK139" s="43">
        <f>COUNTIF(LUNDI!$O$64:$O$66,A139)</f>
        <v>0</v>
      </c>
      <c r="CL139" s="41">
        <f>COUNTIF(MARDI!$O$64:$O$66,A139)</f>
        <v>0</v>
      </c>
      <c r="CM139" s="41">
        <f>COUNTIF(MERCREDI!$O$64:$O$66,A139)</f>
        <v>0</v>
      </c>
      <c r="CN139" s="41">
        <f>COUNTIF(JEUDI!$O$64:$O$66,A139)</f>
        <v>0</v>
      </c>
      <c r="CO139" s="42">
        <f>COUNTIF(VENDREDI!$O$64:$O$66,A139)</f>
        <v>0</v>
      </c>
      <c r="CQ139" s="43">
        <f>COUNTIF(LUNDI!$P$64:$P$66,A139)</f>
        <v>0</v>
      </c>
      <c r="CR139" s="41">
        <f>COUNTIF(MARDI!$P$64:$P$66,A139)</f>
        <v>0</v>
      </c>
      <c r="CS139" s="41">
        <f>COUNTIF(MERCREDI!$P$64:$P$66,A139)</f>
        <v>0</v>
      </c>
      <c r="CT139" s="41">
        <f>COUNTIF(JEUDI!$P$64:$P$66,A139)</f>
        <v>0</v>
      </c>
      <c r="CU139" s="42">
        <f>COUNTIF(VENDREDI!$P$64:$P$66,A139)</f>
        <v>0</v>
      </c>
      <c r="CV139" s="543">
        <f t="shared" si="130"/>
        <v>0</v>
      </c>
      <c r="CW139" s="559" t="e">
        <f>INDEX(LUNDI!$B$6:$B$29,MATCH($A$139,LUNDI!D6:D29,0))</f>
        <v>#N/A</v>
      </c>
      <c r="CX139" s="559" t="e">
        <f>INDEX(LUNDI!$B$6:$B$29,MATCH($A$139,LUNDI!E6:E29,0))</f>
        <v>#N/A</v>
      </c>
      <c r="CY139" s="559" t="e">
        <f>INDEX(LUNDI!$B$6:$B$29,MATCH($A$139,LUNDI!F6:F29,0))</f>
        <v>#N/A</v>
      </c>
      <c r="CZ139" s="559" t="e">
        <f>INDEX(LUNDI!$B$6:$B$29,MATCH($A$139,LUNDI!G6:G29,0))</f>
        <v>#N/A</v>
      </c>
      <c r="DA139" s="559" t="e">
        <f>INDEX(LUNDI!$B$6:$B$29,MATCH($A$139,LUNDI!H6:H29,0))</f>
        <v>#N/A</v>
      </c>
      <c r="DB139" s="559" t="e">
        <f>INDEX(LUNDI!$B$6:$B$29,MATCH($A$139,LUNDI!I6:I29,0))</f>
        <v>#N/A</v>
      </c>
      <c r="DC139" s="559" t="e">
        <f>INDEX(LUNDI!$B$6:$B$29,MATCH($A$139,LUNDI!J6:J29,0))</f>
        <v>#N/A</v>
      </c>
      <c r="DD139" s="559" t="e">
        <f>INDEX(LUNDI!$B$6:$B$29,MATCH($A$139,LUNDI!K6:K29,0))</f>
        <v>#N/A</v>
      </c>
      <c r="DE139" s="559" t="e">
        <f>INDEX(LUNDI!$B$6:$B$29,MATCH($A$139,LUNDI!L6:L29,0))</f>
        <v>#N/A</v>
      </c>
      <c r="DF139" s="559" t="e">
        <f>INDEX(LUNDI!$B$6:$B$29,MATCH($A$139,LUNDI!M6:M29,0))</f>
        <v>#N/A</v>
      </c>
      <c r="DG139" s="559" t="e">
        <f>INDEX(LUNDI!$B$6:$B$29,MATCH($A$139,LUNDI!N6:N29,0))</f>
        <v>#N/A</v>
      </c>
      <c r="DH139" s="559" t="e">
        <f>INDEX(LUNDI!$B$6:$B$29,MATCH($A$139,LUNDI!O6:O29,0))</f>
        <v>#N/A</v>
      </c>
      <c r="DI139" s="559" t="e">
        <f>INDEX(LUNDI!$B$6:$B$29,MATCH($A$139,LUNDI!P6:P29,0))</f>
        <v>#N/A</v>
      </c>
      <c r="DJ139" s="559" t="e">
        <f>INDEX(LUNDI!$B$6:$B$29,MATCH($A$139,LUNDI!Q6:Q29,0))</f>
        <v>#N/A</v>
      </c>
      <c r="DK139" s="559" t="e">
        <f>INDEX(LUNDI!$B$6:$B$29,MATCH($A$139,LUNDI!R6:R29,0))</f>
        <v>#N/A</v>
      </c>
      <c r="DL139" s="559" t="e">
        <f>INDEX(LUNDI!$B$6:$B$29,MATCH($A$139,LUNDI!S6:S29,0))</f>
        <v>#N/A</v>
      </c>
      <c r="DM139" s="559" t="e">
        <f>INDEX(LUNDI!$B$6:$B$29,MATCH($A$139,LUNDI!T6:T29,0))</f>
        <v>#N/A</v>
      </c>
      <c r="DN139" s="559" t="e">
        <f>INDEX(LUNDI!$B$6:$B$29,MATCH($A$139,LUNDI!U6:U29,0))</f>
        <v>#N/A</v>
      </c>
      <c r="DO139" s="559" t="e">
        <f>INDEX(LUNDI!$B$6:$B$29,MATCH($A$139,LUNDI!V6:V29,0))</f>
        <v>#N/A</v>
      </c>
      <c r="DP139" s="559" t="e">
        <f>INDEX(LUNDI!$B$6:$B$29,MATCH($A$139,LUNDI!W6:W29,0))</f>
        <v>#N/A</v>
      </c>
      <c r="DQ139" s="559" t="e">
        <f>INDEX(LUNDI!$B$6:$B$29,MATCH($A$139,LUNDI!X6:X29,0))</f>
        <v>#N/A</v>
      </c>
      <c r="DR139" s="559" t="e">
        <f>INDEX(LUNDI!$B$6:$B$29,MATCH($A$139,LUNDI!Y6:Y29,0))</f>
        <v>#N/A</v>
      </c>
      <c r="DS139" s="559" t="e">
        <f>INDEX(LUNDI!$B$6:$B$29,MATCH($A$139,LUNDI!Z6:Z29,0))</f>
        <v>#N/A</v>
      </c>
      <c r="DT139" s="559">
        <f>INDEX(LUNDI!$B$6:$B$29,MATCH($A$139,LUNDI!AA6:AA29,0))</f>
        <v>0.33333333333333331</v>
      </c>
      <c r="DU139" s="559">
        <f>INDEX(LUNDI!$B$6:$B$29,MATCH($A$139,LUNDI!AB6:AB29,0))</f>
        <v>0.33333333333333331</v>
      </c>
      <c r="DV139" s="572">
        <f t="shared" si="119"/>
        <v>0.66666666666666663</v>
      </c>
      <c r="DW139" s="543">
        <f t="shared" si="120"/>
        <v>0</v>
      </c>
      <c r="DX139" s="559" t="e">
        <f>INDEX(MARDI!$B$6:$B$29,MATCH($A$139,MARDI!D6:D29,0))</f>
        <v>#N/A</v>
      </c>
      <c r="DY139" s="559" t="e">
        <f>INDEX(MARDI!$B$6:$B$29,MATCH($A$139,MARDI!E6:E29,0))</f>
        <v>#N/A</v>
      </c>
      <c r="DZ139" s="559" t="e">
        <f>INDEX(MARDI!$B$6:$B$29,MATCH($A$139,MARDI!F6:F29,0))</f>
        <v>#N/A</v>
      </c>
      <c r="EA139" s="559" t="e">
        <f>INDEX(MARDI!$B$6:$B$29,MATCH($A$139,MARDI!G6:G29,0))</f>
        <v>#N/A</v>
      </c>
      <c r="EB139" s="559" t="e">
        <f>INDEX(MARDI!$B$6:$B$29,MATCH($A$139,MARDI!H6:H29,0))</f>
        <v>#N/A</v>
      </c>
      <c r="EC139" s="559" t="e">
        <f>INDEX(MARDI!$B$6:$B$29,MATCH($A$139,MARDI!I6:I29,0))</f>
        <v>#N/A</v>
      </c>
      <c r="ED139" s="559" t="e">
        <f>INDEX(MARDI!$B$6:$B$29,MATCH($A$139,MARDI!J6:J29,0))</f>
        <v>#N/A</v>
      </c>
      <c r="EE139" s="559" t="e">
        <f>INDEX(MARDI!$B$6:$B$29,MATCH($A$139,MARDI!K6:K29,0))</f>
        <v>#N/A</v>
      </c>
      <c r="EF139" s="559" t="e">
        <f>INDEX(MARDI!$B$6:$B$29,MATCH($A$139,MARDI!L6:L29,0))</f>
        <v>#N/A</v>
      </c>
      <c r="EG139" s="559" t="e">
        <f>INDEX(MARDI!$B$6:$B$29,MATCH($A$139,MARDI!M6:M29,0))</f>
        <v>#N/A</v>
      </c>
      <c r="EH139" s="559" t="e">
        <f>INDEX(MARDI!$B$6:$B$29,MATCH($A$139,MARDI!N6:N29,0))</f>
        <v>#N/A</v>
      </c>
      <c r="EI139" s="559" t="e">
        <f>INDEX(MARDI!$B$6:$B$29,MATCH($A$139,MARDI!O6:O29,0))</f>
        <v>#N/A</v>
      </c>
      <c r="EJ139" s="559" t="e">
        <f>INDEX(MARDI!$B$6:$B$29,MATCH($A$139,MARDI!P6:P29,0))</f>
        <v>#N/A</v>
      </c>
      <c r="EK139" s="559" t="e">
        <f>INDEX(MARDI!$B$6:$B$29,MATCH($A$139,MARDI!Q6:Q29,0))</f>
        <v>#N/A</v>
      </c>
      <c r="EL139" s="559" t="e">
        <f>INDEX(MARDI!$B$6:$B$29,MATCH($A$139,MARDI!R6:R29,0))</f>
        <v>#N/A</v>
      </c>
      <c r="EM139" s="559" t="e">
        <f>INDEX(MARDI!$B$6:$B$29,MATCH($A$139,MARDI!S6:S29,0))</f>
        <v>#N/A</v>
      </c>
      <c r="EN139" s="559" t="e">
        <f>INDEX(MARDI!$B$6:$B$29,MATCH($A$139,MARDI!T6:T29,0))</f>
        <v>#N/A</v>
      </c>
      <c r="EO139" s="559" t="e">
        <f>INDEX(MARDI!$B$6:$B$29,MATCH($A$139,MARDI!U6:U29,0))</f>
        <v>#N/A</v>
      </c>
      <c r="EP139" s="559" t="e">
        <f>INDEX(MARDI!$B$6:$B$29,MATCH($A$139,MARDI!V6:V29,0))</f>
        <v>#N/A</v>
      </c>
      <c r="EQ139" s="559" t="e">
        <f>INDEX(MARDI!$B$6:$B$29,MATCH($A$139,MARDI!W6:W29,0))</f>
        <v>#N/A</v>
      </c>
      <c r="ER139" s="559" t="e">
        <f>INDEX(MARDI!$B$6:$B$29,MATCH($A$139,MARDI!X6:X29,0))</f>
        <v>#N/A</v>
      </c>
      <c r="ES139" s="559" t="e">
        <f>INDEX(MARDI!$B$6:$B$29,MATCH($A$139,MARDI!Y6:Y29,0))</f>
        <v>#N/A</v>
      </c>
      <c r="ET139" s="559" t="e">
        <f>INDEX(MARDI!$B$6:$B$29,MATCH($A$139,MARDI!Z6:Z29,0))</f>
        <v>#N/A</v>
      </c>
      <c r="EU139" s="559">
        <f>INDEX(MARDI!$B$6:$B$29,MATCH($A$139,MARDI!AA6:AA29,0))</f>
        <v>0.33333333333333331</v>
      </c>
      <c r="EV139" s="559">
        <f>INDEX(MARDI!$B$6:$B$29,MATCH($A$139,MARDI!AB6:AB29,0))</f>
        <v>0.33333333333333331</v>
      </c>
      <c r="EW139" s="572">
        <f t="shared" si="121"/>
        <v>0.66666666666666663</v>
      </c>
      <c r="EY139" s="568">
        <f t="shared" si="131"/>
        <v>0</v>
      </c>
      <c r="EZ139" s="559" t="e">
        <f>INDEX(MERCREDI!$B$6:$B$29,MATCH($A$139,MERCREDI!D6:D29,0))</f>
        <v>#N/A</v>
      </c>
      <c r="FA139" s="559" t="e">
        <f>INDEX(MERCREDI!$B$6:$B$29,MATCH($A$139,MERCREDI!E6:E29,0))</f>
        <v>#N/A</v>
      </c>
      <c r="FB139" s="559" t="e">
        <f>INDEX(MERCREDI!$B$6:$B$29,MATCH($A$139,MERCREDI!F6:F29,0))</f>
        <v>#N/A</v>
      </c>
      <c r="FC139" s="559" t="e">
        <f>INDEX(MERCREDI!$B$6:$B$29,MATCH($A$139,MERCREDI!G6:G29,0))</f>
        <v>#N/A</v>
      </c>
      <c r="FD139" s="559" t="e">
        <f>INDEX(MERCREDI!$B$6:$B$29,MATCH($A$139,MERCREDI!H6:H29,0))</f>
        <v>#N/A</v>
      </c>
      <c r="FE139" s="559" t="e">
        <f>INDEX(MERCREDI!$B$6:$B$29,MATCH($A$139,MERCREDI!I6:I29,0))</f>
        <v>#N/A</v>
      </c>
      <c r="FF139" s="559" t="e">
        <f>INDEX(MERCREDI!$B$6:$B$29,MATCH($A$139,MERCREDI!J6:J29,0))</f>
        <v>#N/A</v>
      </c>
      <c r="FG139" s="559" t="e">
        <f>INDEX(MERCREDI!$B$6:$B$29,MATCH($A$139,MERCREDI!K6:K29,0))</f>
        <v>#N/A</v>
      </c>
      <c r="FH139" s="559" t="e">
        <f>INDEX(MERCREDI!$B$6:$B$29,MATCH($A$139,MERCREDI!L6:L29,0))</f>
        <v>#N/A</v>
      </c>
      <c r="FI139" s="559" t="e">
        <f>INDEX(MERCREDI!$B$6:$B$29,MATCH($A$139,MERCREDI!M6:M29,0))</f>
        <v>#N/A</v>
      </c>
      <c r="FJ139" s="559" t="e">
        <f>INDEX(MERCREDI!$B$6:$B$29,MATCH($A$139,MERCREDI!N6:N29,0))</f>
        <v>#N/A</v>
      </c>
      <c r="FK139" s="559" t="e">
        <f>INDEX(MERCREDI!$B$6:$B$29,MATCH($A$139,MERCREDI!O6:O29,0))</f>
        <v>#N/A</v>
      </c>
      <c r="FL139" s="559" t="e">
        <f>INDEX(MERCREDI!$B$6:$B$29,MATCH($A$139,MERCREDI!P6:P29,0))</f>
        <v>#N/A</v>
      </c>
      <c r="FM139" s="559" t="e">
        <f>INDEX(MERCREDI!$B$6:$B$29,MATCH($A$139,MERCREDI!Q6:Q29,0))</f>
        <v>#N/A</v>
      </c>
      <c r="FN139" s="559" t="e">
        <f>INDEX(MERCREDI!$B$6:$B$29,MATCH($A$139,MERCREDI!R6:R29,0))</f>
        <v>#N/A</v>
      </c>
      <c r="FO139" s="559" t="e">
        <f>INDEX(MERCREDI!$B$6:$B$29,MATCH($A$139,MERCREDI!S6:S29,0))</f>
        <v>#N/A</v>
      </c>
      <c r="FP139" s="559" t="e">
        <f>INDEX(MERCREDI!$B$6:$B$29,MATCH($A$139,MERCREDI!T6:T29,0))</f>
        <v>#N/A</v>
      </c>
      <c r="FQ139" s="559" t="e">
        <f>INDEX(MERCREDI!$B$6:$B$29,MATCH($A$139,MERCREDI!U6:U29,0))</f>
        <v>#N/A</v>
      </c>
      <c r="FR139" s="559" t="e">
        <f>INDEX(MERCREDI!$B$6:$B$29,MATCH($A$139,MERCREDI!V6:V29,0))</f>
        <v>#N/A</v>
      </c>
      <c r="FS139" s="559" t="e">
        <f>INDEX(MERCREDI!$B$6:$B$29,MATCH($A$139,MERCREDI!W6:W29,0))</f>
        <v>#N/A</v>
      </c>
      <c r="FT139" s="559" t="e">
        <f>INDEX(MERCREDI!$B$6:$B$29,MATCH($A$139,MERCREDI!X6:X29,0))</f>
        <v>#N/A</v>
      </c>
      <c r="FU139" s="559" t="e">
        <f>INDEX(MERCREDI!$B$6:$B$29,MATCH($A$139,MERCREDI!Y6:Y29,0))</f>
        <v>#N/A</v>
      </c>
      <c r="FV139" s="559" t="e">
        <f>INDEX(MERCREDI!$B$6:$B$29,MATCH($A$139,MERCREDI!Z6:Z29,0))</f>
        <v>#N/A</v>
      </c>
      <c r="FW139" s="559">
        <f>INDEX(MERCREDI!$B$6:$B$29,MATCH($A$139,MERCREDI!AA6:AA29,0))</f>
        <v>0.33333333333333331</v>
      </c>
      <c r="FX139" s="559">
        <f>INDEX(MERCREDI!$B$6:$B$29,MATCH($A$139,MERCREDI!AB6:AB29,0))</f>
        <v>0.33333333333333331</v>
      </c>
      <c r="FY139" s="572">
        <f t="shared" si="132"/>
        <v>0.66666666666666663</v>
      </c>
      <c r="GA139" s="570">
        <f t="shared" si="133"/>
        <v>0</v>
      </c>
      <c r="GB139" s="565" t="e">
        <f>INDEX(JEUDI!$B$6:$B$29,MATCH($A$139,JEUDI!D6:D29,0))</f>
        <v>#N/A</v>
      </c>
      <c r="GC139" s="565" t="e">
        <f>INDEX(JEUDI!$B$6:$B$29,MATCH($A$139,JEUDI!E6:E29,0))</f>
        <v>#N/A</v>
      </c>
      <c r="GD139" s="565" t="e">
        <f>INDEX(JEUDI!$B$6:$B$29,MATCH($A$139,JEUDI!F6:F29,0))</f>
        <v>#N/A</v>
      </c>
      <c r="GE139" s="565" t="e">
        <f>INDEX(JEUDI!$B$6:$B$29,MATCH($A$139,JEUDI!G6:G29,0))</f>
        <v>#N/A</v>
      </c>
      <c r="GF139" s="565" t="e">
        <f>INDEX(JEUDI!$B$6:$B$29,MATCH($A$139,JEUDI!H6:H29,0))</f>
        <v>#N/A</v>
      </c>
      <c r="GG139" s="565" t="e">
        <f>INDEX(JEUDI!$B$6:$B$29,MATCH($A$139,JEUDI!I6:I29,0))</f>
        <v>#N/A</v>
      </c>
      <c r="GH139" s="565" t="e">
        <f>INDEX(JEUDI!$B$6:$B$29,MATCH($A$139,JEUDI!J6:J29,0))</f>
        <v>#N/A</v>
      </c>
      <c r="GI139" s="565" t="e">
        <f>INDEX(JEUDI!$B$6:$B$29,MATCH($A$139,JEUDI!K6:K29,0))</f>
        <v>#N/A</v>
      </c>
      <c r="GJ139" s="565" t="e">
        <f>INDEX(JEUDI!$B$6:$B$29,MATCH($A$139,JEUDI!L6:L29,0))</f>
        <v>#N/A</v>
      </c>
      <c r="GK139" s="565" t="e">
        <f>INDEX(JEUDI!$B$6:$B$29,MATCH($A$139,JEUDI!M6:M29,0))</f>
        <v>#N/A</v>
      </c>
      <c r="GL139" s="565" t="e">
        <f>INDEX(JEUDI!$B$6:$B$29,MATCH($A$139,JEUDI!N6:N29,0))</f>
        <v>#N/A</v>
      </c>
      <c r="GM139" s="565" t="e">
        <f>INDEX(JEUDI!$B$6:$B$29,MATCH($A$139,JEUDI!O6:O29,0))</f>
        <v>#N/A</v>
      </c>
      <c r="GN139" s="565" t="e">
        <f>INDEX(JEUDI!$B$6:$B$29,MATCH($A$139,JEUDI!P6:P29,0))</f>
        <v>#N/A</v>
      </c>
      <c r="GO139" s="565" t="e">
        <f>INDEX(JEUDI!$B$6:$B$29,MATCH($A$139,JEUDI!Q6:Q29,0))</f>
        <v>#N/A</v>
      </c>
      <c r="GP139" s="565" t="e">
        <f>INDEX(JEUDI!$B$6:$B$29,MATCH($A$139,JEUDI!R6:R29,0))</f>
        <v>#N/A</v>
      </c>
      <c r="GQ139" s="565" t="e">
        <f>INDEX(JEUDI!$B$6:$B$29,MATCH($A$139,JEUDI!S6:S29,0))</f>
        <v>#N/A</v>
      </c>
      <c r="GR139" s="565" t="e">
        <f>INDEX(JEUDI!$B$6:$B$29,MATCH($A$139,JEUDI!T6:T29,0))</f>
        <v>#N/A</v>
      </c>
      <c r="GS139" s="565" t="e">
        <f>INDEX(JEUDI!$B$6:$B$29,MATCH($A$139,JEUDI!U6:U29,0))</f>
        <v>#N/A</v>
      </c>
      <c r="GT139" s="565" t="e">
        <f>INDEX(JEUDI!$B$6:$B$29,MATCH($A$139,JEUDI!V6:V29,0))</f>
        <v>#N/A</v>
      </c>
      <c r="GU139" s="565" t="e">
        <f>INDEX(JEUDI!$B$6:$B$29,MATCH($A$139,JEUDI!W6:W29,0))</f>
        <v>#N/A</v>
      </c>
      <c r="GV139" s="565" t="e">
        <f>INDEX(JEUDI!$B$6:$B$29,MATCH($A$139,JEUDI!X6:X29,0))</f>
        <v>#N/A</v>
      </c>
      <c r="GW139" s="565" t="e">
        <f>INDEX(JEUDI!$B$6:$B$29,MATCH($A$139,JEUDI!Y6:Y29,0))</f>
        <v>#N/A</v>
      </c>
      <c r="GX139" s="565" t="e">
        <f>INDEX(JEUDI!$B$6:$B$29,MATCH($A$139,JEUDI!Z6:Z29,0))</f>
        <v>#N/A</v>
      </c>
      <c r="GY139" s="565">
        <f>INDEX(JEUDI!$B$6:$B$29,MATCH($A$139,JEUDI!AA6:AA29,0))</f>
        <v>0.33333333333333331</v>
      </c>
      <c r="GZ139" s="565">
        <f>INDEX(JEUDI!$B$6:$B$29,MATCH($A$139,JEUDI!AB6:AB29,0))</f>
        <v>0.33333333333333331</v>
      </c>
      <c r="HA139" s="572">
        <f t="shared" si="134"/>
        <v>0.66666666666666663</v>
      </c>
      <c r="HC139" s="772">
        <f t="shared" si="135"/>
        <v>0</v>
      </c>
      <c r="HD139" s="565" t="e">
        <f>INDEX(VENDREDI!$B$6:$B$29,MATCH($A$139,VENDREDI!D6:D29,0))</f>
        <v>#N/A</v>
      </c>
      <c r="HE139" s="565" t="e">
        <f>INDEX(VENDREDI!$B$6:$B$29,MATCH($A$139,VENDREDI!E6:E29,0))</f>
        <v>#N/A</v>
      </c>
      <c r="HF139" s="565" t="e">
        <f>INDEX(VENDREDI!$B$6:$B$29,MATCH($A$139,VENDREDI!F6:F29,0))</f>
        <v>#N/A</v>
      </c>
      <c r="HG139" s="565" t="e">
        <f>INDEX(VENDREDI!$B$6:$B$29,MATCH($A$139,VENDREDI!G6:G29,0))</f>
        <v>#N/A</v>
      </c>
      <c r="HH139" s="565" t="e">
        <f>INDEX(VENDREDI!$B$6:$B$29,MATCH($A$139,VENDREDI!H6:H29,0))</f>
        <v>#N/A</v>
      </c>
      <c r="HI139" s="565" t="e">
        <f>INDEX(VENDREDI!$B$6:$B$29,MATCH($A$139,VENDREDI!I6:I29,0))</f>
        <v>#N/A</v>
      </c>
      <c r="HJ139" s="565" t="e">
        <f>INDEX(VENDREDI!$B$6:$B$29,MATCH($A$139,VENDREDI!J6:J29,0))</f>
        <v>#N/A</v>
      </c>
      <c r="HK139" s="565" t="e">
        <f>INDEX(VENDREDI!$B$6:$B$29,MATCH($A$139,VENDREDI!K6:K29,0))</f>
        <v>#N/A</v>
      </c>
      <c r="HL139" s="565" t="e">
        <f>INDEX(VENDREDI!$B$6:$B$29,MATCH($A$139,VENDREDI!L6:L29,0))</f>
        <v>#N/A</v>
      </c>
      <c r="HM139" s="565" t="e">
        <f>INDEX(VENDREDI!$B$6:$B$29,MATCH($A$139,VENDREDI!M6:M29,0))</f>
        <v>#N/A</v>
      </c>
      <c r="HN139" s="565" t="e">
        <f>INDEX(VENDREDI!$B$6:$B$29,MATCH($A$139,VENDREDI!N6:N29,0))</f>
        <v>#N/A</v>
      </c>
      <c r="HO139" s="565" t="e">
        <f>INDEX(VENDREDI!$B$6:$B$29,MATCH($A$139,VENDREDI!O6:O29,0))</f>
        <v>#N/A</v>
      </c>
      <c r="HP139" s="565" t="e">
        <f>INDEX(VENDREDI!$B$6:$B$29,MATCH($A$139,VENDREDI!P6:P29,0))</f>
        <v>#N/A</v>
      </c>
      <c r="HQ139" s="565" t="e">
        <f>INDEX(VENDREDI!$B$6:$B$29,MATCH($A$139,VENDREDI!Q6:Q29,0))</f>
        <v>#N/A</v>
      </c>
      <c r="HR139" s="565" t="e">
        <f>INDEX(VENDREDI!$B$6:$B$29,MATCH($A$139,VENDREDI!R6:R29,0))</f>
        <v>#N/A</v>
      </c>
      <c r="HS139" s="565" t="e">
        <f>INDEX(VENDREDI!$B$6:$B$29,MATCH($A$139,VENDREDI!S6:S29,0))</f>
        <v>#N/A</v>
      </c>
      <c r="HT139" s="565" t="e">
        <f>INDEX(VENDREDI!$B$6:$B$29,MATCH($A$139,VENDREDI!T6:T29,0))</f>
        <v>#N/A</v>
      </c>
      <c r="HU139" s="565" t="e">
        <f>INDEX(VENDREDI!$B$6:$B$29,MATCH($A$139,VENDREDI!U6:U29,0))</f>
        <v>#N/A</v>
      </c>
      <c r="HV139" s="565" t="e">
        <f>INDEX(VENDREDI!$B$6:$B$29,MATCH($A$139,VENDREDI!V6:V29,0))</f>
        <v>#N/A</v>
      </c>
      <c r="HW139" s="565" t="e">
        <f>INDEX(VENDREDI!$B$6:$B$29,MATCH($A$139,VENDREDI!W6:W29,0))</f>
        <v>#N/A</v>
      </c>
      <c r="HX139" s="565" t="e">
        <f>INDEX(VENDREDI!$B$6:$B$29,MATCH($A$139,VENDREDI!X6:X29,0))</f>
        <v>#N/A</v>
      </c>
      <c r="HY139" s="565" t="e">
        <f>INDEX(VENDREDI!$B$6:$B$29,MATCH($A$139,VENDREDI!Y6:Y29,0))</f>
        <v>#N/A</v>
      </c>
      <c r="HZ139" s="565" t="e">
        <f>INDEX(VENDREDI!$B$6:$B$29,MATCH($A$139,VENDREDI!Z6:Z29,0))</f>
        <v>#N/A</v>
      </c>
      <c r="IA139" s="565">
        <f>INDEX(VENDREDI!$B$6:$B$29,MATCH($A$139,VENDREDI!AA6:AA29,0))</f>
        <v>0.33333333333333331</v>
      </c>
      <c r="IB139" s="565">
        <f>INDEX(VENDREDI!$B$6:$B$29,MATCH($A$139,VENDREDI!AB6:AB29,0))</f>
        <v>0.33333333333333331</v>
      </c>
      <c r="IC139" s="572">
        <f t="shared" si="136"/>
        <v>0.66666666666666663</v>
      </c>
      <c r="IG139" s="772">
        <f t="shared" si="137"/>
        <v>0</v>
      </c>
      <c r="JG139" s="572">
        <f t="shared" si="138"/>
        <v>0</v>
      </c>
      <c r="JI139" s="772">
        <f t="shared" si="139"/>
        <v>0</v>
      </c>
      <c r="KI139" s="572">
        <f t="shared" si="140"/>
        <v>0</v>
      </c>
      <c r="KK139" s="565">
        <f t="shared" si="141"/>
        <v>0</v>
      </c>
      <c r="LK139" s="572">
        <f t="shared" si="142"/>
        <v>0</v>
      </c>
      <c r="LM139" s="565">
        <f t="shared" si="143"/>
        <v>0</v>
      </c>
      <c r="MM139" s="572">
        <f t="shared" si="144"/>
        <v>0</v>
      </c>
      <c r="MP139" s="565">
        <f t="shared" si="145"/>
        <v>0</v>
      </c>
      <c r="NP139" s="572">
        <f t="shared" si="146"/>
        <v>0</v>
      </c>
      <c r="NS139" s="564">
        <f t="shared" si="147"/>
        <v>0</v>
      </c>
      <c r="NT139" s="617" t="e">
        <f>INDEX(LUNDI!$B$63:$B$66,MATCH(A139,LUNDI!$D$63:$D$66,0))</f>
        <v>#N/A</v>
      </c>
      <c r="NU139" s="618" t="e">
        <f>INDEX(LUNDI!$B$63:$B$66,MATCH(A139,LUNDI!$E$63:$E$66,0))</f>
        <v>#N/A</v>
      </c>
      <c r="NV139" s="625" t="e">
        <f>INDEX(LUNDI!$H$63:$H$66,MATCH(A139,LUNDI!$J$63:$J$66,0))</f>
        <v>#N/A</v>
      </c>
      <c r="NW139" s="626" t="e">
        <f>INDEX(LUNDI!$H$63:$H$66,MATCH(A139,LUNDI!$K$63:$K$66,0))</f>
        <v>#N/A</v>
      </c>
      <c r="NX139" s="617" t="e">
        <f>INDEX(MARDI!$B$63:$B$66,MATCH(A139,MARDI!$D$63:$D$66,0))</f>
        <v>#N/A</v>
      </c>
      <c r="NY139" s="618" t="e">
        <f>INDEX(MARDI!$B$63:$B$66,MATCH(A139,MARDI!$E$63:$E$66,0))</f>
        <v>#N/A</v>
      </c>
      <c r="NZ139" s="625" t="e">
        <f>INDEX(MARDI!$H$63:$H$66,MATCH(A139,MARDI!$J$63:$J$66,0))</f>
        <v>#N/A</v>
      </c>
      <c r="OA139" s="626" t="e">
        <f>INDEX(MARDI!$H$63:$H$66,MATCH(A139,MARDI!$K$63:$K$66,0))</f>
        <v>#N/A</v>
      </c>
      <c r="OB139" s="617" t="e">
        <f>INDEX(MERCREDI!$B$63:$B$66,MATCH(A139,MERCREDI!$D$63:$D$66,0))</f>
        <v>#N/A</v>
      </c>
      <c r="OC139" s="618" t="e">
        <f>INDEX(MERCREDI!$B$63:$B$66,MATCH(A139,MERCREDI!$E$63:$E$66,0))</f>
        <v>#N/A</v>
      </c>
      <c r="OD139" s="625" t="e">
        <f>INDEX(MERCREDI!$H$63:$H$66,MATCH(A139,MERCREDI!$J$63:$J$66,0))</f>
        <v>#N/A</v>
      </c>
      <c r="OE139" s="626" t="e">
        <f>INDEX(MERCREDI!$H$63:$H$66,MATCH(A139,MERCREDI!$K$63:$K$66,0))</f>
        <v>#N/A</v>
      </c>
      <c r="OF139" s="617" t="e">
        <f>INDEX(JEUDI!$B$63:$B$66,MATCH(A139,JEUDI!$D$63:$D$66,0))</f>
        <v>#N/A</v>
      </c>
      <c r="OG139" s="618" t="e">
        <f>INDEX(JEUDI!$B$63:$B$66,MATCH(A139,JEUDI!$E$63:$E$66,0))</f>
        <v>#N/A</v>
      </c>
      <c r="OH139" s="625" t="e">
        <f>INDEX(JEUDI!$H$63:$H$66,MATCH(A139,JEUDI!$J$63:$J$66,0))</f>
        <v>#N/A</v>
      </c>
      <c r="OI139" s="626" t="e">
        <f>INDEX(JEUDI!$H$63:$H$66,MATCH(A139,JEUDI!$K$63:$K$66,0))</f>
        <v>#N/A</v>
      </c>
      <c r="OJ139" s="617" t="e">
        <f>INDEX(VENDREDI!$B$63:$B$66,MATCH(A139,VENDREDI!$D$63:$D$66,0))</f>
        <v>#N/A</v>
      </c>
      <c r="OK139" s="618" t="e">
        <f>INDEX(VENDREDI!$B$63:$B$66,MATCH(A139,VENDREDI!$E$63:$E$66,0))</f>
        <v>#N/A</v>
      </c>
      <c r="OL139" s="625" t="e">
        <f>INDEX(VENDREDI!$H$63:$H$66,MATCH(A139,VENDREDI!$J$63:$J$66,0))</f>
        <v>#N/A</v>
      </c>
      <c r="OM139" s="626" t="e">
        <f>INDEX(VENDREDI!$H$63:$H$66,MATCH(A139,VENDREDI!$K$63:$K$66,0))</f>
        <v>#N/A</v>
      </c>
      <c r="ON139" s="669">
        <f t="shared" si="148"/>
        <v>0</v>
      </c>
      <c r="OO139" s="641" t="e">
        <f>INDEX(LUNDI!$C$63:$C$66,MATCH(A139,LUNDI!$D$63:$D$66,0))</f>
        <v>#N/A</v>
      </c>
      <c r="OP139" s="642" t="e">
        <f>INDEX(LUNDI!$C$63:$C$66,MATCH(A139,LUNDI!$E$63:$E$66,0))</f>
        <v>#N/A</v>
      </c>
      <c r="OQ139" s="645" t="e">
        <f>INDEX(LUNDI!$I$63:$I$66,MATCH(A139,LUNDI!$J$63:$J$66,0))</f>
        <v>#N/A</v>
      </c>
      <c r="OR139" s="646" t="e">
        <f>INDEX(LUNDI!$I$63:$I$66,MATCH(A139,LUNDI!$K$63:$K$66,0))</f>
        <v>#N/A</v>
      </c>
      <c r="OS139" s="649" t="e">
        <f>INDEX(MARDI!$C$63:$C$66,MATCH(A139,MARDI!$D$63:$D$66,0))</f>
        <v>#N/A</v>
      </c>
      <c r="OT139" s="650" t="e">
        <f>INDEX(MARDI!$C$63:$C$66,MATCH(A139,MARDI!$E$63:$E$66,0))</f>
        <v>#N/A</v>
      </c>
      <c r="OU139" s="651" t="e">
        <f>INDEX(MARDI!$I$63:$I$66,MATCH(A139,MARDI!$J$63:$J$66,0))</f>
        <v>#N/A</v>
      </c>
      <c r="OV139" s="652" t="e">
        <f>INDEX(MARDI!$I$63:$I$66,MATCH(A139,MARDI!$K$63:$K$66,0))</f>
        <v>#N/A</v>
      </c>
      <c r="OW139" s="657" t="e">
        <f>INDEX(MERCREDI!$C$63:$C$66,MATCH(A139,MERCREDI!$D$63:$D$66,0))</f>
        <v>#N/A</v>
      </c>
      <c r="OX139" s="658" t="e">
        <f>INDEX(MERCREDI!$C$63:$C$66,MATCH(A139,MERCREDI!$E$63:$E$66,0))</f>
        <v>#N/A</v>
      </c>
      <c r="OY139" s="659" t="e">
        <f>INDEX(MERCREDI!$I$63:$I$66,MATCH(A139,MERCREDI!$J$63:$J$66,0))</f>
        <v>#N/A</v>
      </c>
      <c r="OZ139" s="660" t="e">
        <f>INDEX(MERCREDI!$I$63:$I$66,MATCH(A139,MERCREDI!$K$63:$K$66,0))</f>
        <v>#N/A</v>
      </c>
      <c r="PA139" s="657" t="e">
        <f>INDEX(JEUDI!$C$63:$C$66,MATCH(A139,JEUDI!$D$63:$D$66,0))</f>
        <v>#N/A</v>
      </c>
      <c r="PB139" s="658" t="e">
        <f>INDEX(JEUDI!$C$63:$C$66,MATCH(A139,JEUDI!$E$63:$E$66,0))</f>
        <v>#N/A</v>
      </c>
      <c r="PC139" s="659" t="e">
        <f>INDEX(JEUDI!$I$63:$I$66,MATCH(A139,JEUDI!$J$63:$J$66,0))</f>
        <v>#N/A</v>
      </c>
      <c r="PD139" s="660" t="e">
        <f>INDEX(JEUDI!$I$63:$I$66,MATCH(A139,JEUDI!$K$63:$K$66,0))</f>
        <v>#N/A</v>
      </c>
      <c r="PE139" s="657" t="e">
        <f>INDEX(VENDREDI!$C$63:$C$66,MATCH(A139,VENDREDI!$D$63:$D$66,0))</f>
        <v>#N/A</v>
      </c>
      <c r="PF139" s="658" t="e">
        <f>INDEX(VENDREDI!$C$63:$C$66,MATCH(A139,VENDREDI!$E$63:$E$66,0))</f>
        <v>#N/A</v>
      </c>
      <c r="PG139" s="659" t="e">
        <f>INDEX(VENDREDI!$I$63:$I$66,MATCH(A139,VENDREDI!$J$63:$J$66,0))</f>
        <v>#N/A</v>
      </c>
      <c r="PH139" s="660" t="e">
        <f>INDEX(VENDREDI!$I$63:$I$66,MATCH(A139,VENDREDI!$K$63:$K$66,0))</f>
        <v>#N/A</v>
      </c>
    </row>
    <row r="140" spans="1:424" x14ac:dyDescent="0.25">
      <c r="A140" s="200">
        <f>'LISTE DES PROFS'!A135</f>
        <v>0</v>
      </c>
      <c r="B140" s="233">
        <f t="shared" si="122"/>
        <v>0</v>
      </c>
      <c r="C140" s="234">
        <f t="shared" si="123"/>
        <v>0</v>
      </c>
      <c r="D140" s="234">
        <f t="shared" si="124"/>
        <v>0</v>
      </c>
      <c r="E140" s="235">
        <f t="shared" si="125"/>
        <v>0</v>
      </c>
      <c r="F140" s="233">
        <f t="shared" si="126"/>
        <v>0</v>
      </c>
      <c r="G140" s="234">
        <f t="shared" si="127"/>
        <v>0</v>
      </c>
      <c r="H140" s="234">
        <f t="shared" si="97"/>
        <v>0</v>
      </c>
      <c r="I140" s="235">
        <f t="shared" si="128"/>
        <v>0</v>
      </c>
      <c r="J140" s="233">
        <f t="shared" si="105"/>
        <v>0</v>
      </c>
      <c r="K140" s="234">
        <f t="shared" si="106"/>
        <v>0</v>
      </c>
      <c r="L140" s="234">
        <f t="shared" si="107"/>
        <v>0</v>
      </c>
      <c r="M140" s="235">
        <f t="shared" si="108"/>
        <v>0</v>
      </c>
      <c r="N140" s="491">
        <f t="shared" si="129"/>
        <v>0</v>
      </c>
      <c r="O140" s="506"/>
      <c r="P140" s="240">
        <f>COUNTIF(LUNDI!$D$6:$AB$15,A140)</f>
        <v>0</v>
      </c>
      <c r="Q140" s="241">
        <f>COUNTIF(LUNDI!$D$20:$Y$29,A140)</f>
        <v>0</v>
      </c>
      <c r="R140" s="444">
        <f t="shared" si="109"/>
        <v>0</v>
      </c>
      <c r="S140" s="241">
        <f>COUNTIF(MARDI!$D$6:$AB$15,A140)</f>
        <v>0</v>
      </c>
      <c r="T140" s="241">
        <f>COUNTIF(MARDI!$D$20:$Y$29,A140)</f>
        <v>0</v>
      </c>
      <c r="U140" s="444">
        <f t="shared" si="110"/>
        <v>0</v>
      </c>
      <c r="V140" s="241">
        <f>COUNTIF(MERCREDI!$D$6:$AB$15,A140)</f>
        <v>0</v>
      </c>
      <c r="W140" s="241">
        <f>COUNTIF(MERCREDI!$D$20:$Y$29,A140)</f>
        <v>0</v>
      </c>
      <c r="X140" s="444">
        <f t="shared" si="111"/>
        <v>0</v>
      </c>
      <c r="Y140" s="241">
        <f>COUNTIF(JEUDI!$D$6:$AB$15,A140)</f>
        <v>0</v>
      </c>
      <c r="Z140" s="241">
        <f>COUNTIF(JEUDI!$D$20:$Y$29,A140)</f>
        <v>0</v>
      </c>
      <c r="AA140" s="444">
        <f t="shared" si="112"/>
        <v>0</v>
      </c>
      <c r="AB140" s="241">
        <f>COUNTIF(VENDREDI!$D$6:$AB$15,A140)</f>
        <v>0</v>
      </c>
      <c r="AC140" s="242">
        <f>COUNTIF(VENDREDI!$D$20:$Y$29,A140)</f>
        <v>0</v>
      </c>
      <c r="AD140" s="451">
        <f t="shared" si="113"/>
        <v>0</v>
      </c>
      <c r="AE140" s="226">
        <f>COUNTIF(LUNDI!$D$63:$D$66,A140)</f>
        <v>0</v>
      </c>
      <c r="AF140" s="227">
        <f>COUNTIF(LUNDI!$E$63:$E$66,A140)</f>
        <v>0</v>
      </c>
      <c r="AG140" s="228">
        <f>COUNTIF(MARDI!$D$63:$D$66,A140)</f>
        <v>0</v>
      </c>
      <c r="AH140" s="234">
        <f>COUNTIF(MARDI!$E$63:$E$66,A140)</f>
        <v>0</v>
      </c>
      <c r="AI140" s="228">
        <f>COUNTIF(MERCREDI!$D$63:$D$66,A140)</f>
        <v>0</v>
      </c>
      <c r="AJ140" s="234">
        <f>COUNTIF(MERCREDI!$E$63:$E$66,A140)</f>
        <v>0</v>
      </c>
      <c r="AK140" s="228">
        <f>COUNTIF(JEUDI!$D$63:$D$66,A140)</f>
        <v>0</v>
      </c>
      <c r="AL140" s="227">
        <f>COUNTIF(JEUDI!$E$63:$E$66,A140)</f>
        <v>0</v>
      </c>
      <c r="AM140" s="228">
        <f>COUNTIF(VENDREDI!$D$63:$D$66,A140)</f>
        <v>0</v>
      </c>
      <c r="AN140" s="525">
        <f>COUNTIF(VENDREDI!$E$63:$E$66,A140)</f>
        <v>0</v>
      </c>
      <c r="AO140" s="240">
        <f>COUNTIF(LUNDI!$F$63:$F$66,A140)</f>
        <v>0</v>
      </c>
      <c r="AP140" s="241"/>
      <c r="AQ140" s="241">
        <f>COUNTIF(MARDI!$F$63:$F$66,A140)</f>
        <v>0</v>
      </c>
      <c r="AR140" s="241"/>
      <c r="AS140" s="241">
        <f>COUNTIF(MERCREDI!$F$63:$F$66,A140)</f>
        <v>0</v>
      </c>
      <c r="AT140" s="241"/>
      <c r="AU140" s="241">
        <f>COUNTIF(JEUDI!$F$63:$F$66,A140)</f>
        <v>0</v>
      </c>
      <c r="AV140" s="241"/>
      <c r="AW140" s="242">
        <f>COUNTIF(VENDREDI!$F$63:$F$66,A140)</f>
        <v>0</v>
      </c>
      <c r="AX140" s="239"/>
      <c r="AY140" s="239"/>
      <c r="AZ140" s="233">
        <f>COUNTIF(LUNDI!$D$35:$AB$44,A140)</f>
        <v>0</v>
      </c>
      <c r="BA140" s="234">
        <f>COUNTIF(LUNDI!$D$49:$Y$58,A140)</f>
        <v>0</v>
      </c>
      <c r="BB140" s="444">
        <f t="shared" si="114"/>
        <v>0</v>
      </c>
      <c r="BC140" s="234">
        <f>COUNTIF(MARDI!$D$35:$AB$44,A140)</f>
        <v>0</v>
      </c>
      <c r="BD140" s="234">
        <f>COUNTIF(MARDI!$D$49:$Y$58,A140)</f>
        <v>0</v>
      </c>
      <c r="BE140" s="444">
        <f t="shared" si="115"/>
        <v>0</v>
      </c>
      <c r="BF140" s="234">
        <f>COUNTIF(MERCREDI!$D$35:$AB$44,A140)</f>
        <v>0</v>
      </c>
      <c r="BG140" s="234">
        <f>COUNTIF(MERCREDI!$D$49:$Y$58,A140)</f>
        <v>0</v>
      </c>
      <c r="BH140" s="444">
        <f t="shared" si="116"/>
        <v>0</v>
      </c>
      <c r="BI140" s="234">
        <f>COUNTIF(JEUDI!$D$35:$AB$44,A140)</f>
        <v>0</v>
      </c>
      <c r="BJ140" s="234">
        <f>COUNTIF(JEUDI!$D$49:$Y$58,A140)</f>
        <v>0</v>
      </c>
      <c r="BK140" s="444">
        <f t="shared" si="117"/>
        <v>0</v>
      </c>
      <c r="BL140" s="234">
        <f>COUNTIF(VENDREDI!$D$35:$AB$44,A140)</f>
        <v>0</v>
      </c>
      <c r="BM140" s="235">
        <f>COUNTIF(VENDREDI!$D$49:$Y$58,A140)</f>
        <v>0</v>
      </c>
      <c r="BN140" s="451">
        <f t="shared" si="118"/>
        <v>0</v>
      </c>
      <c r="BO140" s="207">
        <f>COUNTIF(LUNDI!$J$63:$J$66,A140)</f>
        <v>0</v>
      </c>
      <c r="BP140" s="41">
        <f>COUNTIF(LUNDI!$K$63:$K$66,A140)</f>
        <v>0</v>
      </c>
      <c r="BQ140" s="207">
        <f>COUNTIF(MARDI!$J$63:$J$66,A140)</f>
        <v>0</v>
      </c>
      <c r="BR140" s="41">
        <f>COUNTIF(MARDI!$K$63:$K$66,A140)</f>
        <v>0</v>
      </c>
      <c r="BS140" s="207">
        <f>COUNTIF(MERCREDI!$J$63:$J$66,A140)</f>
        <v>0</v>
      </c>
      <c r="BT140" s="41">
        <f>COUNTIF(MERCREDI!$K$63:$K$66,A140)</f>
        <v>0</v>
      </c>
      <c r="BU140" s="207">
        <f>COUNTIF(JEUDI!$J$63:$J$66,A140)</f>
        <v>0</v>
      </c>
      <c r="BV140" s="41">
        <f>COUNTIF(JEUDI!$K$63:$K$66,A140)</f>
        <v>0</v>
      </c>
      <c r="BW140" s="207">
        <f>COUNTIF(VENDREDI!$J$63:$J$66,A140)</f>
        <v>0</v>
      </c>
      <c r="BX140" s="42">
        <f>COUNTIF(VENDREDI!$K$63:$K$66,A140)</f>
        <v>0</v>
      </c>
      <c r="BY140" s="207">
        <f>COUNTIF(LUNDI!$L$66:$L196,A140)</f>
        <v>0</v>
      </c>
      <c r="BZ140" s="208"/>
      <c r="CA140" s="41">
        <f>COUNTIF(MARDI!$L$63:$L$66,A140)</f>
        <v>0</v>
      </c>
      <c r="CB140" s="208"/>
      <c r="CC140" s="208">
        <f>COUNTIF(MERCREDI!$L$63:$L$66,A140)</f>
        <v>0</v>
      </c>
      <c r="CD140" s="208"/>
      <c r="CE140" s="41">
        <f>COUNTIF(JEUDI!$L$63:$L$66,A140)</f>
        <v>0</v>
      </c>
      <c r="CF140" s="208"/>
      <c r="CG140" s="209">
        <f>COUNTIF(VENDREDI!$L$63:$L$66,A140)</f>
        <v>0</v>
      </c>
      <c r="CH140" s="466"/>
      <c r="CI140" s="466"/>
      <c r="CJ140" s="466"/>
      <c r="CK140" s="43">
        <f>COUNTIF(LUNDI!$O$64:$O$66,A140)</f>
        <v>0</v>
      </c>
      <c r="CL140" s="41">
        <f>COUNTIF(MARDI!$O$64:$O$66,A140)</f>
        <v>0</v>
      </c>
      <c r="CM140" s="41">
        <f>COUNTIF(MERCREDI!$O$64:$O$66,A140)</f>
        <v>0</v>
      </c>
      <c r="CN140" s="41">
        <f>COUNTIF(JEUDI!$O$64:$O$66,A140)</f>
        <v>0</v>
      </c>
      <c r="CO140" s="42">
        <f>COUNTIF(VENDREDI!$O$64:$O$66,A140)</f>
        <v>0</v>
      </c>
      <c r="CQ140" s="43">
        <f>COUNTIF(LUNDI!$P$64:$P$66,A140)</f>
        <v>0</v>
      </c>
      <c r="CR140" s="41">
        <f>COUNTIF(MARDI!$P$64:$P$66,A140)</f>
        <v>0</v>
      </c>
      <c r="CS140" s="41">
        <f>COUNTIF(MERCREDI!$P$64:$P$66,A140)</f>
        <v>0</v>
      </c>
      <c r="CT140" s="41">
        <f>COUNTIF(JEUDI!$P$64:$P$66,A140)</f>
        <v>0</v>
      </c>
      <c r="CU140" s="42">
        <f>COUNTIF(VENDREDI!$P$64:$P$66,A140)</f>
        <v>0</v>
      </c>
      <c r="CV140" s="543">
        <f t="shared" si="130"/>
        <v>0</v>
      </c>
      <c r="CW140" s="559" t="e">
        <f>INDEX(LUNDI!$B$6:$B$29,MATCH($A$140,LUNDI!D6:D29,0))</f>
        <v>#N/A</v>
      </c>
      <c r="CX140" s="559" t="e">
        <f>INDEX(LUNDI!$B$6:$B$29,MATCH($A$140,LUNDI!E6:E29,0))</f>
        <v>#N/A</v>
      </c>
      <c r="CY140" s="559" t="e">
        <f>INDEX(LUNDI!$B$6:$B$29,MATCH($A$140,LUNDI!F6:F29,0))</f>
        <v>#N/A</v>
      </c>
      <c r="CZ140" s="559" t="e">
        <f>INDEX(LUNDI!$B$6:$B$29,MATCH($A$140,LUNDI!G6:G29,0))</f>
        <v>#N/A</v>
      </c>
      <c r="DA140" s="559" t="e">
        <f>INDEX(LUNDI!$B$6:$B$29,MATCH($A$140,LUNDI!H6:H29,0))</f>
        <v>#N/A</v>
      </c>
      <c r="DB140" s="559" t="e">
        <f>INDEX(LUNDI!$B$6:$B$29,MATCH($A$140,LUNDI!I6:I29,0))</f>
        <v>#N/A</v>
      </c>
      <c r="DC140" s="559" t="e">
        <f>INDEX(LUNDI!$B$6:$B$29,MATCH($A$140,LUNDI!J6:J29,0))</f>
        <v>#N/A</v>
      </c>
      <c r="DD140" s="559" t="e">
        <f>INDEX(LUNDI!$B$6:$B$29,MATCH($A$140,LUNDI!K6:K29,0))</f>
        <v>#N/A</v>
      </c>
      <c r="DE140" s="559" t="e">
        <f>INDEX(LUNDI!$B$6:$B$29,MATCH($A$140,LUNDI!L6:L29,0))</f>
        <v>#N/A</v>
      </c>
      <c r="DF140" s="559" t="e">
        <f>INDEX(LUNDI!$B$6:$B$29,MATCH($A$140,LUNDI!M6:M29,0))</f>
        <v>#N/A</v>
      </c>
      <c r="DG140" s="559" t="e">
        <f>INDEX(LUNDI!$B$6:$B$29,MATCH($A$140,LUNDI!N6:N29,0))</f>
        <v>#N/A</v>
      </c>
      <c r="DH140" s="559" t="e">
        <f>INDEX(LUNDI!$B$6:$B$29,MATCH($A$140,LUNDI!O6:O29,0))</f>
        <v>#N/A</v>
      </c>
      <c r="DI140" s="559" t="e">
        <f>INDEX(LUNDI!$B$6:$B$29,MATCH($A$140,LUNDI!P6:P29,0))</f>
        <v>#N/A</v>
      </c>
      <c r="DJ140" s="559" t="e">
        <f>INDEX(LUNDI!$B$6:$B$29,MATCH($A$140,LUNDI!Q6:Q29,0))</f>
        <v>#N/A</v>
      </c>
      <c r="DK140" s="559" t="e">
        <f>INDEX(LUNDI!$B$6:$B$29,MATCH($A$140,LUNDI!R6:R29,0))</f>
        <v>#N/A</v>
      </c>
      <c r="DL140" s="559" t="e">
        <f>INDEX(LUNDI!$B$6:$B$29,MATCH($A$140,LUNDI!S6:S29,0))</f>
        <v>#N/A</v>
      </c>
      <c r="DM140" s="559" t="e">
        <f>INDEX(LUNDI!$B$6:$B$29,MATCH($A$140,LUNDI!T6:T29,0))</f>
        <v>#N/A</v>
      </c>
      <c r="DN140" s="559" t="e">
        <f>INDEX(LUNDI!$B$6:$B$29,MATCH($A$140,LUNDI!U6:U29,0))</f>
        <v>#N/A</v>
      </c>
      <c r="DO140" s="559" t="e">
        <f>INDEX(LUNDI!$B$6:$B$29,MATCH($A$140,LUNDI!V6:V29,0))</f>
        <v>#N/A</v>
      </c>
      <c r="DP140" s="559" t="e">
        <f>INDEX(LUNDI!$B$6:$B$29,MATCH($A$140,LUNDI!W6:W29,0))</f>
        <v>#N/A</v>
      </c>
      <c r="DQ140" s="559" t="e">
        <f>INDEX(LUNDI!$B$6:$B$29,MATCH($A$140,LUNDI!X6:X29,0))</f>
        <v>#N/A</v>
      </c>
      <c r="DR140" s="559" t="e">
        <f>INDEX(LUNDI!$B$6:$B$29,MATCH($A$140,LUNDI!Y6:Y29,0))</f>
        <v>#N/A</v>
      </c>
      <c r="DS140" s="559" t="e">
        <f>INDEX(LUNDI!$B$6:$B$29,MATCH($A$140,LUNDI!Z6:Z29,0))</f>
        <v>#N/A</v>
      </c>
      <c r="DT140" s="559">
        <f>INDEX(LUNDI!$B$6:$B$29,MATCH($A$140,LUNDI!AA6:AA29,0))</f>
        <v>0.33333333333333331</v>
      </c>
      <c r="DU140" s="559">
        <f>INDEX(LUNDI!$B$6:$B$29,MATCH($A$140,LUNDI!AB6:AB29,0))</f>
        <v>0.33333333333333331</v>
      </c>
      <c r="DV140" s="572">
        <f t="shared" si="119"/>
        <v>0.66666666666666663</v>
      </c>
      <c r="DW140" s="543">
        <f t="shared" si="120"/>
        <v>0</v>
      </c>
      <c r="DX140" s="559" t="e">
        <f>INDEX(MARDI!$B$6:$B$29,MATCH($A$140,MARDI!D6:D29,0))</f>
        <v>#N/A</v>
      </c>
      <c r="DY140" s="559" t="e">
        <f>INDEX(MARDI!$B$6:$B$29,MATCH($A$140,MARDI!E6:E29,0))</f>
        <v>#N/A</v>
      </c>
      <c r="DZ140" s="559" t="e">
        <f>INDEX(MARDI!$B$6:$B$29,MATCH($A$140,MARDI!F6:F29,0))</f>
        <v>#N/A</v>
      </c>
      <c r="EA140" s="559" t="e">
        <f>INDEX(MARDI!$B$6:$B$29,MATCH($A$140,MARDI!G6:G29,0))</f>
        <v>#N/A</v>
      </c>
      <c r="EB140" s="559" t="e">
        <f>INDEX(MARDI!$B$6:$B$29,MATCH($A$140,MARDI!H6:H29,0))</f>
        <v>#N/A</v>
      </c>
      <c r="EC140" s="559" t="e">
        <f>INDEX(MARDI!$B$6:$B$29,MATCH($A$140,MARDI!I6:I29,0))</f>
        <v>#N/A</v>
      </c>
      <c r="ED140" s="559" t="e">
        <f>INDEX(MARDI!$B$6:$B$29,MATCH($A$140,MARDI!J6:J29,0))</f>
        <v>#N/A</v>
      </c>
      <c r="EE140" s="559" t="e">
        <f>INDEX(MARDI!$B$6:$B$29,MATCH($A$140,MARDI!K6:K29,0))</f>
        <v>#N/A</v>
      </c>
      <c r="EF140" s="559" t="e">
        <f>INDEX(MARDI!$B$6:$B$29,MATCH($A$140,MARDI!L6:L29,0))</f>
        <v>#N/A</v>
      </c>
      <c r="EG140" s="559" t="e">
        <f>INDEX(MARDI!$B$6:$B$29,MATCH($A$140,MARDI!M6:M29,0))</f>
        <v>#N/A</v>
      </c>
      <c r="EH140" s="559" t="e">
        <f>INDEX(MARDI!$B$6:$B$29,MATCH($A$140,MARDI!N6:N29,0))</f>
        <v>#N/A</v>
      </c>
      <c r="EI140" s="559" t="e">
        <f>INDEX(MARDI!$B$6:$B$29,MATCH($A$140,MARDI!O6:O29,0))</f>
        <v>#N/A</v>
      </c>
      <c r="EJ140" s="559" t="e">
        <f>INDEX(MARDI!$B$6:$B$29,MATCH($A$140,MARDI!P6:P29,0))</f>
        <v>#N/A</v>
      </c>
      <c r="EK140" s="559" t="e">
        <f>INDEX(MARDI!$B$6:$B$29,MATCH($A$140,MARDI!Q6:Q29,0))</f>
        <v>#N/A</v>
      </c>
      <c r="EL140" s="559" t="e">
        <f>INDEX(MARDI!$B$6:$B$29,MATCH($A$140,MARDI!R6:R29,0))</f>
        <v>#N/A</v>
      </c>
      <c r="EM140" s="559" t="e">
        <f>INDEX(MARDI!$B$6:$B$29,MATCH($A$140,MARDI!S6:S29,0))</f>
        <v>#N/A</v>
      </c>
      <c r="EN140" s="559" t="e">
        <f>INDEX(MARDI!$B$6:$B$29,MATCH($A$140,MARDI!T6:T29,0))</f>
        <v>#N/A</v>
      </c>
      <c r="EO140" s="559" t="e">
        <f>INDEX(MARDI!$B$6:$B$29,MATCH($A$140,MARDI!U6:U29,0))</f>
        <v>#N/A</v>
      </c>
      <c r="EP140" s="559" t="e">
        <f>INDEX(MARDI!$B$6:$B$29,MATCH($A$140,MARDI!V6:V29,0))</f>
        <v>#N/A</v>
      </c>
      <c r="EQ140" s="559" t="e">
        <f>INDEX(MARDI!$B$6:$B$29,MATCH($A$140,MARDI!W6:W29,0))</f>
        <v>#N/A</v>
      </c>
      <c r="ER140" s="559" t="e">
        <f>INDEX(MARDI!$B$6:$B$29,MATCH($A$140,MARDI!X6:X29,0))</f>
        <v>#N/A</v>
      </c>
      <c r="ES140" s="559" t="e">
        <f>INDEX(MARDI!$B$6:$B$29,MATCH($A$140,MARDI!Y6:Y29,0))</f>
        <v>#N/A</v>
      </c>
      <c r="ET140" s="559" t="e">
        <f>INDEX(MARDI!$B$6:$B$29,MATCH($A$140,MARDI!Z6:Z29,0))</f>
        <v>#N/A</v>
      </c>
      <c r="EU140" s="559">
        <f>INDEX(MARDI!$B$6:$B$29,MATCH($A$140,MARDI!AA6:AA29,0))</f>
        <v>0.33333333333333331</v>
      </c>
      <c r="EV140" s="559">
        <f>INDEX(MARDI!$B$6:$B$29,MATCH($A$140,MARDI!AB6:AB29,0))</f>
        <v>0.33333333333333331</v>
      </c>
      <c r="EW140" s="572">
        <f t="shared" si="121"/>
        <v>0.66666666666666663</v>
      </c>
      <c r="EY140" s="568">
        <f t="shared" si="131"/>
        <v>0</v>
      </c>
      <c r="EZ140" s="559" t="e">
        <f>INDEX(MERCREDI!$B$6:$B$29,MATCH($A$140,MERCREDI!D6:D29,0))</f>
        <v>#N/A</v>
      </c>
      <c r="FA140" s="559" t="e">
        <f>INDEX(MERCREDI!$B$6:$B$29,MATCH($A$140,MERCREDI!E6:E29,0))</f>
        <v>#N/A</v>
      </c>
      <c r="FB140" s="559" t="e">
        <f>INDEX(MERCREDI!$B$6:$B$29,MATCH($A$140,MERCREDI!F6:F29,0))</f>
        <v>#N/A</v>
      </c>
      <c r="FC140" s="559" t="e">
        <f>INDEX(MERCREDI!$B$6:$B$29,MATCH($A$140,MERCREDI!G6:G29,0))</f>
        <v>#N/A</v>
      </c>
      <c r="FD140" s="559" t="e">
        <f>INDEX(MERCREDI!$B$6:$B$29,MATCH($A$140,MERCREDI!H6:H29,0))</f>
        <v>#N/A</v>
      </c>
      <c r="FE140" s="559" t="e">
        <f>INDEX(MERCREDI!$B$6:$B$29,MATCH($A$140,MERCREDI!I6:I29,0))</f>
        <v>#N/A</v>
      </c>
      <c r="FF140" s="559" t="e">
        <f>INDEX(MERCREDI!$B$6:$B$29,MATCH($A$140,MERCREDI!J6:J29,0))</f>
        <v>#N/A</v>
      </c>
      <c r="FG140" s="559" t="e">
        <f>INDEX(MERCREDI!$B$6:$B$29,MATCH($A$140,MERCREDI!K6:K29,0))</f>
        <v>#N/A</v>
      </c>
      <c r="FH140" s="559" t="e">
        <f>INDEX(MERCREDI!$B$6:$B$29,MATCH($A$140,MERCREDI!L6:L29,0))</f>
        <v>#N/A</v>
      </c>
      <c r="FI140" s="559" t="e">
        <f>INDEX(MERCREDI!$B$6:$B$29,MATCH($A$140,MERCREDI!M6:M29,0))</f>
        <v>#N/A</v>
      </c>
      <c r="FJ140" s="559" t="e">
        <f>INDEX(MERCREDI!$B$6:$B$29,MATCH($A$140,MERCREDI!N6:N29,0))</f>
        <v>#N/A</v>
      </c>
      <c r="FK140" s="559" t="e">
        <f>INDEX(MERCREDI!$B$6:$B$29,MATCH($A$140,MERCREDI!O6:O29,0))</f>
        <v>#N/A</v>
      </c>
      <c r="FL140" s="559" t="e">
        <f>INDEX(MERCREDI!$B$6:$B$29,MATCH($A$140,MERCREDI!P6:P29,0))</f>
        <v>#N/A</v>
      </c>
      <c r="FM140" s="559" t="e">
        <f>INDEX(MERCREDI!$B$6:$B$29,MATCH($A$140,MERCREDI!Q6:Q29,0))</f>
        <v>#N/A</v>
      </c>
      <c r="FN140" s="559" t="e">
        <f>INDEX(MERCREDI!$B$6:$B$29,MATCH($A$140,MERCREDI!R6:R29,0))</f>
        <v>#N/A</v>
      </c>
      <c r="FO140" s="559" t="e">
        <f>INDEX(MERCREDI!$B$6:$B$29,MATCH($A$140,MERCREDI!S6:S29,0))</f>
        <v>#N/A</v>
      </c>
      <c r="FP140" s="559" t="e">
        <f>INDEX(MERCREDI!$B$6:$B$29,MATCH($A$140,MERCREDI!T6:T29,0))</f>
        <v>#N/A</v>
      </c>
      <c r="FQ140" s="559" t="e">
        <f>INDEX(MERCREDI!$B$6:$B$29,MATCH($A$140,MERCREDI!U6:U29,0))</f>
        <v>#N/A</v>
      </c>
      <c r="FR140" s="559" t="e">
        <f>INDEX(MERCREDI!$B$6:$B$29,MATCH($A$140,MERCREDI!V6:V29,0))</f>
        <v>#N/A</v>
      </c>
      <c r="FS140" s="559" t="e">
        <f>INDEX(MERCREDI!$B$6:$B$29,MATCH($A$140,MERCREDI!W6:W29,0))</f>
        <v>#N/A</v>
      </c>
      <c r="FT140" s="559" t="e">
        <f>INDEX(MERCREDI!$B$6:$B$29,MATCH($A$140,MERCREDI!X6:X29,0))</f>
        <v>#N/A</v>
      </c>
      <c r="FU140" s="559" t="e">
        <f>INDEX(MERCREDI!$B$6:$B$29,MATCH($A$140,MERCREDI!Y6:Y29,0))</f>
        <v>#N/A</v>
      </c>
      <c r="FV140" s="559" t="e">
        <f>INDEX(MERCREDI!$B$6:$B$29,MATCH($A$140,MERCREDI!Z6:Z29,0))</f>
        <v>#N/A</v>
      </c>
      <c r="FW140" s="559">
        <f>INDEX(MERCREDI!$B$6:$B$29,MATCH($A$140,MERCREDI!AA6:AA29,0))</f>
        <v>0.33333333333333331</v>
      </c>
      <c r="FX140" s="559">
        <f>INDEX(MERCREDI!$B$6:$B$29,MATCH($A$140,MERCREDI!AB6:AB29,0))</f>
        <v>0.33333333333333331</v>
      </c>
      <c r="FY140" s="572">
        <f t="shared" si="132"/>
        <v>0.66666666666666663</v>
      </c>
      <c r="GA140" s="570">
        <f t="shared" si="133"/>
        <v>0</v>
      </c>
      <c r="GB140" s="565" t="e">
        <f>INDEX(JEUDI!$B$6:$B$29,MATCH($A$140,JEUDI!D6:D29,0))</f>
        <v>#N/A</v>
      </c>
      <c r="GC140" s="565" t="e">
        <f>INDEX(JEUDI!$B$6:$B$29,MATCH($A$140,JEUDI!E6:E29,0))</f>
        <v>#N/A</v>
      </c>
      <c r="GD140" s="565" t="e">
        <f>INDEX(JEUDI!$B$6:$B$29,MATCH($A$140,JEUDI!F6:F29,0))</f>
        <v>#N/A</v>
      </c>
      <c r="GE140" s="565" t="e">
        <f>INDEX(JEUDI!$B$6:$B$29,MATCH($A$140,JEUDI!G6:G29,0))</f>
        <v>#N/A</v>
      </c>
      <c r="GF140" s="565" t="e">
        <f>INDEX(JEUDI!$B$6:$B$29,MATCH($A$140,JEUDI!H6:H29,0))</f>
        <v>#N/A</v>
      </c>
      <c r="GG140" s="565" t="e">
        <f>INDEX(JEUDI!$B$6:$B$29,MATCH($A$140,JEUDI!I6:I29,0))</f>
        <v>#N/A</v>
      </c>
      <c r="GH140" s="565" t="e">
        <f>INDEX(JEUDI!$B$6:$B$29,MATCH($A$140,JEUDI!J6:J29,0))</f>
        <v>#N/A</v>
      </c>
      <c r="GI140" s="565" t="e">
        <f>INDEX(JEUDI!$B$6:$B$29,MATCH($A$140,JEUDI!K6:K29,0))</f>
        <v>#N/A</v>
      </c>
      <c r="GJ140" s="565" t="e">
        <f>INDEX(JEUDI!$B$6:$B$29,MATCH($A$140,JEUDI!L6:L29,0))</f>
        <v>#N/A</v>
      </c>
      <c r="GK140" s="565" t="e">
        <f>INDEX(JEUDI!$B$6:$B$29,MATCH($A$140,JEUDI!M6:M29,0))</f>
        <v>#N/A</v>
      </c>
      <c r="GL140" s="565" t="e">
        <f>INDEX(JEUDI!$B$6:$B$29,MATCH($A$140,JEUDI!N6:N29,0))</f>
        <v>#N/A</v>
      </c>
      <c r="GM140" s="565" t="e">
        <f>INDEX(JEUDI!$B$6:$B$29,MATCH($A$140,JEUDI!O6:O29,0))</f>
        <v>#N/A</v>
      </c>
      <c r="GN140" s="565" t="e">
        <f>INDEX(JEUDI!$B$6:$B$29,MATCH($A$140,JEUDI!P6:P29,0))</f>
        <v>#N/A</v>
      </c>
      <c r="GO140" s="565" t="e">
        <f>INDEX(JEUDI!$B$6:$B$29,MATCH($A$140,JEUDI!Q6:Q29,0))</f>
        <v>#N/A</v>
      </c>
      <c r="GP140" s="565" t="e">
        <f>INDEX(JEUDI!$B$6:$B$29,MATCH($A$140,JEUDI!R6:R29,0))</f>
        <v>#N/A</v>
      </c>
      <c r="GQ140" s="565" t="e">
        <f>INDEX(JEUDI!$B$6:$B$29,MATCH($A$140,JEUDI!S6:S29,0))</f>
        <v>#N/A</v>
      </c>
      <c r="GR140" s="565" t="e">
        <f>INDEX(JEUDI!$B$6:$B$29,MATCH($A$140,JEUDI!T6:T29,0))</f>
        <v>#N/A</v>
      </c>
      <c r="GS140" s="565" t="e">
        <f>INDEX(JEUDI!$B$6:$B$29,MATCH($A$140,JEUDI!U6:U29,0))</f>
        <v>#N/A</v>
      </c>
      <c r="GT140" s="565" t="e">
        <f>INDEX(JEUDI!$B$6:$B$29,MATCH($A$140,JEUDI!V6:V29,0))</f>
        <v>#N/A</v>
      </c>
      <c r="GU140" s="565" t="e">
        <f>INDEX(JEUDI!$B$6:$B$29,MATCH($A$140,JEUDI!W6:W29,0))</f>
        <v>#N/A</v>
      </c>
      <c r="GV140" s="565" t="e">
        <f>INDEX(JEUDI!$B$6:$B$29,MATCH($A$140,JEUDI!X6:X29,0))</f>
        <v>#N/A</v>
      </c>
      <c r="GW140" s="565" t="e">
        <f>INDEX(JEUDI!$B$6:$B$29,MATCH($A$140,JEUDI!Y6:Y29,0))</f>
        <v>#N/A</v>
      </c>
      <c r="GX140" s="565" t="e">
        <f>INDEX(JEUDI!$B$6:$B$29,MATCH($A$140,JEUDI!Z6:Z29,0))</f>
        <v>#N/A</v>
      </c>
      <c r="GY140" s="565">
        <f>INDEX(JEUDI!$B$6:$B$29,MATCH($A$140,JEUDI!AA6:AA29,0))</f>
        <v>0.33333333333333331</v>
      </c>
      <c r="GZ140" s="565">
        <f>INDEX(JEUDI!$B$6:$B$29,MATCH($A$140,JEUDI!AB6:AB29,0))</f>
        <v>0.33333333333333331</v>
      </c>
      <c r="HA140" s="572">
        <f t="shared" si="134"/>
        <v>0.66666666666666663</v>
      </c>
      <c r="HC140" s="772">
        <f t="shared" si="135"/>
        <v>0</v>
      </c>
      <c r="HD140" s="565" t="e">
        <f>INDEX(VENDREDI!$B$6:$B$29,MATCH($A$140,VENDREDI!D6:D29,0))</f>
        <v>#N/A</v>
      </c>
      <c r="HE140" s="565" t="e">
        <f>INDEX(VENDREDI!$B$6:$B$29,MATCH($A$140,VENDREDI!E6:E29,0))</f>
        <v>#N/A</v>
      </c>
      <c r="HF140" s="565" t="e">
        <f>INDEX(VENDREDI!$B$6:$B$29,MATCH($A$140,VENDREDI!F6:F29,0))</f>
        <v>#N/A</v>
      </c>
      <c r="HG140" s="565" t="e">
        <f>INDEX(VENDREDI!$B$6:$B$29,MATCH($A$140,VENDREDI!G6:G29,0))</f>
        <v>#N/A</v>
      </c>
      <c r="HH140" s="565" t="e">
        <f>INDEX(VENDREDI!$B$6:$B$29,MATCH($A$140,VENDREDI!H6:H29,0))</f>
        <v>#N/A</v>
      </c>
      <c r="HI140" s="565" t="e">
        <f>INDEX(VENDREDI!$B$6:$B$29,MATCH($A$140,VENDREDI!I6:I29,0))</f>
        <v>#N/A</v>
      </c>
      <c r="HJ140" s="565" t="e">
        <f>INDEX(VENDREDI!$B$6:$B$29,MATCH($A$140,VENDREDI!J6:J29,0))</f>
        <v>#N/A</v>
      </c>
      <c r="HK140" s="565" t="e">
        <f>INDEX(VENDREDI!$B$6:$B$29,MATCH($A$140,VENDREDI!K6:K29,0))</f>
        <v>#N/A</v>
      </c>
      <c r="HL140" s="565" t="e">
        <f>INDEX(VENDREDI!$B$6:$B$29,MATCH($A$140,VENDREDI!L6:L29,0))</f>
        <v>#N/A</v>
      </c>
      <c r="HM140" s="565" t="e">
        <f>INDEX(VENDREDI!$B$6:$B$29,MATCH($A$140,VENDREDI!M6:M29,0))</f>
        <v>#N/A</v>
      </c>
      <c r="HN140" s="565" t="e">
        <f>INDEX(VENDREDI!$B$6:$B$29,MATCH($A$140,VENDREDI!N6:N29,0))</f>
        <v>#N/A</v>
      </c>
      <c r="HO140" s="565" t="e">
        <f>INDEX(VENDREDI!$B$6:$B$29,MATCH($A$140,VENDREDI!O6:O29,0))</f>
        <v>#N/A</v>
      </c>
      <c r="HP140" s="565" t="e">
        <f>INDEX(VENDREDI!$B$6:$B$29,MATCH($A$140,VENDREDI!P6:P29,0))</f>
        <v>#N/A</v>
      </c>
      <c r="HQ140" s="565" t="e">
        <f>INDEX(VENDREDI!$B$6:$B$29,MATCH($A$140,VENDREDI!Q6:Q29,0))</f>
        <v>#N/A</v>
      </c>
      <c r="HR140" s="565" t="e">
        <f>INDEX(VENDREDI!$B$6:$B$29,MATCH($A$140,VENDREDI!R6:R29,0))</f>
        <v>#N/A</v>
      </c>
      <c r="HS140" s="565" t="e">
        <f>INDEX(VENDREDI!$B$6:$B$29,MATCH($A$140,VENDREDI!S6:S29,0))</f>
        <v>#N/A</v>
      </c>
      <c r="HT140" s="565" t="e">
        <f>INDEX(VENDREDI!$B$6:$B$29,MATCH($A$140,VENDREDI!T6:T29,0))</f>
        <v>#N/A</v>
      </c>
      <c r="HU140" s="565" t="e">
        <f>INDEX(VENDREDI!$B$6:$B$29,MATCH($A$140,VENDREDI!U6:U29,0))</f>
        <v>#N/A</v>
      </c>
      <c r="HV140" s="565" t="e">
        <f>INDEX(VENDREDI!$B$6:$B$29,MATCH($A$140,VENDREDI!V6:V29,0))</f>
        <v>#N/A</v>
      </c>
      <c r="HW140" s="565" t="e">
        <f>INDEX(VENDREDI!$B$6:$B$29,MATCH($A$140,VENDREDI!W6:W29,0))</f>
        <v>#N/A</v>
      </c>
      <c r="HX140" s="565" t="e">
        <f>INDEX(VENDREDI!$B$6:$B$29,MATCH($A$140,VENDREDI!X6:X29,0))</f>
        <v>#N/A</v>
      </c>
      <c r="HY140" s="565" t="e">
        <f>INDEX(VENDREDI!$B$6:$B$29,MATCH($A$140,VENDREDI!Y6:Y29,0))</f>
        <v>#N/A</v>
      </c>
      <c r="HZ140" s="565" t="e">
        <f>INDEX(VENDREDI!$B$6:$B$29,MATCH($A$140,VENDREDI!Z6:Z29,0))</f>
        <v>#N/A</v>
      </c>
      <c r="IA140" s="565">
        <f>INDEX(VENDREDI!$B$6:$B$29,MATCH($A$140,VENDREDI!AA6:AA29,0))</f>
        <v>0.33333333333333331</v>
      </c>
      <c r="IB140" s="565">
        <f>INDEX(VENDREDI!$B$6:$B$29,MATCH($A$140,VENDREDI!AB6:AB29,0))</f>
        <v>0.33333333333333331</v>
      </c>
      <c r="IC140" s="572">
        <f t="shared" si="136"/>
        <v>0.66666666666666663</v>
      </c>
      <c r="IG140" s="772">
        <f t="shared" si="137"/>
        <v>0</v>
      </c>
      <c r="JG140" s="572">
        <f t="shared" si="138"/>
        <v>0</v>
      </c>
      <c r="JI140" s="772">
        <f t="shared" si="139"/>
        <v>0</v>
      </c>
      <c r="KI140" s="572">
        <f t="shared" si="140"/>
        <v>0</v>
      </c>
      <c r="KK140" s="565">
        <f t="shared" si="141"/>
        <v>0</v>
      </c>
      <c r="LK140" s="572">
        <f t="shared" si="142"/>
        <v>0</v>
      </c>
      <c r="LM140" s="565">
        <f t="shared" si="143"/>
        <v>0</v>
      </c>
      <c r="MM140" s="572">
        <f t="shared" si="144"/>
        <v>0</v>
      </c>
      <c r="MP140" s="565">
        <f t="shared" si="145"/>
        <v>0</v>
      </c>
      <c r="NP140" s="572">
        <f t="shared" si="146"/>
        <v>0</v>
      </c>
      <c r="NS140" s="564">
        <f t="shared" si="147"/>
        <v>0</v>
      </c>
      <c r="NT140" s="617" t="e">
        <f>INDEX(LUNDI!$B$63:$B$66,MATCH(A140,LUNDI!$D$63:$D$66,0))</f>
        <v>#N/A</v>
      </c>
      <c r="NU140" s="618" t="e">
        <f>INDEX(LUNDI!$B$63:$B$66,MATCH(A140,LUNDI!$E$63:$E$66,0))</f>
        <v>#N/A</v>
      </c>
      <c r="NV140" s="625" t="e">
        <f>INDEX(LUNDI!$H$63:$H$66,MATCH(A140,LUNDI!$J$63:$J$66,0))</f>
        <v>#N/A</v>
      </c>
      <c r="NW140" s="626" t="e">
        <f>INDEX(LUNDI!$H$63:$H$66,MATCH(A140,LUNDI!$K$63:$K$66,0))</f>
        <v>#N/A</v>
      </c>
      <c r="NX140" s="617" t="e">
        <f>INDEX(MARDI!$B$63:$B$66,MATCH(A140,MARDI!$D$63:$D$66,0))</f>
        <v>#N/A</v>
      </c>
      <c r="NY140" s="618" t="e">
        <f>INDEX(MARDI!$B$63:$B$66,MATCH(A140,MARDI!$E$63:$E$66,0))</f>
        <v>#N/A</v>
      </c>
      <c r="NZ140" s="625" t="e">
        <f>INDEX(MARDI!$H$63:$H$66,MATCH(A140,MARDI!$J$63:$J$66,0))</f>
        <v>#N/A</v>
      </c>
      <c r="OA140" s="626" t="e">
        <f>INDEX(MARDI!$H$63:$H$66,MATCH(A140,MARDI!$K$63:$K$66,0))</f>
        <v>#N/A</v>
      </c>
      <c r="OB140" s="617" t="e">
        <f>INDEX(MERCREDI!$B$63:$B$66,MATCH(A140,MERCREDI!$D$63:$D$66,0))</f>
        <v>#N/A</v>
      </c>
      <c r="OC140" s="618" t="e">
        <f>INDEX(MERCREDI!$B$63:$B$66,MATCH(A140,MERCREDI!$E$63:$E$66,0))</f>
        <v>#N/A</v>
      </c>
      <c r="OD140" s="625" t="e">
        <f>INDEX(MERCREDI!$H$63:$H$66,MATCH(A140,MERCREDI!$J$63:$J$66,0))</f>
        <v>#N/A</v>
      </c>
      <c r="OE140" s="626" t="e">
        <f>INDEX(MERCREDI!$H$63:$H$66,MATCH(A140,MERCREDI!$K$63:$K$66,0))</f>
        <v>#N/A</v>
      </c>
      <c r="OF140" s="617" t="e">
        <f>INDEX(JEUDI!$B$63:$B$66,MATCH(A140,JEUDI!$D$63:$D$66,0))</f>
        <v>#N/A</v>
      </c>
      <c r="OG140" s="618" t="e">
        <f>INDEX(JEUDI!$B$63:$B$66,MATCH(A140,JEUDI!$E$63:$E$66,0))</f>
        <v>#N/A</v>
      </c>
      <c r="OH140" s="625" t="e">
        <f>INDEX(JEUDI!$H$63:$H$66,MATCH(A140,JEUDI!$J$63:$J$66,0))</f>
        <v>#N/A</v>
      </c>
      <c r="OI140" s="626" t="e">
        <f>INDEX(JEUDI!$H$63:$H$66,MATCH(A140,JEUDI!$K$63:$K$66,0))</f>
        <v>#N/A</v>
      </c>
      <c r="OJ140" s="617" t="e">
        <f>INDEX(VENDREDI!$B$63:$B$66,MATCH(A140,VENDREDI!$D$63:$D$66,0))</f>
        <v>#N/A</v>
      </c>
      <c r="OK140" s="618" t="e">
        <f>INDEX(VENDREDI!$B$63:$B$66,MATCH(A140,VENDREDI!$E$63:$E$66,0))</f>
        <v>#N/A</v>
      </c>
      <c r="OL140" s="625" t="e">
        <f>INDEX(VENDREDI!$H$63:$H$66,MATCH(A140,VENDREDI!$J$63:$J$66,0))</f>
        <v>#N/A</v>
      </c>
      <c r="OM140" s="626" t="e">
        <f>INDEX(VENDREDI!$H$63:$H$66,MATCH(A140,VENDREDI!$K$63:$K$66,0))</f>
        <v>#N/A</v>
      </c>
      <c r="ON140" s="669">
        <f t="shared" si="148"/>
        <v>0</v>
      </c>
      <c r="OO140" s="641" t="e">
        <f>INDEX(LUNDI!$C$63:$C$66,MATCH(A140,LUNDI!$D$63:$D$66,0))</f>
        <v>#N/A</v>
      </c>
      <c r="OP140" s="642" t="e">
        <f>INDEX(LUNDI!$C$63:$C$66,MATCH(A140,LUNDI!$E$63:$E$66,0))</f>
        <v>#N/A</v>
      </c>
      <c r="OQ140" s="645" t="e">
        <f>INDEX(LUNDI!$I$63:$I$66,MATCH(A140,LUNDI!$J$63:$J$66,0))</f>
        <v>#N/A</v>
      </c>
      <c r="OR140" s="646" t="e">
        <f>INDEX(LUNDI!$I$63:$I$66,MATCH(A140,LUNDI!$K$63:$K$66,0))</f>
        <v>#N/A</v>
      </c>
      <c r="OS140" s="649" t="e">
        <f>INDEX(MARDI!$C$63:$C$66,MATCH(A140,MARDI!$D$63:$D$66,0))</f>
        <v>#N/A</v>
      </c>
      <c r="OT140" s="650" t="e">
        <f>INDEX(MARDI!$C$63:$C$66,MATCH(A140,MARDI!$E$63:$E$66,0))</f>
        <v>#N/A</v>
      </c>
      <c r="OU140" s="651" t="e">
        <f>INDEX(MARDI!$I$63:$I$66,MATCH(A140,MARDI!$J$63:$J$66,0))</f>
        <v>#N/A</v>
      </c>
      <c r="OV140" s="652" t="e">
        <f>INDEX(MARDI!$I$63:$I$66,MATCH(A140,MARDI!$K$63:$K$66,0))</f>
        <v>#N/A</v>
      </c>
      <c r="OW140" s="657" t="e">
        <f>INDEX(MERCREDI!$C$63:$C$66,MATCH(A140,MERCREDI!$D$63:$D$66,0))</f>
        <v>#N/A</v>
      </c>
      <c r="OX140" s="658" t="e">
        <f>INDEX(MERCREDI!$C$63:$C$66,MATCH(A140,MERCREDI!$E$63:$E$66,0))</f>
        <v>#N/A</v>
      </c>
      <c r="OY140" s="659" t="e">
        <f>INDEX(MERCREDI!$I$63:$I$66,MATCH(A140,MERCREDI!$J$63:$J$66,0))</f>
        <v>#N/A</v>
      </c>
      <c r="OZ140" s="660" t="e">
        <f>INDEX(MERCREDI!$I$63:$I$66,MATCH(A140,MERCREDI!$K$63:$K$66,0))</f>
        <v>#N/A</v>
      </c>
      <c r="PA140" s="657" t="e">
        <f>INDEX(JEUDI!$C$63:$C$66,MATCH(A140,JEUDI!$D$63:$D$66,0))</f>
        <v>#N/A</v>
      </c>
      <c r="PB140" s="658" t="e">
        <f>INDEX(JEUDI!$C$63:$C$66,MATCH(A140,JEUDI!$E$63:$E$66,0))</f>
        <v>#N/A</v>
      </c>
      <c r="PC140" s="659" t="e">
        <f>INDEX(JEUDI!$I$63:$I$66,MATCH(A140,JEUDI!$J$63:$J$66,0))</f>
        <v>#N/A</v>
      </c>
      <c r="PD140" s="660" t="e">
        <f>INDEX(JEUDI!$I$63:$I$66,MATCH(A140,JEUDI!$K$63:$K$66,0))</f>
        <v>#N/A</v>
      </c>
      <c r="PE140" s="657" t="e">
        <f>INDEX(VENDREDI!$C$63:$C$66,MATCH(A140,VENDREDI!$D$63:$D$66,0))</f>
        <v>#N/A</v>
      </c>
      <c r="PF140" s="658" t="e">
        <f>INDEX(VENDREDI!$C$63:$C$66,MATCH(A140,VENDREDI!$E$63:$E$66,0))</f>
        <v>#N/A</v>
      </c>
      <c r="PG140" s="659" t="e">
        <f>INDEX(VENDREDI!$I$63:$I$66,MATCH(A140,VENDREDI!$J$63:$J$66,0))</f>
        <v>#N/A</v>
      </c>
      <c r="PH140" s="660" t="e">
        <f>INDEX(VENDREDI!$I$63:$I$66,MATCH(A140,VENDREDI!$K$63:$K$66,0))</f>
        <v>#N/A</v>
      </c>
    </row>
    <row r="141" spans="1:424" x14ac:dyDescent="0.25">
      <c r="A141" s="198">
        <f>'LISTE DES PROFS'!A136</f>
        <v>0</v>
      </c>
      <c r="B141" s="226">
        <f t="shared" si="122"/>
        <v>0</v>
      </c>
      <c r="C141" s="487">
        <f t="shared" si="123"/>
        <v>0</v>
      </c>
      <c r="D141" s="481">
        <f t="shared" si="124"/>
        <v>0</v>
      </c>
      <c r="E141" s="482">
        <f t="shared" si="125"/>
        <v>0</v>
      </c>
      <c r="F141" s="226">
        <f t="shared" si="126"/>
        <v>0</v>
      </c>
      <c r="G141" s="487">
        <f t="shared" si="127"/>
        <v>0</v>
      </c>
      <c r="H141" s="481">
        <f t="shared" si="97"/>
        <v>0</v>
      </c>
      <c r="I141" s="482">
        <f t="shared" si="128"/>
        <v>0</v>
      </c>
      <c r="J141" s="226">
        <f t="shared" si="105"/>
        <v>0</v>
      </c>
      <c r="K141" s="487">
        <f t="shared" si="106"/>
        <v>0</v>
      </c>
      <c r="L141" s="481">
        <f t="shared" si="107"/>
        <v>0</v>
      </c>
      <c r="M141" s="482">
        <f t="shared" si="108"/>
        <v>0</v>
      </c>
      <c r="N141" s="492">
        <f t="shared" si="129"/>
        <v>0</v>
      </c>
      <c r="P141" s="226">
        <f>COUNTIF(LUNDI!$D$6:$AB$15,A141)</f>
        <v>0</v>
      </c>
      <c r="Q141" s="228">
        <f>COUNTIF(LUNDI!$D$20:$Y$29,A141)</f>
        <v>0</v>
      </c>
      <c r="R141" s="444">
        <f t="shared" si="109"/>
        <v>0</v>
      </c>
      <c r="S141" s="228">
        <f>COUNTIF(MARDI!$D$6:$AB$15,A141)</f>
        <v>0</v>
      </c>
      <c r="T141" s="228">
        <f>COUNTIF(MARDI!$D$20:$Y$29,A141)</f>
        <v>0</v>
      </c>
      <c r="U141" s="444">
        <f t="shared" si="110"/>
        <v>0</v>
      </c>
      <c r="V141" s="228">
        <f>COUNTIF(MERCREDI!$D$6:$AB$15,A141)</f>
        <v>0</v>
      </c>
      <c r="W141" s="228">
        <f>COUNTIF(MERCREDI!$D$20:$Y$29,A141)</f>
        <v>0</v>
      </c>
      <c r="X141" s="444">
        <f t="shared" si="111"/>
        <v>0</v>
      </c>
      <c r="Y141" s="228">
        <f>COUNTIF(JEUDI!$D$6:$AB$15,A141)</f>
        <v>0</v>
      </c>
      <c r="Z141" s="228">
        <f>COUNTIF(JEUDI!$D$20:$Y$29,A141)</f>
        <v>0</v>
      </c>
      <c r="AA141" s="444">
        <f t="shared" si="112"/>
        <v>0</v>
      </c>
      <c r="AB141" s="228">
        <f>COUNTIF(VENDREDI!$D$6:$AB$15,A141)</f>
        <v>0</v>
      </c>
      <c r="AC141" s="229">
        <f>COUNTIF(VENDREDI!$D$20:$Y$29,A141)</f>
        <v>0</v>
      </c>
      <c r="AD141" s="451">
        <f t="shared" si="113"/>
        <v>0</v>
      </c>
      <c r="AE141" s="226">
        <f>COUNTIF(LUNDI!$D$63:$D$66,A141)</f>
        <v>0</v>
      </c>
      <c r="AF141" s="227">
        <f>COUNTIF(LUNDI!$E$63:$E$66,A141)</f>
        <v>0</v>
      </c>
      <c r="AG141" s="228">
        <f>COUNTIF(MARDI!$D$63:$D$66,A141)</f>
        <v>0</v>
      </c>
      <c r="AH141" s="234">
        <f>COUNTIF(MARDI!$E$63:$E$66,A141)</f>
        <v>0</v>
      </c>
      <c r="AI141" s="228">
        <f>COUNTIF(MERCREDI!$D$63:$D$66,A141)</f>
        <v>0</v>
      </c>
      <c r="AJ141" s="234">
        <f>COUNTIF(MERCREDI!$E$63:$E$66,A141)</f>
        <v>0</v>
      </c>
      <c r="AK141" s="228">
        <f>COUNTIF(JEUDI!$D$63:$D$66,A141)</f>
        <v>0</v>
      </c>
      <c r="AL141" s="227">
        <f>COUNTIF(JEUDI!$E$63:$E$66,A141)</f>
        <v>0</v>
      </c>
      <c r="AM141" s="228">
        <f>COUNTIF(VENDREDI!$D$63:$D$66,A141)</f>
        <v>0</v>
      </c>
      <c r="AN141" s="525">
        <f>COUNTIF(VENDREDI!$E$63:$E$66,A141)</f>
        <v>0</v>
      </c>
      <c r="AO141" s="226">
        <f>COUNTIF(LUNDI!$F$63:$F$66,A141)</f>
        <v>0</v>
      </c>
      <c r="AP141" s="227"/>
      <c r="AQ141" s="228">
        <f>COUNTIF(MARDI!$F$63:$F$66,A141)</f>
        <v>0</v>
      </c>
      <c r="AR141" s="227"/>
      <c r="AS141" s="228">
        <f>COUNTIF(MERCREDI!$F$63:$F$66,A141)</f>
        <v>0</v>
      </c>
      <c r="AT141" s="227"/>
      <c r="AU141" s="228">
        <f>COUNTIF(JEUDI!$F$63:$F$66,A141)</f>
        <v>0</v>
      </c>
      <c r="AV141" s="227"/>
      <c r="AW141" s="229">
        <f>COUNTIF(VENDREDI!$F$63:$F$66,A141)</f>
        <v>0</v>
      </c>
      <c r="AZ141" s="236">
        <f>COUNTIF(LUNDI!$D$35:$AB$44,A141)</f>
        <v>0</v>
      </c>
      <c r="BA141" s="237">
        <f>COUNTIF(LUNDI!$D$49:$Y$58,A141)</f>
        <v>0</v>
      </c>
      <c r="BB141" s="444">
        <f t="shared" si="114"/>
        <v>0</v>
      </c>
      <c r="BC141" s="237">
        <f>COUNTIF(MARDI!$D$35:$AB$44,A141)</f>
        <v>0</v>
      </c>
      <c r="BD141" s="237">
        <f>COUNTIF(MARDI!$D$49:$Y$58,A141)</f>
        <v>0</v>
      </c>
      <c r="BE141" s="444">
        <f t="shared" si="115"/>
        <v>0</v>
      </c>
      <c r="BF141" s="237">
        <f>COUNTIF(MERCREDI!$D$35:$AB$44,A141)</f>
        <v>0</v>
      </c>
      <c r="BG141" s="237">
        <f>COUNTIF(MERCREDI!$D$49:$Y$58,A141)</f>
        <v>0</v>
      </c>
      <c r="BH141" s="444">
        <f t="shared" si="116"/>
        <v>0</v>
      </c>
      <c r="BI141" s="237">
        <f>COUNTIF(JEUDI!$D$35:$AB$44,A141)</f>
        <v>0</v>
      </c>
      <c r="BJ141" s="237">
        <f>COUNTIF(JEUDI!$D$49:$Y$58,A141)</f>
        <v>0</v>
      </c>
      <c r="BK141" s="444">
        <f t="shared" si="117"/>
        <v>0</v>
      </c>
      <c r="BL141" s="237">
        <f>COUNTIF(VENDREDI!$D$35:$AB$44,A141)</f>
        <v>0</v>
      </c>
      <c r="BM141" s="238">
        <f>COUNTIF(VENDREDI!$D$49:$Y$58,A141)</f>
        <v>0</v>
      </c>
      <c r="BN141" s="451">
        <f t="shared" si="118"/>
        <v>0</v>
      </c>
      <c r="BO141" s="207">
        <f>COUNTIF(LUNDI!$J$63:$J$66,A141)</f>
        <v>0</v>
      </c>
      <c r="BP141" s="41">
        <f>COUNTIF(LUNDI!$K$63:$K$66,A141)</f>
        <v>0</v>
      </c>
      <c r="BQ141" s="207">
        <f>COUNTIF(MARDI!$J$63:$J$66,A141)</f>
        <v>0</v>
      </c>
      <c r="BR141" s="41">
        <f>COUNTIF(MARDI!$K$63:$K$66,A141)</f>
        <v>0</v>
      </c>
      <c r="BS141" s="207">
        <f>COUNTIF(MERCREDI!$J$63:$J$66,A141)</f>
        <v>0</v>
      </c>
      <c r="BT141" s="41">
        <f>COUNTIF(MERCREDI!$K$63:$K$66,A141)</f>
        <v>0</v>
      </c>
      <c r="BU141" s="207">
        <f>COUNTIF(JEUDI!$J$63:$J$66,A141)</f>
        <v>0</v>
      </c>
      <c r="BV141" s="41">
        <f>COUNTIF(JEUDI!$K$63:$K$66,A141)</f>
        <v>0</v>
      </c>
      <c r="BW141" s="207">
        <f>COUNTIF(VENDREDI!$J$63:$J$66,A141)</f>
        <v>0</v>
      </c>
      <c r="BX141" s="42">
        <f>COUNTIF(VENDREDI!$K$63:$K$66,A141)</f>
        <v>0</v>
      </c>
      <c r="BY141" s="207">
        <f>COUNTIF(LUNDI!$L$66:$L197,A141)</f>
        <v>0</v>
      </c>
      <c r="BZ141" s="208"/>
      <c r="CA141" s="41">
        <f>COUNTIF(MARDI!$L$63:$L$66,A141)</f>
        <v>0</v>
      </c>
      <c r="CB141" s="208"/>
      <c r="CC141" s="208">
        <f>COUNTIF(MERCREDI!$L$63:$L$66,A141)</f>
        <v>0</v>
      </c>
      <c r="CD141" s="208"/>
      <c r="CE141" s="41">
        <f>COUNTIF(JEUDI!$L$63:$L$66,A141)</f>
        <v>0</v>
      </c>
      <c r="CF141" s="208"/>
      <c r="CG141" s="209">
        <f>COUNTIF(VENDREDI!$L$63:$L$66,A141)</f>
        <v>0</v>
      </c>
      <c r="CH141" s="466"/>
      <c r="CI141" s="466"/>
      <c r="CJ141" s="466"/>
      <c r="CK141" s="43">
        <f>COUNTIF(LUNDI!$O$64:$O$66,A141)</f>
        <v>0</v>
      </c>
      <c r="CL141" s="41">
        <f>COUNTIF(MARDI!$O$64:$O$66,A141)</f>
        <v>0</v>
      </c>
      <c r="CM141" s="41">
        <f>COUNTIF(MERCREDI!$O$64:$O$66,A141)</f>
        <v>0</v>
      </c>
      <c r="CN141" s="41">
        <f>COUNTIF(JEUDI!$O$64:$O$66,A141)</f>
        <v>0</v>
      </c>
      <c r="CO141" s="42">
        <f>COUNTIF(VENDREDI!$O$64:$O$66,A141)</f>
        <v>0</v>
      </c>
      <c r="CQ141" s="43">
        <f>COUNTIF(LUNDI!$P$64:$P$66,A141)</f>
        <v>0</v>
      </c>
      <c r="CR141" s="41">
        <f>COUNTIF(MARDI!$P$64:$P$66,A141)</f>
        <v>0</v>
      </c>
      <c r="CS141" s="41">
        <f>COUNTIF(MERCREDI!$P$64:$P$66,A141)</f>
        <v>0</v>
      </c>
      <c r="CT141" s="41">
        <f>COUNTIF(JEUDI!$P$64:$P$66,A141)</f>
        <v>0</v>
      </c>
      <c r="CU141" s="42">
        <f>COUNTIF(VENDREDI!$P$64:$P$66,A141)</f>
        <v>0</v>
      </c>
      <c r="CV141" s="543">
        <f t="shared" si="130"/>
        <v>0</v>
      </c>
      <c r="CW141" s="559" t="e">
        <f>INDEX(LUNDI!$B$6:$B$29,MATCH($A$141,LUNDI!D6:D29,0))</f>
        <v>#N/A</v>
      </c>
      <c r="CX141" s="559" t="e">
        <f>INDEX(LUNDI!$B$6:$B$29,MATCH($A$141,LUNDI!E6:E29,0))</f>
        <v>#N/A</v>
      </c>
      <c r="CY141" s="559" t="e">
        <f>INDEX(LUNDI!$B$6:$B$29,MATCH($A$141,LUNDI!F6:F29,0))</f>
        <v>#N/A</v>
      </c>
      <c r="CZ141" s="559" t="e">
        <f>INDEX(LUNDI!$B$6:$B$29,MATCH($A$141,LUNDI!G6:G29,0))</f>
        <v>#N/A</v>
      </c>
      <c r="DA141" s="559" t="e">
        <f>INDEX(LUNDI!$B$6:$B$29,MATCH($A$141,LUNDI!H6:H29,0))</f>
        <v>#N/A</v>
      </c>
      <c r="DB141" s="559" t="e">
        <f>INDEX(LUNDI!$B$6:$B$29,MATCH($A$141,LUNDI!I6:I29,0))</f>
        <v>#N/A</v>
      </c>
      <c r="DC141" s="559" t="e">
        <f>INDEX(LUNDI!$B$6:$B$29,MATCH($A$141,LUNDI!J6:J29,0))</f>
        <v>#N/A</v>
      </c>
      <c r="DD141" s="559" t="e">
        <f>INDEX(LUNDI!$B$6:$B$29,MATCH($A$141,LUNDI!K6:K29,0))</f>
        <v>#N/A</v>
      </c>
      <c r="DE141" s="559" t="e">
        <f>INDEX(LUNDI!$B$6:$B$29,MATCH($A$141,LUNDI!L6:L29,0))</f>
        <v>#N/A</v>
      </c>
      <c r="DF141" s="559" t="e">
        <f>INDEX(LUNDI!$B$6:$B$29,MATCH($A$141,LUNDI!M6:M29,0))</f>
        <v>#N/A</v>
      </c>
      <c r="DG141" s="559" t="e">
        <f>INDEX(LUNDI!$B$6:$B$29,MATCH($A$141,LUNDI!N6:N29,0))</f>
        <v>#N/A</v>
      </c>
      <c r="DH141" s="559" t="e">
        <f>INDEX(LUNDI!$B$6:$B$29,MATCH($A$141,LUNDI!O6:O29,0))</f>
        <v>#N/A</v>
      </c>
      <c r="DI141" s="559" t="e">
        <f>INDEX(LUNDI!$B$6:$B$29,MATCH($A$141,LUNDI!P6:P29,0))</f>
        <v>#N/A</v>
      </c>
      <c r="DJ141" s="559" t="e">
        <f>INDEX(LUNDI!$B$6:$B$29,MATCH($A$141,LUNDI!Q6:Q29,0))</f>
        <v>#N/A</v>
      </c>
      <c r="DK141" s="559" t="e">
        <f>INDEX(LUNDI!$B$6:$B$29,MATCH($A$141,LUNDI!R6:R29,0))</f>
        <v>#N/A</v>
      </c>
      <c r="DL141" s="559" t="e">
        <f>INDEX(LUNDI!$B$6:$B$29,MATCH($A$141,LUNDI!S6:S29,0))</f>
        <v>#N/A</v>
      </c>
      <c r="DM141" s="559" t="e">
        <f>INDEX(LUNDI!$B$6:$B$29,MATCH($A$141,LUNDI!T6:T29,0))</f>
        <v>#N/A</v>
      </c>
      <c r="DN141" s="559" t="e">
        <f>INDEX(LUNDI!$B$6:$B$29,MATCH($A$141,LUNDI!U6:U29,0))</f>
        <v>#N/A</v>
      </c>
      <c r="DO141" s="559" t="e">
        <f>INDEX(LUNDI!$B$6:$B$29,MATCH($A$141,LUNDI!V6:V29,0))</f>
        <v>#N/A</v>
      </c>
      <c r="DP141" s="559" t="e">
        <f>INDEX(LUNDI!$B$6:$B$29,MATCH($A$141,LUNDI!W6:W29,0))</f>
        <v>#N/A</v>
      </c>
      <c r="DQ141" s="559" t="e">
        <f>INDEX(LUNDI!$B$6:$B$29,MATCH($A$141,LUNDI!X6:X29,0))</f>
        <v>#N/A</v>
      </c>
      <c r="DR141" s="559" t="e">
        <f>INDEX(LUNDI!$B$6:$B$29,MATCH($A$141,LUNDI!Y6:Y29,0))</f>
        <v>#N/A</v>
      </c>
      <c r="DS141" s="559" t="e">
        <f>INDEX(LUNDI!$B$6:$B$29,MATCH($A$141,LUNDI!Z6:Z29,0))</f>
        <v>#N/A</v>
      </c>
      <c r="DT141" s="559">
        <f>INDEX(LUNDI!$B$6:$B$29,MATCH($A$141,LUNDI!AA6:AA29,0))</f>
        <v>0.33333333333333331</v>
      </c>
      <c r="DU141" s="559">
        <f>INDEX(LUNDI!$B$6:$B$29,MATCH($A$141,LUNDI!AB6:AB29,0))</f>
        <v>0.33333333333333331</v>
      </c>
      <c r="DV141" s="572">
        <f t="shared" si="119"/>
        <v>0.66666666666666663</v>
      </c>
      <c r="DW141" s="543">
        <f t="shared" si="120"/>
        <v>0</v>
      </c>
      <c r="DX141" s="559" t="e">
        <f>INDEX(MARDI!$B$6:$B$29,MATCH($A$141,MARDI!D6:D29,0))</f>
        <v>#N/A</v>
      </c>
      <c r="DY141" s="559" t="e">
        <f>INDEX(MARDI!$B$6:$B$29,MATCH($A$141,MARDI!E6:E29,0))</f>
        <v>#N/A</v>
      </c>
      <c r="DZ141" s="559" t="e">
        <f>INDEX(MARDI!$B$6:$B$29,MATCH($A$141,MARDI!F6:F29,0))</f>
        <v>#N/A</v>
      </c>
      <c r="EA141" s="559" t="e">
        <f>INDEX(MARDI!$B$6:$B$29,MATCH($A$141,MARDI!G6:G29,0))</f>
        <v>#N/A</v>
      </c>
      <c r="EB141" s="559" t="e">
        <f>INDEX(MARDI!$B$6:$B$29,MATCH($A$141,MARDI!H6:H29,0))</f>
        <v>#N/A</v>
      </c>
      <c r="EC141" s="559" t="e">
        <f>INDEX(MARDI!$B$6:$B$29,MATCH($A$141,MARDI!I6:I29,0))</f>
        <v>#N/A</v>
      </c>
      <c r="ED141" s="559" t="e">
        <f>INDEX(MARDI!$B$6:$B$29,MATCH($A$141,MARDI!J6:J29,0))</f>
        <v>#N/A</v>
      </c>
      <c r="EE141" s="559" t="e">
        <f>INDEX(MARDI!$B$6:$B$29,MATCH($A$141,MARDI!K6:K29,0))</f>
        <v>#N/A</v>
      </c>
      <c r="EF141" s="559" t="e">
        <f>INDEX(MARDI!$B$6:$B$29,MATCH($A$141,MARDI!L6:L29,0))</f>
        <v>#N/A</v>
      </c>
      <c r="EG141" s="559" t="e">
        <f>INDEX(MARDI!$B$6:$B$29,MATCH($A$141,MARDI!M6:M29,0))</f>
        <v>#N/A</v>
      </c>
      <c r="EH141" s="559" t="e">
        <f>INDEX(MARDI!$B$6:$B$29,MATCH($A$141,MARDI!N6:N29,0))</f>
        <v>#N/A</v>
      </c>
      <c r="EI141" s="559" t="e">
        <f>INDEX(MARDI!$B$6:$B$29,MATCH($A$141,MARDI!O6:O29,0))</f>
        <v>#N/A</v>
      </c>
      <c r="EJ141" s="559" t="e">
        <f>INDEX(MARDI!$B$6:$B$29,MATCH($A$141,MARDI!P6:P29,0))</f>
        <v>#N/A</v>
      </c>
      <c r="EK141" s="559" t="e">
        <f>INDEX(MARDI!$B$6:$B$29,MATCH($A$141,MARDI!Q6:Q29,0))</f>
        <v>#N/A</v>
      </c>
      <c r="EL141" s="559" t="e">
        <f>INDEX(MARDI!$B$6:$B$29,MATCH($A$141,MARDI!R6:R29,0))</f>
        <v>#N/A</v>
      </c>
      <c r="EM141" s="559" t="e">
        <f>INDEX(MARDI!$B$6:$B$29,MATCH($A$141,MARDI!S6:S29,0))</f>
        <v>#N/A</v>
      </c>
      <c r="EN141" s="559" t="e">
        <f>INDEX(MARDI!$B$6:$B$29,MATCH($A$141,MARDI!T6:T29,0))</f>
        <v>#N/A</v>
      </c>
      <c r="EO141" s="559" t="e">
        <f>INDEX(MARDI!$B$6:$B$29,MATCH($A$141,MARDI!U6:U29,0))</f>
        <v>#N/A</v>
      </c>
      <c r="EP141" s="559" t="e">
        <f>INDEX(MARDI!$B$6:$B$29,MATCH($A$141,MARDI!V6:V29,0))</f>
        <v>#N/A</v>
      </c>
      <c r="EQ141" s="559" t="e">
        <f>INDEX(MARDI!$B$6:$B$29,MATCH($A$141,MARDI!W6:W29,0))</f>
        <v>#N/A</v>
      </c>
      <c r="ER141" s="559" t="e">
        <f>INDEX(MARDI!$B$6:$B$29,MATCH($A$141,MARDI!X6:X29,0))</f>
        <v>#N/A</v>
      </c>
      <c r="ES141" s="559" t="e">
        <f>INDEX(MARDI!$B$6:$B$29,MATCH($A$141,MARDI!Y6:Y29,0))</f>
        <v>#N/A</v>
      </c>
      <c r="ET141" s="559" t="e">
        <f>INDEX(MARDI!$B$6:$B$29,MATCH($A$141,MARDI!Z6:Z29,0))</f>
        <v>#N/A</v>
      </c>
      <c r="EU141" s="559">
        <f>INDEX(MARDI!$B$6:$B$29,MATCH($A$141,MARDI!AA6:AA29,0))</f>
        <v>0.33333333333333331</v>
      </c>
      <c r="EV141" s="559">
        <f>INDEX(MARDI!$B$6:$B$29,MATCH($A$141,MARDI!AB6:AB29,0))</f>
        <v>0.33333333333333331</v>
      </c>
      <c r="EW141" s="572">
        <f t="shared" si="121"/>
        <v>0.66666666666666663</v>
      </c>
      <c r="EY141" s="568">
        <f t="shared" si="131"/>
        <v>0</v>
      </c>
      <c r="EZ141" s="559" t="e">
        <f>INDEX(MERCREDI!$B$6:$B$29,MATCH($A$141,MERCREDI!D6:D29,0))</f>
        <v>#N/A</v>
      </c>
      <c r="FA141" s="559" t="e">
        <f>INDEX(MERCREDI!$B$6:$B$29,MATCH($A$141,MERCREDI!E6:E29,0))</f>
        <v>#N/A</v>
      </c>
      <c r="FB141" s="559" t="e">
        <f>INDEX(MERCREDI!$B$6:$B$29,MATCH($A$141,MERCREDI!F6:F29,0))</f>
        <v>#N/A</v>
      </c>
      <c r="FC141" s="559" t="e">
        <f>INDEX(MERCREDI!$B$6:$B$29,MATCH($A$141,MERCREDI!G6:G29,0))</f>
        <v>#N/A</v>
      </c>
      <c r="FD141" s="559" t="e">
        <f>INDEX(MERCREDI!$B$6:$B$29,MATCH($A$141,MERCREDI!H6:H29,0))</f>
        <v>#N/A</v>
      </c>
      <c r="FE141" s="559" t="e">
        <f>INDEX(MERCREDI!$B$6:$B$29,MATCH($A$141,MERCREDI!I6:I29,0))</f>
        <v>#N/A</v>
      </c>
      <c r="FF141" s="559" t="e">
        <f>INDEX(MERCREDI!$B$6:$B$29,MATCH($A$141,MERCREDI!J6:J29,0))</f>
        <v>#N/A</v>
      </c>
      <c r="FG141" s="559" t="e">
        <f>INDEX(MERCREDI!$B$6:$B$29,MATCH($A$141,MERCREDI!K6:K29,0))</f>
        <v>#N/A</v>
      </c>
      <c r="FH141" s="559" t="e">
        <f>INDEX(MERCREDI!$B$6:$B$29,MATCH($A$141,MERCREDI!L6:L29,0))</f>
        <v>#N/A</v>
      </c>
      <c r="FI141" s="559" t="e">
        <f>INDEX(MERCREDI!$B$6:$B$29,MATCH($A$141,MERCREDI!M6:M29,0))</f>
        <v>#N/A</v>
      </c>
      <c r="FJ141" s="559" t="e">
        <f>INDEX(MERCREDI!$B$6:$B$29,MATCH($A$141,MERCREDI!N6:N29,0))</f>
        <v>#N/A</v>
      </c>
      <c r="FK141" s="559" t="e">
        <f>INDEX(MERCREDI!$B$6:$B$29,MATCH($A$141,MERCREDI!O6:O29,0))</f>
        <v>#N/A</v>
      </c>
      <c r="FL141" s="559" t="e">
        <f>INDEX(MERCREDI!$B$6:$B$29,MATCH($A$141,MERCREDI!P6:P29,0))</f>
        <v>#N/A</v>
      </c>
      <c r="FM141" s="559" t="e">
        <f>INDEX(MERCREDI!$B$6:$B$29,MATCH($A$141,MERCREDI!Q6:Q29,0))</f>
        <v>#N/A</v>
      </c>
      <c r="FN141" s="559" t="e">
        <f>INDEX(MERCREDI!$B$6:$B$29,MATCH($A$141,MERCREDI!R6:R29,0))</f>
        <v>#N/A</v>
      </c>
      <c r="FO141" s="559" t="e">
        <f>INDEX(MERCREDI!$B$6:$B$29,MATCH($A$141,MERCREDI!S6:S29,0))</f>
        <v>#N/A</v>
      </c>
      <c r="FP141" s="559" t="e">
        <f>INDEX(MERCREDI!$B$6:$B$29,MATCH($A$141,MERCREDI!T6:T29,0))</f>
        <v>#N/A</v>
      </c>
      <c r="FQ141" s="559" t="e">
        <f>INDEX(MERCREDI!$B$6:$B$29,MATCH($A$141,MERCREDI!U6:U29,0))</f>
        <v>#N/A</v>
      </c>
      <c r="FR141" s="559" t="e">
        <f>INDEX(MERCREDI!$B$6:$B$29,MATCH($A$141,MERCREDI!V6:V29,0))</f>
        <v>#N/A</v>
      </c>
      <c r="FS141" s="559" t="e">
        <f>INDEX(MERCREDI!$B$6:$B$29,MATCH($A$141,MERCREDI!W6:W29,0))</f>
        <v>#N/A</v>
      </c>
      <c r="FT141" s="559" t="e">
        <f>INDEX(MERCREDI!$B$6:$B$29,MATCH($A$141,MERCREDI!X6:X29,0))</f>
        <v>#N/A</v>
      </c>
      <c r="FU141" s="559" t="e">
        <f>INDEX(MERCREDI!$B$6:$B$29,MATCH($A$141,MERCREDI!Y6:Y29,0))</f>
        <v>#N/A</v>
      </c>
      <c r="FV141" s="559" t="e">
        <f>INDEX(MERCREDI!$B$6:$B$29,MATCH($A$141,MERCREDI!Z6:Z29,0))</f>
        <v>#N/A</v>
      </c>
      <c r="FW141" s="559">
        <f>INDEX(MERCREDI!$B$6:$B$29,MATCH($A$141,MERCREDI!AA6:AA29,0))</f>
        <v>0.33333333333333331</v>
      </c>
      <c r="FX141" s="559">
        <f>INDEX(MERCREDI!$B$6:$B$29,MATCH($A$141,MERCREDI!AB6:AB29,0))</f>
        <v>0.33333333333333331</v>
      </c>
      <c r="FY141" s="572">
        <f t="shared" si="132"/>
        <v>0.66666666666666663</v>
      </c>
      <c r="GA141" s="570">
        <f t="shared" si="133"/>
        <v>0</v>
      </c>
      <c r="GB141" s="565" t="e">
        <f>INDEX(JEUDI!$B$6:$B$29,MATCH($A$141,JEUDI!D6:D29,0))</f>
        <v>#N/A</v>
      </c>
      <c r="GC141" s="565" t="e">
        <f>INDEX(JEUDI!$B$6:$B$29,MATCH($A$141,JEUDI!E6:E29,0))</f>
        <v>#N/A</v>
      </c>
      <c r="GD141" s="565" t="e">
        <f>INDEX(JEUDI!$B$6:$B$29,MATCH($A$141,JEUDI!F6:F29,0))</f>
        <v>#N/A</v>
      </c>
      <c r="GE141" s="565" t="e">
        <f>INDEX(JEUDI!$B$6:$B$29,MATCH($A$141,JEUDI!G6:G29,0))</f>
        <v>#N/A</v>
      </c>
      <c r="GF141" s="565" t="e">
        <f>INDEX(JEUDI!$B$6:$B$29,MATCH($A$141,JEUDI!H6:H29,0))</f>
        <v>#N/A</v>
      </c>
      <c r="GG141" s="565" t="e">
        <f>INDEX(JEUDI!$B$6:$B$29,MATCH($A$141,JEUDI!I6:I29,0))</f>
        <v>#N/A</v>
      </c>
      <c r="GH141" s="565" t="e">
        <f>INDEX(JEUDI!$B$6:$B$29,MATCH($A$141,JEUDI!J6:J29,0))</f>
        <v>#N/A</v>
      </c>
      <c r="GI141" s="565" t="e">
        <f>INDEX(JEUDI!$B$6:$B$29,MATCH($A$141,JEUDI!K6:K29,0))</f>
        <v>#N/A</v>
      </c>
      <c r="GJ141" s="565" t="e">
        <f>INDEX(JEUDI!$B$6:$B$29,MATCH($A$141,JEUDI!L6:L29,0))</f>
        <v>#N/A</v>
      </c>
      <c r="GK141" s="565" t="e">
        <f>INDEX(JEUDI!$B$6:$B$29,MATCH($A$141,JEUDI!M6:M29,0))</f>
        <v>#N/A</v>
      </c>
      <c r="GL141" s="565" t="e">
        <f>INDEX(JEUDI!$B$6:$B$29,MATCH($A$141,JEUDI!N6:N29,0))</f>
        <v>#N/A</v>
      </c>
      <c r="GM141" s="565" t="e">
        <f>INDEX(JEUDI!$B$6:$B$29,MATCH($A$141,JEUDI!O6:O29,0))</f>
        <v>#N/A</v>
      </c>
      <c r="GN141" s="565" t="e">
        <f>INDEX(JEUDI!$B$6:$B$29,MATCH($A$141,JEUDI!P6:P29,0))</f>
        <v>#N/A</v>
      </c>
      <c r="GO141" s="565" t="e">
        <f>INDEX(JEUDI!$B$6:$B$29,MATCH($A$141,JEUDI!Q6:Q29,0))</f>
        <v>#N/A</v>
      </c>
      <c r="GP141" s="565" t="e">
        <f>INDEX(JEUDI!$B$6:$B$29,MATCH($A$141,JEUDI!R6:R29,0))</f>
        <v>#N/A</v>
      </c>
      <c r="GQ141" s="565" t="e">
        <f>INDEX(JEUDI!$B$6:$B$29,MATCH($A$141,JEUDI!S6:S29,0))</f>
        <v>#N/A</v>
      </c>
      <c r="GR141" s="565" t="e">
        <f>INDEX(JEUDI!$B$6:$B$29,MATCH($A$141,JEUDI!T6:T29,0))</f>
        <v>#N/A</v>
      </c>
      <c r="GS141" s="565" t="e">
        <f>INDEX(JEUDI!$B$6:$B$29,MATCH($A$141,JEUDI!U6:U29,0))</f>
        <v>#N/A</v>
      </c>
      <c r="GT141" s="565" t="e">
        <f>INDEX(JEUDI!$B$6:$B$29,MATCH($A$141,JEUDI!V6:V29,0))</f>
        <v>#N/A</v>
      </c>
      <c r="GU141" s="565" t="e">
        <f>INDEX(JEUDI!$B$6:$B$29,MATCH($A$141,JEUDI!W6:W29,0))</f>
        <v>#N/A</v>
      </c>
      <c r="GV141" s="565" t="e">
        <f>INDEX(JEUDI!$B$6:$B$29,MATCH($A$141,JEUDI!X6:X29,0))</f>
        <v>#N/A</v>
      </c>
      <c r="GW141" s="565" t="e">
        <f>INDEX(JEUDI!$B$6:$B$29,MATCH($A$141,JEUDI!Y6:Y29,0))</f>
        <v>#N/A</v>
      </c>
      <c r="GX141" s="565" t="e">
        <f>INDEX(JEUDI!$B$6:$B$29,MATCH($A$141,JEUDI!Z6:Z29,0))</f>
        <v>#N/A</v>
      </c>
      <c r="GY141" s="565">
        <f>INDEX(JEUDI!$B$6:$B$29,MATCH($A$141,JEUDI!AA6:AA29,0))</f>
        <v>0.33333333333333331</v>
      </c>
      <c r="GZ141" s="565">
        <f>INDEX(JEUDI!$B$6:$B$29,MATCH($A$141,JEUDI!AB6:AB29,0))</f>
        <v>0.33333333333333331</v>
      </c>
      <c r="HA141" s="572">
        <f t="shared" si="134"/>
        <v>0.66666666666666663</v>
      </c>
      <c r="HC141" s="772">
        <f t="shared" si="135"/>
        <v>0</v>
      </c>
      <c r="HD141" s="565" t="e">
        <f>INDEX(VENDREDI!$B$6:$B$29,MATCH($A$141,VENDREDI!D6:D29,0))</f>
        <v>#N/A</v>
      </c>
      <c r="HE141" s="565" t="e">
        <f>INDEX(VENDREDI!$B$6:$B$29,MATCH($A$141,VENDREDI!E6:E29,0))</f>
        <v>#N/A</v>
      </c>
      <c r="HF141" s="565" t="e">
        <f>INDEX(VENDREDI!$B$6:$B$29,MATCH($A$141,VENDREDI!F6:F29,0))</f>
        <v>#N/A</v>
      </c>
      <c r="HG141" s="565" t="e">
        <f>INDEX(VENDREDI!$B$6:$B$29,MATCH($A$141,VENDREDI!G6:G29,0))</f>
        <v>#N/A</v>
      </c>
      <c r="HH141" s="565" t="e">
        <f>INDEX(VENDREDI!$B$6:$B$29,MATCH($A$141,VENDREDI!H6:H29,0))</f>
        <v>#N/A</v>
      </c>
      <c r="HI141" s="565" t="e">
        <f>INDEX(VENDREDI!$B$6:$B$29,MATCH($A$141,VENDREDI!I6:I29,0))</f>
        <v>#N/A</v>
      </c>
      <c r="HJ141" s="565" t="e">
        <f>INDEX(VENDREDI!$B$6:$B$29,MATCH($A$141,VENDREDI!J6:J29,0))</f>
        <v>#N/A</v>
      </c>
      <c r="HK141" s="565" t="e">
        <f>INDEX(VENDREDI!$B$6:$B$29,MATCH($A$141,VENDREDI!K6:K29,0))</f>
        <v>#N/A</v>
      </c>
      <c r="HL141" s="565" t="e">
        <f>INDEX(VENDREDI!$B$6:$B$29,MATCH($A$141,VENDREDI!L6:L29,0))</f>
        <v>#N/A</v>
      </c>
      <c r="HM141" s="565" t="e">
        <f>INDEX(VENDREDI!$B$6:$B$29,MATCH($A$141,VENDREDI!M6:M29,0))</f>
        <v>#N/A</v>
      </c>
      <c r="HN141" s="565" t="e">
        <f>INDEX(VENDREDI!$B$6:$B$29,MATCH($A$141,VENDREDI!N6:N29,0))</f>
        <v>#N/A</v>
      </c>
      <c r="HO141" s="565" t="e">
        <f>INDEX(VENDREDI!$B$6:$B$29,MATCH($A$141,VENDREDI!O6:O29,0))</f>
        <v>#N/A</v>
      </c>
      <c r="HP141" s="565" t="e">
        <f>INDEX(VENDREDI!$B$6:$B$29,MATCH($A$141,VENDREDI!P6:P29,0))</f>
        <v>#N/A</v>
      </c>
      <c r="HQ141" s="565" t="e">
        <f>INDEX(VENDREDI!$B$6:$B$29,MATCH($A$141,VENDREDI!Q6:Q29,0))</f>
        <v>#N/A</v>
      </c>
      <c r="HR141" s="565" t="e">
        <f>INDEX(VENDREDI!$B$6:$B$29,MATCH($A$141,VENDREDI!R6:R29,0))</f>
        <v>#N/A</v>
      </c>
      <c r="HS141" s="565" t="e">
        <f>INDEX(VENDREDI!$B$6:$B$29,MATCH($A$141,VENDREDI!S6:S29,0))</f>
        <v>#N/A</v>
      </c>
      <c r="HT141" s="565" t="e">
        <f>INDEX(VENDREDI!$B$6:$B$29,MATCH($A$141,VENDREDI!T6:T29,0))</f>
        <v>#N/A</v>
      </c>
      <c r="HU141" s="565" t="e">
        <f>INDEX(VENDREDI!$B$6:$B$29,MATCH($A$141,VENDREDI!U6:U29,0))</f>
        <v>#N/A</v>
      </c>
      <c r="HV141" s="565" t="e">
        <f>INDEX(VENDREDI!$B$6:$B$29,MATCH($A$141,VENDREDI!V6:V29,0))</f>
        <v>#N/A</v>
      </c>
      <c r="HW141" s="565" t="e">
        <f>INDEX(VENDREDI!$B$6:$B$29,MATCH($A$141,VENDREDI!W6:W29,0))</f>
        <v>#N/A</v>
      </c>
      <c r="HX141" s="565" t="e">
        <f>INDEX(VENDREDI!$B$6:$B$29,MATCH($A$141,VENDREDI!X6:X29,0))</f>
        <v>#N/A</v>
      </c>
      <c r="HY141" s="565" t="e">
        <f>INDEX(VENDREDI!$B$6:$B$29,MATCH($A$141,VENDREDI!Y6:Y29,0))</f>
        <v>#N/A</v>
      </c>
      <c r="HZ141" s="565" t="e">
        <f>INDEX(VENDREDI!$B$6:$B$29,MATCH($A$141,VENDREDI!Z6:Z29,0))</f>
        <v>#N/A</v>
      </c>
      <c r="IA141" s="565">
        <f>INDEX(VENDREDI!$B$6:$B$29,MATCH($A$141,VENDREDI!AA6:AA29,0))</f>
        <v>0.33333333333333331</v>
      </c>
      <c r="IB141" s="565">
        <f>INDEX(VENDREDI!$B$6:$B$29,MATCH($A$141,VENDREDI!AB6:AB29,0))</f>
        <v>0.33333333333333331</v>
      </c>
      <c r="IC141" s="572">
        <f t="shared" si="136"/>
        <v>0.66666666666666663</v>
      </c>
      <c r="IG141" s="772">
        <f t="shared" si="137"/>
        <v>0</v>
      </c>
      <c r="JG141" s="572">
        <f t="shared" si="138"/>
        <v>0</v>
      </c>
      <c r="JI141" s="772">
        <f t="shared" si="139"/>
        <v>0</v>
      </c>
      <c r="KI141" s="572">
        <f t="shared" si="140"/>
        <v>0</v>
      </c>
      <c r="KK141" s="565">
        <f t="shared" si="141"/>
        <v>0</v>
      </c>
      <c r="LK141" s="572">
        <f t="shared" si="142"/>
        <v>0</v>
      </c>
      <c r="LM141" s="565">
        <f t="shared" si="143"/>
        <v>0</v>
      </c>
      <c r="MM141" s="572">
        <f t="shared" si="144"/>
        <v>0</v>
      </c>
      <c r="MP141" s="565">
        <f t="shared" si="145"/>
        <v>0</v>
      </c>
      <c r="NP141" s="572">
        <f t="shared" si="146"/>
        <v>0</v>
      </c>
      <c r="NS141" s="564">
        <f t="shared" si="147"/>
        <v>0</v>
      </c>
      <c r="NT141" s="617" t="e">
        <f>INDEX(LUNDI!$B$63:$B$66,MATCH(A141,LUNDI!$D$63:$D$66,0))</f>
        <v>#N/A</v>
      </c>
      <c r="NU141" s="618" t="e">
        <f>INDEX(LUNDI!$B$63:$B$66,MATCH(A141,LUNDI!$E$63:$E$66,0))</f>
        <v>#N/A</v>
      </c>
      <c r="NV141" s="625" t="e">
        <f>INDEX(LUNDI!$H$63:$H$66,MATCH(A141,LUNDI!$J$63:$J$66,0))</f>
        <v>#N/A</v>
      </c>
      <c r="NW141" s="626" t="e">
        <f>INDEX(LUNDI!$H$63:$H$66,MATCH(A141,LUNDI!$K$63:$K$66,0))</f>
        <v>#N/A</v>
      </c>
      <c r="NX141" s="617" t="e">
        <f>INDEX(MARDI!$B$63:$B$66,MATCH(A141,MARDI!$D$63:$D$66,0))</f>
        <v>#N/A</v>
      </c>
      <c r="NY141" s="618" t="e">
        <f>INDEX(MARDI!$B$63:$B$66,MATCH(A141,MARDI!$E$63:$E$66,0))</f>
        <v>#N/A</v>
      </c>
      <c r="NZ141" s="625" t="e">
        <f>INDEX(MARDI!$H$63:$H$66,MATCH(A141,MARDI!$J$63:$J$66,0))</f>
        <v>#N/A</v>
      </c>
      <c r="OA141" s="626" t="e">
        <f>INDEX(MARDI!$H$63:$H$66,MATCH(A141,MARDI!$K$63:$K$66,0))</f>
        <v>#N/A</v>
      </c>
      <c r="OB141" s="617" t="e">
        <f>INDEX(MERCREDI!$B$63:$B$66,MATCH(A141,MERCREDI!$D$63:$D$66,0))</f>
        <v>#N/A</v>
      </c>
      <c r="OC141" s="618" t="e">
        <f>INDEX(MERCREDI!$B$63:$B$66,MATCH(A141,MERCREDI!$E$63:$E$66,0))</f>
        <v>#N/A</v>
      </c>
      <c r="OD141" s="625" t="e">
        <f>INDEX(MERCREDI!$H$63:$H$66,MATCH(A141,MERCREDI!$J$63:$J$66,0))</f>
        <v>#N/A</v>
      </c>
      <c r="OE141" s="626" t="e">
        <f>INDEX(MERCREDI!$H$63:$H$66,MATCH(A141,MERCREDI!$K$63:$K$66,0))</f>
        <v>#N/A</v>
      </c>
      <c r="OF141" s="617" t="e">
        <f>INDEX(JEUDI!$B$63:$B$66,MATCH(A141,JEUDI!$D$63:$D$66,0))</f>
        <v>#N/A</v>
      </c>
      <c r="OG141" s="618" t="e">
        <f>INDEX(JEUDI!$B$63:$B$66,MATCH(A141,JEUDI!$E$63:$E$66,0))</f>
        <v>#N/A</v>
      </c>
      <c r="OH141" s="625" t="e">
        <f>INDEX(JEUDI!$H$63:$H$66,MATCH(A141,JEUDI!$J$63:$J$66,0))</f>
        <v>#N/A</v>
      </c>
      <c r="OI141" s="626" t="e">
        <f>INDEX(JEUDI!$H$63:$H$66,MATCH(A141,JEUDI!$K$63:$K$66,0))</f>
        <v>#N/A</v>
      </c>
      <c r="OJ141" s="617" t="e">
        <f>INDEX(VENDREDI!$B$63:$B$66,MATCH(A141,VENDREDI!$D$63:$D$66,0))</f>
        <v>#N/A</v>
      </c>
      <c r="OK141" s="618" t="e">
        <f>INDEX(VENDREDI!$B$63:$B$66,MATCH(A141,VENDREDI!$E$63:$E$66,0))</f>
        <v>#N/A</v>
      </c>
      <c r="OL141" s="625" t="e">
        <f>INDEX(VENDREDI!$H$63:$H$66,MATCH(A141,VENDREDI!$J$63:$J$66,0))</f>
        <v>#N/A</v>
      </c>
      <c r="OM141" s="626" t="e">
        <f>INDEX(VENDREDI!$H$63:$H$66,MATCH(A141,VENDREDI!$K$63:$K$66,0))</f>
        <v>#N/A</v>
      </c>
      <c r="ON141" s="669">
        <f t="shared" si="148"/>
        <v>0</v>
      </c>
      <c r="OO141" s="641" t="e">
        <f>INDEX(LUNDI!$C$63:$C$66,MATCH(A141,LUNDI!$D$63:$D$66,0))</f>
        <v>#N/A</v>
      </c>
      <c r="OP141" s="642" t="e">
        <f>INDEX(LUNDI!$C$63:$C$66,MATCH(A141,LUNDI!$E$63:$E$66,0))</f>
        <v>#N/A</v>
      </c>
      <c r="OQ141" s="645" t="e">
        <f>INDEX(LUNDI!$I$63:$I$66,MATCH(A141,LUNDI!$J$63:$J$66,0))</f>
        <v>#N/A</v>
      </c>
      <c r="OR141" s="646" t="e">
        <f>INDEX(LUNDI!$I$63:$I$66,MATCH(A141,LUNDI!$K$63:$K$66,0))</f>
        <v>#N/A</v>
      </c>
      <c r="OS141" s="649" t="e">
        <f>INDEX(MARDI!$C$63:$C$66,MATCH(A141,MARDI!$D$63:$D$66,0))</f>
        <v>#N/A</v>
      </c>
      <c r="OT141" s="650" t="e">
        <f>INDEX(MARDI!$C$63:$C$66,MATCH(A141,MARDI!$E$63:$E$66,0))</f>
        <v>#N/A</v>
      </c>
      <c r="OU141" s="651" t="e">
        <f>INDEX(MARDI!$I$63:$I$66,MATCH(A141,MARDI!$J$63:$J$66,0))</f>
        <v>#N/A</v>
      </c>
      <c r="OV141" s="652" t="e">
        <f>INDEX(MARDI!$I$63:$I$66,MATCH(A141,MARDI!$K$63:$K$66,0))</f>
        <v>#N/A</v>
      </c>
      <c r="OW141" s="657" t="e">
        <f>INDEX(MERCREDI!$C$63:$C$66,MATCH(A141,MERCREDI!$D$63:$D$66,0))</f>
        <v>#N/A</v>
      </c>
      <c r="OX141" s="658" t="e">
        <f>INDEX(MERCREDI!$C$63:$C$66,MATCH(A141,MERCREDI!$E$63:$E$66,0))</f>
        <v>#N/A</v>
      </c>
      <c r="OY141" s="659" t="e">
        <f>INDEX(MERCREDI!$I$63:$I$66,MATCH(A141,MERCREDI!$J$63:$J$66,0))</f>
        <v>#N/A</v>
      </c>
      <c r="OZ141" s="660" t="e">
        <f>INDEX(MERCREDI!$I$63:$I$66,MATCH(A141,MERCREDI!$K$63:$K$66,0))</f>
        <v>#N/A</v>
      </c>
      <c r="PA141" s="657" t="e">
        <f>INDEX(JEUDI!$C$63:$C$66,MATCH(A141,JEUDI!$D$63:$D$66,0))</f>
        <v>#N/A</v>
      </c>
      <c r="PB141" s="658" t="e">
        <f>INDEX(JEUDI!$C$63:$C$66,MATCH(A141,JEUDI!$E$63:$E$66,0))</f>
        <v>#N/A</v>
      </c>
      <c r="PC141" s="659" t="e">
        <f>INDEX(JEUDI!$I$63:$I$66,MATCH(A141,JEUDI!$J$63:$J$66,0))</f>
        <v>#N/A</v>
      </c>
      <c r="PD141" s="660" t="e">
        <f>INDEX(JEUDI!$I$63:$I$66,MATCH(A141,JEUDI!$K$63:$K$66,0))</f>
        <v>#N/A</v>
      </c>
      <c r="PE141" s="657" t="e">
        <f>INDEX(VENDREDI!$C$63:$C$66,MATCH(A141,VENDREDI!$D$63:$D$66,0))</f>
        <v>#N/A</v>
      </c>
      <c r="PF141" s="658" t="e">
        <f>INDEX(VENDREDI!$C$63:$C$66,MATCH(A141,VENDREDI!$E$63:$E$66,0))</f>
        <v>#N/A</v>
      </c>
      <c r="PG141" s="659" t="e">
        <f>INDEX(VENDREDI!$I$63:$I$66,MATCH(A141,VENDREDI!$J$63:$J$66,0))</f>
        <v>#N/A</v>
      </c>
      <c r="PH141" s="660" t="e">
        <f>INDEX(VENDREDI!$I$63:$I$66,MATCH(A141,VENDREDI!$K$63:$K$66,0))</f>
        <v>#N/A</v>
      </c>
    </row>
    <row r="142" spans="1:424" x14ac:dyDescent="0.25">
      <c r="A142" s="200">
        <f>'LISTE DES PROFS'!A137</f>
        <v>0</v>
      </c>
      <c r="B142" s="233">
        <f t="shared" si="122"/>
        <v>0</v>
      </c>
      <c r="C142" s="234">
        <f t="shared" si="123"/>
        <v>0</v>
      </c>
      <c r="D142" s="234">
        <f t="shared" si="124"/>
        <v>0</v>
      </c>
      <c r="E142" s="235">
        <f t="shared" si="125"/>
        <v>0</v>
      </c>
      <c r="F142" s="233">
        <f t="shared" si="126"/>
        <v>0</v>
      </c>
      <c r="G142" s="234">
        <f t="shared" si="127"/>
        <v>0</v>
      </c>
      <c r="H142" s="234">
        <f t="shared" si="97"/>
        <v>0</v>
      </c>
      <c r="I142" s="235">
        <f t="shared" si="128"/>
        <v>0</v>
      </c>
      <c r="J142" s="233">
        <f t="shared" si="105"/>
        <v>0</v>
      </c>
      <c r="K142" s="234">
        <f t="shared" si="106"/>
        <v>0</v>
      </c>
      <c r="L142" s="234">
        <f t="shared" si="107"/>
        <v>0</v>
      </c>
      <c r="M142" s="235">
        <f t="shared" si="108"/>
        <v>0</v>
      </c>
      <c r="N142" s="491">
        <f t="shared" si="129"/>
        <v>0</v>
      </c>
      <c r="O142" s="506"/>
      <c r="P142" s="240">
        <f>COUNTIF(LUNDI!$D$6:$AB$15,A142)</f>
        <v>0</v>
      </c>
      <c r="Q142" s="241">
        <f>COUNTIF(LUNDI!$D$20:$Y$29,A142)</f>
        <v>0</v>
      </c>
      <c r="R142" s="444">
        <f t="shared" si="109"/>
        <v>0</v>
      </c>
      <c r="S142" s="241">
        <f>COUNTIF(MARDI!$D$6:$AB$15,A142)</f>
        <v>0</v>
      </c>
      <c r="T142" s="241">
        <f>COUNTIF(MARDI!$D$20:$Y$29,A142)</f>
        <v>0</v>
      </c>
      <c r="U142" s="444">
        <f t="shared" si="110"/>
        <v>0</v>
      </c>
      <c r="V142" s="241">
        <f>COUNTIF(MERCREDI!$D$6:$AB$15,A142)</f>
        <v>0</v>
      </c>
      <c r="W142" s="241">
        <f>COUNTIF(MERCREDI!$D$20:$Y$29,A142)</f>
        <v>0</v>
      </c>
      <c r="X142" s="444">
        <f t="shared" si="111"/>
        <v>0</v>
      </c>
      <c r="Y142" s="241">
        <f>COUNTIF(JEUDI!$D$6:$AB$15,A142)</f>
        <v>0</v>
      </c>
      <c r="Z142" s="241">
        <f>COUNTIF(JEUDI!$D$20:$Y$29,A142)</f>
        <v>0</v>
      </c>
      <c r="AA142" s="444">
        <f t="shared" si="112"/>
        <v>0</v>
      </c>
      <c r="AB142" s="241">
        <f>COUNTIF(VENDREDI!$D$6:$AB$15,A142)</f>
        <v>0</v>
      </c>
      <c r="AC142" s="242">
        <f>COUNTIF(VENDREDI!$D$20:$Y$29,A142)</f>
        <v>0</v>
      </c>
      <c r="AD142" s="451">
        <f t="shared" si="113"/>
        <v>0</v>
      </c>
      <c r="AE142" s="226">
        <f>COUNTIF(LUNDI!$D$63:$D$66,A142)</f>
        <v>0</v>
      </c>
      <c r="AF142" s="227">
        <f>COUNTIF(LUNDI!$E$63:$E$66,A142)</f>
        <v>0</v>
      </c>
      <c r="AG142" s="228">
        <f>COUNTIF(MARDI!$D$63:$D$66,A142)</f>
        <v>0</v>
      </c>
      <c r="AH142" s="234">
        <f>COUNTIF(MARDI!$E$63:$E$66,A142)</f>
        <v>0</v>
      </c>
      <c r="AI142" s="228">
        <f>COUNTIF(MERCREDI!$D$63:$D$66,A142)</f>
        <v>0</v>
      </c>
      <c r="AJ142" s="234">
        <f>COUNTIF(MERCREDI!$E$63:$E$66,A142)</f>
        <v>0</v>
      </c>
      <c r="AK142" s="228">
        <f>COUNTIF(JEUDI!$D$63:$D$66,A142)</f>
        <v>0</v>
      </c>
      <c r="AL142" s="227">
        <f>COUNTIF(JEUDI!$E$63:$E$66,A142)</f>
        <v>0</v>
      </c>
      <c r="AM142" s="228">
        <f>COUNTIF(VENDREDI!$D$63:$D$66,A142)</f>
        <v>0</v>
      </c>
      <c r="AN142" s="525">
        <f>COUNTIF(VENDREDI!$E$63:$E$66,A142)</f>
        <v>0</v>
      </c>
      <c r="AO142" s="240">
        <f>COUNTIF(LUNDI!$F$63:$F$66,A142)</f>
        <v>0</v>
      </c>
      <c r="AP142" s="241"/>
      <c r="AQ142" s="241">
        <f>COUNTIF(MARDI!$F$63:$F$66,A142)</f>
        <v>0</v>
      </c>
      <c r="AR142" s="241"/>
      <c r="AS142" s="241">
        <f>COUNTIF(MERCREDI!$F$63:$F$66,A142)</f>
        <v>0</v>
      </c>
      <c r="AT142" s="241"/>
      <c r="AU142" s="241">
        <f>COUNTIF(JEUDI!$F$63:$F$66,A142)</f>
        <v>0</v>
      </c>
      <c r="AV142" s="241"/>
      <c r="AW142" s="242">
        <f>COUNTIF(VENDREDI!$F$63:$F$66,A142)</f>
        <v>0</v>
      </c>
      <c r="AX142" s="239"/>
      <c r="AY142" s="239"/>
      <c r="AZ142" s="233">
        <f>COUNTIF(LUNDI!$D$35:$AB$44,A142)</f>
        <v>0</v>
      </c>
      <c r="BA142" s="234">
        <f>COUNTIF(LUNDI!$D$49:$Y$58,A142)</f>
        <v>0</v>
      </c>
      <c r="BB142" s="444">
        <f t="shared" si="114"/>
        <v>0</v>
      </c>
      <c r="BC142" s="234">
        <f>COUNTIF(MARDI!$D$35:$AB$44,A142)</f>
        <v>0</v>
      </c>
      <c r="BD142" s="234">
        <f>COUNTIF(MARDI!$D$49:$Y$58,A142)</f>
        <v>0</v>
      </c>
      <c r="BE142" s="444">
        <f t="shared" si="115"/>
        <v>0</v>
      </c>
      <c r="BF142" s="234">
        <f>COUNTIF(MERCREDI!$D$35:$AB$44,A142)</f>
        <v>0</v>
      </c>
      <c r="BG142" s="234">
        <f>COUNTIF(MERCREDI!$D$49:$Y$58,A142)</f>
        <v>0</v>
      </c>
      <c r="BH142" s="444">
        <f t="shared" si="116"/>
        <v>0</v>
      </c>
      <c r="BI142" s="234">
        <f>COUNTIF(JEUDI!$D$35:$AB$44,A142)</f>
        <v>0</v>
      </c>
      <c r="BJ142" s="234">
        <f>COUNTIF(JEUDI!$D$49:$Y$58,A142)</f>
        <v>0</v>
      </c>
      <c r="BK142" s="444">
        <f t="shared" si="117"/>
        <v>0</v>
      </c>
      <c r="BL142" s="234">
        <f>COUNTIF(VENDREDI!$D$35:$AB$44,A142)</f>
        <v>0</v>
      </c>
      <c r="BM142" s="235">
        <f>COUNTIF(VENDREDI!$D$49:$Y$58,A142)</f>
        <v>0</v>
      </c>
      <c r="BN142" s="451">
        <f t="shared" si="118"/>
        <v>0</v>
      </c>
      <c r="BO142" s="207">
        <f>COUNTIF(LUNDI!$J$63:$J$66,A142)</f>
        <v>0</v>
      </c>
      <c r="BP142" s="41">
        <f>COUNTIF(LUNDI!$K$63:$K$66,A142)</f>
        <v>0</v>
      </c>
      <c r="BQ142" s="207">
        <f>COUNTIF(MARDI!$J$63:$J$66,A142)</f>
        <v>0</v>
      </c>
      <c r="BR142" s="41">
        <f>COUNTIF(MARDI!$K$63:$K$66,A142)</f>
        <v>0</v>
      </c>
      <c r="BS142" s="207">
        <f>COUNTIF(MERCREDI!$J$63:$J$66,A142)</f>
        <v>0</v>
      </c>
      <c r="BT142" s="41">
        <f>COUNTIF(MERCREDI!$K$63:$K$66,A142)</f>
        <v>0</v>
      </c>
      <c r="BU142" s="207">
        <f>COUNTIF(JEUDI!$J$63:$J$66,A142)</f>
        <v>0</v>
      </c>
      <c r="BV142" s="41">
        <f>COUNTIF(JEUDI!$K$63:$K$66,A142)</f>
        <v>0</v>
      </c>
      <c r="BW142" s="207">
        <f>COUNTIF(VENDREDI!$J$63:$J$66,A142)</f>
        <v>0</v>
      </c>
      <c r="BX142" s="42">
        <f>COUNTIF(VENDREDI!$K$63:$K$66,A142)</f>
        <v>0</v>
      </c>
      <c r="BY142" s="207">
        <f>COUNTIF(LUNDI!$L$66:$L198,A142)</f>
        <v>0</v>
      </c>
      <c r="BZ142" s="208"/>
      <c r="CA142" s="41">
        <f>COUNTIF(MARDI!$L$63:$L$66,A142)</f>
        <v>0</v>
      </c>
      <c r="CB142" s="208"/>
      <c r="CC142" s="208">
        <f>COUNTIF(MERCREDI!$L$63:$L$66,A142)</f>
        <v>0</v>
      </c>
      <c r="CD142" s="208"/>
      <c r="CE142" s="41">
        <f>COUNTIF(JEUDI!$L$63:$L$66,A142)</f>
        <v>0</v>
      </c>
      <c r="CF142" s="208"/>
      <c r="CG142" s="209">
        <f>COUNTIF(VENDREDI!$L$63:$L$66,A142)</f>
        <v>0</v>
      </c>
      <c r="CH142" s="466"/>
      <c r="CI142" s="466"/>
      <c r="CJ142" s="466"/>
      <c r="CK142" s="43">
        <f>COUNTIF(LUNDI!$O$64:$O$66,A142)</f>
        <v>0</v>
      </c>
      <c r="CL142" s="41">
        <f>COUNTIF(MARDI!$O$64:$O$66,A142)</f>
        <v>0</v>
      </c>
      <c r="CM142" s="41">
        <f>COUNTIF(MERCREDI!$O$64:$O$66,A142)</f>
        <v>0</v>
      </c>
      <c r="CN142" s="41">
        <f>COUNTIF(JEUDI!$O$64:$O$66,A142)</f>
        <v>0</v>
      </c>
      <c r="CO142" s="42">
        <f>COUNTIF(VENDREDI!$O$64:$O$66,A142)</f>
        <v>0</v>
      </c>
      <c r="CQ142" s="43">
        <f>COUNTIF(LUNDI!$P$64:$P$66,A142)</f>
        <v>0</v>
      </c>
      <c r="CR142" s="41">
        <f>COUNTIF(MARDI!$P$64:$P$66,A142)</f>
        <v>0</v>
      </c>
      <c r="CS142" s="41">
        <f>COUNTIF(MERCREDI!$P$64:$P$66,A142)</f>
        <v>0</v>
      </c>
      <c r="CT142" s="41">
        <f>COUNTIF(JEUDI!$P$64:$P$66,A142)</f>
        <v>0</v>
      </c>
      <c r="CU142" s="42">
        <f>COUNTIF(VENDREDI!$P$64:$P$66,A142)</f>
        <v>0</v>
      </c>
      <c r="CV142" s="543">
        <f t="shared" si="130"/>
        <v>0</v>
      </c>
      <c r="CW142" s="559" t="e">
        <f>INDEX(LUNDI!$B$6:$B$29,MATCH($A$142,LUNDI!D6:D29,0))</f>
        <v>#N/A</v>
      </c>
      <c r="CX142" s="559" t="e">
        <f>INDEX(LUNDI!$B$6:$B$29,MATCH($A$142,LUNDI!E6:E29,0))</f>
        <v>#N/A</v>
      </c>
      <c r="CY142" s="559" t="e">
        <f>INDEX(LUNDI!$B$6:$B$29,MATCH($A$142,LUNDI!F6:F29,0))</f>
        <v>#N/A</v>
      </c>
      <c r="CZ142" s="559" t="e">
        <f>INDEX(LUNDI!$B$6:$B$29,MATCH($A$142,LUNDI!G6:G29,0))</f>
        <v>#N/A</v>
      </c>
      <c r="DA142" s="559" t="e">
        <f>INDEX(LUNDI!$B$6:$B$29,MATCH($A$142,LUNDI!H6:H29,0))</f>
        <v>#N/A</v>
      </c>
      <c r="DB142" s="559" t="e">
        <f>INDEX(LUNDI!$B$6:$B$29,MATCH($A$142,LUNDI!I6:I29,0))</f>
        <v>#N/A</v>
      </c>
      <c r="DC142" s="559" t="e">
        <f>INDEX(LUNDI!$B$6:$B$29,MATCH($A$142,LUNDI!J6:J29,0))</f>
        <v>#N/A</v>
      </c>
      <c r="DD142" s="559" t="e">
        <f>INDEX(LUNDI!$B$6:$B$29,MATCH($A$142,LUNDI!K6:K29,0))</f>
        <v>#N/A</v>
      </c>
      <c r="DE142" s="559" t="e">
        <f>INDEX(LUNDI!$B$6:$B$29,MATCH($A$142,LUNDI!L6:L29,0))</f>
        <v>#N/A</v>
      </c>
      <c r="DF142" s="559" t="e">
        <f>INDEX(LUNDI!$B$6:$B$29,MATCH($A$142,LUNDI!M6:M29,0))</f>
        <v>#N/A</v>
      </c>
      <c r="DG142" s="559" t="e">
        <f>INDEX(LUNDI!$B$6:$B$29,MATCH($A$142,LUNDI!N6:N29,0))</f>
        <v>#N/A</v>
      </c>
      <c r="DH142" s="559" t="e">
        <f>INDEX(LUNDI!$B$6:$B$29,MATCH($A$142,LUNDI!O6:O29,0))</f>
        <v>#N/A</v>
      </c>
      <c r="DI142" s="559" t="e">
        <f>INDEX(LUNDI!$B$6:$B$29,MATCH($A$142,LUNDI!P6:P29,0))</f>
        <v>#N/A</v>
      </c>
      <c r="DJ142" s="559" t="e">
        <f>INDEX(LUNDI!$B$6:$B$29,MATCH($A$142,LUNDI!Q6:Q29,0))</f>
        <v>#N/A</v>
      </c>
      <c r="DK142" s="559" t="e">
        <f>INDEX(LUNDI!$B$6:$B$29,MATCH($A$142,LUNDI!R6:R29,0))</f>
        <v>#N/A</v>
      </c>
      <c r="DL142" s="559" t="e">
        <f>INDEX(LUNDI!$B$6:$B$29,MATCH($A$142,LUNDI!S6:S29,0))</f>
        <v>#N/A</v>
      </c>
      <c r="DM142" s="559" t="e">
        <f>INDEX(LUNDI!$B$6:$B$29,MATCH($A$142,LUNDI!T6:T29,0))</f>
        <v>#N/A</v>
      </c>
      <c r="DN142" s="559" t="e">
        <f>INDEX(LUNDI!$B$6:$B$29,MATCH($A$142,LUNDI!U6:U29,0))</f>
        <v>#N/A</v>
      </c>
      <c r="DO142" s="559" t="e">
        <f>INDEX(LUNDI!$B$6:$B$29,MATCH($A$142,LUNDI!V6:V29,0))</f>
        <v>#N/A</v>
      </c>
      <c r="DP142" s="559" t="e">
        <f>INDEX(LUNDI!$B$6:$B$29,MATCH($A$142,LUNDI!W6:W29,0))</f>
        <v>#N/A</v>
      </c>
      <c r="DQ142" s="559" t="e">
        <f>INDEX(LUNDI!$B$6:$B$29,MATCH($A$142,LUNDI!X6:X29,0))</f>
        <v>#N/A</v>
      </c>
      <c r="DR142" s="559" t="e">
        <f>INDEX(LUNDI!$B$6:$B$29,MATCH($A$142,LUNDI!Y6:Y29,0))</f>
        <v>#N/A</v>
      </c>
      <c r="DS142" s="559" t="e">
        <f>INDEX(LUNDI!$B$6:$B$29,MATCH($A$142,LUNDI!Z6:Z29,0))</f>
        <v>#N/A</v>
      </c>
      <c r="DT142" s="559">
        <f>INDEX(LUNDI!$B$6:$B$29,MATCH($A$142,LUNDI!AA6:AA29,0))</f>
        <v>0.33333333333333331</v>
      </c>
      <c r="DU142" s="559">
        <f>INDEX(LUNDI!$B$6:$B$29,MATCH($A$142,LUNDI!AB6:AB29,0))</f>
        <v>0.33333333333333331</v>
      </c>
      <c r="DV142" s="572">
        <f t="shared" si="119"/>
        <v>0.66666666666666663</v>
      </c>
      <c r="DW142" s="543">
        <f t="shared" si="120"/>
        <v>0</v>
      </c>
      <c r="DX142" s="559" t="e">
        <f>INDEX(MARDI!$B$6:$B$29,MATCH($A$142,MARDI!D6:D29,0))</f>
        <v>#N/A</v>
      </c>
      <c r="DY142" s="559" t="e">
        <f>INDEX(MARDI!$B$6:$B$29,MATCH($A$142,MARDI!E6:E29,0))</f>
        <v>#N/A</v>
      </c>
      <c r="DZ142" s="559" t="e">
        <f>INDEX(MARDI!$B$6:$B$29,MATCH($A$142,MARDI!F6:F29,0))</f>
        <v>#N/A</v>
      </c>
      <c r="EA142" s="559" t="e">
        <f>INDEX(MARDI!$B$6:$B$29,MATCH($A$142,MARDI!G6:G29,0))</f>
        <v>#N/A</v>
      </c>
      <c r="EB142" s="559" t="e">
        <f>INDEX(MARDI!$B$6:$B$29,MATCH($A$142,MARDI!H6:H29,0))</f>
        <v>#N/A</v>
      </c>
      <c r="EC142" s="559" t="e">
        <f>INDEX(MARDI!$B$6:$B$29,MATCH($A$142,MARDI!I6:I29,0))</f>
        <v>#N/A</v>
      </c>
      <c r="ED142" s="559" t="e">
        <f>INDEX(MARDI!$B$6:$B$29,MATCH($A$142,MARDI!J6:J29,0))</f>
        <v>#N/A</v>
      </c>
      <c r="EE142" s="559" t="e">
        <f>INDEX(MARDI!$B$6:$B$29,MATCH($A$142,MARDI!K6:K29,0))</f>
        <v>#N/A</v>
      </c>
      <c r="EF142" s="559" t="e">
        <f>INDEX(MARDI!$B$6:$B$29,MATCH($A$142,MARDI!L6:L29,0))</f>
        <v>#N/A</v>
      </c>
      <c r="EG142" s="559" t="e">
        <f>INDEX(MARDI!$B$6:$B$29,MATCH($A$142,MARDI!M6:M29,0))</f>
        <v>#N/A</v>
      </c>
      <c r="EH142" s="559" t="e">
        <f>INDEX(MARDI!$B$6:$B$29,MATCH($A$142,MARDI!N6:N29,0))</f>
        <v>#N/A</v>
      </c>
      <c r="EI142" s="559" t="e">
        <f>INDEX(MARDI!$B$6:$B$29,MATCH($A$142,MARDI!O6:O29,0))</f>
        <v>#N/A</v>
      </c>
      <c r="EJ142" s="559" t="e">
        <f>INDEX(MARDI!$B$6:$B$29,MATCH($A$142,MARDI!P6:P29,0))</f>
        <v>#N/A</v>
      </c>
      <c r="EK142" s="559" t="e">
        <f>INDEX(MARDI!$B$6:$B$29,MATCH($A$142,MARDI!Q6:Q29,0))</f>
        <v>#N/A</v>
      </c>
      <c r="EL142" s="559" t="e">
        <f>INDEX(MARDI!$B$6:$B$29,MATCH($A$142,MARDI!R6:R29,0))</f>
        <v>#N/A</v>
      </c>
      <c r="EM142" s="559" t="e">
        <f>INDEX(MARDI!$B$6:$B$29,MATCH($A$142,MARDI!S6:S29,0))</f>
        <v>#N/A</v>
      </c>
      <c r="EN142" s="559" t="e">
        <f>INDEX(MARDI!$B$6:$B$29,MATCH($A$142,MARDI!T6:T29,0))</f>
        <v>#N/A</v>
      </c>
      <c r="EO142" s="559" t="e">
        <f>INDEX(MARDI!$B$6:$B$29,MATCH($A$142,MARDI!U6:U29,0))</f>
        <v>#N/A</v>
      </c>
      <c r="EP142" s="559" t="e">
        <f>INDEX(MARDI!$B$6:$B$29,MATCH($A$142,MARDI!V6:V29,0))</f>
        <v>#N/A</v>
      </c>
      <c r="EQ142" s="559" t="e">
        <f>INDEX(MARDI!$B$6:$B$29,MATCH($A$142,MARDI!W6:W29,0))</f>
        <v>#N/A</v>
      </c>
      <c r="ER142" s="559" t="e">
        <f>INDEX(MARDI!$B$6:$B$29,MATCH($A$142,MARDI!X6:X29,0))</f>
        <v>#N/A</v>
      </c>
      <c r="ES142" s="559" t="e">
        <f>INDEX(MARDI!$B$6:$B$29,MATCH($A$142,MARDI!Y6:Y29,0))</f>
        <v>#N/A</v>
      </c>
      <c r="ET142" s="559" t="e">
        <f>INDEX(MARDI!$B$6:$B$29,MATCH($A$142,MARDI!Z6:Z29,0))</f>
        <v>#N/A</v>
      </c>
      <c r="EU142" s="559">
        <f>INDEX(MARDI!$B$6:$B$29,MATCH($A$142,MARDI!AA6:AA29,0))</f>
        <v>0.33333333333333331</v>
      </c>
      <c r="EV142" s="559">
        <f>INDEX(MARDI!$B$6:$B$29,MATCH($A$142,MARDI!AB6:AB29,0))</f>
        <v>0.33333333333333331</v>
      </c>
      <c r="EW142" s="572">
        <f t="shared" si="121"/>
        <v>0.66666666666666663</v>
      </c>
      <c r="EY142" s="568">
        <f t="shared" si="131"/>
        <v>0</v>
      </c>
      <c r="EZ142" s="559" t="e">
        <f>INDEX(MERCREDI!$B$6:$B$29,MATCH($A$142,MERCREDI!D6:D29,0))</f>
        <v>#N/A</v>
      </c>
      <c r="FA142" s="559" t="e">
        <f>INDEX(MERCREDI!$B$6:$B$29,MATCH($A$142,MERCREDI!E6:E29,0))</f>
        <v>#N/A</v>
      </c>
      <c r="FB142" s="559" t="e">
        <f>INDEX(MERCREDI!$B$6:$B$29,MATCH($A$142,MERCREDI!F6:F29,0))</f>
        <v>#N/A</v>
      </c>
      <c r="FC142" s="559" t="e">
        <f>INDEX(MERCREDI!$B$6:$B$29,MATCH($A$142,MERCREDI!G6:G29,0))</f>
        <v>#N/A</v>
      </c>
      <c r="FD142" s="559" t="e">
        <f>INDEX(MERCREDI!$B$6:$B$29,MATCH($A$142,MERCREDI!H6:H29,0))</f>
        <v>#N/A</v>
      </c>
      <c r="FE142" s="559" t="e">
        <f>INDEX(MERCREDI!$B$6:$B$29,MATCH($A$142,MERCREDI!I6:I29,0))</f>
        <v>#N/A</v>
      </c>
      <c r="FF142" s="559" t="e">
        <f>INDEX(MERCREDI!$B$6:$B$29,MATCH($A$142,MERCREDI!J6:J29,0))</f>
        <v>#N/A</v>
      </c>
      <c r="FG142" s="559" t="e">
        <f>INDEX(MERCREDI!$B$6:$B$29,MATCH($A$142,MERCREDI!K6:K29,0))</f>
        <v>#N/A</v>
      </c>
      <c r="FH142" s="559" t="e">
        <f>INDEX(MERCREDI!$B$6:$B$29,MATCH($A$142,MERCREDI!L6:L29,0))</f>
        <v>#N/A</v>
      </c>
      <c r="FI142" s="559" t="e">
        <f>INDEX(MERCREDI!$B$6:$B$29,MATCH($A$142,MERCREDI!M6:M29,0))</f>
        <v>#N/A</v>
      </c>
      <c r="FJ142" s="559" t="e">
        <f>INDEX(MERCREDI!$B$6:$B$29,MATCH($A$142,MERCREDI!N6:N29,0))</f>
        <v>#N/A</v>
      </c>
      <c r="FK142" s="559" t="e">
        <f>INDEX(MERCREDI!$B$6:$B$29,MATCH($A$142,MERCREDI!O6:O29,0))</f>
        <v>#N/A</v>
      </c>
      <c r="FL142" s="559" t="e">
        <f>INDEX(MERCREDI!$B$6:$B$29,MATCH($A$142,MERCREDI!P6:P29,0))</f>
        <v>#N/A</v>
      </c>
      <c r="FM142" s="559" t="e">
        <f>INDEX(MERCREDI!$B$6:$B$29,MATCH($A$142,MERCREDI!Q6:Q29,0))</f>
        <v>#N/A</v>
      </c>
      <c r="FN142" s="559" t="e">
        <f>INDEX(MERCREDI!$B$6:$B$29,MATCH($A$142,MERCREDI!R6:R29,0))</f>
        <v>#N/A</v>
      </c>
      <c r="FO142" s="559" t="e">
        <f>INDEX(MERCREDI!$B$6:$B$29,MATCH($A$142,MERCREDI!S6:S29,0))</f>
        <v>#N/A</v>
      </c>
      <c r="FP142" s="559" t="e">
        <f>INDEX(MERCREDI!$B$6:$B$29,MATCH($A$142,MERCREDI!T6:T29,0))</f>
        <v>#N/A</v>
      </c>
      <c r="FQ142" s="559" t="e">
        <f>INDEX(MERCREDI!$B$6:$B$29,MATCH($A$142,MERCREDI!U6:U29,0))</f>
        <v>#N/A</v>
      </c>
      <c r="FR142" s="559" t="e">
        <f>INDEX(MERCREDI!$B$6:$B$29,MATCH($A$142,MERCREDI!V6:V29,0))</f>
        <v>#N/A</v>
      </c>
      <c r="FS142" s="559" t="e">
        <f>INDEX(MERCREDI!$B$6:$B$29,MATCH($A$142,MERCREDI!W6:W29,0))</f>
        <v>#N/A</v>
      </c>
      <c r="FT142" s="559" t="e">
        <f>INDEX(MERCREDI!$B$6:$B$29,MATCH($A$142,MERCREDI!X6:X29,0))</f>
        <v>#N/A</v>
      </c>
      <c r="FU142" s="559" t="e">
        <f>INDEX(MERCREDI!$B$6:$B$29,MATCH($A$142,MERCREDI!Y6:Y29,0))</f>
        <v>#N/A</v>
      </c>
      <c r="FV142" s="559" t="e">
        <f>INDEX(MERCREDI!$B$6:$B$29,MATCH($A$142,MERCREDI!Z6:Z29,0))</f>
        <v>#N/A</v>
      </c>
      <c r="FW142" s="559">
        <f>INDEX(MERCREDI!$B$6:$B$29,MATCH($A$142,MERCREDI!AA6:AA29,0))</f>
        <v>0.33333333333333331</v>
      </c>
      <c r="FX142" s="559">
        <f>INDEX(MERCREDI!$B$6:$B$29,MATCH($A$142,MERCREDI!AB6:AB29,0))</f>
        <v>0.33333333333333331</v>
      </c>
      <c r="FY142" s="572">
        <f t="shared" si="132"/>
        <v>0.66666666666666663</v>
      </c>
      <c r="GA142" s="570">
        <f t="shared" si="133"/>
        <v>0</v>
      </c>
      <c r="GB142" s="565" t="e">
        <f>INDEX(JEUDI!$B$6:$B$29,MATCH($A$142,JEUDI!D6:D29,0))</f>
        <v>#N/A</v>
      </c>
      <c r="GC142" s="565" t="e">
        <f>INDEX(JEUDI!$B$6:$B$29,MATCH($A$142,JEUDI!E6:E29,0))</f>
        <v>#N/A</v>
      </c>
      <c r="GD142" s="565" t="e">
        <f>INDEX(JEUDI!$B$6:$B$29,MATCH($A$142,JEUDI!F6:F29,0))</f>
        <v>#N/A</v>
      </c>
      <c r="GE142" s="565" t="e">
        <f>INDEX(JEUDI!$B$6:$B$29,MATCH($A$142,JEUDI!G6:G29,0))</f>
        <v>#N/A</v>
      </c>
      <c r="GF142" s="565" t="e">
        <f>INDEX(JEUDI!$B$6:$B$29,MATCH($A$142,JEUDI!H6:H29,0))</f>
        <v>#N/A</v>
      </c>
      <c r="GG142" s="565" t="e">
        <f>INDEX(JEUDI!$B$6:$B$29,MATCH($A$142,JEUDI!I6:I29,0))</f>
        <v>#N/A</v>
      </c>
      <c r="GH142" s="565" t="e">
        <f>INDEX(JEUDI!$B$6:$B$29,MATCH($A$142,JEUDI!J6:J29,0))</f>
        <v>#N/A</v>
      </c>
      <c r="GI142" s="565" t="e">
        <f>INDEX(JEUDI!$B$6:$B$29,MATCH($A$142,JEUDI!K6:K29,0))</f>
        <v>#N/A</v>
      </c>
      <c r="GJ142" s="565" t="e">
        <f>INDEX(JEUDI!$B$6:$B$29,MATCH($A$142,JEUDI!L6:L29,0))</f>
        <v>#N/A</v>
      </c>
      <c r="GK142" s="565" t="e">
        <f>INDEX(JEUDI!$B$6:$B$29,MATCH($A$142,JEUDI!M6:M29,0))</f>
        <v>#N/A</v>
      </c>
      <c r="GL142" s="565" t="e">
        <f>INDEX(JEUDI!$B$6:$B$29,MATCH($A$142,JEUDI!N6:N29,0))</f>
        <v>#N/A</v>
      </c>
      <c r="GM142" s="565" t="e">
        <f>INDEX(JEUDI!$B$6:$B$29,MATCH($A$142,JEUDI!O6:O29,0))</f>
        <v>#N/A</v>
      </c>
      <c r="GN142" s="565" t="e">
        <f>INDEX(JEUDI!$B$6:$B$29,MATCH($A$142,JEUDI!P6:P29,0))</f>
        <v>#N/A</v>
      </c>
      <c r="GO142" s="565" t="e">
        <f>INDEX(JEUDI!$B$6:$B$29,MATCH($A$142,JEUDI!Q6:Q29,0))</f>
        <v>#N/A</v>
      </c>
      <c r="GP142" s="565" t="e">
        <f>INDEX(JEUDI!$B$6:$B$29,MATCH($A$142,JEUDI!R6:R29,0))</f>
        <v>#N/A</v>
      </c>
      <c r="GQ142" s="565" t="e">
        <f>INDEX(JEUDI!$B$6:$B$29,MATCH($A$142,JEUDI!S6:S29,0))</f>
        <v>#N/A</v>
      </c>
      <c r="GR142" s="565" t="e">
        <f>INDEX(JEUDI!$B$6:$B$29,MATCH($A$142,JEUDI!T6:T29,0))</f>
        <v>#N/A</v>
      </c>
      <c r="GS142" s="565" t="e">
        <f>INDEX(JEUDI!$B$6:$B$29,MATCH($A$142,JEUDI!U6:U29,0))</f>
        <v>#N/A</v>
      </c>
      <c r="GT142" s="565" t="e">
        <f>INDEX(JEUDI!$B$6:$B$29,MATCH($A$142,JEUDI!V6:V29,0))</f>
        <v>#N/A</v>
      </c>
      <c r="GU142" s="565" t="e">
        <f>INDEX(JEUDI!$B$6:$B$29,MATCH($A$142,JEUDI!W6:W29,0))</f>
        <v>#N/A</v>
      </c>
      <c r="GV142" s="565" t="e">
        <f>INDEX(JEUDI!$B$6:$B$29,MATCH($A$142,JEUDI!X6:X29,0))</f>
        <v>#N/A</v>
      </c>
      <c r="GW142" s="565" t="e">
        <f>INDEX(JEUDI!$B$6:$B$29,MATCH($A$142,JEUDI!Y6:Y29,0))</f>
        <v>#N/A</v>
      </c>
      <c r="GX142" s="565" t="e">
        <f>INDEX(JEUDI!$B$6:$B$29,MATCH($A$142,JEUDI!Z6:Z29,0))</f>
        <v>#N/A</v>
      </c>
      <c r="GY142" s="565">
        <f>INDEX(JEUDI!$B$6:$B$29,MATCH($A$142,JEUDI!AA6:AA29,0))</f>
        <v>0.33333333333333331</v>
      </c>
      <c r="GZ142" s="565">
        <f>INDEX(JEUDI!$B$6:$B$29,MATCH($A$142,JEUDI!AB6:AB29,0))</f>
        <v>0.33333333333333331</v>
      </c>
      <c r="HA142" s="572">
        <f t="shared" si="134"/>
        <v>0.66666666666666663</v>
      </c>
      <c r="HC142" s="772">
        <f t="shared" si="135"/>
        <v>0</v>
      </c>
      <c r="HD142" s="565" t="e">
        <f>INDEX(VENDREDI!$B$6:$B$29,MATCH($A$142,VENDREDI!D6:D29,0))</f>
        <v>#N/A</v>
      </c>
      <c r="HE142" s="565" t="e">
        <f>INDEX(VENDREDI!$B$6:$B$29,MATCH($A$142,VENDREDI!E6:E29,0))</f>
        <v>#N/A</v>
      </c>
      <c r="HF142" s="565" t="e">
        <f>INDEX(VENDREDI!$B$6:$B$29,MATCH($A$142,VENDREDI!F6:F29,0))</f>
        <v>#N/A</v>
      </c>
      <c r="HG142" s="565" t="e">
        <f>INDEX(VENDREDI!$B$6:$B$29,MATCH($A$142,VENDREDI!G6:G29,0))</f>
        <v>#N/A</v>
      </c>
      <c r="HH142" s="565" t="e">
        <f>INDEX(VENDREDI!$B$6:$B$29,MATCH($A$142,VENDREDI!H6:H29,0))</f>
        <v>#N/A</v>
      </c>
      <c r="HI142" s="565" t="e">
        <f>INDEX(VENDREDI!$B$6:$B$29,MATCH($A$142,VENDREDI!I6:I29,0))</f>
        <v>#N/A</v>
      </c>
      <c r="HJ142" s="565" t="e">
        <f>INDEX(VENDREDI!$B$6:$B$29,MATCH($A$142,VENDREDI!J6:J29,0))</f>
        <v>#N/A</v>
      </c>
      <c r="HK142" s="565" t="e">
        <f>INDEX(VENDREDI!$B$6:$B$29,MATCH($A$142,VENDREDI!K6:K29,0))</f>
        <v>#N/A</v>
      </c>
      <c r="HL142" s="565" t="e">
        <f>INDEX(VENDREDI!$B$6:$B$29,MATCH($A$142,VENDREDI!L6:L29,0))</f>
        <v>#N/A</v>
      </c>
      <c r="HM142" s="565" t="e">
        <f>INDEX(VENDREDI!$B$6:$B$29,MATCH($A$142,VENDREDI!M6:M29,0))</f>
        <v>#N/A</v>
      </c>
      <c r="HN142" s="565" t="e">
        <f>INDEX(VENDREDI!$B$6:$B$29,MATCH($A$142,VENDREDI!N6:N29,0))</f>
        <v>#N/A</v>
      </c>
      <c r="HO142" s="565" t="e">
        <f>INDEX(VENDREDI!$B$6:$B$29,MATCH($A$142,VENDREDI!O6:O29,0))</f>
        <v>#N/A</v>
      </c>
      <c r="HP142" s="565" t="e">
        <f>INDEX(VENDREDI!$B$6:$B$29,MATCH($A$142,VENDREDI!P6:P29,0))</f>
        <v>#N/A</v>
      </c>
      <c r="HQ142" s="565" t="e">
        <f>INDEX(VENDREDI!$B$6:$B$29,MATCH($A$142,VENDREDI!Q6:Q29,0))</f>
        <v>#N/A</v>
      </c>
      <c r="HR142" s="565" t="e">
        <f>INDEX(VENDREDI!$B$6:$B$29,MATCH($A$142,VENDREDI!R6:R29,0))</f>
        <v>#N/A</v>
      </c>
      <c r="HS142" s="565" t="e">
        <f>INDEX(VENDREDI!$B$6:$B$29,MATCH($A$142,VENDREDI!S6:S29,0))</f>
        <v>#N/A</v>
      </c>
      <c r="HT142" s="565" t="e">
        <f>INDEX(VENDREDI!$B$6:$B$29,MATCH($A$142,VENDREDI!T6:T29,0))</f>
        <v>#N/A</v>
      </c>
      <c r="HU142" s="565" t="e">
        <f>INDEX(VENDREDI!$B$6:$B$29,MATCH($A$142,VENDREDI!U6:U29,0))</f>
        <v>#N/A</v>
      </c>
      <c r="HV142" s="565" t="e">
        <f>INDEX(VENDREDI!$B$6:$B$29,MATCH($A$142,VENDREDI!V6:V29,0))</f>
        <v>#N/A</v>
      </c>
      <c r="HW142" s="565" t="e">
        <f>INDEX(VENDREDI!$B$6:$B$29,MATCH($A$142,VENDREDI!W6:W29,0))</f>
        <v>#N/A</v>
      </c>
      <c r="HX142" s="565" t="e">
        <f>INDEX(VENDREDI!$B$6:$B$29,MATCH($A$142,VENDREDI!X6:X29,0))</f>
        <v>#N/A</v>
      </c>
      <c r="HY142" s="565" t="e">
        <f>INDEX(VENDREDI!$B$6:$B$29,MATCH($A$142,VENDREDI!Y6:Y29,0))</f>
        <v>#N/A</v>
      </c>
      <c r="HZ142" s="565" t="e">
        <f>INDEX(VENDREDI!$B$6:$B$29,MATCH($A$142,VENDREDI!Z6:Z29,0))</f>
        <v>#N/A</v>
      </c>
      <c r="IA142" s="565">
        <f>INDEX(VENDREDI!$B$6:$B$29,MATCH($A$142,VENDREDI!AA6:AA29,0))</f>
        <v>0.33333333333333331</v>
      </c>
      <c r="IB142" s="565">
        <f>INDEX(VENDREDI!$B$6:$B$29,MATCH($A$142,VENDREDI!AB6:AB29,0))</f>
        <v>0.33333333333333331</v>
      </c>
      <c r="IC142" s="572">
        <f t="shared" si="136"/>
        <v>0.66666666666666663</v>
      </c>
      <c r="IG142" s="772">
        <f t="shared" si="137"/>
        <v>0</v>
      </c>
      <c r="JG142" s="572">
        <f t="shared" si="138"/>
        <v>0</v>
      </c>
      <c r="JI142" s="772">
        <f t="shared" si="139"/>
        <v>0</v>
      </c>
      <c r="KI142" s="572">
        <f t="shared" si="140"/>
        <v>0</v>
      </c>
      <c r="KK142" s="565">
        <f t="shared" si="141"/>
        <v>0</v>
      </c>
      <c r="LK142" s="572">
        <f t="shared" si="142"/>
        <v>0</v>
      </c>
      <c r="LM142" s="565">
        <f t="shared" si="143"/>
        <v>0</v>
      </c>
      <c r="MM142" s="572">
        <f t="shared" si="144"/>
        <v>0</v>
      </c>
      <c r="MP142" s="565">
        <f t="shared" si="145"/>
        <v>0</v>
      </c>
      <c r="NP142" s="572">
        <f t="shared" si="146"/>
        <v>0</v>
      </c>
      <c r="NS142" s="564">
        <f t="shared" si="147"/>
        <v>0</v>
      </c>
      <c r="NT142" s="617" t="e">
        <f>INDEX(LUNDI!$B$63:$B$66,MATCH(A142,LUNDI!$D$63:$D$66,0))</f>
        <v>#N/A</v>
      </c>
      <c r="NU142" s="618" t="e">
        <f>INDEX(LUNDI!$B$63:$B$66,MATCH(A142,LUNDI!$E$63:$E$66,0))</f>
        <v>#N/A</v>
      </c>
      <c r="NV142" s="625" t="e">
        <f>INDEX(LUNDI!$H$63:$H$66,MATCH(A142,LUNDI!$J$63:$J$66,0))</f>
        <v>#N/A</v>
      </c>
      <c r="NW142" s="626" t="e">
        <f>INDEX(LUNDI!$H$63:$H$66,MATCH(A142,LUNDI!$K$63:$K$66,0))</f>
        <v>#N/A</v>
      </c>
      <c r="NX142" s="617" t="e">
        <f>INDEX(MARDI!$B$63:$B$66,MATCH(A142,MARDI!$D$63:$D$66,0))</f>
        <v>#N/A</v>
      </c>
      <c r="NY142" s="618" t="e">
        <f>INDEX(MARDI!$B$63:$B$66,MATCH(A142,MARDI!$E$63:$E$66,0))</f>
        <v>#N/A</v>
      </c>
      <c r="NZ142" s="625" t="e">
        <f>INDEX(MARDI!$H$63:$H$66,MATCH(A142,MARDI!$J$63:$J$66,0))</f>
        <v>#N/A</v>
      </c>
      <c r="OA142" s="626" t="e">
        <f>INDEX(MARDI!$H$63:$H$66,MATCH(A142,MARDI!$K$63:$K$66,0))</f>
        <v>#N/A</v>
      </c>
      <c r="OB142" s="617" t="e">
        <f>INDEX(MERCREDI!$B$63:$B$66,MATCH(A142,MERCREDI!$D$63:$D$66,0))</f>
        <v>#N/A</v>
      </c>
      <c r="OC142" s="618" t="e">
        <f>INDEX(MERCREDI!$B$63:$B$66,MATCH(A142,MERCREDI!$E$63:$E$66,0))</f>
        <v>#N/A</v>
      </c>
      <c r="OD142" s="625" t="e">
        <f>INDEX(MERCREDI!$H$63:$H$66,MATCH(A142,MERCREDI!$J$63:$J$66,0))</f>
        <v>#N/A</v>
      </c>
      <c r="OE142" s="626" t="e">
        <f>INDEX(MERCREDI!$H$63:$H$66,MATCH(A142,MERCREDI!$K$63:$K$66,0))</f>
        <v>#N/A</v>
      </c>
      <c r="OF142" s="617" t="e">
        <f>INDEX(JEUDI!$B$63:$B$66,MATCH(A142,JEUDI!$D$63:$D$66,0))</f>
        <v>#N/A</v>
      </c>
      <c r="OG142" s="618" t="e">
        <f>INDEX(JEUDI!$B$63:$B$66,MATCH(A142,JEUDI!$E$63:$E$66,0))</f>
        <v>#N/A</v>
      </c>
      <c r="OH142" s="625" t="e">
        <f>INDEX(JEUDI!$H$63:$H$66,MATCH(A142,JEUDI!$J$63:$J$66,0))</f>
        <v>#N/A</v>
      </c>
      <c r="OI142" s="626" t="e">
        <f>INDEX(JEUDI!$H$63:$H$66,MATCH(A142,JEUDI!$K$63:$K$66,0))</f>
        <v>#N/A</v>
      </c>
      <c r="OJ142" s="617" t="e">
        <f>INDEX(VENDREDI!$B$63:$B$66,MATCH(A142,VENDREDI!$D$63:$D$66,0))</f>
        <v>#N/A</v>
      </c>
      <c r="OK142" s="618" t="e">
        <f>INDEX(VENDREDI!$B$63:$B$66,MATCH(A142,VENDREDI!$E$63:$E$66,0))</f>
        <v>#N/A</v>
      </c>
      <c r="OL142" s="625" t="e">
        <f>INDEX(VENDREDI!$H$63:$H$66,MATCH(A142,VENDREDI!$J$63:$J$66,0))</f>
        <v>#N/A</v>
      </c>
      <c r="OM142" s="626" t="e">
        <f>INDEX(VENDREDI!$H$63:$H$66,MATCH(A142,VENDREDI!$K$63:$K$66,0))</f>
        <v>#N/A</v>
      </c>
      <c r="ON142" s="669">
        <f t="shared" si="148"/>
        <v>0</v>
      </c>
      <c r="OO142" s="641" t="e">
        <f>INDEX(LUNDI!$C$63:$C$66,MATCH(A142,LUNDI!$D$63:$D$66,0))</f>
        <v>#N/A</v>
      </c>
      <c r="OP142" s="642" t="e">
        <f>INDEX(LUNDI!$C$63:$C$66,MATCH(A142,LUNDI!$E$63:$E$66,0))</f>
        <v>#N/A</v>
      </c>
      <c r="OQ142" s="645" t="e">
        <f>INDEX(LUNDI!$I$63:$I$66,MATCH(A142,LUNDI!$J$63:$J$66,0))</f>
        <v>#N/A</v>
      </c>
      <c r="OR142" s="646" t="e">
        <f>INDEX(LUNDI!$I$63:$I$66,MATCH(A142,LUNDI!$K$63:$K$66,0))</f>
        <v>#N/A</v>
      </c>
      <c r="OS142" s="649" t="e">
        <f>INDEX(MARDI!$C$63:$C$66,MATCH(A142,MARDI!$D$63:$D$66,0))</f>
        <v>#N/A</v>
      </c>
      <c r="OT142" s="650" t="e">
        <f>INDEX(MARDI!$C$63:$C$66,MATCH(A142,MARDI!$E$63:$E$66,0))</f>
        <v>#N/A</v>
      </c>
      <c r="OU142" s="651" t="e">
        <f>INDEX(MARDI!$I$63:$I$66,MATCH(A142,MARDI!$J$63:$J$66,0))</f>
        <v>#N/A</v>
      </c>
      <c r="OV142" s="652" t="e">
        <f>INDEX(MARDI!$I$63:$I$66,MATCH(A142,MARDI!$K$63:$K$66,0))</f>
        <v>#N/A</v>
      </c>
      <c r="OW142" s="657" t="e">
        <f>INDEX(MERCREDI!$C$63:$C$66,MATCH(A142,MERCREDI!$D$63:$D$66,0))</f>
        <v>#N/A</v>
      </c>
      <c r="OX142" s="658" t="e">
        <f>INDEX(MERCREDI!$C$63:$C$66,MATCH(A142,MERCREDI!$E$63:$E$66,0))</f>
        <v>#N/A</v>
      </c>
      <c r="OY142" s="659" t="e">
        <f>INDEX(MERCREDI!$I$63:$I$66,MATCH(A142,MERCREDI!$J$63:$J$66,0))</f>
        <v>#N/A</v>
      </c>
      <c r="OZ142" s="660" t="e">
        <f>INDEX(MERCREDI!$I$63:$I$66,MATCH(A142,MERCREDI!$K$63:$K$66,0))</f>
        <v>#N/A</v>
      </c>
      <c r="PA142" s="657" t="e">
        <f>INDEX(JEUDI!$C$63:$C$66,MATCH(A142,JEUDI!$D$63:$D$66,0))</f>
        <v>#N/A</v>
      </c>
      <c r="PB142" s="658" t="e">
        <f>INDEX(JEUDI!$C$63:$C$66,MATCH(A142,JEUDI!$E$63:$E$66,0))</f>
        <v>#N/A</v>
      </c>
      <c r="PC142" s="659" t="e">
        <f>INDEX(JEUDI!$I$63:$I$66,MATCH(A142,JEUDI!$J$63:$J$66,0))</f>
        <v>#N/A</v>
      </c>
      <c r="PD142" s="660" t="e">
        <f>INDEX(JEUDI!$I$63:$I$66,MATCH(A142,JEUDI!$K$63:$K$66,0))</f>
        <v>#N/A</v>
      </c>
      <c r="PE142" s="657" t="e">
        <f>INDEX(VENDREDI!$C$63:$C$66,MATCH(A142,VENDREDI!$D$63:$D$66,0))</f>
        <v>#N/A</v>
      </c>
      <c r="PF142" s="658" t="e">
        <f>INDEX(VENDREDI!$C$63:$C$66,MATCH(A142,VENDREDI!$E$63:$E$66,0))</f>
        <v>#N/A</v>
      </c>
      <c r="PG142" s="659" t="e">
        <f>INDEX(VENDREDI!$I$63:$I$66,MATCH(A142,VENDREDI!$J$63:$J$66,0))</f>
        <v>#N/A</v>
      </c>
      <c r="PH142" s="660" t="e">
        <f>INDEX(VENDREDI!$I$63:$I$66,MATCH(A142,VENDREDI!$K$63:$K$66,0))</f>
        <v>#N/A</v>
      </c>
    </row>
    <row r="143" spans="1:424" x14ac:dyDescent="0.25">
      <c r="A143" s="198">
        <f>'LISTE DES PROFS'!A138</f>
        <v>0</v>
      </c>
      <c r="B143" s="226">
        <f t="shared" si="122"/>
        <v>0</v>
      </c>
      <c r="C143" s="487">
        <f t="shared" si="123"/>
        <v>0</v>
      </c>
      <c r="D143" s="481">
        <f t="shared" si="124"/>
        <v>0</v>
      </c>
      <c r="E143" s="482">
        <f t="shared" si="125"/>
        <v>0</v>
      </c>
      <c r="F143" s="226">
        <f t="shared" si="126"/>
        <v>0</v>
      </c>
      <c r="G143" s="487">
        <f t="shared" si="127"/>
        <v>0</v>
      </c>
      <c r="H143" s="481">
        <f t="shared" si="97"/>
        <v>0</v>
      </c>
      <c r="I143" s="482">
        <f t="shared" si="128"/>
        <v>0</v>
      </c>
      <c r="J143" s="226">
        <f t="shared" si="105"/>
        <v>0</v>
      </c>
      <c r="K143" s="487">
        <f t="shared" si="106"/>
        <v>0</v>
      </c>
      <c r="L143" s="481">
        <f t="shared" si="107"/>
        <v>0</v>
      </c>
      <c r="M143" s="482">
        <f t="shared" si="108"/>
        <v>0</v>
      </c>
      <c r="N143" s="492">
        <f t="shared" si="129"/>
        <v>0</v>
      </c>
      <c r="P143" s="226">
        <f>COUNTIF(LUNDI!$D$6:$AB$15,A143)</f>
        <v>0</v>
      </c>
      <c r="Q143" s="228">
        <f>COUNTIF(LUNDI!$D$20:$Y$29,A143)</f>
        <v>0</v>
      </c>
      <c r="R143" s="444">
        <f t="shared" si="109"/>
        <v>0</v>
      </c>
      <c r="S143" s="228">
        <f>COUNTIF(MARDI!$D$6:$AB$15,A143)</f>
        <v>0</v>
      </c>
      <c r="T143" s="228">
        <f>COUNTIF(MARDI!$D$20:$Y$29,A143)</f>
        <v>0</v>
      </c>
      <c r="U143" s="444">
        <f t="shared" si="110"/>
        <v>0</v>
      </c>
      <c r="V143" s="228">
        <f>COUNTIF(MERCREDI!$D$6:$AB$15,A143)</f>
        <v>0</v>
      </c>
      <c r="W143" s="228">
        <f>COUNTIF(MERCREDI!$D$20:$Y$29,A143)</f>
        <v>0</v>
      </c>
      <c r="X143" s="444">
        <f t="shared" si="111"/>
        <v>0</v>
      </c>
      <c r="Y143" s="228">
        <f>COUNTIF(JEUDI!$D$6:$AB$15,A143)</f>
        <v>0</v>
      </c>
      <c r="Z143" s="228">
        <f>COUNTIF(JEUDI!$D$20:$Y$29,A143)</f>
        <v>0</v>
      </c>
      <c r="AA143" s="444">
        <f t="shared" si="112"/>
        <v>0</v>
      </c>
      <c r="AB143" s="228">
        <f>COUNTIF(VENDREDI!$D$6:$AB$15,A143)</f>
        <v>0</v>
      </c>
      <c r="AC143" s="229">
        <f>COUNTIF(VENDREDI!$D$20:$Y$29,A143)</f>
        <v>0</v>
      </c>
      <c r="AD143" s="451">
        <f t="shared" si="113"/>
        <v>0</v>
      </c>
      <c r="AE143" s="226">
        <f>COUNTIF(LUNDI!$D$63:$D$66,A143)</f>
        <v>0</v>
      </c>
      <c r="AF143" s="227">
        <f>COUNTIF(LUNDI!$E$63:$E$66,A143)</f>
        <v>0</v>
      </c>
      <c r="AG143" s="228">
        <f>COUNTIF(MARDI!$D$63:$D$66,A143)</f>
        <v>0</v>
      </c>
      <c r="AH143" s="234">
        <f>COUNTIF(MARDI!$E$63:$E$66,A143)</f>
        <v>0</v>
      </c>
      <c r="AI143" s="228">
        <f>COUNTIF(MERCREDI!$D$63:$D$66,A143)</f>
        <v>0</v>
      </c>
      <c r="AJ143" s="234">
        <f>COUNTIF(MERCREDI!$E$63:$E$66,A143)</f>
        <v>0</v>
      </c>
      <c r="AK143" s="228">
        <f>COUNTIF(JEUDI!$D$63:$D$66,A143)</f>
        <v>0</v>
      </c>
      <c r="AL143" s="227">
        <f>COUNTIF(JEUDI!$E$63:$E$66,A143)</f>
        <v>0</v>
      </c>
      <c r="AM143" s="228">
        <f>COUNTIF(VENDREDI!$D$63:$D$66,A143)</f>
        <v>0</v>
      </c>
      <c r="AN143" s="525">
        <f>COUNTIF(VENDREDI!$E$63:$E$66,A143)</f>
        <v>0</v>
      </c>
      <c r="AO143" s="226">
        <f>COUNTIF(LUNDI!$F$63:$F$66,A143)</f>
        <v>0</v>
      </c>
      <c r="AP143" s="227"/>
      <c r="AQ143" s="228">
        <f>COUNTIF(MARDI!$F$63:$F$66,A143)</f>
        <v>0</v>
      </c>
      <c r="AR143" s="227"/>
      <c r="AS143" s="228">
        <f>COUNTIF(MERCREDI!$F$63:$F$66,A143)</f>
        <v>0</v>
      </c>
      <c r="AT143" s="227"/>
      <c r="AU143" s="228">
        <f>COUNTIF(JEUDI!$F$63:$F$66,A143)</f>
        <v>0</v>
      </c>
      <c r="AV143" s="227"/>
      <c r="AW143" s="229">
        <f>COUNTIF(VENDREDI!$F$63:$F$66,A143)</f>
        <v>0</v>
      </c>
      <c r="AZ143" s="236">
        <f>COUNTIF(LUNDI!$D$35:$AB$44,A143)</f>
        <v>0</v>
      </c>
      <c r="BA143" s="237">
        <f>COUNTIF(LUNDI!$D$49:$Y$58,A143)</f>
        <v>0</v>
      </c>
      <c r="BB143" s="444">
        <f t="shared" si="114"/>
        <v>0</v>
      </c>
      <c r="BC143" s="237">
        <f>COUNTIF(MARDI!$D$35:$AB$44,A143)</f>
        <v>0</v>
      </c>
      <c r="BD143" s="237">
        <f>COUNTIF(MARDI!$D$49:$Y$58,A143)</f>
        <v>0</v>
      </c>
      <c r="BE143" s="444">
        <f t="shared" si="115"/>
        <v>0</v>
      </c>
      <c r="BF143" s="237">
        <f>COUNTIF(MERCREDI!$D$35:$AB$44,A143)</f>
        <v>0</v>
      </c>
      <c r="BG143" s="237">
        <f>COUNTIF(MERCREDI!$D$49:$Y$58,A143)</f>
        <v>0</v>
      </c>
      <c r="BH143" s="444">
        <f t="shared" si="116"/>
        <v>0</v>
      </c>
      <c r="BI143" s="237">
        <f>COUNTIF(JEUDI!$D$35:$AB$44,A143)</f>
        <v>0</v>
      </c>
      <c r="BJ143" s="237">
        <f>COUNTIF(JEUDI!$D$49:$Y$58,A143)</f>
        <v>0</v>
      </c>
      <c r="BK143" s="444">
        <f t="shared" si="117"/>
        <v>0</v>
      </c>
      <c r="BL143" s="237">
        <f>COUNTIF(VENDREDI!$D$35:$AB$44,A143)</f>
        <v>0</v>
      </c>
      <c r="BM143" s="238">
        <f>COUNTIF(VENDREDI!$D$49:$Y$58,A143)</f>
        <v>0</v>
      </c>
      <c r="BN143" s="451">
        <f t="shared" si="118"/>
        <v>0</v>
      </c>
      <c r="BO143" s="207">
        <f>COUNTIF(LUNDI!$J$63:$J$66,A143)</f>
        <v>0</v>
      </c>
      <c r="BP143" s="41">
        <f>COUNTIF(LUNDI!$K$63:$K$66,A143)</f>
        <v>0</v>
      </c>
      <c r="BQ143" s="207">
        <f>COUNTIF(MARDI!$J$63:$J$66,A143)</f>
        <v>0</v>
      </c>
      <c r="BR143" s="41">
        <f>COUNTIF(MARDI!$K$63:$K$66,A143)</f>
        <v>0</v>
      </c>
      <c r="BS143" s="207">
        <f>COUNTIF(MERCREDI!$J$63:$J$66,A143)</f>
        <v>0</v>
      </c>
      <c r="BT143" s="41">
        <f>COUNTIF(MERCREDI!$K$63:$K$66,A143)</f>
        <v>0</v>
      </c>
      <c r="BU143" s="207">
        <f>COUNTIF(JEUDI!$J$63:$J$66,A143)</f>
        <v>0</v>
      </c>
      <c r="BV143" s="41">
        <f>COUNTIF(JEUDI!$K$63:$K$66,A143)</f>
        <v>0</v>
      </c>
      <c r="BW143" s="207">
        <f>COUNTIF(VENDREDI!$J$63:$J$66,A143)</f>
        <v>0</v>
      </c>
      <c r="BX143" s="42">
        <f>COUNTIF(VENDREDI!$K$63:$K$66,A143)</f>
        <v>0</v>
      </c>
      <c r="BY143" s="207">
        <f>COUNTIF(LUNDI!$L$66:$L199,A143)</f>
        <v>0</v>
      </c>
      <c r="BZ143" s="208"/>
      <c r="CA143" s="41">
        <f>COUNTIF(MARDI!$L$63:$L$66,A143)</f>
        <v>0</v>
      </c>
      <c r="CB143" s="208"/>
      <c r="CC143" s="208">
        <f>COUNTIF(MERCREDI!$L$63:$L$66,A143)</f>
        <v>0</v>
      </c>
      <c r="CD143" s="208"/>
      <c r="CE143" s="41">
        <f>COUNTIF(JEUDI!$L$63:$L$66,A143)</f>
        <v>0</v>
      </c>
      <c r="CF143" s="208"/>
      <c r="CG143" s="209">
        <f>COUNTIF(VENDREDI!$L$63:$L$66,A143)</f>
        <v>0</v>
      </c>
      <c r="CH143" s="466"/>
      <c r="CI143" s="466"/>
      <c r="CJ143" s="466"/>
      <c r="CK143" s="43">
        <f>COUNTIF(LUNDI!$O$64:$O$66,A143)</f>
        <v>0</v>
      </c>
      <c r="CL143" s="41">
        <f>COUNTIF(MARDI!$O$64:$O$66,A143)</f>
        <v>0</v>
      </c>
      <c r="CM143" s="41">
        <f>COUNTIF(MERCREDI!$O$64:$O$66,A143)</f>
        <v>0</v>
      </c>
      <c r="CN143" s="41">
        <f>COUNTIF(JEUDI!$O$64:$O$66,A143)</f>
        <v>0</v>
      </c>
      <c r="CO143" s="42">
        <f>COUNTIF(VENDREDI!$O$64:$O$66,A143)</f>
        <v>0</v>
      </c>
      <c r="CQ143" s="43">
        <f>COUNTIF(LUNDI!$P$64:$P$66,A143)</f>
        <v>0</v>
      </c>
      <c r="CR143" s="41">
        <f>COUNTIF(MARDI!$P$64:$P$66,A143)</f>
        <v>0</v>
      </c>
      <c r="CS143" s="41">
        <f>COUNTIF(MERCREDI!$P$64:$P$66,A143)</f>
        <v>0</v>
      </c>
      <c r="CT143" s="41">
        <f>COUNTIF(JEUDI!$P$64:$P$66,A143)</f>
        <v>0</v>
      </c>
      <c r="CU143" s="42">
        <f>COUNTIF(VENDREDI!$P$64:$P$66,A143)</f>
        <v>0</v>
      </c>
      <c r="CV143" s="543">
        <f t="shared" si="130"/>
        <v>0</v>
      </c>
      <c r="CW143" s="559" t="e">
        <f>INDEX(LUNDI!$B$6:$B$29,MATCH($A$143,LUNDI!D6:D29,0))</f>
        <v>#N/A</v>
      </c>
      <c r="CX143" s="559" t="e">
        <f>INDEX(LUNDI!$B$6:$B$29,MATCH($A$143,LUNDI!E6:E29,0))</f>
        <v>#N/A</v>
      </c>
      <c r="CY143" s="559" t="e">
        <f>INDEX(LUNDI!$B$6:$B$29,MATCH($A$143,LUNDI!F6:F29,0))</f>
        <v>#N/A</v>
      </c>
      <c r="CZ143" s="559" t="e">
        <f>INDEX(LUNDI!$B$6:$B$29,MATCH($A$143,LUNDI!G6:G29,0))</f>
        <v>#N/A</v>
      </c>
      <c r="DA143" s="559" t="e">
        <f>INDEX(LUNDI!$B$6:$B$29,MATCH($A$143,LUNDI!H6:H29,0))</f>
        <v>#N/A</v>
      </c>
      <c r="DB143" s="559" t="e">
        <f>INDEX(LUNDI!$B$6:$B$29,MATCH($A$143,LUNDI!I6:I29,0))</f>
        <v>#N/A</v>
      </c>
      <c r="DC143" s="559" t="e">
        <f>INDEX(LUNDI!$B$6:$B$29,MATCH($A$143,LUNDI!J6:J29,0))</f>
        <v>#N/A</v>
      </c>
      <c r="DD143" s="559" t="e">
        <f>INDEX(LUNDI!$B$6:$B$29,MATCH($A$143,LUNDI!K6:K29,0))</f>
        <v>#N/A</v>
      </c>
      <c r="DE143" s="559" t="e">
        <f>INDEX(LUNDI!$B$6:$B$29,MATCH($A$143,LUNDI!L6:L29,0))</f>
        <v>#N/A</v>
      </c>
      <c r="DF143" s="559" t="e">
        <f>INDEX(LUNDI!$B$6:$B$29,MATCH($A$143,LUNDI!M6:M29,0))</f>
        <v>#N/A</v>
      </c>
      <c r="DG143" s="559" t="e">
        <f>INDEX(LUNDI!$B$6:$B$29,MATCH($A$143,LUNDI!N6:N29,0))</f>
        <v>#N/A</v>
      </c>
      <c r="DH143" s="559" t="e">
        <f>INDEX(LUNDI!$B$6:$B$29,MATCH($A$143,LUNDI!O6:O29,0))</f>
        <v>#N/A</v>
      </c>
      <c r="DI143" s="559" t="e">
        <f>INDEX(LUNDI!$B$6:$B$29,MATCH($A$143,LUNDI!P6:P29,0))</f>
        <v>#N/A</v>
      </c>
      <c r="DJ143" s="559" t="e">
        <f>INDEX(LUNDI!$B$6:$B$29,MATCH($A$143,LUNDI!Q6:Q29,0))</f>
        <v>#N/A</v>
      </c>
      <c r="DK143" s="559" t="e">
        <f>INDEX(LUNDI!$B$6:$B$29,MATCH($A$143,LUNDI!R6:R29,0))</f>
        <v>#N/A</v>
      </c>
      <c r="DL143" s="559" t="e">
        <f>INDEX(LUNDI!$B$6:$B$29,MATCH($A$143,LUNDI!S6:S29,0))</f>
        <v>#N/A</v>
      </c>
      <c r="DM143" s="559" t="e">
        <f>INDEX(LUNDI!$B$6:$B$29,MATCH($A$143,LUNDI!T6:T29,0))</f>
        <v>#N/A</v>
      </c>
      <c r="DN143" s="559" t="e">
        <f>INDEX(LUNDI!$B$6:$B$29,MATCH($A$143,LUNDI!U6:U29,0))</f>
        <v>#N/A</v>
      </c>
      <c r="DO143" s="559" t="e">
        <f>INDEX(LUNDI!$B$6:$B$29,MATCH($A$143,LUNDI!V6:V29,0))</f>
        <v>#N/A</v>
      </c>
      <c r="DP143" s="559" t="e">
        <f>INDEX(LUNDI!$B$6:$B$29,MATCH($A$143,LUNDI!W6:W29,0))</f>
        <v>#N/A</v>
      </c>
      <c r="DQ143" s="559" t="e">
        <f>INDEX(LUNDI!$B$6:$B$29,MATCH($A$143,LUNDI!X6:X29,0))</f>
        <v>#N/A</v>
      </c>
      <c r="DR143" s="559" t="e">
        <f>INDEX(LUNDI!$B$6:$B$29,MATCH($A$143,LUNDI!Y6:Y29,0))</f>
        <v>#N/A</v>
      </c>
      <c r="DS143" s="559" t="e">
        <f>INDEX(LUNDI!$B$6:$B$29,MATCH($A$143,LUNDI!Z6:Z29,0))</f>
        <v>#N/A</v>
      </c>
      <c r="DT143" s="559">
        <f>INDEX(LUNDI!$B$6:$B$29,MATCH($A$143,LUNDI!AA6:AA29,0))</f>
        <v>0.33333333333333331</v>
      </c>
      <c r="DU143" s="559">
        <f>INDEX(LUNDI!$B$6:$B$29,MATCH($A$143,LUNDI!AB6:AB29,0))</f>
        <v>0.33333333333333331</v>
      </c>
      <c r="DV143" s="572">
        <f t="shared" si="119"/>
        <v>0.66666666666666663</v>
      </c>
      <c r="DW143" s="543">
        <f t="shared" si="120"/>
        <v>0</v>
      </c>
      <c r="DX143" s="559" t="e">
        <f>INDEX(MARDI!$B$6:$B$29,MATCH($A$143,MARDI!D6:D29,0))</f>
        <v>#N/A</v>
      </c>
      <c r="DY143" s="559" t="e">
        <f>INDEX(MARDI!$B$6:$B$29,MATCH($A$143,MARDI!E6:E29,0))</f>
        <v>#N/A</v>
      </c>
      <c r="DZ143" s="559" t="e">
        <f>INDEX(MARDI!$B$6:$B$29,MATCH($A$143,MARDI!F6:F29,0))</f>
        <v>#N/A</v>
      </c>
      <c r="EA143" s="559" t="e">
        <f>INDEX(MARDI!$B$6:$B$29,MATCH($A$143,MARDI!G6:G29,0))</f>
        <v>#N/A</v>
      </c>
      <c r="EB143" s="559" t="e">
        <f>INDEX(MARDI!$B$6:$B$29,MATCH($A$143,MARDI!H6:H29,0))</f>
        <v>#N/A</v>
      </c>
      <c r="EC143" s="559" t="e">
        <f>INDEX(MARDI!$B$6:$B$29,MATCH($A$143,MARDI!I6:I29,0))</f>
        <v>#N/A</v>
      </c>
      <c r="ED143" s="559" t="e">
        <f>INDEX(MARDI!$B$6:$B$29,MATCH($A$143,MARDI!J6:J29,0))</f>
        <v>#N/A</v>
      </c>
      <c r="EE143" s="559" t="e">
        <f>INDEX(MARDI!$B$6:$B$29,MATCH($A$143,MARDI!K6:K29,0))</f>
        <v>#N/A</v>
      </c>
      <c r="EF143" s="559" t="e">
        <f>INDEX(MARDI!$B$6:$B$29,MATCH($A$143,MARDI!L6:L29,0))</f>
        <v>#N/A</v>
      </c>
      <c r="EG143" s="559" t="e">
        <f>INDEX(MARDI!$B$6:$B$29,MATCH($A$143,MARDI!M6:M29,0))</f>
        <v>#N/A</v>
      </c>
      <c r="EH143" s="559" t="e">
        <f>INDEX(MARDI!$B$6:$B$29,MATCH($A$143,MARDI!N6:N29,0))</f>
        <v>#N/A</v>
      </c>
      <c r="EI143" s="559" t="e">
        <f>INDEX(MARDI!$B$6:$B$29,MATCH($A$143,MARDI!O6:O29,0))</f>
        <v>#N/A</v>
      </c>
      <c r="EJ143" s="559" t="e">
        <f>INDEX(MARDI!$B$6:$B$29,MATCH($A$143,MARDI!P6:P29,0))</f>
        <v>#N/A</v>
      </c>
      <c r="EK143" s="559" t="e">
        <f>INDEX(MARDI!$B$6:$B$29,MATCH($A$143,MARDI!Q6:Q29,0))</f>
        <v>#N/A</v>
      </c>
      <c r="EL143" s="559" t="e">
        <f>INDEX(MARDI!$B$6:$B$29,MATCH($A$143,MARDI!R6:R29,0))</f>
        <v>#N/A</v>
      </c>
      <c r="EM143" s="559" t="e">
        <f>INDEX(MARDI!$B$6:$B$29,MATCH($A$143,MARDI!S6:S29,0))</f>
        <v>#N/A</v>
      </c>
      <c r="EN143" s="559" t="e">
        <f>INDEX(MARDI!$B$6:$B$29,MATCH($A$143,MARDI!T6:T29,0))</f>
        <v>#N/A</v>
      </c>
      <c r="EO143" s="559" t="e">
        <f>INDEX(MARDI!$B$6:$B$29,MATCH($A$143,MARDI!U6:U29,0))</f>
        <v>#N/A</v>
      </c>
      <c r="EP143" s="559" t="e">
        <f>INDEX(MARDI!$B$6:$B$29,MATCH($A$143,MARDI!V6:V29,0))</f>
        <v>#N/A</v>
      </c>
      <c r="EQ143" s="559" t="e">
        <f>INDEX(MARDI!$B$6:$B$29,MATCH($A$143,MARDI!W6:W29,0))</f>
        <v>#N/A</v>
      </c>
      <c r="ER143" s="559" t="e">
        <f>INDEX(MARDI!$B$6:$B$29,MATCH($A$143,MARDI!X6:X29,0))</f>
        <v>#N/A</v>
      </c>
      <c r="ES143" s="559" t="e">
        <f>INDEX(MARDI!$B$6:$B$29,MATCH($A$143,MARDI!Y6:Y29,0))</f>
        <v>#N/A</v>
      </c>
      <c r="ET143" s="559" t="e">
        <f>INDEX(MARDI!$B$6:$B$29,MATCH($A$143,MARDI!Z6:Z29,0))</f>
        <v>#N/A</v>
      </c>
      <c r="EU143" s="559">
        <f>INDEX(MARDI!$B$6:$B$29,MATCH($A$143,MARDI!AA6:AA29,0))</f>
        <v>0.33333333333333331</v>
      </c>
      <c r="EV143" s="559">
        <f>INDEX(MARDI!$B$6:$B$29,MATCH($A$143,MARDI!AB6:AB29,0))</f>
        <v>0.33333333333333331</v>
      </c>
      <c r="EW143" s="572">
        <f t="shared" si="121"/>
        <v>0.66666666666666663</v>
      </c>
      <c r="EY143" s="568">
        <f t="shared" si="131"/>
        <v>0</v>
      </c>
      <c r="EZ143" s="559" t="e">
        <f>INDEX(MERCREDI!$B$6:$B$29,MATCH($A$143,MERCREDI!D6:D29,0))</f>
        <v>#N/A</v>
      </c>
      <c r="FA143" s="559" t="e">
        <f>INDEX(MERCREDI!$B$6:$B$29,MATCH($A$143,MERCREDI!E6:E29,0))</f>
        <v>#N/A</v>
      </c>
      <c r="FB143" s="559" t="e">
        <f>INDEX(MERCREDI!$B$6:$B$29,MATCH($A$143,MERCREDI!F6:F29,0))</f>
        <v>#N/A</v>
      </c>
      <c r="FC143" s="559" t="e">
        <f>INDEX(MERCREDI!$B$6:$B$29,MATCH($A$143,MERCREDI!G6:G29,0))</f>
        <v>#N/A</v>
      </c>
      <c r="FD143" s="559" t="e">
        <f>INDEX(MERCREDI!$B$6:$B$29,MATCH($A$143,MERCREDI!H6:H29,0))</f>
        <v>#N/A</v>
      </c>
      <c r="FE143" s="559" t="e">
        <f>INDEX(MERCREDI!$B$6:$B$29,MATCH($A$143,MERCREDI!I6:I29,0))</f>
        <v>#N/A</v>
      </c>
      <c r="FF143" s="559" t="e">
        <f>INDEX(MERCREDI!$B$6:$B$29,MATCH($A$143,MERCREDI!J6:J29,0))</f>
        <v>#N/A</v>
      </c>
      <c r="FG143" s="559" t="e">
        <f>INDEX(MERCREDI!$B$6:$B$29,MATCH($A$143,MERCREDI!K6:K29,0))</f>
        <v>#N/A</v>
      </c>
      <c r="FH143" s="559" t="e">
        <f>INDEX(MERCREDI!$B$6:$B$29,MATCH($A$143,MERCREDI!L6:L29,0))</f>
        <v>#N/A</v>
      </c>
      <c r="FI143" s="559" t="e">
        <f>INDEX(MERCREDI!$B$6:$B$29,MATCH($A$143,MERCREDI!M6:M29,0))</f>
        <v>#N/A</v>
      </c>
      <c r="FJ143" s="559" t="e">
        <f>INDEX(MERCREDI!$B$6:$B$29,MATCH($A$143,MERCREDI!N6:N29,0))</f>
        <v>#N/A</v>
      </c>
      <c r="FK143" s="559" t="e">
        <f>INDEX(MERCREDI!$B$6:$B$29,MATCH($A$143,MERCREDI!O6:O29,0))</f>
        <v>#N/A</v>
      </c>
      <c r="FL143" s="559" t="e">
        <f>INDEX(MERCREDI!$B$6:$B$29,MATCH($A$143,MERCREDI!P6:P29,0))</f>
        <v>#N/A</v>
      </c>
      <c r="FM143" s="559" t="e">
        <f>INDEX(MERCREDI!$B$6:$B$29,MATCH($A$143,MERCREDI!Q6:Q29,0))</f>
        <v>#N/A</v>
      </c>
      <c r="FN143" s="559" t="e">
        <f>INDEX(MERCREDI!$B$6:$B$29,MATCH($A$143,MERCREDI!R6:R29,0))</f>
        <v>#N/A</v>
      </c>
      <c r="FO143" s="559" t="e">
        <f>INDEX(MERCREDI!$B$6:$B$29,MATCH($A$143,MERCREDI!S6:S29,0))</f>
        <v>#N/A</v>
      </c>
      <c r="FP143" s="559" t="e">
        <f>INDEX(MERCREDI!$B$6:$B$29,MATCH($A$143,MERCREDI!T6:T29,0))</f>
        <v>#N/A</v>
      </c>
      <c r="FQ143" s="559" t="e">
        <f>INDEX(MERCREDI!$B$6:$B$29,MATCH($A$143,MERCREDI!U6:U29,0))</f>
        <v>#N/A</v>
      </c>
      <c r="FR143" s="559" t="e">
        <f>INDEX(MERCREDI!$B$6:$B$29,MATCH($A$143,MERCREDI!V6:V29,0))</f>
        <v>#N/A</v>
      </c>
      <c r="FS143" s="559" t="e">
        <f>INDEX(MERCREDI!$B$6:$B$29,MATCH($A$143,MERCREDI!W6:W29,0))</f>
        <v>#N/A</v>
      </c>
      <c r="FT143" s="559" t="e">
        <f>INDEX(MERCREDI!$B$6:$B$29,MATCH($A$143,MERCREDI!X6:X29,0))</f>
        <v>#N/A</v>
      </c>
      <c r="FU143" s="559" t="e">
        <f>INDEX(MERCREDI!$B$6:$B$29,MATCH($A$143,MERCREDI!Y6:Y29,0))</f>
        <v>#N/A</v>
      </c>
      <c r="FV143" s="559" t="e">
        <f>INDEX(MERCREDI!$B$6:$B$29,MATCH($A$143,MERCREDI!Z6:Z29,0))</f>
        <v>#N/A</v>
      </c>
      <c r="FW143" s="559">
        <f>INDEX(MERCREDI!$B$6:$B$29,MATCH($A$143,MERCREDI!AA6:AA29,0))</f>
        <v>0.33333333333333331</v>
      </c>
      <c r="FX143" s="559">
        <f>INDEX(MERCREDI!$B$6:$B$29,MATCH($A$143,MERCREDI!AB6:AB29,0))</f>
        <v>0.33333333333333331</v>
      </c>
      <c r="FY143" s="572">
        <f t="shared" si="132"/>
        <v>0.66666666666666663</v>
      </c>
      <c r="GA143" s="570">
        <f t="shared" si="133"/>
        <v>0</v>
      </c>
      <c r="GB143" s="565" t="e">
        <f>INDEX(JEUDI!$B$6:$B$29,MATCH($A$143,JEUDI!D6:D29,0))</f>
        <v>#N/A</v>
      </c>
      <c r="GC143" s="565" t="e">
        <f>INDEX(JEUDI!$B$6:$B$29,MATCH($A$143,JEUDI!E6:E29,0))</f>
        <v>#N/A</v>
      </c>
      <c r="GD143" s="565" t="e">
        <f>INDEX(JEUDI!$B$6:$B$29,MATCH($A$143,JEUDI!F6:F29,0))</f>
        <v>#N/A</v>
      </c>
      <c r="GE143" s="565" t="e">
        <f>INDEX(JEUDI!$B$6:$B$29,MATCH($A$143,JEUDI!G6:G29,0))</f>
        <v>#N/A</v>
      </c>
      <c r="GF143" s="565" t="e">
        <f>INDEX(JEUDI!$B$6:$B$29,MATCH($A$143,JEUDI!H6:H29,0))</f>
        <v>#N/A</v>
      </c>
      <c r="GG143" s="565" t="e">
        <f>INDEX(JEUDI!$B$6:$B$29,MATCH($A$143,JEUDI!I6:I29,0))</f>
        <v>#N/A</v>
      </c>
      <c r="GH143" s="565" t="e">
        <f>INDEX(JEUDI!$B$6:$B$29,MATCH($A$143,JEUDI!J6:J29,0))</f>
        <v>#N/A</v>
      </c>
      <c r="GI143" s="565" t="e">
        <f>INDEX(JEUDI!$B$6:$B$29,MATCH($A$143,JEUDI!K6:K29,0))</f>
        <v>#N/A</v>
      </c>
      <c r="GJ143" s="565" t="e">
        <f>INDEX(JEUDI!$B$6:$B$29,MATCH($A$143,JEUDI!L6:L29,0))</f>
        <v>#N/A</v>
      </c>
      <c r="GK143" s="565" t="e">
        <f>INDEX(JEUDI!$B$6:$B$29,MATCH($A$143,JEUDI!M6:M29,0))</f>
        <v>#N/A</v>
      </c>
      <c r="GL143" s="565" t="e">
        <f>INDEX(JEUDI!$B$6:$B$29,MATCH($A$143,JEUDI!N6:N29,0))</f>
        <v>#N/A</v>
      </c>
      <c r="GM143" s="565" t="e">
        <f>INDEX(JEUDI!$B$6:$B$29,MATCH($A$143,JEUDI!O6:O29,0))</f>
        <v>#N/A</v>
      </c>
      <c r="GN143" s="565" t="e">
        <f>INDEX(JEUDI!$B$6:$B$29,MATCH($A$143,JEUDI!P6:P29,0))</f>
        <v>#N/A</v>
      </c>
      <c r="GO143" s="565" t="e">
        <f>INDEX(JEUDI!$B$6:$B$29,MATCH($A$143,JEUDI!Q6:Q29,0))</f>
        <v>#N/A</v>
      </c>
      <c r="GP143" s="565" t="e">
        <f>INDEX(JEUDI!$B$6:$B$29,MATCH($A$143,JEUDI!R6:R29,0))</f>
        <v>#N/A</v>
      </c>
      <c r="GQ143" s="565" t="e">
        <f>INDEX(JEUDI!$B$6:$B$29,MATCH($A$143,JEUDI!S6:S29,0))</f>
        <v>#N/A</v>
      </c>
      <c r="GR143" s="565" t="e">
        <f>INDEX(JEUDI!$B$6:$B$29,MATCH($A$143,JEUDI!T6:T29,0))</f>
        <v>#N/A</v>
      </c>
      <c r="GS143" s="565" t="e">
        <f>INDEX(JEUDI!$B$6:$B$29,MATCH($A$143,JEUDI!U6:U29,0))</f>
        <v>#N/A</v>
      </c>
      <c r="GT143" s="565" t="e">
        <f>INDEX(JEUDI!$B$6:$B$29,MATCH($A$143,JEUDI!V6:V29,0))</f>
        <v>#N/A</v>
      </c>
      <c r="GU143" s="565" t="e">
        <f>INDEX(JEUDI!$B$6:$B$29,MATCH($A$143,JEUDI!W6:W29,0))</f>
        <v>#N/A</v>
      </c>
      <c r="GV143" s="565" t="e">
        <f>INDEX(JEUDI!$B$6:$B$29,MATCH($A$143,JEUDI!X6:X29,0))</f>
        <v>#N/A</v>
      </c>
      <c r="GW143" s="565" t="e">
        <f>INDEX(JEUDI!$B$6:$B$29,MATCH($A$143,JEUDI!Y6:Y29,0))</f>
        <v>#N/A</v>
      </c>
      <c r="GX143" s="565" t="e">
        <f>INDEX(JEUDI!$B$6:$B$29,MATCH($A$143,JEUDI!Z6:Z29,0))</f>
        <v>#N/A</v>
      </c>
      <c r="GY143" s="565">
        <f>INDEX(JEUDI!$B$6:$B$29,MATCH($A$143,JEUDI!AA6:AA29,0))</f>
        <v>0.33333333333333331</v>
      </c>
      <c r="GZ143" s="565">
        <f>INDEX(JEUDI!$B$6:$B$29,MATCH($A$143,JEUDI!AB6:AB29,0))</f>
        <v>0.33333333333333331</v>
      </c>
      <c r="HA143" s="572">
        <f t="shared" si="134"/>
        <v>0.66666666666666663</v>
      </c>
      <c r="HC143" s="772">
        <f t="shared" si="135"/>
        <v>0</v>
      </c>
      <c r="HD143" s="565" t="e">
        <f>INDEX(VENDREDI!$B$6:$B$29,MATCH($A$143,VENDREDI!D6:D29,0))</f>
        <v>#N/A</v>
      </c>
      <c r="HE143" s="565" t="e">
        <f>INDEX(VENDREDI!$B$6:$B$29,MATCH($A$143,VENDREDI!E6:E29,0))</f>
        <v>#N/A</v>
      </c>
      <c r="HF143" s="565" t="e">
        <f>INDEX(VENDREDI!$B$6:$B$29,MATCH($A$143,VENDREDI!F6:F29,0))</f>
        <v>#N/A</v>
      </c>
      <c r="HG143" s="565" t="e">
        <f>INDEX(VENDREDI!$B$6:$B$29,MATCH($A$143,VENDREDI!G6:G29,0))</f>
        <v>#N/A</v>
      </c>
      <c r="HH143" s="565" t="e">
        <f>INDEX(VENDREDI!$B$6:$B$29,MATCH($A$143,VENDREDI!H6:H29,0))</f>
        <v>#N/A</v>
      </c>
      <c r="HI143" s="565" t="e">
        <f>INDEX(VENDREDI!$B$6:$B$29,MATCH($A$143,VENDREDI!I6:I29,0))</f>
        <v>#N/A</v>
      </c>
      <c r="HJ143" s="565" t="e">
        <f>INDEX(VENDREDI!$B$6:$B$29,MATCH($A$143,VENDREDI!J6:J29,0))</f>
        <v>#N/A</v>
      </c>
      <c r="HK143" s="565" t="e">
        <f>INDEX(VENDREDI!$B$6:$B$29,MATCH($A$143,VENDREDI!K6:K29,0))</f>
        <v>#N/A</v>
      </c>
      <c r="HL143" s="565" t="e">
        <f>INDEX(VENDREDI!$B$6:$B$29,MATCH($A$143,VENDREDI!L6:L29,0))</f>
        <v>#N/A</v>
      </c>
      <c r="HM143" s="565" t="e">
        <f>INDEX(VENDREDI!$B$6:$B$29,MATCH($A$143,VENDREDI!M6:M29,0))</f>
        <v>#N/A</v>
      </c>
      <c r="HN143" s="565" t="e">
        <f>INDEX(VENDREDI!$B$6:$B$29,MATCH($A$143,VENDREDI!N6:N29,0))</f>
        <v>#N/A</v>
      </c>
      <c r="HO143" s="565" t="e">
        <f>INDEX(VENDREDI!$B$6:$B$29,MATCH($A$143,VENDREDI!O6:O29,0))</f>
        <v>#N/A</v>
      </c>
      <c r="HP143" s="565" t="e">
        <f>INDEX(VENDREDI!$B$6:$B$29,MATCH($A$143,VENDREDI!P6:P29,0))</f>
        <v>#N/A</v>
      </c>
      <c r="HQ143" s="565" t="e">
        <f>INDEX(VENDREDI!$B$6:$B$29,MATCH($A$143,VENDREDI!Q6:Q29,0))</f>
        <v>#N/A</v>
      </c>
      <c r="HR143" s="565" t="e">
        <f>INDEX(VENDREDI!$B$6:$B$29,MATCH($A$143,VENDREDI!R6:R29,0))</f>
        <v>#N/A</v>
      </c>
      <c r="HS143" s="565" t="e">
        <f>INDEX(VENDREDI!$B$6:$B$29,MATCH($A$143,VENDREDI!S6:S29,0))</f>
        <v>#N/A</v>
      </c>
      <c r="HT143" s="565" t="e">
        <f>INDEX(VENDREDI!$B$6:$B$29,MATCH($A$143,VENDREDI!T6:T29,0))</f>
        <v>#N/A</v>
      </c>
      <c r="HU143" s="565" t="e">
        <f>INDEX(VENDREDI!$B$6:$B$29,MATCH($A$143,VENDREDI!U6:U29,0))</f>
        <v>#N/A</v>
      </c>
      <c r="HV143" s="565" t="e">
        <f>INDEX(VENDREDI!$B$6:$B$29,MATCH($A$143,VENDREDI!V6:V29,0))</f>
        <v>#N/A</v>
      </c>
      <c r="HW143" s="565" t="e">
        <f>INDEX(VENDREDI!$B$6:$B$29,MATCH($A$143,VENDREDI!W6:W29,0))</f>
        <v>#N/A</v>
      </c>
      <c r="HX143" s="565" t="e">
        <f>INDEX(VENDREDI!$B$6:$B$29,MATCH($A$143,VENDREDI!X6:X29,0))</f>
        <v>#N/A</v>
      </c>
      <c r="HY143" s="565" t="e">
        <f>INDEX(VENDREDI!$B$6:$B$29,MATCH($A$143,VENDREDI!Y6:Y29,0))</f>
        <v>#N/A</v>
      </c>
      <c r="HZ143" s="565" t="e">
        <f>INDEX(VENDREDI!$B$6:$B$29,MATCH($A$143,VENDREDI!Z6:Z29,0))</f>
        <v>#N/A</v>
      </c>
      <c r="IA143" s="565">
        <f>INDEX(VENDREDI!$B$6:$B$29,MATCH($A$143,VENDREDI!AA6:AA29,0))</f>
        <v>0.33333333333333331</v>
      </c>
      <c r="IB143" s="565">
        <f>INDEX(VENDREDI!$B$6:$B$29,MATCH($A$143,VENDREDI!AB6:AB29,0))</f>
        <v>0.33333333333333331</v>
      </c>
      <c r="IC143" s="572">
        <f t="shared" si="136"/>
        <v>0.66666666666666663</v>
      </c>
      <c r="IG143" s="772">
        <f t="shared" si="137"/>
        <v>0</v>
      </c>
      <c r="JG143" s="572">
        <f t="shared" si="138"/>
        <v>0</v>
      </c>
      <c r="JI143" s="772">
        <f t="shared" si="139"/>
        <v>0</v>
      </c>
      <c r="KI143" s="572">
        <f t="shared" si="140"/>
        <v>0</v>
      </c>
      <c r="KK143" s="565">
        <f t="shared" si="141"/>
        <v>0</v>
      </c>
      <c r="LK143" s="572">
        <f t="shared" si="142"/>
        <v>0</v>
      </c>
      <c r="LM143" s="565">
        <f t="shared" si="143"/>
        <v>0</v>
      </c>
      <c r="MM143" s="572">
        <f t="shared" si="144"/>
        <v>0</v>
      </c>
      <c r="MP143" s="565">
        <f t="shared" si="145"/>
        <v>0</v>
      </c>
      <c r="NP143" s="572">
        <f t="shared" si="146"/>
        <v>0</v>
      </c>
      <c r="NS143" s="564">
        <f t="shared" si="147"/>
        <v>0</v>
      </c>
      <c r="NT143" s="617" t="e">
        <f>INDEX(LUNDI!$B$63:$B$66,MATCH(A143,LUNDI!$D$63:$D$66,0))</f>
        <v>#N/A</v>
      </c>
      <c r="NU143" s="618" t="e">
        <f>INDEX(LUNDI!$B$63:$B$66,MATCH(A143,LUNDI!$E$63:$E$66,0))</f>
        <v>#N/A</v>
      </c>
      <c r="NV143" s="625" t="e">
        <f>INDEX(LUNDI!$H$63:$H$66,MATCH(A143,LUNDI!$J$63:$J$66,0))</f>
        <v>#N/A</v>
      </c>
      <c r="NW143" s="626" t="e">
        <f>INDEX(LUNDI!$H$63:$H$66,MATCH(A143,LUNDI!$K$63:$K$66,0))</f>
        <v>#N/A</v>
      </c>
      <c r="NX143" s="617" t="e">
        <f>INDEX(MARDI!$B$63:$B$66,MATCH(A143,MARDI!$D$63:$D$66,0))</f>
        <v>#N/A</v>
      </c>
      <c r="NY143" s="618" t="e">
        <f>INDEX(MARDI!$B$63:$B$66,MATCH(A143,MARDI!$E$63:$E$66,0))</f>
        <v>#N/A</v>
      </c>
      <c r="NZ143" s="625" t="e">
        <f>INDEX(MARDI!$H$63:$H$66,MATCH(A143,MARDI!$J$63:$J$66,0))</f>
        <v>#N/A</v>
      </c>
      <c r="OA143" s="626" t="e">
        <f>INDEX(MARDI!$H$63:$H$66,MATCH(A143,MARDI!$K$63:$K$66,0))</f>
        <v>#N/A</v>
      </c>
      <c r="OB143" s="617" t="e">
        <f>INDEX(MERCREDI!$B$63:$B$66,MATCH(A143,MERCREDI!$D$63:$D$66,0))</f>
        <v>#N/A</v>
      </c>
      <c r="OC143" s="618" t="e">
        <f>INDEX(MERCREDI!$B$63:$B$66,MATCH(A143,MERCREDI!$E$63:$E$66,0))</f>
        <v>#N/A</v>
      </c>
      <c r="OD143" s="625" t="e">
        <f>INDEX(MERCREDI!$H$63:$H$66,MATCH(A143,MERCREDI!$J$63:$J$66,0))</f>
        <v>#N/A</v>
      </c>
      <c r="OE143" s="626" t="e">
        <f>INDEX(MERCREDI!$H$63:$H$66,MATCH(A143,MERCREDI!$K$63:$K$66,0))</f>
        <v>#N/A</v>
      </c>
      <c r="OF143" s="617" t="e">
        <f>INDEX(JEUDI!$B$63:$B$66,MATCH(A143,JEUDI!$D$63:$D$66,0))</f>
        <v>#N/A</v>
      </c>
      <c r="OG143" s="618" t="e">
        <f>INDEX(JEUDI!$B$63:$B$66,MATCH(A143,JEUDI!$E$63:$E$66,0))</f>
        <v>#N/A</v>
      </c>
      <c r="OH143" s="625" t="e">
        <f>INDEX(JEUDI!$H$63:$H$66,MATCH(A143,JEUDI!$J$63:$J$66,0))</f>
        <v>#N/A</v>
      </c>
      <c r="OI143" s="626" t="e">
        <f>INDEX(JEUDI!$H$63:$H$66,MATCH(A143,JEUDI!$K$63:$K$66,0))</f>
        <v>#N/A</v>
      </c>
      <c r="OJ143" s="617" t="e">
        <f>INDEX(VENDREDI!$B$63:$B$66,MATCH(A143,VENDREDI!$D$63:$D$66,0))</f>
        <v>#N/A</v>
      </c>
      <c r="OK143" s="618" t="e">
        <f>INDEX(VENDREDI!$B$63:$B$66,MATCH(A143,VENDREDI!$E$63:$E$66,0))</f>
        <v>#N/A</v>
      </c>
      <c r="OL143" s="625" t="e">
        <f>INDEX(VENDREDI!$H$63:$H$66,MATCH(A143,VENDREDI!$J$63:$J$66,0))</f>
        <v>#N/A</v>
      </c>
      <c r="OM143" s="626" t="e">
        <f>INDEX(VENDREDI!$H$63:$H$66,MATCH(A143,VENDREDI!$K$63:$K$66,0))</f>
        <v>#N/A</v>
      </c>
      <c r="ON143" s="669">
        <f t="shared" si="148"/>
        <v>0</v>
      </c>
      <c r="OO143" s="641" t="e">
        <f>INDEX(LUNDI!$C$63:$C$66,MATCH(A143,LUNDI!$D$63:$D$66,0))</f>
        <v>#N/A</v>
      </c>
      <c r="OP143" s="642" t="e">
        <f>INDEX(LUNDI!$C$63:$C$66,MATCH(A143,LUNDI!$E$63:$E$66,0))</f>
        <v>#N/A</v>
      </c>
      <c r="OQ143" s="645" t="e">
        <f>INDEX(LUNDI!$I$63:$I$66,MATCH(A143,LUNDI!$J$63:$J$66,0))</f>
        <v>#N/A</v>
      </c>
      <c r="OR143" s="646" t="e">
        <f>INDEX(LUNDI!$I$63:$I$66,MATCH(A143,LUNDI!$K$63:$K$66,0))</f>
        <v>#N/A</v>
      </c>
      <c r="OS143" s="649" t="e">
        <f>INDEX(MARDI!$C$63:$C$66,MATCH(A143,MARDI!$D$63:$D$66,0))</f>
        <v>#N/A</v>
      </c>
      <c r="OT143" s="650" t="e">
        <f>INDEX(MARDI!$C$63:$C$66,MATCH(A143,MARDI!$E$63:$E$66,0))</f>
        <v>#N/A</v>
      </c>
      <c r="OU143" s="651" t="e">
        <f>INDEX(MARDI!$I$63:$I$66,MATCH(A143,MARDI!$J$63:$J$66,0))</f>
        <v>#N/A</v>
      </c>
      <c r="OV143" s="652" t="e">
        <f>INDEX(MARDI!$I$63:$I$66,MATCH(A143,MARDI!$K$63:$K$66,0))</f>
        <v>#N/A</v>
      </c>
      <c r="OW143" s="657" t="e">
        <f>INDEX(MERCREDI!$C$63:$C$66,MATCH(A143,MERCREDI!$D$63:$D$66,0))</f>
        <v>#N/A</v>
      </c>
      <c r="OX143" s="658" t="e">
        <f>INDEX(MERCREDI!$C$63:$C$66,MATCH(A143,MERCREDI!$E$63:$E$66,0))</f>
        <v>#N/A</v>
      </c>
      <c r="OY143" s="659" t="e">
        <f>INDEX(MERCREDI!$I$63:$I$66,MATCH(A143,MERCREDI!$J$63:$J$66,0))</f>
        <v>#N/A</v>
      </c>
      <c r="OZ143" s="660" t="e">
        <f>INDEX(MERCREDI!$I$63:$I$66,MATCH(A143,MERCREDI!$K$63:$K$66,0))</f>
        <v>#N/A</v>
      </c>
      <c r="PA143" s="657" t="e">
        <f>INDEX(JEUDI!$C$63:$C$66,MATCH(A143,JEUDI!$D$63:$D$66,0))</f>
        <v>#N/A</v>
      </c>
      <c r="PB143" s="658" t="e">
        <f>INDEX(JEUDI!$C$63:$C$66,MATCH(A143,JEUDI!$E$63:$E$66,0))</f>
        <v>#N/A</v>
      </c>
      <c r="PC143" s="659" t="e">
        <f>INDEX(JEUDI!$I$63:$I$66,MATCH(A143,JEUDI!$J$63:$J$66,0))</f>
        <v>#N/A</v>
      </c>
      <c r="PD143" s="660" t="e">
        <f>INDEX(JEUDI!$I$63:$I$66,MATCH(A143,JEUDI!$K$63:$K$66,0))</f>
        <v>#N/A</v>
      </c>
      <c r="PE143" s="657" t="e">
        <f>INDEX(VENDREDI!$C$63:$C$66,MATCH(A143,VENDREDI!$D$63:$D$66,0))</f>
        <v>#N/A</v>
      </c>
      <c r="PF143" s="658" t="e">
        <f>INDEX(VENDREDI!$C$63:$C$66,MATCH(A143,VENDREDI!$E$63:$E$66,0))</f>
        <v>#N/A</v>
      </c>
      <c r="PG143" s="659" t="e">
        <f>INDEX(VENDREDI!$I$63:$I$66,MATCH(A143,VENDREDI!$J$63:$J$66,0))</f>
        <v>#N/A</v>
      </c>
      <c r="PH143" s="660" t="e">
        <f>INDEX(VENDREDI!$I$63:$I$66,MATCH(A143,VENDREDI!$K$63:$K$66,0))</f>
        <v>#N/A</v>
      </c>
    </row>
    <row r="144" spans="1:424" x14ac:dyDescent="0.25">
      <c r="A144" s="200">
        <f>'LISTE DES PROFS'!A139</f>
        <v>0</v>
      </c>
      <c r="B144" s="233">
        <f t="shared" si="122"/>
        <v>0</v>
      </c>
      <c r="C144" s="234">
        <f t="shared" si="123"/>
        <v>0</v>
      </c>
      <c r="D144" s="234">
        <f t="shared" si="124"/>
        <v>0</v>
      </c>
      <c r="E144" s="235">
        <f t="shared" si="125"/>
        <v>0</v>
      </c>
      <c r="F144" s="233">
        <f t="shared" si="126"/>
        <v>0</v>
      </c>
      <c r="G144" s="234">
        <f t="shared" si="127"/>
        <v>0</v>
      </c>
      <c r="H144" s="234">
        <f t="shared" si="97"/>
        <v>0</v>
      </c>
      <c r="I144" s="235">
        <f t="shared" si="128"/>
        <v>0</v>
      </c>
      <c r="J144" s="233">
        <f t="shared" si="105"/>
        <v>0</v>
      </c>
      <c r="K144" s="234">
        <f t="shared" si="106"/>
        <v>0</v>
      </c>
      <c r="L144" s="234">
        <f t="shared" si="107"/>
        <v>0</v>
      </c>
      <c r="M144" s="235">
        <f t="shared" si="108"/>
        <v>0</v>
      </c>
      <c r="N144" s="491">
        <f t="shared" si="129"/>
        <v>0</v>
      </c>
      <c r="O144" s="506"/>
      <c r="P144" s="240">
        <f>COUNTIF(LUNDI!$D$6:$AB$15,A144)</f>
        <v>0</v>
      </c>
      <c r="Q144" s="241">
        <f>COUNTIF(LUNDI!$D$20:$Y$29,A144)</f>
        <v>0</v>
      </c>
      <c r="R144" s="444">
        <f t="shared" si="109"/>
        <v>0</v>
      </c>
      <c r="S144" s="241">
        <f>COUNTIF(MARDI!$D$6:$AB$15,A144)</f>
        <v>0</v>
      </c>
      <c r="T144" s="241">
        <f>COUNTIF(MARDI!$D$20:$Y$29,A144)</f>
        <v>0</v>
      </c>
      <c r="U144" s="444">
        <f t="shared" si="110"/>
        <v>0</v>
      </c>
      <c r="V144" s="241">
        <f>COUNTIF(MERCREDI!$D$6:$AB$15,A144)</f>
        <v>0</v>
      </c>
      <c r="W144" s="241">
        <f>COUNTIF(MERCREDI!$D$20:$Y$29,A144)</f>
        <v>0</v>
      </c>
      <c r="X144" s="444">
        <f t="shared" si="111"/>
        <v>0</v>
      </c>
      <c r="Y144" s="241">
        <f>COUNTIF(JEUDI!$D$6:$AB$15,A144)</f>
        <v>0</v>
      </c>
      <c r="Z144" s="241">
        <f>COUNTIF(JEUDI!$D$20:$Y$29,A144)</f>
        <v>0</v>
      </c>
      <c r="AA144" s="444">
        <f t="shared" si="112"/>
        <v>0</v>
      </c>
      <c r="AB144" s="241">
        <f>COUNTIF(VENDREDI!$D$6:$AB$15,A144)</f>
        <v>0</v>
      </c>
      <c r="AC144" s="242">
        <f>COUNTIF(VENDREDI!$D$20:$Y$29,A144)</f>
        <v>0</v>
      </c>
      <c r="AD144" s="451">
        <f t="shared" si="113"/>
        <v>0</v>
      </c>
      <c r="AE144" s="226">
        <f>COUNTIF(LUNDI!$D$63:$D$66,A144)</f>
        <v>0</v>
      </c>
      <c r="AF144" s="227">
        <f>COUNTIF(LUNDI!$E$63:$E$66,A144)</f>
        <v>0</v>
      </c>
      <c r="AG144" s="228">
        <f>COUNTIF(MARDI!$D$63:$D$66,A144)</f>
        <v>0</v>
      </c>
      <c r="AH144" s="234">
        <f>COUNTIF(MARDI!$E$63:$E$66,A144)</f>
        <v>0</v>
      </c>
      <c r="AI144" s="228">
        <f>COUNTIF(MERCREDI!$D$63:$D$66,A144)</f>
        <v>0</v>
      </c>
      <c r="AJ144" s="234">
        <f>COUNTIF(MERCREDI!$E$63:$E$66,A144)</f>
        <v>0</v>
      </c>
      <c r="AK144" s="228">
        <f>COUNTIF(JEUDI!$D$63:$D$66,A144)</f>
        <v>0</v>
      </c>
      <c r="AL144" s="227">
        <f>COUNTIF(JEUDI!$E$63:$E$66,A144)</f>
        <v>0</v>
      </c>
      <c r="AM144" s="228">
        <f>COUNTIF(VENDREDI!$D$63:$D$66,A144)</f>
        <v>0</v>
      </c>
      <c r="AN144" s="525">
        <f>COUNTIF(VENDREDI!$E$63:$E$66,A144)</f>
        <v>0</v>
      </c>
      <c r="AO144" s="240">
        <f>COUNTIF(LUNDI!$F$63:$F$66,A144)</f>
        <v>0</v>
      </c>
      <c r="AP144" s="241"/>
      <c r="AQ144" s="241">
        <f>COUNTIF(MARDI!$F$63:$F$66,A144)</f>
        <v>0</v>
      </c>
      <c r="AR144" s="241"/>
      <c r="AS144" s="241">
        <f>COUNTIF(MERCREDI!$F$63:$F$66,A144)</f>
        <v>0</v>
      </c>
      <c r="AT144" s="241"/>
      <c r="AU144" s="241">
        <f>COUNTIF(JEUDI!$F$63:$F$66,A144)</f>
        <v>0</v>
      </c>
      <c r="AV144" s="241"/>
      <c r="AW144" s="242">
        <f>COUNTIF(VENDREDI!$F$63:$F$66,A144)</f>
        <v>0</v>
      </c>
      <c r="AX144" s="239"/>
      <c r="AY144" s="239"/>
      <c r="AZ144" s="233">
        <f>COUNTIF(LUNDI!$D$35:$AB$44,A144)</f>
        <v>0</v>
      </c>
      <c r="BA144" s="234">
        <f>COUNTIF(LUNDI!$D$49:$Y$58,A144)</f>
        <v>0</v>
      </c>
      <c r="BB144" s="444">
        <f t="shared" si="114"/>
        <v>0</v>
      </c>
      <c r="BC144" s="234">
        <f>COUNTIF(MARDI!$D$35:$AB$44,A144)</f>
        <v>0</v>
      </c>
      <c r="BD144" s="234">
        <f>COUNTIF(MARDI!$D$49:$Y$58,A144)</f>
        <v>0</v>
      </c>
      <c r="BE144" s="444">
        <f t="shared" si="115"/>
        <v>0</v>
      </c>
      <c r="BF144" s="234">
        <f>COUNTIF(MERCREDI!$D$35:$AB$44,A144)</f>
        <v>0</v>
      </c>
      <c r="BG144" s="234">
        <f>COUNTIF(MERCREDI!$D$49:$Y$58,A144)</f>
        <v>0</v>
      </c>
      <c r="BH144" s="444">
        <f t="shared" si="116"/>
        <v>0</v>
      </c>
      <c r="BI144" s="234">
        <f>COUNTIF(JEUDI!$D$35:$AB$44,A144)</f>
        <v>0</v>
      </c>
      <c r="BJ144" s="234">
        <f>COUNTIF(JEUDI!$D$49:$Y$58,A144)</f>
        <v>0</v>
      </c>
      <c r="BK144" s="444">
        <f t="shared" si="117"/>
        <v>0</v>
      </c>
      <c r="BL144" s="234">
        <f>COUNTIF(VENDREDI!$D$35:$AB$44,A144)</f>
        <v>0</v>
      </c>
      <c r="BM144" s="235">
        <f>COUNTIF(VENDREDI!$D$49:$Y$58,A144)</f>
        <v>0</v>
      </c>
      <c r="BN144" s="451">
        <f t="shared" si="118"/>
        <v>0</v>
      </c>
      <c r="BO144" s="207">
        <f>COUNTIF(LUNDI!$J$63:$J$66,A144)</f>
        <v>0</v>
      </c>
      <c r="BP144" s="41">
        <f>COUNTIF(LUNDI!$K$63:$K$66,A144)</f>
        <v>0</v>
      </c>
      <c r="BQ144" s="207">
        <f>COUNTIF(MARDI!$J$63:$J$66,A144)</f>
        <v>0</v>
      </c>
      <c r="BR144" s="41">
        <f>COUNTIF(MARDI!$K$63:$K$66,A144)</f>
        <v>0</v>
      </c>
      <c r="BS144" s="207">
        <f>COUNTIF(MERCREDI!$J$63:$J$66,A144)</f>
        <v>0</v>
      </c>
      <c r="BT144" s="41">
        <f>COUNTIF(MERCREDI!$K$63:$K$66,A144)</f>
        <v>0</v>
      </c>
      <c r="BU144" s="207">
        <f>COUNTIF(JEUDI!$J$63:$J$66,A144)</f>
        <v>0</v>
      </c>
      <c r="BV144" s="41">
        <f>COUNTIF(JEUDI!$K$63:$K$66,A144)</f>
        <v>0</v>
      </c>
      <c r="BW144" s="207">
        <f>COUNTIF(VENDREDI!$J$63:$J$66,A144)</f>
        <v>0</v>
      </c>
      <c r="BX144" s="42">
        <f>COUNTIF(VENDREDI!$K$63:$K$66,A144)</f>
        <v>0</v>
      </c>
      <c r="BY144" s="207">
        <f>COUNTIF(LUNDI!$L$66:$L200,A144)</f>
        <v>0</v>
      </c>
      <c r="BZ144" s="208"/>
      <c r="CA144" s="41">
        <f>COUNTIF(MARDI!$L$63:$L$66,A144)</f>
        <v>0</v>
      </c>
      <c r="CB144" s="208"/>
      <c r="CC144" s="208">
        <f>COUNTIF(MERCREDI!$L$63:$L$66,A144)</f>
        <v>0</v>
      </c>
      <c r="CD144" s="208"/>
      <c r="CE144" s="41">
        <f>COUNTIF(JEUDI!$L$63:$L$66,A144)</f>
        <v>0</v>
      </c>
      <c r="CF144" s="208"/>
      <c r="CG144" s="209">
        <f>COUNTIF(VENDREDI!$L$63:$L$66,A144)</f>
        <v>0</v>
      </c>
      <c r="CH144" s="466"/>
      <c r="CI144" s="466"/>
      <c r="CJ144" s="466"/>
      <c r="CK144" s="43">
        <f>COUNTIF(LUNDI!$O$64:$O$66,A144)</f>
        <v>0</v>
      </c>
      <c r="CL144" s="41">
        <f>COUNTIF(MARDI!$O$64:$O$66,A144)</f>
        <v>0</v>
      </c>
      <c r="CM144" s="41">
        <f>COUNTIF(MERCREDI!$O$64:$O$66,A144)</f>
        <v>0</v>
      </c>
      <c r="CN144" s="41">
        <f>COUNTIF(JEUDI!$O$64:$O$66,A144)</f>
        <v>0</v>
      </c>
      <c r="CO144" s="42">
        <f>COUNTIF(VENDREDI!$O$64:$O$66,A144)</f>
        <v>0</v>
      </c>
      <c r="CQ144" s="43">
        <f>COUNTIF(LUNDI!$P$64:$P$66,A144)</f>
        <v>0</v>
      </c>
      <c r="CR144" s="41">
        <f>COUNTIF(MARDI!$P$64:$P$66,A144)</f>
        <v>0</v>
      </c>
      <c r="CS144" s="41">
        <f>COUNTIF(MERCREDI!$P$64:$P$66,A144)</f>
        <v>0</v>
      </c>
      <c r="CT144" s="41">
        <f>COUNTIF(JEUDI!$P$64:$P$66,A144)</f>
        <v>0</v>
      </c>
      <c r="CU144" s="42">
        <f>COUNTIF(VENDREDI!$P$64:$P$66,A144)</f>
        <v>0</v>
      </c>
      <c r="CV144" s="543">
        <f t="shared" si="130"/>
        <v>0</v>
      </c>
      <c r="CW144" s="559" t="e">
        <f>INDEX(LUNDI!$B$6:$B$29,MATCH($A$144,LUNDI!D6:D29,0))</f>
        <v>#N/A</v>
      </c>
      <c r="CX144" s="559" t="e">
        <f>INDEX(LUNDI!$B$6:$B$29,MATCH($A$144,LUNDI!E6:E29,0))</f>
        <v>#N/A</v>
      </c>
      <c r="CY144" s="559" t="e">
        <f>INDEX(LUNDI!$B$6:$B$29,MATCH($A$144,LUNDI!F6:F29,0))</f>
        <v>#N/A</v>
      </c>
      <c r="CZ144" s="559" t="e">
        <f>INDEX(LUNDI!$B$6:$B$29,MATCH($A$144,LUNDI!G6:G29,0))</f>
        <v>#N/A</v>
      </c>
      <c r="DA144" s="559" t="e">
        <f>INDEX(LUNDI!$B$6:$B$29,MATCH($A$144,LUNDI!H6:H29,0))</f>
        <v>#N/A</v>
      </c>
      <c r="DB144" s="559" t="e">
        <f>INDEX(LUNDI!$B$6:$B$29,MATCH($A$144,LUNDI!I6:I29,0))</f>
        <v>#N/A</v>
      </c>
      <c r="DC144" s="559" t="e">
        <f>INDEX(LUNDI!$B$6:$B$29,MATCH($A$144,LUNDI!J6:J29,0))</f>
        <v>#N/A</v>
      </c>
      <c r="DD144" s="559" t="e">
        <f>INDEX(LUNDI!$B$6:$B$29,MATCH($A$144,LUNDI!K6:K29,0))</f>
        <v>#N/A</v>
      </c>
      <c r="DE144" s="559" t="e">
        <f>INDEX(LUNDI!$B$6:$B$29,MATCH($A$144,LUNDI!L6:L29,0))</f>
        <v>#N/A</v>
      </c>
      <c r="DF144" s="559" t="e">
        <f>INDEX(LUNDI!$B$6:$B$29,MATCH($A$144,LUNDI!M6:M29,0))</f>
        <v>#N/A</v>
      </c>
      <c r="DG144" s="559" t="e">
        <f>INDEX(LUNDI!$B$6:$B$29,MATCH($A$144,LUNDI!N6:N29,0))</f>
        <v>#N/A</v>
      </c>
      <c r="DH144" s="559" t="e">
        <f>INDEX(LUNDI!$B$6:$B$29,MATCH($A$144,LUNDI!O6:O29,0))</f>
        <v>#N/A</v>
      </c>
      <c r="DI144" s="559" t="e">
        <f>INDEX(LUNDI!$B$6:$B$29,MATCH($A$144,LUNDI!P6:P29,0))</f>
        <v>#N/A</v>
      </c>
      <c r="DJ144" s="559" t="e">
        <f>INDEX(LUNDI!$B$6:$B$29,MATCH($A$144,LUNDI!Q6:Q29,0))</f>
        <v>#N/A</v>
      </c>
      <c r="DK144" s="559" t="e">
        <f>INDEX(LUNDI!$B$6:$B$29,MATCH($A$144,LUNDI!R6:R29,0))</f>
        <v>#N/A</v>
      </c>
      <c r="DL144" s="559" t="e">
        <f>INDEX(LUNDI!$B$6:$B$29,MATCH($A$144,LUNDI!S6:S29,0))</f>
        <v>#N/A</v>
      </c>
      <c r="DM144" s="559" t="e">
        <f>INDEX(LUNDI!$B$6:$B$29,MATCH($A$144,LUNDI!T6:T29,0))</f>
        <v>#N/A</v>
      </c>
      <c r="DN144" s="559" t="e">
        <f>INDEX(LUNDI!$B$6:$B$29,MATCH($A$144,LUNDI!U6:U29,0))</f>
        <v>#N/A</v>
      </c>
      <c r="DO144" s="559" t="e">
        <f>INDEX(LUNDI!$B$6:$B$29,MATCH($A$144,LUNDI!V6:V29,0))</f>
        <v>#N/A</v>
      </c>
      <c r="DP144" s="559" t="e">
        <f>INDEX(LUNDI!$B$6:$B$29,MATCH($A$144,LUNDI!W6:W29,0))</f>
        <v>#N/A</v>
      </c>
      <c r="DQ144" s="559" t="e">
        <f>INDEX(LUNDI!$B$6:$B$29,MATCH($A$144,LUNDI!X6:X29,0))</f>
        <v>#N/A</v>
      </c>
      <c r="DR144" s="559" t="e">
        <f>INDEX(LUNDI!$B$6:$B$29,MATCH($A$144,LUNDI!Y6:Y29,0))</f>
        <v>#N/A</v>
      </c>
      <c r="DS144" s="559" t="e">
        <f>INDEX(LUNDI!$B$6:$B$29,MATCH($A$144,LUNDI!Z6:Z29,0))</f>
        <v>#N/A</v>
      </c>
      <c r="DT144" s="559">
        <f>INDEX(LUNDI!$B$6:$B$29,MATCH($A$144,LUNDI!AA6:AA29,0))</f>
        <v>0.33333333333333331</v>
      </c>
      <c r="DU144" s="559">
        <f>INDEX(LUNDI!$B$6:$B$29,MATCH($A$144,LUNDI!AB6:AB29,0))</f>
        <v>0.33333333333333331</v>
      </c>
      <c r="DV144" s="572">
        <f t="shared" si="119"/>
        <v>0.66666666666666663</v>
      </c>
      <c r="DW144" s="543">
        <f t="shared" si="120"/>
        <v>0</v>
      </c>
      <c r="DX144" s="559" t="e">
        <f>INDEX(MARDI!$B$6:$B$29,MATCH($A$144,MARDI!D6:D29,0))</f>
        <v>#N/A</v>
      </c>
      <c r="DY144" s="559" t="e">
        <f>INDEX(MARDI!$B$6:$B$29,MATCH($A$144,MARDI!E6:E29,0))</f>
        <v>#N/A</v>
      </c>
      <c r="DZ144" s="559" t="e">
        <f>INDEX(MARDI!$B$6:$B$29,MATCH($A$144,MARDI!F6:F29,0))</f>
        <v>#N/A</v>
      </c>
      <c r="EA144" s="559" t="e">
        <f>INDEX(MARDI!$B$6:$B$29,MATCH($A$144,MARDI!G6:G29,0))</f>
        <v>#N/A</v>
      </c>
      <c r="EB144" s="559" t="e">
        <f>INDEX(MARDI!$B$6:$B$29,MATCH($A$144,MARDI!H6:H29,0))</f>
        <v>#N/A</v>
      </c>
      <c r="EC144" s="559" t="e">
        <f>INDEX(MARDI!$B$6:$B$29,MATCH($A$144,MARDI!I6:I29,0))</f>
        <v>#N/A</v>
      </c>
      <c r="ED144" s="559" t="e">
        <f>INDEX(MARDI!$B$6:$B$29,MATCH($A$144,MARDI!J6:J29,0))</f>
        <v>#N/A</v>
      </c>
      <c r="EE144" s="559" t="e">
        <f>INDEX(MARDI!$B$6:$B$29,MATCH($A$144,MARDI!K6:K29,0))</f>
        <v>#N/A</v>
      </c>
      <c r="EF144" s="559" t="e">
        <f>INDEX(MARDI!$B$6:$B$29,MATCH($A$144,MARDI!L6:L29,0))</f>
        <v>#N/A</v>
      </c>
      <c r="EG144" s="559" t="e">
        <f>INDEX(MARDI!$B$6:$B$29,MATCH($A$144,MARDI!M6:M29,0))</f>
        <v>#N/A</v>
      </c>
      <c r="EH144" s="559" t="e">
        <f>INDEX(MARDI!$B$6:$B$29,MATCH($A$144,MARDI!N6:N29,0))</f>
        <v>#N/A</v>
      </c>
      <c r="EI144" s="559" t="e">
        <f>INDEX(MARDI!$B$6:$B$29,MATCH($A$144,MARDI!O6:O29,0))</f>
        <v>#N/A</v>
      </c>
      <c r="EJ144" s="559" t="e">
        <f>INDEX(MARDI!$B$6:$B$29,MATCH($A$144,MARDI!P6:P29,0))</f>
        <v>#N/A</v>
      </c>
      <c r="EK144" s="559" t="e">
        <f>INDEX(MARDI!$B$6:$B$29,MATCH($A$144,MARDI!Q6:Q29,0))</f>
        <v>#N/A</v>
      </c>
      <c r="EL144" s="559" t="e">
        <f>INDEX(MARDI!$B$6:$B$29,MATCH($A$144,MARDI!R6:R29,0))</f>
        <v>#N/A</v>
      </c>
      <c r="EM144" s="559" t="e">
        <f>INDEX(MARDI!$B$6:$B$29,MATCH($A$144,MARDI!S6:S29,0))</f>
        <v>#N/A</v>
      </c>
      <c r="EN144" s="559" t="e">
        <f>INDEX(MARDI!$B$6:$B$29,MATCH($A$144,MARDI!T6:T29,0))</f>
        <v>#N/A</v>
      </c>
      <c r="EO144" s="559" t="e">
        <f>INDEX(MARDI!$B$6:$B$29,MATCH($A$144,MARDI!U6:U29,0))</f>
        <v>#N/A</v>
      </c>
      <c r="EP144" s="559" t="e">
        <f>INDEX(MARDI!$B$6:$B$29,MATCH($A$144,MARDI!V6:V29,0))</f>
        <v>#N/A</v>
      </c>
      <c r="EQ144" s="559" t="e">
        <f>INDEX(MARDI!$B$6:$B$29,MATCH($A$144,MARDI!W6:W29,0))</f>
        <v>#N/A</v>
      </c>
      <c r="ER144" s="559" t="e">
        <f>INDEX(MARDI!$B$6:$B$29,MATCH($A$144,MARDI!X6:X29,0))</f>
        <v>#N/A</v>
      </c>
      <c r="ES144" s="559" t="e">
        <f>INDEX(MARDI!$B$6:$B$29,MATCH($A$144,MARDI!Y6:Y29,0))</f>
        <v>#N/A</v>
      </c>
      <c r="ET144" s="559" t="e">
        <f>INDEX(MARDI!$B$6:$B$29,MATCH($A$144,MARDI!Z6:Z29,0))</f>
        <v>#N/A</v>
      </c>
      <c r="EU144" s="559">
        <f>INDEX(MARDI!$B$6:$B$29,MATCH($A$144,MARDI!AA6:AA29,0))</f>
        <v>0.33333333333333331</v>
      </c>
      <c r="EV144" s="559">
        <f>INDEX(MARDI!$B$6:$B$29,MATCH($A$144,MARDI!AB6:AB29,0))</f>
        <v>0.33333333333333331</v>
      </c>
      <c r="EW144" s="572">
        <f t="shared" si="121"/>
        <v>0.66666666666666663</v>
      </c>
      <c r="EY144" s="568">
        <f t="shared" si="131"/>
        <v>0</v>
      </c>
      <c r="EZ144" s="559" t="e">
        <f>INDEX(MERCREDI!$B$6:$B$29,MATCH($A$144,MERCREDI!D6:D29,0))</f>
        <v>#N/A</v>
      </c>
      <c r="FA144" s="559" t="e">
        <f>INDEX(MERCREDI!$B$6:$B$29,MATCH($A$144,MERCREDI!E6:E29,0))</f>
        <v>#N/A</v>
      </c>
      <c r="FB144" s="559" t="e">
        <f>INDEX(MERCREDI!$B$6:$B$29,MATCH($A$144,MERCREDI!F6:F29,0))</f>
        <v>#N/A</v>
      </c>
      <c r="FC144" s="559" t="e">
        <f>INDEX(MERCREDI!$B$6:$B$29,MATCH($A$144,MERCREDI!G6:G29,0))</f>
        <v>#N/A</v>
      </c>
      <c r="FD144" s="559" t="e">
        <f>INDEX(MERCREDI!$B$6:$B$29,MATCH($A$144,MERCREDI!H6:H29,0))</f>
        <v>#N/A</v>
      </c>
      <c r="FE144" s="559" t="e">
        <f>INDEX(MERCREDI!$B$6:$B$29,MATCH($A$144,MERCREDI!I6:I29,0))</f>
        <v>#N/A</v>
      </c>
      <c r="FF144" s="559" t="e">
        <f>INDEX(MERCREDI!$B$6:$B$29,MATCH($A$144,MERCREDI!J6:J29,0))</f>
        <v>#N/A</v>
      </c>
      <c r="FG144" s="559" t="e">
        <f>INDEX(MERCREDI!$B$6:$B$29,MATCH($A$144,MERCREDI!K6:K29,0))</f>
        <v>#N/A</v>
      </c>
      <c r="FH144" s="559" t="e">
        <f>INDEX(MERCREDI!$B$6:$B$29,MATCH($A$144,MERCREDI!L6:L29,0))</f>
        <v>#N/A</v>
      </c>
      <c r="FI144" s="559" t="e">
        <f>INDEX(MERCREDI!$B$6:$B$29,MATCH($A$144,MERCREDI!M6:M29,0))</f>
        <v>#N/A</v>
      </c>
      <c r="FJ144" s="559" t="e">
        <f>INDEX(MERCREDI!$B$6:$B$29,MATCH($A$144,MERCREDI!N6:N29,0))</f>
        <v>#N/A</v>
      </c>
      <c r="FK144" s="559" t="e">
        <f>INDEX(MERCREDI!$B$6:$B$29,MATCH($A$144,MERCREDI!O6:O29,0))</f>
        <v>#N/A</v>
      </c>
      <c r="FL144" s="559" t="e">
        <f>INDEX(MERCREDI!$B$6:$B$29,MATCH($A$144,MERCREDI!P6:P29,0))</f>
        <v>#N/A</v>
      </c>
      <c r="FM144" s="559" t="e">
        <f>INDEX(MERCREDI!$B$6:$B$29,MATCH($A$144,MERCREDI!Q6:Q29,0))</f>
        <v>#N/A</v>
      </c>
      <c r="FN144" s="559" t="e">
        <f>INDEX(MERCREDI!$B$6:$B$29,MATCH($A$144,MERCREDI!R6:R29,0))</f>
        <v>#N/A</v>
      </c>
      <c r="FO144" s="559" t="e">
        <f>INDEX(MERCREDI!$B$6:$B$29,MATCH($A$144,MERCREDI!S6:S29,0))</f>
        <v>#N/A</v>
      </c>
      <c r="FP144" s="559" t="e">
        <f>INDEX(MERCREDI!$B$6:$B$29,MATCH($A$144,MERCREDI!T6:T29,0))</f>
        <v>#N/A</v>
      </c>
      <c r="FQ144" s="559" t="e">
        <f>INDEX(MERCREDI!$B$6:$B$29,MATCH($A$144,MERCREDI!U6:U29,0))</f>
        <v>#N/A</v>
      </c>
      <c r="FR144" s="559" t="e">
        <f>INDEX(MERCREDI!$B$6:$B$29,MATCH($A$144,MERCREDI!V6:V29,0))</f>
        <v>#N/A</v>
      </c>
      <c r="FS144" s="559" t="e">
        <f>INDEX(MERCREDI!$B$6:$B$29,MATCH($A$144,MERCREDI!W6:W29,0))</f>
        <v>#N/A</v>
      </c>
      <c r="FT144" s="559" t="e">
        <f>INDEX(MERCREDI!$B$6:$B$29,MATCH($A$144,MERCREDI!X6:X29,0))</f>
        <v>#N/A</v>
      </c>
      <c r="FU144" s="559" t="e">
        <f>INDEX(MERCREDI!$B$6:$B$29,MATCH($A$144,MERCREDI!Y6:Y29,0))</f>
        <v>#N/A</v>
      </c>
      <c r="FV144" s="559" t="e">
        <f>INDEX(MERCREDI!$B$6:$B$29,MATCH($A$144,MERCREDI!Z6:Z29,0))</f>
        <v>#N/A</v>
      </c>
      <c r="FW144" s="559">
        <f>INDEX(MERCREDI!$B$6:$B$29,MATCH($A$144,MERCREDI!AA6:AA29,0))</f>
        <v>0.33333333333333331</v>
      </c>
      <c r="FX144" s="559">
        <f>INDEX(MERCREDI!$B$6:$B$29,MATCH($A$144,MERCREDI!AB6:AB29,0))</f>
        <v>0.33333333333333331</v>
      </c>
      <c r="FY144" s="572">
        <f t="shared" si="132"/>
        <v>0.66666666666666663</v>
      </c>
      <c r="GA144" s="570">
        <f t="shared" si="133"/>
        <v>0</v>
      </c>
      <c r="GB144" s="565" t="e">
        <f>INDEX(JEUDI!$B$6:$B$29,MATCH($A$144,JEUDI!D6:D29,0))</f>
        <v>#N/A</v>
      </c>
      <c r="GC144" s="565" t="e">
        <f>INDEX(JEUDI!$B$6:$B$29,MATCH($A$144,JEUDI!E6:E29,0))</f>
        <v>#N/A</v>
      </c>
      <c r="GD144" s="565" t="e">
        <f>INDEX(JEUDI!$B$6:$B$29,MATCH($A$144,JEUDI!F6:F29,0))</f>
        <v>#N/A</v>
      </c>
      <c r="GE144" s="565" t="e">
        <f>INDEX(JEUDI!$B$6:$B$29,MATCH($A$144,JEUDI!G6:G29,0))</f>
        <v>#N/A</v>
      </c>
      <c r="GF144" s="565" t="e">
        <f>INDEX(JEUDI!$B$6:$B$29,MATCH($A$144,JEUDI!H6:H29,0))</f>
        <v>#N/A</v>
      </c>
      <c r="GG144" s="565" t="e">
        <f>INDEX(JEUDI!$B$6:$B$29,MATCH($A$144,JEUDI!I6:I29,0))</f>
        <v>#N/A</v>
      </c>
      <c r="GH144" s="565" t="e">
        <f>INDEX(JEUDI!$B$6:$B$29,MATCH($A$144,JEUDI!J6:J29,0))</f>
        <v>#N/A</v>
      </c>
      <c r="GI144" s="565" t="e">
        <f>INDEX(JEUDI!$B$6:$B$29,MATCH($A$144,JEUDI!K6:K29,0))</f>
        <v>#N/A</v>
      </c>
      <c r="GJ144" s="565" t="e">
        <f>INDEX(JEUDI!$B$6:$B$29,MATCH($A$144,JEUDI!L6:L29,0))</f>
        <v>#N/A</v>
      </c>
      <c r="GK144" s="565" t="e">
        <f>INDEX(JEUDI!$B$6:$B$29,MATCH($A$144,JEUDI!M6:M29,0))</f>
        <v>#N/A</v>
      </c>
      <c r="GL144" s="565" t="e">
        <f>INDEX(JEUDI!$B$6:$B$29,MATCH($A$144,JEUDI!N6:N29,0))</f>
        <v>#N/A</v>
      </c>
      <c r="GM144" s="565" t="e">
        <f>INDEX(JEUDI!$B$6:$B$29,MATCH($A$144,JEUDI!O6:O29,0))</f>
        <v>#N/A</v>
      </c>
      <c r="GN144" s="565" t="e">
        <f>INDEX(JEUDI!$B$6:$B$29,MATCH($A$144,JEUDI!P6:P29,0))</f>
        <v>#N/A</v>
      </c>
      <c r="GO144" s="565" t="e">
        <f>INDEX(JEUDI!$B$6:$B$29,MATCH($A$144,JEUDI!Q6:Q29,0))</f>
        <v>#N/A</v>
      </c>
      <c r="GP144" s="565" t="e">
        <f>INDEX(JEUDI!$B$6:$B$29,MATCH($A$144,JEUDI!R6:R29,0))</f>
        <v>#N/A</v>
      </c>
      <c r="GQ144" s="565" t="e">
        <f>INDEX(JEUDI!$B$6:$B$29,MATCH($A$144,JEUDI!S6:S29,0))</f>
        <v>#N/A</v>
      </c>
      <c r="GR144" s="565" t="e">
        <f>INDEX(JEUDI!$B$6:$B$29,MATCH($A$144,JEUDI!T6:T29,0))</f>
        <v>#N/A</v>
      </c>
      <c r="GS144" s="565" t="e">
        <f>INDEX(JEUDI!$B$6:$B$29,MATCH($A$144,JEUDI!U6:U29,0))</f>
        <v>#N/A</v>
      </c>
      <c r="GT144" s="565" t="e">
        <f>INDEX(JEUDI!$B$6:$B$29,MATCH($A$144,JEUDI!V6:V29,0))</f>
        <v>#N/A</v>
      </c>
      <c r="GU144" s="565" t="e">
        <f>INDEX(JEUDI!$B$6:$B$29,MATCH($A$144,JEUDI!W6:W29,0))</f>
        <v>#N/A</v>
      </c>
      <c r="GV144" s="565" t="e">
        <f>INDEX(JEUDI!$B$6:$B$29,MATCH($A$144,JEUDI!X6:X29,0))</f>
        <v>#N/A</v>
      </c>
      <c r="GW144" s="565" t="e">
        <f>INDEX(JEUDI!$B$6:$B$29,MATCH($A$144,JEUDI!Y6:Y29,0))</f>
        <v>#N/A</v>
      </c>
      <c r="GX144" s="565" t="e">
        <f>INDEX(JEUDI!$B$6:$B$29,MATCH($A$144,JEUDI!Z6:Z29,0))</f>
        <v>#N/A</v>
      </c>
      <c r="GY144" s="565">
        <f>INDEX(JEUDI!$B$6:$B$29,MATCH($A$144,JEUDI!AA6:AA29,0))</f>
        <v>0.33333333333333331</v>
      </c>
      <c r="GZ144" s="565">
        <f>INDEX(JEUDI!$B$6:$B$29,MATCH($A$144,JEUDI!AB6:AB29,0))</f>
        <v>0.33333333333333331</v>
      </c>
      <c r="HA144" s="572">
        <f t="shared" si="134"/>
        <v>0.66666666666666663</v>
      </c>
      <c r="HC144" s="772">
        <f t="shared" si="135"/>
        <v>0</v>
      </c>
      <c r="HD144" s="565" t="e">
        <f>INDEX(VENDREDI!$B$6:$B$29,MATCH($A$144,VENDREDI!D6:D29,0))</f>
        <v>#N/A</v>
      </c>
      <c r="HE144" s="565" t="e">
        <f>INDEX(VENDREDI!$B$6:$B$29,MATCH($A$144,VENDREDI!E6:E29,0))</f>
        <v>#N/A</v>
      </c>
      <c r="HF144" s="565" t="e">
        <f>INDEX(VENDREDI!$B$6:$B$29,MATCH($A$144,VENDREDI!F6:F29,0))</f>
        <v>#N/A</v>
      </c>
      <c r="HG144" s="565" t="e">
        <f>INDEX(VENDREDI!$B$6:$B$29,MATCH($A$144,VENDREDI!G6:G29,0))</f>
        <v>#N/A</v>
      </c>
      <c r="HH144" s="565" t="e">
        <f>INDEX(VENDREDI!$B$6:$B$29,MATCH($A$144,VENDREDI!H6:H29,0))</f>
        <v>#N/A</v>
      </c>
      <c r="HI144" s="565" t="e">
        <f>INDEX(VENDREDI!$B$6:$B$29,MATCH($A$144,VENDREDI!I6:I29,0))</f>
        <v>#N/A</v>
      </c>
      <c r="HJ144" s="565" t="e">
        <f>INDEX(VENDREDI!$B$6:$B$29,MATCH($A$144,VENDREDI!J6:J29,0))</f>
        <v>#N/A</v>
      </c>
      <c r="HK144" s="565" t="e">
        <f>INDEX(VENDREDI!$B$6:$B$29,MATCH($A$144,VENDREDI!K6:K29,0))</f>
        <v>#N/A</v>
      </c>
      <c r="HL144" s="565" t="e">
        <f>INDEX(VENDREDI!$B$6:$B$29,MATCH($A$144,VENDREDI!L6:L29,0))</f>
        <v>#N/A</v>
      </c>
      <c r="HM144" s="565" t="e">
        <f>INDEX(VENDREDI!$B$6:$B$29,MATCH($A$144,VENDREDI!M6:M29,0))</f>
        <v>#N/A</v>
      </c>
      <c r="HN144" s="565" t="e">
        <f>INDEX(VENDREDI!$B$6:$B$29,MATCH($A$144,VENDREDI!N6:N29,0))</f>
        <v>#N/A</v>
      </c>
      <c r="HO144" s="565" t="e">
        <f>INDEX(VENDREDI!$B$6:$B$29,MATCH($A$144,VENDREDI!O6:O29,0))</f>
        <v>#N/A</v>
      </c>
      <c r="HP144" s="565" t="e">
        <f>INDEX(VENDREDI!$B$6:$B$29,MATCH($A$144,VENDREDI!P6:P29,0))</f>
        <v>#N/A</v>
      </c>
      <c r="HQ144" s="565" t="e">
        <f>INDEX(VENDREDI!$B$6:$B$29,MATCH($A$144,VENDREDI!Q6:Q29,0))</f>
        <v>#N/A</v>
      </c>
      <c r="HR144" s="565" t="e">
        <f>INDEX(VENDREDI!$B$6:$B$29,MATCH($A$144,VENDREDI!R6:R29,0))</f>
        <v>#N/A</v>
      </c>
      <c r="HS144" s="565" t="e">
        <f>INDEX(VENDREDI!$B$6:$B$29,MATCH($A$144,VENDREDI!S6:S29,0))</f>
        <v>#N/A</v>
      </c>
      <c r="HT144" s="565" t="e">
        <f>INDEX(VENDREDI!$B$6:$B$29,MATCH($A$144,VENDREDI!T6:T29,0))</f>
        <v>#N/A</v>
      </c>
      <c r="HU144" s="565" t="e">
        <f>INDEX(VENDREDI!$B$6:$B$29,MATCH($A$144,VENDREDI!U6:U29,0))</f>
        <v>#N/A</v>
      </c>
      <c r="HV144" s="565" t="e">
        <f>INDEX(VENDREDI!$B$6:$B$29,MATCH($A$144,VENDREDI!V6:V29,0))</f>
        <v>#N/A</v>
      </c>
      <c r="HW144" s="565" t="e">
        <f>INDEX(VENDREDI!$B$6:$B$29,MATCH($A$144,VENDREDI!W6:W29,0))</f>
        <v>#N/A</v>
      </c>
      <c r="HX144" s="565" t="e">
        <f>INDEX(VENDREDI!$B$6:$B$29,MATCH($A$144,VENDREDI!X6:X29,0))</f>
        <v>#N/A</v>
      </c>
      <c r="HY144" s="565" t="e">
        <f>INDEX(VENDREDI!$B$6:$B$29,MATCH($A$144,VENDREDI!Y6:Y29,0))</f>
        <v>#N/A</v>
      </c>
      <c r="HZ144" s="565" t="e">
        <f>INDEX(VENDREDI!$B$6:$B$29,MATCH($A$144,VENDREDI!Z6:Z29,0))</f>
        <v>#N/A</v>
      </c>
      <c r="IA144" s="565">
        <f>INDEX(VENDREDI!$B$6:$B$29,MATCH($A$144,VENDREDI!AA6:AA29,0))</f>
        <v>0.33333333333333331</v>
      </c>
      <c r="IB144" s="565">
        <f>INDEX(VENDREDI!$B$6:$B$29,MATCH($A$144,VENDREDI!AB6:AB29,0))</f>
        <v>0.33333333333333331</v>
      </c>
      <c r="IC144" s="572">
        <f t="shared" si="136"/>
        <v>0.66666666666666663</v>
      </c>
      <c r="IG144" s="772">
        <f t="shared" si="137"/>
        <v>0</v>
      </c>
      <c r="JG144" s="572">
        <f t="shared" si="138"/>
        <v>0</v>
      </c>
      <c r="JI144" s="772">
        <f t="shared" si="139"/>
        <v>0</v>
      </c>
      <c r="KI144" s="572">
        <f t="shared" si="140"/>
        <v>0</v>
      </c>
      <c r="KK144" s="565">
        <f t="shared" si="141"/>
        <v>0</v>
      </c>
      <c r="LK144" s="572">
        <f t="shared" si="142"/>
        <v>0</v>
      </c>
      <c r="LM144" s="565">
        <f t="shared" si="143"/>
        <v>0</v>
      </c>
      <c r="MM144" s="572">
        <f t="shared" si="144"/>
        <v>0</v>
      </c>
      <c r="MP144" s="565">
        <f t="shared" si="145"/>
        <v>0</v>
      </c>
      <c r="NP144" s="572">
        <f t="shared" si="146"/>
        <v>0</v>
      </c>
      <c r="NS144" s="564">
        <f t="shared" si="147"/>
        <v>0</v>
      </c>
      <c r="NT144" s="617" t="e">
        <f>INDEX(LUNDI!$B$63:$B$66,MATCH(A144,LUNDI!$D$63:$D$66,0))</f>
        <v>#N/A</v>
      </c>
      <c r="NU144" s="618" t="e">
        <f>INDEX(LUNDI!$B$63:$B$66,MATCH(A144,LUNDI!$E$63:$E$66,0))</f>
        <v>#N/A</v>
      </c>
      <c r="NV144" s="625" t="e">
        <f>INDEX(LUNDI!$H$63:$H$66,MATCH(A144,LUNDI!$J$63:$J$66,0))</f>
        <v>#N/A</v>
      </c>
      <c r="NW144" s="626" t="e">
        <f>INDEX(LUNDI!$H$63:$H$66,MATCH(A144,LUNDI!$K$63:$K$66,0))</f>
        <v>#N/A</v>
      </c>
      <c r="NX144" s="617" t="e">
        <f>INDEX(MARDI!$B$63:$B$66,MATCH(A144,MARDI!$D$63:$D$66,0))</f>
        <v>#N/A</v>
      </c>
      <c r="NY144" s="618" t="e">
        <f>INDEX(MARDI!$B$63:$B$66,MATCH(A144,MARDI!$E$63:$E$66,0))</f>
        <v>#N/A</v>
      </c>
      <c r="NZ144" s="625" t="e">
        <f>INDEX(MARDI!$H$63:$H$66,MATCH(A144,MARDI!$J$63:$J$66,0))</f>
        <v>#N/A</v>
      </c>
      <c r="OA144" s="626" t="e">
        <f>INDEX(MARDI!$H$63:$H$66,MATCH(A144,MARDI!$K$63:$K$66,0))</f>
        <v>#N/A</v>
      </c>
      <c r="OB144" s="617" t="e">
        <f>INDEX(MERCREDI!$B$63:$B$66,MATCH(A144,MERCREDI!$D$63:$D$66,0))</f>
        <v>#N/A</v>
      </c>
      <c r="OC144" s="618" t="e">
        <f>INDEX(MERCREDI!$B$63:$B$66,MATCH(A144,MERCREDI!$E$63:$E$66,0))</f>
        <v>#N/A</v>
      </c>
      <c r="OD144" s="625" t="e">
        <f>INDEX(MERCREDI!$H$63:$H$66,MATCH(A144,MERCREDI!$J$63:$J$66,0))</f>
        <v>#N/A</v>
      </c>
      <c r="OE144" s="626" t="e">
        <f>INDEX(MERCREDI!$H$63:$H$66,MATCH(A144,MERCREDI!$K$63:$K$66,0))</f>
        <v>#N/A</v>
      </c>
      <c r="OF144" s="617" t="e">
        <f>INDEX(JEUDI!$B$63:$B$66,MATCH(A144,JEUDI!$D$63:$D$66,0))</f>
        <v>#N/A</v>
      </c>
      <c r="OG144" s="618" t="e">
        <f>INDEX(JEUDI!$B$63:$B$66,MATCH(A144,JEUDI!$E$63:$E$66,0))</f>
        <v>#N/A</v>
      </c>
      <c r="OH144" s="625" t="e">
        <f>INDEX(JEUDI!$H$63:$H$66,MATCH(A144,JEUDI!$J$63:$J$66,0))</f>
        <v>#N/A</v>
      </c>
      <c r="OI144" s="626" t="e">
        <f>INDEX(JEUDI!$H$63:$H$66,MATCH(A144,JEUDI!$K$63:$K$66,0))</f>
        <v>#N/A</v>
      </c>
      <c r="OJ144" s="617" t="e">
        <f>INDEX(VENDREDI!$B$63:$B$66,MATCH(A144,VENDREDI!$D$63:$D$66,0))</f>
        <v>#N/A</v>
      </c>
      <c r="OK144" s="618" t="e">
        <f>INDEX(VENDREDI!$B$63:$B$66,MATCH(A144,VENDREDI!$E$63:$E$66,0))</f>
        <v>#N/A</v>
      </c>
      <c r="OL144" s="625" t="e">
        <f>INDEX(VENDREDI!$H$63:$H$66,MATCH(A144,VENDREDI!$J$63:$J$66,0))</f>
        <v>#N/A</v>
      </c>
      <c r="OM144" s="626" t="e">
        <f>INDEX(VENDREDI!$H$63:$H$66,MATCH(A144,VENDREDI!$K$63:$K$66,0))</f>
        <v>#N/A</v>
      </c>
      <c r="ON144" s="669">
        <f t="shared" si="148"/>
        <v>0</v>
      </c>
      <c r="OO144" s="641" t="e">
        <f>INDEX(LUNDI!$C$63:$C$66,MATCH(A144,LUNDI!$D$63:$D$66,0))</f>
        <v>#N/A</v>
      </c>
      <c r="OP144" s="642" t="e">
        <f>INDEX(LUNDI!$C$63:$C$66,MATCH(A144,LUNDI!$E$63:$E$66,0))</f>
        <v>#N/A</v>
      </c>
      <c r="OQ144" s="645" t="e">
        <f>INDEX(LUNDI!$I$63:$I$66,MATCH(A144,LUNDI!$J$63:$J$66,0))</f>
        <v>#N/A</v>
      </c>
      <c r="OR144" s="646" t="e">
        <f>INDEX(LUNDI!$I$63:$I$66,MATCH(A144,LUNDI!$K$63:$K$66,0))</f>
        <v>#N/A</v>
      </c>
      <c r="OS144" s="649" t="e">
        <f>INDEX(MARDI!$C$63:$C$66,MATCH(A144,MARDI!$D$63:$D$66,0))</f>
        <v>#N/A</v>
      </c>
      <c r="OT144" s="650" t="e">
        <f>INDEX(MARDI!$C$63:$C$66,MATCH(A144,MARDI!$E$63:$E$66,0))</f>
        <v>#N/A</v>
      </c>
      <c r="OU144" s="651" t="e">
        <f>INDEX(MARDI!$I$63:$I$66,MATCH(A144,MARDI!$J$63:$J$66,0))</f>
        <v>#N/A</v>
      </c>
      <c r="OV144" s="652" t="e">
        <f>INDEX(MARDI!$I$63:$I$66,MATCH(A144,MARDI!$K$63:$K$66,0))</f>
        <v>#N/A</v>
      </c>
      <c r="OW144" s="657" t="e">
        <f>INDEX(MERCREDI!$C$63:$C$66,MATCH(A144,MERCREDI!$D$63:$D$66,0))</f>
        <v>#N/A</v>
      </c>
      <c r="OX144" s="658" t="e">
        <f>INDEX(MERCREDI!$C$63:$C$66,MATCH(A144,MERCREDI!$E$63:$E$66,0))</f>
        <v>#N/A</v>
      </c>
      <c r="OY144" s="659" t="e">
        <f>INDEX(MERCREDI!$I$63:$I$66,MATCH(A144,MERCREDI!$J$63:$J$66,0))</f>
        <v>#N/A</v>
      </c>
      <c r="OZ144" s="660" t="e">
        <f>INDEX(MERCREDI!$I$63:$I$66,MATCH(A144,MERCREDI!$K$63:$K$66,0))</f>
        <v>#N/A</v>
      </c>
      <c r="PA144" s="657" t="e">
        <f>INDEX(JEUDI!$C$63:$C$66,MATCH(A144,JEUDI!$D$63:$D$66,0))</f>
        <v>#N/A</v>
      </c>
      <c r="PB144" s="658" t="e">
        <f>INDEX(JEUDI!$C$63:$C$66,MATCH(A144,JEUDI!$E$63:$E$66,0))</f>
        <v>#N/A</v>
      </c>
      <c r="PC144" s="659" t="e">
        <f>INDEX(JEUDI!$I$63:$I$66,MATCH(A144,JEUDI!$J$63:$J$66,0))</f>
        <v>#N/A</v>
      </c>
      <c r="PD144" s="660" t="e">
        <f>INDEX(JEUDI!$I$63:$I$66,MATCH(A144,JEUDI!$K$63:$K$66,0))</f>
        <v>#N/A</v>
      </c>
      <c r="PE144" s="657" t="e">
        <f>INDEX(VENDREDI!$C$63:$C$66,MATCH(A144,VENDREDI!$D$63:$D$66,0))</f>
        <v>#N/A</v>
      </c>
      <c r="PF144" s="658" t="e">
        <f>INDEX(VENDREDI!$C$63:$C$66,MATCH(A144,VENDREDI!$E$63:$E$66,0))</f>
        <v>#N/A</v>
      </c>
      <c r="PG144" s="659" t="e">
        <f>INDEX(VENDREDI!$I$63:$I$66,MATCH(A144,VENDREDI!$J$63:$J$66,0))</f>
        <v>#N/A</v>
      </c>
      <c r="PH144" s="660" t="e">
        <f>INDEX(VENDREDI!$I$63:$I$66,MATCH(A144,VENDREDI!$K$63:$K$66,0))</f>
        <v>#N/A</v>
      </c>
    </row>
    <row r="145" spans="1:461" x14ac:dyDescent="0.25">
      <c r="A145" s="199">
        <f>'LISTE DES PROFS'!A140</f>
        <v>0</v>
      </c>
      <c r="B145" s="226">
        <f t="shared" si="122"/>
        <v>0</v>
      </c>
      <c r="C145" s="487">
        <f t="shared" si="123"/>
        <v>0</v>
      </c>
      <c r="D145" s="481">
        <f t="shared" si="124"/>
        <v>0</v>
      </c>
      <c r="E145" s="482">
        <f t="shared" si="125"/>
        <v>0</v>
      </c>
      <c r="F145" s="226">
        <f t="shared" si="126"/>
        <v>0</v>
      </c>
      <c r="G145" s="487">
        <f t="shared" si="127"/>
        <v>0</v>
      </c>
      <c r="H145" s="481">
        <f t="shared" si="97"/>
        <v>0</v>
      </c>
      <c r="I145" s="482">
        <f t="shared" si="128"/>
        <v>0</v>
      </c>
      <c r="J145" s="226">
        <f t="shared" si="105"/>
        <v>0</v>
      </c>
      <c r="K145" s="487">
        <f t="shared" si="106"/>
        <v>0</v>
      </c>
      <c r="L145" s="481">
        <f t="shared" si="107"/>
        <v>0</v>
      </c>
      <c r="M145" s="482">
        <f t="shared" si="108"/>
        <v>0</v>
      </c>
      <c r="N145" s="492">
        <f t="shared" si="129"/>
        <v>0</v>
      </c>
      <c r="P145" s="226">
        <f>COUNTIF(LUNDI!$D$6:$AB$15,A145)</f>
        <v>0</v>
      </c>
      <c r="Q145" s="228">
        <f>COUNTIF(LUNDI!$D$20:$Y$29,A145)</f>
        <v>0</v>
      </c>
      <c r="R145" s="444">
        <f t="shared" si="109"/>
        <v>0</v>
      </c>
      <c r="S145" s="228">
        <f>COUNTIF(MARDI!$D$6:$AB$15,A145)</f>
        <v>0</v>
      </c>
      <c r="T145" s="228">
        <f>COUNTIF(MARDI!$D$20:$Y$29,A145)</f>
        <v>0</v>
      </c>
      <c r="U145" s="444">
        <f t="shared" si="110"/>
        <v>0</v>
      </c>
      <c r="V145" s="228">
        <f>COUNTIF(MERCREDI!$D$6:$AB$15,A145)</f>
        <v>0</v>
      </c>
      <c r="W145" s="228">
        <f>COUNTIF(MERCREDI!$D$20:$Y$29,A145)</f>
        <v>0</v>
      </c>
      <c r="X145" s="444">
        <f t="shared" si="111"/>
        <v>0</v>
      </c>
      <c r="Y145" s="228">
        <f>COUNTIF(JEUDI!$D$6:$AB$15,A145)</f>
        <v>0</v>
      </c>
      <c r="Z145" s="228">
        <f>COUNTIF(JEUDI!$D$20:$Y$29,A145)</f>
        <v>0</v>
      </c>
      <c r="AA145" s="444">
        <f t="shared" si="112"/>
        <v>0</v>
      </c>
      <c r="AB145" s="228">
        <f>COUNTIF(VENDREDI!$D$6:$AB$15,A145)</f>
        <v>0</v>
      </c>
      <c r="AC145" s="229">
        <f>COUNTIF(VENDREDI!$D$20:$Y$29,A145)</f>
        <v>0</v>
      </c>
      <c r="AD145" s="451">
        <f t="shared" si="113"/>
        <v>0</v>
      </c>
      <c r="AE145" s="226">
        <f>COUNTIF(LUNDI!$D$63:$D$66,A145)</f>
        <v>0</v>
      </c>
      <c r="AF145" s="227">
        <f>COUNTIF(LUNDI!$E$63:$E$66,A145)</f>
        <v>0</v>
      </c>
      <c r="AG145" s="228">
        <f>COUNTIF(MARDI!$D$63:$D$66,A145)</f>
        <v>0</v>
      </c>
      <c r="AH145" s="234">
        <f>COUNTIF(MARDI!$E$63:$E$66,A145)</f>
        <v>0</v>
      </c>
      <c r="AI145" s="228">
        <f>COUNTIF(MERCREDI!$D$63:$D$66,A145)</f>
        <v>0</v>
      </c>
      <c r="AJ145" s="234">
        <f>COUNTIF(MERCREDI!$E$63:$E$66,A145)</f>
        <v>0</v>
      </c>
      <c r="AK145" s="228">
        <f>COUNTIF(JEUDI!$D$63:$D$66,A145)</f>
        <v>0</v>
      </c>
      <c r="AL145" s="227">
        <f>COUNTIF(JEUDI!$E$63:$E$66,A145)</f>
        <v>0</v>
      </c>
      <c r="AM145" s="228">
        <f>COUNTIF(VENDREDI!$D$63:$D$66,A145)</f>
        <v>0</v>
      </c>
      <c r="AN145" s="525">
        <f>COUNTIF(VENDREDI!$E$63:$E$66,A145)</f>
        <v>0</v>
      </c>
      <c r="AO145" s="226">
        <f>COUNTIF(LUNDI!$F$63:$F$66,A145)</f>
        <v>0</v>
      </c>
      <c r="AP145" s="227"/>
      <c r="AQ145" s="228">
        <f>COUNTIF(MARDI!$F$63:$F$66,A145)</f>
        <v>0</v>
      </c>
      <c r="AR145" s="227"/>
      <c r="AS145" s="228">
        <f>COUNTIF(MERCREDI!$F$63:$F$66,A145)</f>
        <v>0</v>
      </c>
      <c r="AT145" s="227"/>
      <c r="AU145" s="228">
        <f>COUNTIF(JEUDI!$F$63:$F$66,A145)</f>
        <v>0</v>
      </c>
      <c r="AV145" s="227"/>
      <c r="AW145" s="229">
        <f>COUNTIF(VENDREDI!$F$63:$F$66,A145)</f>
        <v>0</v>
      </c>
      <c r="AZ145" s="236">
        <f>COUNTIF(LUNDI!$D$35:$AB$44,A145)</f>
        <v>0</v>
      </c>
      <c r="BA145" s="237">
        <f>COUNTIF(LUNDI!$D$49:$Y$58,A145)</f>
        <v>0</v>
      </c>
      <c r="BB145" s="444">
        <f t="shared" si="114"/>
        <v>0</v>
      </c>
      <c r="BC145" s="237">
        <f>COUNTIF(MARDI!$D$35:$AB$44,A145)</f>
        <v>0</v>
      </c>
      <c r="BD145" s="237">
        <f>COUNTIF(MARDI!$D$49:$Y$58,A145)</f>
        <v>0</v>
      </c>
      <c r="BE145" s="444">
        <f t="shared" si="115"/>
        <v>0</v>
      </c>
      <c r="BF145" s="237">
        <f>COUNTIF(MERCREDI!$D$35:$AB$44,A145)</f>
        <v>0</v>
      </c>
      <c r="BG145" s="237">
        <f>COUNTIF(MERCREDI!$D$49:$Y$58,A145)</f>
        <v>0</v>
      </c>
      <c r="BH145" s="444">
        <f t="shared" si="116"/>
        <v>0</v>
      </c>
      <c r="BI145" s="237">
        <f>COUNTIF(JEUDI!$D$35:$AB$44,A145)</f>
        <v>0</v>
      </c>
      <c r="BJ145" s="237">
        <f>COUNTIF(JEUDI!$D$49:$Y$58,A145)</f>
        <v>0</v>
      </c>
      <c r="BK145" s="444">
        <f t="shared" si="117"/>
        <v>0</v>
      </c>
      <c r="BL145" s="237">
        <f>COUNTIF(VENDREDI!$D$35:$AB$44,A145)</f>
        <v>0</v>
      </c>
      <c r="BM145" s="238">
        <f>COUNTIF(VENDREDI!$D$49:$Y$58,A145)</f>
        <v>0</v>
      </c>
      <c r="BN145" s="451">
        <f t="shared" si="118"/>
        <v>0</v>
      </c>
      <c r="BO145" s="207">
        <f>COUNTIF(LUNDI!$J$63:$J$66,A145)</f>
        <v>0</v>
      </c>
      <c r="BP145" s="41">
        <f>COUNTIF(LUNDI!$K$63:$K$66,A145)</f>
        <v>0</v>
      </c>
      <c r="BQ145" s="207">
        <f>COUNTIF(MARDI!$J$63:$J$66,A145)</f>
        <v>0</v>
      </c>
      <c r="BR145" s="41">
        <f>COUNTIF(MARDI!$K$63:$K$66,A145)</f>
        <v>0</v>
      </c>
      <c r="BS145" s="207">
        <f>COUNTIF(MERCREDI!$J$63:$J$66,A145)</f>
        <v>0</v>
      </c>
      <c r="BT145" s="41">
        <f>COUNTIF(MERCREDI!$K$63:$K$66,A145)</f>
        <v>0</v>
      </c>
      <c r="BU145" s="207">
        <f>COUNTIF(JEUDI!$J$63:$J$66,A145)</f>
        <v>0</v>
      </c>
      <c r="BV145" s="41">
        <f>COUNTIF(JEUDI!$K$63:$K$66,A145)</f>
        <v>0</v>
      </c>
      <c r="BW145" s="207">
        <f>COUNTIF(VENDREDI!$J$63:$J$66,A145)</f>
        <v>0</v>
      </c>
      <c r="BX145" s="42">
        <f>COUNTIF(VENDREDI!$K$63:$K$66,A145)</f>
        <v>0</v>
      </c>
      <c r="BY145" s="207">
        <f>COUNTIF(LUNDI!$L$66:$L201,A145)</f>
        <v>0</v>
      </c>
      <c r="BZ145" s="208"/>
      <c r="CA145" s="41">
        <f>COUNTIF(MARDI!$L$63:$L$66,A145)</f>
        <v>0</v>
      </c>
      <c r="CB145" s="208"/>
      <c r="CC145" s="208">
        <f>COUNTIF(MERCREDI!$L$63:$L$66,A145)</f>
        <v>0</v>
      </c>
      <c r="CD145" s="208"/>
      <c r="CE145" s="41">
        <f>COUNTIF(JEUDI!$L$63:$L$66,A145)</f>
        <v>0</v>
      </c>
      <c r="CF145" s="208"/>
      <c r="CG145" s="209">
        <f>COUNTIF(VENDREDI!$L$63:$L$66,A145)</f>
        <v>0</v>
      </c>
      <c r="CH145" s="466"/>
      <c r="CI145" s="466"/>
      <c r="CJ145" s="466"/>
      <c r="CK145" s="43">
        <f>COUNTIF(LUNDI!$O$64:$O$66,A145)</f>
        <v>0</v>
      </c>
      <c r="CL145" s="41">
        <f>COUNTIF(MARDI!$O$64:$O$66,A145)</f>
        <v>0</v>
      </c>
      <c r="CM145" s="41">
        <f>COUNTIF(MERCREDI!$O$64:$O$66,A145)</f>
        <v>0</v>
      </c>
      <c r="CN145" s="41">
        <f>COUNTIF(JEUDI!$O$64:$O$66,A145)</f>
        <v>0</v>
      </c>
      <c r="CO145" s="42">
        <f>COUNTIF(VENDREDI!$O$64:$O$66,A145)</f>
        <v>0</v>
      </c>
      <c r="CQ145" s="43">
        <f>COUNTIF(LUNDI!$P$64:$P$66,A145)</f>
        <v>0</v>
      </c>
      <c r="CR145" s="41">
        <f>COUNTIF(MARDI!$P$64:$P$66,A145)</f>
        <v>0</v>
      </c>
      <c r="CS145" s="41">
        <f>COUNTIF(MERCREDI!$P$64:$P$66,A145)</f>
        <v>0</v>
      </c>
      <c r="CT145" s="41">
        <f>COUNTIF(JEUDI!$P$64:$P$66,A145)</f>
        <v>0</v>
      </c>
      <c r="CU145" s="42">
        <f>COUNTIF(VENDREDI!$P$64:$P$66,A145)</f>
        <v>0</v>
      </c>
      <c r="CV145" s="543">
        <f t="shared" si="130"/>
        <v>0</v>
      </c>
      <c r="CW145" s="559" t="e">
        <f>INDEX(LUNDI!$B$6:$B$29,MATCH($A$145,LUNDI!D6:D29,0))</f>
        <v>#N/A</v>
      </c>
      <c r="CX145" s="559" t="e">
        <f>INDEX(LUNDI!$B$6:$B$29,MATCH($A$145,LUNDI!E6:E29,0))</f>
        <v>#N/A</v>
      </c>
      <c r="CY145" s="559" t="e">
        <f>INDEX(LUNDI!$B$6:$B$29,MATCH($A$145,LUNDI!F6:F29,0))</f>
        <v>#N/A</v>
      </c>
      <c r="CZ145" s="559" t="e">
        <f>INDEX(LUNDI!$B$6:$B$29,MATCH($A$145,LUNDI!G6:G29,0))</f>
        <v>#N/A</v>
      </c>
      <c r="DA145" s="559" t="e">
        <f>INDEX(LUNDI!$B$6:$B$29,MATCH($A$145,LUNDI!H6:H29,0))</f>
        <v>#N/A</v>
      </c>
      <c r="DB145" s="559" t="e">
        <f>INDEX(LUNDI!$B$6:$B$29,MATCH($A$145,LUNDI!I6:I29,0))</f>
        <v>#N/A</v>
      </c>
      <c r="DC145" s="559" t="e">
        <f>INDEX(LUNDI!$B$6:$B$29,MATCH($A$145,LUNDI!J6:J29,0))</f>
        <v>#N/A</v>
      </c>
      <c r="DD145" s="559" t="e">
        <f>INDEX(LUNDI!$B$6:$B$29,MATCH($A$145,LUNDI!K6:K29,0))</f>
        <v>#N/A</v>
      </c>
      <c r="DE145" s="559" t="e">
        <f>INDEX(LUNDI!$B$6:$B$29,MATCH($A$145,LUNDI!L6:L29,0))</f>
        <v>#N/A</v>
      </c>
      <c r="DF145" s="559" t="e">
        <f>INDEX(LUNDI!$B$6:$B$29,MATCH($A$145,LUNDI!M6:M29,0))</f>
        <v>#N/A</v>
      </c>
      <c r="DG145" s="559" t="e">
        <f>INDEX(LUNDI!$B$6:$B$29,MATCH($A$145,LUNDI!N6:N29,0))</f>
        <v>#N/A</v>
      </c>
      <c r="DH145" s="559" t="e">
        <f>INDEX(LUNDI!$B$6:$B$29,MATCH($A$145,LUNDI!O6:O29,0))</f>
        <v>#N/A</v>
      </c>
      <c r="DI145" s="559" t="e">
        <f>INDEX(LUNDI!$B$6:$B$29,MATCH($A$145,LUNDI!P6:P29,0))</f>
        <v>#N/A</v>
      </c>
      <c r="DJ145" s="559" t="e">
        <f>INDEX(LUNDI!$B$6:$B$29,MATCH($A$145,LUNDI!Q6:Q29,0))</f>
        <v>#N/A</v>
      </c>
      <c r="DK145" s="559" t="e">
        <f>INDEX(LUNDI!$B$6:$B$29,MATCH($A$145,LUNDI!R6:R29,0))</f>
        <v>#N/A</v>
      </c>
      <c r="DL145" s="559" t="e">
        <f>INDEX(LUNDI!$B$6:$B$29,MATCH($A$145,LUNDI!S6:S29,0))</f>
        <v>#N/A</v>
      </c>
      <c r="DM145" s="559" t="e">
        <f>INDEX(LUNDI!$B$6:$B$29,MATCH($A$145,LUNDI!T6:T29,0))</f>
        <v>#N/A</v>
      </c>
      <c r="DN145" s="559" t="e">
        <f>INDEX(LUNDI!$B$6:$B$29,MATCH($A$145,LUNDI!U6:U29,0))</f>
        <v>#N/A</v>
      </c>
      <c r="DO145" s="559" t="e">
        <f>INDEX(LUNDI!$B$6:$B$29,MATCH($A$145,LUNDI!V6:V29,0))</f>
        <v>#N/A</v>
      </c>
      <c r="DP145" s="559" t="e">
        <f>INDEX(LUNDI!$B$6:$B$29,MATCH($A$145,LUNDI!W6:W29,0))</f>
        <v>#N/A</v>
      </c>
      <c r="DQ145" s="559" t="e">
        <f>INDEX(LUNDI!$B$6:$B$29,MATCH($A$145,LUNDI!X6:X29,0))</f>
        <v>#N/A</v>
      </c>
      <c r="DR145" s="559" t="e">
        <f>INDEX(LUNDI!$B$6:$B$29,MATCH($A$145,LUNDI!Y6:Y29,0))</f>
        <v>#N/A</v>
      </c>
      <c r="DS145" s="559" t="e">
        <f>INDEX(LUNDI!$B$6:$B$29,MATCH($A$145,LUNDI!Z6:Z29,0))</f>
        <v>#N/A</v>
      </c>
      <c r="DT145" s="559">
        <f>INDEX(LUNDI!$B$6:$B$29,MATCH($A$145,LUNDI!AA6:AA29,0))</f>
        <v>0.33333333333333331</v>
      </c>
      <c r="DU145" s="559">
        <f>INDEX(LUNDI!$B$6:$B$29,MATCH($A$145,LUNDI!AB6:AB29,0))</f>
        <v>0.33333333333333331</v>
      </c>
      <c r="DV145" s="572">
        <f t="shared" si="119"/>
        <v>0.66666666666666663</v>
      </c>
      <c r="DW145" s="543">
        <f t="shared" si="120"/>
        <v>0</v>
      </c>
      <c r="DX145" s="559" t="e">
        <f>INDEX(MARDI!$B$6:$B$29,MATCH($A$145,MARDI!D6:D29,0))</f>
        <v>#N/A</v>
      </c>
      <c r="DY145" s="559" t="e">
        <f>INDEX(MARDI!$B$6:$B$29,MATCH($A$145,MARDI!E6:E29,0))</f>
        <v>#N/A</v>
      </c>
      <c r="DZ145" s="559" t="e">
        <f>INDEX(MARDI!$B$6:$B$29,MATCH($A$145,MARDI!F6:F29,0))</f>
        <v>#N/A</v>
      </c>
      <c r="EA145" s="559" t="e">
        <f>INDEX(MARDI!$B$6:$B$29,MATCH($A$145,MARDI!G6:G29,0))</f>
        <v>#N/A</v>
      </c>
      <c r="EB145" s="559" t="e">
        <f>INDEX(MARDI!$B$6:$B$29,MATCH($A$145,MARDI!H6:H29,0))</f>
        <v>#N/A</v>
      </c>
      <c r="EC145" s="559" t="e">
        <f>INDEX(MARDI!$B$6:$B$29,MATCH($A$145,MARDI!I6:I29,0))</f>
        <v>#N/A</v>
      </c>
      <c r="ED145" s="559" t="e">
        <f>INDEX(MARDI!$B$6:$B$29,MATCH($A$145,MARDI!J6:J29,0))</f>
        <v>#N/A</v>
      </c>
      <c r="EE145" s="559" t="e">
        <f>INDEX(MARDI!$B$6:$B$29,MATCH($A$145,MARDI!K6:K29,0))</f>
        <v>#N/A</v>
      </c>
      <c r="EF145" s="559" t="e">
        <f>INDEX(MARDI!$B$6:$B$29,MATCH($A$145,MARDI!L6:L29,0))</f>
        <v>#N/A</v>
      </c>
      <c r="EG145" s="559" t="e">
        <f>INDEX(MARDI!$B$6:$B$29,MATCH($A$145,MARDI!M6:M29,0))</f>
        <v>#N/A</v>
      </c>
      <c r="EH145" s="559" t="e">
        <f>INDEX(MARDI!$B$6:$B$29,MATCH($A$145,MARDI!N6:N29,0))</f>
        <v>#N/A</v>
      </c>
      <c r="EI145" s="559" t="e">
        <f>INDEX(MARDI!$B$6:$B$29,MATCH($A$145,MARDI!O6:O29,0))</f>
        <v>#N/A</v>
      </c>
      <c r="EJ145" s="559" t="e">
        <f>INDEX(MARDI!$B$6:$B$29,MATCH($A$145,MARDI!P6:P29,0))</f>
        <v>#N/A</v>
      </c>
      <c r="EK145" s="559" t="e">
        <f>INDEX(MARDI!$B$6:$B$29,MATCH($A$145,MARDI!Q6:Q29,0))</f>
        <v>#N/A</v>
      </c>
      <c r="EL145" s="559" t="e">
        <f>INDEX(MARDI!$B$6:$B$29,MATCH($A$145,MARDI!R6:R29,0))</f>
        <v>#N/A</v>
      </c>
      <c r="EM145" s="559" t="e">
        <f>INDEX(MARDI!$B$6:$B$29,MATCH($A$145,MARDI!S6:S29,0))</f>
        <v>#N/A</v>
      </c>
      <c r="EN145" s="559" t="e">
        <f>INDEX(MARDI!$B$6:$B$29,MATCH($A$145,MARDI!T6:T29,0))</f>
        <v>#N/A</v>
      </c>
      <c r="EO145" s="559" t="e">
        <f>INDEX(MARDI!$B$6:$B$29,MATCH($A$145,MARDI!U6:U29,0))</f>
        <v>#N/A</v>
      </c>
      <c r="EP145" s="559" t="e">
        <f>INDEX(MARDI!$B$6:$B$29,MATCH($A$145,MARDI!V6:V29,0))</f>
        <v>#N/A</v>
      </c>
      <c r="EQ145" s="559" t="e">
        <f>INDEX(MARDI!$B$6:$B$29,MATCH($A$145,MARDI!W6:W29,0))</f>
        <v>#N/A</v>
      </c>
      <c r="ER145" s="559" t="e">
        <f>INDEX(MARDI!$B$6:$B$29,MATCH($A$145,MARDI!X6:X29,0))</f>
        <v>#N/A</v>
      </c>
      <c r="ES145" s="559" t="e">
        <f>INDEX(MARDI!$B$6:$B$29,MATCH($A$145,MARDI!Y6:Y29,0))</f>
        <v>#N/A</v>
      </c>
      <c r="ET145" s="559" t="e">
        <f>INDEX(MARDI!$B$6:$B$29,MATCH($A$145,MARDI!Z6:Z29,0))</f>
        <v>#N/A</v>
      </c>
      <c r="EU145" s="559">
        <f>INDEX(MARDI!$B$6:$B$29,MATCH($A$145,MARDI!AA6:AA29,0))</f>
        <v>0.33333333333333331</v>
      </c>
      <c r="EV145" s="559">
        <f>INDEX(MARDI!$B$6:$B$29,MATCH($A$145,MARDI!AB6:AB29,0))</f>
        <v>0.33333333333333331</v>
      </c>
      <c r="EW145" s="572">
        <f t="shared" si="121"/>
        <v>0.66666666666666663</v>
      </c>
      <c r="EY145" s="568">
        <f t="shared" si="131"/>
        <v>0</v>
      </c>
      <c r="EZ145" s="559" t="e">
        <f>INDEX(MERCREDI!$B$6:$B$29,MATCH($A$145,MERCREDI!D6:D29,0))</f>
        <v>#N/A</v>
      </c>
      <c r="FA145" s="559" t="e">
        <f>INDEX(MERCREDI!$B$6:$B$29,MATCH($A$145,MERCREDI!E6:E29,0))</f>
        <v>#N/A</v>
      </c>
      <c r="FB145" s="559" t="e">
        <f>INDEX(MERCREDI!$B$6:$B$29,MATCH($A$145,MERCREDI!F6:F29,0))</f>
        <v>#N/A</v>
      </c>
      <c r="FC145" s="559" t="e">
        <f>INDEX(MERCREDI!$B$6:$B$29,MATCH($A$145,MERCREDI!G6:G29,0))</f>
        <v>#N/A</v>
      </c>
      <c r="FD145" s="559" t="e">
        <f>INDEX(MERCREDI!$B$6:$B$29,MATCH($A$145,MERCREDI!H6:H29,0))</f>
        <v>#N/A</v>
      </c>
      <c r="FE145" s="559" t="e">
        <f>INDEX(MERCREDI!$B$6:$B$29,MATCH($A$145,MERCREDI!I6:I29,0))</f>
        <v>#N/A</v>
      </c>
      <c r="FF145" s="559" t="e">
        <f>INDEX(MERCREDI!$B$6:$B$29,MATCH($A$145,MERCREDI!J6:J29,0))</f>
        <v>#N/A</v>
      </c>
      <c r="FG145" s="559" t="e">
        <f>INDEX(MERCREDI!$B$6:$B$29,MATCH($A$145,MERCREDI!K6:K29,0))</f>
        <v>#N/A</v>
      </c>
      <c r="FH145" s="559" t="e">
        <f>INDEX(MERCREDI!$B$6:$B$29,MATCH($A$145,MERCREDI!L6:L29,0))</f>
        <v>#N/A</v>
      </c>
      <c r="FI145" s="559" t="e">
        <f>INDEX(MERCREDI!$B$6:$B$29,MATCH($A$145,MERCREDI!M6:M29,0))</f>
        <v>#N/A</v>
      </c>
      <c r="FJ145" s="559" t="e">
        <f>INDEX(MERCREDI!$B$6:$B$29,MATCH($A$145,MERCREDI!N6:N29,0))</f>
        <v>#N/A</v>
      </c>
      <c r="FK145" s="559" t="e">
        <f>INDEX(MERCREDI!$B$6:$B$29,MATCH($A$145,MERCREDI!O6:O29,0))</f>
        <v>#N/A</v>
      </c>
      <c r="FL145" s="559" t="e">
        <f>INDEX(MERCREDI!$B$6:$B$29,MATCH($A$145,MERCREDI!P6:P29,0))</f>
        <v>#N/A</v>
      </c>
      <c r="FM145" s="559" t="e">
        <f>INDEX(MERCREDI!$B$6:$B$29,MATCH($A$145,MERCREDI!Q6:Q29,0))</f>
        <v>#N/A</v>
      </c>
      <c r="FN145" s="559" t="e">
        <f>INDEX(MERCREDI!$B$6:$B$29,MATCH($A$145,MERCREDI!R6:R29,0))</f>
        <v>#N/A</v>
      </c>
      <c r="FO145" s="559" t="e">
        <f>INDEX(MERCREDI!$B$6:$B$29,MATCH($A$145,MERCREDI!S6:S29,0))</f>
        <v>#N/A</v>
      </c>
      <c r="FP145" s="559" t="e">
        <f>INDEX(MERCREDI!$B$6:$B$29,MATCH($A$145,MERCREDI!T6:T29,0))</f>
        <v>#N/A</v>
      </c>
      <c r="FQ145" s="559" t="e">
        <f>INDEX(MERCREDI!$B$6:$B$29,MATCH($A$145,MERCREDI!U6:U29,0))</f>
        <v>#N/A</v>
      </c>
      <c r="FR145" s="559" t="e">
        <f>INDEX(MERCREDI!$B$6:$B$29,MATCH($A$145,MERCREDI!V6:V29,0))</f>
        <v>#N/A</v>
      </c>
      <c r="FS145" s="559" t="e">
        <f>INDEX(MERCREDI!$B$6:$B$29,MATCH($A$145,MERCREDI!W6:W29,0))</f>
        <v>#N/A</v>
      </c>
      <c r="FT145" s="559" t="e">
        <f>INDEX(MERCREDI!$B$6:$B$29,MATCH($A$145,MERCREDI!X6:X29,0))</f>
        <v>#N/A</v>
      </c>
      <c r="FU145" s="559" t="e">
        <f>INDEX(MERCREDI!$B$6:$B$29,MATCH($A$145,MERCREDI!Y6:Y29,0))</f>
        <v>#N/A</v>
      </c>
      <c r="FV145" s="559" t="e">
        <f>INDEX(MERCREDI!$B$6:$B$29,MATCH($A$145,MERCREDI!Z6:Z29,0))</f>
        <v>#N/A</v>
      </c>
      <c r="FW145" s="559">
        <f>INDEX(MERCREDI!$B$6:$B$29,MATCH($A$145,MERCREDI!AA6:AA29,0))</f>
        <v>0.33333333333333331</v>
      </c>
      <c r="FX145" s="559">
        <f>INDEX(MERCREDI!$B$6:$B$29,MATCH($A$145,MERCREDI!AB6:AB29,0))</f>
        <v>0.33333333333333331</v>
      </c>
      <c r="FY145" s="572">
        <f t="shared" si="132"/>
        <v>0.66666666666666663</v>
      </c>
      <c r="GA145" s="570">
        <f t="shared" si="133"/>
        <v>0</v>
      </c>
      <c r="GB145" s="565" t="e">
        <f>INDEX(JEUDI!$B$6:$B$29,MATCH($A$145,JEUDI!D6:D29,0))</f>
        <v>#N/A</v>
      </c>
      <c r="GC145" s="565" t="e">
        <f>INDEX(JEUDI!$B$6:$B$29,MATCH($A$145,JEUDI!E6:E29,0))</f>
        <v>#N/A</v>
      </c>
      <c r="GD145" s="565" t="e">
        <f>INDEX(JEUDI!$B$6:$B$29,MATCH($A$145,JEUDI!F6:F29,0))</f>
        <v>#N/A</v>
      </c>
      <c r="GE145" s="565" t="e">
        <f>INDEX(JEUDI!$B$6:$B$29,MATCH($A$145,JEUDI!G6:G29,0))</f>
        <v>#N/A</v>
      </c>
      <c r="GF145" s="565" t="e">
        <f>INDEX(JEUDI!$B$6:$B$29,MATCH($A$145,JEUDI!H6:H29,0))</f>
        <v>#N/A</v>
      </c>
      <c r="GG145" s="565" t="e">
        <f>INDEX(JEUDI!$B$6:$B$29,MATCH($A$145,JEUDI!I6:I29,0))</f>
        <v>#N/A</v>
      </c>
      <c r="GH145" s="565" t="e">
        <f>INDEX(JEUDI!$B$6:$B$29,MATCH($A$145,JEUDI!J6:J29,0))</f>
        <v>#N/A</v>
      </c>
      <c r="GI145" s="565" t="e">
        <f>INDEX(JEUDI!$B$6:$B$29,MATCH($A$145,JEUDI!K6:K29,0))</f>
        <v>#N/A</v>
      </c>
      <c r="GJ145" s="565" t="e">
        <f>INDEX(JEUDI!$B$6:$B$29,MATCH($A$145,JEUDI!L6:L29,0))</f>
        <v>#N/A</v>
      </c>
      <c r="GK145" s="565" t="e">
        <f>INDEX(JEUDI!$B$6:$B$29,MATCH($A$145,JEUDI!M6:M29,0))</f>
        <v>#N/A</v>
      </c>
      <c r="GL145" s="565" t="e">
        <f>INDEX(JEUDI!$B$6:$B$29,MATCH($A$145,JEUDI!N6:N29,0))</f>
        <v>#N/A</v>
      </c>
      <c r="GM145" s="565" t="e">
        <f>INDEX(JEUDI!$B$6:$B$29,MATCH($A$145,JEUDI!O6:O29,0))</f>
        <v>#N/A</v>
      </c>
      <c r="GN145" s="565" t="e">
        <f>INDEX(JEUDI!$B$6:$B$29,MATCH($A$145,JEUDI!P6:P29,0))</f>
        <v>#N/A</v>
      </c>
      <c r="GO145" s="565" t="e">
        <f>INDEX(JEUDI!$B$6:$B$29,MATCH($A$145,JEUDI!Q6:Q29,0))</f>
        <v>#N/A</v>
      </c>
      <c r="GP145" s="565" t="e">
        <f>INDEX(JEUDI!$B$6:$B$29,MATCH($A$145,JEUDI!R6:R29,0))</f>
        <v>#N/A</v>
      </c>
      <c r="GQ145" s="565" t="e">
        <f>INDEX(JEUDI!$B$6:$B$29,MATCH($A$145,JEUDI!S6:S29,0))</f>
        <v>#N/A</v>
      </c>
      <c r="GR145" s="565" t="e">
        <f>INDEX(JEUDI!$B$6:$B$29,MATCH($A$145,JEUDI!T6:T29,0))</f>
        <v>#N/A</v>
      </c>
      <c r="GS145" s="565" t="e">
        <f>INDEX(JEUDI!$B$6:$B$29,MATCH($A$145,JEUDI!U6:U29,0))</f>
        <v>#N/A</v>
      </c>
      <c r="GT145" s="565" t="e">
        <f>INDEX(JEUDI!$B$6:$B$29,MATCH($A$145,JEUDI!V6:V29,0))</f>
        <v>#N/A</v>
      </c>
      <c r="GU145" s="565" t="e">
        <f>INDEX(JEUDI!$B$6:$B$29,MATCH($A$145,JEUDI!W6:W29,0))</f>
        <v>#N/A</v>
      </c>
      <c r="GV145" s="565" t="e">
        <f>INDEX(JEUDI!$B$6:$B$29,MATCH($A$145,JEUDI!X6:X29,0))</f>
        <v>#N/A</v>
      </c>
      <c r="GW145" s="565" t="e">
        <f>INDEX(JEUDI!$B$6:$B$29,MATCH($A$145,JEUDI!Y6:Y29,0))</f>
        <v>#N/A</v>
      </c>
      <c r="GX145" s="565" t="e">
        <f>INDEX(JEUDI!$B$6:$B$29,MATCH($A$145,JEUDI!Z6:Z29,0))</f>
        <v>#N/A</v>
      </c>
      <c r="GY145" s="565">
        <f>INDEX(JEUDI!$B$6:$B$29,MATCH($A$145,JEUDI!AA6:AA29,0))</f>
        <v>0.33333333333333331</v>
      </c>
      <c r="GZ145" s="565">
        <f>INDEX(JEUDI!$B$6:$B$29,MATCH($A$145,JEUDI!AB6:AB29,0))</f>
        <v>0.33333333333333331</v>
      </c>
      <c r="HA145" s="572">
        <f t="shared" si="134"/>
        <v>0.66666666666666663</v>
      </c>
      <c r="HC145" s="772">
        <f t="shared" si="135"/>
        <v>0</v>
      </c>
      <c r="HD145" s="565" t="e">
        <f>INDEX(VENDREDI!$B$6:$B$29,MATCH($A$145,VENDREDI!D6:D29,0))</f>
        <v>#N/A</v>
      </c>
      <c r="HE145" s="565" t="e">
        <f>INDEX(VENDREDI!$B$6:$B$29,MATCH($A$145,VENDREDI!E6:E29,0))</f>
        <v>#N/A</v>
      </c>
      <c r="HF145" s="565" t="e">
        <f>INDEX(VENDREDI!$B$6:$B$29,MATCH($A$145,VENDREDI!F6:F29,0))</f>
        <v>#N/A</v>
      </c>
      <c r="HG145" s="565" t="e">
        <f>INDEX(VENDREDI!$B$6:$B$29,MATCH($A$145,VENDREDI!G6:G29,0))</f>
        <v>#N/A</v>
      </c>
      <c r="HH145" s="565" t="e">
        <f>INDEX(VENDREDI!$B$6:$B$29,MATCH($A$145,VENDREDI!H6:H29,0))</f>
        <v>#N/A</v>
      </c>
      <c r="HI145" s="565" t="e">
        <f>INDEX(VENDREDI!$B$6:$B$29,MATCH($A$145,VENDREDI!I6:I29,0))</f>
        <v>#N/A</v>
      </c>
      <c r="HJ145" s="565" t="e">
        <f>INDEX(VENDREDI!$B$6:$B$29,MATCH($A$145,VENDREDI!J6:J29,0))</f>
        <v>#N/A</v>
      </c>
      <c r="HK145" s="565" t="e">
        <f>INDEX(VENDREDI!$B$6:$B$29,MATCH($A$145,VENDREDI!K6:K29,0))</f>
        <v>#N/A</v>
      </c>
      <c r="HL145" s="565" t="e">
        <f>INDEX(VENDREDI!$B$6:$B$29,MATCH($A$145,VENDREDI!L6:L29,0))</f>
        <v>#N/A</v>
      </c>
      <c r="HM145" s="565" t="e">
        <f>INDEX(VENDREDI!$B$6:$B$29,MATCH($A$145,VENDREDI!M6:M29,0))</f>
        <v>#N/A</v>
      </c>
      <c r="HN145" s="565" t="e">
        <f>INDEX(VENDREDI!$B$6:$B$29,MATCH($A$145,VENDREDI!N6:N29,0))</f>
        <v>#N/A</v>
      </c>
      <c r="HO145" s="565" t="e">
        <f>INDEX(VENDREDI!$B$6:$B$29,MATCH($A$145,VENDREDI!O6:O29,0))</f>
        <v>#N/A</v>
      </c>
      <c r="HP145" s="565" t="e">
        <f>INDEX(VENDREDI!$B$6:$B$29,MATCH($A$145,VENDREDI!P6:P29,0))</f>
        <v>#N/A</v>
      </c>
      <c r="HQ145" s="565" t="e">
        <f>INDEX(VENDREDI!$B$6:$B$29,MATCH($A$145,VENDREDI!Q6:Q29,0))</f>
        <v>#N/A</v>
      </c>
      <c r="HR145" s="565" t="e">
        <f>INDEX(VENDREDI!$B$6:$B$29,MATCH($A$145,VENDREDI!R6:R29,0))</f>
        <v>#N/A</v>
      </c>
      <c r="HS145" s="565" t="e">
        <f>INDEX(VENDREDI!$B$6:$B$29,MATCH($A$145,VENDREDI!S6:S29,0))</f>
        <v>#N/A</v>
      </c>
      <c r="HT145" s="565" t="e">
        <f>INDEX(VENDREDI!$B$6:$B$29,MATCH($A$145,VENDREDI!T6:T29,0))</f>
        <v>#N/A</v>
      </c>
      <c r="HU145" s="565" t="e">
        <f>INDEX(VENDREDI!$B$6:$B$29,MATCH($A$145,VENDREDI!U6:U29,0))</f>
        <v>#N/A</v>
      </c>
      <c r="HV145" s="565" t="e">
        <f>INDEX(VENDREDI!$B$6:$B$29,MATCH($A$145,VENDREDI!V6:V29,0))</f>
        <v>#N/A</v>
      </c>
      <c r="HW145" s="565" t="e">
        <f>INDEX(VENDREDI!$B$6:$B$29,MATCH($A$145,VENDREDI!W6:W29,0))</f>
        <v>#N/A</v>
      </c>
      <c r="HX145" s="565" t="e">
        <f>INDEX(VENDREDI!$B$6:$B$29,MATCH($A$145,VENDREDI!X6:X29,0))</f>
        <v>#N/A</v>
      </c>
      <c r="HY145" s="565" t="e">
        <f>INDEX(VENDREDI!$B$6:$B$29,MATCH($A$145,VENDREDI!Y6:Y29,0))</f>
        <v>#N/A</v>
      </c>
      <c r="HZ145" s="565" t="e">
        <f>INDEX(VENDREDI!$B$6:$B$29,MATCH($A$145,VENDREDI!Z6:Z29,0))</f>
        <v>#N/A</v>
      </c>
      <c r="IA145" s="565">
        <f>INDEX(VENDREDI!$B$6:$B$29,MATCH($A$145,VENDREDI!AA6:AA29,0))</f>
        <v>0.33333333333333331</v>
      </c>
      <c r="IB145" s="565">
        <f>INDEX(VENDREDI!$B$6:$B$29,MATCH($A$145,VENDREDI!AB6:AB29,0))</f>
        <v>0.33333333333333331</v>
      </c>
      <c r="IC145" s="572">
        <f t="shared" si="136"/>
        <v>0.66666666666666663</v>
      </c>
      <c r="IG145" s="772">
        <f t="shared" si="137"/>
        <v>0</v>
      </c>
      <c r="JG145" s="572">
        <f t="shared" si="138"/>
        <v>0</v>
      </c>
      <c r="JI145" s="772">
        <f t="shared" si="139"/>
        <v>0</v>
      </c>
      <c r="KI145" s="572">
        <f t="shared" si="140"/>
        <v>0</v>
      </c>
      <c r="KK145" s="565">
        <f t="shared" si="141"/>
        <v>0</v>
      </c>
      <c r="LK145" s="572">
        <f t="shared" si="142"/>
        <v>0</v>
      </c>
      <c r="LM145" s="565">
        <f t="shared" si="143"/>
        <v>0</v>
      </c>
      <c r="MM145" s="572">
        <f t="shared" si="144"/>
        <v>0</v>
      </c>
      <c r="MP145" s="565">
        <f t="shared" si="145"/>
        <v>0</v>
      </c>
      <c r="NP145" s="572">
        <f t="shared" si="146"/>
        <v>0</v>
      </c>
      <c r="NS145" s="564">
        <f t="shared" si="147"/>
        <v>0</v>
      </c>
      <c r="NT145" s="617" t="e">
        <f>INDEX(LUNDI!$B$63:$B$66,MATCH(A145,LUNDI!$D$63:$D$66,0))</f>
        <v>#N/A</v>
      </c>
      <c r="NU145" s="618" t="e">
        <f>INDEX(LUNDI!$B$63:$B$66,MATCH(A145,LUNDI!$E$63:$E$66,0))</f>
        <v>#N/A</v>
      </c>
      <c r="NV145" s="625" t="e">
        <f>INDEX(LUNDI!$H$63:$H$66,MATCH(A145,LUNDI!$J$63:$J$66,0))</f>
        <v>#N/A</v>
      </c>
      <c r="NW145" s="626" t="e">
        <f>INDEX(LUNDI!$H$63:$H$66,MATCH(A145,LUNDI!$K$63:$K$66,0))</f>
        <v>#N/A</v>
      </c>
      <c r="NX145" s="617" t="e">
        <f>INDEX(MARDI!$B$63:$B$66,MATCH(A145,MARDI!$D$63:$D$66,0))</f>
        <v>#N/A</v>
      </c>
      <c r="NY145" s="618" t="e">
        <f>INDEX(MARDI!$B$63:$B$66,MATCH(A145,MARDI!$E$63:$E$66,0))</f>
        <v>#N/A</v>
      </c>
      <c r="NZ145" s="625" t="e">
        <f>INDEX(MARDI!$H$63:$H$66,MATCH(A145,MARDI!$J$63:$J$66,0))</f>
        <v>#N/A</v>
      </c>
      <c r="OA145" s="626" t="e">
        <f>INDEX(MARDI!$H$63:$H$66,MATCH(A145,MARDI!$K$63:$K$66,0))</f>
        <v>#N/A</v>
      </c>
      <c r="OB145" s="617" t="e">
        <f>INDEX(MERCREDI!$B$63:$B$66,MATCH(A145,MERCREDI!$D$63:$D$66,0))</f>
        <v>#N/A</v>
      </c>
      <c r="OC145" s="618" t="e">
        <f>INDEX(MERCREDI!$B$63:$B$66,MATCH(A145,MERCREDI!$E$63:$E$66,0))</f>
        <v>#N/A</v>
      </c>
      <c r="OD145" s="625" t="e">
        <f>INDEX(MERCREDI!$H$63:$H$66,MATCH(A145,MERCREDI!$J$63:$J$66,0))</f>
        <v>#N/A</v>
      </c>
      <c r="OE145" s="626" t="e">
        <f>INDEX(MERCREDI!$H$63:$H$66,MATCH(A145,MERCREDI!$K$63:$K$66,0))</f>
        <v>#N/A</v>
      </c>
      <c r="OF145" s="617" t="e">
        <f>INDEX(JEUDI!$B$63:$B$66,MATCH(A145,JEUDI!$D$63:$D$66,0))</f>
        <v>#N/A</v>
      </c>
      <c r="OG145" s="618" t="e">
        <f>INDEX(JEUDI!$B$63:$B$66,MATCH(A145,JEUDI!$E$63:$E$66,0))</f>
        <v>#N/A</v>
      </c>
      <c r="OH145" s="625" t="e">
        <f>INDEX(JEUDI!$H$63:$H$66,MATCH(A145,JEUDI!$J$63:$J$66,0))</f>
        <v>#N/A</v>
      </c>
      <c r="OI145" s="626" t="e">
        <f>INDEX(JEUDI!$H$63:$H$66,MATCH(A145,JEUDI!$K$63:$K$66,0))</f>
        <v>#N/A</v>
      </c>
      <c r="OJ145" s="617" t="e">
        <f>INDEX(VENDREDI!$B$63:$B$66,MATCH(A145,VENDREDI!$D$63:$D$66,0))</f>
        <v>#N/A</v>
      </c>
      <c r="OK145" s="618" t="e">
        <f>INDEX(VENDREDI!$B$63:$B$66,MATCH(A145,VENDREDI!$E$63:$E$66,0))</f>
        <v>#N/A</v>
      </c>
      <c r="OL145" s="625" t="e">
        <f>INDEX(VENDREDI!$H$63:$H$66,MATCH(A145,VENDREDI!$J$63:$J$66,0))</f>
        <v>#N/A</v>
      </c>
      <c r="OM145" s="626" t="e">
        <f>INDEX(VENDREDI!$H$63:$H$66,MATCH(A145,VENDREDI!$K$63:$K$66,0))</f>
        <v>#N/A</v>
      </c>
      <c r="ON145" s="669">
        <f t="shared" si="148"/>
        <v>0</v>
      </c>
      <c r="OO145" s="641" t="e">
        <f>INDEX(LUNDI!$C$63:$C$66,MATCH(A145,LUNDI!$D$63:$D$66,0))</f>
        <v>#N/A</v>
      </c>
      <c r="OP145" s="642" t="e">
        <f>INDEX(LUNDI!$C$63:$C$66,MATCH(A145,LUNDI!$E$63:$E$66,0))</f>
        <v>#N/A</v>
      </c>
      <c r="OQ145" s="645" t="e">
        <f>INDEX(LUNDI!$I$63:$I$66,MATCH(A145,LUNDI!$J$63:$J$66,0))</f>
        <v>#N/A</v>
      </c>
      <c r="OR145" s="646" t="e">
        <f>INDEX(LUNDI!$I$63:$I$66,MATCH(A145,LUNDI!$K$63:$K$66,0))</f>
        <v>#N/A</v>
      </c>
      <c r="OS145" s="649" t="e">
        <f>INDEX(MARDI!$C$63:$C$66,MATCH(A145,MARDI!$D$63:$D$66,0))</f>
        <v>#N/A</v>
      </c>
      <c r="OT145" s="650" t="e">
        <f>INDEX(MARDI!$C$63:$C$66,MATCH(A145,MARDI!$E$63:$E$66,0))</f>
        <v>#N/A</v>
      </c>
      <c r="OU145" s="651" t="e">
        <f>INDEX(MARDI!$I$63:$I$66,MATCH(A145,MARDI!$J$63:$J$66,0))</f>
        <v>#N/A</v>
      </c>
      <c r="OV145" s="652" t="e">
        <f>INDEX(MARDI!$I$63:$I$66,MATCH(A145,MARDI!$K$63:$K$66,0))</f>
        <v>#N/A</v>
      </c>
      <c r="OW145" s="657" t="e">
        <f>INDEX(MERCREDI!$C$63:$C$66,MATCH(A145,MERCREDI!$D$63:$D$66,0))</f>
        <v>#N/A</v>
      </c>
      <c r="OX145" s="658" t="e">
        <f>INDEX(MERCREDI!$C$63:$C$66,MATCH(A145,MERCREDI!$E$63:$E$66,0))</f>
        <v>#N/A</v>
      </c>
      <c r="OY145" s="659" t="e">
        <f>INDEX(MERCREDI!$I$63:$I$66,MATCH(A145,MERCREDI!$J$63:$J$66,0))</f>
        <v>#N/A</v>
      </c>
      <c r="OZ145" s="660" t="e">
        <f>INDEX(MERCREDI!$I$63:$I$66,MATCH(A145,MERCREDI!$K$63:$K$66,0))</f>
        <v>#N/A</v>
      </c>
      <c r="PA145" s="657" t="e">
        <f>INDEX(JEUDI!$C$63:$C$66,MATCH(A145,JEUDI!$D$63:$D$66,0))</f>
        <v>#N/A</v>
      </c>
      <c r="PB145" s="658" t="e">
        <f>INDEX(JEUDI!$C$63:$C$66,MATCH(A145,JEUDI!$E$63:$E$66,0))</f>
        <v>#N/A</v>
      </c>
      <c r="PC145" s="659" t="e">
        <f>INDEX(JEUDI!$I$63:$I$66,MATCH(A145,JEUDI!$J$63:$J$66,0))</f>
        <v>#N/A</v>
      </c>
      <c r="PD145" s="660" t="e">
        <f>INDEX(JEUDI!$I$63:$I$66,MATCH(A145,JEUDI!$K$63:$K$66,0))</f>
        <v>#N/A</v>
      </c>
      <c r="PE145" s="657" t="e">
        <f>INDEX(VENDREDI!$C$63:$C$66,MATCH(A145,VENDREDI!$D$63:$D$66,0))</f>
        <v>#N/A</v>
      </c>
      <c r="PF145" s="658" t="e">
        <f>INDEX(VENDREDI!$C$63:$C$66,MATCH(A145,VENDREDI!$E$63:$E$66,0))</f>
        <v>#N/A</v>
      </c>
      <c r="PG145" s="659" t="e">
        <f>INDEX(VENDREDI!$I$63:$I$66,MATCH(A145,VENDREDI!$J$63:$J$66,0))</f>
        <v>#N/A</v>
      </c>
      <c r="PH145" s="660" t="e">
        <f>INDEX(VENDREDI!$I$63:$I$66,MATCH(A145,VENDREDI!$K$63:$K$66,0))</f>
        <v>#N/A</v>
      </c>
    </row>
    <row r="146" spans="1:461" x14ac:dyDescent="0.25">
      <c r="A146" s="201">
        <f>'LISTE DES PROFS'!A141</f>
        <v>0</v>
      </c>
      <c r="B146" s="233">
        <f t="shared" si="122"/>
        <v>0</v>
      </c>
      <c r="C146" s="234">
        <f t="shared" si="123"/>
        <v>0</v>
      </c>
      <c r="D146" s="234">
        <f t="shared" si="124"/>
        <v>0</v>
      </c>
      <c r="E146" s="235">
        <f t="shared" si="125"/>
        <v>0</v>
      </c>
      <c r="F146" s="233">
        <f t="shared" si="126"/>
        <v>0</v>
      </c>
      <c r="G146" s="234">
        <f t="shared" si="127"/>
        <v>0</v>
      </c>
      <c r="H146" s="234">
        <f t="shared" si="97"/>
        <v>0</v>
      </c>
      <c r="I146" s="235">
        <f t="shared" si="128"/>
        <v>0</v>
      </c>
      <c r="J146" s="233">
        <f t="shared" si="105"/>
        <v>0</v>
      </c>
      <c r="K146" s="234">
        <f t="shared" si="106"/>
        <v>0</v>
      </c>
      <c r="L146" s="234">
        <f t="shared" si="107"/>
        <v>0</v>
      </c>
      <c r="M146" s="235">
        <f t="shared" si="108"/>
        <v>0</v>
      </c>
      <c r="N146" s="491">
        <f t="shared" si="129"/>
        <v>0</v>
      </c>
      <c r="O146" s="506"/>
      <c r="P146" s="240">
        <f>COUNTIF(LUNDI!$D$6:$AB$15,A146)</f>
        <v>0</v>
      </c>
      <c r="Q146" s="241">
        <f>COUNTIF(LUNDI!$D$20:$Y$29,A146)</f>
        <v>0</v>
      </c>
      <c r="R146" s="444">
        <f t="shared" si="109"/>
        <v>0</v>
      </c>
      <c r="S146" s="241">
        <f>COUNTIF(MARDI!$D$6:$AB$15,A146)</f>
        <v>0</v>
      </c>
      <c r="T146" s="241">
        <f>COUNTIF(MARDI!$D$20:$Y$29,A146)</f>
        <v>0</v>
      </c>
      <c r="U146" s="444">
        <f t="shared" si="110"/>
        <v>0</v>
      </c>
      <c r="V146" s="241">
        <f>COUNTIF(MERCREDI!$D$6:$AB$15,A146)</f>
        <v>0</v>
      </c>
      <c r="W146" s="241">
        <f>COUNTIF(MERCREDI!$D$20:$Y$29,A146)</f>
        <v>0</v>
      </c>
      <c r="X146" s="444">
        <f t="shared" si="111"/>
        <v>0</v>
      </c>
      <c r="Y146" s="241">
        <f>COUNTIF(JEUDI!$D$6:$AB$15,A146)</f>
        <v>0</v>
      </c>
      <c r="Z146" s="241">
        <f>COUNTIF(JEUDI!$D$20:$Y$29,A146)</f>
        <v>0</v>
      </c>
      <c r="AA146" s="444">
        <f t="shared" si="112"/>
        <v>0</v>
      </c>
      <c r="AB146" s="241">
        <f>COUNTIF(VENDREDI!$D$6:$AB$15,A146)</f>
        <v>0</v>
      </c>
      <c r="AC146" s="242">
        <f>COUNTIF(VENDREDI!$D$20:$Y$29,A146)</f>
        <v>0</v>
      </c>
      <c r="AD146" s="451">
        <f t="shared" si="113"/>
        <v>0</v>
      </c>
      <c r="AE146" s="226">
        <f>COUNTIF(LUNDI!$D$63:$D$66,A146)</f>
        <v>0</v>
      </c>
      <c r="AF146" s="227">
        <f>COUNTIF(LUNDI!$E$63:$E$66,A146)</f>
        <v>0</v>
      </c>
      <c r="AG146" s="228">
        <f>COUNTIF(MARDI!$D$63:$D$66,A146)</f>
        <v>0</v>
      </c>
      <c r="AH146" s="234">
        <f>COUNTIF(MARDI!$E$63:$E$66,A146)</f>
        <v>0</v>
      </c>
      <c r="AI146" s="228">
        <f>COUNTIF(MERCREDI!$D$63:$D$66,A146)</f>
        <v>0</v>
      </c>
      <c r="AJ146" s="234">
        <f>COUNTIF(MERCREDI!$E$63:$E$66,A146)</f>
        <v>0</v>
      </c>
      <c r="AK146" s="228">
        <f>COUNTIF(JEUDI!$D$63:$D$66,A146)</f>
        <v>0</v>
      </c>
      <c r="AL146" s="227">
        <f>COUNTIF(JEUDI!$E$63:$E$66,A146)</f>
        <v>0</v>
      </c>
      <c r="AM146" s="228">
        <f>COUNTIF(VENDREDI!$D$63:$D$66,A146)</f>
        <v>0</v>
      </c>
      <c r="AN146" s="525">
        <f>COUNTIF(VENDREDI!$E$63:$E$66,A146)</f>
        <v>0</v>
      </c>
      <c r="AO146" s="240">
        <f>COUNTIF(LUNDI!$F$63:$F$66,A146)</f>
        <v>0</v>
      </c>
      <c r="AP146" s="241"/>
      <c r="AQ146" s="241">
        <f>COUNTIF(MARDI!$F$63:$F$66,A146)</f>
        <v>0</v>
      </c>
      <c r="AR146" s="241"/>
      <c r="AS146" s="241">
        <f>COUNTIF(MERCREDI!$F$63:$F$66,A146)</f>
        <v>0</v>
      </c>
      <c r="AT146" s="241"/>
      <c r="AU146" s="241">
        <f>COUNTIF(JEUDI!$F$63:$F$66,A146)</f>
        <v>0</v>
      </c>
      <c r="AV146" s="241"/>
      <c r="AW146" s="242">
        <f>COUNTIF(VENDREDI!$F$63:$F$66,A146)</f>
        <v>0</v>
      </c>
      <c r="AX146" s="239"/>
      <c r="AY146" s="239"/>
      <c r="AZ146" s="233">
        <f>COUNTIF(LUNDI!$D$35:$AB$44,A146)</f>
        <v>0</v>
      </c>
      <c r="BA146" s="234">
        <f>COUNTIF(LUNDI!$D$49:$Y$58,A146)</f>
        <v>0</v>
      </c>
      <c r="BB146" s="444">
        <f t="shared" si="114"/>
        <v>0</v>
      </c>
      <c r="BC146" s="234">
        <f>COUNTIF(MARDI!$D$35:$AB$44,A146)</f>
        <v>0</v>
      </c>
      <c r="BD146" s="234">
        <f>COUNTIF(MARDI!$D$49:$Y$58,A146)</f>
        <v>0</v>
      </c>
      <c r="BE146" s="444">
        <f t="shared" si="115"/>
        <v>0</v>
      </c>
      <c r="BF146" s="234">
        <f>COUNTIF(MERCREDI!$D$35:$AB$44,A146)</f>
        <v>0</v>
      </c>
      <c r="BG146" s="234">
        <f>COUNTIF(MERCREDI!$D$49:$Y$58,A146)</f>
        <v>0</v>
      </c>
      <c r="BH146" s="444">
        <f t="shared" si="116"/>
        <v>0</v>
      </c>
      <c r="BI146" s="234">
        <f>COUNTIF(JEUDI!$D$35:$AB$44,A146)</f>
        <v>0</v>
      </c>
      <c r="BJ146" s="234">
        <f>COUNTIF(JEUDI!$D$49:$Y$58,A146)</f>
        <v>0</v>
      </c>
      <c r="BK146" s="444">
        <f t="shared" si="117"/>
        <v>0</v>
      </c>
      <c r="BL146" s="234">
        <f>COUNTIF(VENDREDI!$D$35:$AB$44,A146)</f>
        <v>0</v>
      </c>
      <c r="BM146" s="235">
        <f>COUNTIF(VENDREDI!$D$49:$Y$58,A146)</f>
        <v>0</v>
      </c>
      <c r="BN146" s="451">
        <f t="shared" si="118"/>
        <v>0</v>
      </c>
      <c r="BO146" s="207">
        <f>COUNTIF(LUNDI!$J$63:$J$66,A146)</f>
        <v>0</v>
      </c>
      <c r="BP146" s="41">
        <f>COUNTIF(LUNDI!$K$63:$K$66,A146)</f>
        <v>0</v>
      </c>
      <c r="BQ146" s="207">
        <f>COUNTIF(MARDI!$J$63:$J$66,A146)</f>
        <v>0</v>
      </c>
      <c r="BR146" s="41">
        <f>COUNTIF(MARDI!$K$63:$K$66,A146)</f>
        <v>0</v>
      </c>
      <c r="BS146" s="207">
        <f>COUNTIF(MERCREDI!$J$63:$J$66,A146)</f>
        <v>0</v>
      </c>
      <c r="BT146" s="41">
        <f>COUNTIF(MERCREDI!$K$63:$K$66,A146)</f>
        <v>0</v>
      </c>
      <c r="BU146" s="207">
        <f>COUNTIF(JEUDI!$J$63:$J$66,A146)</f>
        <v>0</v>
      </c>
      <c r="BV146" s="41">
        <f>COUNTIF(JEUDI!$K$63:$K$66,A146)</f>
        <v>0</v>
      </c>
      <c r="BW146" s="207">
        <f>COUNTIF(VENDREDI!$J$63:$J$66,A146)</f>
        <v>0</v>
      </c>
      <c r="BX146" s="42">
        <f>COUNTIF(VENDREDI!$K$63:$K$66,A146)</f>
        <v>0</v>
      </c>
      <c r="BY146" s="207">
        <f>COUNTIF(LUNDI!$L$66:$L202,A146)</f>
        <v>0</v>
      </c>
      <c r="BZ146" s="208"/>
      <c r="CA146" s="41">
        <f>COUNTIF(MARDI!$L$63:$L$66,A146)</f>
        <v>0</v>
      </c>
      <c r="CB146" s="208"/>
      <c r="CC146" s="208">
        <f>COUNTIF(MERCREDI!$L$63:$L$66,A146)</f>
        <v>0</v>
      </c>
      <c r="CD146" s="208"/>
      <c r="CE146" s="41">
        <f>COUNTIF(JEUDI!$L$63:$L$66,A146)</f>
        <v>0</v>
      </c>
      <c r="CF146" s="208"/>
      <c r="CG146" s="209">
        <f>COUNTIF(VENDREDI!$L$63:$L$66,A146)</f>
        <v>0</v>
      </c>
      <c r="CH146" s="466"/>
      <c r="CI146" s="466"/>
      <c r="CJ146" s="466"/>
      <c r="CK146" s="43">
        <f>COUNTIF(LUNDI!$O$64:$O$66,A146)</f>
        <v>0</v>
      </c>
      <c r="CL146" s="41">
        <f>COUNTIF(MARDI!$O$64:$O$66,A146)</f>
        <v>0</v>
      </c>
      <c r="CM146" s="41">
        <f>COUNTIF(MERCREDI!$O$64:$O$66,A146)</f>
        <v>0</v>
      </c>
      <c r="CN146" s="41">
        <f>COUNTIF(JEUDI!$O$64:$O$66,A146)</f>
        <v>0</v>
      </c>
      <c r="CO146" s="42">
        <f>COUNTIF(VENDREDI!$O$64:$O$66,A146)</f>
        <v>0</v>
      </c>
      <c r="CQ146" s="43">
        <f>COUNTIF(LUNDI!$P$64:$P$66,A146)</f>
        <v>0</v>
      </c>
      <c r="CR146" s="41">
        <f>COUNTIF(MARDI!$P$64:$P$66,A146)</f>
        <v>0</v>
      </c>
      <c r="CS146" s="41">
        <f>COUNTIF(MERCREDI!$P$64:$P$66,A146)</f>
        <v>0</v>
      </c>
      <c r="CT146" s="41">
        <f>COUNTIF(JEUDI!$P$64:$P$66,A146)</f>
        <v>0</v>
      </c>
      <c r="CU146" s="42">
        <f>COUNTIF(VENDREDI!$P$64:$P$66,A146)</f>
        <v>0</v>
      </c>
      <c r="CV146" s="543">
        <f t="shared" si="130"/>
        <v>0</v>
      </c>
      <c r="CW146" s="559" t="e">
        <f>INDEX(LUNDI!$B$6:$B$29,MATCH($A$146,LUNDI!D6:D29,0))</f>
        <v>#N/A</v>
      </c>
      <c r="CX146" s="559" t="e">
        <f>INDEX(LUNDI!$B$6:$B$29,MATCH($A$146,LUNDI!E6:E29,0))</f>
        <v>#N/A</v>
      </c>
      <c r="CY146" s="559" t="e">
        <f>INDEX(LUNDI!$B$6:$B$29,MATCH($A$146,LUNDI!F6:F29,0))</f>
        <v>#N/A</v>
      </c>
      <c r="CZ146" s="559" t="e">
        <f>INDEX(LUNDI!$B$6:$B$29,MATCH($A$146,LUNDI!G6:G29,0))</f>
        <v>#N/A</v>
      </c>
      <c r="DA146" s="559" t="e">
        <f>INDEX(LUNDI!$B$6:$B$29,MATCH($A$146,LUNDI!H6:H29,0))</f>
        <v>#N/A</v>
      </c>
      <c r="DB146" s="559" t="e">
        <f>INDEX(LUNDI!$B$6:$B$29,MATCH($A$146,LUNDI!I6:I29,0))</f>
        <v>#N/A</v>
      </c>
      <c r="DC146" s="559" t="e">
        <f>INDEX(LUNDI!$B$6:$B$29,MATCH($A$146,LUNDI!J6:J29,0))</f>
        <v>#N/A</v>
      </c>
      <c r="DD146" s="559" t="e">
        <f>INDEX(LUNDI!$B$6:$B$29,MATCH($A$146,LUNDI!K6:K29,0))</f>
        <v>#N/A</v>
      </c>
      <c r="DE146" s="559" t="e">
        <f>INDEX(LUNDI!$B$6:$B$29,MATCH($A$146,LUNDI!L6:L29,0))</f>
        <v>#N/A</v>
      </c>
      <c r="DF146" s="559" t="e">
        <f>INDEX(LUNDI!$B$6:$B$29,MATCH($A$146,LUNDI!M6:M29,0))</f>
        <v>#N/A</v>
      </c>
      <c r="DG146" s="559" t="e">
        <f>INDEX(LUNDI!$B$6:$B$29,MATCH($A$146,LUNDI!N6:N29,0))</f>
        <v>#N/A</v>
      </c>
      <c r="DH146" s="559" t="e">
        <f>INDEX(LUNDI!$B$6:$B$29,MATCH($A$146,LUNDI!O6:O29,0))</f>
        <v>#N/A</v>
      </c>
      <c r="DI146" s="559" t="e">
        <f>INDEX(LUNDI!$B$6:$B$29,MATCH($A$146,LUNDI!P6:P29,0))</f>
        <v>#N/A</v>
      </c>
      <c r="DJ146" s="559" t="e">
        <f>INDEX(LUNDI!$B$6:$B$29,MATCH($A$146,LUNDI!Q6:Q29,0))</f>
        <v>#N/A</v>
      </c>
      <c r="DK146" s="559" t="e">
        <f>INDEX(LUNDI!$B$6:$B$29,MATCH($A$146,LUNDI!R6:R29,0))</f>
        <v>#N/A</v>
      </c>
      <c r="DL146" s="559" t="e">
        <f>INDEX(LUNDI!$B$6:$B$29,MATCH($A$146,LUNDI!S6:S29,0))</f>
        <v>#N/A</v>
      </c>
      <c r="DM146" s="559" t="e">
        <f>INDEX(LUNDI!$B$6:$B$29,MATCH($A$146,LUNDI!T6:T29,0))</f>
        <v>#N/A</v>
      </c>
      <c r="DN146" s="559" t="e">
        <f>INDEX(LUNDI!$B$6:$B$29,MATCH($A$146,LUNDI!U6:U29,0))</f>
        <v>#N/A</v>
      </c>
      <c r="DO146" s="559" t="e">
        <f>INDEX(LUNDI!$B$6:$B$29,MATCH($A$146,LUNDI!V6:V29,0))</f>
        <v>#N/A</v>
      </c>
      <c r="DP146" s="559" t="e">
        <f>INDEX(LUNDI!$B$6:$B$29,MATCH($A$146,LUNDI!W6:W29,0))</f>
        <v>#N/A</v>
      </c>
      <c r="DQ146" s="559" t="e">
        <f>INDEX(LUNDI!$B$6:$B$29,MATCH($A$146,LUNDI!X6:X29,0))</f>
        <v>#N/A</v>
      </c>
      <c r="DR146" s="559" t="e">
        <f>INDEX(LUNDI!$B$6:$B$29,MATCH($A$146,LUNDI!Y6:Y29,0))</f>
        <v>#N/A</v>
      </c>
      <c r="DS146" s="559" t="e">
        <f>INDEX(LUNDI!$B$6:$B$29,MATCH($A$146,LUNDI!Z6:Z29,0))</f>
        <v>#N/A</v>
      </c>
      <c r="DT146" s="559">
        <f>INDEX(LUNDI!$B$6:$B$29,MATCH($A$146,LUNDI!AA6:AA29,0))</f>
        <v>0.33333333333333331</v>
      </c>
      <c r="DU146" s="559">
        <f>INDEX(LUNDI!$B$6:$B$29,MATCH($A$146,LUNDI!AB6:AB29,0))</f>
        <v>0.33333333333333331</v>
      </c>
      <c r="DV146" s="572">
        <f t="shared" si="119"/>
        <v>0.66666666666666663</v>
      </c>
      <c r="DW146" s="543">
        <f t="shared" si="120"/>
        <v>0</v>
      </c>
      <c r="DX146" s="559" t="e">
        <f>INDEX(MARDI!$B$6:$B$29,MATCH($A$146,MARDI!D6:D29,0))</f>
        <v>#N/A</v>
      </c>
      <c r="DY146" s="559" t="e">
        <f>INDEX(MARDI!$B$6:$B$29,MATCH($A$146,MARDI!E6:E29,0))</f>
        <v>#N/A</v>
      </c>
      <c r="DZ146" s="559" t="e">
        <f>INDEX(MARDI!$B$6:$B$29,MATCH($A$146,MARDI!F6:F29,0))</f>
        <v>#N/A</v>
      </c>
      <c r="EA146" s="559" t="e">
        <f>INDEX(MARDI!$B$6:$B$29,MATCH($A$146,MARDI!G6:G29,0))</f>
        <v>#N/A</v>
      </c>
      <c r="EB146" s="559" t="e">
        <f>INDEX(MARDI!$B$6:$B$29,MATCH($A$146,MARDI!H6:H29,0))</f>
        <v>#N/A</v>
      </c>
      <c r="EC146" s="559" t="e">
        <f>INDEX(MARDI!$B$6:$B$29,MATCH($A$146,MARDI!I6:I29,0))</f>
        <v>#N/A</v>
      </c>
      <c r="ED146" s="559" t="e">
        <f>INDEX(MARDI!$B$6:$B$29,MATCH($A$146,MARDI!J6:J29,0))</f>
        <v>#N/A</v>
      </c>
      <c r="EE146" s="559" t="e">
        <f>INDEX(MARDI!$B$6:$B$29,MATCH($A$146,MARDI!K6:K29,0))</f>
        <v>#N/A</v>
      </c>
      <c r="EF146" s="559" t="e">
        <f>INDEX(MARDI!$B$6:$B$29,MATCH($A$146,MARDI!L6:L29,0))</f>
        <v>#N/A</v>
      </c>
      <c r="EG146" s="559" t="e">
        <f>INDEX(MARDI!$B$6:$B$29,MATCH($A$146,MARDI!M6:M29,0))</f>
        <v>#N/A</v>
      </c>
      <c r="EH146" s="559" t="e">
        <f>INDEX(MARDI!$B$6:$B$29,MATCH($A$146,MARDI!N6:N29,0))</f>
        <v>#N/A</v>
      </c>
      <c r="EI146" s="559" t="e">
        <f>INDEX(MARDI!$B$6:$B$29,MATCH($A$146,MARDI!O6:O29,0))</f>
        <v>#N/A</v>
      </c>
      <c r="EJ146" s="559" t="e">
        <f>INDEX(MARDI!$B$6:$B$29,MATCH($A$146,MARDI!P6:P29,0))</f>
        <v>#N/A</v>
      </c>
      <c r="EK146" s="559" t="e">
        <f>INDEX(MARDI!$B$6:$B$29,MATCH($A$146,MARDI!Q6:Q29,0))</f>
        <v>#N/A</v>
      </c>
      <c r="EL146" s="559" t="e">
        <f>INDEX(MARDI!$B$6:$B$29,MATCH($A$146,MARDI!R6:R29,0))</f>
        <v>#N/A</v>
      </c>
      <c r="EM146" s="559" t="e">
        <f>INDEX(MARDI!$B$6:$B$29,MATCH($A$146,MARDI!S6:S29,0))</f>
        <v>#N/A</v>
      </c>
      <c r="EN146" s="559" t="e">
        <f>INDEX(MARDI!$B$6:$B$29,MATCH($A$146,MARDI!T6:T29,0))</f>
        <v>#N/A</v>
      </c>
      <c r="EO146" s="559" t="e">
        <f>INDEX(MARDI!$B$6:$B$29,MATCH($A$146,MARDI!U6:U29,0))</f>
        <v>#N/A</v>
      </c>
      <c r="EP146" s="559" t="e">
        <f>INDEX(MARDI!$B$6:$B$29,MATCH($A$146,MARDI!V6:V29,0))</f>
        <v>#N/A</v>
      </c>
      <c r="EQ146" s="559" t="e">
        <f>INDEX(MARDI!$B$6:$B$29,MATCH($A$146,MARDI!W6:W29,0))</f>
        <v>#N/A</v>
      </c>
      <c r="ER146" s="559" t="e">
        <f>INDEX(MARDI!$B$6:$B$29,MATCH($A$146,MARDI!X6:X29,0))</f>
        <v>#N/A</v>
      </c>
      <c r="ES146" s="559" t="e">
        <f>INDEX(MARDI!$B$6:$B$29,MATCH($A$146,MARDI!Y6:Y29,0))</f>
        <v>#N/A</v>
      </c>
      <c r="ET146" s="559" t="e">
        <f>INDEX(MARDI!$B$6:$B$29,MATCH($A$146,MARDI!Z6:Z29,0))</f>
        <v>#N/A</v>
      </c>
      <c r="EU146" s="559">
        <f>INDEX(MARDI!$B$6:$B$29,MATCH($A$146,MARDI!AA6:AA29,0))</f>
        <v>0.33333333333333331</v>
      </c>
      <c r="EV146" s="559">
        <f>INDEX(MARDI!$B$6:$B$29,MATCH($A$146,MARDI!AB6:AB29,0))</f>
        <v>0.33333333333333331</v>
      </c>
      <c r="EW146" s="572">
        <f t="shared" si="121"/>
        <v>0.66666666666666663</v>
      </c>
      <c r="EY146" s="568">
        <f t="shared" si="131"/>
        <v>0</v>
      </c>
      <c r="EZ146" s="559" t="e">
        <f>INDEX(MERCREDI!$B$6:$B$29,MATCH($A$146,MERCREDI!D6:D29,0))</f>
        <v>#N/A</v>
      </c>
      <c r="FA146" s="559" t="e">
        <f>INDEX(MERCREDI!$B$6:$B$29,MATCH($A$146,MERCREDI!E6:E29,0))</f>
        <v>#N/A</v>
      </c>
      <c r="FB146" s="559" t="e">
        <f>INDEX(MERCREDI!$B$6:$B$29,MATCH($A$146,MERCREDI!F6:F29,0))</f>
        <v>#N/A</v>
      </c>
      <c r="FC146" s="559" t="e">
        <f>INDEX(MERCREDI!$B$6:$B$29,MATCH($A$146,MERCREDI!G6:G29,0))</f>
        <v>#N/A</v>
      </c>
      <c r="FD146" s="559" t="e">
        <f>INDEX(MERCREDI!$B$6:$B$29,MATCH($A$146,MERCREDI!H6:H29,0))</f>
        <v>#N/A</v>
      </c>
      <c r="FE146" s="559" t="e">
        <f>INDEX(MERCREDI!$B$6:$B$29,MATCH($A$146,MERCREDI!I6:I29,0))</f>
        <v>#N/A</v>
      </c>
      <c r="FF146" s="559" t="e">
        <f>INDEX(MERCREDI!$B$6:$B$29,MATCH($A$146,MERCREDI!J6:J29,0))</f>
        <v>#N/A</v>
      </c>
      <c r="FG146" s="559" t="e">
        <f>INDEX(MERCREDI!$B$6:$B$29,MATCH($A$146,MERCREDI!K6:K29,0))</f>
        <v>#N/A</v>
      </c>
      <c r="FH146" s="559" t="e">
        <f>INDEX(MERCREDI!$B$6:$B$29,MATCH($A$146,MERCREDI!L6:L29,0))</f>
        <v>#N/A</v>
      </c>
      <c r="FI146" s="559" t="e">
        <f>INDEX(MERCREDI!$B$6:$B$29,MATCH($A$146,MERCREDI!M6:M29,0))</f>
        <v>#N/A</v>
      </c>
      <c r="FJ146" s="559" t="e">
        <f>INDEX(MERCREDI!$B$6:$B$29,MATCH($A$146,MERCREDI!N6:N29,0))</f>
        <v>#N/A</v>
      </c>
      <c r="FK146" s="559" t="e">
        <f>INDEX(MERCREDI!$B$6:$B$29,MATCH($A$146,MERCREDI!O6:O29,0))</f>
        <v>#N/A</v>
      </c>
      <c r="FL146" s="559" t="e">
        <f>INDEX(MERCREDI!$B$6:$B$29,MATCH($A$146,MERCREDI!P6:P29,0))</f>
        <v>#N/A</v>
      </c>
      <c r="FM146" s="559" t="e">
        <f>INDEX(MERCREDI!$B$6:$B$29,MATCH($A$146,MERCREDI!Q6:Q29,0))</f>
        <v>#N/A</v>
      </c>
      <c r="FN146" s="559" t="e">
        <f>INDEX(MERCREDI!$B$6:$B$29,MATCH($A$146,MERCREDI!R6:R29,0))</f>
        <v>#N/A</v>
      </c>
      <c r="FO146" s="559" t="e">
        <f>INDEX(MERCREDI!$B$6:$B$29,MATCH($A$146,MERCREDI!S6:S29,0))</f>
        <v>#N/A</v>
      </c>
      <c r="FP146" s="559" t="e">
        <f>INDEX(MERCREDI!$B$6:$B$29,MATCH($A$146,MERCREDI!T6:T29,0))</f>
        <v>#N/A</v>
      </c>
      <c r="FQ146" s="559" t="e">
        <f>INDEX(MERCREDI!$B$6:$B$29,MATCH($A$146,MERCREDI!U6:U29,0))</f>
        <v>#N/A</v>
      </c>
      <c r="FR146" s="559" t="e">
        <f>INDEX(MERCREDI!$B$6:$B$29,MATCH($A$146,MERCREDI!V6:V29,0))</f>
        <v>#N/A</v>
      </c>
      <c r="FS146" s="559" t="e">
        <f>INDEX(MERCREDI!$B$6:$B$29,MATCH($A$146,MERCREDI!W6:W29,0))</f>
        <v>#N/A</v>
      </c>
      <c r="FT146" s="559" t="e">
        <f>INDEX(MERCREDI!$B$6:$B$29,MATCH($A$146,MERCREDI!X6:X29,0))</f>
        <v>#N/A</v>
      </c>
      <c r="FU146" s="559" t="e">
        <f>INDEX(MERCREDI!$B$6:$B$29,MATCH($A$146,MERCREDI!Y6:Y29,0))</f>
        <v>#N/A</v>
      </c>
      <c r="FV146" s="559" t="e">
        <f>INDEX(MERCREDI!$B$6:$B$29,MATCH($A$146,MERCREDI!Z6:Z29,0))</f>
        <v>#N/A</v>
      </c>
      <c r="FW146" s="559">
        <f>INDEX(MERCREDI!$B$6:$B$29,MATCH($A$146,MERCREDI!AA6:AA29,0))</f>
        <v>0.33333333333333331</v>
      </c>
      <c r="FX146" s="559">
        <f>INDEX(MERCREDI!$B$6:$B$29,MATCH($A$146,MERCREDI!AB6:AB29,0))</f>
        <v>0.33333333333333331</v>
      </c>
      <c r="FY146" s="572">
        <f t="shared" si="132"/>
        <v>0.66666666666666663</v>
      </c>
      <c r="GA146" s="570">
        <f t="shared" si="133"/>
        <v>0</v>
      </c>
      <c r="GB146" s="565" t="e">
        <f>INDEX(JEUDI!$B$6:$B$29,MATCH($A$146,JEUDI!D6:D29,0))</f>
        <v>#N/A</v>
      </c>
      <c r="GC146" s="565" t="e">
        <f>INDEX(JEUDI!$B$6:$B$29,MATCH($A$146,JEUDI!E6:E29,0))</f>
        <v>#N/A</v>
      </c>
      <c r="GD146" s="565" t="e">
        <f>INDEX(JEUDI!$B$6:$B$29,MATCH($A$146,JEUDI!F6:F29,0))</f>
        <v>#N/A</v>
      </c>
      <c r="GE146" s="565" t="e">
        <f>INDEX(JEUDI!$B$6:$B$29,MATCH($A$146,JEUDI!G6:G29,0))</f>
        <v>#N/A</v>
      </c>
      <c r="GF146" s="565" t="e">
        <f>INDEX(JEUDI!$B$6:$B$29,MATCH($A$146,JEUDI!H6:H29,0))</f>
        <v>#N/A</v>
      </c>
      <c r="GG146" s="565" t="e">
        <f>INDEX(JEUDI!$B$6:$B$29,MATCH($A$146,JEUDI!I6:I29,0))</f>
        <v>#N/A</v>
      </c>
      <c r="GH146" s="565" t="e">
        <f>INDEX(JEUDI!$B$6:$B$29,MATCH($A$146,JEUDI!J6:J29,0))</f>
        <v>#N/A</v>
      </c>
      <c r="GI146" s="565" t="e">
        <f>INDEX(JEUDI!$B$6:$B$29,MATCH($A$146,JEUDI!K6:K29,0))</f>
        <v>#N/A</v>
      </c>
      <c r="GJ146" s="565" t="e">
        <f>INDEX(JEUDI!$B$6:$B$29,MATCH($A$146,JEUDI!L6:L29,0))</f>
        <v>#N/A</v>
      </c>
      <c r="GK146" s="565" t="e">
        <f>INDEX(JEUDI!$B$6:$B$29,MATCH($A$146,JEUDI!M6:M29,0))</f>
        <v>#N/A</v>
      </c>
      <c r="GL146" s="565" t="e">
        <f>INDEX(JEUDI!$B$6:$B$29,MATCH($A$146,JEUDI!N6:N29,0))</f>
        <v>#N/A</v>
      </c>
      <c r="GM146" s="565" t="e">
        <f>INDEX(JEUDI!$B$6:$B$29,MATCH($A$146,JEUDI!O6:O29,0))</f>
        <v>#N/A</v>
      </c>
      <c r="GN146" s="565" t="e">
        <f>INDEX(JEUDI!$B$6:$B$29,MATCH($A$146,JEUDI!P6:P29,0))</f>
        <v>#N/A</v>
      </c>
      <c r="GO146" s="565" t="e">
        <f>INDEX(JEUDI!$B$6:$B$29,MATCH($A$146,JEUDI!Q6:Q29,0))</f>
        <v>#N/A</v>
      </c>
      <c r="GP146" s="565" t="e">
        <f>INDEX(JEUDI!$B$6:$B$29,MATCH($A$146,JEUDI!R6:R29,0))</f>
        <v>#N/A</v>
      </c>
      <c r="GQ146" s="565" t="e">
        <f>INDEX(JEUDI!$B$6:$B$29,MATCH($A$146,JEUDI!S6:S29,0))</f>
        <v>#N/A</v>
      </c>
      <c r="GR146" s="565" t="e">
        <f>INDEX(JEUDI!$B$6:$B$29,MATCH($A$146,JEUDI!T6:T29,0))</f>
        <v>#N/A</v>
      </c>
      <c r="GS146" s="565" t="e">
        <f>INDEX(JEUDI!$B$6:$B$29,MATCH($A$146,JEUDI!U6:U29,0))</f>
        <v>#N/A</v>
      </c>
      <c r="GT146" s="565" t="e">
        <f>INDEX(JEUDI!$B$6:$B$29,MATCH($A$146,JEUDI!V6:V29,0))</f>
        <v>#N/A</v>
      </c>
      <c r="GU146" s="565" t="e">
        <f>INDEX(JEUDI!$B$6:$B$29,MATCH($A$146,JEUDI!W6:W29,0))</f>
        <v>#N/A</v>
      </c>
      <c r="GV146" s="565" t="e">
        <f>INDEX(JEUDI!$B$6:$B$29,MATCH($A$146,JEUDI!X6:X29,0))</f>
        <v>#N/A</v>
      </c>
      <c r="GW146" s="565" t="e">
        <f>INDEX(JEUDI!$B$6:$B$29,MATCH($A$146,JEUDI!Y6:Y29,0))</f>
        <v>#N/A</v>
      </c>
      <c r="GX146" s="565" t="e">
        <f>INDEX(JEUDI!$B$6:$B$29,MATCH($A$146,JEUDI!Z6:Z29,0))</f>
        <v>#N/A</v>
      </c>
      <c r="GY146" s="565">
        <f>INDEX(JEUDI!$B$6:$B$29,MATCH($A$146,JEUDI!AA6:AA29,0))</f>
        <v>0.33333333333333331</v>
      </c>
      <c r="GZ146" s="565">
        <f>INDEX(JEUDI!$B$6:$B$29,MATCH($A$146,JEUDI!AB6:AB29,0))</f>
        <v>0.33333333333333331</v>
      </c>
      <c r="HA146" s="572">
        <f t="shared" si="134"/>
        <v>0.66666666666666663</v>
      </c>
      <c r="HC146" s="772">
        <f t="shared" si="135"/>
        <v>0</v>
      </c>
      <c r="HD146" s="565" t="e">
        <f>INDEX(VENDREDI!$B$6:$B$29,MATCH($A$146,VENDREDI!D6:D29,0))</f>
        <v>#N/A</v>
      </c>
      <c r="HE146" s="565" t="e">
        <f>INDEX(VENDREDI!$B$6:$B$29,MATCH($A$146,VENDREDI!E6:E29,0))</f>
        <v>#N/A</v>
      </c>
      <c r="HF146" s="565" t="e">
        <f>INDEX(VENDREDI!$B$6:$B$29,MATCH($A$146,VENDREDI!F6:F29,0))</f>
        <v>#N/A</v>
      </c>
      <c r="HG146" s="565" t="e">
        <f>INDEX(VENDREDI!$B$6:$B$29,MATCH($A$146,VENDREDI!G6:G29,0))</f>
        <v>#N/A</v>
      </c>
      <c r="HH146" s="565" t="e">
        <f>INDEX(VENDREDI!$B$6:$B$29,MATCH($A$146,VENDREDI!H6:H29,0))</f>
        <v>#N/A</v>
      </c>
      <c r="HI146" s="565" t="e">
        <f>INDEX(VENDREDI!$B$6:$B$29,MATCH($A$146,VENDREDI!I6:I29,0))</f>
        <v>#N/A</v>
      </c>
      <c r="HJ146" s="565" t="e">
        <f>INDEX(VENDREDI!$B$6:$B$29,MATCH($A$146,VENDREDI!J6:J29,0))</f>
        <v>#N/A</v>
      </c>
      <c r="HK146" s="565" t="e">
        <f>INDEX(VENDREDI!$B$6:$B$29,MATCH($A$146,VENDREDI!K6:K29,0))</f>
        <v>#N/A</v>
      </c>
      <c r="HL146" s="565" t="e">
        <f>INDEX(VENDREDI!$B$6:$B$29,MATCH($A$146,VENDREDI!L6:L29,0))</f>
        <v>#N/A</v>
      </c>
      <c r="HM146" s="565" t="e">
        <f>INDEX(VENDREDI!$B$6:$B$29,MATCH($A$146,VENDREDI!M6:M29,0))</f>
        <v>#N/A</v>
      </c>
      <c r="HN146" s="565" t="e">
        <f>INDEX(VENDREDI!$B$6:$B$29,MATCH($A$146,VENDREDI!N6:N29,0))</f>
        <v>#N/A</v>
      </c>
      <c r="HO146" s="565" t="e">
        <f>INDEX(VENDREDI!$B$6:$B$29,MATCH($A$146,VENDREDI!O6:O29,0))</f>
        <v>#N/A</v>
      </c>
      <c r="HP146" s="565" t="e">
        <f>INDEX(VENDREDI!$B$6:$B$29,MATCH($A$146,VENDREDI!P6:P29,0))</f>
        <v>#N/A</v>
      </c>
      <c r="HQ146" s="565" t="e">
        <f>INDEX(VENDREDI!$B$6:$B$29,MATCH($A$146,VENDREDI!Q6:Q29,0))</f>
        <v>#N/A</v>
      </c>
      <c r="HR146" s="565" t="e">
        <f>INDEX(VENDREDI!$B$6:$B$29,MATCH($A$146,VENDREDI!R6:R29,0))</f>
        <v>#N/A</v>
      </c>
      <c r="HS146" s="565" t="e">
        <f>INDEX(VENDREDI!$B$6:$B$29,MATCH($A$146,VENDREDI!S6:S29,0))</f>
        <v>#N/A</v>
      </c>
      <c r="HT146" s="565" t="e">
        <f>INDEX(VENDREDI!$B$6:$B$29,MATCH($A$146,VENDREDI!T6:T29,0))</f>
        <v>#N/A</v>
      </c>
      <c r="HU146" s="565" t="e">
        <f>INDEX(VENDREDI!$B$6:$B$29,MATCH($A$146,VENDREDI!U6:U29,0))</f>
        <v>#N/A</v>
      </c>
      <c r="HV146" s="565" t="e">
        <f>INDEX(VENDREDI!$B$6:$B$29,MATCH($A$146,VENDREDI!V6:V29,0))</f>
        <v>#N/A</v>
      </c>
      <c r="HW146" s="565" t="e">
        <f>INDEX(VENDREDI!$B$6:$B$29,MATCH($A$146,VENDREDI!W6:W29,0))</f>
        <v>#N/A</v>
      </c>
      <c r="HX146" s="565" t="e">
        <f>INDEX(VENDREDI!$B$6:$B$29,MATCH($A$146,VENDREDI!X6:X29,0))</f>
        <v>#N/A</v>
      </c>
      <c r="HY146" s="565" t="e">
        <f>INDEX(VENDREDI!$B$6:$B$29,MATCH($A$146,VENDREDI!Y6:Y29,0))</f>
        <v>#N/A</v>
      </c>
      <c r="HZ146" s="565" t="e">
        <f>INDEX(VENDREDI!$B$6:$B$29,MATCH($A$146,VENDREDI!Z6:Z29,0))</f>
        <v>#N/A</v>
      </c>
      <c r="IA146" s="565">
        <f>INDEX(VENDREDI!$B$6:$B$29,MATCH($A$146,VENDREDI!AA6:AA29,0))</f>
        <v>0.33333333333333331</v>
      </c>
      <c r="IB146" s="565">
        <f>INDEX(VENDREDI!$B$6:$B$29,MATCH($A$146,VENDREDI!AB6:AB29,0))</f>
        <v>0.33333333333333331</v>
      </c>
      <c r="IC146" s="572">
        <f t="shared" si="136"/>
        <v>0.66666666666666663</v>
      </c>
      <c r="IG146" s="772">
        <f t="shared" si="137"/>
        <v>0</v>
      </c>
      <c r="JG146" s="572">
        <f t="shared" si="138"/>
        <v>0</v>
      </c>
      <c r="JI146" s="772">
        <f t="shared" si="139"/>
        <v>0</v>
      </c>
      <c r="KI146" s="572">
        <f t="shared" si="140"/>
        <v>0</v>
      </c>
      <c r="KK146" s="565">
        <f t="shared" si="141"/>
        <v>0</v>
      </c>
      <c r="LK146" s="572">
        <f t="shared" si="142"/>
        <v>0</v>
      </c>
      <c r="LM146" s="565">
        <f t="shared" si="143"/>
        <v>0</v>
      </c>
      <c r="MM146" s="572">
        <f t="shared" si="144"/>
        <v>0</v>
      </c>
      <c r="MP146" s="565">
        <f t="shared" si="145"/>
        <v>0</v>
      </c>
      <c r="NP146" s="572">
        <f t="shared" si="146"/>
        <v>0</v>
      </c>
      <c r="NS146" s="564">
        <f t="shared" si="147"/>
        <v>0</v>
      </c>
      <c r="NT146" s="617" t="e">
        <f>INDEX(LUNDI!$B$63:$B$66,MATCH(A146,LUNDI!$D$63:$D$66,0))</f>
        <v>#N/A</v>
      </c>
      <c r="NU146" s="618" t="e">
        <f>INDEX(LUNDI!$B$63:$B$66,MATCH(A146,LUNDI!$E$63:$E$66,0))</f>
        <v>#N/A</v>
      </c>
      <c r="NV146" s="625" t="e">
        <f>INDEX(LUNDI!$H$63:$H$66,MATCH(A146,LUNDI!$J$63:$J$66,0))</f>
        <v>#N/A</v>
      </c>
      <c r="NW146" s="626" t="e">
        <f>INDEX(LUNDI!$H$63:$H$66,MATCH(A146,LUNDI!$K$63:$K$66,0))</f>
        <v>#N/A</v>
      </c>
      <c r="NX146" s="617" t="e">
        <f>INDEX(MARDI!$B$63:$B$66,MATCH(A146,MARDI!$D$63:$D$66,0))</f>
        <v>#N/A</v>
      </c>
      <c r="NY146" s="618" t="e">
        <f>INDEX(MARDI!$B$63:$B$66,MATCH(A146,MARDI!$E$63:$E$66,0))</f>
        <v>#N/A</v>
      </c>
      <c r="NZ146" s="625" t="e">
        <f>INDEX(MARDI!$H$63:$H$66,MATCH(A146,MARDI!$J$63:$J$66,0))</f>
        <v>#N/A</v>
      </c>
      <c r="OA146" s="626" t="e">
        <f>INDEX(MARDI!$H$63:$H$66,MATCH(A146,MARDI!$K$63:$K$66,0))</f>
        <v>#N/A</v>
      </c>
      <c r="OB146" s="617" t="e">
        <f>INDEX(MERCREDI!$B$63:$B$66,MATCH(A146,MERCREDI!$D$63:$D$66,0))</f>
        <v>#N/A</v>
      </c>
      <c r="OC146" s="618" t="e">
        <f>INDEX(MERCREDI!$B$63:$B$66,MATCH(A146,MERCREDI!$E$63:$E$66,0))</f>
        <v>#N/A</v>
      </c>
      <c r="OD146" s="625" t="e">
        <f>INDEX(MERCREDI!$H$63:$H$66,MATCH(A146,MERCREDI!$J$63:$J$66,0))</f>
        <v>#N/A</v>
      </c>
      <c r="OE146" s="626" t="e">
        <f>INDEX(MERCREDI!$H$63:$H$66,MATCH(A146,MERCREDI!$K$63:$K$66,0))</f>
        <v>#N/A</v>
      </c>
      <c r="OF146" s="617" t="e">
        <f>INDEX(JEUDI!$B$63:$B$66,MATCH(A146,JEUDI!$D$63:$D$66,0))</f>
        <v>#N/A</v>
      </c>
      <c r="OG146" s="618" t="e">
        <f>INDEX(JEUDI!$B$63:$B$66,MATCH(A146,JEUDI!$E$63:$E$66,0))</f>
        <v>#N/A</v>
      </c>
      <c r="OH146" s="625" t="e">
        <f>INDEX(JEUDI!$H$63:$H$66,MATCH(A146,JEUDI!$J$63:$J$66,0))</f>
        <v>#N/A</v>
      </c>
      <c r="OI146" s="626" t="e">
        <f>INDEX(JEUDI!$H$63:$H$66,MATCH(A146,JEUDI!$K$63:$K$66,0))</f>
        <v>#N/A</v>
      </c>
      <c r="OJ146" s="617" t="e">
        <f>INDEX(VENDREDI!$B$63:$B$66,MATCH(A146,VENDREDI!$D$63:$D$66,0))</f>
        <v>#N/A</v>
      </c>
      <c r="OK146" s="618" t="e">
        <f>INDEX(VENDREDI!$B$63:$B$66,MATCH(A146,VENDREDI!$E$63:$E$66,0))</f>
        <v>#N/A</v>
      </c>
      <c r="OL146" s="625" t="e">
        <f>INDEX(VENDREDI!$H$63:$H$66,MATCH(A146,VENDREDI!$J$63:$J$66,0))</f>
        <v>#N/A</v>
      </c>
      <c r="OM146" s="626" t="e">
        <f>INDEX(VENDREDI!$H$63:$H$66,MATCH(A146,VENDREDI!$K$63:$K$66,0))</f>
        <v>#N/A</v>
      </c>
      <c r="ON146" s="669">
        <f t="shared" si="148"/>
        <v>0</v>
      </c>
      <c r="OO146" s="641" t="e">
        <f>INDEX(LUNDI!$C$63:$C$66,MATCH(A146,LUNDI!$D$63:$D$66,0))</f>
        <v>#N/A</v>
      </c>
      <c r="OP146" s="642" t="e">
        <f>INDEX(LUNDI!$C$63:$C$66,MATCH(A146,LUNDI!$E$63:$E$66,0))</f>
        <v>#N/A</v>
      </c>
      <c r="OQ146" s="645" t="e">
        <f>INDEX(LUNDI!$I$63:$I$66,MATCH(A146,LUNDI!$J$63:$J$66,0))</f>
        <v>#N/A</v>
      </c>
      <c r="OR146" s="646" t="e">
        <f>INDEX(LUNDI!$I$63:$I$66,MATCH(A146,LUNDI!$K$63:$K$66,0))</f>
        <v>#N/A</v>
      </c>
      <c r="OS146" s="649" t="e">
        <f>INDEX(MARDI!$C$63:$C$66,MATCH(A146,MARDI!$D$63:$D$66,0))</f>
        <v>#N/A</v>
      </c>
      <c r="OT146" s="650" t="e">
        <f>INDEX(MARDI!$C$63:$C$66,MATCH(A146,MARDI!$E$63:$E$66,0))</f>
        <v>#N/A</v>
      </c>
      <c r="OU146" s="651" t="e">
        <f>INDEX(MARDI!$I$63:$I$66,MATCH(A146,MARDI!$J$63:$J$66,0))</f>
        <v>#N/A</v>
      </c>
      <c r="OV146" s="652" t="e">
        <f>INDEX(MARDI!$I$63:$I$66,MATCH(A146,MARDI!$K$63:$K$66,0))</f>
        <v>#N/A</v>
      </c>
      <c r="OW146" s="657" t="e">
        <f>INDEX(MERCREDI!$C$63:$C$66,MATCH(A146,MERCREDI!$D$63:$D$66,0))</f>
        <v>#N/A</v>
      </c>
      <c r="OX146" s="658" t="e">
        <f>INDEX(MERCREDI!$C$63:$C$66,MATCH(A146,MERCREDI!$E$63:$E$66,0))</f>
        <v>#N/A</v>
      </c>
      <c r="OY146" s="659" t="e">
        <f>INDEX(MERCREDI!$I$63:$I$66,MATCH(A146,MERCREDI!$J$63:$J$66,0))</f>
        <v>#N/A</v>
      </c>
      <c r="OZ146" s="660" t="e">
        <f>INDEX(MERCREDI!$I$63:$I$66,MATCH(A146,MERCREDI!$K$63:$K$66,0))</f>
        <v>#N/A</v>
      </c>
      <c r="PA146" s="657" t="e">
        <f>INDEX(JEUDI!$C$63:$C$66,MATCH(A146,JEUDI!$D$63:$D$66,0))</f>
        <v>#N/A</v>
      </c>
      <c r="PB146" s="658" t="e">
        <f>INDEX(JEUDI!$C$63:$C$66,MATCH(A146,JEUDI!$E$63:$E$66,0))</f>
        <v>#N/A</v>
      </c>
      <c r="PC146" s="659" t="e">
        <f>INDEX(JEUDI!$I$63:$I$66,MATCH(A146,JEUDI!$J$63:$J$66,0))</f>
        <v>#N/A</v>
      </c>
      <c r="PD146" s="660" t="e">
        <f>INDEX(JEUDI!$I$63:$I$66,MATCH(A146,JEUDI!$K$63:$K$66,0))</f>
        <v>#N/A</v>
      </c>
      <c r="PE146" s="657" t="e">
        <f>INDEX(VENDREDI!$C$63:$C$66,MATCH(A146,VENDREDI!$D$63:$D$66,0))</f>
        <v>#N/A</v>
      </c>
      <c r="PF146" s="658" t="e">
        <f>INDEX(VENDREDI!$C$63:$C$66,MATCH(A146,VENDREDI!$E$63:$E$66,0))</f>
        <v>#N/A</v>
      </c>
      <c r="PG146" s="659" t="e">
        <f>INDEX(VENDREDI!$I$63:$I$66,MATCH(A146,VENDREDI!$J$63:$J$66,0))</f>
        <v>#N/A</v>
      </c>
      <c r="PH146" s="660" t="e">
        <f>INDEX(VENDREDI!$I$63:$I$66,MATCH(A146,VENDREDI!$K$63:$K$66,0))</f>
        <v>#N/A</v>
      </c>
    </row>
    <row r="147" spans="1:461" x14ac:dyDescent="0.25">
      <c r="A147" s="199">
        <f>'LISTE DES PROFS'!A142</f>
        <v>0</v>
      </c>
      <c r="B147" s="226">
        <f t="shared" si="122"/>
        <v>0</v>
      </c>
      <c r="C147" s="487">
        <f t="shared" si="123"/>
        <v>0</v>
      </c>
      <c r="D147" s="481">
        <f t="shared" si="124"/>
        <v>0</v>
      </c>
      <c r="E147" s="482">
        <f t="shared" si="125"/>
        <v>0</v>
      </c>
      <c r="F147" s="226">
        <f t="shared" si="126"/>
        <v>0</v>
      </c>
      <c r="G147" s="487">
        <f t="shared" si="127"/>
        <v>0</v>
      </c>
      <c r="H147" s="481">
        <f t="shared" si="97"/>
        <v>0</v>
      </c>
      <c r="I147" s="482">
        <f t="shared" si="128"/>
        <v>0</v>
      </c>
      <c r="J147" s="226">
        <f t="shared" si="105"/>
        <v>0</v>
      </c>
      <c r="K147" s="487">
        <f t="shared" si="106"/>
        <v>0</v>
      </c>
      <c r="L147" s="481">
        <f t="shared" si="107"/>
        <v>0</v>
      </c>
      <c r="M147" s="482">
        <f t="shared" si="108"/>
        <v>0</v>
      </c>
      <c r="N147" s="492">
        <f t="shared" si="129"/>
        <v>0</v>
      </c>
      <c r="P147" s="226">
        <f>COUNTIF(LUNDI!$D$6:$AB$15,A147)</f>
        <v>0</v>
      </c>
      <c r="Q147" s="228">
        <f>COUNTIF(LUNDI!$D$20:$Y$29,A147)</f>
        <v>0</v>
      </c>
      <c r="R147" s="444">
        <f t="shared" si="109"/>
        <v>0</v>
      </c>
      <c r="S147" s="228">
        <f>COUNTIF(MARDI!$D$6:$AB$15,A147)</f>
        <v>0</v>
      </c>
      <c r="T147" s="228">
        <f>COUNTIF(MARDI!$D$20:$Y$29,A147)</f>
        <v>0</v>
      </c>
      <c r="U147" s="444">
        <f t="shared" si="110"/>
        <v>0</v>
      </c>
      <c r="V147" s="228">
        <f>COUNTIF(MERCREDI!$D$6:$AB$15,A147)</f>
        <v>0</v>
      </c>
      <c r="W147" s="228">
        <f>COUNTIF(MERCREDI!$D$20:$Y$29,A147)</f>
        <v>0</v>
      </c>
      <c r="X147" s="444">
        <f t="shared" si="111"/>
        <v>0</v>
      </c>
      <c r="Y147" s="228">
        <f>COUNTIF(JEUDI!$D$6:$AB$15,A147)</f>
        <v>0</v>
      </c>
      <c r="Z147" s="228">
        <f>COUNTIF(JEUDI!$D$20:$Y$29,A147)</f>
        <v>0</v>
      </c>
      <c r="AA147" s="444">
        <f t="shared" si="112"/>
        <v>0</v>
      </c>
      <c r="AB147" s="228">
        <f>COUNTIF(VENDREDI!$D$6:$AB$15,A147)</f>
        <v>0</v>
      </c>
      <c r="AC147" s="229">
        <f>COUNTIF(VENDREDI!$D$20:$Y$29,A147)</f>
        <v>0</v>
      </c>
      <c r="AD147" s="451">
        <f t="shared" si="113"/>
        <v>0</v>
      </c>
      <c r="AE147" s="226">
        <f>COUNTIF(LUNDI!$D$63:$D$66,A147)</f>
        <v>0</v>
      </c>
      <c r="AF147" s="227">
        <f>COUNTIF(LUNDI!$E$63:$E$66,A147)</f>
        <v>0</v>
      </c>
      <c r="AG147" s="228">
        <f>COUNTIF(MARDI!$D$63:$D$66,A147)</f>
        <v>0</v>
      </c>
      <c r="AH147" s="234">
        <f>COUNTIF(MARDI!$E$63:$E$66,A147)</f>
        <v>0</v>
      </c>
      <c r="AI147" s="228">
        <f>COUNTIF(MERCREDI!$D$63:$D$66,A147)</f>
        <v>0</v>
      </c>
      <c r="AJ147" s="234">
        <f>COUNTIF(MERCREDI!$E$63:$E$66,A147)</f>
        <v>0</v>
      </c>
      <c r="AK147" s="228">
        <f>COUNTIF(JEUDI!$D$63:$D$66,A147)</f>
        <v>0</v>
      </c>
      <c r="AL147" s="227">
        <f>COUNTIF(JEUDI!$E$63:$E$66,A147)</f>
        <v>0</v>
      </c>
      <c r="AM147" s="228">
        <f>COUNTIF(VENDREDI!$D$63:$D$66,A147)</f>
        <v>0</v>
      </c>
      <c r="AN147" s="525">
        <f>COUNTIF(VENDREDI!$E$63:$E$66,A147)</f>
        <v>0</v>
      </c>
      <c r="AO147" s="226">
        <f>COUNTIF(LUNDI!$F$63:$F$66,A147)</f>
        <v>0</v>
      </c>
      <c r="AP147" s="227"/>
      <c r="AQ147" s="228">
        <f>COUNTIF(MARDI!$F$63:$F$66,A147)</f>
        <v>0</v>
      </c>
      <c r="AR147" s="227"/>
      <c r="AS147" s="228">
        <f>COUNTIF(MERCREDI!$F$63:$F$66,A147)</f>
        <v>0</v>
      </c>
      <c r="AT147" s="227"/>
      <c r="AU147" s="228">
        <f>COUNTIF(JEUDI!$F$63:$F$66,A147)</f>
        <v>0</v>
      </c>
      <c r="AV147" s="227"/>
      <c r="AW147" s="229">
        <f>COUNTIF(VENDREDI!$F$63:$F$66,A147)</f>
        <v>0</v>
      </c>
      <c r="AZ147" s="236">
        <f>COUNTIF(LUNDI!$D$35:$AB$44,A147)</f>
        <v>0</v>
      </c>
      <c r="BA147" s="237">
        <f>COUNTIF(LUNDI!$D$49:$Y$58,A147)</f>
        <v>0</v>
      </c>
      <c r="BB147" s="444">
        <f t="shared" si="114"/>
        <v>0</v>
      </c>
      <c r="BC147" s="237">
        <f>COUNTIF(MARDI!$D$35:$AB$44,A147)</f>
        <v>0</v>
      </c>
      <c r="BD147" s="237">
        <f>COUNTIF(MARDI!$D$49:$Y$58,A147)</f>
        <v>0</v>
      </c>
      <c r="BE147" s="444">
        <f t="shared" si="115"/>
        <v>0</v>
      </c>
      <c r="BF147" s="237">
        <f>COUNTIF(MERCREDI!$D$35:$AB$44,A147)</f>
        <v>0</v>
      </c>
      <c r="BG147" s="237">
        <f>COUNTIF(MERCREDI!$D$49:$Y$58,A147)</f>
        <v>0</v>
      </c>
      <c r="BH147" s="444">
        <f t="shared" si="116"/>
        <v>0</v>
      </c>
      <c r="BI147" s="237">
        <f>COUNTIF(JEUDI!$D$35:$AB$44,A147)</f>
        <v>0</v>
      </c>
      <c r="BJ147" s="237">
        <f>COUNTIF(JEUDI!$D$49:$Y$58,A147)</f>
        <v>0</v>
      </c>
      <c r="BK147" s="444">
        <f t="shared" si="117"/>
        <v>0</v>
      </c>
      <c r="BL147" s="237">
        <f>COUNTIF(VENDREDI!$D$35:$AB$44,A147)</f>
        <v>0</v>
      </c>
      <c r="BM147" s="238">
        <f>COUNTIF(VENDREDI!$D$49:$Y$58,A147)</f>
        <v>0</v>
      </c>
      <c r="BN147" s="451">
        <f t="shared" si="118"/>
        <v>0</v>
      </c>
      <c r="BO147" s="207">
        <f>COUNTIF(LUNDI!$J$63:$J$66,A147)</f>
        <v>0</v>
      </c>
      <c r="BP147" s="41">
        <f>COUNTIF(LUNDI!$K$63:$K$66,A147)</f>
        <v>0</v>
      </c>
      <c r="BQ147" s="207">
        <f>COUNTIF(MARDI!$J$63:$J$66,A147)</f>
        <v>0</v>
      </c>
      <c r="BR147" s="41">
        <f>COUNTIF(MARDI!$K$63:$K$66,A147)</f>
        <v>0</v>
      </c>
      <c r="BS147" s="207">
        <f>COUNTIF(MERCREDI!$J$63:$J$66,A147)</f>
        <v>0</v>
      </c>
      <c r="BT147" s="41">
        <f>COUNTIF(MERCREDI!$K$63:$K$66,A147)</f>
        <v>0</v>
      </c>
      <c r="BU147" s="207">
        <f>COUNTIF(JEUDI!$J$63:$J$66,A147)</f>
        <v>0</v>
      </c>
      <c r="BV147" s="41">
        <f>COUNTIF(JEUDI!$K$63:$K$66,A147)</f>
        <v>0</v>
      </c>
      <c r="BW147" s="207">
        <f>COUNTIF(VENDREDI!$J$63:$J$66,A147)</f>
        <v>0</v>
      </c>
      <c r="BX147" s="42">
        <f>COUNTIF(VENDREDI!$K$63:$K$66,A147)</f>
        <v>0</v>
      </c>
      <c r="BY147" s="207">
        <f>COUNTIF(LUNDI!$L$66:$L203,A147)</f>
        <v>0</v>
      </c>
      <c r="BZ147" s="208"/>
      <c r="CA147" s="41">
        <f>COUNTIF(MARDI!$L$63:$L$66,A147)</f>
        <v>0</v>
      </c>
      <c r="CB147" s="208"/>
      <c r="CC147" s="208">
        <f>COUNTIF(MERCREDI!$L$63:$L$66,A147)</f>
        <v>0</v>
      </c>
      <c r="CD147" s="208"/>
      <c r="CE147" s="41">
        <f>COUNTIF(JEUDI!$L$63:$L$66,A147)</f>
        <v>0</v>
      </c>
      <c r="CF147" s="208"/>
      <c r="CG147" s="209">
        <f>COUNTIF(VENDREDI!$L$63:$L$66,A147)</f>
        <v>0</v>
      </c>
      <c r="CH147" s="466"/>
      <c r="CI147" s="466"/>
      <c r="CJ147" s="466"/>
      <c r="CK147" s="43">
        <f>COUNTIF(LUNDI!$O$64:$O$66,A147)</f>
        <v>0</v>
      </c>
      <c r="CL147" s="41">
        <f>COUNTIF(MARDI!$O$64:$O$66,A147)</f>
        <v>0</v>
      </c>
      <c r="CM147" s="41">
        <f>COUNTIF(MERCREDI!$O$64:$O$66,A147)</f>
        <v>0</v>
      </c>
      <c r="CN147" s="41">
        <f>COUNTIF(JEUDI!$O$64:$O$66,A147)</f>
        <v>0</v>
      </c>
      <c r="CO147" s="42">
        <f>COUNTIF(VENDREDI!$O$64:$O$66,A147)</f>
        <v>0</v>
      </c>
      <c r="CQ147" s="43">
        <f>COUNTIF(LUNDI!$P$64:$P$66,A147)</f>
        <v>0</v>
      </c>
      <c r="CR147" s="41">
        <f>COUNTIF(MARDI!$P$64:$P$66,A147)</f>
        <v>0</v>
      </c>
      <c r="CS147" s="41">
        <f>COUNTIF(MERCREDI!$P$64:$P$66,A147)</f>
        <v>0</v>
      </c>
      <c r="CT147" s="41">
        <f>COUNTIF(JEUDI!$P$64:$P$66,A147)</f>
        <v>0</v>
      </c>
      <c r="CU147" s="42">
        <f>COUNTIF(VENDREDI!$P$64:$P$66,A147)</f>
        <v>0</v>
      </c>
      <c r="CV147" s="543">
        <f t="shared" si="130"/>
        <v>0</v>
      </c>
      <c r="CW147" s="559" t="e">
        <f>INDEX(LUNDI!$B$6:$B$29,MATCH($A$147,LUNDI!D6:D29,0))</f>
        <v>#N/A</v>
      </c>
      <c r="CX147" s="559" t="e">
        <f>INDEX(LUNDI!$B$6:$B$29,MATCH($A$147,LUNDI!E6:E29,0))</f>
        <v>#N/A</v>
      </c>
      <c r="CY147" s="559" t="e">
        <f>INDEX(LUNDI!$B$6:$B$29,MATCH($A$147,LUNDI!F6:F29,0))</f>
        <v>#N/A</v>
      </c>
      <c r="CZ147" s="559" t="e">
        <f>INDEX(LUNDI!$B$6:$B$29,MATCH($A$147,LUNDI!G6:G29,0))</f>
        <v>#N/A</v>
      </c>
      <c r="DA147" s="559" t="e">
        <f>INDEX(LUNDI!$B$6:$B$29,MATCH($A$147,LUNDI!H6:H29,0))</f>
        <v>#N/A</v>
      </c>
      <c r="DB147" s="559" t="e">
        <f>INDEX(LUNDI!$B$6:$B$29,MATCH($A$147,LUNDI!I6:I29,0))</f>
        <v>#N/A</v>
      </c>
      <c r="DC147" s="559" t="e">
        <f>INDEX(LUNDI!$B$6:$B$29,MATCH($A$147,LUNDI!J6:J29,0))</f>
        <v>#N/A</v>
      </c>
      <c r="DD147" s="559" t="e">
        <f>INDEX(LUNDI!$B$6:$B$29,MATCH($A$147,LUNDI!K6:K29,0))</f>
        <v>#N/A</v>
      </c>
      <c r="DE147" s="559" t="e">
        <f>INDEX(LUNDI!$B$6:$B$29,MATCH($A$147,LUNDI!L6:L29,0))</f>
        <v>#N/A</v>
      </c>
      <c r="DF147" s="559" t="e">
        <f>INDEX(LUNDI!$B$6:$B$29,MATCH($A$147,LUNDI!M6:M29,0))</f>
        <v>#N/A</v>
      </c>
      <c r="DG147" s="559" t="e">
        <f>INDEX(LUNDI!$B$6:$B$29,MATCH($A$147,LUNDI!N6:N29,0))</f>
        <v>#N/A</v>
      </c>
      <c r="DH147" s="559" t="e">
        <f>INDEX(LUNDI!$B$6:$B$29,MATCH($A$147,LUNDI!O6:O29,0))</f>
        <v>#N/A</v>
      </c>
      <c r="DI147" s="559" t="e">
        <f>INDEX(LUNDI!$B$6:$B$29,MATCH($A$147,LUNDI!P6:P29,0))</f>
        <v>#N/A</v>
      </c>
      <c r="DJ147" s="559" t="e">
        <f>INDEX(LUNDI!$B$6:$B$29,MATCH($A$147,LUNDI!Q6:Q29,0))</f>
        <v>#N/A</v>
      </c>
      <c r="DK147" s="559" t="e">
        <f>INDEX(LUNDI!$B$6:$B$29,MATCH($A$147,LUNDI!R6:R29,0))</f>
        <v>#N/A</v>
      </c>
      <c r="DL147" s="559" t="e">
        <f>INDEX(LUNDI!$B$6:$B$29,MATCH($A$147,LUNDI!S6:S29,0))</f>
        <v>#N/A</v>
      </c>
      <c r="DM147" s="559" t="e">
        <f>INDEX(LUNDI!$B$6:$B$29,MATCH($A$147,LUNDI!T6:T29,0))</f>
        <v>#N/A</v>
      </c>
      <c r="DN147" s="559" t="e">
        <f>INDEX(LUNDI!$B$6:$B$29,MATCH($A$147,LUNDI!U6:U29,0))</f>
        <v>#N/A</v>
      </c>
      <c r="DO147" s="559" t="e">
        <f>INDEX(LUNDI!$B$6:$B$29,MATCH($A$147,LUNDI!V6:V29,0))</f>
        <v>#N/A</v>
      </c>
      <c r="DP147" s="559" t="e">
        <f>INDEX(LUNDI!$B$6:$B$29,MATCH($A$147,LUNDI!W6:W29,0))</f>
        <v>#N/A</v>
      </c>
      <c r="DQ147" s="559" t="e">
        <f>INDEX(LUNDI!$B$6:$B$29,MATCH($A$147,LUNDI!X6:X29,0))</f>
        <v>#N/A</v>
      </c>
      <c r="DR147" s="559" t="e">
        <f>INDEX(LUNDI!$B$6:$B$29,MATCH($A$147,LUNDI!Y6:Y29,0))</f>
        <v>#N/A</v>
      </c>
      <c r="DS147" s="559" t="e">
        <f>INDEX(LUNDI!$B$6:$B$29,MATCH($A$147,LUNDI!Z6:Z29,0))</f>
        <v>#N/A</v>
      </c>
      <c r="DT147" s="559">
        <f>INDEX(LUNDI!$B$6:$B$29,MATCH($A$147,LUNDI!AA6:AA29,0))</f>
        <v>0.33333333333333331</v>
      </c>
      <c r="DU147" s="559">
        <f>INDEX(LUNDI!$B$6:$B$29,MATCH($A$147,LUNDI!AB6:AB29,0))</f>
        <v>0.33333333333333331</v>
      </c>
      <c r="DV147" s="572">
        <f t="shared" si="119"/>
        <v>0.66666666666666663</v>
      </c>
      <c r="DW147" s="543">
        <f t="shared" si="120"/>
        <v>0</v>
      </c>
      <c r="DX147" s="559" t="e">
        <f>INDEX(MARDI!$B$6:$B$29,MATCH($A$147,MARDI!D6:D29,0))</f>
        <v>#N/A</v>
      </c>
      <c r="DY147" s="559" t="e">
        <f>INDEX(MARDI!$B$6:$B$29,MATCH($A$147,MARDI!E6:E29,0))</f>
        <v>#N/A</v>
      </c>
      <c r="DZ147" s="559" t="e">
        <f>INDEX(MARDI!$B$6:$B$29,MATCH($A$147,MARDI!F6:F29,0))</f>
        <v>#N/A</v>
      </c>
      <c r="EA147" s="559" t="e">
        <f>INDEX(MARDI!$B$6:$B$29,MATCH($A$147,MARDI!G6:G29,0))</f>
        <v>#N/A</v>
      </c>
      <c r="EB147" s="559" t="e">
        <f>INDEX(MARDI!$B$6:$B$29,MATCH($A$147,MARDI!H6:H29,0))</f>
        <v>#N/A</v>
      </c>
      <c r="EC147" s="559" t="e">
        <f>INDEX(MARDI!$B$6:$B$29,MATCH($A$147,MARDI!I6:I29,0))</f>
        <v>#N/A</v>
      </c>
      <c r="ED147" s="559" t="e">
        <f>INDEX(MARDI!$B$6:$B$29,MATCH($A$147,MARDI!J6:J29,0))</f>
        <v>#N/A</v>
      </c>
      <c r="EE147" s="559" t="e">
        <f>INDEX(MARDI!$B$6:$B$29,MATCH($A$147,MARDI!K6:K29,0))</f>
        <v>#N/A</v>
      </c>
      <c r="EF147" s="559" t="e">
        <f>INDEX(MARDI!$B$6:$B$29,MATCH($A$147,MARDI!L6:L29,0))</f>
        <v>#N/A</v>
      </c>
      <c r="EG147" s="559" t="e">
        <f>INDEX(MARDI!$B$6:$B$29,MATCH($A$147,MARDI!M6:M29,0))</f>
        <v>#N/A</v>
      </c>
      <c r="EH147" s="559" t="e">
        <f>INDEX(MARDI!$B$6:$B$29,MATCH($A$147,MARDI!N6:N29,0))</f>
        <v>#N/A</v>
      </c>
      <c r="EI147" s="559" t="e">
        <f>INDEX(MARDI!$B$6:$B$29,MATCH($A$147,MARDI!O6:O29,0))</f>
        <v>#N/A</v>
      </c>
      <c r="EJ147" s="559" t="e">
        <f>INDEX(MARDI!$B$6:$B$29,MATCH($A$147,MARDI!P6:P29,0))</f>
        <v>#N/A</v>
      </c>
      <c r="EK147" s="559" t="e">
        <f>INDEX(MARDI!$B$6:$B$29,MATCH($A$147,MARDI!Q6:Q29,0))</f>
        <v>#N/A</v>
      </c>
      <c r="EL147" s="559" t="e">
        <f>INDEX(MARDI!$B$6:$B$29,MATCH($A$147,MARDI!R6:R29,0))</f>
        <v>#N/A</v>
      </c>
      <c r="EM147" s="559" t="e">
        <f>INDEX(MARDI!$B$6:$B$29,MATCH($A$147,MARDI!S6:S29,0))</f>
        <v>#N/A</v>
      </c>
      <c r="EN147" s="559" t="e">
        <f>INDEX(MARDI!$B$6:$B$29,MATCH($A$147,MARDI!T6:T29,0))</f>
        <v>#N/A</v>
      </c>
      <c r="EO147" s="559" t="e">
        <f>INDEX(MARDI!$B$6:$B$29,MATCH($A$147,MARDI!U6:U29,0))</f>
        <v>#N/A</v>
      </c>
      <c r="EP147" s="559" t="e">
        <f>INDEX(MARDI!$B$6:$B$29,MATCH($A$147,MARDI!V6:V29,0))</f>
        <v>#N/A</v>
      </c>
      <c r="EQ147" s="559" t="e">
        <f>INDEX(MARDI!$B$6:$B$29,MATCH($A$147,MARDI!W6:W29,0))</f>
        <v>#N/A</v>
      </c>
      <c r="ER147" s="559" t="e">
        <f>INDEX(MARDI!$B$6:$B$29,MATCH($A$147,MARDI!X6:X29,0))</f>
        <v>#N/A</v>
      </c>
      <c r="ES147" s="559" t="e">
        <f>INDEX(MARDI!$B$6:$B$29,MATCH($A$147,MARDI!Y6:Y29,0))</f>
        <v>#N/A</v>
      </c>
      <c r="ET147" s="559" t="e">
        <f>INDEX(MARDI!$B$6:$B$29,MATCH($A$147,MARDI!Z6:Z29,0))</f>
        <v>#N/A</v>
      </c>
      <c r="EU147" s="559">
        <f>INDEX(MARDI!$B$6:$B$29,MATCH($A$147,MARDI!AA6:AA29,0))</f>
        <v>0.33333333333333331</v>
      </c>
      <c r="EV147" s="559">
        <f>INDEX(MARDI!$B$6:$B$29,MATCH($A$147,MARDI!AB6:AB29,0))</f>
        <v>0.33333333333333331</v>
      </c>
      <c r="EW147" s="572">
        <f t="shared" si="121"/>
        <v>0.66666666666666663</v>
      </c>
      <c r="EY147" s="568">
        <f t="shared" si="131"/>
        <v>0</v>
      </c>
      <c r="EZ147" s="559" t="e">
        <f>INDEX(MERCREDI!$B$6:$B$29,MATCH($A$147,MERCREDI!D6:D29,0))</f>
        <v>#N/A</v>
      </c>
      <c r="FA147" s="559" t="e">
        <f>INDEX(MERCREDI!$B$6:$B$29,MATCH($A$147,MERCREDI!E6:E29,0))</f>
        <v>#N/A</v>
      </c>
      <c r="FB147" s="559" t="e">
        <f>INDEX(MERCREDI!$B$6:$B$29,MATCH($A$147,MERCREDI!F6:F29,0))</f>
        <v>#N/A</v>
      </c>
      <c r="FC147" s="559" t="e">
        <f>INDEX(MERCREDI!$B$6:$B$29,MATCH($A$147,MERCREDI!G6:G29,0))</f>
        <v>#N/A</v>
      </c>
      <c r="FD147" s="559" t="e">
        <f>INDEX(MERCREDI!$B$6:$B$29,MATCH($A$147,MERCREDI!H6:H29,0))</f>
        <v>#N/A</v>
      </c>
      <c r="FE147" s="559" t="e">
        <f>INDEX(MERCREDI!$B$6:$B$29,MATCH($A$147,MERCREDI!I6:I29,0))</f>
        <v>#N/A</v>
      </c>
      <c r="FF147" s="559" t="e">
        <f>INDEX(MERCREDI!$B$6:$B$29,MATCH($A$147,MERCREDI!J6:J29,0))</f>
        <v>#N/A</v>
      </c>
      <c r="FG147" s="559" t="e">
        <f>INDEX(MERCREDI!$B$6:$B$29,MATCH($A$147,MERCREDI!K6:K29,0))</f>
        <v>#N/A</v>
      </c>
      <c r="FH147" s="559" t="e">
        <f>INDEX(MERCREDI!$B$6:$B$29,MATCH($A$147,MERCREDI!L6:L29,0))</f>
        <v>#N/A</v>
      </c>
      <c r="FI147" s="559" t="e">
        <f>INDEX(MERCREDI!$B$6:$B$29,MATCH($A$147,MERCREDI!M6:M29,0))</f>
        <v>#N/A</v>
      </c>
      <c r="FJ147" s="559" t="e">
        <f>INDEX(MERCREDI!$B$6:$B$29,MATCH($A$147,MERCREDI!N6:N29,0))</f>
        <v>#N/A</v>
      </c>
      <c r="FK147" s="559" t="e">
        <f>INDEX(MERCREDI!$B$6:$B$29,MATCH($A$147,MERCREDI!O6:O29,0))</f>
        <v>#N/A</v>
      </c>
      <c r="FL147" s="559" t="e">
        <f>INDEX(MERCREDI!$B$6:$B$29,MATCH($A$147,MERCREDI!P6:P29,0))</f>
        <v>#N/A</v>
      </c>
      <c r="FM147" s="559" t="e">
        <f>INDEX(MERCREDI!$B$6:$B$29,MATCH($A$147,MERCREDI!Q6:Q29,0))</f>
        <v>#N/A</v>
      </c>
      <c r="FN147" s="559" t="e">
        <f>INDEX(MERCREDI!$B$6:$B$29,MATCH($A$147,MERCREDI!R6:R29,0))</f>
        <v>#N/A</v>
      </c>
      <c r="FO147" s="559" t="e">
        <f>INDEX(MERCREDI!$B$6:$B$29,MATCH($A$147,MERCREDI!S6:S29,0))</f>
        <v>#N/A</v>
      </c>
      <c r="FP147" s="559" t="e">
        <f>INDEX(MERCREDI!$B$6:$B$29,MATCH($A$147,MERCREDI!T6:T29,0))</f>
        <v>#N/A</v>
      </c>
      <c r="FQ147" s="559" t="e">
        <f>INDEX(MERCREDI!$B$6:$B$29,MATCH($A$147,MERCREDI!U6:U29,0))</f>
        <v>#N/A</v>
      </c>
      <c r="FR147" s="559" t="e">
        <f>INDEX(MERCREDI!$B$6:$B$29,MATCH($A$147,MERCREDI!V6:V29,0))</f>
        <v>#N/A</v>
      </c>
      <c r="FS147" s="559" t="e">
        <f>INDEX(MERCREDI!$B$6:$B$29,MATCH($A$147,MERCREDI!W6:W29,0))</f>
        <v>#N/A</v>
      </c>
      <c r="FT147" s="559" t="e">
        <f>INDEX(MERCREDI!$B$6:$B$29,MATCH($A$147,MERCREDI!X6:X29,0))</f>
        <v>#N/A</v>
      </c>
      <c r="FU147" s="559" t="e">
        <f>INDEX(MERCREDI!$B$6:$B$29,MATCH($A$147,MERCREDI!Y6:Y29,0))</f>
        <v>#N/A</v>
      </c>
      <c r="FV147" s="559" t="e">
        <f>INDEX(MERCREDI!$B$6:$B$29,MATCH($A$147,MERCREDI!Z6:Z29,0))</f>
        <v>#N/A</v>
      </c>
      <c r="FW147" s="559">
        <f>INDEX(MERCREDI!$B$6:$B$29,MATCH($A$147,MERCREDI!AA6:AA29,0))</f>
        <v>0.33333333333333331</v>
      </c>
      <c r="FX147" s="559">
        <f>INDEX(MERCREDI!$B$6:$B$29,MATCH($A$147,MERCREDI!AB6:AB29,0))</f>
        <v>0.33333333333333331</v>
      </c>
      <c r="FY147" s="572">
        <f t="shared" si="132"/>
        <v>0.66666666666666663</v>
      </c>
      <c r="GA147" s="570">
        <f t="shared" si="133"/>
        <v>0</v>
      </c>
      <c r="GB147" s="565" t="e">
        <f>INDEX(JEUDI!$B$6:$B$29,MATCH($A$147,JEUDI!D6:D29,0))</f>
        <v>#N/A</v>
      </c>
      <c r="GC147" s="565" t="e">
        <f>INDEX(JEUDI!$B$6:$B$29,MATCH($A$147,JEUDI!E6:E29,0))</f>
        <v>#N/A</v>
      </c>
      <c r="GD147" s="565" t="e">
        <f>INDEX(JEUDI!$B$6:$B$29,MATCH($A$147,JEUDI!F6:F29,0))</f>
        <v>#N/A</v>
      </c>
      <c r="GE147" s="565" t="e">
        <f>INDEX(JEUDI!$B$6:$B$29,MATCH($A$147,JEUDI!G6:G29,0))</f>
        <v>#N/A</v>
      </c>
      <c r="GF147" s="565" t="e">
        <f>INDEX(JEUDI!$B$6:$B$29,MATCH($A$147,JEUDI!H6:H29,0))</f>
        <v>#N/A</v>
      </c>
      <c r="GG147" s="565" t="e">
        <f>INDEX(JEUDI!$B$6:$B$29,MATCH($A$147,JEUDI!I6:I29,0))</f>
        <v>#N/A</v>
      </c>
      <c r="GH147" s="565" t="e">
        <f>INDEX(JEUDI!$B$6:$B$29,MATCH($A$147,JEUDI!J6:J29,0))</f>
        <v>#N/A</v>
      </c>
      <c r="GI147" s="565" t="e">
        <f>INDEX(JEUDI!$B$6:$B$29,MATCH($A$147,JEUDI!K6:K29,0))</f>
        <v>#N/A</v>
      </c>
      <c r="GJ147" s="565" t="e">
        <f>INDEX(JEUDI!$B$6:$B$29,MATCH($A$147,JEUDI!L6:L29,0))</f>
        <v>#N/A</v>
      </c>
      <c r="GK147" s="565" t="e">
        <f>INDEX(JEUDI!$B$6:$B$29,MATCH($A$147,JEUDI!M6:M29,0))</f>
        <v>#N/A</v>
      </c>
      <c r="GL147" s="565" t="e">
        <f>INDEX(JEUDI!$B$6:$B$29,MATCH($A$147,JEUDI!N6:N29,0))</f>
        <v>#N/A</v>
      </c>
      <c r="GM147" s="565" t="e">
        <f>INDEX(JEUDI!$B$6:$B$29,MATCH($A$147,JEUDI!O6:O29,0))</f>
        <v>#N/A</v>
      </c>
      <c r="GN147" s="565" t="e">
        <f>INDEX(JEUDI!$B$6:$B$29,MATCH($A$147,JEUDI!P6:P29,0))</f>
        <v>#N/A</v>
      </c>
      <c r="GO147" s="565" t="e">
        <f>INDEX(JEUDI!$B$6:$B$29,MATCH($A$147,JEUDI!Q6:Q29,0))</f>
        <v>#N/A</v>
      </c>
      <c r="GP147" s="565" t="e">
        <f>INDEX(JEUDI!$B$6:$B$29,MATCH($A$147,JEUDI!R6:R29,0))</f>
        <v>#N/A</v>
      </c>
      <c r="GQ147" s="565" t="e">
        <f>INDEX(JEUDI!$B$6:$B$29,MATCH($A$147,JEUDI!S6:S29,0))</f>
        <v>#N/A</v>
      </c>
      <c r="GR147" s="565" t="e">
        <f>INDEX(JEUDI!$B$6:$B$29,MATCH($A$147,JEUDI!T6:T29,0))</f>
        <v>#N/A</v>
      </c>
      <c r="GS147" s="565" t="e">
        <f>INDEX(JEUDI!$B$6:$B$29,MATCH($A$147,JEUDI!U6:U29,0))</f>
        <v>#N/A</v>
      </c>
      <c r="GT147" s="565" t="e">
        <f>INDEX(JEUDI!$B$6:$B$29,MATCH($A$147,JEUDI!V6:V29,0))</f>
        <v>#N/A</v>
      </c>
      <c r="GU147" s="565" t="e">
        <f>INDEX(JEUDI!$B$6:$B$29,MATCH($A$147,JEUDI!W6:W29,0))</f>
        <v>#N/A</v>
      </c>
      <c r="GV147" s="565" t="e">
        <f>INDEX(JEUDI!$B$6:$B$29,MATCH($A$147,JEUDI!X6:X29,0))</f>
        <v>#N/A</v>
      </c>
      <c r="GW147" s="565" t="e">
        <f>INDEX(JEUDI!$B$6:$B$29,MATCH($A$147,JEUDI!Y6:Y29,0))</f>
        <v>#N/A</v>
      </c>
      <c r="GX147" s="565" t="e">
        <f>INDEX(JEUDI!$B$6:$B$29,MATCH($A$147,JEUDI!Z6:Z29,0))</f>
        <v>#N/A</v>
      </c>
      <c r="GY147" s="565">
        <f>INDEX(JEUDI!$B$6:$B$29,MATCH($A$147,JEUDI!AA6:AA29,0))</f>
        <v>0.33333333333333331</v>
      </c>
      <c r="GZ147" s="565">
        <f>INDEX(JEUDI!$B$6:$B$29,MATCH($A$147,JEUDI!AB6:AB29,0))</f>
        <v>0.33333333333333331</v>
      </c>
      <c r="HA147" s="572">
        <f t="shared" si="134"/>
        <v>0.66666666666666663</v>
      </c>
      <c r="HC147" s="772">
        <f t="shared" si="135"/>
        <v>0</v>
      </c>
      <c r="HD147" s="565" t="e">
        <f>INDEX(VENDREDI!$B$6:$B$29,MATCH($A$147,VENDREDI!D6:D29,0))</f>
        <v>#N/A</v>
      </c>
      <c r="HE147" s="565" t="e">
        <f>INDEX(VENDREDI!$B$6:$B$29,MATCH($A$147,VENDREDI!E6:E29,0))</f>
        <v>#N/A</v>
      </c>
      <c r="HF147" s="565" t="e">
        <f>INDEX(VENDREDI!$B$6:$B$29,MATCH($A$147,VENDREDI!F6:F29,0))</f>
        <v>#N/A</v>
      </c>
      <c r="HG147" s="565" t="e">
        <f>INDEX(VENDREDI!$B$6:$B$29,MATCH($A$147,VENDREDI!G6:G29,0))</f>
        <v>#N/A</v>
      </c>
      <c r="HH147" s="565" t="e">
        <f>INDEX(VENDREDI!$B$6:$B$29,MATCH($A$147,VENDREDI!H6:H29,0))</f>
        <v>#N/A</v>
      </c>
      <c r="HI147" s="565" t="e">
        <f>INDEX(VENDREDI!$B$6:$B$29,MATCH($A$147,VENDREDI!I6:I29,0))</f>
        <v>#N/A</v>
      </c>
      <c r="HJ147" s="565" t="e">
        <f>INDEX(VENDREDI!$B$6:$B$29,MATCH($A$147,VENDREDI!J6:J29,0))</f>
        <v>#N/A</v>
      </c>
      <c r="HK147" s="565" t="e">
        <f>INDEX(VENDREDI!$B$6:$B$29,MATCH($A$147,VENDREDI!K6:K29,0))</f>
        <v>#N/A</v>
      </c>
      <c r="HL147" s="565" t="e">
        <f>INDEX(VENDREDI!$B$6:$B$29,MATCH($A$147,VENDREDI!L6:L29,0))</f>
        <v>#N/A</v>
      </c>
      <c r="HM147" s="565" t="e">
        <f>INDEX(VENDREDI!$B$6:$B$29,MATCH($A$147,VENDREDI!M6:M29,0))</f>
        <v>#N/A</v>
      </c>
      <c r="HN147" s="565" t="e">
        <f>INDEX(VENDREDI!$B$6:$B$29,MATCH($A$147,VENDREDI!N6:N29,0))</f>
        <v>#N/A</v>
      </c>
      <c r="HO147" s="565" t="e">
        <f>INDEX(VENDREDI!$B$6:$B$29,MATCH($A$147,VENDREDI!O6:O29,0))</f>
        <v>#N/A</v>
      </c>
      <c r="HP147" s="565" t="e">
        <f>INDEX(VENDREDI!$B$6:$B$29,MATCH($A$147,VENDREDI!P6:P29,0))</f>
        <v>#N/A</v>
      </c>
      <c r="HQ147" s="565" t="e">
        <f>INDEX(VENDREDI!$B$6:$B$29,MATCH($A$147,VENDREDI!Q6:Q29,0))</f>
        <v>#N/A</v>
      </c>
      <c r="HR147" s="565" t="e">
        <f>INDEX(VENDREDI!$B$6:$B$29,MATCH($A$147,VENDREDI!R6:R29,0))</f>
        <v>#N/A</v>
      </c>
      <c r="HS147" s="565" t="e">
        <f>INDEX(VENDREDI!$B$6:$B$29,MATCH($A$147,VENDREDI!S6:S29,0))</f>
        <v>#N/A</v>
      </c>
      <c r="HT147" s="565" t="e">
        <f>INDEX(VENDREDI!$B$6:$B$29,MATCH($A$147,VENDREDI!T6:T29,0))</f>
        <v>#N/A</v>
      </c>
      <c r="HU147" s="565" t="e">
        <f>INDEX(VENDREDI!$B$6:$B$29,MATCH($A$147,VENDREDI!U6:U29,0))</f>
        <v>#N/A</v>
      </c>
      <c r="HV147" s="565" t="e">
        <f>INDEX(VENDREDI!$B$6:$B$29,MATCH($A$147,VENDREDI!V6:V29,0))</f>
        <v>#N/A</v>
      </c>
      <c r="HW147" s="565" t="e">
        <f>INDEX(VENDREDI!$B$6:$B$29,MATCH($A$147,VENDREDI!W6:W29,0))</f>
        <v>#N/A</v>
      </c>
      <c r="HX147" s="565" t="e">
        <f>INDEX(VENDREDI!$B$6:$B$29,MATCH($A$147,VENDREDI!X6:X29,0))</f>
        <v>#N/A</v>
      </c>
      <c r="HY147" s="565" t="e">
        <f>INDEX(VENDREDI!$B$6:$B$29,MATCH($A$147,VENDREDI!Y6:Y29,0))</f>
        <v>#N/A</v>
      </c>
      <c r="HZ147" s="565" t="e">
        <f>INDEX(VENDREDI!$B$6:$B$29,MATCH($A$147,VENDREDI!Z6:Z29,0))</f>
        <v>#N/A</v>
      </c>
      <c r="IA147" s="565">
        <f>INDEX(VENDREDI!$B$6:$B$29,MATCH($A$147,VENDREDI!AA6:AA29,0))</f>
        <v>0.33333333333333331</v>
      </c>
      <c r="IB147" s="565">
        <f>INDEX(VENDREDI!$B$6:$B$29,MATCH($A$147,VENDREDI!AB6:AB29,0))</f>
        <v>0.33333333333333331</v>
      </c>
      <c r="IC147" s="572">
        <f t="shared" si="136"/>
        <v>0.66666666666666663</v>
      </c>
      <c r="IG147" s="772">
        <f t="shared" si="137"/>
        <v>0</v>
      </c>
      <c r="JG147" s="572">
        <f t="shared" si="138"/>
        <v>0</v>
      </c>
      <c r="JI147" s="772">
        <f t="shared" si="139"/>
        <v>0</v>
      </c>
      <c r="KI147" s="572">
        <f t="shared" si="140"/>
        <v>0</v>
      </c>
      <c r="KK147" s="565">
        <f t="shared" si="141"/>
        <v>0</v>
      </c>
      <c r="LK147" s="572">
        <f t="shared" si="142"/>
        <v>0</v>
      </c>
      <c r="LM147" s="565">
        <f t="shared" si="143"/>
        <v>0</v>
      </c>
      <c r="MM147" s="572">
        <f t="shared" si="144"/>
        <v>0</v>
      </c>
      <c r="MP147" s="565">
        <f t="shared" si="145"/>
        <v>0</v>
      </c>
      <c r="NP147" s="572">
        <f t="shared" si="146"/>
        <v>0</v>
      </c>
      <c r="NS147" s="564">
        <f t="shared" si="147"/>
        <v>0</v>
      </c>
      <c r="NT147" s="617" t="e">
        <f>INDEX(LUNDI!$B$63:$B$66,MATCH(A147,LUNDI!$D$63:$D$66,0))</f>
        <v>#N/A</v>
      </c>
      <c r="NU147" s="618" t="e">
        <f>INDEX(LUNDI!$B$63:$B$66,MATCH(A147,LUNDI!$E$63:$E$66,0))</f>
        <v>#N/A</v>
      </c>
      <c r="NV147" s="625" t="e">
        <f>INDEX(LUNDI!$H$63:$H$66,MATCH(A147,LUNDI!$J$63:$J$66,0))</f>
        <v>#N/A</v>
      </c>
      <c r="NW147" s="626" t="e">
        <f>INDEX(LUNDI!$H$63:$H$66,MATCH(A147,LUNDI!$K$63:$K$66,0))</f>
        <v>#N/A</v>
      </c>
      <c r="NX147" s="617" t="e">
        <f>INDEX(MARDI!$B$63:$B$66,MATCH(A147,MARDI!$D$63:$D$66,0))</f>
        <v>#N/A</v>
      </c>
      <c r="NY147" s="618" t="e">
        <f>INDEX(MARDI!$B$63:$B$66,MATCH(A147,MARDI!$E$63:$E$66,0))</f>
        <v>#N/A</v>
      </c>
      <c r="NZ147" s="625" t="e">
        <f>INDEX(MARDI!$H$63:$H$66,MATCH(A147,MARDI!$J$63:$J$66,0))</f>
        <v>#N/A</v>
      </c>
      <c r="OA147" s="626" t="e">
        <f>INDEX(MARDI!$H$63:$H$66,MATCH(A147,MARDI!$K$63:$K$66,0))</f>
        <v>#N/A</v>
      </c>
      <c r="OB147" s="617" t="e">
        <f>INDEX(MERCREDI!$B$63:$B$66,MATCH(A147,MERCREDI!$D$63:$D$66,0))</f>
        <v>#N/A</v>
      </c>
      <c r="OC147" s="618" t="e">
        <f>INDEX(MERCREDI!$B$63:$B$66,MATCH(A147,MERCREDI!$E$63:$E$66,0))</f>
        <v>#N/A</v>
      </c>
      <c r="OD147" s="625" t="e">
        <f>INDEX(MERCREDI!$H$63:$H$66,MATCH(A147,MERCREDI!$J$63:$J$66,0))</f>
        <v>#N/A</v>
      </c>
      <c r="OE147" s="626" t="e">
        <f>INDEX(MERCREDI!$H$63:$H$66,MATCH(A147,MERCREDI!$K$63:$K$66,0))</f>
        <v>#N/A</v>
      </c>
      <c r="OF147" s="617" t="e">
        <f>INDEX(JEUDI!$B$63:$B$66,MATCH(A147,JEUDI!$D$63:$D$66,0))</f>
        <v>#N/A</v>
      </c>
      <c r="OG147" s="618" t="e">
        <f>INDEX(JEUDI!$B$63:$B$66,MATCH(A147,JEUDI!$E$63:$E$66,0))</f>
        <v>#N/A</v>
      </c>
      <c r="OH147" s="625" t="e">
        <f>INDEX(JEUDI!$H$63:$H$66,MATCH(A147,JEUDI!$J$63:$J$66,0))</f>
        <v>#N/A</v>
      </c>
      <c r="OI147" s="626" t="e">
        <f>INDEX(JEUDI!$H$63:$H$66,MATCH(A147,JEUDI!$K$63:$K$66,0))</f>
        <v>#N/A</v>
      </c>
      <c r="OJ147" s="617" t="e">
        <f>INDEX(VENDREDI!$B$63:$B$66,MATCH(A147,VENDREDI!$D$63:$D$66,0))</f>
        <v>#N/A</v>
      </c>
      <c r="OK147" s="618" t="e">
        <f>INDEX(VENDREDI!$B$63:$B$66,MATCH(A147,VENDREDI!$E$63:$E$66,0))</f>
        <v>#N/A</v>
      </c>
      <c r="OL147" s="625" t="e">
        <f>INDEX(VENDREDI!$H$63:$H$66,MATCH(A147,VENDREDI!$J$63:$J$66,0))</f>
        <v>#N/A</v>
      </c>
      <c r="OM147" s="626" t="e">
        <f>INDEX(VENDREDI!$H$63:$H$66,MATCH(A147,VENDREDI!$K$63:$K$66,0))</f>
        <v>#N/A</v>
      </c>
      <c r="ON147" s="669">
        <f t="shared" si="148"/>
        <v>0</v>
      </c>
      <c r="OO147" s="641" t="e">
        <f>INDEX(LUNDI!$C$63:$C$66,MATCH(A147,LUNDI!$D$63:$D$66,0))</f>
        <v>#N/A</v>
      </c>
      <c r="OP147" s="642" t="e">
        <f>INDEX(LUNDI!$C$63:$C$66,MATCH(A147,LUNDI!$E$63:$E$66,0))</f>
        <v>#N/A</v>
      </c>
      <c r="OQ147" s="645" t="e">
        <f>INDEX(LUNDI!$I$63:$I$66,MATCH(A147,LUNDI!$J$63:$J$66,0))</f>
        <v>#N/A</v>
      </c>
      <c r="OR147" s="646" t="e">
        <f>INDEX(LUNDI!$I$63:$I$66,MATCH(A147,LUNDI!$K$63:$K$66,0))</f>
        <v>#N/A</v>
      </c>
      <c r="OS147" s="649" t="e">
        <f>INDEX(MARDI!$C$63:$C$66,MATCH(A147,MARDI!$D$63:$D$66,0))</f>
        <v>#N/A</v>
      </c>
      <c r="OT147" s="650" t="e">
        <f>INDEX(MARDI!$C$63:$C$66,MATCH(A147,MARDI!$E$63:$E$66,0))</f>
        <v>#N/A</v>
      </c>
      <c r="OU147" s="651" t="e">
        <f>INDEX(MARDI!$I$63:$I$66,MATCH(A147,MARDI!$J$63:$J$66,0))</f>
        <v>#N/A</v>
      </c>
      <c r="OV147" s="652" t="e">
        <f>INDEX(MARDI!$I$63:$I$66,MATCH(A147,MARDI!$K$63:$K$66,0))</f>
        <v>#N/A</v>
      </c>
      <c r="OW147" s="657" t="e">
        <f>INDEX(MERCREDI!$C$63:$C$66,MATCH(A147,MERCREDI!$D$63:$D$66,0))</f>
        <v>#N/A</v>
      </c>
      <c r="OX147" s="658" t="e">
        <f>INDEX(MERCREDI!$C$63:$C$66,MATCH(A147,MERCREDI!$E$63:$E$66,0))</f>
        <v>#N/A</v>
      </c>
      <c r="OY147" s="659" t="e">
        <f>INDEX(MERCREDI!$I$63:$I$66,MATCH(A147,MERCREDI!$J$63:$J$66,0))</f>
        <v>#N/A</v>
      </c>
      <c r="OZ147" s="660" t="e">
        <f>INDEX(MERCREDI!$I$63:$I$66,MATCH(A147,MERCREDI!$K$63:$K$66,0))</f>
        <v>#N/A</v>
      </c>
      <c r="PA147" s="657" t="e">
        <f>INDEX(JEUDI!$C$63:$C$66,MATCH(A147,JEUDI!$D$63:$D$66,0))</f>
        <v>#N/A</v>
      </c>
      <c r="PB147" s="658" t="e">
        <f>INDEX(JEUDI!$C$63:$C$66,MATCH(A147,JEUDI!$E$63:$E$66,0))</f>
        <v>#N/A</v>
      </c>
      <c r="PC147" s="659" t="e">
        <f>INDEX(JEUDI!$I$63:$I$66,MATCH(A147,JEUDI!$J$63:$J$66,0))</f>
        <v>#N/A</v>
      </c>
      <c r="PD147" s="660" t="e">
        <f>INDEX(JEUDI!$I$63:$I$66,MATCH(A147,JEUDI!$K$63:$K$66,0))</f>
        <v>#N/A</v>
      </c>
      <c r="PE147" s="657" t="e">
        <f>INDEX(VENDREDI!$C$63:$C$66,MATCH(A147,VENDREDI!$D$63:$D$66,0))</f>
        <v>#N/A</v>
      </c>
      <c r="PF147" s="658" t="e">
        <f>INDEX(VENDREDI!$C$63:$C$66,MATCH(A147,VENDREDI!$E$63:$E$66,0))</f>
        <v>#N/A</v>
      </c>
      <c r="PG147" s="659" t="e">
        <f>INDEX(VENDREDI!$I$63:$I$66,MATCH(A147,VENDREDI!$J$63:$J$66,0))</f>
        <v>#N/A</v>
      </c>
      <c r="PH147" s="660" t="e">
        <f>INDEX(VENDREDI!$I$63:$I$66,MATCH(A147,VENDREDI!$K$63:$K$66,0))</f>
        <v>#N/A</v>
      </c>
    </row>
    <row r="148" spans="1:461" x14ac:dyDescent="0.25">
      <c r="A148" s="201">
        <f>'LISTE DES PROFS'!A143</f>
        <v>0</v>
      </c>
      <c r="B148" s="233">
        <f t="shared" si="122"/>
        <v>0</v>
      </c>
      <c r="C148" s="234">
        <f t="shared" si="123"/>
        <v>0</v>
      </c>
      <c r="D148" s="234">
        <f t="shared" si="124"/>
        <v>0</v>
      </c>
      <c r="E148" s="235">
        <f t="shared" si="125"/>
        <v>0</v>
      </c>
      <c r="F148" s="233">
        <f t="shared" si="126"/>
        <v>0</v>
      </c>
      <c r="G148" s="234">
        <f t="shared" si="127"/>
        <v>0</v>
      </c>
      <c r="H148" s="234">
        <f t="shared" si="97"/>
        <v>0</v>
      </c>
      <c r="I148" s="235">
        <f t="shared" si="128"/>
        <v>0</v>
      </c>
      <c r="J148" s="233">
        <f t="shared" si="105"/>
        <v>0</v>
      </c>
      <c r="K148" s="234">
        <f t="shared" si="106"/>
        <v>0</v>
      </c>
      <c r="L148" s="234">
        <f t="shared" si="107"/>
        <v>0</v>
      </c>
      <c r="M148" s="235">
        <f t="shared" si="108"/>
        <v>0</v>
      </c>
      <c r="N148" s="491">
        <f t="shared" si="129"/>
        <v>0</v>
      </c>
      <c r="O148" s="506"/>
      <c r="P148" s="240">
        <f>COUNTIF(LUNDI!$D$6:$AB$15,A148)</f>
        <v>0</v>
      </c>
      <c r="Q148" s="241">
        <f>COUNTIF(LUNDI!$D$20:$Y$29,A148)</f>
        <v>0</v>
      </c>
      <c r="R148" s="444">
        <f t="shared" si="109"/>
        <v>0</v>
      </c>
      <c r="S148" s="241">
        <f>COUNTIF(MARDI!$D$6:$AB$15,A148)</f>
        <v>0</v>
      </c>
      <c r="T148" s="241">
        <f>COUNTIF(MARDI!$D$20:$Y$29,A148)</f>
        <v>0</v>
      </c>
      <c r="U148" s="444">
        <f t="shared" si="110"/>
        <v>0</v>
      </c>
      <c r="V148" s="241">
        <f>COUNTIF(MERCREDI!$D$6:$AB$15,A148)</f>
        <v>0</v>
      </c>
      <c r="W148" s="241">
        <f>COUNTIF(MERCREDI!$D$20:$Y$29,A148)</f>
        <v>0</v>
      </c>
      <c r="X148" s="444">
        <f t="shared" si="111"/>
        <v>0</v>
      </c>
      <c r="Y148" s="241">
        <f>COUNTIF(JEUDI!$D$6:$AB$15,A148)</f>
        <v>0</v>
      </c>
      <c r="Z148" s="241">
        <f>COUNTIF(JEUDI!$D$20:$Y$29,A148)</f>
        <v>0</v>
      </c>
      <c r="AA148" s="444">
        <f t="shared" si="112"/>
        <v>0</v>
      </c>
      <c r="AB148" s="241">
        <f>COUNTIF(VENDREDI!$D$6:$AB$15,A148)</f>
        <v>0</v>
      </c>
      <c r="AC148" s="242">
        <f>COUNTIF(VENDREDI!$D$20:$Y$29,A148)</f>
        <v>0</v>
      </c>
      <c r="AD148" s="451">
        <f t="shared" si="113"/>
        <v>0</v>
      </c>
      <c r="AE148" s="226">
        <f>COUNTIF(LUNDI!$D$63:$D$66,A148)</f>
        <v>0</v>
      </c>
      <c r="AF148" s="227">
        <f>COUNTIF(LUNDI!$E$63:$E$66,A148)</f>
        <v>0</v>
      </c>
      <c r="AG148" s="228">
        <f>COUNTIF(MARDI!$D$63:$D$66,A148)</f>
        <v>0</v>
      </c>
      <c r="AH148" s="234">
        <f>COUNTIF(MARDI!$E$63:$E$66,A148)</f>
        <v>0</v>
      </c>
      <c r="AI148" s="228">
        <f>COUNTIF(MERCREDI!$D$63:$D$66,A148)</f>
        <v>0</v>
      </c>
      <c r="AJ148" s="234">
        <f>COUNTIF(MERCREDI!$E$63:$E$66,A148)</f>
        <v>0</v>
      </c>
      <c r="AK148" s="228">
        <f>COUNTIF(JEUDI!$D$63:$D$66,A148)</f>
        <v>0</v>
      </c>
      <c r="AL148" s="227">
        <f>COUNTIF(JEUDI!$E$63:$E$66,A148)</f>
        <v>0</v>
      </c>
      <c r="AM148" s="228">
        <f>COUNTIF(VENDREDI!$D$63:$D$66,A148)</f>
        <v>0</v>
      </c>
      <c r="AN148" s="525">
        <f>COUNTIF(VENDREDI!$E$63:$E$66,A148)</f>
        <v>0</v>
      </c>
      <c r="AO148" s="240">
        <f>COUNTIF(LUNDI!$F$63:$F$66,A148)</f>
        <v>0</v>
      </c>
      <c r="AP148" s="241"/>
      <c r="AQ148" s="241">
        <f>COUNTIF(MARDI!$F$63:$F$66,A148)</f>
        <v>0</v>
      </c>
      <c r="AR148" s="241"/>
      <c r="AS148" s="241">
        <f>COUNTIF(MERCREDI!$F$63:$F$66,A148)</f>
        <v>0</v>
      </c>
      <c r="AT148" s="241"/>
      <c r="AU148" s="241">
        <f>COUNTIF(JEUDI!$F$63:$F$66,A148)</f>
        <v>0</v>
      </c>
      <c r="AV148" s="241"/>
      <c r="AW148" s="242">
        <f>COUNTIF(VENDREDI!$F$63:$F$66,A148)</f>
        <v>0</v>
      </c>
      <c r="AX148" s="239"/>
      <c r="AY148" s="239"/>
      <c r="AZ148" s="233">
        <f>COUNTIF(LUNDI!$D$35:$AB$44,A148)</f>
        <v>0</v>
      </c>
      <c r="BA148" s="234">
        <f>COUNTIF(LUNDI!$D$49:$Y$58,A148)</f>
        <v>0</v>
      </c>
      <c r="BB148" s="444">
        <f t="shared" si="114"/>
        <v>0</v>
      </c>
      <c r="BC148" s="234">
        <f>COUNTIF(MARDI!$D$35:$AB$44,A148)</f>
        <v>0</v>
      </c>
      <c r="BD148" s="234">
        <f>COUNTIF(MARDI!$D$49:$Y$58,A148)</f>
        <v>0</v>
      </c>
      <c r="BE148" s="444">
        <f t="shared" si="115"/>
        <v>0</v>
      </c>
      <c r="BF148" s="234">
        <f>COUNTIF(MERCREDI!$D$35:$AB$44,A148)</f>
        <v>0</v>
      </c>
      <c r="BG148" s="234">
        <f>COUNTIF(MERCREDI!$D$49:$Y$58,A148)</f>
        <v>0</v>
      </c>
      <c r="BH148" s="444">
        <f t="shared" si="116"/>
        <v>0</v>
      </c>
      <c r="BI148" s="234">
        <f>COUNTIF(JEUDI!$D$35:$AB$44,A148)</f>
        <v>0</v>
      </c>
      <c r="BJ148" s="234">
        <f>COUNTIF(JEUDI!$D$49:$Y$58,A148)</f>
        <v>0</v>
      </c>
      <c r="BK148" s="444">
        <f t="shared" si="117"/>
        <v>0</v>
      </c>
      <c r="BL148" s="234">
        <f>COUNTIF(VENDREDI!$D$35:$AB$44,A148)</f>
        <v>0</v>
      </c>
      <c r="BM148" s="235">
        <f>COUNTIF(VENDREDI!$D$49:$Y$58,A148)</f>
        <v>0</v>
      </c>
      <c r="BN148" s="451">
        <f t="shared" si="118"/>
        <v>0</v>
      </c>
      <c r="BO148" s="207">
        <f>COUNTIF(LUNDI!$J$63:$J$66,A148)</f>
        <v>0</v>
      </c>
      <c r="BP148" s="41">
        <f>COUNTIF(LUNDI!$K$63:$K$66,A148)</f>
        <v>0</v>
      </c>
      <c r="BQ148" s="207">
        <f>COUNTIF(MARDI!$J$63:$J$66,A148)</f>
        <v>0</v>
      </c>
      <c r="BR148" s="41">
        <f>COUNTIF(MARDI!$K$63:$K$66,A148)</f>
        <v>0</v>
      </c>
      <c r="BS148" s="207">
        <f>COUNTIF(MERCREDI!$J$63:$J$66,A148)</f>
        <v>0</v>
      </c>
      <c r="BT148" s="41">
        <f>COUNTIF(MERCREDI!$K$63:$K$66,A148)</f>
        <v>0</v>
      </c>
      <c r="BU148" s="207">
        <f>COUNTIF(JEUDI!$J$63:$J$66,A148)</f>
        <v>0</v>
      </c>
      <c r="BV148" s="41">
        <f>COUNTIF(JEUDI!$K$63:$K$66,A148)</f>
        <v>0</v>
      </c>
      <c r="BW148" s="207">
        <f>COUNTIF(VENDREDI!$J$63:$J$66,A148)</f>
        <v>0</v>
      </c>
      <c r="BX148" s="42">
        <f>COUNTIF(VENDREDI!$K$63:$K$66,A148)</f>
        <v>0</v>
      </c>
      <c r="BY148" s="207">
        <f>COUNTIF(LUNDI!$L$66:$L204,A148)</f>
        <v>0</v>
      </c>
      <c r="BZ148" s="208"/>
      <c r="CA148" s="41">
        <f>COUNTIF(MARDI!$L$63:$L$66,A148)</f>
        <v>0</v>
      </c>
      <c r="CB148" s="208"/>
      <c r="CC148" s="208">
        <f>COUNTIF(MERCREDI!$L$63:$L$66,A148)</f>
        <v>0</v>
      </c>
      <c r="CD148" s="208"/>
      <c r="CE148" s="41">
        <f>COUNTIF(JEUDI!$L$63:$L$66,A148)</f>
        <v>0</v>
      </c>
      <c r="CF148" s="208"/>
      <c r="CG148" s="209">
        <f>COUNTIF(VENDREDI!$L$63:$L$66,A148)</f>
        <v>0</v>
      </c>
      <c r="CH148" s="466"/>
      <c r="CI148" s="466"/>
      <c r="CJ148" s="466"/>
      <c r="CK148" s="43">
        <f>COUNTIF(LUNDI!$O$64:$O$66,A148)</f>
        <v>0</v>
      </c>
      <c r="CL148" s="41">
        <f>COUNTIF(MARDI!$O$64:$O$66,A148)</f>
        <v>0</v>
      </c>
      <c r="CM148" s="41">
        <f>COUNTIF(MERCREDI!$O$64:$O$66,A148)</f>
        <v>0</v>
      </c>
      <c r="CN148" s="41">
        <f>COUNTIF(JEUDI!$O$64:$O$66,A148)</f>
        <v>0</v>
      </c>
      <c r="CO148" s="42">
        <f>COUNTIF(VENDREDI!$O$64:$O$66,A148)</f>
        <v>0</v>
      </c>
      <c r="CQ148" s="43">
        <f>COUNTIF(LUNDI!$P$64:$P$66,A148)</f>
        <v>0</v>
      </c>
      <c r="CR148" s="41">
        <f>COUNTIF(MARDI!$P$64:$P$66,A148)</f>
        <v>0</v>
      </c>
      <c r="CS148" s="41">
        <f>COUNTIF(MERCREDI!$P$64:$P$66,A148)</f>
        <v>0</v>
      </c>
      <c r="CT148" s="41">
        <f>COUNTIF(JEUDI!$P$64:$P$66,A148)</f>
        <v>0</v>
      </c>
      <c r="CU148" s="42">
        <f>COUNTIF(VENDREDI!$P$64:$P$66,A148)</f>
        <v>0</v>
      </c>
      <c r="CV148" s="543">
        <f t="shared" si="130"/>
        <v>0</v>
      </c>
      <c r="CW148" s="559" t="e">
        <f>INDEX(LUNDI!$B$6:$B$29,MATCH($A$148,LUNDI!D6:D29,0))</f>
        <v>#N/A</v>
      </c>
      <c r="CX148" s="559" t="e">
        <f>INDEX(LUNDI!$B$6:$B$29,MATCH($A$148,LUNDI!E6:E29,0))</f>
        <v>#N/A</v>
      </c>
      <c r="CY148" s="559" t="e">
        <f>INDEX(LUNDI!$B$6:$B$29,MATCH($A$148,LUNDI!F6:F29,0))</f>
        <v>#N/A</v>
      </c>
      <c r="CZ148" s="559" t="e">
        <f>INDEX(LUNDI!$B$6:$B$29,MATCH($A$148,LUNDI!G6:G29,0))</f>
        <v>#N/A</v>
      </c>
      <c r="DA148" s="559" t="e">
        <f>INDEX(LUNDI!$B$6:$B$29,MATCH($A$148,LUNDI!H6:H29,0))</f>
        <v>#N/A</v>
      </c>
      <c r="DB148" s="559" t="e">
        <f>INDEX(LUNDI!$B$6:$B$29,MATCH($A$148,LUNDI!I6:I29,0))</f>
        <v>#N/A</v>
      </c>
      <c r="DC148" s="559" t="e">
        <f>INDEX(LUNDI!$B$6:$B$29,MATCH($A$148,LUNDI!J6:J29,0))</f>
        <v>#N/A</v>
      </c>
      <c r="DD148" s="559" t="e">
        <f>INDEX(LUNDI!$B$6:$B$29,MATCH($A$148,LUNDI!K6:K29,0))</f>
        <v>#N/A</v>
      </c>
      <c r="DE148" s="559" t="e">
        <f>INDEX(LUNDI!$B$6:$B$29,MATCH($A$148,LUNDI!L6:L29,0))</f>
        <v>#N/A</v>
      </c>
      <c r="DF148" s="559" t="e">
        <f>INDEX(LUNDI!$B$6:$B$29,MATCH($A$148,LUNDI!M6:M29,0))</f>
        <v>#N/A</v>
      </c>
      <c r="DG148" s="559" t="e">
        <f>INDEX(LUNDI!$B$6:$B$29,MATCH($A$148,LUNDI!N6:N29,0))</f>
        <v>#N/A</v>
      </c>
      <c r="DH148" s="559" t="e">
        <f>INDEX(LUNDI!$B$6:$B$29,MATCH($A$148,LUNDI!O6:O29,0))</f>
        <v>#N/A</v>
      </c>
      <c r="DI148" s="559" t="e">
        <f>INDEX(LUNDI!$B$6:$B$29,MATCH($A$148,LUNDI!P6:P29,0))</f>
        <v>#N/A</v>
      </c>
      <c r="DJ148" s="559" t="e">
        <f>INDEX(LUNDI!$B$6:$B$29,MATCH($A$148,LUNDI!Q6:Q29,0))</f>
        <v>#N/A</v>
      </c>
      <c r="DK148" s="559" t="e">
        <f>INDEX(LUNDI!$B$6:$B$29,MATCH($A$148,LUNDI!R6:R29,0))</f>
        <v>#N/A</v>
      </c>
      <c r="DL148" s="559" t="e">
        <f>INDEX(LUNDI!$B$6:$B$29,MATCH($A$148,LUNDI!S6:S29,0))</f>
        <v>#N/A</v>
      </c>
      <c r="DM148" s="559" t="e">
        <f>INDEX(LUNDI!$B$6:$B$29,MATCH($A$148,LUNDI!T6:T29,0))</f>
        <v>#N/A</v>
      </c>
      <c r="DN148" s="559" t="e">
        <f>INDEX(LUNDI!$B$6:$B$29,MATCH($A$148,LUNDI!U6:U29,0))</f>
        <v>#N/A</v>
      </c>
      <c r="DO148" s="559" t="e">
        <f>INDEX(LUNDI!$B$6:$B$29,MATCH($A$148,LUNDI!V6:V29,0))</f>
        <v>#N/A</v>
      </c>
      <c r="DP148" s="559" t="e">
        <f>INDEX(LUNDI!$B$6:$B$29,MATCH($A$148,LUNDI!W6:W29,0))</f>
        <v>#N/A</v>
      </c>
      <c r="DQ148" s="559" t="e">
        <f>INDEX(LUNDI!$B$6:$B$29,MATCH($A$148,LUNDI!X6:X29,0))</f>
        <v>#N/A</v>
      </c>
      <c r="DR148" s="559" t="e">
        <f>INDEX(LUNDI!$B$6:$B$29,MATCH($A$148,LUNDI!Y6:Y29,0))</f>
        <v>#N/A</v>
      </c>
      <c r="DS148" s="559" t="e">
        <f>INDEX(LUNDI!$B$6:$B$29,MATCH($A$148,LUNDI!Z6:Z29,0))</f>
        <v>#N/A</v>
      </c>
      <c r="DT148" s="559">
        <f>INDEX(LUNDI!$B$6:$B$29,MATCH($A$148,LUNDI!AA6:AA29,0))</f>
        <v>0.33333333333333331</v>
      </c>
      <c r="DU148" s="559">
        <f>INDEX(LUNDI!$B$6:$B$29,MATCH($A$148,LUNDI!AB6:AB29,0))</f>
        <v>0.33333333333333331</v>
      </c>
      <c r="DV148" s="572">
        <f t="shared" si="119"/>
        <v>0.66666666666666663</v>
      </c>
      <c r="DW148" s="543">
        <f t="shared" si="120"/>
        <v>0</v>
      </c>
      <c r="DX148" s="559" t="e">
        <f>INDEX(MARDI!$B$6:$B$29,MATCH($A$148,MARDI!D6:D29,0))</f>
        <v>#N/A</v>
      </c>
      <c r="DY148" s="559" t="e">
        <f>INDEX(MARDI!$B$6:$B$29,MATCH($A$148,MARDI!E6:E29,0))</f>
        <v>#N/A</v>
      </c>
      <c r="DZ148" s="559" t="e">
        <f>INDEX(MARDI!$B$6:$B$29,MATCH($A$148,MARDI!F6:F29,0))</f>
        <v>#N/A</v>
      </c>
      <c r="EA148" s="559" t="e">
        <f>INDEX(MARDI!$B$6:$B$29,MATCH($A$148,MARDI!G6:G29,0))</f>
        <v>#N/A</v>
      </c>
      <c r="EB148" s="559" t="e">
        <f>INDEX(MARDI!$B$6:$B$29,MATCH($A$148,MARDI!H6:H29,0))</f>
        <v>#N/A</v>
      </c>
      <c r="EC148" s="559" t="e">
        <f>INDEX(MARDI!$B$6:$B$29,MATCH($A$148,MARDI!I6:I29,0))</f>
        <v>#N/A</v>
      </c>
      <c r="ED148" s="559" t="e">
        <f>INDEX(MARDI!$B$6:$B$29,MATCH($A$148,MARDI!J6:J29,0))</f>
        <v>#N/A</v>
      </c>
      <c r="EE148" s="559" t="e">
        <f>INDEX(MARDI!$B$6:$B$29,MATCH($A$148,MARDI!K6:K29,0))</f>
        <v>#N/A</v>
      </c>
      <c r="EF148" s="559" t="e">
        <f>INDEX(MARDI!$B$6:$B$29,MATCH($A$148,MARDI!L6:L29,0))</f>
        <v>#N/A</v>
      </c>
      <c r="EG148" s="559" t="e">
        <f>INDEX(MARDI!$B$6:$B$29,MATCH($A$148,MARDI!M6:M29,0))</f>
        <v>#N/A</v>
      </c>
      <c r="EH148" s="559" t="e">
        <f>INDEX(MARDI!$B$6:$B$29,MATCH($A$148,MARDI!N6:N29,0))</f>
        <v>#N/A</v>
      </c>
      <c r="EI148" s="559" t="e">
        <f>INDEX(MARDI!$B$6:$B$29,MATCH($A$148,MARDI!O6:O29,0))</f>
        <v>#N/A</v>
      </c>
      <c r="EJ148" s="559" t="e">
        <f>INDEX(MARDI!$B$6:$B$29,MATCH($A$148,MARDI!P6:P29,0))</f>
        <v>#N/A</v>
      </c>
      <c r="EK148" s="559" t="e">
        <f>INDEX(MARDI!$B$6:$B$29,MATCH($A$148,MARDI!Q6:Q29,0))</f>
        <v>#N/A</v>
      </c>
      <c r="EL148" s="559" t="e">
        <f>INDEX(MARDI!$B$6:$B$29,MATCH($A$148,MARDI!R6:R29,0))</f>
        <v>#N/A</v>
      </c>
      <c r="EM148" s="559" t="e">
        <f>INDEX(MARDI!$B$6:$B$29,MATCH($A$148,MARDI!S6:S29,0))</f>
        <v>#N/A</v>
      </c>
      <c r="EN148" s="559" t="e">
        <f>INDEX(MARDI!$B$6:$B$29,MATCH($A$148,MARDI!T6:T29,0))</f>
        <v>#N/A</v>
      </c>
      <c r="EO148" s="559" t="e">
        <f>INDEX(MARDI!$B$6:$B$29,MATCH($A$148,MARDI!U6:U29,0))</f>
        <v>#N/A</v>
      </c>
      <c r="EP148" s="559" t="e">
        <f>INDEX(MARDI!$B$6:$B$29,MATCH($A$148,MARDI!V6:V29,0))</f>
        <v>#N/A</v>
      </c>
      <c r="EQ148" s="559" t="e">
        <f>INDEX(MARDI!$B$6:$B$29,MATCH($A$148,MARDI!W6:W29,0))</f>
        <v>#N/A</v>
      </c>
      <c r="ER148" s="559" t="e">
        <f>INDEX(MARDI!$B$6:$B$29,MATCH($A$148,MARDI!X6:X29,0))</f>
        <v>#N/A</v>
      </c>
      <c r="ES148" s="559" t="e">
        <f>INDEX(MARDI!$B$6:$B$29,MATCH($A$148,MARDI!Y6:Y29,0))</f>
        <v>#N/A</v>
      </c>
      <c r="ET148" s="559" t="e">
        <f>INDEX(MARDI!$B$6:$B$29,MATCH($A$148,MARDI!Z6:Z29,0))</f>
        <v>#N/A</v>
      </c>
      <c r="EU148" s="559">
        <f>INDEX(MARDI!$B$6:$B$29,MATCH($A$148,MARDI!AA6:AA29,0))</f>
        <v>0.33333333333333331</v>
      </c>
      <c r="EV148" s="559">
        <f>INDEX(MARDI!$B$6:$B$29,MATCH($A$148,MARDI!AB6:AB29,0))</f>
        <v>0.33333333333333331</v>
      </c>
      <c r="EW148" s="572">
        <f t="shared" si="121"/>
        <v>0.66666666666666663</v>
      </c>
      <c r="EY148" s="568">
        <f t="shared" si="131"/>
        <v>0</v>
      </c>
      <c r="EZ148" s="559" t="e">
        <f>INDEX(MERCREDI!$B$6:$B$29,MATCH($A$148,MERCREDI!D6:D29,0))</f>
        <v>#N/A</v>
      </c>
      <c r="FA148" s="559" t="e">
        <f>INDEX(MERCREDI!$B$6:$B$29,MATCH($A$148,MERCREDI!E6:E29,0))</f>
        <v>#N/A</v>
      </c>
      <c r="FB148" s="559" t="e">
        <f>INDEX(MERCREDI!$B$6:$B$29,MATCH($A$148,MERCREDI!F6:F29,0))</f>
        <v>#N/A</v>
      </c>
      <c r="FC148" s="559" t="e">
        <f>INDEX(MERCREDI!$B$6:$B$29,MATCH($A$148,MERCREDI!G6:G29,0))</f>
        <v>#N/A</v>
      </c>
      <c r="FD148" s="559" t="e">
        <f>INDEX(MERCREDI!$B$6:$B$29,MATCH($A$148,MERCREDI!H6:H29,0))</f>
        <v>#N/A</v>
      </c>
      <c r="FE148" s="559" t="e">
        <f>INDEX(MERCREDI!$B$6:$B$29,MATCH($A$148,MERCREDI!I6:I29,0))</f>
        <v>#N/A</v>
      </c>
      <c r="FF148" s="559" t="e">
        <f>INDEX(MERCREDI!$B$6:$B$29,MATCH($A$148,MERCREDI!J6:J29,0))</f>
        <v>#N/A</v>
      </c>
      <c r="FG148" s="559" t="e">
        <f>INDEX(MERCREDI!$B$6:$B$29,MATCH($A$148,MERCREDI!K6:K29,0))</f>
        <v>#N/A</v>
      </c>
      <c r="FH148" s="559" t="e">
        <f>INDEX(MERCREDI!$B$6:$B$29,MATCH($A$148,MERCREDI!L6:L29,0))</f>
        <v>#N/A</v>
      </c>
      <c r="FI148" s="559" t="e">
        <f>INDEX(MERCREDI!$B$6:$B$29,MATCH($A$148,MERCREDI!M6:M29,0))</f>
        <v>#N/A</v>
      </c>
      <c r="FJ148" s="559" t="e">
        <f>INDEX(MERCREDI!$B$6:$B$29,MATCH($A$148,MERCREDI!N6:N29,0))</f>
        <v>#N/A</v>
      </c>
      <c r="FK148" s="559" t="e">
        <f>INDEX(MERCREDI!$B$6:$B$29,MATCH($A$148,MERCREDI!O6:O29,0))</f>
        <v>#N/A</v>
      </c>
      <c r="FL148" s="559" t="e">
        <f>INDEX(MERCREDI!$B$6:$B$29,MATCH($A$148,MERCREDI!P6:P29,0))</f>
        <v>#N/A</v>
      </c>
      <c r="FM148" s="559" t="e">
        <f>INDEX(MERCREDI!$B$6:$B$29,MATCH($A$148,MERCREDI!Q6:Q29,0))</f>
        <v>#N/A</v>
      </c>
      <c r="FN148" s="559" t="e">
        <f>INDEX(MERCREDI!$B$6:$B$29,MATCH($A$148,MERCREDI!R6:R29,0))</f>
        <v>#N/A</v>
      </c>
      <c r="FO148" s="559" t="e">
        <f>INDEX(MERCREDI!$B$6:$B$29,MATCH($A$148,MERCREDI!S6:S29,0))</f>
        <v>#N/A</v>
      </c>
      <c r="FP148" s="559" t="e">
        <f>INDEX(MERCREDI!$B$6:$B$29,MATCH($A$148,MERCREDI!T6:T29,0))</f>
        <v>#N/A</v>
      </c>
      <c r="FQ148" s="559" t="e">
        <f>INDEX(MERCREDI!$B$6:$B$29,MATCH($A$148,MERCREDI!U6:U29,0))</f>
        <v>#N/A</v>
      </c>
      <c r="FR148" s="559" t="e">
        <f>INDEX(MERCREDI!$B$6:$B$29,MATCH($A$148,MERCREDI!V6:V29,0))</f>
        <v>#N/A</v>
      </c>
      <c r="FS148" s="559" t="e">
        <f>INDEX(MERCREDI!$B$6:$B$29,MATCH($A$148,MERCREDI!W6:W29,0))</f>
        <v>#N/A</v>
      </c>
      <c r="FT148" s="559" t="e">
        <f>INDEX(MERCREDI!$B$6:$B$29,MATCH($A$148,MERCREDI!X6:X29,0))</f>
        <v>#N/A</v>
      </c>
      <c r="FU148" s="559" t="e">
        <f>INDEX(MERCREDI!$B$6:$B$29,MATCH($A$148,MERCREDI!Y6:Y29,0))</f>
        <v>#N/A</v>
      </c>
      <c r="FV148" s="559" t="e">
        <f>INDEX(MERCREDI!$B$6:$B$29,MATCH($A$148,MERCREDI!Z6:Z29,0))</f>
        <v>#N/A</v>
      </c>
      <c r="FW148" s="559">
        <f>INDEX(MERCREDI!$B$6:$B$29,MATCH($A$148,MERCREDI!AA6:AA29,0))</f>
        <v>0.33333333333333331</v>
      </c>
      <c r="FX148" s="559">
        <f>INDEX(MERCREDI!$B$6:$B$29,MATCH($A$148,MERCREDI!AB6:AB29,0))</f>
        <v>0.33333333333333331</v>
      </c>
      <c r="FY148" s="572">
        <f t="shared" si="132"/>
        <v>0.66666666666666663</v>
      </c>
      <c r="GA148" s="570">
        <f t="shared" si="133"/>
        <v>0</v>
      </c>
      <c r="GB148" s="565" t="e">
        <f>INDEX(JEUDI!$B$6:$B$29,MATCH($A$148,JEUDI!D6:D29,0))</f>
        <v>#N/A</v>
      </c>
      <c r="GC148" s="565" t="e">
        <f>INDEX(JEUDI!$B$6:$B$29,MATCH($A$148,JEUDI!E6:E29,0))</f>
        <v>#N/A</v>
      </c>
      <c r="GD148" s="565" t="e">
        <f>INDEX(JEUDI!$B$6:$B$29,MATCH($A$148,JEUDI!F6:F29,0))</f>
        <v>#N/A</v>
      </c>
      <c r="GE148" s="565" t="e">
        <f>INDEX(JEUDI!$B$6:$B$29,MATCH($A$148,JEUDI!G6:G29,0))</f>
        <v>#N/A</v>
      </c>
      <c r="GF148" s="565" t="e">
        <f>INDEX(JEUDI!$B$6:$B$29,MATCH($A$148,JEUDI!H6:H29,0))</f>
        <v>#N/A</v>
      </c>
      <c r="GG148" s="565" t="e">
        <f>INDEX(JEUDI!$B$6:$B$29,MATCH($A$148,JEUDI!I6:I29,0))</f>
        <v>#N/A</v>
      </c>
      <c r="GH148" s="565" t="e">
        <f>INDEX(JEUDI!$B$6:$B$29,MATCH($A$148,JEUDI!J6:J29,0))</f>
        <v>#N/A</v>
      </c>
      <c r="GI148" s="565" t="e">
        <f>INDEX(JEUDI!$B$6:$B$29,MATCH($A$148,JEUDI!K6:K29,0))</f>
        <v>#N/A</v>
      </c>
      <c r="GJ148" s="565" t="e">
        <f>INDEX(JEUDI!$B$6:$B$29,MATCH($A$148,JEUDI!L6:L29,0))</f>
        <v>#N/A</v>
      </c>
      <c r="GK148" s="565" t="e">
        <f>INDEX(JEUDI!$B$6:$B$29,MATCH($A$148,JEUDI!M6:M29,0))</f>
        <v>#N/A</v>
      </c>
      <c r="GL148" s="565" t="e">
        <f>INDEX(JEUDI!$B$6:$B$29,MATCH($A$148,JEUDI!N6:N29,0))</f>
        <v>#N/A</v>
      </c>
      <c r="GM148" s="565" t="e">
        <f>INDEX(JEUDI!$B$6:$B$29,MATCH($A$148,JEUDI!O6:O29,0))</f>
        <v>#N/A</v>
      </c>
      <c r="GN148" s="565" t="e">
        <f>INDEX(JEUDI!$B$6:$B$29,MATCH($A$148,JEUDI!P6:P29,0))</f>
        <v>#N/A</v>
      </c>
      <c r="GO148" s="565" t="e">
        <f>INDEX(JEUDI!$B$6:$B$29,MATCH($A$148,JEUDI!Q6:Q29,0))</f>
        <v>#N/A</v>
      </c>
      <c r="GP148" s="565" t="e">
        <f>INDEX(JEUDI!$B$6:$B$29,MATCH($A$148,JEUDI!R6:R29,0))</f>
        <v>#N/A</v>
      </c>
      <c r="GQ148" s="565" t="e">
        <f>INDEX(JEUDI!$B$6:$B$29,MATCH($A$148,JEUDI!S6:S29,0))</f>
        <v>#N/A</v>
      </c>
      <c r="GR148" s="565" t="e">
        <f>INDEX(JEUDI!$B$6:$B$29,MATCH($A$148,JEUDI!T6:T29,0))</f>
        <v>#N/A</v>
      </c>
      <c r="GS148" s="565" t="e">
        <f>INDEX(JEUDI!$B$6:$B$29,MATCH($A$148,JEUDI!U6:U29,0))</f>
        <v>#N/A</v>
      </c>
      <c r="GT148" s="565" t="e">
        <f>INDEX(JEUDI!$B$6:$B$29,MATCH($A$148,JEUDI!V6:V29,0))</f>
        <v>#N/A</v>
      </c>
      <c r="GU148" s="565" t="e">
        <f>INDEX(JEUDI!$B$6:$B$29,MATCH($A$148,JEUDI!W6:W29,0))</f>
        <v>#N/A</v>
      </c>
      <c r="GV148" s="565" t="e">
        <f>INDEX(JEUDI!$B$6:$B$29,MATCH($A$148,JEUDI!X6:X29,0))</f>
        <v>#N/A</v>
      </c>
      <c r="GW148" s="565" t="e">
        <f>INDEX(JEUDI!$B$6:$B$29,MATCH($A$148,JEUDI!Y6:Y29,0))</f>
        <v>#N/A</v>
      </c>
      <c r="GX148" s="565" t="e">
        <f>INDEX(JEUDI!$B$6:$B$29,MATCH($A$148,JEUDI!Z6:Z29,0))</f>
        <v>#N/A</v>
      </c>
      <c r="GY148" s="565">
        <f>INDEX(JEUDI!$B$6:$B$29,MATCH($A$148,JEUDI!AA6:AA29,0))</f>
        <v>0.33333333333333331</v>
      </c>
      <c r="GZ148" s="565">
        <f>INDEX(JEUDI!$B$6:$B$29,MATCH($A$148,JEUDI!AB6:AB29,0))</f>
        <v>0.33333333333333331</v>
      </c>
      <c r="HA148" s="572">
        <f t="shared" si="134"/>
        <v>0.66666666666666663</v>
      </c>
      <c r="HC148" s="772">
        <f t="shared" si="135"/>
        <v>0</v>
      </c>
      <c r="HD148" s="565" t="e">
        <f>INDEX(VENDREDI!$B$6:$B$29,MATCH($A$148,VENDREDI!D6:D29,0))</f>
        <v>#N/A</v>
      </c>
      <c r="HE148" s="565" t="e">
        <f>INDEX(VENDREDI!$B$6:$B$29,MATCH($A$148,VENDREDI!E6:E29,0))</f>
        <v>#N/A</v>
      </c>
      <c r="HF148" s="565" t="e">
        <f>INDEX(VENDREDI!$B$6:$B$29,MATCH($A$148,VENDREDI!F6:F29,0))</f>
        <v>#N/A</v>
      </c>
      <c r="HG148" s="565" t="e">
        <f>INDEX(VENDREDI!$B$6:$B$29,MATCH($A$148,VENDREDI!G6:G29,0))</f>
        <v>#N/A</v>
      </c>
      <c r="HH148" s="565" t="e">
        <f>INDEX(VENDREDI!$B$6:$B$29,MATCH($A$148,VENDREDI!H6:H29,0))</f>
        <v>#N/A</v>
      </c>
      <c r="HI148" s="565" t="e">
        <f>INDEX(VENDREDI!$B$6:$B$29,MATCH($A$148,VENDREDI!I6:I29,0))</f>
        <v>#N/A</v>
      </c>
      <c r="HJ148" s="565" t="e">
        <f>INDEX(VENDREDI!$B$6:$B$29,MATCH($A$148,VENDREDI!J6:J29,0))</f>
        <v>#N/A</v>
      </c>
      <c r="HK148" s="565" t="e">
        <f>INDEX(VENDREDI!$B$6:$B$29,MATCH($A$148,VENDREDI!K6:K29,0))</f>
        <v>#N/A</v>
      </c>
      <c r="HL148" s="565" t="e">
        <f>INDEX(VENDREDI!$B$6:$B$29,MATCH($A$148,VENDREDI!L6:L29,0))</f>
        <v>#N/A</v>
      </c>
      <c r="HM148" s="565" t="e">
        <f>INDEX(VENDREDI!$B$6:$B$29,MATCH($A$148,VENDREDI!M6:M29,0))</f>
        <v>#N/A</v>
      </c>
      <c r="HN148" s="565" t="e">
        <f>INDEX(VENDREDI!$B$6:$B$29,MATCH($A$148,VENDREDI!N6:N29,0))</f>
        <v>#N/A</v>
      </c>
      <c r="HO148" s="565" t="e">
        <f>INDEX(VENDREDI!$B$6:$B$29,MATCH($A$148,VENDREDI!O6:O29,0))</f>
        <v>#N/A</v>
      </c>
      <c r="HP148" s="565" t="e">
        <f>INDEX(VENDREDI!$B$6:$B$29,MATCH($A$148,VENDREDI!P6:P29,0))</f>
        <v>#N/A</v>
      </c>
      <c r="HQ148" s="565" t="e">
        <f>INDEX(VENDREDI!$B$6:$B$29,MATCH($A$148,VENDREDI!Q6:Q29,0))</f>
        <v>#N/A</v>
      </c>
      <c r="HR148" s="565" t="e">
        <f>INDEX(VENDREDI!$B$6:$B$29,MATCH($A$148,VENDREDI!R6:R29,0))</f>
        <v>#N/A</v>
      </c>
      <c r="HS148" s="565" t="e">
        <f>INDEX(VENDREDI!$B$6:$B$29,MATCH($A$148,VENDREDI!S6:S29,0))</f>
        <v>#N/A</v>
      </c>
      <c r="HT148" s="565" t="e">
        <f>INDEX(VENDREDI!$B$6:$B$29,MATCH($A$148,VENDREDI!T6:T29,0))</f>
        <v>#N/A</v>
      </c>
      <c r="HU148" s="565" t="e">
        <f>INDEX(VENDREDI!$B$6:$B$29,MATCH($A$148,VENDREDI!U6:U29,0))</f>
        <v>#N/A</v>
      </c>
      <c r="HV148" s="565" t="e">
        <f>INDEX(VENDREDI!$B$6:$B$29,MATCH($A$148,VENDREDI!V6:V29,0))</f>
        <v>#N/A</v>
      </c>
      <c r="HW148" s="565" t="e">
        <f>INDEX(VENDREDI!$B$6:$B$29,MATCH($A$148,VENDREDI!W6:W29,0))</f>
        <v>#N/A</v>
      </c>
      <c r="HX148" s="565" t="e">
        <f>INDEX(VENDREDI!$B$6:$B$29,MATCH($A$148,VENDREDI!X6:X29,0))</f>
        <v>#N/A</v>
      </c>
      <c r="HY148" s="565" t="e">
        <f>INDEX(VENDREDI!$B$6:$B$29,MATCH($A$148,VENDREDI!Y6:Y29,0))</f>
        <v>#N/A</v>
      </c>
      <c r="HZ148" s="565" t="e">
        <f>INDEX(VENDREDI!$B$6:$B$29,MATCH($A$148,VENDREDI!Z6:Z29,0))</f>
        <v>#N/A</v>
      </c>
      <c r="IA148" s="565">
        <f>INDEX(VENDREDI!$B$6:$B$29,MATCH($A$148,VENDREDI!AA6:AA29,0))</f>
        <v>0.33333333333333331</v>
      </c>
      <c r="IB148" s="565">
        <f>INDEX(VENDREDI!$B$6:$B$29,MATCH($A$148,VENDREDI!AB6:AB29,0))</f>
        <v>0.33333333333333331</v>
      </c>
      <c r="IC148" s="572">
        <f t="shared" si="136"/>
        <v>0.66666666666666663</v>
      </c>
      <c r="IG148" s="772">
        <f t="shared" si="137"/>
        <v>0</v>
      </c>
      <c r="JG148" s="572">
        <f t="shared" si="138"/>
        <v>0</v>
      </c>
      <c r="JI148" s="772">
        <f t="shared" si="139"/>
        <v>0</v>
      </c>
      <c r="KI148" s="572">
        <f t="shared" si="140"/>
        <v>0</v>
      </c>
      <c r="KK148" s="565">
        <f t="shared" si="141"/>
        <v>0</v>
      </c>
      <c r="LK148" s="572">
        <f t="shared" si="142"/>
        <v>0</v>
      </c>
      <c r="LM148" s="565">
        <f t="shared" si="143"/>
        <v>0</v>
      </c>
      <c r="MM148" s="572">
        <f t="shared" si="144"/>
        <v>0</v>
      </c>
      <c r="MP148" s="565">
        <f t="shared" si="145"/>
        <v>0</v>
      </c>
      <c r="NP148" s="572">
        <f t="shared" si="146"/>
        <v>0</v>
      </c>
      <c r="NS148" s="564">
        <f t="shared" si="147"/>
        <v>0</v>
      </c>
      <c r="NT148" s="617" t="e">
        <f>INDEX(LUNDI!$B$63:$B$66,MATCH(A148,LUNDI!$D$63:$D$66,0))</f>
        <v>#N/A</v>
      </c>
      <c r="NU148" s="618" t="e">
        <f>INDEX(LUNDI!$B$63:$B$66,MATCH(A148,LUNDI!$E$63:$E$66,0))</f>
        <v>#N/A</v>
      </c>
      <c r="NV148" s="625" t="e">
        <f>INDEX(LUNDI!$H$63:$H$66,MATCH(A148,LUNDI!$J$63:$J$66,0))</f>
        <v>#N/A</v>
      </c>
      <c r="NW148" s="626" t="e">
        <f>INDEX(LUNDI!$H$63:$H$66,MATCH(A148,LUNDI!$K$63:$K$66,0))</f>
        <v>#N/A</v>
      </c>
      <c r="NX148" s="617" t="e">
        <f>INDEX(MARDI!$B$63:$B$66,MATCH(A148,MARDI!$D$63:$D$66,0))</f>
        <v>#N/A</v>
      </c>
      <c r="NY148" s="618" t="e">
        <f>INDEX(MARDI!$B$63:$B$66,MATCH(A148,MARDI!$E$63:$E$66,0))</f>
        <v>#N/A</v>
      </c>
      <c r="NZ148" s="625" t="e">
        <f>INDEX(MARDI!$H$63:$H$66,MATCH(A148,MARDI!$J$63:$J$66,0))</f>
        <v>#N/A</v>
      </c>
      <c r="OA148" s="626" t="e">
        <f>INDEX(MARDI!$H$63:$H$66,MATCH(A148,MARDI!$K$63:$K$66,0))</f>
        <v>#N/A</v>
      </c>
      <c r="OB148" s="617" t="e">
        <f>INDEX(MERCREDI!$B$63:$B$66,MATCH(A148,MERCREDI!$D$63:$D$66,0))</f>
        <v>#N/A</v>
      </c>
      <c r="OC148" s="618" t="e">
        <f>INDEX(MERCREDI!$B$63:$B$66,MATCH(A148,MERCREDI!$E$63:$E$66,0))</f>
        <v>#N/A</v>
      </c>
      <c r="OD148" s="625" t="e">
        <f>INDEX(MERCREDI!$H$63:$H$66,MATCH(A148,MERCREDI!$J$63:$J$66,0))</f>
        <v>#N/A</v>
      </c>
      <c r="OE148" s="626" t="e">
        <f>INDEX(MERCREDI!$H$63:$H$66,MATCH(A148,MERCREDI!$K$63:$K$66,0))</f>
        <v>#N/A</v>
      </c>
      <c r="OF148" s="617" t="e">
        <f>INDEX(JEUDI!$B$63:$B$66,MATCH(A148,JEUDI!$D$63:$D$66,0))</f>
        <v>#N/A</v>
      </c>
      <c r="OG148" s="618" t="e">
        <f>INDEX(JEUDI!$B$63:$B$66,MATCH(A148,JEUDI!$E$63:$E$66,0))</f>
        <v>#N/A</v>
      </c>
      <c r="OH148" s="625" t="e">
        <f>INDEX(JEUDI!$H$63:$H$66,MATCH(A148,JEUDI!$J$63:$J$66,0))</f>
        <v>#N/A</v>
      </c>
      <c r="OI148" s="626" t="e">
        <f>INDEX(JEUDI!$H$63:$H$66,MATCH(A148,JEUDI!$K$63:$K$66,0))</f>
        <v>#N/A</v>
      </c>
      <c r="OJ148" s="617" t="e">
        <f>INDEX(VENDREDI!$B$63:$B$66,MATCH(A148,VENDREDI!$D$63:$D$66,0))</f>
        <v>#N/A</v>
      </c>
      <c r="OK148" s="618" t="e">
        <f>INDEX(VENDREDI!$B$63:$B$66,MATCH(A148,VENDREDI!$E$63:$E$66,0))</f>
        <v>#N/A</v>
      </c>
      <c r="OL148" s="625" t="e">
        <f>INDEX(VENDREDI!$H$63:$H$66,MATCH(A148,VENDREDI!$J$63:$J$66,0))</f>
        <v>#N/A</v>
      </c>
      <c r="OM148" s="626" t="e">
        <f>INDEX(VENDREDI!$H$63:$H$66,MATCH(A148,VENDREDI!$K$63:$K$66,0))</f>
        <v>#N/A</v>
      </c>
      <c r="ON148" s="669">
        <f t="shared" si="148"/>
        <v>0</v>
      </c>
      <c r="OO148" s="641" t="e">
        <f>INDEX(LUNDI!$C$63:$C$66,MATCH(A148,LUNDI!$D$63:$D$66,0))</f>
        <v>#N/A</v>
      </c>
      <c r="OP148" s="642" t="e">
        <f>INDEX(LUNDI!$C$63:$C$66,MATCH(A148,LUNDI!$E$63:$E$66,0))</f>
        <v>#N/A</v>
      </c>
      <c r="OQ148" s="645" t="e">
        <f>INDEX(LUNDI!$I$63:$I$66,MATCH(A148,LUNDI!$J$63:$J$66,0))</f>
        <v>#N/A</v>
      </c>
      <c r="OR148" s="646" t="e">
        <f>INDEX(LUNDI!$I$63:$I$66,MATCH(A148,LUNDI!$K$63:$K$66,0))</f>
        <v>#N/A</v>
      </c>
      <c r="OS148" s="649" t="e">
        <f>INDEX(MARDI!$C$63:$C$66,MATCH(A148,MARDI!$D$63:$D$66,0))</f>
        <v>#N/A</v>
      </c>
      <c r="OT148" s="650" t="e">
        <f>INDEX(MARDI!$C$63:$C$66,MATCH(A148,MARDI!$E$63:$E$66,0))</f>
        <v>#N/A</v>
      </c>
      <c r="OU148" s="651" t="e">
        <f>INDEX(MARDI!$I$63:$I$66,MATCH(A148,MARDI!$J$63:$J$66,0))</f>
        <v>#N/A</v>
      </c>
      <c r="OV148" s="652" t="e">
        <f>INDEX(MARDI!$I$63:$I$66,MATCH(A148,MARDI!$K$63:$K$66,0))</f>
        <v>#N/A</v>
      </c>
      <c r="OW148" s="657" t="e">
        <f>INDEX(MERCREDI!$C$63:$C$66,MATCH(A148,MERCREDI!$D$63:$D$66,0))</f>
        <v>#N/A</v>
      </c>
      <c r="OX148" s="658" t="e">
        <f>INDEX(MERCREDI!$C$63:$C$66,MATCH(A148,MERCREDI!$E$63:$E$66,0))</f>
        <v>#N/A</v>
      </c>
      <c r="OY148" s="659" t="e">
        <f>INDEX(MERCREDI!$I$63:$I$66,MATCH(A148,MERCREDI!$J$63:$J$66,0))</f>
        <v>#N/A</v>
      </c>
      <c r="OZ148" s="660" t="e">
        <f>INDEX(MERCREDI!$I$63:$I$66,MATCH(A148,MERCREDI!$K$63:$K$66,0))</f>
        <v>#N/A</v>
      </c>
      <c r="PA148" s="657" t="e">
        <f>INDEX(JEUDI!$C$63:$C$66,MATCH(A148,JEUDI!$D$63:$D$66,0))</f>
        <v>#N/A</v>
      </c>
      <c r="PB148" s="658" t="e">
        <f>INDEX(JEUDI!$C$63:$C$66,MATCH(A148,JEUDI!$E$63:$E$66,0))</f>
        <v>#N/A</v>
      </c>
      <c r="PC148" s="659" t="e">
        <f>INDEX(JEUDI!$I$63:$I$66,MATCH(A148,JEUDI!$J$63:$J$66,0))</f>
        <v>#N/A</v>
      </c>
      <c r="PD148" s="660" t="e">
        <f>INDEX(JEUDI!$I$63:$I$66,MATCH(A148,JEUDI!$K$63:$K$66,0))</f>
        <v>#N/A</v>
      </c>
      <c r="PE148" s="657" t="e">
        <f>INDEX(VENDREDI!$C$63:$C$66,MATCH(A148,VENDREDI!$D$63:$D$66,0))</f>
        <v>#N/A</v>
      </c>
      <c r="PF148" s="658" t="e">
        <f>INDEX(VENDREDI!$C$63:$C$66,MATCH(A148,VENDREDI!$E$63:$E$66,0))</f>
        <v>#N/A</v>
      </c>
      <c r="PG148" s="659" t="e">
        <f>INDEX(VENDREDI!$I$63:$I$66,MATCH(A148,VENDREDI!$J$63:$J$66,0))</f>
        <v>#N/A</v>
      </c>
      <c r="PH148" s="660" t="e">
        <f>INDEX(VENDREDI!$I$63:$I$66,MATCH(A148,VENDREDI!$K$63:$K$66,0))</f>
        <v>#N/A</v>
      </c>
    </row>
    <row r="149" spans="1:461" x14ac:dyDescent="0.25">
      <c r="A149" s="199">
        <f>'LISTE DES PROFS'!A144</f>
        <v>0</v>
      </c>
      <c r="B149" s="226">
        <f t="shared" si="122"/>
        <v>0</v>
      </c>
      <c r="C149" s="487">
        <f t="shared" si="123"/>
        <v>0</v>
      </c>
      <c r="D149" s="481">
        <f t="shared" si="124"/>
        <v>0</v>
      </c>
      <c r="E149" s="482">
        <f t="shared" si="125"/>
        <v>0</v>
      </c>
      <c r="F149" s="226">
        <f t="shared" si="126"/>
        <v>0</v>
      </c>
      <c r="G149" s="487">
        <f t="shared" si="127"/>
        <v>0</v>
      </c>
      <c r="H149" s="481">
        <f>SUM(BY149:CG149)</f>
        <v>0</v>
      </c>
      <c r="I149" s="482">
        <f t="shared" si="128"/>
        <v>0</v>
      </c>
      <c r="J149" s="226">
        <f t="shared" si="105"/>
        <v>0</v>
      </c>
      <c r="K149" s="487">
        <f t="shared" si="106"/>
        <v>0</v>
      </c>
      <c r="L149" s="481">
        <f t="shared" si="107"/>
        <v>0</v>
      </c>
      <c r="M149" s="482">
        <f t="shared" si="108"/>
        <v>0</v>
      </c>
      <c r="N149" s="492">
        <f t="shared" si="129"/>
        <v>0</v>
      </c>
      <c r="P149" s="226">
        <f>COUNTIF(LUNDI!$D$6:$AB$15,A149)</f>
        <v>0</v>
      </c>
      <c r="Q149" s="228">
        <f>COUNTIF(LUNDI!$D$20:$Y$29,A149)</f>
        <v>0</v>
      </c>
      <c r="R149" s="444">
        <f t="shared" si="109"/>
        <v>0</v>
      </c>
      <c r="S149" s="228">
        <f>COUNTIF(MARDI!$D$6:$AB$15,A149)</f>
        <v>0</v>
      </c>
      <c r="T149" s="228">
        <f>COUNTIF(MARDI!$D$20:$Y$29,A149)</f>
        <v>0</v>
      </c>
      <c r="U149" s="444">
        <f t="shared" si="110"/>
        <v>0</v>
      </c>
      <c r="V149" s="228">
        <f>COUNTIF(MERCREDI!$D$6:$AB$15,A149)</f>
        <v>0</v>
      </c>
      <c r="W149" s="228">
        <f>COUNTIF(MERCREDI!$D$20:$Y$29,A149)</f>
        <v>0</v>
      </c>
      <c r="X149" s="444">
        <f t="shared" si="111"/>
        <v>0</v>
      </c>
      <c r="Y149" s="228">
        <f>COUNTIF(JEUDI!$D$6:$AB$15,A149)</f>
        <v>0</v>
      </c>
      <c r="Z149" s="228">
        <f>COUNTIF(JEUDI!$D$20:$Y$29,A149)</f>
        <v>0</v>
      </c>
      <c r="AA149" s="444">
        <f t="shared" si="112"/>
        <v>0</v>
      </c>
      <c r="AB149" s="228">
        <f>COUNTIF(VENDREDI!$D$6:$AB$15,A149)</f>
        <v>0</v>
      </c>
      <c r="AC149" s="229">
        <f>COUNTIF(VENDREDI!$D$20:$Y$29,A149)</f>
        <v>0</v>
      </c>
      <c r="AD149" s="451">
        <f t="shared" si="113"/>
        <v>0</v>
      </c>
      <c r="AE149" s="226">
        <f>COUNTIF(LUNDI!$D$63:$D$66,A149)</f>
        <v>0</v>
      </c>
      <c r="AF149" s="227">
        <f>COUNTIF(LUNDI!$E$63:$E$66,A149)</f>
        <v>0</v>
      </c>
      <c r="AG149" s="228">
        <f>COUNTIF(MARDI!$D$63:$D$66,A149)</f>
        <v>0</v>
      </c>
      <c r="AH149" s="234">
        <f>COUNTIF(MARDI!$E$63:$E$66,A149)</f>
        <v>0</v>
      </c>
      <c r="AI149" s="228">
        <f>COUNTIF(MERCREDI!$D$63:$D$66,A149)</f>
        <v>0</v>
      </c>
      <c r="AJ149" s="234">
        <f>COUNTIF(MERCREDI!$E$63:$E$66,A149)</f>
        <v>0</v>
      </c>
      <c r="AK149" s="228">
        <f>COUNTIF(JEUDI!$D$63:$D$66,A149)</f>
        <v>0</v>
      </c>
      <c r="AL149" s="227">
        <f>COUNTIF(JEUDI!$E$63:$E$66,A149)</f>
        <v>0</v>
      </c>
      <c r="AM149" s="228">
        <f>COUNTIF(VENDREDI!$D$63:$D$66,A149)</f>
        <v>0</v>
      </c>
      <c r="AN149" s="525">
        <f>COUNTIF(VENDREDI!$E$63:$E$66,A149)</f>
        <v>0</v>
      </c>
      <c r="AO149" s="226">
        <f>COUNTIF(LUNDI!$F$63:$F$66,A149)</f>
        <v>0</v>
      </c>
      <c r="AP149" s="227"/>
      <c r="AQ149" s="228">
        <f>COUNTIF(MARDI!$F$63:$F$66,A149)</f>
        <v>0</v>
      </c>
      <c r="AR149" s="227"/>
      <c r="AS149" s="228">
        <f>COUNTIF(MERCREDI!$F$63:$F$66,A149)</f>
        <v>0</v>
      </c>
      <c r="AT149" s="227"/>
      <c r="AU149" s="228">
        <f>COUNTIF(JEUDI!$F$63:$F$66,A149)</f>
        <v>0</v>
      </c>
      <c r="AV149" s="227"/>
      <c r="AW149" s="229">
        <f>COUNTIF(VENDREDI!$F$63:$F$66,A149)</f>
        <v>0</v>
      </c>
      <c r="AZ149" s="236">
        <f>COUNTIF(LUNDI!$D$35:$AB$44,A149)</f>
        <v>0</v>
      </c>
      <c r="BA149" s="237">
        <f>COUNTIF(LUNDI!$D$49:$Y$58,A149)</f>
        <v>0</v>
      </c>
      <c r="BB149" s="444">
        <f t="shared" si="114"/>
        <v>0</v>
      </c>
      <c r="BC149" s="237">
        <f>COUNTIF(MARDI!$D$35:$AB$44,A149)</f>
        <v>0</v>
      </c>
      <c r="BD149" s="237">
        <f>COUNTIF(MARDI!$D$49:$Y$58,A149)</f>
        <v>0</v>
      </c>
      <c r="BE149" s="444">
        <f t="shared" si="115"/>
        <v>0</v>
      </c>
      <c r="BF149" s="237">
        <f>COUNTIF(MERCREDI!$D$35:$AB$44,A149)</f>
        <v>0</v>
      </c>
      <c r="BG149" s="237">
        <f>COUNTIF(MERCREDI!$D$49:$Y$58,A149)</f>
        <v>0</v>
      </c>
      <c r="BH149" s="444">
        <f t="shared" si="116"/>
        <v>0</v>
      </c>
      <c r="BI149" s="237">
        <f>COUNTIF(JEUDI!$D$35:$AB$44,A149)</f>
        <v>0</v>
      </c>
      <c r="BJ149" s="237">
        <f>COUNTIF(JEUDI!$D$49:$Y$58,A149)</f>
        <v>0</v>
      </c>
      <c r="BK149" s="444">
        <f t="shared" si="117"/>
        <v>0</v>
      </c>
      <c r="BL149" s="237">
        <f>COUNTIF(VENDREDI!$D$35:$AB$44,A149)</f>
        <v>0</v>
      </c>
      <c r="BM149" s="238">
        <f>COUNTIF(VENDREDI!$D$49:$Y$58,A149)</f>
        <v>0</v>
      </c>
      <c r="BN149" s="451">
        <f t="shared" si="118"/>
        <v>0</v>
      </c>
      <c r="BO149" s="207">
        <f>COUNTIF(LUNDI!$J$63:$J$66,A149)</f>
        <v>0</v>
      </c>
      <c r="BP149" s="41">
        <f>COUNTIF(LUNDI!$K$63:$K$66,A149)</f>
        <v>0</v>
      </c>
      <c r="BQ149" s="207">
        <f>COUNTIF(MARDI!$J$63:$J$66,A149)</f>
        <v>0</v>
      </c>
      <c r="BR149" s="41">
        <f>COUNTIF(MARDI!$K$63:$K$66,A149)</f>
        <v>0</v>
      </c>
      <c r="BS149" s="207">
        <f>COUNTIF(MERCREDI!$J$63:$J$66,A149)</f>
        <v>0</v>
      </c>
      <c r="BT149" s="41">
        <f>COUNTIF(MERCREDI!$K$63:$K$66,A149)</f>
        <v>0</v>
      </c>
      <c r="BU149" s="207">
        <f>COUNTIF(JEUDI!$J$63:$J$66,A149)</f>
        <v>0</v>
      </c>
      <c r="BV149" s="41">
        <f>COUNTIF(JEUDI!$K$63:$K$66,A149)</f>
        <v>0</v>
      </c>
      <c r="BW149" s="207">
        <f>COUNTIF(VENDREDI!$J$63:$J$66,A149)</f>
        <v>0</v>
      </c>
      <c r="BX149" s="42">
        <f>COUNTIF(VENDREDI!$K$63:$K$66,A149)</f>
        <v>0</v>
      </c>
      <c r="BY149" s="207">
        <f>COUNTIF(LUNDI!$L$66:$L205,A149)</f>
        <v>0</v>
      </c>
      <c r="BZ149" s="208"/>
      <c r="CA149" s="41">
        <f>COUNTIF(MARDI!$L$63:$L$66,A149)</f>
        <v>0</v>
      </c>
      <c r="CB149" s="208"/>
      <c r="CC149" s="208">
        <f>COUNTIF(MERCREDI!$L$63:$L$66,A149)</f>
        <v>0</v>
      </c>
      <c r="CD149" s="208"/>
      <c r="CE149" s="41">
        <f>COUNTIF(JEUDI!$L$63:$L$66,A149)</f>
        <v>0</v>
      </c>
      <c r="CF149" s="208"/>
      <c r="CG149" s="209">
        <f>COUNTIF(VENDREDI!$L$63:$L$66,A149)</f>
        <v>0</v>
      </c>
      <c r="CH149" s="466"/>
      <c r="CI149" s="466"/>
      <c r="CJ149" s="466"/>
      <c r="CK149" s="43">
        <f>COUNTIF(LUNDI!$O$64:$O$66,A149)</f>
        <v>0</v>
      </c>
      <c r="CL149" s="41">
        <f>COUNTIF(MARDI!$O$64:$O$66,A149)</f>
        <v>0</v>
      </c>
      <c r="CM149" s="41">
        <f>COUNTIF(MERCREDI!$O$64:$O$66,A149)</f>
        <v>0</v>
      </c>
      <c r="CN149" s="41">
        <f>COUNTIF(JEUDI!$O$64:$O$66,A149)</f>
        <v>0</v>
      </c>
      <c r="CO149" s="42">
        <f>COUNTIF(VENDREDI!$O$64:$O$66,A149)</f>
        <v>0</v>
      </c>
      <c r="CQ149" s="43">
        <f>COUNTIF(LUNDI!$P$64:$P$66,A149)</f>
        <v>0</v>
      </c>
      <c r="CR149" s="41">
        <f>COUNTIF(MARDI!$P$64:$P$66,A149)</f>
        <v>0</v>
      </c>
      <c r="CS149" s="41">
        <f>COUNTIF(MERCREDI!$P$64:$P$66,A149)</f>
        <v>0</v>
      </c>
      <c r="CT149" s="41">
        <f>COUNTIF(JEUDI!$P$64:$P$66,A149)</f>
        <v>0</v>
      </c>
      <c r="CU149" s="42">
        <f>COUNTIF(VENDREDI!$P$64:$P$66,A149)</f>
        <v>0</v>
      </c>
      <c r="CV149" s="543">
        <f t="shared" si="130"/>
        <v>0</v>
      </c>
      <c r="CW149" s="559" t="e">
        <f>INDEX(LUNDI!$B$6:$B$29,MATCH($A$149,LUNDI!D6:D29,0))</f>
        <v>#N/A</v>
      </c>
      <c r="CX149" s="559" t="e">
        <f>INDEX(LUNDI!$B$6:$B$29,MATCH($A$149,LUNDI!E6:E29,0))</f>
        <v>#N/A</v>
      </c>
      <c r="CY149" s="559" t="e">
        <f>INDEX(LUNDI!$B$6:$B$29,MATCH($A$149,LUNDI!F6:F29,0))</f>
        <v>#N/A</v>
      </c>
      <c r="CZ149" s="559" t="e">
        <f>INDEX(LUNDI!$B$6:$B$29,MATCH($A$149,LUNDI!G6:G29,0))</f>
        <v>#N/A</v>
      </c>
      <c r="DA149" s="559" t="e">
        <f>INDEX(LUNDI!$B$6:$B$29,MATCH($A$149,LUNDI!H6:H29,0))</f>
        <v>#N/A</v>
      </c>
      <c r="DB149" s="559" t="e">
        <f>INDEX(LUNDI!$B$6:$B$29,MATCH($A$149,LUNDI!I6:I29,0))</f>
        <v>#N/A</v>
      </c>
      <c r="DC149" s="559" t="e">
        <f>INDEX(LUNDI!$B$6:$B$29,MATCH($A$149,LUNDI!J6:J29,0))</f>
        <v>#N/A</v>
      </c>
      <c r="DD149" s="559" t="e">
        <f>INDEX(LUNDI!$B$6:$B$29,MATCH($A$149,LUNDI!K6:K29,0))</f>
        <v>#N/A</v>
      </c>
      <c r="DE149" s="559" t="e">
        <f>INDEX(LUNDI!$B$6:$B$29,MATCH($A$149,LUNDI!L6:L29,0))</f>
        <v>#N/A</v>
      </c>
      <c r="DF149" s="559" t="e">
        <f>INDEX(LUNDI!$B$6:$B$29,MATCH($A$149,LUNDI!M6:M29,0))</f>
        <v>#N/A</v>
      </c>
      <c r="DG149" s="559" t="e">
        <f>INDEX(LUNDI!$B$6:$B$29,MATCH($A$149,LUNDI!N6:N29,0))</f>
        <v>#N/A</v>
      </c>
      <c r="DH149" s="559" t="e">
        <f>INDEX(LUNDI!$B$6:$B$29,MATCH($A$149,LUNDI!O6:O29,0))</f>
        <v>#N/A</v>
      </c>
      <c r="DI149" s="559" t="e">
        <f>INDEX(LUNDI!$B$6:$B$29,MATCH($A$149,LUNDI!P6:P29,0))</f>
        <v>#N/A</v>
      </c>
      <c r="DJ149" s="559" t="e">
        <f>INDEX(LUNDI!$B$6:$B$29,MATCH($A$149,LUNDI!Q6:Q29,0))</f>
        <v>#N/A</v>
      </c>
      <c r="DK149" s="559" t="e">
        <f>INDEX(LUNDI!$B$6:$B$29,MATCH($A$149,LUNDI!R6:R29,0))</f>
        <v>#N/A</v>
      </c>
      <c r="DL149" s="559" t="e">
        <f>INDEX(LUNDI!$B$6:$B$29,MATCH($A$149,LUNDI!S6:S29,0))</f>
        <v>#N/A</v>
      </c>
      <c r="DM149" s="559" t="e">
        <f>INDEX(LUNDI!$B$6:$B$29,MATCH($A$149,LUNDI!T6:T29,0))</f>
        <v>#N/A</v>
      </c>
      <c r="DN149" s="559" t="e">
        <f>INDEX(LUNDI!$B$6:$B$29,MATCH($A$149,LUNDI!U6:U29,0))</f>
        <v>#N/A</v>
      </c>
      <c r="DO149" s="559" t="e">
        <f>INDEX(LUNDI!$B$6:$B$29,MATCH($A$149,LUNDI!V6:V29,0))</f>
        <v>#N/A</v>
      </c>
      <c r="DP149" s="559" t="e">
        <f>INDEX(LUNDI!$B$6:$B$29,MATCH($A$149,LUNDI!W6:W29,0))</f>
        <v>#N/A</v>
      </c>
      <c r="DQ149" s="559" t="e">
        <f>INDEX(LUNDI!$B$6:$B$29,MATCH($A$149,LUNDI!X6:X29,0))</f>
        <v>#N/A</v>
      </c>
      <c r="DR149" s="559" t="e">
        <f>INDEX(LUNDI!$B$6:$B$29,MATCH($A$149,LUNDI!Y6:Y29,0))</f>
        <v>#N/A</v>
      </c>
      <c r="DS149" s="559" t="e">
        <f>INDEX(LUNDI!$B$6:$B$29,MATCH($A$149,LUNDI!Z6:Z29,0))</f>
        <v>#N/A</v>
      </c>
      <c r="DT149" s="559">
        <f>INDEX(LUNDI!$B$6:$B$29,MATCH($A$149,LUNDI!AA6:AA29,0))</f>
        <v>0.33333333333333331</v>
      </c>
      <c r="DU149" s="559">
        <f>INDEX(LUNDI!$B$6:$B$29,MATCH($A$149,LUNDI!AB6:AB29,0))</f>
        <v>0.33333333333333331</v>
      </c>
      <c r="DV149" s="572">
        <f t="shared" si="119"/>
        <v>0.66666666666666663</v>
      </c>
      <c r="DW149" s="543">
        <f t="shared" si="120"/>
        <v>0</v>
      </c>
      <c r="DX149" s="559" t="e">
        <f>INDEX(MARDI!$B$6:$B$29,MATCH($A$149,MARDI!D6:D29,0))</f>
        <v>#N/A</v>
      </c>
      <c r="DY149" s="559" t="e">
        <f>INDEX(MARDI!$B$6:$B$29,MATCH($A$149,MARDI!E6:E29,0))</f>
        <v>#N/A</v>
      </c>
      <c r="DZ149" s="559" t="e">
        <f>INDEX(MARDI!$B$6:$B$29,MATCH($A$149,MARDI!F6:F29,0))</f>
        <v>#N/A</v>
      </c>
      <c r="EA149" s="559" t="e">
        <f>INDEX(MARDI!$B$6:$B$29,MATCH($A$149,MARDI!G6:G29,0))</f>
        <v>#N/A</v>
      </c>
      <c r="EB149" s="559" t="e">
        <f>INDEX(MARDI!$B$6:$B$29,MATCH($A$149,MARDI!H6:H29,0))</f>
        <v>#N/A</v>
      </c>
      <c r="EC149" s="559" t="e">
        <f>INDEX(MARDI!$B$6:$B$29,MATCH($A$149,MARDI!I6:I29,0))</f>
        <v>#N/A</v>
      </c>
      <c r="ED149" s="559" t="e">
        <f>INDEX(MARDI!$B$6:$B$29,MATCH($A$149,MARDI!J6:J29,0))</f>
        <v>#N/A</v>
      </c>
      <c r="EE149" s="559" t="e">
        <f>INDEX(MARDI!$B$6:$B$29,MATCH($A$149,MARDI!K6:K29,0))</f>
        <v>#N/A</v>
      </c>
      <c r="EF149" s="559" t="e">
        <f>INDEX(MARDI!$B$6:$B$29,MATCH($A$149,MARDI!L6:L29,0))</f>
        <v>#N/A</v>
      </c>
      <c r="EG149" s="559" t="e">
        <f>INDEX(MARDI!$B$6:$B$29,MATCH($A$149,MARDI!M6:M29,0))</f>
        <v>#N/A</v>
      </c>
      <c r="EH149" s="559" t="e">
        <f>INDEX(MARDI!$B$6:$B$29,MATCH($A$149,MARDI!N6:N29,0))</f>
        <v>#N/A</v>
      </c>
      <c r="EI149" s="559" t="e">
        <f>INDEX(MARDI!$B$6:$B$29,MATCH($A$149,MARDI!O6:O29,0))</f>
        <v>#N/A</v>
      </c>
      <c r="EJ149" s="559" t="e">
        <f>INDEX(MARDI!$B$6:$B$29,MATCH($A$149,MARDI!P6:P29,0))</f>
        <v>#N/A</v>
      </c>
      <c r="EK149" s="559" t="e">
        <f>INDEX(MARDI!$B$6:$B$29,MATCH($A$149,MARDI!Q6:Q29,0))</f>
        <v>#N/A</v>
      </c>
      <c r="EL149" s="559" t="e">
        <f>INDEX(MARDI!$B$6:$B$29,MATCH($A$149,MARDI!R6:R29,0))</f>
        <v>#N/A</v>
      </c>
      <c r="EM149" s="559" t="e">
        <f>INDEX(MARDI!$B$6:$B$29,MATCH($A$149,MARDI!S6:S29,0))</f>
        <v>#N/A</v>
      </c>
      <c r="EN149" s="559" t="e">
        <f>INDEX(MARDI!$B$6:$B$29,MATCH($A$149,MARDI!T6:T29,0))</f>
        <v>#N/A</v>
      </c>
      <c r="EO149" s="559" t="e">
        <f>INDEX(MARDI!$B$6:$B$29,MATCH($A$149,MARDI!U6:U29,0))</f>
        <v>#N/A</v>
      </c>
      <c r="EP149" s="559" t="e">
        <f>INDEX(MARDI!$B$6:$B$29,MATCH($A$149,MARDI!V6:V29,0))</f>
        <v>#N/A</v>
      </c>
      <c r="EQ149" s="559" t="e">
        <f>INDEX(MARDI!$B$6:$B$29,MATCH($A$149,MARDI!W6:W29,0))</f>
        <v>#N/A</v>
      </c>
      <c r="ER149" s="559" t="e">
        <f>INDEX(MARDI!$B$6:$B$29,MATCH($A$149,MARDI!X6:X29,0))</f>
        <v>#N/A</v>
      </c>
      <c r="ES149" s="559" t="e">
        <f>INDEX(MARDI!$B$6:$B$29,MATCH($A$149,MARDI!Y6:Y29,0))</f>
        <v>#N/A</v>
      </c>
      <c r="ET149" s="559" t="e">
        <f>INDEX(MARDI!$B$6:$B$29,MATCH($A$149,MARDI!Z6:Z29,0))</f>
        <v>#N/A</v>
      </c>
      <c r="EU149" s="559">
        <f>INDEX(MARDI!$B$6:$B$29,MATCH($A$149,MARDI!AA6:AA29,0))</f>
        <v>0.33333333333333331</v>
      </c>
      <c r="EV149" s="559">
        <f>INDEX(MARDI!$B$6:$B$29,MATCH($A$149,MARDI!AB6:AB29,0))</f>
        <v>0.33333333333333331</v>
      </c>
      <c r="EW149" s="572">
        <f t="shared" si="121"/>
        <v>0.66666666666666663</v>
      </c>
      <c r="EY149" s="568">
        <f t="shared" si="131"/>
        <v>0</v>
      </c>
      <c r="EZ149" s="559" t="e">
        <f>INDEX(MERCREDI!$B$6:$B$29,MATCH($A$149,MERCREDI!D6:D29,0))</f>
        <v>#N/A</v>
      </c>
      <c r="FA149" s="559" t="e">
        <f>INDEX(MERCREDI!$B$6:$B$29,MATCH($A$149,MERCREDI!E6:E29,0))</f>
        <v>#N/A</v>
      </c>
      <c r="FB149" s="559" t="e">
        <f>INDEX(MERCREDI!$B$6:$B$29,MATCH($A$149,MERCREDI!F6:F29,0))</f>
        <v>#N/A</v>
      </c>
      <c r="FC149" s="559" t="e">
        <f>INDEX(MERCREDI!$B$6:$B$29,MATCH($A$149,MERCREDI!G6:G29,0))</f>
        <v>#N/A</v>
      </c>
      <c r="FD149" s="559" t="e">
        <f>INDEX(MERCREDI!$B$6:$B$29,MATCH($A$149,MERCREDI!H6:H29,0))</f>
        <v>#N/A</v>
      </c>
      <c r="FE149" s="559" t="e">
        <f>INDEX(MERCREDI!$B$6:$B$29,MATCH($A$149,MERCREDI!I6:I29,0))</f>
        <v>#N/A</v>
      </c>
      <c r="FF149" s="559" t="e">
        <f>INDEX(MERCREDI!$B$6:$B$29,MATCH($A$149,MERCREDI!J6:J29,0))</f>
        <v>#N/A</v>
      </c>
      <c r="FG149" s="559" t="e">
        <f>INDEX(MERCREDI!$B$6:$B$29,MATCH($A$149,MERCREDI!K6:K29,0))</f>
        <v>#N/A</v>
      </c>
      <c r="FH149" s="559" t="e">
        <f>INDEX(MERCREDI!$B$6:$B$29,MATCH($A$149,MERCREDI!L6:L29,0))</f>
        <v>#N/A</v>
      </c>
      <c r="FI149" s="559" t="e">
        <f>INDEX(MERCREDI!$B$6:$B$29,MATCH($A$149,MERCREDI!M6:M29,0))</f>
        <v>#N/A</v>
      </c>
      <c r="FJ149" s="559" t="e">
        <f>INDEX(MERCREDI!$B$6:$B$29,MATCH($A$149,MERCREDI!N6:N29,0))</f>
        <v>#N/A</v>
      </c>
      <c r="FK149" s="559" t="e">
        <f>INDEX(MERCREDI!$B$6:$B$29,MATCH($A$149,MERCREDI!O6:O29,0))</f>
        <v>#N/A</v>
      </c>
      <c r="FL149" s="559" t="e">
        <f>INDEX(MERCREDI!$B$6:$B$29,MATCH($A$149,MERCREDI!P6:P29,0))</f>
        <v>#N/A</v>
      </c>
      <c r="FM149" s="559" t="e">
        <f>INDEX(MERCREDI!$B$6:$B$29,MATCH($A$149,MERCREDI!Q6:Q29,0))</f>
        <v>#N/A</v>
      </c>
      <c r="FN149" s="559" t="e">
        <f>INDEX(MERCREDI!$B$6:$B$29,MATCH($A$149,MERCREDI!R6:R29,0))</f>
        <v>#N/A</v>
      </c>
      <c r="FO149" s="559" t="e">
        <f>INDEX(MERCREDI!$B$6:$B$29,MATCH($A$149,MERCREDI!S6:S29,0))</f>
        <v>#N/A</v>
      </c>
      <c r="FP149" s="559" t="e">
        <f>INDEX(MERCREDI!$B$6:$B$29,MATCH($A$149,MERCREDI!T6:T29,0))</f>
        <v>#N/A</v>
      </c>
      <c r="FQ149" s="559" t="e">
        <f>INDEX(MERCREDI!$B$6:$B$29,MATCH($A$149,MERCREDI!U6:U29,0))</f>
        <v>#N/A</v>
      </c>
      <c r="FR149" s="559" t="e">
        <f>INDEX(MERCREDI!$B$6:$B$29,MATCH($A$149,MERCREDI!V6:V29,0))</f>
        <v>#N/A</v>
      </c>
      <c r="FS149" s="559" t="e">
        <f>INDEX(MERCREDI!$B$6:$B$29,MATCH($A$149,MERCREDI!W6:W29,0))</f>
        <v>#N/A</v>
      </c>
      <c r="FT149" s="559" t="e">
        <f>INDEX(MERCREDI!$B$6:$B$29,MATCH($A$149,MERCREDI!X6:X29,0))</f>
        <v>#N/A</v>
      </c>
      <c r="FU149" s="559" t="e">
        <f>INDEX(MERCREDI!$B$6:$B$29,MATCH($A$149,MERCREDI!Y6:Y29,0))</f>
        <v>#N/A</v>
      </c>
      <c r="FV149" s="559" t="e">
        <f>INDEX(MERCREDI!$B$6:$B$29,MATCH($A$149,MERCREDI!Z6:Z29,0))</f>
        <v>#N/A</v>
      </c>
      <c r="FW149" s="559">
        <f>INDEX(MERCREDI!$B$6:$B$29,MATCH($A$149,MERCREDI!AA6:AA29,0))</f>
        <v>0.33333333333333331</v>
      </c>
      <c r="FX149" s="559">
        <f>INDEX(MERCREDI!$B$6:$B$29,MATCH($A$149,MERCREDI!AB6:AB29,0))</f>
        <v>0.33333333333333331</v>
      </c>
      <c r="FY149" s="572">
        <f t="shared" si="132"/>
        <v>0.66666666666666663</v>
      </c>
      <c r="GA149" s="570">
        <f t="shared" si="133"/>
        <v>0</v>
      </c>
      <c r="GB149" s="565" t="e">
        <f>INDEX(JEUDI!$B$6:$B$29,MATCH($A$149,JEUDI!D6:D29,0))</f>
        <v>#N/A</v>
      </c>
      <c r="GC149" s="565" t="e">
        <f>INDEX(JEUDI!$B$6:$B$29,MATCH($A$149,JEUDI!E6:E29,0))</f>
        <v>#N/A</v>
      </c>
      <c r="GD149" s="565" t="e">
        <f>INDEX(JEUDI!$B$6:$B$29,MATCH($A$149,JEUDI!F6:F29,0))</f>
        <v>#N/A</v>
      </c>
      <c r="GE149" s="565" t="e">
        <f>INDEX(JEUDI!$B$6:$B$29,MATCH($A$149,JEUDI!G6:G29,0))</f>
        <v>#N/A</v>
      </c>
      <c r="GF149" s="565" t="e">
        <f>INDEX(JEUDI!$B$6:$B$29,MATCH($A$149,JEUDI!H6:H29,0))</f>
        <v>#N/A</v>
      </c>
      <c r="GG149" s="565" t="e">
        <f>INDEX(JEUDI!$B$6:$B$29,MATCH($A$149,JEUDI!I6:I29,0))</f>
        <v>#N/A</v>
      </c>
      <c r="GH149" s="565" t="e">
        <f>INDEX(JEUDI!$B$6:$B$29,MATCH($A$149,JEUDI!J6:J29,0))</f>
        <v>#N/A</v>
      </c>
      <c r="GI149" s="565" t="e">
        <f>INDEX(JEUDI!$B$6:$B$29,MATCH($A$149,JEUDI!K6:K29,0))</f>
        <v>#N/A</v>
      </c>
      <c r="GJ149" s="565" t="e">
        <f>INDEX(JEUDI!$B$6:$B$29,MATCH($A$149,JEUDI!L6:L29,0))</f>
        <v>#N/A</v>
      </c>
      <c r="GK149" s="565" t="e">
        <f>INDEX(JEUDI!$B$6:$B$29,MATCH($A$149,JEUDI!M6:M29,0))</f>
        <v>#N/A</v>
      </c>
      <c r="GL149" s="565" t="e">
        <f>INDEX(JEUDI!$B$6:$B$29,MATCH($A$149,JEUDI!N6:N29,0))</f>
        <v>#N/A</v>
      </c>
      <c r="GM149" s="565" t="e">
        <f>INDEX(JEUDI!$B$6:$B$29,MATCH($A$149,JEUDI!O6:O29,0))</f>
        <v>#N/A</v>
      </c>
      <c r="GN149" s="565" t="e">
        <f>INDEX(JEUDI!$B$6:$B$29,MATCH($A$149,JEUDI!P6:P29,0))</f>
        <v>#N/A</v>
      </c>
      <c r="GO149" s="565" t="e">
        <f>INDEX(JEUDI!$B$6:$B$29,MATCH($A$149,JEUDI!Q6:Q29,0))</f>
        <v>#N/A</v>
      </c>
      <c r="GP149" s="565" t="e">
        <f>INDEX(JEUDI!$B$6:$B$29,MATCH($A$149,JEUDI!R6:R29,0))</f>
        <v>#N/A</v>
      </c>
      <c r="GQ149" s="565" t="e">
        <f>INDEX(JEUDI!$B$6:$B$29,MATCH($A$149,JEUDI!S6:S29,0))</f>
        <v>#N/A</v>
      </c>
      <c r="GR149" s="565" t="e">
        <f>INDEX(JEUDI!$B$6:$B$29,MATCH($A$149,JEUDI!T6:T29,0))</f>
        <v>#N/A</v>
      </c>
      <c r="GS149" s="565" t="e">
        <f>INDEX(JEUDI!$B$6:$B$29,MATCH($A$149,JEUDI!U6:U29,0))</f>
        <v>#N/A</v>
      </c>
      <c r="GT149" s="565" t="e">
        <f>INDEX(JEUDI!$B$6:$B$29,MATCH($A$149,JEUDI!V6:V29,0))</f>
        <v>#N/A</v>
      </c>
      <c r="GU149" s="565" t="e">
        <f>INDEX(JEUDI!$B$6:$B$29,MATCH($A$149,JEUDI!W6:W29,0))</f>
        <v>#N/A</v>
      </c>
      <c r="GV149" s="565" t="e">
        <f>INDEX(JEUDI!$B$6:$B$29,MATCH($A$149,JEUDI!X6:X29,0))</f>
        <v>#N/A</v>
      </c>
      <c r="GW149" s="565" t="e">
        <f>INDEX(JEUDI!$B$6:$B$29,MATCH($A$149,JEUDI!Y6:Y29,0))</f>
        <v>#N/A</v>
      </c>
      <c r="GX149" s="565" t="e">
        <f>INDEX(JEUDI!$B$6:$B$29,MATCH($A$149,JEUDI!Z6:Z29,0))</f>
        <v>#N/A</v>
      </c>
      <c r="GY149" s="565">
        <f>INDEX(JEUDI!$B$6:$B$29,MATCH($A$149,JEUDI!AA6:AA29,0))</f>
        <v>0.33333333333333331</v>
      </c>
      <c r="GZ149" s="565">
        <f>INDEX(JEUDI!$B$6:$B$29,MATCH($A$149,JEUDI!AB6:AB29,0))</f>
        <v>0.33333333333333331</v>
      </c>
      <c r="HA149" s="572">
        <f t="shared" si="134"/>
        <v>0.66666666666666663</v>
      </c>
      <c r="HC149" s="772">
        <f t="shared" si="135"/>
        <v>0</v>
      </c>
      <c r="HD149" s="565" t="e">
        <f>INDEX(VENDREDI!$B$6:$B$29,MATCH($A$149,VENDREDI!D6:D29,0))</f>
        <v>#N/A</v>
      </c>
      <c r="HE149" s="565" t="e">
        <f>INDEX(VENDREDI!$B$6:$B$29,MATCH($A$149,VENDREDI!E6:E29,0))</f>
        <v>#N/A</v>
      </c>
      <c r="HF149" s="565" t="e">
        <f>INDEX(VENDREDI!$B$6:$B$29,MATCH($A$149,VENDREDI!F6:F29,0))</f>
        <v>#N/A</v>
      </c>
      <c r="HG149" s="565" t="e">
        <f>INDEX(VENDREDI!$B$6:$B$29,MATCH($A$149,VENDREDI!G6:G29,0))</f>
        <v>#N/A</v>
      </c>
      <c r="HH149" s="565" t="e">
        <f>INDEX(VENDREDI!$B$6:$B$29,MATCH($A$149,VENDREDI!H6:H29,0))</f>
        <v>#N/A</v>
      </c>
      <c r="HI149" s="565" t="e">
        <f>INDEX(VENDREDI!$B$6:$B$29,MATCH($A$149,VENDREDI!I6:I29,0))</f>
        <v>#N/A</v>
      </c>
      <c r="HJ149" s="565" t="e">
        <f>INDEX(VENDREDI!$B$6:$B$29,MATCH($A$149,VENDREDI!J6:J29,0))</f>
        <v>#N/A</v>
      </c>
      <c r="HK149" s="565" t="e">
        <f>INDEX(VENDREDI!$B$6:$B$29,MATCH($A$149,VENDREDI!K6:K29,0))</f>
        <v>#N/A</v>
      </c>
      <c r="HL149" s="565" t="e">
        <f>INDEX(VENDREDI!$B$6:$B$29,MATCH($A$149,VENDREDI!L6:L29,0))</f>
        <v>#N/A</v>
      </c>
      <c r="HM149" s="565" t="e">
        <f>INDEX(VENDREDI!$B$6:$B$29,MATCH($A$149,VENDREDI!M6:M29,0))</f>
        <v>#N/A</v>
      </c>
      <c r="HN149" s="565" t="e">
        <f>INDEX(VENDREDI!$B$6:$B$29,MATCH($A$149,VENDREDI!N6:N29,0))</f>
        <v>#N/A</v>
      </c>
      <c r="HO149" s="565" t="e">
        <f>INDEX(VENDREDI!$B$6:$B$29,MATCH($A$149,VENDREDI!O6:O29,0))</f>
        <v>#N/A</v>
      </c>
      <c r="HP149" s="565" t="e">
        <f>INDEX(VENDREDI!$B$6:$B$29,MATCH($A$149,VENDREDI!P6:P29,0))</f>
        <v>#N/A</v>
      </c>
      <c r="HQ149" s="565" t="e">
        <f>INDEX(VENDREDI!$B$6:$B$29,MATCH($A$149,VENDREDI!Q6:Q29,0))</f>
        <v>#N/A</v>
      </c>
      <c r="HR149" s="565" t="e">
        <f>INDEX(VENDREDI!$B$6:$B$29,MATCH($A$149,VENDREDI!R6:R29,0))</f>
        <v>#N/A</v>
      </c>
      <c r="HS149" s="565" t="e">
        <f>INDEX(VENDREDI!$B$6:$B$29,MATCH($A$149,VENDREDI!S6:S29,0))</f>
        <v>#N/A</v>
      </c>
      <c r="HT149" s="565" t="e">
        <f>INDEX(VENDREDI!$B$6:$B$29,MATCH($A$149,VENDREDI!T6:T29,0))</f>
        <v>#N/A</v>
      </c>
      <c r="HU149" s="565" t="e">
        <f>INDEX(VENDREDI!$B$6:$B$29,MATCH($A$149,VENDREDI!U6:U29,0))</f>
        <v>#N/A</v>
      </c>
      <c r="HV149" s="565" t="e">
        <f>INDEX(VENDREDI!$B$6:$B$29,MATCH($A$149,VENDREDI!V6:V29,0))</f>
        <v>#N/A</v>
      </c>
      <c r="HW149" s="565" t="e">
        <f>INDEX(VENDREDI!$B$6:$B$29,MATCH($A$149,VENDREDI!W6:W29,0))</f>
        <v>#N/A</v>
      </c>
      <c r="HX149" s="565" t="e">
        <f>INDEX(VENDREDI!$B$6:$B$29,MATCH($A$149,VENDREDI!X6:X29,0))</f>
        <v>#N/A</v>
      </c>
      <c r="HY149" s="565" t="e">
        <f>INDEX(VENDREDI!$B$6:$B$29,MATCH($A$149,VENDREDI!Y6:Y29,0))</f>
        <v>#N/A</v>
      </c>
      <c r="HZ149" s="565" t="e">
        <f>INDEX(VENDREDI!$B$6:$B$29,MATCH($A$149,VENDREDI!Z6:Z29,0))</f>
        <v>#N/A</v>
      </c>
      <c r="IA149" s="565">
        <f>INDEX(VENDREDI!$B$6:$B$29,MATCH($A$149,VENDREDI!AA6:AA29,0))</f>
        <v>0.33333333333333331</v>
      </c>
      <c r="IB149" s="565">
        <f>INDEX(VENDREDI!$B$6:$B$29,MATCH($A$149,VENDREDI!AB6:AB29,0))</f>
        <v>0.33333333333333331</v>
      </c>
      <c r="IC149" s="572">
        <f t="shared" si="136"/>
        <v>0.66666666666666663</v>
      </c>
      <c r="IG149" s="772">
        <f t="shared" si="137"/>
        <v>0</v>
      </c>
      <c r="JG149" s="572">
        <f t="shared" si="138"/>
        <v>0</v>
      </c>
      <c r="JI149" s="772">
        <f t="shared" si="139"/>
        <v>0</v>
      </c>
      <c r="KI149" s="572">
        <f t="shared" si="140"/>
        <v>0</v>
      </c>
      <c r="KK149" s="565">
        <f t="shared" si="141"/>
        <v>0</v>
      </c>
      <c r="LK149" s="572">
        <f t="shared" si="142"/>
        <v>0</v>
      </c>
      <c r="LM149" s="565">
        <f t="shared" si="143"/>
        <v>0</v>
      </c>
      <c r="MM149" s="572">
        <f t="shared" si="144"/>
        <v>0</v>
      </c>
      <c r="MP149" s="565">
        <f t="shared" si="145"/>
        <v>0</v>
      </c>
      <c r="NP149" s="572">
        <f t="shared" si="146"/>
        <v>0</v>
      </c>
      <c r="NS149" s="564">
        <f t="shared" si="147"/>
        <v>0</v>
      </c>
      <c r="NT149" s="617" t="e">
        <f>INDEX(LUNDI!$B$63:$B$66,MATCH(A149,LUNDI!$D$63:$D$66,0))</f>
        <v>#N/A</v>
      </c>
      <c r="NU149" s="618" t="e">
        <f>INDEX(LUNDI!$B$63:$B$66,MATCH(A149,LUNDI!$E$63:$E$66,0))</f>
        <v>#N/A</v>
      </c>
      <c r="NV149" s="625" t="e">
        <f>INDEX(LUNDI!$H$63:$H$66,MATCH(A149,LUNDI!$J$63:$J$66,0))</f>
        <v>#N/A</v>
      </c>
      <c r="NW149" s="626" t="e">
        <f>INDEX(LUNDI!$H$63:$H$66,MATCH(A149,LUNDI!$K$63:$K$66,0))</f>
        <v>#N/A</v>
      </c>
      <c r="NX149" s="617" t="e">
        <f>INDEX(MARDI!$B$63:$B$66,MATCH(A149,MARDI!$D$63:$D$66,0))</f>
        <v>#N/A</v>
      </c>
      <c r="NY149" s="618" t="e">
        <f>INDEX(MARDI!$B$63:$B$66,MATCH(A149,MARDI!$E$63:$E$66,0))</f>
        <v>#N/A</v>
      </c>
      <c r="NZ149" s="625" t="e">
        <f>INDEX(MARDI!$H$63:$H$66,MATCH(A149,MARDI!$J$63:$J$66,0))</f>
        <v>#N/A</v>
      </c>
      <c r="OA149" s="626" t="e">
        <f>INDEX(MARDI!$H$63:$H$66,MATCH(A149,MARDI!$K$63:$K$66,0))</f>
        <v>#N/A</v>
      </c>
      <c r="OB149" s="617" t="e">
        <f>INDEX(MERCREDI!$B$63:$B$66,MATCH(A149,MERCREDI!$D$63:$D$66,0))</f>
        <v>#N/A</v>
      </c>
      <c r="OC149" s="618" t="e">
        <f>INDEX(MERCREDI!$B$63:$B$66,MATCH(A149,MERCREDI!$E$63:$E$66,0))</f>
        <v>#N/A</v>
      </c>
      <c r="OD149" s="625" t="e">
        <f>INDEX(MERCREDI!$H$63:$H$66,MATCH(A149,MERCREDI!$J$63:$J$66,0))</f>
        <v>#N/A</v>
      </c>
      <c r="OE149" s="626" t="e">
        <f>INDEX(MERCREDI!$H$63:$H$66,MATCH(A149,MERCREDI!$K$63:$K$66,0))</f>
        <v>#N/A</v>
      </c>
      <c r="OF149" s="617" t="e">
        <f>INDEX(JEUDI!$B$63:$B$66,MATCH(A149,JEUDI!$D$63:$D$66,0))</f>
        <v>#N/A</v>
      </c>
      <c r="OG149" s="618" t="e">
        <f>INDEX(JEUDI!$B$63:$B$66,MATCH(A149,JEUDI!$E$63:$E$66,0))</f>
        <v>#N/A</v>
      </c>
      <c r="OH149" s="625" t="e">
        <f>INDEX(JEUDI!$H$63:$H$66,MATCH(A149,JEUDI!$J$63:$J$66,0))</f>
        <v>#N/A</v>
      </c>
      <c r="OI149" s="626" t="e">
        <f>INDEX(JEUDI!$H$63:$H$66,MATCH(A149,JEUDI!$K$63:$K$66,0))</f>
        <v>#N/A</v>
      </c>
      <c r="OJ149" s="617" t="e">
        <f>INDEX(VENDREDI!$B$63:$B$66,MATCH(A149,VENDREDI!$D$63:$D$66,0))</f>
        <v>#N/A</v>
      </c>
      <c r="OK149" s="618" t="e">
        <f>INDEX(VENDREDI!$B$63:$B$66,MATCH(A149,VENDREDI!$E$63:$E$66,0))</f>
        <v>#N/A</v>
      </c>
      <c r="OL149" s="625" t="e">
        <f>INDEX(VENDREDI!$H$63:$H$66,MATCH(A149,VENDREDI!$J$63:$J$66,0))</f>
        <v>#N/A</v>
      </c>
      <c r="OM149" s="626" t="e">
        <f>INDEX(VENDREDI!$H$63:$H$66,MATCH(A149,VENDREDI!$K$63:$K$66,0))</f>
        <v>#N/A</v>
      </c>
      <c r="ON149" s="669">
        <f t="shared" si="148"/>
        <v>0</v>
      </c>
      <c r="OO149" s="641" t="e">
        <f>INDEX(LUNDI!$C$63:$C$66,MATCH(A149,LUNDI!$D$63:$D$66,0))</f>
        <v>#N/A</v>
      </c>
      <c r="OP149" s="642" t="e">
        <f>INDEX(LUNDI!$C$63:$C$66,MATCH(A149,LUNDI!$E$63:$E$66,0))</f>
        <v>#N/A</v>
      </c>
      <c r="OQ149" s="645" t="e">
        <f>INDEX(LUNDI!$I$63:$I$66,MATCH(A149,LUNDI!$J$63:$J$66,0))</f>
        <v>#N/A</v>
      </c>
      <c r="OR149" s="646" t="e">
        <f>INDEX(LUNDI!$I$63:$I$66,MATCH(A149,LUNDI!$K$63:$K$66,0))</f>
        <v>#N/A</v>
      </c>
      <c r="OS149" s="649" t="e">
        <f>INDEX(MARDI!$C$63:$C$66,MATCH(A149,MARDI!$D$63:$D$66,0))</f>
        <v>#N/A</v>
      </c>
      <c r="OT149" s="650" t="e">
        <f>INDEX(MARDI!$C$63:$C$66,MATCH(A149,MARDI!$E$63:$E$66,0))</f>
        <v>#N/A</v>
      </c>
      <c r="OU149" s="651" t="e">
        <f>INDEX(MARDI!$I$63:$I$66,MATCH(A149,MARDI!$J$63:$J$66,0))</f>
        <v>#N/A</v>
      </c>
      <c r="OV149" s="652" t="e">
        <f>INDEX(MARDI!$I$63:$I$66,MATCH(A149,MARDI!$K$63:$K$66,0))</f>
        <v>#N/A</v>
      </c>
      <c r="OW149" s="657" t="e">
        <f>INDEX(MERCREDI!$C$63:$C$66,MATCH(A149,MERCREDI!$D$63:$D$66,0))</f>
        <v>#N/A</v>
      </c>
      <c r="OX149" s="658" t="e">
        <f>INDEX(MERCREDI!$C$63:$C$66,MATCH(A149,MERCREDI!$E$63:$E$66,0))</f>
        <v>#N/A</v>
      </c>
      <c r="OY149" s="659" t="e">
        <f>INDEX(MERCREDI!$I$63:$I$66,MATCH(A149,MERCREDI!$J$63:$J$66,0))</f>
        <v>#N/A</v>
      </c>
      <c r="OZ149" s="660" t="e">
        <f>INDEX(MERCREDI!$I$63:$I$66,MATCH(A149,MERCREDI!$K$63:$K$66,0))</f>
        <v>#N/A</v>
      </c>
      <c r="PA149" s="657" t="e">
        <f>INDEX(JEUDI!$C$63:$C$66,MATCH(A149,JEUDI!$D$63:$D$66,0))</f>
        <v>#N/A</v>
      </c>
      <c r="PB149" s="658" t="e">
        <f>INDEX(JEUDI!$C$63:$C$66,MATCH(A149,JEUDI!$E$63:$E$66,0))</f>
        <v>#N/A</v>
      </c>
      <c r="PC149" s="659" t="e">
        <f>INDEX(JEUDI!$I$63:$I$66,MATCH(A149,JEUDI!$J$63:$J$66,0))</f>
        <v>#N/A</v>
      </c>
      <c r="PD149" s="660" t="e">
        <f>INDEX(JEUDI!$I$63:$I$66,MATCH(A149,JEUDI!$K$63:$K$66,0))</f>
        <v>#N/A</v>
      </c>
      <c r="PE149" s="657" t="e">
        <f>INDEX(VENDREDI!$C$63:$C$66,MATCH(A149,VENDREDI!$D$63:$D$66,0))</f>
        <v>#N/A</v>
      </c>
      <c r="PF149" s="658" t="e">
        <f>INDEX(VENDREDI!$C$63:$C$66,MATCH(A149,VENDREDI!$E$63:$E$66,0))</f>
        <v>#N/A</v>
      </c>
      <c r="PG149" s="659" t="e">
        <f>INDEX(VENDREDI!$I$63:$I$66,MATCH(A149,VENDREDI!$J$63:$J$66,0))</f>
        <v>#N/A</v>
      </c>
      <c r="PH149" s="660" t="e">
        <f>INDEX(VENDREDI!$I$63:$I$66,MATCH(A149,VENDREDI!$K$63:$K$66,0))</f>
        <v>#N/A</v>
      </c>
    </row>
    <row r="150" spans="1:461" ht="15.75" thickBot="1" x14ac:dyDescent="0.3">
      <c r="A150" s="202">
        <f>'LISTE DES PROFS'!A145</f>
        <v>0</v>
      </c>
      <c r="B150" s="243">
        <f t="shared" si="122"/>
        <v>0</v>
      </c>
      <c r="C150" s="244">
        <f t="shared" si="123"/>
        <v>0</v>
      </c>
      <c r="D150" s="244">
        <f t="shared" si="124"/>
        <v>0</v>
      </c>
      <c r="E150" s="245">
        <f t="shared" si="125"/>
        <v>0</v>
      </c>
      <c r="F150" s="243">
        <f t="shared" si="126"/>
        <v>0</v>
      </c>
      <c r="G150" s="244">
        <f t="shared" si="127"/>
        <v>0</v>
      </c>
      <c r="H150" s="244">
        <f>SUM(BY150:CG150)</f>
        <v>0</v>
      </c>
      <c r="I150" s="245">
        <f t="shared" si="128"/>
        <v>0</v>
      </c>
      <c r="J150" s="243">
        <f t="shared" si="105"/>
        <v>0</v>
      </c>
      <c r="K150" s="244">
        <f t="shared" si="106"/>
        <v>0</v>
      </c>
      <c r="L150" s="244">
        <f t="shared" si="107"/>
        <v>0</v>
      </c>
      <c r="M150" s="245">
        <f t="shared" si="108"/>
        <v>0</v>
      </c>
      <c r="N150" s="493">
        <f t="shared" si="129"/>
        <v>0</v>
      </c>
      <c r="O150" s="506"/>
      <c r="P150" s="243">
        <f>COUNTIF(LUNDI!$D$6:$AB$15,A150)</f>
        <v>0</v>
      </c>
      <c r="Q150" s="244">
        <f>COUNTIF(LUNDI!$D$20:$Y$29,A150)</f>
        <v>0</v>
      </c>
      <c r="R150" s="445">
        <f t="shared" si="109"/>
        <v>0</v>
      </c>
      <c r="S150" s="244">
        <f>COUNTIF(MARDI!$D$6:$AB$15,A150)</f>
        <v>0</v>
      </c>
      <c r="T150" s="244">
        <f>COUNTIF(MARDI!$D$20:$Y$29,A150)</f>
        <v>0</v>
      </c>
      <c r="U150" s="445">
        <f t="shared" si="110"/>
        <v>0</v>
      </c>
      <c r="V150" s="244">
        <f>COUNTIF(MERCREDI!$D$6:$AB$15,A150)</f>
        <v>0</v>
      </c>
      <c r="W150" s="244">
        <f>COUNTIF(MERCREDI!$D$20:$Y$29,A150)</f>
        <v>0</v>
      </c>
      <c r="X150" s="445">
        <f t="shared" si="111"/>
        <v>0</v>
      </c>
      <c r="Y150" s="244">
        <f>COUNTIF(JEUDI!$D$6:$AB$15,A150)</f>
        <v>0</v>
      </c>
      <c r="Z150" s="244">
        <f>COUNTIF(JEUDI!$D$20:$Y$29,A150)</f>
        <v>0</v>
      </c>
      <c r="AA150" s="445">
        <f t="shared" si="112"/>
        <v>0</v>
      </c>
      <c r="AB150" s="244">
        <f>COUNTIF(VENDREDI!$D$6:$AB$15,A150)</f>
        <v>0</v>
      </c>
      <c r="AC150" s="245">
        <f>COUNTIF(VENDREDI!$D$20:$Y$29,A150)</f>
        <v>0</v>
      </c>
      <c r="AD150" s="452">
        <f t="shared" si="113"/>
        <v>0</v>
      </c>
      <c r="AE150" s="527">
        <f>COUNTIF(LUNDI!$D$63:$D$66,A150)</f>
        <v>0</v>
      </c>
      <c r="AF150" s="528">
        <f>COUNTIF(LUNDI!$E$63:$E$66,A150)</f>
        <v>0</v>
      </c>
      <c r="AG150" s="524">
        <f>COUNTIF(MARDI!$D$63:$D$66,A150)</f>
        <v>0</v>
      </c>
      <c r="AH150" s="244">
        <f>COUNTIF(MARDI!$E$63:$E$66,A150)</f>
        <v>0</v>
      </c>
      <c r="AI150" s="524">
        <f>COUNTIF(MERCREDI!$D$63:$D$66,A150)</f>
        <v>0</v>
      </c>
      <c r="AJ150" s="244">
        <f>COUNTIF(MERCREDI!$E$63:$E$66,A150)</f>
        <v>0</v>
      </c>
      <c r="AK150" s="524">
        <f>COUNTIF(JEUDI!$D$63:$D$66,A150)</f>
        <v>0</v>
      </c>
      <c r="AL150" s="528">
        <f>COUNTIF(JEUDI!$E$63:$E$66,A150)</f>
        <v>0</v>
      </c>
      <c r="AM150" s="524">
        <f>COUNTIF(VENDREDI!$D$63:$D$66,A150)</f>
        <v>0</v>
      </c>
      <c r="AN150" s="526">
        <f>COUNTIF(VENDREDI!$E$63:$E$66,A150)</f>
        <v>0</v>
      </c>
      <c r="AO150" s="243">
        <f>COUNTIF(LUNDI!$F$63:$F$66,A150)</f>
        <v>0</v>
      </c>
      <c r="AP150" s="244"/>
      <c r="AQ150" s="244">
        <f>COUNTIF(MARDI!$F$63:$F$66,A150)</f>
        <v>0</v>
      </c>
      <c r="AR150" s="244"/>
      <c r="AS150" s="244">
        <f>COUNTIF(MERCREDI!$F$63:$F$66,A150)</f>
        <v>0</v>
      </c>
      <c r="AT150" s="244"/>
      <c r="AU150" s="244">
        <f>COUNTIF(JEUDI!$F$63:$F$66,A150)</f>
        <v>0</v>
      </c>
      <c r="AV150" s="244"/>
      <c r="AW150" s="245">
        <f>COUNTIF(VENDREDI!$F$63:$F$66,A150)</f>
        <v>0</v>
      </c>
      <c r="AX150" s="239"/>
      <c r="AY150" s="239"/>
      <c r="AZ150" s="243">
        <f>COUNTIF(LUNDI!$D$35:$AB$44,A150)</f>
        <v>0</v>
      </c>
      <c r="BA150" s="244">
        <f>COUNTIF(LUNDI!$D$49:$Y$58,A150)</f>
        <v>0</v>
      </c>
      <c r="BB150" s="445">
        <f t="shared" si="114"/>
        <v>0</v>
      </c>
      <c r="BC150" s="244">
        <f>COUNTIF(MARDI!$D$35:$AB$44,A150)</f>
        <v>0</v>
      </c>
      <c r="BD150" s="244">
        <f>COUNTIF(MARDI!$D$49:$Y$58,A150)</f>
        <v>0</v>
      </c>
      <c r="BE150" s="445">
        <f t="shared" si="115"/>
        <v>0</v>
      </c>
      <c r="BF150" s="244">
        <f>COUNTIF(MERCREDI!$D$35:$AB$44,A150)</f>
        <v>0</v>
      </c>
      <c r="BG150" s="244">
        <f>COUNTIF(MERCREDI!$D$49:$Y$58,A150)</f>
        <v>0</v>
      </c>
      <c r="BH150" s="445">
        <f t="shared" si="116"/>
        <v>0</v>
      </c>
      <c r="BI150" s="244">
        <f>COUNTIF(JEUDI!$D$35:$AB$44,A150)</f>
        <v>0</v>
      </c>
      <c r="BJ150" s="244">
        <f>COUNTIF(JEUDI!$D$49:$Y$58,A150)</f>
        <v>0</v>
      </c>
      <c r="BK150" s="445">
        <f t="shared" si="117"/>
        <v>0</v>
      </c>
      <c r="BL150" s="244">
        <f>COUNTIF(VENDREDI!$D$35:$AB$44,A150)</f>
        <v>0</v>
      </c>
      <c r="BM150" s="245">
        <f>COUNTIF(VENDREDI!$D$49:$Y$58,A150)</f>
        <v>0</v>
      </c>
      <c r="BN150" s="452">
        <f t="shared" si="118"/>
        <v>0</v>
      </c>
      <c r="BO150" s="530">
        <f>COUNTIF(LUNDI!$J$63:$J$66,A150)</f>
        <v>0</v>
      </c>
      <c r="BP150" s="85">
        <f>COUNTIF(LUNDI!$K$63:$K$66,A150)</f>
        <v>0</v>
      </c>
      <c r="BQ150" s="530">
        <f>COUNTIF(MARDI!$J$63:$J$66,A150)</f>
        <v>0</v>
      </c>
      <c r="BR150" s="85">
        <f>COUNTIF(MARDI!$K$63:$K$66,A150)</f>
        <v>0</v>
      </c>
      <c r="BS150" s="530">
        <f>COUNTIF(MERCREDI!$J$63:$J$66,A150)</f>
        <v>0</v>
      </c>
      <c r="BT150" s="85">
        <f>COUNTIF(MERCREDI!$K$63:$K$66,A150)</f>
        <v>0</v>
      </c>
      <c r="BU150" s="530">
        <f>COUNTIF(JEUDI!$J$63:$J$66,A150)</f>
        <v>0</v>
      </c>
      <c r="BV150" s="85">
        <f>COUNTIF(JEUDI!$K$63:$K$66,A150)</f>
        <v>0</v>
      </c>
      <c r="BW150" s="530">
        <f>COUNTIF(VENDREDI!$J$63:$J$66,A150)</f>
        <v>0</v>
      </c>
      <c r="BX150" s="189">
        <f>COUNTIF(VENDREDI!$K$63:$K$66,A150)</f>
        <v>0</v>
      </c>
      <c r="BY150" s="530">
        <f>COUNTIF(LUNDI!$L$66:$L206,A150)</f>
        <v>0</v>
      </c>
      <c r="BZ150" s="531"/>
      <c r="CA150" s="85">
        <f>COUNTIF(MARDI!$L$63:$L$66,A150)</f>
        <v>0</v>
      </c>
      <c r="CB150" s="531"/>
      <c r="CC150" s="531">
        <f>COUNTIF(MERCREDI!$L$63:$L$66,A150)</f>
        <v>0</v>
      </c>
      <c r="CD150" s="531"/>
      <c r="CE150" s="85">
        <f>COUNTIF(JEUDI!$L$63:$L$66,A150)</f>
        <v>0</v>
      </c>
      <c r="CF150" s="531"/>
      <c r="CG150" s="616">
        <f>COUNTIF(VENDREDI!$L$63:$L$66,A150)</f>
        <v>0</v>
      </c>
      <c r="CH150" s="466"/>
      <c r="CI150" s="466"/>
      <c r="CJ150" s="466"/>
      <c r="CK150" s="188">
        <f>COUNTIF(LUNDI!$O$64:$O$66,A150)</f>
        <v>0</v>
      </c>
      <c r="CL150" s="85">
        <f>COUNTIF(MARDI!$O$64:$O$66,A150)</f>
        <v>0</v>
      </c>
      <c r="CM150" s="85">
        <f>COUNTIF(MERCREDI!$O$64:$O$66,A150)</f>
        <v>0</v>
      </c>
      <c r="CN150" s="85">
        <f>COUNTIF(JEUDI!$O$64:$O$66,A150)</f>
        <v>0</v>
      </c>
      <c r="CO150" s="189">
        <f>COUNTIF(VENDREDI!$O$64:$O$66,A150)</f>
        <v>0</v>
      </c>
      <c r="CQ150" s="188">
        <f>COUNTIF(LUNDI!$P$64:$P$66,A150)</f>
        <v>0</v>
      </c>
      <c r="CR150" s="85">
        <f>COUNTIF(MARDI!$P$64:$P$66,A150)</f>
        <v>0</v>
      </c>
      <c r="CS150" s="85">
        <f>COUNTIF(MERCREDI!$P$64:$P$66,A150)</f>
        <v>0</v>
      </c>
      <c r="CT150" s="85">
        <f>COUNTIF(JEUDI!$P$64:$P$66,A150)</f>
        <v>0</v>
      </c>
      <c r="CU150" s="189">
        <f>COUNTIF(VENDREDI!$P$64:$P$66,A150)</f>
        <v>0</v>
      </c>
      <c r="CV150" s="543">
        <f t="shared" si="130"/>
        <v>0</v>
      </c>
      <c r="CW150" s="559" t="e">
        <f>INDEX(LUNDI!$B$6:$B$29,MATCH($A$150,LUNDI!D6:D29,0))</f>
        <v>#N/A</v>
      </c>
      <c r="CX150" s="559" t="e">
        <f>INDEX(LUNDI!$B$6:$B$29,MATCH($A$150,LUNDI!E6:E29,0))</f>
        <v>#N/A</v>
      </c>
      <c r="CY150" s="559" t="e">
        <f>INDEX(LUNDI!$B$6:$B$29,MATCH($A$150,LUNDI!F6:F29,0))</f>
        <v>#N/A</v>
      </c>
      <c r="CZ150" s="559" t="e">
        <f>INDEX(LUNDI!$B$6:$B$29,MATCH($A$150,LUNDI!G6:G29,0))</f>
        <v>#N/A</v>
      </c>
      <c r="DA150" s="559" t="e">
        <f>INDEX(LUNDI!$B$6:$B$29,MATCH($A$150,LUNDI!H6:H29,0))</f>
        <v>#N/A</v>
      </c>
      <c r="DB150" s="559" t="e">
        <f>INDEX(LUNDI!$B$6:$B$29,MATCH($A$150,LUNDI!I6:I29,0))</f>
        <v>#N/A</v>
      </c>
      <c r="DC150" s="559" t="e">
        <f>INDEX(LUNDI!$B$6:$B$29,MATCH($A$150,LUNDI!J6:J29,0))</f>
        <v>#N/A</v>
      </c>
      <c r="DD150" s="559" t="e">
        <f>INDEX(LUNDI!$B$6:$B$29,MATCH($A$150,LUNDI!K6:K29,0))</f>
        <v>#N/A</v>
      </c>
      <c r="DE150" s="559" t="e">
        <f>INDEX(LUNDI!$B$6:$B$29,MATCH($A$150,LUNDI!L6:L29,0))</f>
        <v>#N/A</v>
      </c>
      <c r="DF150" s="559" t="e">
        <f>INDEX(LUNDI!$B$6:$B$29,MATCH($A$150,LUNDI!M6:M29,0))</f>
        <v>#N/A</v>
      </c>
      <c r="DG150" s="559" t="e">
        <f>INDEX(LUNDI!$B$6:$B$29,MATCH($A$150,LUNDI!N6:N29,0))</f>
        <v>#N/A</v>
      </c>
      <c r="DH150" s="559" t="e">
        <f>INDEX(LUNDI!$B$6:$B$29,MATCH($A$150,LUNDI!O6:O29,0))</f>
        <v>#N/A</v>
      </c>
      <c r="DI150" s="559" t="e">
        <f>INDEX(LUNDI!$B$6:$B$29,MATCH($A$150,LUNDI!P6:P29,0))</f>
        <v>#N/A</v>
      </c>
      <c r="DJ150" s="559" t="e">
        <f>INDEX(LUNDI!$B$6:$B$29,MATCH($A$150,LUNDI!Q6:Q29,0))</f>
        <v>#N/A</v>
      </c>
      <c r="DK150" s="559" t="e">
        <f>INDEX(LUNDI!$B$6:$B$29,MATCH($A$150,LUNDI!R6:R29,0))</f>
        <v>#N/A</v>
      </c>
      <c r="DL150" s="559" t="e">
        <f>INDEX(LUNDI!$B$6:$B$29,MATCH($A$150,LUNDI!S6:S29,0))</f>
        <v>#N/A</v>
      </c>
      <c r="DM150" s="559" t="e">
        <f>INDEX(LUNDI!$B$6:$B$29,MATCH($A$150,LUNDI!T6:T29,0))</f>
        <v>#N/A</v>
      </c>
      <c r="DN150" s="559" t="e">
        <f>INDEX(LUNDI!$B$6:$B$29,MATCH($A$150,LUNDI!U6:U29,0))</f>
        <v>#N/A</v>
      </c>
      <c r="DO150" s="559" t="e">
        <f>INDEX(LUNDI!$B$6:$B$29,MATCH($A$150,LUNDI!V6:V29,0))</f>
        <v>#N/A</v>
      </c>
      <c r="DP150" s="559" t="e">
        <f>INDEX(LUNDI!$B$6:$B$29,MATCH($A$150,LUNDI!W6:W29,0))</f>
        <v>#N/A</v>
      </c>
      <c r="DQ150" s="559" t="e">
        <f>INDEX(LUNDI!$B$6:$B$29,MATCH($A$150,LUNDI!X6:X29,0))</f>
        <v>#N/A</v>
      </c>
      <c r="DR150" s="559" t="e">
        <f>INDEX(LUNDI!$B$6:$B$29,MATCH($A$150,LUNDI!Y6:Y29,0))</f>
        <v>#N/A</v>
      </c>
      <c r="DS150" s="559" t="e">
        <f>INDEX(LUNDI!$B$6:$B$29,MATCH($A$150,LUNDI!Z6:Z29,0))</f>
        <v>#N/A</v>
      </c>
      <c r="DT150" s="559">
        <f>INDEX(LUNDI!$B$6:$B$29,MATCH($A$150,LUNDI!AA6:AA29,0))</f>
        <v>0.33333333333333331</v>
      </c>
      <c r="DU150" s="559">
        <f>INDEX(LUNDI!$B$6:$B$29,MATCH($A$150,LUNDI!AB6:AB29,0))</f>
        <v>0.33333333333333331</v>
      </c>
      <c r="DV150" s="572">
        <f t="shared" si="119"/>
        <v>0.66666666666666663</v>
      </c>
      <c r="DW150" s="543">
        <f t="shared" si="120"/>
        <v>0</v>
      </c>
      <c r="DX150" s="559" t="e">
        <f>INDEX(MARDI!$B$6:$B$29,MATCH($A$150,MARDI!D6:D29,0))</f>
        <v>#N/A</v>
      </c>
      <c r="DY150" s="559" t="e">
        <f>INDEX(MARDI!$B$6:$B$29,MATCH($A$150,MARDI!E6:E29,0))</f>
        <v>#N/A</v>
      </c>
      <c r="DZ150" s="559" t="e">
        <f>INDEX(MARDI!$B$6:$B$29,MATCH($A$150,MARDI!F6:F29,0))</f>
        <v>#N/A</v>
      </c>
      <c r="EA150" s="559" t="e">
        <f>INDEX(MARDI!$B$6:$B$29,MATCH($A$150,MARDI!G6:G29,0))</f>
        <v>#N/A</v>
      </c>
      <c r="EB150" s="559" t="e">
        <f>INDEX(MARDI!$B$6:$B$29,MATCH($A$150,MARDI!H6:H29,0))</f>
        <v>#N/A</v>
      </c>
      <c r="EC150" s="559" t="e">
        <f>INDEX(MARDI!$B$6:$B$29,MATCH($A$150,MARDI!I6:I29,0))</f>
        <v>#N/A</v>
      </c>
      <c r="ED150" s="559" t="e">
        <f>INDEX(MARDI!$B$6:$B$29,MATCH($A$150,MARDI!J6:J29,0))</f>
        <v>#N/A</v>
      </c>
      <c r="EE150" s="559" t="e">
        <f>INDEX(MARDI!$B$6:$B$29,MATCH($A$150,MARDI!K6:K29,0))</f>
        <v>#N/A</v>
      </c>
      <c r="EF150" s="559" t="e">
        <f>INDEX(MARDI!$B$6:$B$29,MATCH($A$150,MARDI!L6:L29,0))</f>
        <v>#N/A</v>
      </c>
      <c r="EG150" s="559" t="e">
        <f>INDEX(MARDI!$B$6:$B$29,MATCH($A$150,MARDI!M6:M29,0))</f>
        <v>#N/A</v>
      </c>
      <c r="EH150" s="559" t="e">
        <f>INDEX(MARDI!$B$6:$B$29,MATCH($A$150,MARDI!N6:N29,0))</f>
        <v>#N/A</v>
      </c>
      <c r="EI150" s="559" t="e">
        <f>INDEX(MARDI!$B$6:$B$29,MATCH($A$150,MARDI!O6:O29,0))</f>
        <v>#N/A</v>
      </c>
      <c r="EJ150" s="559" t="e">
        <f>INDEX(MARDI!$B$6:$B$29,MATCH($A$150,MARDI!P6:P29,0))</f>
        <v>#N/A</v>
      </c>
      <c r="EK150" s="559" t="e">
        <f>INDEX(MARDI!$B$6:$B$29,MATCH($A$150,MARDI!Q6:Q29,0))</f>
        <v>#N/A</v>
      </c>
      <c r="EL150" s="559" t="e">
        <f>INDEX(MARDI!$B$6:$B$29,MATCH($A$150,MARDI!R6:R29,0))</f>
        <v>#N/A</v>
      </c>
      <c r="EM150" s="559" t="e">
        <f>INDEX(MARDI!$B$6:$B$29,MATCH($A$150,MARDI!S6:S29,0))</f>
        <v>#N/A</v>
      </c>
      <c r="EN150" s="559" t="e">
        <f>INDEX(MARDI!$B$6:$B$29,MATCH($A$150,MARDI!T6:T29,0))</f>
        <v>#N/A</v>
      </c>
      <c r="EO150" s="559" t="e">
        <f>INDEX(MARDI!$B$6:$B$29,MATCH($A$150,MARDI!U6:U29,0))</f>
        <v>#N/A</v>
      </c>
      <c r="EP150" s="559" t="e">
        <f>INDEX(MARDI!$B$6:$B$29,MATCH($A$150,MARDI!V6:V29,0))</f>
        <v>#N/A</v>
      </c>
      <c r="EQ150" s="559" t="e">
        <f>INDEX(MARDI!$B$6:$B$29,MATCH($A$150,MARDI!W6:W29,0))</f>
        <v>#N/A</v>
      </c>
      <c r="ER150" s="559" t="e">
        <f>INDEX(MARDI!$B$6:$B$29,MATCH($A$150,MARDI!X6:X29,0))</f>
        <v>#N/A</v>
      </c>
      <c r="ES150" s="559" t="e">
        <f>INDEX(MARDI!$B$6:$B$29,MATCH($A$150,MARDI!Y6:Y29,0))</f>
        <v>#N/A</v>
      </c>
      <c r="ET150" s="559" t="e">
        <f>INDEX(MARDI!$B$6:$B$29,MATCH($A$150,MARDI!Z6:Z29,0))</f>
        <v>#N/A</v>
      </c>
      <c r="EU150" s="559">
        <f>INDEX(MARDI!$B$6:$B$29,MATCH($A$150,MARDI!AA6:AA29,0))</f>
        <v>0.33333333333333331</v>
      </c>
      <c r="EV150" s="559">
        <f>INDEX(MARDI!$B$6:$B$29,MATCH($A$150,MARDI!AB6:AB29,0))</f>
        <v>0.33333333333333331</v>
      </c>
      <c r="EW150" s="572">
        <f>SUMIF(DV150:EV150,"&lt;&gt;#N/A")</f>
        <v>1.3333333333333333</v>
      </c>
      <c r="EY150" s="568">
        <f t="shared" si="131"/>
        <v>0</v>
      </c>
      <c r="EZ150" s="559" t="e">
        <f>INDEX(MERCREDI!$B$6:$B$29,MATCH($A$150,MERCREDI!D6:D29,0))</f>
        <v>#N/A</v>
      </c>
      <c r="FA150" s="559" t="e">
        <f>INDEX(MERCREDI!$B$6:$B$29,MATCH($A$150,MERCREDI!E6:E29,0))</f>
        <v>#N/A</v>
      </c>
      <c r="FB150" s="559" t="e">
        <f>INDEX(MERCREDI!$B$6:$B$29,MATCH($A$150,MERCREDI!F6:F29,0))</f>
        <v>#N/A</v>
      </c>
      <c r="FC150" s="559" t="e">
        <f>INDEX(MERCREDI!$B$6:$B$29,MATCH($A$150,MERCREDI!G6:G29,0))</f>
        <v>#N/A</v>
      </c>
      <c r="FD150" s="559" t="e">
        <f>INDEX(MERCREDI!$B$6:$B$29,MATCH($A$150,MERCREDI!H6:H29,0))</f>
        <v>#N/A</v>
      </c>
      <c r="FE150" s="559" t="e">
        <f>INDEX(MERCREDI!$B$6:$B$29,MATCH($A$150,MERCREDI!I6:I29,0))</f>
        <v>#N/A</v>
      </c>
      <c r="FF150" s="559" t="e">
        <f>INDEX(MERCREDI!$B$6:$B$29,MATCH($A$150,MERCREDI!J6:J29,0))</f>
        <v>#N/A</v>
      </c>
      <c r="FG150" s="559" t="e">
        <f>INDEX(MERCREDI!$B$6:$B$29,MATCH($A$150,MERCREDI!K6:K29,0))</f>
        <v>#N/A</v>
      </c>
      <c r="FH150" s="559" t="e">
        <f>INDEX(MERCREDI!$B$6:$B$29,MATCH($A$150,MERCREDI!L6:L29,0))</f>
        <v>#N/A</v>
      </c>
      <c r="FI150" s="559" t="e">
        <f>INDEX(MERCREDI!$B$6:$B$29,MATCH($A$150,MERCREDI!M6:M29,0))</f>
        <v>#N/A</v>
      </c>
      <c r="FJ150" s="559" t="e">
        <f>INDEX(MERCREDI!$B$6:$B$29,MATCH($A$150,MERCREDI!N6:N29,0))</f>
        <v>#N/A</v>
      </c>
      <c r="FK150" s="559" t="e">
        <f>INDEX(MERCREDI!$B$6:$B$29,MATCH($A$150,MERCREDI!O6:O29,0))</f>
        <v>#N/A</v>
      </c>
      <c r="FL150" s="559" t="e">
        <f>INDEX(MERCREDI!$B$6:$B$29,MATCH($A$150,MERCREDI!P6:P29,0))</f>
        <v>#N/A</v>
      </c>
      <c r="FM150" s="559" t="e">
        <f>INDEX(MERCREDI!$B$6:$B$29,MATCH($A$150,MERCREDI!Q6:Q29,0))</f>
        <v>#N/A</v>
      </c>
      <c r="FN150" s="559" t="e">
        <f>INDEX(MERCREDI!$B$6:$B$29,MATCH($A$150,MERCREDI!R6:R29,0))</f>
        <v>#N/A</v>
      </c>
      <c r="FO150" s="559" t="e">
        <f>INDEX(MERCREDI!$B$6:$B$29,MATCH($A$150,MERCREDI!S6:S29,0))</f>
        <v>#N/A</v>
      </c>
      <c r="FP150" s="559" t="e">
        <f>INDEX(MERCREDI!$B$6:$B$29,MATCH($A$150,MERCREDI!T6:T29,0))</f>
        <v>#N/A</v>
      </c>
      <c r="FQ150" s="559" t="e">
        <f>INDEX(MERCREDI!$B$6:$B$29,MATCH($A$150,MERCREDI!U6:U29,0))</f>
        <v>#N/A</v>
      </c>
      <c r="FR150" s="559" t="e">
        <f>INDEX(MERCREDI!$B$6:$B$29,MATCH($A$150,MERCREDI!V6:V29,0))</f>
        <v>#N/A</v>
      </c>
      <c r="FS150" s="559" t="e">
        <f>INDEX(MERCREDI!$B$6:$B$29,MATCH($A$150,MERCREDI!W6:W29,0))</f>
        <v>#N/A</v>
      </c>
      <c r="FT150" s="559" t="e">
        <f>INDEX(MERCREDI!$B$6:$B$29,MATCH($A$150,MERCREDI!X6:X29,0))</f>
        <v>#N/A</v>
      </c>
      <c r="FU150" s="559" t="e">
        <f>INDEX(MERCREDI!$B$6:$B$29,MATCH($A$150,MERCREDI!Y6:Y29,0))</f>
        <v>#N/A</v>
      </c>
      <c r="FV150" s="559" t="e">
        <f>INDEX(MERCREDI!$B$6:$B$29,MATCH($A$150,MERCREDI!Z6:Z29,0))</f>
        <v>#N/A</v>
      </c>
      <c r="FW150" s="559">
        <f>INDEX(MERCREDI!$B$6:$B$29,MATCH($A$150,MERCREDI!AA6:AA29,0))</f>
        <v>0.33333333333333331</v>
      </c>
      <c r="FX150" s="559">
        <f>INDEX(MERCREDI!$B$6:$B$29,MATCH($A$150,MERCREDI!AB6:AB29,0))</f>
        <v>0.33333333333333331</v>
      </c>
      <c r="FY150" s="572">
        <f t="shared" si="132"/>
        <v>0.66666666666666663</v>
      </c>
      <c r="GA150" s="570">
        <f t="shared" si="133"/>
        <v>0</v>
      </c>
      <c r="GB150" s="565" t="e">
        <f>INDEX(JEUDI!$B$6:$B$29,MATCH($A$150,JEUDI!D6:D29,0))</f>
        <v>#N/A</v>
      </c>
      <c r="GC150" s="565" t="e">
        <f>INDEX(JEUDI!$B$6:$B$29,MATCH($A$150,JEUDI!E6:E29,0))</f>
        <v>#N/A</v>
      </c>
      <c r="GD150" s="565" t="e">
        <f>INDEX(JEUDI!$B$6:$B$29,MATCH($A$150,JEUDI!F6:F29,0))</f>
        <v>#N/A</v>
      </c>
      <c r="GE150" s="565" t="e">
        <f>INDEX(JEUDI!$B$6:$B$29,MATCH($A$150,JEUDI!G6:G29,0))</f>
        <v>#N/A</v>
      </c>
      <c r="GF150" s="565" t="e">
        <f>INDEX(JEUDI!$B$6:$B$29,MATCH($A$150,JEUDI!H6:H29,0))</f>
        <v>#N/A</v>
      </c>
      <c r="GG150" s="565" t="e">
        <f>INDEX(JEUDI!$B$6:$B$29,MATCH($A$150,JEUDI!I6:I29,0))</f>
        <v>#N/A</v>
      </c>
      <c r="GH150" s="565" t="e">
        <f>INDEX(JEUDI!$B$6:$B$29,MATCH($A$150,JEUDI!J6:J29,0))</f>
        <v>#N/A</v>
      </c>
      <c r="GI150" s="565" t="e">
        <f>INDEX(JEUDI!$B$6:$B$29,MATCH($A$150,JEUDI!K6:K29,0))</f>
        <v>#N/A</v>
      </c>
      <c r="GJ150" s="565" t="e">
        <f>INDEX(JEUDI!$B$6:$B$29,MATCH($A$150,JEUDI!L6:L29,0))</f>
        <v>#N/A</v>
      </c>
      <c r="GK150" s="565" t="e">
        <f>INDEX(JEUDI!$B$6:$B$29,MATCH($A$150,JEUDI!M6:M29,0))</f>
        <v>#N/A</v>
      </c>
      <c r="GL150" s="565" t="e">
        <f>INDEX(JEUDI!$B$6:$B$29,MATCH($A$150,JEUDI!N6:N29,0))</f>
        <v>#N/A</v>
      </c>
      <c r="GM150" s="565" t="e">
        <f>INDEX(JEUDI!$B$6:$B$29,MATCH($A$150,JEUDI!O6:O29,0))</f>
        <v>#N/A</v>
      </c>
      <c r="GN150" s="565" t="e">
        <f>INDEX(JEUDI!$B$6:$B$29,MATCH($A$150,JEUDI!P6:P29,0))</f>
        <v>#N/A</v>
      </c>
      <c r="GO150" s="565" t="e">
        <f>INDEX(JEUDI!$B$6:$B$29,MATCH($A$150,JEUDI!Q6:Q29,0))</f>
        <v>#N/A</v>
      </c>
      <c r="GP150" s="565" t="e">
        <f>INDEX(JEUDI!$B$6:$B$29,MATCH($A$150,JEUDI!R6:R29,0))</f>
        <v>#N/A</v>
      </c>
      <c r="GQ150" s="565" t="e">
        <f>INDEX(JEUDI!$B$6:$B$29,MATCH($A$150,JEUDI!S6:S29,0))</f>
        <v>#N/A</v>
      </c>
      <c r="GR150" s="565" t="e">
        <f>INDEX(JEUDI!$B$6:$B$29,MATCH($A$150,JEUDI!T6:T29,0))</f>
        <v>#N/A</v>
      </c>
      <c r="GS150" s="565" t="e">
        <f>INDEX(JEUDI!$B$6:$B$29,MATCH($A$150,JEUDI!U6:U29,0))</f>
        <v>#N/A</v>
      </c>
      <c r="GT150" s="565" t="e">
        <f>INDEX(JEUDI!$B$6:$B$29,MATCH($A$150,JEUDI!V6:V29,0))</f>
        <v>#N/A</v>
      </c>
      <c r="GU150" s="565" t="e">
        <f>INDEX(JEUDI!$B$6:$B$29,MATCH($A$150,JEUDI!W6:W29,0))</f>
        <v>#N/A</v>
      </c>
      <c r="GV150" s="565" t="e">
        <f>INDEX(JEUDI!$B$6:$B$29,MATCH($A$150,JEUDI!X6:X29,0))</f>
        <v>#N/A</v>
      </c>
      <c r="GW150" s="565" t="e">
        <f>INDEX(JEUDI!$B$6:$B$29,MATCH($A$150,JEUDI!Y6:Y29,0))</f>
        <v>#N/A</v>
      </c>
      <c r="GX150" s="565" t="e">
        <f>INDEX(JEUDI!$B$6:$B$29,MATCH($A$150,JEUDI!Z6:Z29,0))</f>
        <v>#N/A</v>
      </c>
      <c r="GY150" s="565">
        <f>INDEX(JEUDI!$B$6:$B$29,MATCH($A$150,JEUDI!AA6:AA29,0))</f>
        <v>0.33333333333333331</v>
      </c>
      <c r="GZ150" s="565">
        <f>INDEX(JEUDI!$B$6:$B$29,MATCH($A$150,JEUDI!AB6:AB29,0))</f>
        <v>0.33333333333333331</v>
      </c>
      <c r="HA150" s="572">
        <f t="shared" si="134"/>
        <v>0.66666666666666663</v>
      </c>
      <c r="HC150" s="772">
        <f t="shared" si="135"/>
        <v>0</v>
      </c>
      <c r="HD150" s="565" t="e">
        <f>INDEX(VENDREDI!$B$6:$B$29,MATCH($A$150,VENDREDI!D6:D29,0))</f>
        <v>#N/A</v>
      </c>
      <c r="HE150" s="565" t="e">
        <f>INDEX(VENDREDI!$B$6:$B$29,MATCH($A$150,VENDREDI!E6:E29,0))</f>
        <v>#N/A</v>
      </c>
      <c r="HF150" s="565" t="e">
        <f>INDEX(VENDREDI!$B$6:$B$29,MATCH($A$150,VENDREDI!F6:F29,0))</f>
        <v>#N/A</v>
      </c>
      <c r="HG150" s="565" t="e">
        <f>INDEX(VENDREDI!$B$6:$B$29,MATCH($A$150,VENDREDI!G6:G29,0))</f>
        <v>#N/A</v>
      </c>
      <c r="HH150" s="565" t="e">
        <f>INDEX(VENDREDI!$B$6:$B$29,MATCH($A$150,VENDREDI!H6:H29,0))</f>
        <v>#N/A</v>
      </c>
      <c r="HI150" s="565" t="e">
        <f>INDEX(VENDREDI!$B$6:$B$29,MATCH($A$150,VENDREDI!I6:I29,0))</f>
        <v>#N/A</v>
      </c>
      <c r="HJ150" s="565" t="e">
        <f>INDEX(VENDREDI!$B$6:$B$29,MATCH($A$150,VENDREDI!J6:J29,0))</f>
        <v>#N/A</v>
      </c>
      <c r="HK150" s="565" t="e">
        <f>INDEX(VENDREDI!$B$6:$B$29,MATCH($A$150,VENDREDI!K6:K29,0))</f>
        <v>#N/A</v>
      </c>
      <c r="HL150" s="565" t="e">
        <f>INDEX(VENDREDI!$B$6:$B$29,MATCH($A$150,VENDREDI!L6:L29,0))</f>
        <v>#N/A</v>
      </c>
      <c r="HM150" s="565" t="e">
        <f>INDEX(VENDREDI!$B$6:$B$29,MATCH($A$150,VENDREDI!M6:M29,0))</f>
        <v>#N/A</v>
      </c>
      <c r="HN150" s="565" t="e">
        <f>INDEX(VENDREDI!$B$6:$B$29,MATCH($A$150,VENDREDI!N6:N29,0))</f>
        <v>#N/A</v>
      </c>
      <c r="HO150" s="565" t="e">
        <f>INDEX(VENDREDI!$B$6:$B$29,MATCH($A$150,VENDREDI!O6:O29,0))</f>
        <v>#N/A</v>
      </c>
      <c r="HP150" s="565" t="e">
        <f>INDEX(VENDREDI!$B$6:$B$29,MATCH($A$150,VENDREDI!P6:P29,0))</f>
        <v>#N/A</v>
      </c>
      <c r="HQ150" s="565" t="e">
        <f>INDEX(VENDREDI!$B$6:$B$29,MATCH($A$150,VENDREDI!Q6:Q29,0))</f>
        <v>#N/A</v>
      </c>
      <c r="HR150" s="565" t="e">
        <f>INDEX(VENDREDI!$B$6:$B$29,MATCH($A$150,VENDREDI!R6:R29,0))</f>
        <v>#N/A</v>
      </c>
      <c r="HS150" s="565" t="e">
        <f>INDEX(VENDREDI!$B$6:$B$29,MATCH($A$150,VENDREDI!S6:S29,0))</f>
        <v>#N/A</v>
      </c>
      <c r="HT150" s="565" t="e">
        <f>INDEX(VENDREDI!$B$6:$B$29,MATCH($A$150,VENDREDI!T6:T29,0))</f>
        <v>#N/A</v>
      </c>
      <c r="HU150" s="565" t="e">
        <f>INDEX(VENDREDI!$B$6:$B$29,MATCH($A$150,VENDREDI!U6:U29,0))</f>
        <v>#N/A</v>
      </c>
      <c r="HV150" s="565" t="e">
        <f>INDEX(VENDREDI!$B$6:$B$29,MATCH($A$150,VENDREDI!V6:V29,0))</f>
        <v>#N/A</v>
      </c>
      <c r="HW150" s="565" t="e">
        <f>INDEX(VENDREDI!$B$6:$B$29,MATCH($A$150,VENDREDI!W6:W29,0))</f>
        <v>#N/A</v>
      </c>
      <c r="HX150" s="565" t="e">
        <f>INDEX(VENDREDI!$B$6:$B$29,MATCH($A$150,VENDREDI!X6:X29,0))</f>
        <v>#N/A</v>
      </c>
      <c r="HY150" s="565" t="e">
        <f>INDEX(VENDREDI!$B$6:$B$29,MATCH($A$150,VENDREDI!Y6:Y29,0))</f>
        <v>#N/A</v>
      </c>
      <c r="HZ150" s="565" t="e">
        <f>INDEX(VENDREDI!$B$6:$B$29,MATCH($A$150,VENDREDI!Z6:Z29,0))</f>
        <v>#N/A</v>
      </c>
      <c r="IA150" s="565">
        <f>INDEX(VENDREDI!$B$6:$B$29,MATCH($A$150,VENDREDI!AA6:AA29,0))</f>
        <v>0.33333333333333331</v>
      </c>
      <c r="IB150" s="565">
        <f>INDEX(VENDREDI!$B$6:$B$29,MATCH($A$150,VENDREDI!AB6:AB29,0))</f>
        <v>0.33333333333333331</v>
      </c>
      <c r="IC150" s="572">
        <f t="shared" si="136"/>
        <v>0.66666666666666663</v>
      </c>
      <c r="IG150" s="772">
        <f t="shared" si="137"/>
        <v>0</v>
      </c>
      <c r="JG150" s="572">
        <f t="shared" si="138"/>
        <v>0</v>
      </c>
      <c r="JI150" s="772">
        <f t="shared" si="139"/>
        <v>0</v>
      </c>
      <c r="KI150" s="572">
        <f t="shared" si="140"/>
        <v>0</v>
      </c>
      <c r="KK150" s="565">
        <f t="shared" si="141"/>
        <v>0</v>
      </c>
      <c r="LK150" s="572">
        <f t="shared" si="142"/>
        <v>0</v>
      </c>
      <c r="LM150" s="565">
        <f t="shared" si="143"/>
        <v>0</v>
      </c>
      <c r="MM150" s="572">
        <f t="shared" si="144"/>
        <v>0</v>
      </c>
      <c r="MP150" s="565">
        <f t="shared" si="145"/>
        <v>0</v>
      </c>
      <c r="NP150" s="572">
        <f t="shared" si="146"/>
        <v>0</v>
      </c>
      <c r="NS150" s="564">
        <f t="shared" si="147"/>
        <v>0</v>
      </c>
      <c r="NT150" s="617" t="e">
        <f>INDEX(LUNDI!$B$63:$B$66,MATCH(A150,LUNDI!$D$63:$D$66,0))</f>
        <v>#N/A</v>
      </c>
      <c r="NU150" s="618" t="e">
        <f>INDEX(LUNDI!$B$63:$B$66,MATCH(A150,LUNDI!$E$63:$E$66,0))</f>
        <v>#N/A</v>
      </c>
      <c r="NV150" s="625" t="e">
        <f>INDEX(LUNDI!$H$63:$H$66,MATCH(A150,LUNDI!$J$63:$J$66,0))</f>
        <v>#N/A</v>
      </c>
      <c r="NW150" s="637" t="e">
        <f>INDEX(LUNDI!$H$63:$H$66,MATCH(A150,LUNDI!$K$63:$K$66,0))</f>
        <v>#N/A</v>
      </c>
      <c r="NX150" s="628" t="e">
        <f>INDEX(MARDI!$B$63:$B$66,MATCH(A150,MARDI!$D$63:$D$66,0))</f>
        <v>#N/A</v>
      </c>
      <c r="NY150" s="629" t="e">
        <f>INDEX(MARDI!$B$63:$B$66,MATCH(A150,MARDI!$E$63:$E$66,0))</f>
        <v>#N/A</v>
      </c>
      <c r="NZ150" s="636" t="e">
        <f>INDEX(MARDI!$H$63:$H$66,MATCH(A150,MARDI!$J$63:$J$66,0))</f>
        <v>#N/A</v>
      </c>
      <c r="OA150" s="637" t="e">
        <f>INDEX(MARDI!$H$63:$H$66,MATCH(A150,MARDI!$K$63:$K$66,0))</f>
        <v>#N/A</v>
      </c>
      <c r="OB150" s="628" t="e">
        <f>INDEX(MERCREDI!$B$63:$B$66,MATCH(A150,MERCREDI!$D$63:$D$66,0))</f>
        <v>#N/A</v>
      </c>
      <c r="OC150" s="629" t="e">
        <f>INDEX(MERCREDI!$B$63:$B$66,MATCH(A150,MERCREDI!$E$63:$E$66,0))</f>
        <v>#N/A</v>
      </c>
      <c r="OD150" s="636" t="e">
        <f>INDEX(MERCREDI!$H$63:$H$66,MATCH(A150,MERCREDI!$J$63:$J$66,0))</f>
        <v>#N/A</v>
      </c>
      <c r="OE150" s="637" t="e">
        <f>INDEX(MERCREDI!$H$63:$H$66,MATCH(A150,MERCREDI!$K$63:$K$66,0))</f>
        <v>#N/A</v>
      </c>
      <c r="OF150" s="628" t="e">
        <f>INDEX(JEUDI!$B$63:$B$66,MATCH(A150,JEUDI!$D$63:$D$66,0))</f>
        <v>#N/A</v>
      </c>
      <c r="OG150" s="629" t="e">
        <f>INDEX(JEUDI!$B$63:$B$66,MATCH(A150,JEUDI!$E$63:$E$66,0))</f>
        <v>#N/A</v>
      </c>
      <c r="OH150" s="636" t="e">
        <f>INDEX(JEUDI!$H$63:$H$66,MATCH(A150,JEUDI!$J$63:$J$66,0))</f>
        <v>#N/A</v>
      </c>
      <c r="OI150" s="637" t="e">
        <f>INDEX(JEUDI!$H$63:$H$66,MATCH(A150,JEUDI!$K$63:$K$66,0))</f>
        <v>#N/A</v>
      </c>
      <c r="OJ150" s="628" t="e">
        <f>INDEX(VENDREDI!$B$63:$B$66,MATCH(A150,VENDREDI!$D$63:$D$66,0))</f>
        <v>#N/A</v>
      </c>
      <c r="OK150" s="629" t="e">
        <f>INDEX(VENDREDI!$B$63:$B$66,MATCH(A150,VENDREDI!$E$63:$E$66,0))</f>
        <v>#N/A</v>
      </c>
      <c r="OL150" s="636" t="e">
        <f>INDEX(VENDREDI!$H$63:$H$66,MATCH(A150,VENDREDI!$J$63:$J$66,0))</f>
        <v>#N/A</v>
      </c>
      <c r="OM150" s="637" t="e">
        <f>INDEX(VENDREDI!$H$63:$H$66,MATCH(A150,VENDREDI!$K$63:$K$66,0))</f>
        <v>#N/A</v>
      </c>
      <c r="ON150" s="669">
        <f t="shared" si="148"/>
        <v>0</v>
      </c>
      <c r="OO150" s="665" t="e">
        <f>INDEX(LUNDI!$C$63:$C$66,MATCH(A150,LUNDI!$D$63:$D$66,0))</f>
        <v>#N/A</v>
      </c>
      <c r="OP150" s="666" t="e">
        <f>INDEX(LUNDI!$C$63:$C$66,MATCH(A150,LUNDI!$E$63:$E$66,0))</f>
        <v>#N/A</v>
      </c>
      <c r="OQ150" s="647" t="e">
        <f>INDEX(LUNDI!$I$63:$I$66,MATCH(A150,LUNDI!$J$63:$J$66,0))</f>
        <v>#N/A</v>
      </c>
      <c r="OR150" s="648" t="e">
        <f>INDEX(LUNDI!$I$63:$I$66,MATCH(A150,LUNDI!$K$63:$K$66,0))</f>
        <v>#N/A</v>
      </c>
      <c r="OS150" s="653" t="e">
        <f>INDEX(MARDI!$C$63:$C$66,MATCH(A150,MARDI!$D$63:$D$66,0))</f>
        <v>#N/A</v>
      </c>
      <c r="OT150" s="654" t="e">
        <f>INDEX(MARDI!$C$63:$C$66,MATCH(A150,MARDI!$E$63:$E$66,0))</f>
        <v>#N/A</v>
      </c>
      <c r="OU150" s="655" t="e">
        <f>INDEX(MARDI!$I$63:$I$66,MATCH(A150,MARDI!$J$63:$J$66,0))</f>
        <v>#N/A</v>
      </c>
      <c r="OV150" s="656" t="e">
        <f>INDEX(MARDI!$I$63:$I$66,MATCH(A150,MARDI!$K$63:$K$66,0))</f>
        <v>#N/A</v>
      </c>
      <c r="OW150" s="653" t="e">
        <f>INDEX(MERCREDI!$C$63:$C$66,MATCH(A150,MERCREDI!$D$63:$D$66,0))</f>
        <v>#N/A</v>
      </c>
      <c r="OX150" s="654" t="e">
        <f>INDEX(MERCREDI!$C$63:$C$66,MATCH(A150,MERCREDI!$E$63:$E$66,0))</f>
        <v>#N/A</v>
      </c>
      <c r="OY150" s="655" t="e">
        <f>INDEX(MERCREDI!$I$63:$I$66,MATCH(A150,MERCREDI!$J$63:$J$66,0))</f>
        <v>#N/A</v>
      </c>
      <c r="OZ150" s="656" t="e">
        <f>INDEX(MERCREDI!$I$63:$I$66,MATCH(A150,MERCREDI!$K$63:$K$66,0))</f>
        <v>#N/A</v>
      </c>
      <c r="PA150" s="653" t="e">
        <f>INDEX(JEUDI!$C$63:$C$66,MATCH(A150,JEUDI!$D$63:$D$66,0))</f>
        <v>#N/A</v>
      </c>
      <c r="PB150" s="654" t="e">
        <f>INDEX(JEUDI!$C$63:$C$66,MATCH(A150,JEUDI!$E$63:$E$66,0))</f>
        <v>#N/A</v>
      </c>
      <c r="PC150" s="655" t="e">
        <f>INDEX(JEUDI!$I$63:$I$66,MATCH(A150,JEUDI!$J$63:$J$66,0))</f>
        <v>#N/A</v>
      </c>
      <c r="PD150" s="656" t="e">
        <f>INDEX(JEUDI!$I$63:$I$66,MATCH(A150,JEUDI!$K$63:$K$66,0))</f>
        <v>#N/A</v>
      </c>
      <c r="PE150" s="653" t="e">
        <f>INDEX(VENDREDI!$C$63:$C$66,MATCH(A150,VENDREDI!$D$63:$D$66,0))</f>
        <v>#N/A</v>
      </c>
      <c r="PF150" s="654" t="e">
        <f>INDEX(VENDREDI!$C$63:$C$66,MATCH(A150,VENDREDI!$E$63:$E$66,0))</f>
        <v>#N/A</v>
      </c>
      <c r="PG150" s="655" t="e">
        <f>INDEX(VENDREDI!$I$63:$I$66,MATCH(A150,VENDREDI!$J$63:$J$66,0))</f>
        <v>#N/A</v>
      </c>
      <c r="PH150" s="656" t="e">
        <f>INDEX(VENDREDI!$I$63:$I$66,MATCH(A150,VENDREDI!$K$63:$K$66,0))</f>
        <v>#N/A</v>
      </c>
    </row>
    <row r="151" spans="1:461" s="40" customFormat="1" x14ac:dyDescent="0.25">
      <c r="A151" s="571"/>
      <c r="B151" s="218"/>
      <c r="C151" s="218"/>
      <c r="D151" s="218"/>
      <c r="E151" s="218"/>
      <c r="F151" s="218"/>
      <c r="G151" s="218"/>
      <c r="H151" s="218"/>
      <c r="I151" s="218"/>
      <c r="J151" s="764"/>
      <c r="K151" s="764"/>
      <c r="L151" s="764"/>
      <c r="M151" s="218"/>
      <c r="N151" s="764"/>
      <c r="O151" s="480"/>
      <c r="P151" s="218"/>
      <c r="Q151" s="218"/>
      <c r="R151" s="218"/>
      <c r="S151" s="239"/>
      <c r="T151" s="239"/>
      <c r="U151" s="218"/>
      <c r="V151" s="239"/>
      <c r="W151" s="239"/>
      <c r="X151" s="218"/>
      <c r="Y151" s="239"/>
      <c r="Z151" s="239"/>
      <c r="AA151" s="218"/>
      <c r="AB151" s="239"/>
      <c r="AC151" s="239"/>
      <c r="AD151" s="453"/>
      <c r="AE151" s="218"/>
      <c r="AF151" s="218"/>
      <c r="AG151" s="218"/>
      <c r="AH151" s="218"/>
      <c r="AI151" s="218"/>
      <c r="AJ151" s="218"/>
      <c r="AK151" s="218"/>
      <c r="AL151" s="218"/>
      <c r="AM151" s="218"/>
      <c r="AN151" s="218"/>
      <c r="AO151" s="218"/>
      <c r="AP151" s="218"/>
      <c r="AQ151" s="218"/>
      <c r="AR151" s="218"/>
      <c r="AS151" s="218"/>
      <c r="AT151" s="218"/>
      <c r="AU151" s="218"/>
      <c r="AV151" s="218"/>
      <c r="AW151" s="218"/>
      <c r="AX151" s="218"/>
      <c r="AY151" s="218"/>
      <c r="AZ151" s="239"/>
      <c r="BA151" s="239"/>
      <c r="BB151" s="239"/>
      <c r="BC151" s="239"/>
      <c r="BD151" s="239"/>
      <c r="BE151" s="218"/>
      <c r="BF151" s="239"/>
      <c r="BG151" s="239"/>
      <c r="BH151" s="218"/>
      <c r="BI151" s="239"/>
      <c r="BJ151" s="239"/>
      <c r="BK151" s="218"/>
      <c r="BL151" s="239"/>
      <c r="BM151" s="239"/>
      <c r="BN151" s="453"/>
      <c r="BO151" s="48"/>
      <c r="BP151" s="48"/>
      <c r="BQ151" s="48"/>
      <c r="BR151" s="48"/>
      <c r="BS151" s="48"/>
      <c r="BT151" s="48"/>
      <c r="BU151" s="48"/>
      <c r="BV151" s="48"/>
      <c r="BW151" s="48"/>
      <c r="BX151" s="48"/>
      <c r="BY151" s="48"/>
      <c r="BZ151" s="48"/>
      <c r="CA151" s="48"/>
      <c r="CB151" s="48"/>
      <c r="CC151" s="48"/>
      <c r="CD151" s="48"/>
      <c r="CE151" s="48"/>
      <c r="CF151" s="48"/>
      <c r="CG151" s="48"/>
      <c r="CH151" s="466"/>
      <c r="CI151" s="466"/>
      <c r="CJ151" s="466"/>
      <c r="CK151" s="466"/>
      <c r="CL151" s="466"/>
      <c r="CM151" s="466"/>
      <c r="CN151" s="466"/>
      <c r="CO151" s="466"/>
      <c r="CP151" s="466"/>
      <c r="CQ151" s="466"/>
      <c r="CR151" s="48"/>
      <c r="CS151" s="48"/>
      <c r="CT151" s="48"/>
      <c r="CU151" s="48"/>
      <c r="CV151" s="543"/>
      <c r="CW151" s="559"/>
      <c r="CX151" s="559"/>
      <c r="CY151" s="559"/>
      <c r="CZ151" s="559"/>
      <c r="DA151" s="559"/>
      <c r="DB151" s="559"/>
      <c r="DC151" s="559"/>
      <c r="DD151" s="559"/>
      <c r="DE151" s="559"/>
      <c r="DF151" s="559"/>
      <c r="DG151" s="559"/>
      <c r="DH151" s="559"/>
      <c r="DI151" s="559"/>
      <c r="DJ151" s="559"/>
      <c r="DK151" s="559"/>
      <c r="DL151" s="559"/>
      <c r="DM151" s="559"/>
      <c r="DN151" s="559"/>
      <c r="DO151" s="566"/>
      <c r="DP151" s="566"/>
      <c r="DQ151" s="566"/>
      <c r="DR151" s="566"/>
      <c r="DS151" s="566"/>
      <c r="DT151" s="566"/>
      <c r="DU151" s="566"/>
      <c r="DV151" s="572"/>
      <c r="DW151" s="543"/>
      <c r="EW151" s="572"/>
      <c r="EY151" s="568"/>
      <c r="EZ151" s="559"/>
      <c r="FY151" s="572"/>
      <c r="GA151" s="570"/>
      <c r="GB151" s="565"/>
      <c r="GC151" s="565"/>
      <c r="GD151" s="565"/>
      <c r="GE151" s="565"/>
      <c r="GF151" s="565"/>
      <c r="GG151" s="565"/>
      <c r="GH151" s="565"/>
      <c r="GI151" s="565"/>
      <c r="GJ151" s="565"/>
      <c r="GK151" s="565"/>
      <c r="GL151" s="565"/>
      <c r="GM151" s="565"/>
      <c r="GN151" s="565"/>
      <c r="GO151" s="565"/>
      <c r="GP151" s="565"/>
      <c r="GQ151" s="565"/>
      <c r="GR151" s="565"/>
      <c r="GS151" s="565"/>
      <c r="GT151" s="565"/>
      <c r="GU151" s="565"/>
      <c r="GV151" s="565"/>
      <c r="GW151" s="565"/>
      <c r="GX151" s="565"/>
      <c r="GY151" s="565"/>
      <c r="GZ151" s="565"/>
      <c r="HA151" s="574"/>
      <c r="HB151" s="565"/>
      <c r="HC151" s="772"/>
      <c r="HD151" s="565"/>
      <c r="HE151" s="565"/>
      <c r="HF151" s="565"/>
      <c r="HG151" s="565"/>
      <c r="HH151" s="565"/>
      <c r="HI151" s="565"/>
      <c r="HJ151" s="565"/>
      <c r="HK151" s="565"/>
      <c r="HL151" s="565"/>
      <c r="HM151" s="565"/>
      <c r="HN151" s="565"/>
      <c r="HO151" s="565"/>
      <c r="HP151" s="565"/>
      <c r="HQ151" s="565"/>
      <c r="HR151" s="565"/>
      <c r="HS151" s="565"/>
      <c r="HT151" s="565"/>
      <c r="HU151" s="565"/>
      <c r="HV151" s="565"/>
      <c r="HW151" s="565"/>
      <c r="HX151" s="565"/>
      <c r="HY151" s="565"/>
      <c r="HZ151" s="565"/>
      <c r="IA151" s="565"/>
      <c r="IB151" s="565"/>
      <c r="IC151" s="574"/>
      <c r="ID151" s="565"/>
      <c r="IE151" s="565"/>
      <c r="IF151" s="565"/>
      <c r="IG151" s="772"/>
      <c r="IH151" s="565"/>
      <c r="II151" s="565"/>
      <c r="IJ151" s="565"/>
      <c r="IK151" s="565"/>
      <c r="IL151" s="565"/>
      <c r="IM151" s="565"/>
      <c r="IN151" s="565"/>
      <c r="IO151" s="565"/>
      <c r="IP151" s="565"/>
      <c r="IQ151" s="565"/>
      <c r="IR151" s="565"/>
      <c r="IS151" s="565"/>
      <c r="IT151" s="565"/>
      <c r="IU151" s="565"/>
      <c r="IV151" s="565"/>
      <c r="IW151" s="565"/>
      <c r="IX151" s="565"/>
      <c r="IY151" s="565"/>
      <c r="IZ151" s="565"/>
      <c r="JA151" s="565"/>
      <c r="JB151" s="565"/>
      <c r="JC151" s="565"/>
      <c r="JD151" s="565"/>
      <c r="JE151" s="565"/>
      <c r="JF151" s="565"/>
      <c r="JG151" s="574"/>
      <c r="JH151" s="565"/>
      <c r="JI151" s="772"/>
      <c r="JJ151" s="565"/>
      <c r="JK151" s="565"/>
      <c r="JL151" s="565"/>
      <c r="JM151" s="565"/>
      <c r="JN151" s="565"/>
      <c r="JO151" s="565"/>
      <c r="JP151" s="565"/>
      <c r="JQ151" s="565"/>
      <c r="JR151" s="565"/>
      <c r="JS151" s="565"/>
      <c r="JT151" s="565"/>
      <c r="JU151" s="565"/>
      <c r="JV151" s="565"/>
      <c r="JW151" s="565"/>
      <c r="JX151" s="565"/>
      <c r="JY151" s="565"/>
      <c r="JZ151" s="565"/>
      <c r="KA151" s="565"/>
      <c r="KB151" s="565"/>
      <c r="KC151" s="565"/>
      <c r="KD151" s="565"/>
      <c r="KE151" s="565"/>
      <c r="KF151" s="565"/>
      <c r="KG151" s="565"/>
      <c r="KH151" s="565"/>
      <c r="KI151" s="574"/>
      <c r="KJ151" s="565"/>
      <c r="KK151" s="565"/>
      <c r="KL151" s="565"/>
      <c r="KM151" s="565"/>
      <c r="KN151" s="565"/>
      <c r="KO151" s="565"/>
      <c r="KP151" s="565"/>
      <c r="KQ151" s="565"/>
      <c r="KR151" s="565"/>
      <c r="KS151" s="565"/>
      <c r="KT151" s="565"/>
      <c r="KU151" s="565"/>
      <c r="KV151" s="565"/>
      <c r="KW151" s="565"/>
      <c r="KX151" s="565"/>
      <c r="KY151" s="565"/>
      <c r="KZ151" s="565"/>
      <c r="LA151" s="565"/>
      <c r="LB151" s="565"/>
      <c r="LC151" s="565"/>
      <c r="LD151" s="565"/>
      <c r="LE151" s="565"/>
      <c r="LF151" s="565"/>
      <c r="LG151" s="565"/>
      <c r="LH151" s="565"/>
      <c r="LI151" s="565"/>
      <c r="LJ151" s="565"/>
      <c r="LK151" s="574"/>
      <c r="LL151" s="565"/>
      <c r="LM151" s="565"/>
      <c r="LN151" s="565"/>
      <c r="LO151" s="565"/>
      <c r="LP151" s="565"/>
      <c r="LQ151" s="565"/>
      <c r="LR151" s="565"/>
      <c r="LS151" s="565"/>
      <c r="LT151" s="565"/>
      <c r="LU151" s="565"/>
      <c r="LV151" s="565"/>
      <c r="LW151" s="565"/>
      <c r="LX151" s="565"/>
      <c r="LY151" s="565"/>
      <c r="LZ151" s="565"/>
      <c r="MA151" s="565"/>
      <c r="MB151" s="565"/>
      <c r="MC151" s="565"/>
      <c r="MD151" s="565"/>
      <c r="ME151" s="565"/>
      <c r="MF151" s="565"/>
      <c r="MG151" s="565"/>
      <c r="MH151" s="565"/>
      <c r="MI151" s="565"/>
      <c r="MJ151" s="565"/>
      <c r="MK151" s="565"/>
      <c r="ML151" s="565"/>
      <c r="MM151" s="574"/>
      <c r="MN151" s="565"/>
      <c r="MO151" s="565"/>
      <c r="MP151" s="565"/>
      <c r="MQ151" s="565"/>
      <c r="MR151" s="565"/>
      <c r="MS151" s="565"/>
      <c r="MT151" s="565"/>
      <c r="MU151" s="565"/>
      <c r="MV151" s="565"/>
      <c r="MW151" s="565"/>
      <c r="MX151" s="565"/>
      <c r="MY151" s="565"/>
      <c r="MZ151" s="565"/>
      <c r="NA151" s="565"/>
      <c r="NB151" s="565"/>
      <c r="NC151" s="565"/>
      <c r="ND151" s="565"/>
      <c r="NE151" s="565"/>
      <c r="NF151" s="565"/>
      <c r="NG151" s="565"/>
      <c r="NH151" s="565"/>
      <c r="NI151" s="565"/>
      <c r="NJ151" s="565"/>
      <c r="NK151" s="565"/>
      <c r="NL151" s="565"/>
      <c r="NM151" s="565"/>
      <c r="NN151" s="565"/>
      <c r="NO151" s="565"/>
      <c r="NP151" s="574"/>
      <c r="NQ151" s="565"/>
      <c r="NR151" s="565"/>
      <c r="NS151" s="565"/>
      <c r="NT151" s="565"/>
      <c r="NU151" s="565"/>
      <c r="NV151" s="565"/>
      <c r="NW151" s="565"/>
      <c r="NX151" s="565"/>
      <c r="NY151" s="565"/>
      <c r="NZ151" s="565"/>
      <c r="OA151" s="565"/>
      <c r="OB151" s="565"/>
      <c r="OC151" s="565"/>
      <c r="OD151" s="565"/>
      <c r="OE151" s="565"/>
      <c r="OF151" s="565"/>
      <c r="OG151" s="565"/>
      <c r="OH151" s="565"/>
      <c r="OI151" s="565"/>
      <c r="OJ151" s="565"/>
      <c r="OK151" s="565"/>
      <c r="OL151" s="565"/>
      <c r="OM151" s="565"/>
      <c r="ON151" s="565"/>
      <c r="OO151" s="765"/>
      <c r="OP151" s="765"/>
      <c r="OQ151" s="765"/>
      <c r="OR151" s="765"/>
      <c r="OS151" s="765"/>
      <c r="OT151" s="765"/>
      <c r="OU151" s="765"/>
      <c r="OV151" s="765"/>
      <c r="OW151" s="765"/>
      <c r="OX151" s="765"/>
      <c r="OY151" s="765"/>
      <c r="OZ151" s="765"/>
      <c r="PA151" s="765"/>
      <c r="PB151" s="765"/>
      <c r="PC151" s="765"/>
      <c r="PD151" s="765"/>
      <c r="PE151" s="765"/>
      <c r="PF151" s="765"/>
      <c r="PG151" s="765"/>
      <c r="PH151" s="765"/>
      <c r="PI151" s="565"/>
      <c r="PJ151" s="565"/>
      <c r="PK151" s="565"/>
      <c r="PL151" s="565"/>
      <c r="PM151" s="565"/>
      <c r="PN151" s="565"/>
      <c r="PO151" s="565"/>
      <c r="PP151" s="565"/>
      <c r="PQ151" s="565"/>
      <c r="PR151" s="565"/>
      <c r="PS151" s="565"/>
      <c r="PT151" s="565"/>
      <c r="PU151" s="565"/>
      <c r="PV151" s="565"/>
      <c r="PW151" s="565"/>
      <c r="PX151" s="565"/>
      <c r="PY151" s="565"/>
      <c r="PZ151" s="565"/>
      <c r="QA151" s="565"/>
      <c r="QB151" s="565"/>
      <c r="QC151" s="565"/>
      <c r="QD151" s="565"/>
      <c r="QE151" s="565"/>
      <c r="QF151" s="565"/>
      <c r="QG151" s="565"/>
      <c r="QH151" s="565"/>
      <c r="QI151" s="565"/>
      <c r="QJ151" s="565"/>
      <c r="QK151" s="565"/>
      <c r="QL151" s="565"/>
      <c r="QM151" s="565"/>
      <c r="QN151" s="565"/>
      <c r="QO151" s="565"/>
      <c r="QP151" s="565"/>
      <c r="QQ151" s="565"/>
      <c r="QR151" s="565"/>
      <c r="QS151" s="565"/>
    </row>
    <row r="152" spans="1:461" x14ac:dyDescent="0.25">
      <c r="E152" s="218"/>
      <c r="I152" s="218"/>
      <c r="P152" s="218"/>
      <c r="Q152" s="218"/>
      <c r="R152" s="218"/>
      <c r="S152" s="239"/>
      <c r="T152" s="239"/>
      <c r="U152" s="218"/>
      <c r="V152" s="239"/>
      <c r="W152" s="239"/>
      <c r="X152" s="218"/>
      <c r="Y152" s="239"/>
      <c r="Z152" s="239"/>
      <c r="AA152" s="218"/>
      <c r="AB152" s="239"/>
      <c r="AC152" s="239"/>
      <c r="AD152" s="453"/>
      <c r="AE152" s="218"/>
      <c r="AF152" s="218"/>
      <c r="AG152" s="218"/>
      <c r="AI152" s="218"/>
      <c r="AK152" s="218"/>
      <c r="AL152" s="218"/>
      <c r="AM152" s="218"/>
      <c r="AN152" s="218"/>
      <c r="AO152" s="218"/>
      <c r="AP152" s="218"/>
      <c r="AQ152" s="218"/>
      <c r="AR152" s="218"/>
      <c r="AS152" s="218"/>
      <c r="AT152" s="218"/>
      <c r="AU152" s="218"/>
      <c r="AV152" s="218"/>
      <c r="AW152" s="218"/>
      <c r="AX152" s="218"/>
      <c r="AY152" s="218"/>
      <c r="AZ152" s="239"/>
      <c r="BA152" s="239"/>
      <c r="BB152" s="239"/>
      <c r="BC152" s="239"/>
      <c r="BD152" s="239"/>
      <c r="BE152" s="218"/>
      <c r="BF152" s="239"/>
      <c r="BG152" s="239"/>
      <c r="BH152" s="218"/>
      <c r="BI152" s="239"/>
      <c r="BJ152" s="239"/>
      <c r="BK152" s="218"/>
      <c r="BL152" s="239"/>
      <c r="BM152" s="239"/>
      <c r="BO152" s="48"/>
      <c r="BP152" s="48"/>
      <c r="BQ152" s="48"/>
      <c r="BR152" s="48"/>
      <c r="BS152" s="48"/>
      <c r="BT152" s="48"/>
      <c r="BU152" s="48"/>
      <c r="BV152" s="48"/>
      <c r="BW152" s="48"/>
      <c r="BX152" s="48"/>
      <c r="BY152" s="48"/>
      <c r="BZ152" s="48"/>
      <c r="CA152" s="48"/>
      <c r="CB152" s="48"/>
      <c r="CC152" s="48"/>
      <c r="CD152" s="48"/>
      <c r="CE152" s="48"/>
      <c r="CF152" s="48"/>
      <c r="CG152" s="48"/>
      <c r="CH152" s="466"/>
      <c r="CI152" s="466"/>
      <c r="CJ152" s="466"/>
      <c r="EY152" s="568"/>
    </row>
    <row r="153" spans="1:461" x14ac:dyDescent="0.25">
      <c r="P153" s="218"/>
      <c r="Q153" s="218"/>
      <c r="R153" s="218"/>
      <c r="S153" s="239"/>
      <c r="T153" s="239"/>
      <c r="U153" s="218"/>
      <c r="V153" s="239"/>
      <c r="W153" s="239"/>
      <c r="X153" s="218"/>
      <c r="Y153" s="239"/>
      <c r="Z153" s="239"/>
      <c r="AA153" s="218"/>
      <c r="AB153" s="239"/>
      <c r="AC153" s="239"/>
      <c r="AD153" s="453"/>
      <c r="AE153" s="218"/>
      <c r="AF153" s="218"/>
      <c r="AG153" s="218"/>
      <c r="AI153" s="218"/>
      <c r="AK153" s="218"/>
      <c r="AL153" s="218"/>
      <c r="AM153" s="218"/>
      <c r="AN153" s="218"/>
      <c r="AO153" s="218"/>
      <c r="AP153" s="218"/>
      <c r="AQ153" s="218"/>
      <c r="AR153" s="218"/>
      <c r="AS153" s="218"/>
      <c r="AT153" s="218"/>
      <c r="AU153" s="218"/>
      <c r="AV153" s="218"/>
      <c r="AW153" s="218"/>
      <c r="AX153" s="218"/>
      <c r="AY153" s="218"/>
      <c r="AZ153" s="239"/>
      <c r="BA153" s="239"/>
      <c r="BB153" s="239"/>
      <c r="BC153" s="239"/>
      <c r="BD153" s="239"/>
      <c r="BE153" s="218"/>
      <c r="BF153" s="239"/>
      <c r="BG153" s="239"/>
      <c r="BH153" s="218"/>
      <c r="BI153" s="239"/>
      <c r="BJ153" s="239"/>
      <c r="BK153" s="218"/>
      <c r="BL153" s="239"/>
      <c r="BM153" s="239"/>
      <c r="BO153" s="48"/>
      <c r="BP153" s="48"/>
      <c r="BQ153" s="48"/>
      <c r="BR153" s="48"/>
      <c r="BS153" s="48"/>
      <c r="BT153" s="48"/>
      <c r="BU153" s="48"/>
      <c r="BV153" s="48"/>
      <c r="BW153" s="48"/>
      <c r="BX153" s="48"/>
      <c r="BY153" s="48"/>
      <c r="BZ153" s="48"/>
      <c r="CA153" s="48"/>
      <c r="CB153" s="48"/>
      <c r="CC153" s="48"/>
      <c r="CD153" s="48"/>
      <c r="CE153" s="48"/>
      <c r="CF153" s="48"/>
      <c r="CG153" s="48"/>
      <c r="CH153" s="466"/>
      <c r="CI153" s="466"/>
      <c r="CJ153" s="466"/>
      <c r="EY153" s="568"/>
    </row>
    <row r="154" spans="1:461" x14ac:dyDescent="0.25">
      <c r="P154" s="218"/>
      <c r="Q154" s="218"/>
      <c r="R154" s="218"/>
      <c r="S154" s="239"/>
      <c r="T154" s="239"/>
      <c r="U154" s="218"/>
      <c r="V154" s="239"/>
      <c r="W154" s="239"/>
      <c r="X154" s="218"/>
      <c r="Y154" s="239"/>
      <c r="Z154" s="239"/>
      <c r="AA154" s="218"/>
      <c r="AB154" s="239"/>
      <c r="AC154" s="239"/>
      <c r="AD154" s="453"/>
      <c r="AE154" s="218"/>
      <c r="AF154" s="218"/>
      <c r="AG154" s="218"/>
      <c r="AI154" s="218"/>
      <c r="AK154" s="218"/>
      <c r="AL154" s="218"/>
      <c r="AM154" s="218"/>
      <c r="AN154" s="218"/>
      <c r="AO154" s="218"/>
      <c r="AP154" s="218"/>
      <c r="AQ154" s="218"/>
      <c r="AR154" s="218"/>
      <c r="AS154" s="218"/>
      <c r="AT154" s="218"/>
      <c r="AU154" s="218"/>
      <c r="AV154" s="218"/>
      <c r="AW154" s="218"/>
      <c r="AX154" s="218"/>
      <c r="AY154" s="218"/>
      <c r="AZ154" s="239"/>
      <c r="BA154" s="239"/>
      <c r="BB154" s="239"/>
      <c r="BC154" s="239"/>
      <c r="BD154" s="239"/>
      <c r="BE154" s="218"/>
      <c r="BF154" s="239"/>
      <c r="BG154" s="239"/>
      <c r="BH154" s="218"/>
      <c r="BI154" s="239"/>
      <c r="BJ154" s="239"/>
      <c r="BK154" s="218"/>
      <c r="BL154" s="239"/>
      <c r="BM154" s="239"/>
      <c r="BO154" s="48"/>
      <c r="BP154" s="48"/>
      <c r="BQ154" s="48"/>
      <c r="BR154" s="48"/>
      <c r="BS154" s="48"/>
      <c r="BT154" s="48"/>
      <c r="BU154" s="48"/>
      <c r="BV154" s="48"/>
      <c r="BW154" s="48"/>
      <c r="BX154" s="48"/>
      <c r="BY154" s="48"/>
      <c r="BZ154" s="48"/>
      <c r="CA154" s="48"/>
      <c r="CB154" s="48"/>
      <c r="CC154" s="48"/>
      <c r="CD154" s="48"/>
      <c r="CE154" s="48"/>
      <c r="CF154" s="48"/>
      <c r="CG154" s="48"/>
      <c r="CH154" s="466"/>
      <c r="CI154" s="466"/>
      <c r="CJ154" s="466"/>
      <c r="EY154" s="568"/>
    </row>
    <row r="155" spans="1:461" x14ac:dyDescent="0.25">
      <c r="P155" s="218"/>
      <c r="Q155" s="218"/>
      <c r="R155" s="218"/>
      <c r="S155" s="239"/>
      <c r="T155" s="239"/>
      <c r="U155" s="218"/>
      <c r="V155" s="239"/>
      <c r="W155" s="239"/>
      <c r="X155" s="218"/>
      <c r="Y155" s="239"/>
      <c r="Z155" s="239"/>
      <c r="AA155" s="218"/>
      <c r="AB155" s="239"/>
      <c r="AC155" s="239"/>
      <c r="AD155" s="453"/>
      <c r="AE155" s="218"/>
      <c r="AF155" s="218"/>
      <c r="AG155" s="218"/>
      <c r="AI155" s="218"/>
      <c r="AK155" s="218"/>
      <c r="AL155" s="218"/>
      <c r="AM155" s="218"/>
      <c r="AN155" s="218"/>
      <c r="AO155" s="218"/>
      <c r="AP155" s="218"/>
      <c r="AQ155" s="218"/>
      <c r="AR155" s="218"/>
      <c r="AS155" s="218"/>
      <c r="AT155" s="218"/>
      <c r="AU155" s="218"/>
      <c r="AV155" s="218"/>
      <c r="AW155" s="218"/>
      <c r="AX155" s="218"/>
      <c r="AY155" s="218"/>
      <c r="AZ155" s="239"/>
      <c r="BA155" s="239"/>
      <c r="BB155" s="239"/>
      <c r="BC155" s="239"/>
      <c r="BD155" s="239"/>
      <c r="BE155" s="218"/>
      <c r="BF155" s="239"/>
      <c r="BG155" s="239"/>
      <c r="BH155" s="218"/>
      <c r="BI155" s="239"/>
      <c r="BJ155" s="239"/>
      <c r="BK155" s="218"/>
      <c r="BL155" s="239"/>
      <c r="BM155" s="239"/>
      <c r="BO155" s="48"/>
      <c r="BP155" s="48"/>
      <c r="BQ155" s="48"/>
      <c r="BR155" s="48"/>
      <c r="BS155" s="48"/>
      <c r="BT155" s="48"/>
      <c r="BU155" s="48"/>
      <c r="BV155" s="48"/>
      <c r="BW155" s="48"/>
      <c r="BX155" s="48"/>
      <c r="BY155" s="48"/>
      <c r="BZ155" s="48"/>
      <c r="CA155" s="48"/>
      <c r="CB155" s="48"/>
      <c r="CC155" s="48"/>
      <c r="CD155" s="48"/>
      <c r="CE155" s="48"/>
      <c r="CF155" s="48"/>
      <c r="CG155" s="48"/>
      <c r="CH155" s="466"/>
      <c r="CI155" s="466"/>
      <c r="CJ155" s="466"/>
      <c r="EY155" s="568"/>
    </row>
    <row r="156" spans="1:461" x14ac:dyDescent="0.25">
      <c r="P156" s="218"/>
      <c r="Q156" s="218"/>
      <c r="R156" s="218"/>
      <c r="S156" s="239"/>
      <c r="T156" s="239"/>
      <c r="U156" s="218"/>
      <c r="V156" s="239"/>
      <c r="W156" s="239"/>
      <c r="X156" s="218"/>
      <c r="Y156" s="239"/>
      <c r="Z156" s="239"/>
      <c r="AA156" s="218"/>
      <c r="AB156" s="239"/>
      <c r="AC156" s="239"/>
      <c r="AD156" s="453"/>
      <c r="AE156" s="218"/>
      <c r="AF156" s="218"/>
      <c r="AG156" s="218"/>
      <c r="AI156" s="218"/>
      <c r="AK156" s="218"/>
      <c r="AL156" s="218"/>
      <c r="AM156" s="218"/>
      <c r="AN156" s="218"/>
      <c r="AO156" s="218"/>
      <c r="AP156" s="218"/>
      <c r="AQ156" s="218"/>
      <c r="AR156" s="218"/>
      <c r="AS156" s="218"/>
      <c r="AT156" s="218"/>
      <c r="AU156" s="218"/>
      <c r="AV156" s="218"/>
      <c r="AW156" s="218"/>
      <c r="AX156" s="218"/>
      <c r="AY156" s="218"/>
      <c r="AZ156" s="239"/>
      <c r="BA156" s="239"/>
      <c r="BB156" s="239"/>
      <c r="BC156" s="239"/>
      <c r="BD156" s="239"/>
      <c r="BE156" s="218"/>
      <c r="BF156" s="239"/>
      <c r="BG156" s="239"/>
      <c r="BH156" s="218"/>
      <c r="BI156" s="239"/>
      <c r="BJ156" s="239"/>
      <c r="BK156" s="218"/>
      <c r="BL156" s="239"/>
      <c r="BM156" s="239"/>
      <c r="BO156" s="48"/>
      <c r="BP156" s="48"/>
      <c r="BQ156" s="48"/>
      <c r="BR156" s="48"/>
      <c r="BS156" s="48"/>
      <c r="BT156" s="48"/>
      <c r="BU156" s="48"/>
      <c r="BV156" s="48"/>
      <c r="BW156" s="48"/>
      <c r="BX156" s="48"/>
      <c r="BY156" s="48"/>
      <c r="BZ156" s="48"/>
      <c r="CA156" s="48"/>
      <c r="CB156" s="48"/>
      <c r="CC156" s="48"/>
      <c r="CD156" s="48"/>
      <c r="CE156" s="48"/>
      <c r="CF156" s="48"/>
      <c r="CG156" s="48"/>
      <c r="CH156" s="466"/>
      <c r="CI156" s="466"/>
      <c r="CJ156" s="466"/>
      <c r="EY156" s="568"/>
    </row>
    <row r="157" spans="1:461" x14ac:dyDescent="0.25">
      <c r="P157" s="218"/>
      <c r="Q157" s="218"/>
      <c r="R157" s="218"/>
      <c r="S157" s="218"/>
      <c r="T157" s="218"/>
      <c r="U157" s="218"/>
      <c r="V157" s="218"/>
      <c r="W157" s="218"/>
      <c r="X157" s="218"/>
      <c r="Y157" s="218"/>
      <c r="Z157" s="218"/>
      <c r="AA157" s="218"/>
      <c r="AB157" s="218"/>
      <c r="AC157" s="218"/>
      <c r="AD157" s="453"/>
      <c r="AE157" s="218"/>
      <c r="AF157" s="218"/>
      <c r="AG157" s="218"/>
      <c r="AI157" s="218"/>
      <c r="AK157" s="218"/>
      <c r="AL157" s="218"/>
      <c r="AM157" s="218"/>
      <c r="AN157" s="218"/>
      <c r="AO157" s="218"/>
      <c r="AP157" s="218"/>
      <c r="AQ157" s="218"/>
      <c r="AR157" s="218"/>
      <c r="AS157" s="218"/>
      <c r="AT157" s="218"/>
      <c r="AU157" s="218"/>
      <c r="AV157" s="218"/>
      <c r="AW157" s="218"/>
      <c r="AX157" s="218"/>
      <c r="AY157" s="218"/>
      <c r="AZ157" s="218"/>
      <c r="BA157" s="218"/>
      <c r="BB157" s="218"/>
      <c r="BC157" s="218"/>
      <c r="BD157" s="218"/>
      <c r="BE157" s="218"/>
      <c r="BF157" s="218"/>
      <c r="BG157" s="218"/>
      <c r="BH157" s="218"/>
      <c r="BI157" s="218"/>
      <c r="BJ157" s="218"/>
      <c r="BK157" s="218"/>
      <c r="BL157" s="218"/>
      <c r="BM157" s="218"/>
      <c r="BO157" s="48"/>
      <c r="BP157" s="48"/>
      <c r="BQ157" s="48"/>
      <c r="BR157" s="48"/>
      <c r="BS157" s="48"/>
      <c r="BT157" s="48"/>
      <c r="BU157" s="48"/>
      <c r="BV157" s="48"/>
      <c r="BW157" s="48"/>
      <c r="BX157" s="48"/>
      <c r="BY157" s="48"/>
      <c r="BZ157" s="48"/>
      <c r="CA157" s="48"/>
      <c r="CB157" s="48"/>
      <c r="CC157" s="48"/>
      <c r="CD157" s="48"/>
      <c r="CE157" s="48"/>
      <c r="CF157" s="48"/>
      <c r="CG157" s="48"/>
      <c r="CH157" s="466"/>
      <c r="CI157" s="466"/>
      <c r="CJ157" s="466"/>
      <c r="EY157" s="568"/>
    </row>
    <row r="158" spans="1:461" x14ac:dyDescent="0.25">
      <c r="P158" s="218"/>
      <c r="Q158" s="218"/>
      <c r="R158" s="218"/>
      <c r="S158" s="218"/>
      <c r="T158" s="218"/>
      <c r="U158" s="218"/>
      <c r="V158" s="218"/>
      <c r="W158" s="218"/>
      <c r="X158" s="218"/>
      <c r="Y158" s="218"/>
      <c r="Z158" s="218"/>
      <c r="AA158" s="218"/>
      <c r="AB158" s="218"/>
      <c r="AC158" s="218"/>
      <c r="AD158" s="453"/>
      <c r="AE158" s="218"/>
      <c r="AF158" s="218"/>
      <c r="AG158" s="218"/>
      <c r="AI158" s="218"/>
      <c r="AK158" s="218"/>
      <c r="AL158" s="218"/>
      <c r="AM158" s="218"/>
      <c r="AN158" s="218"/>
      <c r="AO158" s="218"/>
      <c r="AP158" s="218"/>
      <c r="AQ158" s="218"/>
      <c r="AR158" s="218"/>
      <c r="AS158" s="218"/>
      <c r="AT158" s="218"/>
      <c r="AU158" s="218"/>
      <c r="AV158" s="218"/>
      <c r="AW158" s="218"/>
      <c r="AX158" s="218"/>
      <c r="AY158" s="218"/>
      <c r="AZ158" s="218"/>
      <c r="BA158" s="218"/>
      <c r="BB158" s="218"/>
      <c r="BC158" s="218"/>
      <c r="BD158" s="218"/>
      <c r="BE158" s="218"/>
      <c r="BF158" s="218"/>
      <c r="BG158" s="218"/>
      <c r="BH158" s="218"/>
      <c r="BI158" s="218"/>
      <c r="BJ158" s="218"/>
      <c r="BK158" s="218"/>
      <c r="BL158" s="218"/>
      <c r="BM158" s="218"/>
      <c r="BO158" s="48"/>
      <c r="BP158" s="48"/>
      <c r="BQ158" s="48"/>
      <c r="BR158" s="48"/>
      <c r="BS158" s="48"/>
      <c r="BT158" s="48"/>
      <c r="BU158" s="48"/>
      <c r="BV158" s="48"/>
      <c r="BW158" s="48"/>
      <c r="BX158" s="48"/>
      <c r="BY158" s="48"/>
      <c r="BZ158" s="48"/>
      <c r="CA158" s="48"/>
      <c r="CB158" s="48"/>
      <c r="CC158" s="48"/>
      <c r="CD158" s="48"/>
      <c r="CE158" s="48"/>
      <c r="CF158" s="48"/>
      <c r="CG158" s="48"/>
      <c r="CH158" s="466"/>
      <c r="CI158" s="466"/>
      <c r="CJ158" s="466"/>
      <c r="EY158" s="568"/>
    </row>
    <row r="159" spans="1:461" x14ac:dyDescent="0.25">
      <c r="EY159" s="568"/>
    </row>
    <row r="160" spans="1:461" x14ac:dyDescent="0.25">
      <c r="EY160" s="568"/>
    </row>
    <row r="161" spans="155:155" x14ac:dyDescent="0.25">
      <c r="EY161" s="568"/>
    </row>
    <row r="162" spans="155:155" x14ac:dyDescent="0.25">
      <c r="EY162" s="568"/>
    </row>
    <row r="163" spans="155:155" x14ac:dyDescent="0.25">
      <c r="EY163" s="568"/>
    </row>
    <row r="164" spans="155:155" x14ac:dyDescent="0.25">
      <c r="EY164" s="568"/>
    </row>
    <row r="165" spans="155:155" x14ac:dyDescent="0.25">
      <c r="EY165" s="568"/>
    </row>
    <row r="166" spans="155:155" x14ac:dyDescent="0.25">
      <c r="EY166" s="568"/>
    </row>
    <row r="167" spans="155:155" x14ac:dyDescent="0.25">
      <c r="EY167" s="568"/>
    </row>
    <row r="168" spans="155:155" x14ac:dyDescent="0.25">
      <c r="EY168" s="568"/>
    </row>
    <row r="169" spans="155:155" x14ac:dyDescent="0.25">
      <c r="EY169" s="568"/>
    </row>
    <row r="170" spans="155:155" x14ac:dyDescent="0.25">
      <c r="EY170" s="568"/>
    </row>
    <row r="171" spans="155:155" x14ac:dyDescent="0.25">
      <c r="EY171" s="568"/>
    </row>
    <row r="172" spans="155:155" x14ac:dyDescent="0.25">
      <c r="EY172" s="568"/>
    </row>
    <row r="173" spans="155:155" x14ac:dyDescent="0.25">
      <c r="EY173" s="568"/>
    </row>
    <row r="174" spans="155:155" x14ac:dyDescent="0.25">
      <c r="EY174" s="568"/>
    </row>
    <row r="175" spans="155:155" x14ac:dyDescent="0.25">
      <c r="EY175" s="568"/>
    </row>
    <row r="176" spans="155:155" x14ac:dyDescent="0.25">
      <c r="EY176" s="568"/>
    </row>
    <row r="177" spans="155:155" x14ac:dyDescent="0.25">
      <c r="EY177" s="568"/>
    </row>
    <row r="178" spans="155:155" x14ac:dyDescent="0.25">
      <c r="EY178" s="568"/>
    </row>
    <row r="179" spans="155:155" x14ac:dyDescent="0.25">
      <c r="EY179" s="568"/>
    </row>
    <row r="180" spans="155:155" x14ac:dyDescent="0.25">
      <c r="EY180" s="568"/>
    </row>
    <row r="181" spans="155:155" x14ac:dyDescent="0.25">
      <c r="EY181" s="568"/>
    </row>
    <row r="182" spans="155:155" x14ac:dyDescent="0.25">
      <c r="EY182" s="568"/>
    </row>
    <row r="183" spans="155:155" x14ac:dyDescent="0.25">
      <c r="EY183" s="568"/>
    </row>
    <row r="184" spans="155:155" x14ac:dyDescent="0.25">
      <c r="EY184" s="568"/>
    </row>
    <row r="185" spans="155:155" x14ac:dyDescent="0.25">
      <c r="EY185" s="568"/>
    </row>
    <row r="186" spans="155:155" x14ac:dyDescent="0.25">
      <c r="EY186" s="568"/>
    </row>
    <row r="187" spans="155:155" x14ac:dyDescent="0.25">
      <c r="EY187" s="568"/>
    </row>
    <row r="188" spans="155:155" x14ac:dyDescent="0.25">
      <c r="EY188" s="568"/>
    </row>
    <row r="189" spans="155:155" x14ac:dyDescent="0.25">
      <c r="EY189" s="568"/>
    </row>
    <row r="190" spans="155:155" x14ac:dyDescent="0.25">
      <c r="EY190" s="568"/>
    </row>
    <row r="191" spans="155:155" x14ac:dyDescent="0.25">
      <c r="EY191" s="568"/>
    </row>
    <row r="192" spans="155:155" x14ac:dyDescent="0.25">
      <c r="EY192" s="568"/>
    </row>
    <row r="193" spans="155:155" x14ac:dyDescent="0.25">
      <c r="EY193" s="568"/>
    </row>
    <row r="194" spans="155:155" x14ac:dyDescent="0.25">
      <c r="EY194" s="568"/>
    </row>
    <row r="195" spans="155:155" x14ac:dyDescent="0.25">
      <c r="EY195" s="568"/>
    </row>
    <row r="196" spans="155:155" x14ac:dyDescent="0.25">
      <c r="EY196" s="568"/>
    </row>
    <row r="197" spans="155:155" x14ac:dyDescent="0.25">
      <c r="EY197" s="568"/>
    </row>
    <row r="198" spans="155:155" x14ac:dyDescent="0.25">
      <c r="EY198" s="568"/>
    </row>
    <row r="199" spans="155:155" x14ac:dyDescent="0.25">
      <c r="EY199" s="568"/>
    </row>
    <row r="200" spans="155:155" x14ac:dyDescent="0.25">
      <c r="EY200" s="568"/>
    </row>
    <row r="201" spans="155:155" x14ac:dyDescent="0.25">
      <c r="EY201" s="568"/>
    </row>
    <row r="202" spans="155:155" x14ac:dyDescent="0.25">
      <c r="EY202" s="568"/>
    </row>
    <row r="203" spans="155:155" x14ac:dyDescent="0.25">
      <c r="EY203" s="568"/>
    </row>
    <row r="204" spans="155:155" x14ac:dyDescent="0.25">
      <c r="EY204" s="568"/>
    </row>
    <row r="205" spans="155:155" x14ac:dyDescent="0.25">
      <c r="EY205" s="568"/>
    </row>
    <row r="206" spans="155:155" x14ac:dyDescent="0.25">
      <c r="EY206" s="568"/>
    </row>
    <row r="207" spans="155:155" x14ac:dyDescent="0.25">
      <c r="EY207" s="568"/>
    </row>
    <row r="208" spans="155:155" x14ac:dyDescent="0.25">
      <c r="EY208" s="568"/>
    </row>
    <row r="209" spans="155:155" x14ac:dyDescent="0.25">
      <c r="EY209" s="568"/>
    </row>
    <row r="210" spans="155:155" x14ac:dyDescent="0.25">
      <c r="EY210" s="568"/>
    </row>
    <row r="211" spans="155:155" x14ac:dyDescent="0.25">
      <c r="EY211" s="568"/>
    </row>
    <row r="212" spans="155:155" x14ac:dyDescent="0.25">
      <c r="EY212" s="568"/>
    </row>
    <row r="213" spans="155:155" x14ac:dyDescent="0.25">
      <c r="EY213" s="568"/>
    </row>
    <row r="214" spans="155:155" x14ac:dyDescent="0.25">
      <c r="EY214" s="568"/>
    </row>
    <row r="215" spans="155:155" x14ac:dyDescent="0.25">
      <c r="EY215" s="568"/>
    </row>
    <row r="216" spans="155:155" x14ac:dyDescent="0.25">
      <c r="EY216" s="568"/>
    </row>
    <row r="217" spans="155:155" x14ac:dyDescent="0.25">
      <c r="EY217" s="568"/>
    </row>
    <row r="218" spans="155:155" x14ac:dyDescent="0.25">
      <c r="EY218" s="568"/>
    </row>
    <row r="219" spans="155:155" x14ac:dyDescent="0.25">
      <c r="EY219" s="568"/>
    </row>
    <row r="220" spans="155:155" x14ac:dyDescent="0.25">
      <c r="EY220" s="568"/>
    </row>
    <row r="221" spans="155:155" x14ac:dyDescent="0.25">
      <c r="EY221" s="568"/>
    </row>
    <row r="222" spans="155:155" x14ac:dyDescent="0.25">
      <c r="EY222" s="568"/>
    </row>
    <row r="223" spans="155:155" x14ac:dyDescent="0.25">
      <c r="EY223" s="568"/>
    </row>
    <row r="224" spans="155:155" x14ac:dyDescent="0.25">
      <c r="EY224" s="568"/>
    </row>
    <row r="225" spans="155:155" x14ac:dyDescent="0.25">
      <c r="EY225" s="568"/>
    </row>
    <row r="226" spans="155:155" x14ac:dyDescent="0.25">
      <c r="EY226" s="568"/>
    </row>
    <row r="227" spans="155:155" x14ac:dyDescent="0.25">
      <c r="EY227" s="568"/>
    </row>
    <row r="228" spans="155:155" x14ac:dyDescent="0.25">
      <c r="EY228" s="568"/>
    </row>
    <row r="229" spans="155:155" x14ac:dyDescent="0.25">
      <c r="EY229" s="568"/>
    </row>
    <row r="230" spans="155:155" x14ac:dyDescent="0.25">
      <c r="EY230" s="568"/>
    </row>
    <row r="231" spans="155:155" x14ac:dyDescent="0.25">
      <c r="EY231" s="568"/>
    </row>
    <row r="232" spans="155:155" x14ac:dyDescent="0.25">
      <c r="EY232" s="568"/>
    </row>
    <row r="233" spans="155:155" x14ac:dyDescent="0.25">
      <c r="EY233" s="568"/>
    </row>
    <row r="234" spans="155:155" x14ac:dyDescent="0.25">
      <c r="EY234" s="568"/>
    </row>
    <row r="235" spans="155:155" x14ac:dyDescent="0.25">
      <c r="EY235" s="568"/>
    </row>
    <row r="236" spans="155:155" x14ac:dyDescent="0.25">
      <c r="EY236" s="568"/>
    </row>
    <row r="237" spans="155:155" x14ac:dyDescent="0.25">
      <c r="EY237" s="568"/>
    </row>
    <row r="238" spans="155:155" x14ac:dyDescent="0.25">
      <c r="EY238" s="568"/>
    </row>
    <row r="239" spans="155:155" x14ac:dyDescent="0.25">
      <c r="EY239" s="568"/>
    </row>
    <row r="240" spans="155:155" x14ac:dyDescent="0.25">
      <c r="EY240" s="568"/>
    </row>
    <row r="241" spans="155:155" x14ac:dyDescent="0.25">
      <c r="EY241" s="568"/>
    </row>
    <row r="242" spans="155:155" x14ac:dyDescent="0.25">
      <c r="EY242" s="568"/>
    </row>
    <row r="243" spans="155:155" x14ac:dyDescent="0.25">
      <c r="EY243" s="568"/>
    </row>
    <row r="244" spans="155:155" x14ac:dyDescent="0.25">
      <c r="EY244" s="568"/>
    </row>
    <row r="245" spans="155:155" x14ac:dyDescent="0.25">
      <c r="EY245" s="568"/>
    </row>
    <row r="246" spans="155:155" x14ac:dyDescent="0.25">
      <c r="EY246" s="568"/>
    </row>
    <row r="247" spans="155:155" x14ac:dyDescent="0.25">
      <c r="EY247" s="568"/>
    </row>
    <row r="248" spans="155:155" x14ac:dyDescent="0.25">
      <c r="EY248" s="568"/>
    </row>
    <row r="249" spans="155:155" x14ac:dyDescent="0.25">
      <c r="EY249" s="568">
        <f t="shared" ref="EY249" si="149">A249</f>
        <v>0</v>
      </c>
    </row>
  </sheetData>
  <sheetProtection formatCells="0"/>
  <mergeCells count="48">
    <mergeCell ref="A2:A3"/>
    <mergeCell ref="AZ2:CG4"/>
    <mergeCell ref="AO5:AW5"/>
    <mergeCell ref="AZ5:BM5"/>
    <mergeCell ref="BY5:CG5"/>
    <mergeCell ref="F2:I2"/>
    <mergeCell ref="F3:I3"/>
    <mergeCell ref="B2:E2"/>
    <mergeCell ref="B3:E3"/>
    <mergeCell ref="J2:M3"/>
    <mergeCell ref="N2:N6"/>
    <mergeCell ref="AZ6:BA6"/>
    <mergeCell ref="BC6:BD6"/>
    <mergeCell ref="BF6:BG6"/>
    <mergeCell ref="BI6:BJ6"/>
    <mergeCell ref="BL6:BM6"/>
    <mergeCell ref="CK5:CO5"/>
    <mergeCell ref="CQ5:CU5"/>
    <mergeCell ref="CK2:CU4"/>
    <mergeCell ref="BO6:BP6"/>
    <mergeCell ref="BQ6:BR6"/>
    <mergeCell ref="BS6:BT6"/>
    <mergeCell ref="BU6:BV6"/>
    <mergeCell ref="BW6:BX6"/>
    <mergeCell ref="BO5:BX5"/>
    <mergeCell ref="AB6:AC6"/>
    <mergeCell ref="P6:Q6"/>
    <mergeCell ref="S6:T6"/>
    <mergeCell ref="P5:AC5"/>
    <mergeCell ref="P2:AW4"/>
    <mergeCell ref="V6:W6"/>
    <mergeCell ref="Y6:Z6"/>
    <mergeCell ref="AE6:AF6"/>
    <mergeCell ref="AG6:AH6"/>
    <mergeCell ref="AI6:AJ6"/>
    <mergeCell ref="AK6:AL6"/>
    <mergeCell ref="AM6:AN6"/>
    <mergeCell ref="AE5:AN5"/>
    <mergeCell ref="NT3:NW3"/>
    <mergeCell ref="NX3:OA3"/>
    <mergeCell ref="OB3:OE3"/>
    <mergeCell ref="OF3:OI3"/>
    <mergeCell ref="OJ3:OM3"/>
    <mergeCell ref="OO3:OR3"/>
    <mergeCell ref="OS3:OV3"/>
    <mergeCell ref="OW3:OZ3"/>
    <mergeCell ref="PA3:PD3"/>
    <mergeCell ref="PE3:PH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E52DA3E8-751C-4E3D-9DD6-B9A2B350AF90}">
            <x14:iconSet iconSet="5Arrows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4</xm:f>
              </x14:cfvo>
              <x14:cfvo type="num">
                <xm:f>6</xm:f>
              </x14:cfvo>
              <x14:cfIcon iconSet="3Symbols2" iconId="0"/>
              <x14:cfIcon iconSet="4Arrows" iconId="1"/>
              <x14:cfIcon iconSet="3ArrowsGray" iconId="1"/>
              <x14:cfIcon iconSet="4Arrows" iconId="2"/>
              <x14:cfIcon iconSet="3Arrows" iconId="2"/>
            </x14:iconSet>
          </x14:cfRule>
          <xm:sqref>N7:N150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AE332"/>
  <sheetViews>
    <sheetView showGridLines="0" zoomScale="40" zoomScaleNormal="40" workbookViewId="0">
      <pane xSplit="3" ySplit="2" topLeftCell="D3" activePane="bottomRight" state="frozen"/>
      <selection activeCell="L34" sqref="L34"/>
      <selection pane="topRight" activeCell="L34" sqref="L34"/>
      <selection pane="bottomLeft" activeCell="L34" sqref="L34"/>
      <selection pane="bottomRight" activeCell="P65" sqref="P65"/>
    </sheetView>
  </sheetViews>
  <sheetFormatPr baseColWidth="10" defaultRowHeight="15" x14ac:dyDescent="0.25"/>
  <cols>
    <col min="1" max="1" width="11.85546875" customWidth="1"/>
    <col min="2" max="3" width="10.5703125" style="15" customWidth="1"/>
    <col min="4" max="7" width="22" style="10" customWidth="1"/>
    <col min="8" max="8" width="10.140625" style="10" customWidth="1"/>
    <col min="9" max="9" width="11.85546875" style="10" customWidth="1"/>
    <col min="10" max="28" width="22" style="10" customWidth="1"/>
    <col min="29" max="29" width="17.140625" style="9" customWidth="1"/>
    <col min="30" max="30" width="36.5703125" hidden="1" customWidth="1"/>
    <col min="32" max="32" width="11.42578125" customWidth="1"/>
  </cols>
  <sheetData>
    <row r="1" spans="1:31" ht="36" customHeight="1" x14ac:dyDescent="0.35">
      <c r="A1" s="1028" t="s">
        <v>324</v>
      </c>
      <c r="B1" s="1029"/>
      <c r="C1" s="1030"/>
      <c r="D1" s="1023">
        <v>43514</v>
      </c>
      <c r="E1" s="1024"/>
      <c r="F1" s="1024"/>
      <c r="G1" s="1024"/>
      <c r="H1" s="1024"/>
      <c r="I1" s="1024"/>
      <c r="J1" s="1024"/>
      <c r="K1" s="1024"/>
      <c r="L1" s="1024"/>
      <c r="M1" s="1024"/>
      <c r="N1" s="1024"/>
      <c r="O1" s="1024"/>
      <c r="P1" s="1024"/>
      <c r="Q1" s="1024"/>
      <c r="R1" s="1024"/>
      <c r="S1" s="1024"/>
      <c r="T1" s="1024"/>
      <c r="U1" s="1024"/>
      <c r="V1" s="1024"/>
      <c r="W1" s="1024"/>
      <c r="X1" s="1024"/>
      <c r="Y1" s="1024"/>
      <c r="Z1" s="1024"/>
      <c r="AA1" s="1024"/>
      <c r="AB1" s="1025"/>
      <c r="AE1" s="384"/>
    </row>
    <row r="2" spans="1:31" ht="61.5" customHeight="1" thickBot="1" x14ac:dyDescent="0.3">
      <c r="A2" s="1031"/>
      <c r="B2" s="1032"/>
      <c r="C2" s="1033"/>
      <c r="D2" s="1026"/>
      <c r="E2" s="1026"/>
      <c r="F2" s="1026"/>
      <c r="G2" s="1026"/>
      <c r="H2" s="1026"/>
      <c r="I2" s="1026"/>
      <c r="J2" s="1026"/>
      <c r="K2" s="1026"/>
      <c r="L2" s="1026"/>
      <c r="M2" s="1026"/>
      <c r="N2" s="1026"/>
      <c r="O2" s="1026"/>
      <c r="P2" s="1026"/>
      <c r="Q2" s="1026"/>
      <c r="R2" s="1026"/>
      <c r="S2" s="1026"/>
      <c r="T2" s="1026"/>
      <c r="U2" s="1026"/>
      <c r="V2" s="1026"/>
      <c r="W2" s="1026"/>
      <c r="X2" s="1026"/>
      <c r="Y2" s="1026"/>
      <c r="Z2" s="1026"/>
      <c r="AA2" s="1026"/>
      <c r="AB2" s="1027"/>
    </row>
    <row r="3" spans="1:31" s="371" customFormat="1" ht="28.5" customHeight="1" thickBot="1" x14ac:dyDescent="0.4">
      <c r="A3" s="1112" t="s">
        <v>0</v>
      </c>
      <c r="B3" s="1049" t="s">
        <v>85</v>
      </c>
      <c r="C3" s="1050"/>
      <c r="D3" s="361"/>
      <c r="E3" s="362"/>
      <c r="F3" s="362"/>
      <c r="G3" s="362"/>
      <c r="H3" s="1116"/>
      <c r="I3" s="1096"/>
      <c r="J3" s="363"/>
      <c r="K3" s="363"/>
      <c r="L3" s="363"/>
      <c r="M3" s="363"/>
      <c r="N3" s="364"/>
      <c r="O3" s="363"/>
      <c r="P3" s="363"/>
      <c r="Q3" s="363"/>
      <c r="R3" s="365"/>
      <c r="S3" s="366"/>
      <c r="T3" s="366"/>
      <c r="U3" s="366"/>
      <c r="V3" s="366"/>
      <c r="W3" s="367"/>
      <c r="X3" s="366"/>
      <c r="Y3" s="368"/>
      <c r="Z3" s="366"/>
      <c r="AA3" s="366"/>
      <c r="AB3" s="369"/>
      <c r="AC3" s="370"/>
      <c r="AD3" s="370" t="str">
        <f>ÉPREUVES!A1</f>
        <v>ARTS</v>
      </c>
    </row>
    <row r="4" spans="1:31" s="389" customFormat="1" ht="32.25" customHeight="1" x14ac:dyDescent="0.35">
      <c r="A4" s="1113"/>
      <c r="B4" s="1034" t="s">
        <v>111</v>
      </c>
      <c r="C4" s="1092"/>
      <c r="D4" s="381"/>
      <c r="E4" s="382"/>
      <c r="F4" s="382"/>
      <c r="G4" s="382"/>
      <c r="H4" s="1038"/>
      <c r="I4" s="1117"/>
      <c r="J4" s="382"/>
      <c r="K4" s="382"/>
      <c r="L4" s="382"/>
      <c r="M4" s="382"/>
      <c r="N4" s="382"/>
      <c r="O4" s="382"/>
      <c r="P4" s="382"/>
      <c r="Q4" s="382"/>
      <c r="R4" s="382"/>
      <c r="S4" s="382"/>
      <c r="T4" s="382"/>
      <c r="U4" s="382"/>
      <c r="V4" s="382"/>
      <c r="W4" s="382"/>
      <c r="X4" s="382"/>
      <c r="Y4" s="382"/>
      <c r="Z4" s="382"/>
      <c r="AA4" s="382"/>
      <c r="AB4" s="383"/>
      <c r="AD4" s="385" t="str">
        <f>ÉPREUVES!A2</f>
        <v>BIOLOGIE</v>
      </c>
    </row>
    <row r="5" spans="1:31" s="323" customFormat="1" ht="44.25" customHeight="1" thickBot="1" x14ac:dyDescent="0.35">
      <c r="A5" s="1113"/>
      <c r="B5" s="1036" t="s">
        <v>171</v>
      </c>
      <c r="C5" s="1115"/>
      <c r="D5" s="318"/>
      <c r="E5" s="318"/>
      <c r="F5" s="318"/>
      <c r="G5" s="318"/>
      <c r="H5" s="996"/>
      <c r="I5" s="997"/>
      <c r="J5" s="318"/>
      <c r="K5" s="318"/>
      <c r="L5" s="318"/>
      <c r="M5" s="318"/>
      <c r="N5" s="318"/>
      <c r="O5" s="318"/>
      <c r="P5" s="318"/>
      <c r="Q5" s="318"/>
      <c r="R5" s="322"/>
      <c r="S5" s="322"/>
      <c r="T5" s="318"/>
      <c r="U5" s="322"/>
      <c r="V5" s="318"/>
      <c r="W5" s="318"/>
      <c r="X5" s="318"/>
      <c r="Y5" s="318"/>
      <c r="Z5" s="318"/>
      <c r="AA5" s="322"/>
      <c r="AB5" s="319"/>
      <c r="AD5" s="321" t="str">
        <f>ÉPREUVES!A3</f>
        <v>BIOLOGIE     ÉCOLOGIE</v>
      </c>
    </row>
    <row r="6" spans="1:31" s="212" customFormat="1" ht="28.5" customHeight="1" x14ac:dyDescent="0.25">
      <c r="A6" s="1113"/>
      <c r="B6" s="420">
        <v>0.33333333333333331</v>
      </c>
      <c r="C6" s="395">
        <v>0.35416666666666669</v>
      </c>
      <c r="D6" s="261"/>
      <c r="E6" s="841"/>
      <c r="F6" s="262"/>
      <c r="G6" s="841"/>
      <c r="H6" s="1118"/>
      <c r="I6" s="1119"/>
      <c r="J6" s="262"/>
      <c r="K6" s="262"/>
      <c r="L6" s="841"/>
      <c r="M6" s="262"/>
      <c r="N6" s="841"/>
      <c r="O6" s="262"/>
      <c r="P6" s="262"/>
      <c r="Q6" s="262"/>
      <c r="R6" s="841"/>
      <c r="S6" s="262"/>
      <c r="T6" s="841"/>
      <c r="U6" s="262"/>
      <c r="V6" s="841"/>
      <c r="W6" s="262"/>
      <c r="X6" s="262"/>
      <c r="Y6" s="856"/>
      <c r="Z6" s="262"/>
      <c r="AA6" s="262"/>
      <c r="AB6" s="263"/>
      <c r="AD6" s="213" t="str">
        <f>ÉPREUVES!A4</f>
        <v>CIAV</v>
      </c>
    </row>
    <row r="7" spans="1:31" s="212" customFormat="1" ht="28.5" customHeight="1" x14ac:dyDescent="0.25">
      <c r="A7" s="1113"/>
      <c r="B7" s="396">
        <v>0.35416666666666669</v>
      </c>
      <c r="C7" s="436">
        <v>0.375</v>
      </c>
      <c r="D7" s="268"/>
      <c r="E7" s="852" t="s">
        <v>33</v>
      </c>
      <c r="F7" s="269"/>
      <c r="G7" s="852"/>
      <c r="H7" s="1040"/>
      <c r="I7" s="1041"/>
      <c r="J7" s="269"/>
      <c r="K7" s="269"/>
      <c r="L7" s="852"/>
      <c r="M7" s="269"/>
      <c r="N7" s="852"/>
      <c r="O7" s="269"/>
      <c r="P7" s="269"/>
      <c r="Q7" s="269"/>
      <c r="R7" s="852"/>
      <c r="S7" s="269"/>
      <c r="T7" s="852"/>
      <c r="U7" s="269"/>
      <c r="V7" s="852"/>
      <c r="W7" s="269"/>
      <c r="X7" s="269"/>
      <c r="Y7" s="857"/>
      <c r="Z7" s="269"/>
      <c r="AA7" s="269"/>
      <c r="AB7" s="270"/>
      <c r="AD7" s="213" t="str">
        <f>ÉPREUVES!A5</f>
        <v>ECO DR</v>
      </c>
    </row>
    <row r="8" spans="1:31" s="212" customFormat="1" ht="28.5" customHeight="1" x14ac:dyDescent="0.25">
      <c r="A8" s="1113"/>
      <c r="B8" s="421">
        <v>0.375</v>
      </c>
      <c r="C8" s="397">
        <v>0.39583333333333298</v>
      </c>
      <c r="D8" s="286"/>
      <c r="E8" s="845"/>
      <c r="F8" s="282"/>
      <c r="G8" s="845"/>
      <c r="H8" s="982"/>
      <c r="I8" s="983"/>
      <c r="J8" s="282"/>
      <c r="K8" s="845"/>
      <c r="L8" s="282"/>
      <c r="M8" s="845"/>
      <c r="N8" s="282"/>
      <c r="O8" s="282"/>
      <c r="P8" s="858"/>
      <c r="Q8" s="282"/>
      <c r="R8" s="858"/>
      <c r="S8" s="845"/>
      <c r="T8" s="282"/>
      <c r="U8" s="858"/>
      <c r="V8" s="845"/>
      <c r="W8" s="282"/>
      <c r="X8" s="282"/>
      <c r="Y8" s="858"/>
      <c r="Z8" s="282"/>
      <c r="AA8" s="282"/>
      <c r="AB8" s="283"/>
      <c r="AD8" s="213" t="str">
        <f>ÉPREUVES!A6</f>
        <v>ÉCOLOGIE</v>
      </c>
    </row>
    <row r="9" spans="1:31" s="212" customFormat="1" ht="28.5" customHeight="1" x14ac:dyDescent="0.25">
      <c r="A9" s="1113"/>
      <c r="B9" s="398">
        <v>0.39583333333333298</v>
      </c>
      <c r="C9" s="435">
        <v>0.41666666666666702</v>
      </c>
      <c r="D9" s="275"/>
      <c r="E9" s="847"/>
      <c r="F9" s="273"/>
      <c r="G9" s="847"/>
      <c r="H9" s="986"/>
      <c r="I9" s="987"/>
      <c r="J9" s="273"/>
      <c r="K9" s="847"/>
      <c r="L9" s="273"/>
      <c r="M9" s="847"/>
      <c r="N9" s="273"/>
      <c r="O9" s="273"/>
      <c r="P9" s="860"/>
      <c r="Q9" s="273"/>
      <c r="R9" s="847"/>
      <c r="S9" s="846"/>
      <c r="T9" s="273"/>
      <c r="U9" s="860"/>
      <c r="V9" s="847"/>
      <c r="W9" s="273"/>
      <c r="X9" s="273"/>
      <c r="Y9" s="860"/>
      <c r="Z9" s="273"/>
      <c r="AA9" s="273"/>
      <c r="AB9" s="274"/>
      <c r="AD9" s="213" t="str">
        <f>ÉPREUVES!A7</f>
        <v>EDROIT</v>
      </c>
    </row>
    <row r="10" spans="1:31" s="212" customFormat="1" ht="28.5" customHeight="1" x14ac:dyDescent="0.25">
      <c r="A10" s="1113"/>
      <c r="B10" s="421">
        <v>0.41666666666666702</v>
      </c>
      <c r="C10" s="397">
        <v>0.4375</v>
      </c>
      <c r="D10" s="264"/>
      <c r="E10" s="849"/>
      <c r="F10" s="265"/>
      <c r="G10" s="849" t="s">
        <v>99</v>
      </c>
      <c r="H10" s="988" t="s">
        <v>326</v>
      </c>
      <c r="I10" s="989"/>
      <c r="J10" s="265"/>
      <c r="K10" s="849"/>
      <c r="L10" s="265"/>
      <c r="M10" s="271"/>
      <c r="N10" s="271"/>
      <c r="O10" s="265"/>
      <c r="P10" s="271"/>
      <c r="Q10" s="265"/>
      <c r="R10" s="1363"/>
      <c r="S10" s="1364"/>
      <c r="T10" s="265"/>
      <c r="U10" s="271"/>
      <c r="V10" s="849"/>
      <c r="W10" s="265"/>
      <c r="X10" s="265"/>
      <c r="Y10" s="271"/>
      <c r="Z10" s="265"/>
      <c r="AA10" s="281"/>
      <c r="AB10" s="272"/>
      <c r="AD10" s="213" t="str">
        <f>ÉPREUVES!A8</f>
        <v>ENS SC</v>
      </c>
    </row>
    <row r="11" spans="1:31" s="212" customFormat="1" ht="28.5" customHeight="1" x14ac:dyDescent="0.25">
      <c r="A11" s="1113"/>
      <c r="B11" s="398">
        <v>0.4375</v>
      </c>
      <c r="C11" s="435">
        <v>0.45833333333333398</v>
      </c>
      <c r="D11" s="279"/>
      <c r="E11" s="843"/>
      <c r="F11" s="276"/>
      <c r="G11" s="843"/>
      <c r="H11" s="1122"/>
      <c r="I11" s="1123"/>
      <c r="J11" s="276"/>
      <c r="K11" s="843"/>
      <c r="L11" s="276"/>
      <c r="M11" s="277"/>
      <c r="N11" s="277"/>
      <c r="O11" s="276"/>
      <c r="P11" s="277"/>
      <c r="Q11" s="276"/>
      <c r="R11" s="1365"/>
      <c r="S11" s="1366"/>
      <c r="T11" s="276"/>
      <c r="U11" s="1367"/>
      <c r="V11" s="843"/>
      <c r="W11" s="1368"/>
      <c r="X11" s="276"/>
      <c r="Y11" s="277"/>
      <c r="Z11" s="276"/>
      <c r="AA11" s="1368"/>
      <c r="AB11" s="278"/>
      <c r="AD11" s="213" t="str">
        <f>ÉPREUVES!A9</f>
        <v>EP PRO</v>
      </c>
    </row>
    <row r="12" spans="1:31" s="212" customFormat="1" ht="28.5" customHeight="1" x14ac:dyDescent="0.25">
      <c r="A12" s="1113"/>
      <c r="B12" s="421">
        <v>0.45833333333333298</v>
      </c>
      <c r="C12" s="397">
        <v>0.47916666666666702</v>
      </c>
      <c r="D12" s="286"/>
      <c r="E12" s="845"/>
      <c r="F12" s="282"/>
      <c r="G12" s="845"/>
      <c r="H12" s="982"/>
      <c r="I12" s="983"/>
      <c r="J12" s="282"/>
      <c r="K12" s="282"/>
      <c r="L12" s="845"/>
      <c r="M12" s="282"/>
      <c r="N12" s="845"/>
      <c r="O12" s="282"/>
      <c r="P12" s="858"/>
      <c r="Q12" s="282"/>
      <c r="R12" s="845"/>
      <c r="S12" s="844"/>
      <c r="T12" s="282"/>
      <c r="U12" s="292"/>
      <c r="V12" s="845"/>
      <c r="W12" s="291"/>
      <c r="X12" s="282"/>
      <c r="Y12" s="858"/>
      <c r="Z12" s="282"/>
      <c r="AA12" s="282"/>
      <c r="AB12" s="283"/>
      <c r="AD12" s="213" t="str">
        <f>ÉPREUVES!A10</f>
        <v>EPS</v>
      </c>
    </row>
    <row r="13" spans="1:31" s="212" customFormat="1" ht="28.5" customHeight="1" x14ac:dyDescent="0.25">
      <c r="A13" s="1113"/>
      <c r="B13" s="398">
        <v>0.47916666666666702</v>
      </c>
      <c r="C13" s="435">
        <v>0.5</v>
      </c>
      <c r="D13" s="275"/>
      <c r="E13" s="847"/>
      <c r="F13" s="273"/>
      <c r="G13" s="847"/>
      <c r="H13" s="986"/>
      <c r="I13" s="987"/>
      <c r="J13" s="273"/>
      <c r="K13" s="273"/>
      <c r="L13" s="847"/>
      <c r="M13" s="273"/>
      <c r="N13" s="847"/>
      <c r="O13" s="273"/>
      <c r="P13" s="860"/>
      <c r="Q13" s="273"/>
      <c r="R13" s="847"/>
      <c r="S13" s="273"/>
      <c r="T13" s="847"/>
      <c r="U13" s="273"/>
      <c r="V13" s="847"/>
      <c r="W13" s="273"/>
      <c r="X13" s="273"/>
      <c r="Y13" s="860"/>
      <c r="Z13" s="273"/>
      <c r="AA13" s="273"/>
      <c r="AB13" s="274"/>
      <c r="AD13" s="213" t="str">
        <f>ÉPREUVES!A11</f>
        <v>FRANÇAIS</v>
      </c>
    </row>
    <row r="14" spans="1:31" s="212" customFormat="1" ht="28.5" customHeight="1" x14ac:dyDescent="0.25">
      <c r="A14" s="1113"/>
      <c r="B14" s="422">
        <v>0.5</v>
      </c>
      <c r="C14" s="399">
        <v>0.52083333333333404</v>
      </c>
      <c r="D14" s="264"/>
      <c r="E14" s="849"/>
      <c r="F14" s="265"/>
      <c r="G14" s="849"/>
      <c r="H14" s="988"/>
      <c r="I14" s="989"/>
      <c r="J14" s="265"/>
      <c r="K14" s="265"/>
      <c r="L14" s="849"/>
      <c r="M14" s="265"/>
      <c r="N14" s="849"/>
      <c r="O14" s="265"/>
      <c r="P14" s="265"/>
      <c r="Q14" s="265"/>
      <c r="R14" s="849"/>
      <c r="S14" s="265"/>
      <c r="T14" s="849"/>
      <c r="U14" s="265"/>
      <c r="V14" s="849"/>
      <c r="W14" s="265"/>
      <c r="X14" s="265"/>
      <c r="Y14" s="271"/>
      <c r="Z14" s="265"/>
      <c r="AA14" s="265"/>
      <c r="AB14" s="272"/>
      <c r="AD14" s="213" t="str">
        <f>ÉPREUVES!A12</f>
        <v>HDA</v>
      </c>
    </row>
    <row r="15" spans="1:31" s="212" customFormat="1" ht="28.5" customHeight="1" thickBot="1" x14ac:dyDescent="0.3">
      <c r="A15" s="1113"/>
      <c r="B15" s="400">
        <v>0.52083333333333304</v>
      </c>
      <c r="C15" s="437">
        <v>0.54166666666666696</v>
      </c>
      <c r="D15" s="253"/>
      <c r="E15" s="854"/>
      <c r="F15" s="254"/>
      <c r="G15" s="854"/>
      <c r="H15" s="990"/>
      <c r="I15" s="991"/>
      <c r="J15" s="254"/>
      <c r="K15" s="254"/>
      <c r="L15" s="854"/>
      <c r="M15" s="254"/>
      <c r="N15" s="853"/>
      <c r="O15" s="254"/>
      <c r="P15" s="254"/>
      <c r="Q15" s="254"/>
      <c r="R15" s="854"/>
      <c r="S15" s="254"/>
      <c r="T15" s="854"/>
      <c r="U15" s="254"/>
      <c r="V15" s="854"/>
      <c r="W15" s="254"/>
      <c r="X15" s="254"/>
      <c r="Y15" s="854"/>
      <c r="Z15" s="254"/>
      <c r="AA15" s="254"/>
      <c r="AB15" s="255"/>
      <c r="AD15" s="213" t="str">
        <f>ÉPREUVES!A13</f>
        <v>HISTOIRE - GÉO</v>
      </c>
    </row>
    <row r="16" spans="1:31" ht="15.75" thickBot="1" x14ac:dyDescent="0.3">
      <c r="A16" s="1113"/>
      <c r="B16" s="306"/>
      <c r="C16" s="30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8"/>
      <c r="U16" s="17"/>
      <c r="V16" s="17"/>
      <c r="W16" s="17"/>
      <c r="X16" s="17"/>
      <c r="Y16" s="17"/>
      <c r="Z16" s="20"/>
      <c r="AA16" s="16"/>
      <c r="AB16" s="20"/>
      <c r="AD16" s="11" t="str">
        <f>ÉPREUVES!A14</f>
        <v>LANGUES  V1</v>
      </c>
    </row>
    <row r="17" spans="1:30" s="371" customFormat="1" ht="28.5" customHeight="1" thickBot="1" x14ac:dyDescent="0.4">
      <c r="A17" s="1113"/>
      <c r="B17" s="1049" t="s">
        <v>85</v>
      </c>
      <c r="C17" s="1050"/>
      <c r="D17" s="372"/>
      <c r="E17" s="373"/>
      <c r="F17" s="373"/>
      <c r="G17" s="373"/>
      <c r="H17" s="992"/>
      <c r="I17" s="993"/>
      <c r="J17" s="373"/>
      <c r="K17" s="373"/>
      <c r="L17" s="374"/>
      <c r="M17" s="375"/>
      <c r="N17" s="375"/>
      <c r="O17" s="375"/>
      <c r="P17" s="374"/>
      <c r="Q17" s="374"/>
      <c r="R17" s="374"/>
      <c r="S17" s="374"/>
      <c r="T17" s="374"/>
      <c r="U17" s="376"/>
      <c r="V17" s="376"/>
      <c r="W17" s="377"/>
      <c r="X17" s="377"/>
      <c r="Y17" s="378"/>
      <c r="Z17" s="998" t="s">
        <v>111</v>
      </c>
      <c r="AA17" s="1001" t="s">
        <v>106</v>
      </c>
      <c r="AB17" s="1004" t="s">
        <v>100</v>
      </c>
      <c r="AC17" s="370"/>
      <c r="AD17" s="370" t="str">
        <f>ÉPREUVES!A15</f>
        <v>LANGUES  V2</v>
      </c>
    </row>
    <row r="18" spans="1:30" s="384" customFormat="1" ht="32.25" customHeight="1" x14ac:dyDescent="0.35">
      <c r="A18" s="1113"/>
      <c r="B18" s="1034" t="s">
        <v>111</v>
      </c>
      <c r="C18" s="1092"/>
      <c r="D18" s="381"/>
      <c r="E18" s="382"/>
      <c r="F18" s="382"/>
      <c r="G18" s="382"/>
      <c r="H18" s="1038"/>
      <c r="I18" s="1039"/>
      <c r="J18" s="382"/>
      <c r="K18" s="382"/>
      <c r="L18" s="382"/>
      <c r="M18" s="382"/>
      <c r="N18" s="382"/>
      <c r="O18" s="382"/>
      <c r="P18" s="382"/>
      <c r="Q18" s="382"/>
      <c r="R18" s="382"/>
      <c r="S18" s="382"/>
      <c r="T18" s="382"/>
      <c r="U18" s="382"/>
      <c r="V18" s="382"/>
      <c r="W18" s="382"/>
      <c r="X18" s="382"/>
      <c r="Y18" s="382"/>
      <c r="Z18" s="999"/>
      <c r="AA18" s="1002"/>
      <c r="AB18" s="1005"/>
      <c r="AC18" s="385"/>
      <c r="AD18" s="385" t="str">
        <f>ÉPREUVES!A16</f>
        <v>LETTRES</v>
      </c>
    </row>
    <row r="19" spans="1:30" s="320" customFormat="1" ht="44.25" customHeight="1" thickBot="1" x14ac:dyDescent="0.35">
      <c r="A19" s="1113"/>
      <c r="B19" s="1036" t="s">
        <v>171</v>
      </c>
      <c r="C19" s="1115"/>
      <c r="D19" s="318"/>
      <c r="E19" s="318"/>
      <c r="F19" s="318"/>
      <c r="G19" s="318"/>
      <c r="H19" s="996"/>
      <c r="I19" s="1042"/>
      <c r="J19" s="318"/>
      <c r="K19" s="318"/>
      <c r="L19" s="318"/>
      <c r="M19" s="318"/>
      <c r="N19" s="318"/>
      <c r="O19" s="318"/>
      <c r="P19" s="318"/>
      <c r="Q19" s="318"/>
      <c r="R19" s="322"/>
      <c r="S19" s="322"/>
      <c r="T19" s="318"/>
      <c r="U19" s="322"/>
      <c r="V19" s="318"/>
      <c r="W19" s="318"/>
      <c r="X19" s="318"/>
      <c r="Y19" s="318"/>
      <c r="Z19" s="1000"/>
      <c r="AA19" s="1003"/>
      <c r="AB19" s="1006"/>
      <c r="AC19" s="321"/>
      <c r="AD19" s="321" t="str">
        <f>ÉPREUVES!A17</f>
        <v>LITTÉRATURE     PHILOSOPHIE</v>
      </c>
    </row>
    <row r="20" spans="1:30" s="212" customFormat="1" ht="28.5" customHeight="1" x14ac:dyDescent="0.25">
      <c r="A20" s="1113"/>
      <c r="B20" s="423">
        <v>0.33333333333333331</v>
      </c>
      <c r="C20" s="395">
        <v>0.35416666666666669</v>
      </c>
      <c r="D20" s="251"/>
      <c r="E20" s="855"/>
      <c r="F20" s="252"/>
      <c r="G20" s="855"/>
      <c r="H20" s="1150"/>
      <c r="I20" s="1151"/>
      <c r="J20" s="252"/>
      <c r="K20" s="252"/>
      <c r="L20" s="328"/>
      <c r="M20" s="252"/>
      <c r="N20" s="855"/>
      <c r="O20" s="252"/>
      <c r="P20" s="252"/>
      <c r="Q20" s="252"/>
      <c r="R20" s="855"/>
      <c r="S20" s="252"/>
      <c r="T20" s="855"/>
      <c r="U20" s="252"/>
      <c r="V20" s="252"/>
      <c r="W20" s="855"/>
      <c r="X20" s="252"/>
      <c r="Y20" s="310"/>
      <c r="Z20" s="342"/>
      <c r="AA20" s="1019">
        <f>COUNTA(F63:F66)</f>
        <v>0</v>
      </c>
      <c r="AB20" s="1021">
        <f>COUNTA(D63:D66,E63:E66)</f>
        <v>0</v>
      </c>
      <c r="AD20" s="213" t="str">
        <f>ÉPREUVES!A18</f>
        <v>MANAGT</v>
      </c>
    </row>
    <row r="21" spans="1:30" s="212" customFormat="1" ht="28.5" customHeight="1" thickBot="1" x14ac:dyDescent="0.3">
      <c r="A21" s="1113"/>
      <c r="B21" s="407">
        <v>0.35416666666666669</v>
      </c>
      <c r="C21" s="436">
        <v>0.375</v>
      </c>
      <c r="D21" s="275"/>
      <c r="E21" s="847"/>
      <c r="F21" s="273"/>
      <c r="G21" s="847"/>
      <c r="H21" s="986"/>
      <c r="I21" s="987"/>
      <c r="J21" s="273"/>
      <c r="K21" s="273"/>
      <c r="L21" s="324"/>
      <c r="M21" s="273"/>
      <c r="N21" s="847"/>
      <c r="O21" s="273"/>
      <c r="P21" s="273"/>
      <c r="Q21" s="273"/>
      <c r="R21" s="847"/>
      <c r="S21" s="273"/>
      <c r="T21" s="847"/>
      <c r="U21" s="273"/>
      <c r="V21" s="273"/>
      <c r="W21" s="847"/>
      <c r="X21" s="273"/>
      <c r="Y21" s="311"/>
      <c r="Z21" s="343"/>
      <c r="AA21" s="1020"/>
      <c r="AB21" s="1022"/>
      <c r="AD21" s="213" t="str">
        <f>ÉPREUVES!A19</f>
        <v>MATHS</v>
      </c>
    </row>
    <row r="22" spans="1:30" s="212" customFormat="1" ht="28.5" customHeight="1" x14ac:dyDescent="0.25">
      <c r="A22" s="1113"/>
      <c r="B22" s="421">
        <v>0.375</v>
      </c>
      <c r="C22" s="397">
        <v>0.39583333333333298</v>
      </c>
      <c r="D22" s="264"/>
      <c r="E22" s="849"/>
      <c r="F22" s="265"/>
      <c r="G22" s="849"/>
      <c r="H22" s="988"/>
      <c r="I22" s="989"/>
      <c r="J22" s="265"/>
      <c r="K22" s="849"/>
      <c r="L22" s="265"/>
      <c r="M22" s="265"/>
      <c r="N22" s="849"/>
      <c r="O22" s="265"/>
      <c r="P22" s="265"/>
      <c r="Q22" s="265"/>
      <c r="R22" s="849"/>
      <c r="S22" s="265"/>
      <c r="T22" s="849"/>
      <c r="U22" s="265"/>
      <c r="V22" s="265"/>
      <c r="W22" s="849"/>
      <c r="X22" s="265"/>
      <c r="Y22" s="312"/>
      <c r="Z22" s="343"/>
      <c r="AA22" s="994" t="s">
        <v>225</v>
      </c>
      <c r="AB22" s="994" t="s">
        <v>85</v>
      </c>
      <c r="AD22" s="213" t="str">
        <f>ÉPREUVES!A20</f>
        <v>PHILOSOPHIE</v>
      </c>
    </row>
    <row r="23" spans="1:30" s="212" customFormat="1" ht="28.5" customHeight="1" x14ac:dyDescent="0.25">
      <c r="A23" s="1113"/>
      <c r="B23" s="398">
        <v>0.39583333333333298</v>
      </c>
      <c r="C23" s="435">
        <v>0.41666666666666702</v>
      </c>
      <c r="D23" s="279"/>
      <c r="E23" s="843"/>
      <c r="F23" s="276"/>
      <c r="G23" s="843"/>
      <c r="H23" s="1122"/>
      <c r="I23" s="1123"/>
      <c r="J23" s="276"/>
      <c r="K23" s="843"/>
      <c r="L23" s="276"/>
      <c r="M23" s="276"/>
      <c r="N23" s="843"/>
      <c r="O23" s="276"/>
      <c r="P23" s="276"/>
      <c r="Q23" s="276"/>
      <c r="R23" s="843"/>
      <c r="S23" s="276"/>
      <c r="T23" s="843"/>
      <c r="U23" s="276"/>
      <c r="V23" s="276"/>
      <c r="W23" s="843"/>
      <c r="X23" s="276"/>
      <c r="Y23" s="313"/>
      <c r="Z23" s="343"/>
      <c r="AA23" s="995"/>
      <c r="AB23" s="995"/>
      <c r="AD23" s="213" t="str">
        <f>ÉPREUVES!A21</f>
        <v>PHYSIQUE</v>
      </c>
    </row>
    <row r="24" spans="1:30" s="212" customFormat="1" ht="28.5" customHeight="1" x14ac:dyDescent="0.25">
      <c r="A24" s="1113"/>
      <c r="B24" s="421">
        <v>0.41666666666666702</v>
      </c>
      <c r="C24" s="397">
        <v>0.4375</v>
      </c>
      <c r="D24" s="286"/>
      <c r="E24" s="845"/>
      <c r="F24" s="282"/>
      <c r="G24" s="845"/>
      <c r="H24" s="982"/>
      <c r="I24" s="983"/>
      <c r="J24" s="282"/>
      <c r="K24" s="845"/>
      <c r="L24" s="282"/>
      <c r="M24" s="282"/>
      <c r="N24" s="845"/>
      <c r="O24" s="282"/>
      <c r="P24" s="282"/>
      <c r="Q24" s="282"/>
      <c r="R24" s="845"/>
      <c r="S24" s="282"/>
      <c r="T24" s="858"/>
      <c r="U24" s="282"/>
      <c r="V24" s="282"/>
      <c r="W24" s="845"/>
      <c r="X24" s="282"/>
      <c r="Y24" s="314"/>
      <c r="Z24" s="343"/>
      <c r="AA24" s="1007">
        <v>0</v>
      </c>
      <c r="AB24" s="1009">
        <f>COUNTA(D4:AB4,D18:Y18)</f>
        <v>0</v>
      </c>
      <c r="AD24" s="213" t="str">
        <f>ÉPREUVES!A22</f>
        <v>PHYSIQUE              CHIMIE</v>
      </c>
    </row>
    <row r="25" spans="1:30" s="212" customFormat="1" ht="28.5" customHeight="1" thickBot="1" x14ac:dyDescent="0.3">
      <c r="A25" s="1113"/>
      <c r="B25" s="398">
        <v>0.4375</v>
      </c>
      <c r="C25" s="435">
        <v>0.45833333333333398</v>
      </c>
      <c r="D25" s="275"/>
      <c r="E25" s="847"/>
      <c r="F25" s="273"/>
      <c r="G25" s="847"/>
      <c r="H25" s="986"/>
      <c r="I25" s="987"/>
      <c r="J25" s="273"/>
      <c r="K25" s="847"/>
      <c r="L25" s="273"/>
      <c r="M25" s="273"/>
      <c r="N25" s="847"/>
      <c r="O25" s="273"/>
      <c r="P25" s="273"/>
      <c r="Q25" s="273"/>
      <c r="R25" s="847"/>
      <c r="S25" s="273"/>
      <c r="T25" s="847"/>
      <c r="U25" s="273"/>
      <c r="V25" s="273"/>
      <c r="W25" s="847"/>
      <c r="X25" s="273"/>
      <c r="Y25" s="311"/>
      <c r="Z25" s="343"/>
      <c r="AA25" s="1008"/>
      <c r="AB25" s="1010"/>
      <c r="AD25" s="213" t="str">
        <f>ÉPREUVES!A23</f>
        <v>PSE</v>
      </c>
    </row>
    <row r="26" spans="1:30" s="212" customFormat="1" ht="28.5" customHeight="1" x14ac:dyDescent="0.25">
      <c r="A26" s="1113"/>
      <c r="B26" s="421">
        <v>0.45833333333333298</v>
      </c>
      <c r="C26" s="397">
        <v>0.47916666666666702</v>
      </c>
      <c r="D26" s="286"/>
      <c r="E26" s="845"/>
      <c r="F26" s="282"/>
      <c r="G26" s="845"/>
      <c r="H26" s="982"/>
      <c r="I26" s="983"/>
      <c r="J26" s="282"/>
      <c r="K26" s="282"/>
      <c r="L26" s="326"/>
      <c r="M26" s="291"/>
      <c r="N26" s="287"/>
      <c r="O26" s="291"/>
      <c r="P26" s="291"/>
      <c r="Q26" s="291"/>
      <c r="R26" s="287"/>
      <c r="S26" s="291"/>
      <c r="T26" s="287"/>
      <c r="U26" s="282"/>
      <c r="V26" s="282"/>
      <c r="W26" s="845"/>
      <c r="X26" s="282"/>
      <c r="Y26" s="314"/>
      <c r="Z26" s="343"/>
      <c r="AA26" s="1011" t="s">
        <v>21</v>
      </c>
      <c r="AB26" s="1013" t="s">
        <v>88</v>
      </c>
      <c r="AD26" s="213" t="str">
        <f>ÉPREUVES!A24</f>
        <v>SES</v>
      </c>
    </row>
    <row r="27" spans="1:30" s="212" customFormat="1" ht="28.5" customHeight="1" x14ac:dyDescent="0.25">
      <c r="A27" s="1113"/>
      <c r="B27" s="398">
        <v>0.47916666666666702</v>
      </c>
      <c r="C27" s="435">
        <v>0.5</v>
      </c>
      <c r="D27" s="275"/>
      <c r="E27" s="847"/>
      <c r="F27" s="273"/>
      <c r="G27" s="847"/>
      <c r="H27" s="986"/>
      <c r="I27" s="987"/>
      <c r="J27" s="273"/>
      <c r="K27" s="273"/>
      <c r="L27" s="324"/>
      <c r="M27" s="285"/>
      <c r="N27" s="289"/>
      <c r="O27" s="285"/>
      <c r="P27" s="285"/>
      <c r="Q27" s="285"/>
      <c r="R27" s="289"/>
      <c r="S27" s="285"/>
      <c r="T27" s="289"/>
      <c r="U27" s="273"/>
      <c r="V27" s="273"/>
      <c r="W27" s="847"/>
      <c r="X27" s="273"/>
      <c r="Y27" s="311"/>
      <c r="Z27" s="343"/>
      <c r="AA27" s="1012"/>
      <c r="AB27" s="1014"/>
      <c r="AD27" s="213" t="str">
        <f>ÉPREUVES!A25</f>
        <v>SES SPE</v>
      </c>
    </row>
    <row r="28" spans="1:30" s="212" customFormat="1" ht="28.5" customHeight="1" x14ac:dyDescent="0.25">
      <c r="A28" s="1113"/>
      <c r="B28" s="424">
        <v>0.5</v>
      </c>
      <c r="C28" s="399">
        <v>0.52083333333333404</v>
      </c>
      <c r="D28" s="264"/>
      <c r="E28" s="849"/>
      <c r="F28" s="265"/>
      <c r="G28" s="849"/>
      <c r="H28" s="988"/>
      <c r="I28" s="989"/>
      <c r="J28" s="265"/>
      <c r="K28" s="265"/>
      <c r="L28" s="325"/>
      <c r="M28" s="265"/>
      <c r="N28" s="849"/>
      <c r="O28" s="265"/>
      <c r="P28" s="265"/>
      <c r="Q28" s="265"/>
      <c r="R28" s="849"/>
      <c r="S28" s="265"/>
      <c r="T28" s="849"/>
      <c r="U28" s="265"/>
      <c r="V28" s="265"/>
      <c r="W28" s="849"/>
      <c r="X28" s="265"/>
      <c r="Y28" s="312"/>
      <c r="Z28" s="343"/>
      <c r="AA28" s="1015">
        <v>0</v>
      </c>
      <c r="AB28" s="1017">
        <v>0</v>
      </c>
      <c r="AD28" s="213" t="str">
        <f>ÉPREUVES!A26</f>
        <v>SG</v>
      </c>
    </row>
    <row r="29" spans="1:30" s="212" customFormat="1" ht="28.5" customHeight="1" thickBot="1" x14ac:dyDescent="0.3">
      <c r="A29" s="1114"/>
      <c r="B29" s="400">
        <v>0.52083333333333304</v>
      </c>
      <c r="C29" s="437">
        <v>0.54166666666666696</v>
      </c>
      <c r="D29" s="253"/>
      <c r="E29" s="854"/>
      <c r="F29" s="254"/>
      <c r="G29" s="854"/>
      <c r="H29" s="990"/>
      <c r="I29" s="991"/>
      <c r="J29" s="254"/>
      <c r="K29" s="254"/>
      <c r="L29" s="327"/>
      <c r="M29" s="254"/>
      <c r="N29" s="853"/>
      <c r="O29" s="254"/>
      <c r="P29" s="254"/>
      <c r="Q29" s="254"/>
      <c r="R29" s="854"/>
      <c r="S29" s="254"/>
      <c r="T29" s="854"/>
      <c r="U29" s="254"/>
      <c r="V29" s="254"/>
      <c r="W29" s="854"/>
      <c r="X29" s="254"/>
      <c r="Y29" s="315"/>
      <c r="Z29" s="344"/>
      <c r="AA29" s="1016"/>
      <c r="AB29" s="1018"/>
      <c r="AD29" s="213" t="str">
        <f>ÉPREUVES!A27</f>
        <v>SVT</v>
      </c>
    </row>
    <row r="30" spans="1:30" ht="22.5" customHeight="1" x14ac:dyDescent="0.25">
      <c r="A30" s="393"/>
      <c r="B30" s="307"/>
      <c r="C30" s="307"/>
      <c r="D30" s="19"/>
      <c r="E30" s="20"/>
      <c r="F30" s="7"/>
      <c r="G30" s="7"/>
      <c r="H30" s="7"/>
      <c r="I30" s="7"/>
      <c r="J30" s="7"/>
      <c r="K30" s="4"/>
      <c r="L30" s="7"/>
      <c r="M30" s="7"/>
      <c r="N30" s="7"/>
      <c r="O30" s="7"/>
      <c r="P30" s="7"/>
      <c r="Q30" s="7"/>
      <c r="R30" s="7"/>
      <c r="S30" s="7"/>
      <c r="T30" s="4"/>
      <c r="U30" s="4"/>
      <c r="V30" s="4"/>
      <c r="W30" s="4"/>
      <c r="X30" s="4"/>
      <c r="Y30" s="4"/>
      <c r="Z30" s="6"/>
      <c r="AA30" s="1"/>
      <c r="AB30" s="1"/>
      <c r="AD30" s="11" t="str">
        <f>ÉPREUVES!A28</f>
        <v>TPE</v>
      </c>
    </row>
    <row r="31" spans="1:30" ht="22.5" customHeight="1" thickBot="1" x14ac:dyDescent="0.3">
      <c r="A31" s="394"/>
      <c r="B31" s="12"/>
      <c r="C31" s="12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1"/>
      <c r="AA31" s="1"/>
      <c r="AB31" s="1"/>
      <c r="AD31" s="11">
        <f>ÉPREUVES!A29</f>
        <v>0</v>
      </c>
    </row>
    <row r="32" spans="1:30" s="371" customFormat="1" ht="28.5" customHeight="1" thickBot="1" x14ac:dyDescent="0.4">
      <c r="A32" s="1089" t="s">
        <v>35</v>
      </c>
      <c r="B32" s="1049" t="s">
        <v>85</v>
      </c>
      <c r="C32" s="1050"/>
      <c r="D32" s="391"/>
      <c r="E32" s="392"/>
      <c r="F32" s="392"/>
      <c r="G32" s="392"/>
      <c r="H32" s="1095"/>
      <c r="I32" s="1096"/>
      <c r="J32" s="363"/>
      <c r="K32" s="363"/>
      <c r="L32" s="363"/>
      <c r="M32" s="363"/>
      <c r="N32" s="364"/>
      <c r="O32" s="363"/>
      <c r="P32" s="363"/>
      <c r="Q32" s="363"/>
      <c r="R32" s="365"/>
      <c r="S32" s="366"/>
      <c r="T32" s="366"/>
      <c r="U32" s="366"/>
      <c r="V32" s="366"/>
      <c r="W32" s="367"/>
      <c r="X32" s="366"/>
      <c r="Y32" s="368"/>
      <c r="Z32" s="366"/>
      <c r="AA32" s="366"/>
      <c r="AB32" s="369"/>
      <c r="AC32" s="370"/>
      <c r="AD32" s="370">
        <f>ÉPREUVES!A30</f>
        <v>0</v>
      </c>
    </row>
    <row r="33" spans="1:30" s="384" customFormat="1" ht="32.25" customHeight="1" x14ac:dyDescent="0.35">
      <c r="A33" s="1090"/>
      <c r="B33" s="1034" t="s">
        <v>111</v>
      </c>
      <c r="C33" s="1092"/>
      <c r="D33" s="381"/>
      <c r="E33" s="382"/>
      <c r="F33" s="382"/>
      <c r="G33" s="382"/>
      <c r="H33" s="1038"/>
      <c r="I33" s="1039"/>
      <c r="J33" s="382"/>
      <c r="K33" s="382"/>
      <c r="L33" s="382"/>
      <c r="M33" s="382"/>
      <c r="N33" s="382"/>
      <c r="O33" s="382"/>
      <c r="P33" s="382"/>
      <c r="Q33" s="382"/>
      <c r="R33" s="382"/>
      <c r="S33" s="382"/>
      <c r="T33" s="382"/>
      <c r="U33" s="382"/>
      <c r="V33" s="382"/>
      <c r="W33" s="382"/>
      <c r="X33" s="382"/>
      <c r="Y33" s="382"/>
      <c r="Z33" s="382"/>
      <c r="AA33" s="382"/>
      <c r="AB33" s="383"/>
      <c r="AD33" s="385">
        <f>ÉPREUVES!A31</f>
        <v>0</v>
      </c>
    </row>
    <row r="34" spans="1:30" s="320" customFormat="1" ht="44.25" customHeight="1" thickBot="1" x14ac:dyDescent="0.35">
      <c r="A34" s="1090"/>
      <c r="B34" s="1093" t="s">
        <v>171</v>
      </c>
      <c r="C34" s="1094"/>
      <c r="D34" s="318"/>
      <c r="E34" s="318"/>
      <c r="F34" s="318"/>
      <c r="G34" s="318"/>
      <c r="H34" s="996"/>
      <c r="I34" s="997"/>
      <c r="J34" s="318"/>
      <c r="K34" s="318"/>
      <c r="L34" s="318"/>
      <c r="M34" s="318"/>
      <c r="N34" s="318"/>
      <c r="O34" s="318"/>
      <c r="P34" s="318"/>
      <c r="Q34" s="318"/>
      <c r="R34" s="322"/>
      <c r="S34" s="322"/>
      <c r="T34" s="318"/>
      <c r="U34" s="322"/>
      <c r="V34" s="318"/>
      <c r="W34" s="318"/>
      <c r="X34" s="318"/>
      <c r="Y34" s="318"/>
      <c r="Z34" s="318"/>
      <c r="AA34" s="322"/>
      <c r="AB34" s="319"/>
      <c r="AC34" s="321"/>
      <c r="AD34" s="321">
        <f>ÉPREUVES!A32</f>
        <v>0</v>
      </c>
    </row>
    <row r="35" spans="1:30" s="212" customFormat="1" ht="28.5" customHeight="1" x14ac:dyDescent="0.25">
      <c r="A35" s="1090"/>
      <c r="B35" s="425">
        <v>0.54166666666666663</v>
      </c>
      <c r="C35" s="408">
        <v>0.5625</v>
      </c>
      <c r="D35" s="251"/>
      <c r="E35" s="855"/>
      <c r="F35" s="252"/>
      <c r="G35" s="855"/>
      <c r="H35" s="1150"/>
      <c r="I35" s="1151"/>
      <c r="J35" s="252"/>
      <c r="K35" s="260"/>
      <c r="L35" s="855"/>
      <c r="M35" s="252"/>
      <c r="N35" s="855"/>
      <c r="O35" s="252"/>
      <c r="P35" s="252"/>
      <c r="Q35" s="252"/>
      <c r="R35" s="855"/>
      <c r="S35" s="252"/>
      <c r="T35" s="855"/>
      <c r="U35" s="252"/>
      <c r="V35" s="855"/>
      <c r="W35" s="252"/>
      <c r="X35" s="252"/>
      <c r="Y35" s="260"/>
      <c r="Z35" s="252"/>
      <c r="AA35" s="252"/>
      <c r="AB35" s="256"/>
      <c r="AD35" s="213">
        <f>ÉPREUVES!A33</f>
        <v>0</v>
      </c>
    </row>
    <row r="36" spans="1:30" s="212" customFormat="1" ht="28.5" customHeight="1" x14ac:dyDescent="0.25">
      <c r="A36" s="1090"/>
      <c r="B36" s="409">
        <v>0.5625</v>
      </c>
      <c r="C36" s="438">
        <v>0.58333333333333337</v>
      </c>
      <c r="D36" s="275"/>
      <c r="E36" s="847"/>
      <c r="F36" s="273"/>
      <c r="G36" s="847"/>
      <c r="H36" s="986"/>
      <c r="I36" s="987"/>
      <c r="J36" s="273"/>
      <c r="K36" s="860"/>
      <c r="L36" s="847"/>
      <c r="M36" s="273"/>
      <c r="N36" s="847"/>
      <c r="O36" s="273"/>
      <c r="P36" s="273"/>
      <c r="Q36" s="273"/>
      <c r="R36" s="847"/>
      <c r="S36" s="273"/>
      <c r="T36" s="847"/>
      <c r="U36" s="273"/>
      <c r="V36" s="847"/>
      <c r="W36" s="273"/>
      <c r="X36" s="273"/>
      <c r="Y36" s="860"/>
      <c r="Z36" s="273"/>
      <c r="AA36" s="273"/>
      <c r="AB36" s="274"/>
      <c r="AD36" s="213">
        <f>ÉPREUVES!A34</f>
        <v>0</v>
      </c>
    </row>
    <row r="37" spans="1:30" s="212" customFormat="1" ht="28.5" customHeight="1" x14ac:dyDescent="0.25">
      <c r="A37" s="1090"/>
      <c r="B37" s="426">
        <v>0.58333333333333337</v>
      </c>
      <c r="C37" s="410">
        <v>0.60416666666666663</v>
      </c>
      <c r="D37" s="316"/>
      <c r="E37" s="850"/>
      <c r="F37" s="317"/>
      <c r="G37" s="317"/>
      <c r="H37" s="1099"/>
      <c r="I37" s="1377"/>
      <c r="J37" s="317"/>
      <c r="K37" s="271"/>
      <c r="L37" s="265"/>
      <c r="M37" s="265"/>
      <c r="N37" s="265"/>
      <c r="O37" s="265"/>
      <c r="P37" s="265"/>
      <c r="Q37" s="849"/>
      <c r="R37" s="265"/>
      <c r="S37" s="271"/>
      <c r="T37" s="265"/>
      <c r="U37" s="849"/>
      <c r="V37" s="265"/>
      <c r="W37" s="271"/>
      <c r="X37" s="265"/>
      <c r="Y37" s="265"/>
      <c r="Z37" s="265"/>
      <c r="AA37" s="265"/>
      <c r="AB37" s="272"/>
      <c r="AD37" s="213">
        <f>ÉPREUVES!A35</f>
        <v>0</v>
      </c>
    </row>
    <row r="38" spans="1:30" s="212" customFormat="1" ht="28.5" customHeight="1" x14ac:dyDescent="0.25">
      <c r="A38" s="1090"/>
      <c r="B38" s="409">
        <v>0.60416666666666696</v>
      </c>
      <c r="C38" s="438">
        <v>0.625</v>
      </c>
      <c r="D38" s="1378"/>
      <c r="E38" s="1379"/>
      <c r="F38" s="1380"/>
      <c r="G38" s="1380"/>
      <c r="H38" s="1381"/>
      <c r="I38" s="1382"/>
      <c r="J38" s="1380"/>
      <c r="K38" s="277"/>
      <c r="L38" s="276"/>
      <c r="M38" s="276"/>
      <c r="N38" s="276"/>
      <c r="O38" s="276"/>
      <c r="P38" s="276"/>
      <c r="Q38" s="842"/>
      <c r="R38" s="276"/>
      <c r="S38" s="277"/>
      <c r="T38" s="276"/>
      <c r="U38" s="843"/>
      <c r="V38" s="276"/>
      <c r="W38" s="277"/>
      <c r="X38" s="276"/>
      <c r="Y38" s="276"/>
      <c r="Z38" s="276"/>
      <c r="AA38" s="276"/>
      <c r="AB38" s="278"/>
      <c r="AD38" s="213">
        <f>ÉPREUVES!A36</f>
        <v>0</v>
      </c>
    </row>
    <row r="39" spans="1:30" s="212" customFormat="1" ht="28.5" customHeight="1" x14ac:dyDescent="0.25">
      <c r="A39" s="1090"/>
      <c r="B39" s="426">
        <v>0.625</v>
      </c>
      <c r="C39" s="410">
        <v>0.64583333333333304</v>
      </c>
      <c r="D39" s="286"/>
      <c r="E39" s="845"/>
      <c r="F39" s="282"/>
      <c r="G39" s="282"/>
      <c r="H39" s="982"/>
      <c r="I39" s="1159"/>
      <c r="J39" s="282"/>
      <c r="K39" s="858"/>
      <c r="L39" s="282"/>
      <c r="M39" s="282"/>
      <c r="N39" s="282"/>
      <c r="O39" s="282"/>
      <c r="P39" s="282"/>
      <c r="Q39" s="844"/>
      <c r="R39" s="282"/>
      <c r="S39" s="858"/>
      <c r="T39" s="282"/>
      <c r="U39" s="845"/>
      <c r="V39" s="282"/>
      <c r="W39" s="858"/>
      <c r="X39" s="282"/>
      <c r="Y39" s="858"/>
      <c r="Z39" s="858"/>
      <c r="AA39" s="282"/>
      <c r="AB39" s="283"/>
      <c r="AD39" s="213">
        <f>ÉPREUVES!A37</f>
        <v>0</v>
      </c>
    </row>
    <row r="40" spans="1:30" s="212" customFormat="1" ht="28.5" customHeight="1" x14ac:dyDescent="0.25">
      <c r="A40" s="1090"/>
      <c r="B40" s="409">
        <v>0.64583333333333304</v>
      </c>
      <c r="C40" s="438">
        <v>0.66666666666666596</v>
      </c>
      <c r="D40" s="275"/>
      <c r="E40" s="847"/>
      <c r="F40" s="273"/>
      <c r="G40" s="273"/>
      <c r="H40" s="986"/>
      <c r="I40" s="1158"/>
      <c r="J40" s="273"/>
      <c r="K40" s="860"/>
      <c r="L40" s="273"/>
      <c r="M40" s="273"/>
      <c r="N40" s="273"/>
      <c r="O40" s="273"/>
      <c r="P40" s="273"/>
      <c r="Q40" s="846"/>
      <c r="R40" s="273"/>
      <c r="S40" s="860"/>
      <c r="T40" s="273"/>
      <c r="U40" s="847"/>
      <c r="V40" s="273"/>
      <c r="W40" s="860"/>
      <c r="X40" s="273"/>
      <c r="Y40" s="860"/>
      <c r="Z40" s="860"/>
      <c r="AA40" s="273"/>
      <c r="AB40" s="274"/>
      <c r="AD40" s="213">
        <f>ÉPREUVES!A38</f>
        <v>0</v>
      </c>
    </row>
    <row r="41" spans="1:30" s="212" customFormat="1" ht="28.5" customHeight="1" x14ac:dyDescent="0.25">
      <c r="A41" s="1090"/>
      <c r="B41" s="426">
        <v>0.66666666666666696</v>
      </c>
      <c r="C41" s="410">
        <v>0.687499999999999</v>
      </c>
      <c r="D41" s="286"/>
      <c r="E41" s="845"/>
      <c r="F41" s="282"/>
      <c r="G41" s="282"/>
      <c r="H41" s="982"/>
      <c r="I41" s="983"/>
      <c r="J41" s="282"/>
      <c r="K41" s="858"/>
      <c r="L41" s="282"/>
      <c r="M41" s="282"/>
      <c r="N41" s="282"/>
      <c r="O41" s="282"/>
      <c r="P41" s="282"/>
      <c r="Q41" s="844"/>
      <c r="R41" s="282"/>
      <c r="S41" s="858"/>
      <c r="T41" s="282"/>
      <c r="U41" s="845"/>
      <c r="V41" s="282"/>
      <c r="W41" s="858"/>
      <c r="X41" s="282"/>
      <c r="Y41" s="858"/>
      <c r="Z41" s="858"/>
      <c r="AA41" s="282"/>
      <c r="AB41" s="283"/>
      <c r="AD41" s="213">
        <f>ÉPREUVES!A39</f>
        <v>0</v>
      </c>
    </row>
    <row r="42" spans="1:30" s="212" customFormat="1" ht="28.5" customHeight="1" x14ac:dyDescent="0.25">
      <c r="A42" s="1090"/>
      <c r="B42" s="409">
        <v>0.6875</v>
      </c>
      <c r="C42" s="438">
        <v>0.70833333333333304</v>
      </c>
      <c r="D42" s="275"/>
      <c r="E42" s="847"/>
      <c r="F42" s="273"/>
      <c r="G42" s="273"/>
      <c r="H42" s="986"/>
      <c r="I42" s="987"/>
      <c r="J42" s="273"/>
      <c r="K42" s="860"/>
      <c r="L42" s="273"/>
      <c r="M42" s="273"/>
      <c r="N42" s="273"/>
      <c r="O42" s="273"/>
      <c r="P42" s="273"/>
      <c r="Q42" s="273"/>
      <c r="R42" s="273"/>
      <c r="S42" s="273"/>
      <c r="T42" s="273"/>
      <c r="U42" s="847"/>
      <c r="V42" s="273"/>
      <c r="W42" s="860"/>
      <c r="X42" s="273"/>
      <c r="Y42" s="860"/>
      <c r="Z42" s="860"/>
      <c r="AA42" s="860"/>
      <c r="AB42" s="274"/>
      <c r="AD42" s="213">
        <f>ÉPREUVES!A40</f>
        <v>0</v>
      </c>
    </row>
    <row r="43" spans="1:30" s="212" customFormat="1" ht="28.5" customHeight="1" x14ac:dyDescent="0.25">
      <c r="A43" s="1090"/>
      <c r="B43" s="427">
        <v>0.70833333333333404</v>
      </c>
      <c r="C43" s="411">
        <v>0.72916666666666596</v>
      </c>
      <c r="D43" s="316"/>
      <c r="E43" s="850"/>
      <c r="F43" s="317"/>
      <c r="G43" s="850"/>
      <c r="H43" s="1099"/>
      <c r="I43" s="1100"/>
      <c r="J43" s="317"/>
      <c r="K43" s="271"/>
      <c r="L43" s="849"/>
      <c r="M43" s="265"/>
      <c r="N43" s="849"/>
      <c r="O43" s="265"/>
      <c r="P43" s="265"/>
      <c r="Q43" s="265"/>
      <c r="R43" s="849"/>
      <c r="S43" s="265"/>
      <c r="T43" s="849"/>
      <c r="U43" s="265"/>
      <c r="V43" s="849"/>
      <c r="W43" s="265"/>
      <c r="X43" s="265"/>
      <c r="Y43" s="271"/>
      <c r="Z43" s="265"/>
      <c r="AA43" s="265"/>
      <c r="AB43" s="272"/>
      <c r="AD43" s="213">
        <f>ÉPREUVES!A41</f>
        <v>0</v>
      </c>
    </row>
    <row r="44" spans="1:30" s="212" customFormat="1" ht="28.5" customHeight="1" thickBot="1" x14ac:dyDescent="0.3">
      <c r="A44" s="1090"/>
      <c r="B44" s="412">
        <v>0.72916666666666696</v>
      </c>
      <c r="C44" s="439">
        <v>0.749999999999999</v>
      </c>
      <c r="D44" s="248"/>
      <c r="E44" s="851"/>
      <c r="F44" s="249"/>
      <c r="G44" s="851"/>
      <c r="H44" s="1101"/>
      <c r="I44" s="1102"/>
      <c r="J44" s="249"/>
      <c r="K44" s="859"/>
      <c r="L44" s="854"/>
      <c r="M44" s="254"/>
      <c r="N44" s="853"/>
      <c r="O44" s="254"/>
      <c r="P44" s="254"/>
      <c r="Q44" s="254"/>
      <c r="R44" s="854"/>
      <c r="S44" s="254"/>
      <c r="T44" s="854"/>
      <c r="U44" s="254"/>
      <c r="V44" s="854"/>
      <c r="W44" s="254"/>
      <c r="X44" s="254"/>
      <c r="Y44" s="854"/>
      <c r="Z44" s="254"/>
      <c r="AA44" s="254"/>
      <c r="AB44" s="255"/>
      <c r="AD44" s="213">
        <f>ÉPREUVES!A42</f>
        <v>0</v>
      </c>
    </row>
    <row r="45" spans="1:30" ht="15.75" thickBot="1" x14ac:dyDescent="0.3">
      <c r="A45" s="1090"/>
      <c r="B45" s="13"/>
      <c r="C45" s="13"/>
      <c r="D45" s="349"/>
      <c r="E45" s="350"/>
      <c r="F45" s="3"/>
      <c r="G45" s="3"/>
      <c r="H45" s="3"/>
      <c r="I45" s="3"/>
      <c r="J45" s="3"/>
      <c r="K45" s="3"/>
      <c r="L45" s="3"/>
      <c r="M45" s="3"/>
      <c r="N45" s="2"/>
      <c r="O45" s="4"/>
      <c r="P45" s="4"/>
      <c r="Q45" s="3"/>
      <c r="R45" s="3"/>
      <c r="S45" s="3"/>
      <c r="T45" s="3"/>
      <c r="U45" s="3"/>
      <c r="V45" s="3"/>
      <c r="W45" s="5"/>
      <c r="X45" s="5"/>
      <c r="Y45" s="5"/>
      <c r="AB45" s="5"/>
      <c r="AD45" s="11">
        <f>ÉPREUVES!A43</f>
        <v>0</v>
      </c>
    </row>
    <row r="46" spans="1:30" s="371" customFormat="1" ht="28.5" customHeight="1" thickBot="1" x14ac:dyDescent="0.4">
      <c r="A46" s="1090"/>
      <c r="B46" s="1049" t="s">
        <v>85</v>
      </c>
      <c r="C46" s="1050"/>
      <c r="D46" s="372"/>
      <c r="E46" s="373"/>
      <c r="F46" s="373"/>
      <c r="G46" s="373"/>
      <c r="H46" s="992"/>
      <c r="I46" s="993"/>
      <c r="J46" s="373"/>
      <c r="K46" s="373"/>
      <c r="L46" s="374"/>
      <c r="M46" s="375"/>
      <c r="N46" s="375"/>
      <c r="O46" s="375"/>
      <c r="P46" s="374"/>
      <c r="Q46" s="374"/>
      <c r="R46" s="374"/>
      <c r="S46" s="374"/>
      <c r="T46" s="374"/>
      <c r="U46" s="376"/>
      <c r="V46" s="376"/>
      <c r="W46" s="377"/>
      <c r="X46" s="377"/>
      <c r="Y46" s="378"/>
      <c r="Z46" s="998" t="s">
        <v>111</v>
      </c>
      <c r="AA46" s="1001" t="s">
        <v>106</v>
      </c>
      <c r="AB46" s="1004" t="s">
        <v>100</v>
      </c>
      <c r="AC46" s="370"/>
      <c r="AD46" s="370">
        <f>ÉPREUVES!A44</f>
        <v>0</v>
      </c>
    </row>
    <row r="47" spans="1:30" s="384" customFormat="1" ht="32.25" customHeight="1" x14ac:dyDescent="0.35">
      <c r="A47" s="1090"/>
      <c r="B47" s="1034" t="s">
        <v>111</v>
      </c>
      <c r="C47" s="1035"/>
      <c r="D47" s="381"/>
      <c r="E47" s="382"/>
      <c r="F47" s="382"/>
      <c r="G47" s="382"/>
      <c r="H47" s="1038"/>
      <c r="I47" s="1039"/>
      <c r="J47" s="382"/>
      <c r="K47" s="382"/>
      <c r="L47" s="382"/>
      <c r="M47" s="382"/>
      <c r="N47" s="382"/>
      <c r="O47" s="382"/>
      <c r="P47" s="382"/>
      <c r="Q47" s="382"/>
      <c r="R47" s="382"/>
      <c r="S47" s="382"/>
      <c r="T47" s="382"/>
      <c r="U47" s="382"/>
      <c r="V47" s="382"/>
      <c r="W47" s="382"/>
      <c r="X47" s="382"/>
      <c r="Y47" s="382"/>
      <c r="Z47" s="999"/>
      <c r="AA47" s="1002"/>
      <c r="AB47" s="1005"/>
      <c r="AC47" s="385"/>
      <c r="AD47" s="385">
        <f>ÉPREUVES!A45</f>
        <v>0</v>
      </c>
    </row>
    <row r="48" spans="1:30" s="320" customFormat="1" ht="44.25" customHeight="1" thickBot="1" x14ac:dyDescent="0.35">
      <c r="A48" s="1090"/>
      <c r="B48" s="1036" t="s">
        <v>171</v>
      </c>
      <c r="C48" s="1037"/>
      <c r="D48" s="318"/>
      <c r="E48" s="318"/>
      <c r="F48" s="318"/>
      <c r="G48" s="318"/>
      <c r="H48" s="996"/>
      <c r="I48" s="997"/>
      <c r="J48" s="318"/>
      <c r="K48" s="318"/>
      <c r="L48" s="318"/>
      <c r="M48" s="318"/>
      <c r="N48" s="318"/>
      <c r="O48" s="318"/>
      <c r="P48" s="318"/>
      <c r="Q48" s="318"/>
      <c r="R48" s="322"/>
      <c r="S48" s="322"/>
      <c r="T48" s="318"/>
      <c r="U48" s="322"/>
      <c r="V48" s="318"/>
      <c r="W48" s="318"/>
      <c r="X48" s="318"/>
      <c r="Y48" s="318"/>
      <c r="Z48" s="1000"/>
      <c r="AA48" s="1003"/>
      <c r="AB48" s="1006"/>
      <c r="AC48" s="321"/>
      <c r="AD48" s="321">
        <f>ÉPREUVES!A46</f>
        <v>0</v>
      </c>
    </row>
    <row r="49" spans="1:30" s="246" customFormat="1" ht="28.5" customHeight="1" x14ac:dyDescent="0.25">
      <c r="A49" s="1090"/>
      <c r="B49" s="428">
        <v>0.54166666666666663</v>
      </c>
      <c r="C49" s="413">
        <v>0.5625</v>
      </c>
      <c r="D49" s="251"/>
      <c r="E49" s="855"/>
      <c r="F49" s="252"/>
      <c r="G49" s="855"/>
      <c r="H49" s="1150"/>
      <c r="I49" s="1151"/>
      <c r="J49" s="252"/>
      <c r="K49" s="252"/>
      <c r="L49" s="855"/>
      <c r="M49" s="252"/>
      <c r="N49" s="855"/>
      <c r="O49" s="252"/>
      <c r="P49" s="252"/>
      <c r="Q49" s="252"/>
      <c r="R49" s="855"/>
      <c r="S49" s="252"/>
      <c r="T49" s="855"/>
      <c r="U49" s="252"/>
      <c r="V49" s="855"/>
      <c r="W49" s="252"/>
      <c r="X49" s="252"/>
      <c r="Y49" s="256"/>
      <c r="Z49" s="345"/>
      <c r="AA49" s="1061">
        <f>COUNTA(E230:E233)</f>
        <v>0</v>
      </c>
      <c r="AB49" s="984">
        <f>COUNTA(C230:C233,D230:D233)</f>
        <v>0</v>
      </c>
      <c r="AD49" s="247">
        <f>ÉPREUVES!A47</f>
        <v>0</v>
      </c>
    </row>
    <row r="50" spans="1:30" s="246" customFormat="1" ht="28.5" customHeight="1" thickBot="1" x14ac:dyDescent="0.3">
      <c r="A50" s="1090"/>
      <c r="B50" s="418">
        <v>0.5625</v>
      </c>
      <c r="C50" s="440">
        <v>0.58333333333333337</v>
      </c>
      <c r="D50" s="275"/>
      <c r="E50" s="847"/>
      <c r="F50" s="273"/>
      <c r="G50" s="847"/>
      <c r="H50" s="986"/>
      <c r="I50" s="987"/>
      <c r="J50" s="273"/>
      <c r="K50" s="273"/>
      <c r="L50" s="847"/>
      <c r="M50" s="273"/>
      <c r="N50" s="847"/>
      <c r="O50" s="273"/>
      <c r="P50" s="273"/>
      <c r="Q50" s="273"/>
      <c r="R50" s="847"/>
      <c r="S50" s="273"/>
      <c r="T50" s="847"/>
      <c r="U50" s="273"/>
      <c r="V50" s="847"/>
      <c r="W50" s="273"/>
      <c r="X50" s="273"/>
      <c r="Y50" s="274"/>
      <c r="Z50" s="346"/>
      <c r="AA50" s="1062"/>
      <c r="AB50" s="985"/>
      <c r="AD50" s="247">
        <f>ÉPREUVES!A48</f>
        <v>0</v>
      </c>
    </row>
    <row r="51" spans="1:30" s="246" customFormat="1" ht="28.5" customHeight="1" x14ac:dyDescent="0.25">
      <c r="A51" s="1090"/>
      <c r="B51" s="429">
        <v>0.58333333333333337</v>
      </c>
      <c r="C51" s="415">
        <v>0.60416666666666663</v>
      </c>
      <c r="D51" s="264"/>
      <c r="E51" s="849"/>
      <c r="F51" s="265"/>
      <c r="G51" s="849"/>
      <c r="H51" s="988"/>
      <c r="I51" s="989"/>
      <c r="J51" s="265"/>
      <c r="K51" s="849"/>
      <c r="L51" s="265"/>
      <c r="M51" s="849"/>
      <c r="N51" s="265"/>
      <c r="O51" s="265"/>
      <c r="P51" s="271"/>
      <c r="Q51" s="265"/>
      <c r="R51" s="271"/>
      <c r="S51" s="849"/>
      <c r="T51" s="265"/>
      <c r="U51" s="271"/>
      <c r="V51" s="849"/>
      <c r="W51" s="265"/>
      <c r="X51" s="265"/>
      <c r="Y51" s="272"/>
      <c r="Z51" s="346"/>
      <c r="AA51" s="1043" t="s">
        <v>109</v>
      </c>
      <c r="AB51" s="1043" t="s">
        <v>85</v>
      </c>
      <c r="AD51" s="247">
        <f>ÉPREUVES!A49</f>
        <v>0</v>
      </c>
    </row>
    <row r="52" spans="1:30" s="246" customFormat="1" ht="28.5" customHeight="1" x14ac:dyDescent="0.25">
      <c r="A52" s="1090"/>
      <c r="B52" s="414">
        <v>0.60416666666666696</v>
      </c>
      <c r="C52" s="441">
        <v>0.625</v>
      </c>
      <c r="D52" s="279"/>
      <c r="E52" s="843"/>
      <c r="F52" s="276"/>
      <c r="G52" s="843"/>
      <c r="H52" s="1122"/>
      <c r="I52" s="1123"/>
      <c r="J52" s="276"/>
      <c r="K52" s="843"/>
      <c r="L52" s="276"/>
      <c r="M52" s="276"/>
      <c r="N52" s="276"/>
      <c r="O52" s="276"/>
      <c r="P52" s="277"/>
      <c r="Q52" s="276"/>
      <c r="R52" s="843"/>
      <c r="S52" s="842"/>
      <c r="T52" s="276"/>
      <c r="U52" s="277"/>
      <c r="V52" s="843"/>
      <c r="W52" s="276"/>
      <c r="X52" s="276"/>
      <c r="Y52" s="278"/>
      <c r="Z52" s="346"/>
      <c r="AA52" s="1044"/>
      <c r="AB52" s="1044"/>
      <c r="AD52" s="247">
        <f>ÉPREUVES!A50</f>
        <v>0</v>
      </c>
    </row>
    <row r="53" spans="1:30" s="246" customFormat="1" ht="28.5" customHeight="1" x14ac:dyDescent="0.25">
      <c r="A53" s="1090"/>
      <c r="B53" s="429">
        <v>0.625</v>
      </c>
      <c r="C53" s="415">
        <v>0.64583333333333304</v>
      </c>
      <c r="D53" s="286"/>
      <c r="E53" s="845"/>
      <c r="F53" s="282"/>
      <c r="G53" s="845"/>
      <c r="H53" s="982"/>
      <c r="I53" s="983"/>
      <c r="J53" s="282"/>
      <c r="K53" s="845"/>
      <c r="L53" s="282"/>
      <c r="M53" s="282"/>
      <c r="N53" s="858"/>
      <c r="O53" s="282"/>
      <c r="P53" s="858"/>
      <c r="Q53" s="282"/>
      <c r="R53" s="287"/>
      <c r="S53" s="288"/>
      <c r="T53" s="282"/>
      <c r="U53" s="858"/>
      <c r="V53" s="845"/>
      <c r="W53" s="282"/>
      <c r="X53" s="282"/>
      <c r="Y53" s="283"/>
      <c r="Z53" s="346"/>
      <c r="AA53" s="1045">
        <v>0</v>
      </c>
      <c r="AB53" s="1047">
        <f>COUNTA(D33:AB33,D47:Y47)</f>
        <v>0</v>
      </c>
      <c r="AD53" s="247">
        <f>ÉPREUVES!A51</f>
        <v>0</v>
      </c>
    </row>
    <row r="54" spans="1:30" s="246" customFormat="1" ht="28.5" customHeight="1" thickBot="1" x14ac:dyDescent="0.3">
      <c r="A54" s="1090"/>
      <c r="B54" s="414">
        <v>0.64583333333333304</v>
      </c>
      <c r="C54" s="441">
        <v>0.66666666666666596</v>
      </c>
      <c r="D54" s="275"/>
      <c r="E54" s="847"/>
      <c r="F54" s="273"/>
      <c r="G54" s="847"/>
      <c r="H54" s="986"/>
      <c r="I54" s="987"/>
      <c r="J54" s="273"/>
      <c r="K54" s="847"/>
      <c r="L54" s="273"/>
      <c r="M54" s="273"/>
      <c r="N54" s="860"/>
      <c r="O54" s="273"/>
      <c r="P54" s="860"/>
      <c r="Q54" s="273"/>
      <c r="R54" s="289"/>
      <c r="S54" s="290"/>
      <c r="T54" s="273"/>
      <c r="U54" s="284"/>
      <c r="V54" s="847"/>
      <c r="W54" s="285"/>
      <c r="X54" s="273"/>
      <c r="Y54" s="274"/>
      <c r="Z54" s="346"/>
      <c r="AA54" s="1046"/>
      <c r="AB54" s="1048"/>
      <c r="AD54" s="247">
        <f>ÉPREUVES!A52</f>
        <v>0</v>
      </c>
    </row>
    <row r="55" spans="1:30" s="246" customFormat="1" ht="28.5" customHeight="1" x14ac:dyDescent="0.25">
      <c r="A55" s="1090"/>
      <c r="B55" s="429">
        <v>0.66666666666666696</v>
      </c>
      <c r="C55" s="415">
        <v>0.687499999999999</v>
      </c>
      <c r="D55" s="264"/>
      <c r="E55" s="849"/>
      <c r="F55" s="265"/>
      <c r="G55" s="849"/>
      <c r="H55" s="988"/>
      <c r="I55" s="989"/>
      <c r="J55" s="265"/>
      <c r="K55" s="265"/>
      <c r="L55" s="849"/>
      <c r="M55" s="265"/>
      <c r="N55" s="849"/>
      <c r="O55" s="265"/>
      <c r="P55" s="271"/>
      <c r="Q55" s="265"/>
      <c r="R55" s="849"/>
      <c r="S55" s="848"/>
      <c r="T55" s="265"/>
      <c r="U55" s="280"/>
      <c r="V55" s="849"/>
      <c r="W55" s="281"/>
      <c r="X55" s="265"/>
      <c r="Y55" s="272"/>
      <c r="Z55" s="346"/>
      <c r="AA55" s="1011" t="s">
        <v>21</v>
      </c>
      <c r="AB55" s="1013" t="s">
        <v>88</v>
      </c>
      <c r="AD55" s="247">
        <f>ÉPREUVES!A53</f>
        <v>0</v>
      </c>
    </row>
    <row r="56" spans="1:30" s="246" customFormat="1" ht="28.5" customHeight="1" x14ac:dyDescent="0.25">
      <c r="A56" s="1090"/>
      <c r="B56" s="414">
        <v>0.6875</v>
      </c>
      <c r="C56" s="441">
        <v>0.70833333333333304</v>
      </c>
      <c r="D56" s="279"/>
      <c r="E56" s="843"/>
      <c r="F56" s="276"/>
      <c r="G56" s="843"/>
      <c r="H56" s="1122"/>
      <c r="I56" s="1123"/>
      <c r="J56" s="276"/>
      <c r="K56" s="276"/>
      <c r="L56" s="843"/>
      <c r="M56" s="276"/>
      <c r="N56" s="843"/>
      <c r="O56" s="276"/>
      <c r="P56" s="277"/>
      <c r="Q56" s="276"/>
      <c r="R56" s="843"/>
      <c r="S56" s="276"/>
      <c r="T56" s="843"/>
      <c r="U56" s="276"/>
      <c r="V56" s="843"/>
      <c r="W56" s="276"/>
      <c r="X56" s="276"/>
      <c r="Y56" s="278"/>
      <c r="Z56" s="346"/>
      <c r="AA56" s="1012"/>
      <c r="AB56" s="1014"/>
      <c r="AD56" s="247">
        <f>ÉPREUVES!A54</f>
        <v>0</v>
      </c>
    </row>
    <row r="57" spans="1:30" s="246" customFormat="1" ht="28.5" customHeight="1" x14ac:dyDescent="0.25">
      <c r="A57" s="1090"/>
      <c r="B57" s="430">
        <v>0.70833333333333404</v>
      </c>
      <c r="C57" s="416">
        <v>0.72916666666666596</v>
      </c>
      <c r="D57" s="286"/>
      <c r="E57" s="845"/>
      <c r="F57" s="282"/>
      <c r="G57" s="845"/>
      <c r="H57" s="982"/>
      <c r="I57" s="983"/>
      <c r="J57" s="282"/>
      <c r="K57" s="282"/>
      <c r="L57" s="845"/>
      <c r="M57" s="282"/>
      <c r="N57" s="845"/>
      <c r="O57" s="282"/>
      <c r="P57" s="282"/>
      <c r="Q57" s="282"/>
      <c r="R57" s="845"/>
      <c r="S57" s="282"/>
      <c r="T57" s="845"/>
      <c r="U57" s="282"/>
      <c r="V57" s="845"/>
      <c r="W57" s="282"/>
      <c r="X57" s="282"/>
      <c r="Y57" s="283"/>
      <c r="Z57" s="346"/>
      <c r="AA57" s="1053">
        <v>0</v>
      </c>
      <c r="AB57" s="1055">
        <v>0</v>
      </c>
      <c r="AD57" s="247">
        <f>ÉPREUVES!A55</f>
        <v>0</v>
      </c>
    </row>
    <row r="58" spans="1:30" s="246" customFormat="1" ht="28.5" customHeight="1" thickBot="1" x14ac:dyDescent="0.3">
      <c r="A58" s="1091"/>
      <c r="B58" s="417">
        <v>0.72916666666666696</v>
      </c>
      <c r="C58" s="442">
        <v>0.749999999999999</v>
      </c>
      <c r="D58" s="253"/>
      <c r="E58" s="854"/>
      <c r="F58" s="254"/>
      <c r="G58" s="854"/>
      <c r="H58" s="990"/>
      <c r="I58" s="991"/>
      <c r="J58" s="254"/>
      <c r="K58" s="254"/>
      <c r="L58" s="854"/>
      <c r="M58" s="254"/>
      <c r="N58" s="853"/>
      <c r="O58" s="254"/>
      <c r="P58" s="254"/>
      <c r="Q58" s="254"/>
      <c r="R58" s="854"/>
      <c r="S58" s="254"/>
      <c r="T58" s="254"/>
      <c r="U58" s="254"/>
      <c r="V58" s="854"/>
      <c r="W58" s="254"/>
      <c r="X58" s="254"/>
      <c r="Y58" s="255"/>
      <c r="Z58" s="347"/>
      <c r="AA58" s="1054"/>
      <c r="AB58" s="1056"/>
      <c r="AD58" s="247">
        <f>ÉPREUVES!A56</f>
        <v>0</v>
      </c>
    </row>
    <row r="59" spans="1:30" ht="66.75" customHeight="1" thickBot="1" x14ac:dyDescent="0.3">
      <c r="A59" s="8"/>
      <c r="B59" s="14"/>
      <c r="C59" s="14"/>
      <c r="D59" s="3"/>
      <c r="E59" s="3"/>
      <c r="F59" s="3"/>
      <c r="G59" s="3"/>
      <c r="H59" s="3"/>
      <c r="I59" s="3"/>
      <c r="J59" s="1"/>
      <c r="K59" s="1"/>
      <c r="L59" s="3"/>
      <c r="M59" s="3"/>
      <c r="N59" s="3"/>
      <c r="O59" s="3"/>
      <c r="P59" s="1"/>
      <c r="Q59" s="1"/>
      <c r="R59" s="1"/>
      <c r="S59" s="3"/>
      <c r="T59" s="3"/>
      <c r="U59" s="3"/>
      <c r="V59" s="3"/>
      <c r="W59" s="4"/>
      <c r="X59" s="3"/>
      <c r="Y59" s="1"/>
      <c r="Z59" s="6"/>
      <c r="AA59" s="6"/>
      <c r="AB59" s="1"/>
      <c r="AD59" s="11">
        <f>ÉPREUVES!A57</f>
        <v>0</v>
      </c>
    </row>
    <row r="60" spans="1:30" ht="48.75" customHeight="1" thickBot="1" x14ac:dyDescent="0.3">
      <c r="A60" s="1063" t="s">
        <v>0</v>
      </c>
      <c r="B60" s="1064"/>
      <c r="C60" s="1064"/>
      <c r="D60" s="1064"/>
      <c r="E60" s="1064"/>
      <c r="F60" s="1065"/>
      <c r="H60" s="1105" t="s">
        <v>105</v>
      </c>
      <c r="I60" s="1106"/>
      <c r="J60" s="1106"/>
      <c r="K60" s="1106"/>
      <c r="L60" s="1107"/>
      <c r="O60" s="1081" t="s">
        <v>51</v>
      </c>
      <c r="P60" s="1082"/>
      <c r="R60" s="1057" t="s">
        <v>166</v>
      </c>
      <c r="S60" s="1058"/>
      <c r="T60" s="1072" t="s">
        <v>220</v>
      </c>
      <c r="U60" s="1073"/>
      <c r="V60" s="1073"/>
      <c r="W60" s="1073"/>
      <c r="X60" s="1073"/>
      <c r="Y60" s="1073"/>
      <c r="Z60" s="1073"/>
      <c r="AA60" s="1073"/>
      <c r="AB60" s="1074"/>
      <c r="AD60" s="11">
        <f>ÉPREUVES!A59</f>
        <v>0</v>
      </c>
    </row>
    <row r="61" spans="1:30" ht="32.25" customHeight="1" thickBot="1" x14ac:dyDescent="0.3">
      <c r="A61" s="1087" t="s">
        <v>110</v>
      </c>
      <c r="B61" s="1088"/>
      <c r="C61" s="1088"/>
      <c r="D61" s="1070" t="s">
        <v>52</v>
      </c>
      <c r="E61" s="1097" t="s">
        <v>168</v>
      </c>
      <c r="F61" s="359" t="s">
        <v>106</v>
      </c>
      <c r="H61" s="1120" t="s">
        <v>110</v>
      </c>
      <c r="I61" s="1121"/>
      <c r="J61" s="1108" t="s">
        <v>52</v>
      </c>
      <c r="K61" s="1110" t="s">
        <v>168</v>
      </c>
      <c r="L61" s="359" t="s">
        <v>106</v>
      </c>
      <c r="O61" s="1083"/>
      <c r="P61" s="1084"/>
      <c r="R61" s="1059"/>
      <c r="S61" s="1060"/>
      <c r="T61" s="1075"/>
      <c r="U61" s="1076"/>
      <c r="V61" s="1076"/>
      <c r="W61" s="1076"/>
      <c r="X61" s="1076"/>
      <c r="Y61" s="1076"/>
      <c r="Z61" s="1076"/>
      <c r="AA61" s="1076"/>
      <c r="AB61" s="1077"/>
      <c r="AD61" s="11">
        <f>ÉPREUVES!A60</f>
        <v>0</v>
      </c>
    </row>
    <row r="62" spans="1:30" ht="24" customHeight="1" thickBot="1" x14ac:dyDescent="0.3">
      <c r="A62" s="352" t="s">
        <v>114</v>
      </c>
      <c r="B62" s="1051" t="s">
        <v>104</v>
      </c>
      <c r="C62" s="1052"/>
      <c r="D62" s="1071"/>
      <c r="E62" s="1098"/>
      <c r="F62" s="360" t="s">
        <v>107</v>
      </c>
      <c r="H62" s="1066" t="s">
        <v>104</v>
      </c>
      <c r="I62" s="1067"/>
      <c r="J62" s="1109"/>
      <c r="K62" s="1111"/>
      <c r="L62" s="360" t="s">
        <v>108</v>
      </c>
      <c r="O62" s="356" t="s">
        <v>0</v>
      </c>
      <c r="P62" s="211" t="s">
        <v>105</v>
      </c>
      <c r="R62" s="356" t="s">
        <v>0</v>
      </c>
      <c r="S62" s="211" t="s">
        <v>105</v>
      </c>
      <c r="T62" s="1075"/>
      <c r="U62" s="1076"/>
      <c r="V62" s="1076"/>
      <c r="W62" s="1076"/>
      <c r="X62" s="1076"/>
      <c r="Y62" s="1076"/>
      <c r="Z62" s="1076"/>
      <c r="AA62" s="1076"/>
      <c r="AB62" s="1077"/>
      <c r="AD62" s="11">
        <f>ÉPREUVES!A61</f>
        <v>0</v>
      </c>
    </row>
    <row r="63" spans="1:30" ht="60.75" customHeight="1" thickBot="1" x14ac:dyDescent="0.3">
      <c r="A63" s="538" t="s">
        <v>101</v>
      </c>
      <c r="B63" s="563">
        <v>0.33333333333333331</v>
      </c>
      <c r="C63" s="585">
        <v>0.5</v>
      </c>
      <c r="D63" s="353"/>
      <c r="E63" s="329"/>
      <c r="F63" s="330"/>
      <c r="H63" s="609">
        <v>0.5625</v>
      </c>
      <c r="I63" s="610">
        <v>0.66666666666666663</v>
      </c>
      <c r="J63" s="335"/>
      <c r="K63" s="336" t="s">
        <v>99</v>
      </c>
      <c r="L63" s="330"/>
      <c r="O63" s="357" t="s">
        <v>169</v>
      </c>
      <c r="P63" s="348" t="s">
        <v>170</v>
      </c>
      <c r="R63" s="358" t="s">
        <v>169</v>
      </c>
      <c r="S63" s="341" t="s">
        <v>170</v>
      </c>
      <c r="T63" s="1075"/>
      <c r="U63" s="1076"/>
      <c r="V63" s="1076"/>
      <c r="W63" s="1076"/>
      <c r="X63" s="1076"/>
      <c r="Y63" s="1076"/>
      <c r="Z63" s="1076"/>
      <c r="AA63" s="1076"/>
      <c r="AB63" s="1077"/>
      <c r="AD63" s="11">
        <f>ÉPREUVES!A62</f>
        <v>0</v>
      </c>
    </row>
    <row r="64" spans="1:30" ht="60.75" customHeight="1" x14ac:dyDescent="0.25">
      <c r="A64" s="539" t="s">
        <v>102</v>
      </c>
      <c r="B64" s="561">
        <v>0.33333333333333331</v>
      </c>
      <c r="C64" s="586">
        <v>0.54166666666666663</v>
      </c>
      <c r="D64" s="354"/>
      <c r="E64" s="331"/>
      <c r="F64" s="332"/>
      <c r="H64" s="611">
        <v>0.5625</v>
      </c>
      <c r="I64" s="612">
        <v>0.66666666666666663</v>
      </c>
      <c r="J64" s="337"/>
      <c r="K64" s="338"/>
      <c r="L64" s="332"/>
      <c r="O64" s="354"/>
      <c r="P64" s="338" t="s">
        <v>326</v>
      </c>
      <c r="R64" s="354"/>
      <c r="S64" s="338"/>
      <c r="T64" s="1075"/>
      <c r="U64" s="1076"/>
      <c r="V64" s="1076"/>
      <c r="W64" s="1076"/>
      <c r="X64" s="1076"/>
      <c r="Y64" s="1076"/>
      <c r="Z64" s="1076"/>
      <c r="AA64" s="1076"/>
      <c r="AB64" s="1077"/>
    </row>
    <row r="65" spans="1:30" ht="60.75" customHeight="1" x14ac:dyDescent="0.25">
      <c r="A65" s="539" t="s">
        <v>103</v>
      </c>
      <c r="B65" s="561">
        <v>0.33333333333333331</v>
      </c>
      <c r="C65" s="586">
        <v>0.54166666666666663</v>
      </c>
      <c r="D65" s="354"/>
      <c r="E65" s="331"/>
      <c r="F65" s="332"/>
      <c r="H65" s="611">
        <v>0.54166666666666663</v>
      </c>
      <c r="I65" s="612">
        <v>0.70833333333333337</v>
      </c>
      <c r="J65" s="337" t="s">
        <v>33</v>
      </c>
      <c r="K65" s="338"/>
      <c r="L65" s="332"/>
      <c r="O65" s="354"/>
      <c r="P65" s="338"/>
      <c r="R65" s="354"/>
      <c r="S65" s="338"/>
      <c r="T65" s="1075"/>
      <c r="U65" s="1076"/>
      <c r="V65" s="1076"/>
      <c r="W65" s="1076"/>
      <c r="X65" s="1076"/>
      <c r="Y65" s="1076"/>
      <c r="Z65" s="1076"/>
      <c r="AA65" s="1076"/>
      <c r="AB65" s="1077"/>
    </row>
    <row r="66" spans="1:30" ht="60.75" customHeight="1" thickBot="1" x14ac:dyDescent="0.3">
      <c r="A66" s="540" t="s">
        <v>112</v>
      </c>
      <c r="B66" s="562">
        <v>0.33333333333333331</v>
      </c>
      <c r="C66" s="587">
        <v>0.54166666666666663</v>
      </c>
      <c r="D66" s="355"/>
      <c r="E66" s="333"/>
      <c r="F66" s="334"/>
      <c r="H66" s="613">
        <v>0.54166666666666663</v>
      </c>
      <c r="I66" s="614">
        <v>0.70833333333333337</v>
      </c>
      <c r="J66" s="339"/>
      <c r="K66" s="340"/>
      <c r="L66" s="334"/>
      <c r="O66" s="355"/>
      <c r="P66" s="340"/>
      <c r="R66" s="355"/>
      <c r="S66" s="340"/>
      <c r="T66" s="1078"/>
      <c r="U66" s="1079"/>
      <c r="V66" s="1079"/>
      <c r="W66" s="1079"/>
      <c r="X66" s="1079"/>
      <c r="Y66" s="1079"/>
      <c r="Z66" s="1079"/>
      <c r="AA66" s="1079"/>
      <c r="AB66" s="1080"/>
    </row>
    <row r="67" spans="1:30" s="25" customFormat="1" x14ac:dyDescent="0.25">
      <c r="A67" s="22"/>
      <c r="B67" s="23"/>
      <c r="C67" s="23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D67" s="22"/>
    </row>
    <row r="68" spans="1:30" s="25" customFormat="1" x14ac:dyDescent="0.25">
      <c r="A68" s="22"/>
      <c r="B68" s="23"/>
      <c r="C68" s="23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D68" s="22"/>
    </row>
    <row r="69" spans="1:30" s="25" customFormat="1" x14ac:dyDescent="0.25">
      <c r="A69" s="27"/>
      <c r="B69" s="23"/>
      <c r="C69" s="23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D69" s="22"/>
    </row>
    <row r="70" spans="1:30" s="25" customFormat="1" x14ac:dyDescent="0.25">
      <c r="A70" s="22"/>
      <c r="B70" s="23"/>
      <c r="C70" s="23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D70" s="22"/>
    </row>
    <row r="71" spans="1:30" s="25" customFormat="1" x14ac:dyDescent="0.25">
      <c r="A71" s="22"/>
      <c r="B71" s="23"/>
      <c r="C71" s="23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D71" s="22"/>
    </row>
    <row r="72" spans="1:30" s="25" customFormat="1" x14ac:dyDescent="0.25">
      <c r="A72" s="22"/>
      <c r="B72" s="23"/>
      <c r="C72" s="23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D72" s="22"/>
    </row>
    <row r="73" spans="1:30" s="25" customFormat="1" hidden="1" x14ac:dyDescent="0.25">
      <c r="A73" s="22" t="str">
        <f>'LISTE DES PROFS'!A2</f>
        <v>ALCOUFFE</v>
      </c>
      <c r="B73" s="23"/>
      <c r="C73" s="23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D73" s="22"/>
    </row>
    <row r="74" spans="1:30" s="25" customFormat="1" hidden="1" x14ac:dyDescent="0.25">
      <c r="A74" s="22" t="str">
        <f>'LISTE DES PROFS'!A3</f>
        <v>ATIG</v>
      </c>
      <c r="B74" s="23"/>
      <c r="C74" s="23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D74" s="22"/>
    </row>
    <row r="75" spans="1:30" s="22" customFormat="1" hidden="1" x14ac:dyDescent="0.25">
      <c r="A75" s="22" t="str">
        <f>'LISTE DES PROFS'!A4</f>
        <v>BARRES</v>
      </c>
      <c r="B75" s="23"/>
      <c r="C75" s="23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5"/>
    </row>
    <row r="76" spans="1:30" s="22" customFormat="1" hidden="1" x14ac:dyDescent="0.25">
      <c r="A76" s="22" t="str">
        <f>'LISTE DES PROFS'!A5</f>
        <v>BELKHIR / DIONE</v>
      </c>
      <c r="B76" s="23"/>
      <c r="C76" s="23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5"/>
    </row>
    <row r="77" spans="1:30" s="22" customFormat="1" hidden="1" x14ac:dyDescent="0.25">
      <c r="A77" s="22" t="str">
        <f>'LISTE DES PROFS'!A6</f>
        <v>BELLAZI</v>
      </c>
      <c r="B77" s="23"/>
      <c r="C77" s="23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5"/>
    </row>
    <row r="78" spans="1:30" s="22" customFormat="1" hidden="1" x14ac:dyDescent="0.25">
      <c r="A78" s="22" t="str">
        <f>'LISTE DES PROFS'!A7</f>
        <v>BELLEMARE</v>
      </c>
      <c r="B78" s="23"/>
      <c r="C78" s="23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5"/>
    </row>
    <row r="79" spans="1:30" s="22" customFormat="1" hidden="1" x14ac:dyDescent="0.25">
      <c r="A79" s="22" t="str">
        <f>'LISTE DES PROFS'!A8</f>
        <v>BENGUELLAZ</v>
      </c>
      <c r="B79" s="23"/>
      <c r="C79" s="23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5"/>
    </row>
    <row r="80" spans="1:30" s="22" customFormat="1" hidden="1" x14ac:dyDescent="0.25">
      <c r="A80" s="22" t="str">
        <f>'LISTE DES PROFS'!A9</f>
        <v>BLANC</v>
      </c>
      <c r="B80" s="23"/>
      <c r="C80" s="23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5"/>
    </row>
    <row r="81" spans="1:29" s="22" customFormat="1" hidden="1" x14ac:dyDescent="0.25">
      <c r="A81" s="22" t="str">
        <f>'LISTE DES PROFS'!A10</f>
        <v>BORGES</v>
      </c>
      <c r="B81" s="23"/>
      <c r="C81" s="2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5"/>
    </row>
    <row r="82" spans="1:29" s="22" customFormat="1" hidden="1" x14ac:dyDescent="0.25">
      <c r="A82" s="22" t="str">
        <f>'LISTE DES PROFS'!A11</f>
        <v>BOUDHRIOUA</v>
      </c>
      <c r="B82" s="23"/>
      <c r="C82" s="23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5"/>
    </row>
    <row r="83" spans="1:29" s="22" customFormat="1" hidden="1" x14ac:dyDescent="0.25">
      <c r="A83" s="22" t="str">
        <f>'LISTE DES PROFS'!A12</f>
        <v>BOUILLET</v>
      </c>
      <c r="B83" s="23"/>
      <c r="C83" s="23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5"/>
    </row>
    <row r="84" spans="1:29" s="22" customFormat="1" hidden="1" x14ac:dyDescent="0.25">
      <c r="A84" s="22" t="str">
        <f>'LISTE DES PROFS'!A13</f>
        <v>CAHUT</v>
      </c>
      <c r="B84" s="23"/>
      <c r="C84" s="23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5"/>
    </row>
    <row r="85" spans="1:29" s="22" customFormat="1" hidden="1" x14ac:dyDescent="0.25">
      <c r="A85" s="22" t="str">
        <f>'LISTE DES PROFS'!A14</f>
        <v>CASANOVA</v>
      </c>
      <c r="B85" s="23"/>
      <c r="C85" s="23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5"/>
    </row>
    <row r="86" spans="1:29" s="22" customFormat="1" hidden="1" x14ac:dyDescent="0.25">
      <c r="A86" s="22" t="str">
        <f>'LISTE DES PROFS'!A15</f>
        <v xml:space="preserve">CHERVIER </v>
      </c>
      <c r="B86" s="23"/>
      <c r="C86" s="23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5"/>
    </row>
    <row r="87" spans="1:29" s="22" customFormat="1" hidden="1" x14ac:dyDescent="0.25">
      <c r="A87" s="22" t="str">
        <f>'LISTE DES PROFS'!A16</f>
        <v>COLAS</v>
      </c>
      <c r="B87" s="23"/>
      <c r="C87" s="23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5"/>
    </row>
    <row r="88" spans="1:29" s="22" customFormat="1" hidden="1" x14ac:dyDescent="0.25">
      <c r="A88" s="22" t="str">
        <f>'LISTE DES PROFS'!A17</f>
        <v>COSTANTINI</v>
      </c>
      <c r="B88" s="23"/>
      <c r="C88" s="23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5"/>
    </row>
    <row r="89" spans="1:29" s="22" customFormat="1" hidden="1" x14ac:dyDescent="0.25">
      <c r="A89" s="22" t="str">
        <f>'LISTE DES PROFS'!A18</f>
        <v>CRESPO</v>
      </c>
      <c r="B89" s="23"/>
      <c r="C89" s="23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5"/>
    </row>
    <row r="90" spans="1:29" s="22" customFormat="1" hidden="1" x14ac:dyDescent="0.25">
      <c r="A90" s="22" t="str">
        <f>'LISTE DES PROFS'!A19</f>
        <v>DESMONS</v>
      </c>
      <c r="B90" s="23"/>
      <c r="C90" s="23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5"/>
    </row>
    <row r="91" spans="1:29" s="22" customFormat="1" hidden="1" x14ac:dyDescent="0.25">
      <c r="A91" s="22" t="str">
        <f>'LISTE DES PROFS'!A20</f>
        <v>DI LAURO</v>
      </c>
      <c r="B91" s="23"/>
      <c r="C91" s="23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5"/>
    </row>
    <row r="92" spans="1:29" s="22" customFormat="1" hidden="1" x14ac:dyDescent="0.25">
      <c r="A92" s="22" t="str">
        <f>'LISTE DES PROFS'!A21</f>
        <v>DOUAI</v>
      </c>
      <c r="B92" s="23"/>
      <c r="C92" s="23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5"/>
    </row>
    <row r="93" spans="1:29" s="22" customFormat="1" hidden="1" x14ac:dyDescent="0.25">
      <c r="A93" s="22" t="str">
        <f>'LISTE DES PROFS'!A22</f>
        <v>DUCROT</v>
      </c>
      <c r="B93" s="23"/>
      <c r="C93" s="23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5"/>
    </row>
    <row r="94" spans="1:29" s="22" customFormat="1" hidden="1" x14ac:dyDescent="0.25">
      <c r="A94" s="22" t="str">
        <f>'LISTE DES PROFS'!A23</f>
        <v>DUMANT</v>
      </c>
      <c r="B94" s="23"/>
      <c r="C94" s="23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5"/>
    </row>
    <row r="95" spans="1:29" s="22" customFormat="1" hidden="1" x14ac:dyDescent="0.25">
      <c r="A95" s="22" t="str">
        <f>'LISTE DES PROFS'!A24</f>
        <v>DUVAL</v>
      </c>
      <c r="B95" s="23"/>
      <c r="C95" s="23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5"/>
    </row>
    <row r="96" spans="1:29" s="22" customFormat="1" hidden="1" x14ac:dyDescent="0.25">
      <c r="A96" s="22" t="str">
        <f>'LISTE DES PROFS'!A25</f>
        <v>EL FARROUJ</v>
      </c>
      <c r="B96" s="23"/>
      <c r="C96" s="23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5"/>
    </row>
    <row r="97" spans="1:29" s="22" customFormat="1" hidden="1" x14ac:dyDescent="0.25">
      <c r="A97" s="22" t="str">
        <f>'LISTE DES PROFS'!A26</f>
        <v>EL OUARDI</v>
      </c>
      <c r="B97" s="23"/>
      <c r="C97" s="23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5"/>
    </row>
    <row r="98" spans="1:29" s="22" customFormat="1" hidden="1" x14ac:dyDescent="0.25">
      <c r="A98" s="22" t="str">
        <f>'LISTE DES PROFS'!A27</f>
        <v>FARRELY</v>
      </c>
      <c r="B98" s="23"/>
      <c r="C98" s="23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5"/>
    </row>
    <row r="99" spans="1:29" s="22" customFormat="1" hidden="1" x14ac:dyDescent="0.25">
      <c r="A99" s="22" t="str">
        <f>'LISTE DES PROFS'!A28</f>
        <v>FARROUJI</v>
      </c>
      <c r="B99" s="23"/>
      <c r="C99" s="23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5"/>
    </row>
    <row r="100" spans="1:29" s="22" customFormat="1" hidden="1" x14ac:dyDescent="0.25">
      <c r="A100" s="22" t="str">
        <f>'LISTE DES PROFS'!A29</f>
        <v>FATMI</v>
      </c>
      <c r="B100" s="23"/>
      <c r="C100" s="23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5"/>
    </row>
    <row r="101" spans="1:29" s="22" customFormat="1" hidden="1" x14ac:dyDescent="0.25">
      <c r="A101" s="22" t="str">
        <f>'LISTE DES PROFS'!A30</f>
        <v>FAYARD</v>
      </c>
      <c r="B101" s="23"/>
      <c r="C101" s="23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5"/>
    </row>
    <row r="102" spans="1:29" s="22" customFormat="1" hidden="1" x14ac:dyDescent="0.25">
      <c r="A102" s="22" t="str">
        <f>'LISTE DES PROFS'!A31</f>
        <v>GAUDY</v>
      </c>
      <c r="B102" s="23"/>
      <c r="C102" s="23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5"/>
    </row>
    <row r="103" spans="1:29" s="22" customFormat="1" hidden="1" x14ac:dyDescent="0.25">
      <c r="A103" s="22" t="str">
        <f>'LISTE DES PROFS'!A32</f>
        <v>GHANEM</v>
      </c>
      <c r="B103" s="23"/>
      <c r="C103" s="23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5"/>
    </row>
    <row r="104" spans="1:29" s="22" customFormat="1" hidden="1" x14ac:dyDescent="0.25">
      <c r="A104" s="22" t="str">
        <f>'LISTE DES PROFS'!A33</f>
        <v>GRELET</v>
      </c>
      <c r="B104" s="23"/>
      <c r="C104" s="23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5"/>
    </row>
    <row r="105" spans="1:29" s="22" customFormat="1" hidden="1" x14ac:dyDescent="0.25">
      <c r="A105" s="22" t="str">
        <f>'LISTE DES PROFS'!A34</f>
        <v>GUERIN</v>
      </c>
      <c r="B105" s="23"/>
      <c r="C105" s="23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5"/>
    </row>
    <row r="106" spans="1:29" s="22" customFormat="1" hidden="1" x14ac:dyDescent="0.25">
      <c r="A106" s="22" t="str">
        <f>'LISTE DES PROFS'!A35</f>
        <v>HAKEM</v>
      </c>
      <c r="B106" s="23"/>
      <c r="C106" s="23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5"/>
    </row>
    <row r="107" spans="1:29" s="22" customFormat="1" hidden="1" x14ac:dyDescent="0.25">
      <c r="A107" s="22" t="str">
        <f>'LISTE DES PROFS'!A36</f>
        <v>JACQUET</v>
      </c>
      <c r="B107" s="23"/>
      <c r="C107" s="23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5"/>
    </row>
    <row r="108" spans="1:29" s="22" customFormat="1" hidden="1" x14ac:dyDescent="0.25">
      <c r="A108" s="22" t="str">
        <f>'LISTE DES PROFS'!A37</f>
        <v>JOLLY</v>
      </c>
      <c r="B108" s="23"/>
      <c r="C108" s="23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5"/>
    </row>
    <row r="109" spans="1:29" s="22" customFormat="1" hidden="1" x14ac:dyDescent="0.25">
      <c r="A109" s="22" t="str">
        <f>'LISTE DES PROFS'!A38</f>
        <v>LALLIER-GIROT</v>
      </c>
      <c r="B109" s="23"/>
      <c r="C109" s="23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5"/>
    </row>
    <row r="110" spans="1:29" s="22" customFormat="1" hidden="1" x14ac:dyDescent="0.25">
      <c r="A110" s="22" t="str">
        <f>'LISTE DES PROFS'!A39</f>
        <v>LE</v>
      </c>
      <c r="B110" s="23"/>
      <c r="C110" s="23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5"/>
    </row>
    <row r="111" spans="1:29" s="22" customFormat="1" hidden="1" x14ac:dyDescent="0.25">
      <c r="A111" s="22" t="str">
        <f>'LISTE DES PROFS'!A40</f>
        <v>LE COCGUIC</v>
      </c>
      <c r="B111" s="23"/>
      <c r="C111" s="23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5"/>
    </row>
    <row r="112" spans="1:29" s="22" customFormat="1" hidden="1" x14ac:dyDescent="0.25">
      <c r="A112" s="22" t="str">
        <f>'LISTE DES PROFS'!A41</f>
        <v>LECUNF</v>
      </c>
      <c r="B112" s="23"/>
      <c r="C112" s="23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5"/>
    </row>
    <row r="113" spans="1:29" s="22" customFormat="1" hidden="1" x14ac:dyDescent="0.25">
      <c r="A113" s="22" t="str">
        <f>'LISTE DES PROFS'!A42</f>
        <v>LOUNES</v>
      </c>
      <c r="B113" s="23"/>
      <c r="C113" s="23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5"/>
    </row>
    <row r="114" spans="1:29" s="22" customFormat="1" hidden="1" x14ac:dyDescent="0.25">
      <c r="A114" s="22" t="str">
        <f>'LISTE DES PROFS'!A43</f>
        <v>MACHADO</v>
      </c>
      <c r="B114" s="23"/>
      <c r="C114" s="23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5"/>
    </row>
    <row r="115" spans="1:29" s="22" customFormat="1" hidden="1" x14ac:dyDescent="0.25">
      <c r="A115" s="22" t="str">
        <f>'LISTE DES PROFS'!A44</f>
        <v>MANGO</v>
      </c>
      <c r="B115" s="23"/>
      <c r="C115" s="23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5"/>
    </row>
    <row r="116" spans="1:29" s="22" customFormat="1" hidden="1" x14ac:dyDescent="0.25">
      <c r="A116" s="22" t="str">
        <f>'LISTE DES PROFS'!A45</f>
        <v>MARTIAL</v>
      </c>
      <c r="B116" s="23"/>
      <c r="C116" s="23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5"/>
    </row>
    <row r="117" spans="1:29" s="22" customFormat="1" hidden="1" x14ac:dyDescent="0.25">
      <c r="A117" s="22" t="str">
        <f>'LISTE DES PROFS'!A46</f>
        <v>MASSALSKY</v>
      </c>
      <c r="B117" s="23"/>
      <c r="C117" s="23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5"/>
    </row>
    <row r="118" spans="1:29" s="22" customFormat="1" hidden="1" x14ac:dyDescent="0.25">
      <c r="A118" s="22" t="str">
        <f>'LISTE DES PROFS'!A47</f>
        <v>MEFTAH</v>
      </c>
      <c r="B118" s="23"/>
      <c r="C118" s="23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5"/>
    </row>
    <row r="119" spans="1:29" s="22" customFormat="1" hidden="1" x14ac:dyDescent="0.25">
      <c r="A119" s="22" t="str">
        <f>'LISTE DES PROFS'!A48</f>
        <v>MOLLE</v>
      </c>
      <c r="B119" s="23"/>
      <c r="C119" s="23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5"/>
    </row>
    <row r="120" spans="1:29" s="22" customFormat="1" hidden="1" x14ac:dyDescent="0.25">
      <c r="A120" s="22" t="str">
        <f>'LISTE DES PROFS'!A49</f>
        <v>MONTANDON</v>
      </c>
      <c r="B120" s="23"/>
      <c r="C120" s="23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5"/>
    </row>
    <row r="121" spans="1:29" s="22" customFormat="1" hidden="1" x14ac:dyDescent="0.25">
      <c r="A121" s="22" t="str">
        <f>'LISTE DES PROFS'!A50</f>
        <v>MUNOZ CAZIEUX</v>
      </c>
      <c r="B121" s="23"/>
      <c r="C121" s="23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5"/>
    </row>
    <row r="122" spans="1:29" s="22" customFormat="1" hidden="1" x14ac:dyDescent="0.25">
      <c r="A122" s="22" t="str">
        <f>'LISTE DES PROFS'!A51</f>
        <v>NICOLAS</v>
      </c>
      <c r="B122" s="23"/>
      <c r="C122" s="23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5"/>
    </row>
    <row r="123" spans="1:29" s="22" customFormat="1" hidden="1" x14ac:dyDescent="0.25">
      <c r="A123" s="22" t="str">
        <f>'LISTE DES PROFS'!A52</f>
        <v>OCULI</v>
      </c>
      <c r="B123" s="23"/>
      <c r="C123" s="23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5"/>
    </row>
    <row r="124" spans="1:29" s="22" customFormat="1" hidden="1" x14ac:dyDescent="0.25">
      <c r="A124" s="22" t="str">
        <f>'LISTE DES PROFS'!A53</f>
        <v>OULD SLIMANE</v>
      </c>
      <c r="B124" s="23"/>
      <c r="C124" s="23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5"/>
    </row>
    <row r="125" spans="1:29" s="22" customFormat="1" hidden="1" x14ac:dyDescent="0.25">
      <c r="A125" s="22" t="str">
        <f>'LISTE DES PROFS'!A54</f>
        <v>OUVRIER</v>
      </c>
      <c r="B125" s="23"/>
      <c r="C125" s="23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5"/>
    </row>
    <row r="126" spans="1:29" s="22" customFormat="1" hidden="1" x14ac:dyDescent="0.25">
      <c r="A126" s="22" t="str">
        <f>'LISTE DES PROFS'!A55</f>
        <v>PARSY</v>
      </c>
      <c r="B126" s="23"/>
      <c r="C126" s="23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5"/>
    </row>
    <row r="127" spans="1:29" s="22" customFormat="1" hidden="1" x14ac:dyDescent="0.25">
      <c r="A127" s="22" t="str">
        <f>'LISTE DES PROFS'!A56</f>
        <v>PINOIT</v>
      </c>
      <c r="B127" s="23"/>
      <c r="C127" s="23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5"/>
    </row>
    <row r="128" spans="1:29" s="22" customFormat="1" hidden="1" x14ac:dyDescent="0.25">
      <c r="A128" s="22" t="str">
        <f>'LISTE DES PROFS'!A57</f>
        <v>PIOGER</v>
      </c>
      <c r="B128" s="23"/>
      <c r="C128" s="23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5"/>
    </row>
    <row r="129" spans="1:29" s="22" customFormat="1" hidden="1" x14ac:dyDescent="0.25">
      <c r="A129" s="22" t="str">
        <f>'LISTE DES PROFS'!A58</f>
        <v>PIVERT</v>
      </c>
      <c r="B129" s="23"/>
      <c r="C129" s="23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5"/>
    </row>
    <row r="130" spans="1:29" s="22" customFormat="1" hidden="1" x14ac:dyDescent="0.25">
      <c r="A130" s="22" t="str">
        <f>'LISTE DES PROFS'!A59</f>
        <v>POIREE</v>
      </c>
      <c r="B130" s="23"/>
      <c r="C130" s="23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5"/>
    </row>
    <row r="131" spans="1:29" s="22" customFormat="1" hidden="1" x14ac:dyDescent="0.25">
      <c r="A131" s="22" t="str">
        <f>'LISTE DES PROFS'!A60</f>
        <v>PRADEL</v>
      </c>
      <c r="B131" s="23"/>
      <c r="C131" s="23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5"/>
    </row>
    <row r="132" spans="1:29" s="22" customFormat="1" hidden="1" x14ac:dyDescent="0.25">
      <c r="A132" s="22" t="str">
        <f>'LISTE DES PROFS'!A61</f>
        <v>PRIN</v>
      </c>
      <c r="B132" s="23"/>
      <c r="C132" s="23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5"/>
    </row>
    <row r="133" spans="1:29" s="22" customFormat="1" hidden="1" x14ac:dyDescent="0.25">
      <c r="A133" s="22" t="str">
        <f>'LISTE DES PROFS'!A62</f>
        <v>REZAC</v>
      </c>
      <c r="B133" s="23"/>
      <c r="C133" s="23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5"/>
    </row>
    <row r="134" spans="1:29" s="22" customFormat="1" hidden="1" x14ac:dyDescent="0.25">
      <c r="A134" s="22" t="str">
        <f>'LISTE DES PROFS'!A63</f>
        <v>RICKLIN</v>
      </c>
      <c r="B134" s="23"/>
      <c r="C134" s="23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5"/>
    </row>
    <row r="135" spans="1:29" s="22" customFormat="1" hidden="1" x14ac:dyDescent="0.25">
      <c r="A135" s="22" t="str">
        <f>'LISTE DES PROFS'!A64</f>
        <v>ROUSSET</v>
      </c>
      <c r="B135" s="23"/>
      <c r="C135" s="23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5"/>
    </row>
    <row r="136" spans="1:29" s="22" customFormat="1" hidden="1" x14ac:dyDescent="0.25">
      <c r="A136" s="22" t="str">
        <f>'LISTE DES PROFS'!A65</f>
        <v>SAADI</v>
      </c>
      <c r="B136" s="23"/>
      <c r="C136" s="23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5"/>
    </row>
    <row r="137" spans="1:29" s="22" customFormat="1" hidden="1" x14ac:dyDescent="0.25">
      <c r="A137" s="22" t="str">
        <f>'LISTE DES PROFS'!A66</f>
        <v>SANCHEZ</v>
      </c>
      <c r="B137" s="23"/>
      <c r="C137" s="23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5"/>
    </row>
    <row r="138" spans="1:29" s="22" customFormat="1" hidden="1" x14ac:dyDescent="0.25">
      <c r="A138" s="22" t="str">
        <f>'LISTE DES PROFS'!A67</f>
        <v>SANZ</v>
      </c>
      <c r="B138" s="23"/>
      <c r="C138" s="23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5"/>
    </row>
    <row r="139" spans="1:29" s="22" customFormat="1" hidden="1" x14ac:dyDescent="0.25">
      <c r="A139" s="22" t="str">
        <f>'LISTE DES PROFS'!A68</f>
        <v>SELLOUM</v>
      </c>
      <c r="B139" s="23"/>
      <c r="C139" s="23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5"/>
    </row>
    <row r="140" spans="1:29" s="22" customFormat="1" hidden="1" x14ac:dyDescent="0.25">
      <c r="A140" s="22" t="str">
        <f>'LISTE DES PROFS'!A69</f>
        <v>SILVARES</v>
      </c>
      <c r="B140" s="23"/>
      <c r="C140" s="23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5"/>
    </row>
    <row r="141" spans="1:29" s="22" customFormat="1" hidden="1" x14ac:dyDescent="0.25">
      <c r="A141" s="22" t="str">
        <f>'LISTE DES PROFS'!A70</f>
        <v>SNAUWAERT</v>
      </c>
      <c r="B141" s="23"/>
      <c r="C141" s="23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5"/>
    </row>
    <row r="142" spans="1:29" s="22" customFormat="1" hidden="1" x14ac:dyDescent="0.25">
      <c r="A142" s="22" t="str">
        <f>'LISTE DES PROFS'!A71</f>
        <v>TAILLARD</v>
      </c>
      <c r="B142" s="23"/>
      <c r="C142" s="23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5"/>
    </row>
    <row r="143" spans="1:29" s="22" customFormat="1" hidden="1" x14ac:dyDescent="0.25">
      <c r="A143" s="22" t="str">
        <f>'LISTE DES PROFS'!A72</f>
        <v>TAYOL</v>
      </c>
      <c r="B143" s="23"/>
      <c r="C143" s="23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5"/>
    </row>
    <row r="144" spans="1:29" s="22" customFormat="1" hidden="1" x14ac:dyDescent="0.25">
      <c r="A144" s="22" t="str">
        <f>'LISTE DES PROFS'!A73</f>
        <v>TOHOURI</v>
      </c>
      <c r="B144" s="23"/>
      <c r="C144" s="23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5"/>
    </row>
    <row r="145" spans="1:29" s="22" customFormat="1" hidden="1" x14ac:dyDescent="0.25">
      <c r="A145" s="22" t="str">
        <f>'LISTE DES PROFS'!A74</f>
        <v>TOURTOIS</v>
      </c>
      <c r="B145" s="23"/>
      <c r="C145" s="23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5"/>
    </row>
    <row r="146" spans="1:29" s="22" customFormat="1" hidden="1" x14ac:dyDescent="0.25">
      <c r="A146" s="22" t="str">
        <f>'LISTE DES PROFS'!A75</f>
        <v>VIBERT</v>
      </c>
      <c r="B146" s="23"/>
      <c r="C146" s="23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5"/>
    </row>
    <row r="147" spans="1:29" s="22" customFormat="1" hidden="1" x14ac:dyDescent="0.25">
      <c r="A147" s="22" t="str">
        <f>'LISTE DES PROFS'!A76</f>
        <v>VIVIES</v>
      </c>
      <c r="B147" s="23"/>
      <c r="C147" s="23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5"/>
    </row>
    <row r="148" spans="1:29" s="22" customFormat="1" hidden="1" x14ac:dyDescent="0.25">
      <c r="A148" s="22" t="str">
        <f>'LISTE DES PROFS'!A77</f>
        <v>WAZANA</v>
      </c>
      <c r="B148" s="23"/>
      <c r="C148" s="23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5"/>
    </row>
    <row r="149" spans="1:29" s="22" customFormat="1" hidden="1" x14ac:dyDescent="0.25">
      <c r="A149" s="22" t="str">
        <f>'LISTE DES PROFS'!A78</f>
        <v>WEYERMAN</v>
      </c>
      <c r="B149" s="23"/>
      <c r="C149" s="23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  <c r="Z149" s="24"/>
      <c r="AA149" s="24"/>
      <c r="AB149" s="24"/>
      <c r="AC149" s="25"/>
    </row>
    <row r="150" spans="1:29" s="22" customFormat="1" hidden="1" x14ac:dyDescent="0.25">
      <c r="A150" s="22" t="str">
        <f>'LISTE DES PROFS'!A79</f>
        <v>WEYERMA</v>
      </c>
      <c r="B150" s="23"/>
      <c r="C150" s="23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5"/>
    </row>
    <row r="151" spans="1:29" s="22" customFormat="1" hidden="1" x14ac:dyDescent="0.25">
      <c r="A151" s="22">
        <f>'LISTE DES PROFS'!A80</f>
        <v>0</v>
      </c>
      <c r="B151" s="23"/>
      <c r="C151" s="23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5"/>
    </row>
    <row r="152" spans="1:29" s="22" customFormat="1" hidden="1" x14ac:dyDescent="0.25">
      <c r="A152" s="22">
        <f>'LISTE DES PROFS'!A81</f>
        <v>0</v>
      </c>
      <c r="B152" s="23"/>
      <c r="C152" s="23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5"/>
    </row>
    <row r="153" spans="1:29" s="22" customFormat="1" hidden="1" x14ac:dyDescent="0.25">
      <c r="A153" s="22">
        <f>'LISTE DES PROFS'!A82</f>
        <v>0</v>
      </c>
      <c r="B153" s="23"/>
      <c r="C153" s="23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  <c r="Z153" s="24"/>
      <c r="AA153" s="24"/>
      <c r="AB153" s="24"/>
      <c r="AC153" s="25"/>
    </row>
    <row r="154" spans="1:29" s="22" customFormat="1" hidden="1" x14ac:dyDescent="0.25">
      <c r="A154" s="22">
        <f>'LISTE DES PROFS'!A83</f>
        <v>0</v>
      </c>
      <c r="B154" s="23"/>
      <c r="C154" s="23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  <c r="Z154" s="24"/>
      <c r="AA154" s="24"/>
      <c r="AB154" s="24"/>
      <c r="AC154" s="25"/>
    </row>
    <row r="155" spans="1:29" s="22" customFormat="1" hidden="1" x14ac:dyDescent="0.25">
      <c r="A155" s="22">
        <f>'LISTE DES PROFS'!A84</f>
        <v>0</v>
      </c>
      <c r="B155" s="23"/>
      <c r="C155" s="23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5"/>
    </row>
    <row r="156" spans="1:29" s="22" customFormat="1" hidden="1" x14ac:dyDescent="0.25">
      <c r="A156" s="22">
        <f>'LISTE DES PROFS'!A85</f>
        <v>0</v>
      </c>
      <c r="B156" s="23"/>
      <c r="C156" s="23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5"/>
    </row>
    <row r="157" spans="1:29" s="22" customFormat="1" hidden="1" x14ac:dyDescent="0.25">
      <c r="A157" s="22">
        <f>'LISTE DES PROFS'!A86</f>
        <v>0</v>
      </c>
      <c r="B157" s="23"/>
      <c r="C157" s="23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5"/>
    </row>
    <row r="158" spans="1:29" s="22" customFormat="1" hidden="1" x14ac:dyDescent="0.25">
      <c r="A158" s="22">
        <f>'LISTE DES PROFS'!A87</f>
        <v>0</v>
      </c>
      <c r="B158" s="23"/>
      <c r="C158" s="23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5"/>
    </row>
    <row r="159" spans="1:29" s="22" customFormat="1" hidden="1" x14ac:dyDescent="0.25">
      <c r="A159" s="22">
        <f>'LISTE DES PROFS'!A88</f>
        <v>0</v>
      </c>
      <c r="B159" s="23"/>
      <c r="C159" s="23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5"/>
    </row>
    <row r="160" spans="1:29" s="22" customFormat="1" hidden="1" x14ac:dyDescent="0.25">
      <c r="A160" s="22">
        <f>'LISTE DES PROFS'!A89</f>
        <v>0</v>
      </c>
      <c r="B160" s="23"/>
      <c r="C160" s="23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5"/>
    </row>
    <row r="161" spans="1:29" s="22" customFormat="1" hidden="1" x14ac:dyDescent="0.25">
      <c r="A161" s="22">
        <f>'LISTE DES PROFS'!A90</f>
        <v>0</v>
      </c>
      <c r="B161" s="23"/>
      <c r="C161" s="23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5"/>
    </row>
    <row r="162" spans="1:29" s="22" customFormat="1" hidden="1" x14ac:dyDescent="0.25">
      <c r="A162" s="22">
        <f>'LISTE DES PROFS'!A91</f>
        <v>0</v>
      </c>
      <c r="B162" s="23"/>
      <c r="C162" s="23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5"/>
    </row>
    <row r="163" spans="1:29" s="22" customFormat="1" hidden="1" x14ac:dyDescent="0.25">
      <c r="A163" s="22">
        <f>'LISTE DES PROFS'!A92</f>
        <v>0</v>
      </c>
      <c r="B163" s="23"/>
      <c r="C163" s="23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4"/>
      <c r="X163" s="24"/>
      <c r="Y163" s="24"/>
      <c r="Z163" s="24"/>
      <c r="AA163" s="24"/>
      <c r="AB163" s="24"/>
      <c r="AC163" s="25"/>
    </row>
    <row r="164" spans="1:29" s="22" customFormat="1" hidden="1" x14ac:dyDescent="0.25">
      <c r="A164" s="22">
        <f>'LISTE DES PROFS'!A93</f>
        <v>0</v>
      </c>
      <c r="B164" s="23"/>
      <c r="C164" s="23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4"/>
      <c r="X164" s="24"/>
      <c r="Y164" s="24"/>
      <c r="Z164" s="24"/>
      <c r="AA164" s="24"/>
      <c r="AB164" s="24"/>
      <c r="AC164" s="25"/>
    </row>
    <row r="165" spans="1:29" s="22" customFormat="1" hidden="1" x14ac:dyDescent="0.25">
      <c r="A165" s="22">
        <f>'LISTE DES PROFS'!A94</f>
        <v>0</v>
      </c>
      <c r="B165" s="23"/>
      <c r="C165" s="23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4"/>
      <c r="X165" s="24"/>
      <c r="Y165" s="24"/>
      <c r="Z165" s="24"/>
      <c r="AA165" s="24"/>
      <c r="AB165" s="24"/>
      <c r="AC165" s="25"/>
    </row>
    <row r="166" spans="1:29" s="22" customFormat="1" hidden="1" x14ac:dyDescent="0.25">
      <c r="A166" s="22">
        <f>'LISTE DES PROFS'!A95</f>
        <v>0</v>
      </c>
      <c r="B166" s="23"/>
      <c r="C166" s="23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5"/>
    </row>
    <row r="167" spans="1:29" s="22" customFormat="1" hidden="1" x14ac:dyDescent="0.25">
      <c r="A167" s="22">
        <f>'LISTE DES PROFS'!A96</f>
        <v>0</v>
      </c>
      <c r="B167" s="23"/>
      <c r="C167" s="23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4"/>
      <c r="X167" s="24"/>
      <c r="Y167" s="24"/>
      <c r="Z167" s="24"/>
      <c r="AA167" s="24"/>
      <c r="AB167" s="24"/>
      <c r="AC167" s="25"/>
    </row>
    <row r="168" spans="1:29" s="22" customFormat="1" hidden="1" x14ac:dyDescent="0.25">
      <c r="A168" s="22">
        <f>'LISTE DES PROFS'!A97</f>
        <v>0</v>
      </c>
      <c r="B168" s="23"/>
      <c r="C168" s="23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4"/>
      <c r="X168" s="24"/>
      <c r="Y168" s="24"/>
      <c r="Z168" s="24"/>
      <c r="AA168" s="24"/>
      <c r="AB168" s="24"/>
      <c r="AC168" s="25"/>
    </row>
    <row r="169" spans="1:29" s="22" customFormat="1" hidden="1" x14ac:dyDescent="0.25">
      <c r="A169" s="22">
        <f>'LISTE DES PROFS'!A98</f>
        <v>0</v>
      </c>
      <c r="B169" s="23"/>
      <c r="C169" s="23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4"/>
      <c r="X169" s="24"/>
      <c r="Y169" s="24"/>
      <c r="Z169" s="24"/>
      <c r="AA169" s="24"/>
      <c r="AB169" s="24"/>
      <c r="AC169" s="25"/>
    </row>
    <row r="170" spans="1:29" s="22" customFormat="1" hidden="1" x14ac:dyDescent="0.25">
      <c r="A170" s="22">
        <f>'LISTE DES PROFS'!A99</f>
        <v>0</v>
      </c>
      <c r="B170" s="23"/>
      <c r="C170" s="23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4"/>
      <c r="X170" s="24"/>
      <c r="Y170" s="24"/>
      <c r="Z170" s="24"/>
      <c r="AA170" s="24"/>
      <c r="AB170" s="24"/>
      <c r="AC170" s="25"/>
    </row>
    <row r="171" spans="1:29" s="22" customFormat="1" hidden="1" x14ac:dyDescent="0.25">
      <c r="A171" s="22">
        <f>'LISTE DES PROFS'!A100</f>
        <v>0</v>
      </c>
      <c r="B171" s="23"/>
      <c r="C171" s="23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4"/>
      <c r="X171" s="24"/>
      <c r="Y171" s="24"/>
      <c r="Z171" s="24"/>
      <c r="AA171" s="24"/>
      <c r="AB171" s="24"/>
      <c r="AC171" s="25"/>
    </row>
    <row r="172" spans="1:29" s="22" customFormat="1" hidden="1" x14ac:dyDescent="0.25">
      <c r="A172" s="22">
        <f>'LISTE DES PROFS'!A101</f>
        <v>0</v>
      </c>
      <c r="B172" s="23"/>
      <c r="C172" s="23"/>
      <c r="D172" s="24"/>
      <c r="E172" s="24"/>
      <c r="F172" s="24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24"/>
      <c r="S172" s="24"/>
      <c r="T172" s="24"/>
      <c r="U172" s="24"/>
      <c r="V172" s="24"/>
      <c r="W172" s="24"/>
      <c r="X172" s="24"/>
      <c r="Y172" s="24"/>
      <c r="Z172" s="24"/>
      <c r="AA172" s="24"/>
      <c r="AB172" s="24"/>
      <c r="AC172" s="25"/>
    </row>
    <row r="173" spans="1:29" s="22" customFormat="1" hidden="1" x14ac:dyDescent="0.25">
      <c r="A173" s="22">
        <f>'LISTE DES PROFS'!A102</f>
        <v>0</v>
      </c>
      <c r="B173" s="23"/>
      <c r="C173" s="23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24"/>
      <c r="S173" s="24"/>
      <c r="T173" s="24"/>
      <c r="U173" s="24"/>
      <c r="V173" s="24"/>
      <c r="W173" s="24"/>
      <c r="X173" s="24"/>
      <c r="Y173" s="24"/>
      <c r="Z173" s="24"/>
      <c r="AA173" s="24"/>
      <c r="AB173" s="24"/>
      <c r="AC173" s="25"/>
    </row>
    <row r="174" spans="1:29" s="22" customFormat="1" hidden="1" x14ac:dyDescent="0.25">
      <c r="A174" s="22">
        <f>'LISTE DES PROFS'!A103</f>
        <v>0</v>
      </c>
      <c r="B174" s="23"/>
      <c r="C174" s="23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5"/>
    </row>
    <row r="175" spans="1:29" s="22" customFormat="1" hidden="1" x14ac:dyDescent="0.25">
      <c r="A175" s="22">
        <f>'LISTE DES PROFS'!A104</f>
        <v>0</v>
      </c>
      <c r="B175" s="23"/>
      <c r="C175" s="23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5"/>
    </row>
    <row r="176" spans="1:29" s="22" customFormat="1" hidden="1" x14ac:dyDescent="0.25">
      <c r="A176" s="22">
        <f>'LISTE DES PROFS'!A105</f>
        <v>0</v>
      </c>
      <c r="B176" s="23"/>
      <c r="C176" s="23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5"/>
    </row>
    <row r="177" spans="1:29" s="22" customFormat="1" hidden="1" x14ac:dyDescent="0.25">
      <c r="A177" s="22">
        <f>'LISTE DES PROFS'!A106</f>
        <v>0</v>
      </c>
      <c r="B177" s="23"/>
      <c r="C177" s="23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5"/>
    </row>
    <row r="178" spans="1:29" s="22" customFormat="1" hidden="1" x14ac:dyDescent="0.25">
      <c r="A178" s="22">
        <f>'LISTE DES PROFS'!A107</f>
        <v>0</v>
      </c>
      <c r="B178" s="23"/>
      <c r="C178" s="23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4"/>
      <c r="P178" s="24"/>
      <c r="Q178" s="24"/>
      <c r="R178" s="24"/>
      <c r="S178" s="24"/>
      <c r="T178" s="24"/>
      <c r="U178" s="24"/>
      <c r="V178" s="24"/>
      <c r="W178" s="24"/>
      <c r="X178" s="24"/>
      <c r="Y178" s="24"/>
      <c r="Z178" s="24"/>
      <c r="AA178" s="24"/>
      <c r="AB178" s="24"/>
      <c r="AC178" s="25"/>
    </row>
    <row r="179" spans="1:29" s="22" customFormat="1" hidden="1" x14ac:dyDescent="0.25">
      <c r="A179" s="22">
        <f>'LISTE DES PROFS'!A108</f>
        <v>0</v>
      </c>
      <c r="B179" s="23"/>
      <c r="C179" s="23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4"/>
      <c r="P179" s="24"/>
      <c r="Q179" s="24"/>
      <c r="R179" s="24"/>
      <c r="S179" s="24"/>
      <c r="T179" s="24"/>
      <c r="U179" s="24"/>
      <c r="V179" s="24"/>
      <c r="W179" s="24"/>
      <c r="X179" s="24"/>
      <c r="Y179" s="24"/>
      <c r="Z179" s="24"/>
      <c r="AA179" s="24"/>
      <c r="AB179" s="24"/>
      <c r="AC179" s="25"/>
    </row>
    <row r="180" spans="1:29" s="22" customFormat="1" hidden="1" x14ac:dyDescent="0.25">
      <c r="A180" s="22">
        <f>'LISTE DES PROFS'!A109</f>
        <v>0</v>
      </c>
      <c r="B180" s="23"/>
      <c r="C180" s="23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  <c r="S180" s="24"/>
      <c r="T180" s="24"/>
      <c r="U180" s="24"/>
      <c r="V180" s="24"/>
      <c r="W180" s="24"/>
      <c r="X180" s="24"/>
      <c r="Y180" s="24"/>
      <c r="Z180" s="24"/>
      <c r="AA180" s="24"/>
      <c r="AB180" s="24"/>
      <c r="AC180" s="25"/>
    </row>
    <row r="181" spans="1:29" s="22" customFormat="1" hidden="1" x14ac:dyDescent="0.25">
      <c r="A181" s="22">
        <f>'LISTE DES PROFS'!A110</f>
        <v>0</v>
      </c>
      <c r="B181" s="23"/>
      <c r="C181" s="23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4"/>
      <c r="P181" s="24"/>
      <c r="Q181" s="24"/>
      <c r="R181" s="24"/>
      <c r="S181" s="24"/>
      <c r="T181" s="24"/>
      <c r="U181" s="24"/>
      <c r="V181" s="24"/>
      <c r="W181" s="24"/>
      <c r="X181" s="24"/>
      <c r="Y181" s="24"/>
      <c r="Z181" s="24"/>
      <c r="AA181" s="24"/>
      <c r="AB181" s="24"/>
      <c r="AC181" s="25"/>
    </row>
    <row r="182" spans="1:29" s="22" customFormat="1" hidden="1" x14ac:dyDescent="0.25">
      <c r="A182" s="22">
        <f>'LISTE DES PROFS'!A111</f>
        <v>0</v>
      </c>
      <c r="B182" s="23"/>
      <c r="C182" s="23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5"/>
    </row>
    <row r="183" spans="1:29" s="22" customFormat="1" hidden="1" x14ac:dyDescent="0.25">
      <c r="A183" s="22">
        <f>'LISTE DES PROFS'!A112</f>
        <v>0</v>
      </c>
      <c r="B183" s="23"/>
      <c r="C183" s="23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4"/>
      <c r="P183" s="24"/>
      <c r="Q183" s="24"/>
      <c r="R183" s="24"/>
      <c r="S183" s="24"/>
      <c r="T183" s="24"/>
      <c r="U183" s="24"/>
      <c r="V183" s="24"/>
      <c r="W183" s="24"/>
      <c r="X183" s="24"/>
      <c r="Y183" s="24"/>
      <c r="Z183" s="24"/>
      <c r="AA183" s="24"/>
      <c r="AB183" s="24"/>
      <c r="AC183" s="25"/>
    </row>
    <row r="184" spans="1:29" s="22" customFormat="1" hidden="1" x14ac:dyDescent="0.25">
      <c r="A184" s="22">
        <f>'LISTE DES PROFS'!A113</f>
        <v>0</v>
      </c>
      <c r="B184" s="23"/>
      <c r="C184" s="23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4"/>
      <c r="P184" s="24"/>
      <c r="Q184" s="24"/>
      <c r="R184" s="24"/>
      <c r="S184" s="24"/>
      <c r="T184" s="24"/>
      <c r="U184" s="24"/>
      <c r="V184" s="24"/>
      <c r="W184" s="24"/>
      <c r="X184" s="24"/>
      <c r="Y184" s="24"/>
      <c r="Z184" s="24"/>
      <c r="AA184" s="24"/>
      <c r="AB184" s="24"/>
      <c r="AC184" s="25"/>
    </row>
    <row r="185" spans="1:29" s="22" customFormat="1" hidden="1" x14ac:dyDescent="0.25">
      <c r="A185" s="22">
        <f>'LISTE DES PROFS'!A114</f>
        <v>0</v>
      </c>
      <c r="B185" s="23"/>
      <c r="C185" s="23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4"/>
      <c r="O185" s="24"/>
      <c r="P185" s="24"/>
      <c r="Q185" s="24"/>
      <c r="R185" s="24"/>
      <c r="S185" s="24"/>
      <c r="T185" s="24"/>
      <c r="U185" s="24"/>
      <c r="V185" s="24"/>
      <c r="W185" s="24"/>
      <c r="X185" s="24"/>
      <c r="Y185" s="24"/>
      <c r="Z185" s="24"/>
      <c r="AA185" s="24"/>
      <c r="AB185" s="24"/>
      <c r="AC185" s="25"/>
    </row>
    <row r="186" spans="1:29" s="22" customFormat="1" hidden="1" x14ac:dyDescent="0.25">
      <c r="A186" s="22">
        <f>'LISTE DES PROFS'!A115</f>
        <v>0</v>
      </c>
      <c r="B186" s="23"/>
      <c r="C186" s="23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4"/>
      <c r="S186" s="24"/>
      <c r="T186" s="24"/>
      <c r="U186" s="24"/>
      <c r="V186" s="24"/>
      <c r="W186" s="24"/>
      <c r="X186" s="24"/>
      <c r="Y186" s="24"/>
      <c r="Z186" s="24"/>
      <c r="AA186" s="24"/>
      <c r="AB186" s="24"/>
      <c r="AC186" s="25"/>
    </row>
    <row r="187" spans="1:29" s="22" customFormat="1" hidden="1" x14ac:dyDescent="0.25">
      <c r="A187" s="22">
        <f>'LISTE DES PROFS'!A116</f>
        <v>0</v>
      </c>
      <c r="B187" s="23"/>
      <c r="C187" s="23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4"/>
      <c r="P187" s="24"/>
      <c r="Q187" s="24"/>
      <c r="R187" s="24"/>
      <c r="S187" s="24"/>
      <c r="T187" s="24"/>
      <c r="U187" s="24"/>
      <c r="V187" s="24"/>
      <c r="W187" s="24"/>
      <c r="X187" s="24"/>
      <c r="Y187" s="24"/>
      <c r="Z187" s="24"/>
      <c r="AA187" s="24"/>
      <c r="AB187" s="24"/>
      <c r="AC187" s="25"/>
    </row>
    <row r="188" spans="1:29" s="22" customFormat="1" hidden="1" x14ac:dyDescent="0.25">
      <c r="A188" s="22">
        <f>'LISTE DES PROFS'!A117</f>
        <v>0</v>
      </c>
      <c r="B188" s="23"/>
      <c r="C188" s="23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5"/>
    </row>
    <row r="189" spans="1:29" s="22" customFormat="1" hidden="1" x14ac:dyDescent="0.25">
      <c r="A189" s="22">
        <f>'LISTE DES PROFS'!A118</f>
        <v>0</v>
      </c>
      <c r="B189" s="23"/>
      <c r="C189" s="23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  <c r="Z189" s="24"/>
      <c r="AA189" s="24"/>
      <c r="AB189" s="24"/>
      <c r="AC189" s="25"/>
    </row>
    <row r="190" spans="1:29" s="22" customFormat="1" hidden="1" x14ac:dyDescent="0.25">
      <c r="A190" s="22">
        <f>'LISTE DES PROFS'!A119</f>
        <v>0</v>
      </c>
      <c r="B190" s="23"/>
      <c r="C190" s="23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4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5"/>
    </row>
    <row r="191" spans="1:29" s="22" customFormat="1" hidden="1" x14ac:dyDescent="0.25">
      <c r="A191" s="22">
        <f>'LISTE DES PROFS'!A120</f>
        <v>0</v>
      </c>
      <c r="B191" s="23"/>
      <c r="C191" s="23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4"/>
      <c r="O191" s="24"/>
      <c r="P191" s="24"/>
      <c r="Q191" s="24"/>
      <c r="R191" s="24"/>
      <c r="S191" s="24"/>
      <c r="T191" s="24"/>
      <c r="U191" s="24"/>
      <c r="V191" s="24"/>
      <c r="W191" s="24"/>
      <c r="X191" s="24"/>
      <c r="Y191" s="24"/>
      <c r="Z191" s="24"/>
      <c r="AA191" s="24"/>
      <c r="AB191" s="24"/>
      <c r="AC191" s="25"/>
    </row>
    <row r="192" spans="1:29" s="22" customFormat="1" hidden="1" x14ac:dyDescent="0.25">
      <c r="A192" s="22">
        <f>'LISTE DES PROFS'!A121</f>
        <v>0</v>
      </c>
      <c r="B192" s="23"/>
      <c r="C192" s="23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4"/>
      <c r="O192" s="24"/>
      <c r="P192" s="24"/>
      <c r="Q192" s="24"/>
      <c r="R192" s="24"/>
      <c r="S192" s="24"/>
      <c r="T192" s="24"/>
      <c r="U192" s="24"/>
      <c r="V192" s="24"/>
      <c r="W192" s="24"/>
      <c r="X192" s="24"/>
      <c r="Y192" s="24"/>
      <c r="Z192" s="24"/>
      <c r="AA192" s="24"/>
      <c r="AB192" s="24"/>
      <c r="AC192" s="25"/>
    </row>
    <row r="193" spans="1:29" s="22" customFormat="1" hidden="1" x14ac:dyDescent="0.25">
      <c r="A193" s="22">
        <f>'LISTE DES PROFS'!A122</f>
        <v>0</v>
      </c>
      <c r="B193" s="23"/>
      <c r="C193" s="23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5"/>
    </row>
    <row r="194" spans="1:29" s="22" customFormat="1" hidden="1" x14ac:dyDescent="0.25">
      <c r="A194" s="22">
        <f>'LISTE DES PROFS'!A123</f>
        <v>0</v>
      </c>
      <c r="B194" s="23"/>
      <c r="C194" s="23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5"/>
    </row>
    <row r="195" spans="1:29" s="22" customFormat="1" hidden="1" x14ac:dyDescent="0.25">
      <c r="A195" s="22">
        <f>'LISTE DES PROFS'!A124</f>
        <v>0</v>
      </c>
      <c r="B195" s="23"/>
      <c r="C195" s="23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5"/>
    </row>
    <row r="196" spans="1:29" s="22" customFormat="1" hidden="1" x14ac:dyDescent="0.25">
      <c r="A196" s="22">
        <f>'LISTE DES PROFS'!A125</f>
        <v>0</v>
      </c>
      <c r="B196" s="23"/>
      <c r="C196" s="23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4"/>
      <c r="P196" s="24"/>
      <c r="Q196" s="24"/>
      <c r="R196" s="24"/>
      <c r="S196" s="24"/>
      <c r="T196" s="24"/>
      <c r="U196" s="24"/>
      <c r="V196" s="24"/>
      <c r="W196" s="24"/>
      <c r="X196" s="24"/>
      <c r="Y196" s="24"/>
      <c r="Z196" s="24"/>
      <c r="AA196" s="24"/>
      <c r="AB196" s="24"/>
      <c r="AC196" s="25"/>
    </row>
    <row r="197" spans="1:29" s="22" customFormat="1" hidden="1" x14ac:dyDescent="0.25">
      <c r="A197" s="22">
        <f>'LISTE DES PROFS'!A126</f>
        <v>0</v>
      </c>
      <c r="B197" s="23"/>
      <c r="C197" s="23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4"/>
      <c r="P197" s="24"/>
      <c r="Q197" s="24"/>
      <c r="R197" s="24"/>
      <c r="S197" s="24"/>
      <c r="T197" s="24"/>
      <c r="U197" s="24"/>
      <c r="V197" s="24"/>
      <c r="W197" s="24"/>
      <c r="X197" s="24"/>
      <c r="Y197" s="24"/>
      <c r="Z197" s="24"/>
      <c r="AA197" s="24"/>
      <c r="AB197" s="24"/>
      <c r="AC197" s="25"/>
    </row>
    <row r="198" spans="1:29" s="22" customFormat="1" hidden="1" x14ac:dyDescent="0.25">
      <c r="A198" s="22">
        <f>'LISTE DES PROFS'!A127</f>
        <v>0</v>
      </c>
      <c r="B198" s="23"/>
      <c r="C198" s="23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4"/>
      <c r="P198" s="24"/>
      <c r="Q198" s="24"/>
      <c r="R198" s="24"/>
      <c r="S198" s="24"/>
      <c r="T198" s="24"/>
      <c r="U198" s="24"/>
      <c r="V198" s="24"/>
      <c r="W198" s="24"/>
      <c r="X198" s="24"/>
      <c r="Y198" s="24"/>
      <c r="Z198" s="24"/>
      <c r="AA198" s="24"/>
      <c r="AB198" s="24"/>
      <c r="AC198" s="25"/>
    </row>
    <row r="199" spans="1:29" s="22" customFormat="1" hidden="1" x14ac:dyDescent="0.25">
      <c r="A199" s="22">
        <f>'LISTE DES PROFS'!A128</f>
        <v>0</v>
      </c>
      <c r="B199" s="23"/>
      <c r="C199" s="23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5"/>
    </row>
    <row r="200" spans="1:29" s="22" customFormat="1" hidden="1" x14ac:dyDescent="0.25">
      <c r="A200" s="22">
        <f>'LISTE DES PROFS'!A129</f>
        <v>0</v>
      </c>
      <c r="B200" s="23"/>
      <c r="C200" s="23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4"/>
      <c r="P200" s="24"/>
      <c r="Q200" s="24"/>
      <c r="R200" s="24"/>
      <c r="S200" s="24"/>
      <c r="T200" s="24"/>
      <c r="U200" s="24"/>
      <c r="V200" s="24"/>
      <c r="W200" s="24"/>
      <c r="X200" s="24"/>
      <c r="Y200" s="24"/>
      <c r="Z200" s="24"/>
      <c r="AA200" s="24"/>
      <c r="AB200" s="24"/>
      <c r="AC200" s="25"/>
    </row>
    <row r="201" spans="1:29" s="22" customFormat="1" hidden="1" x14ac:dyDescent="0.25">
      <c r="A201" s="22">
        <f>'LISTE DES PROFS'!A130</f>
        <v>0</v>
      </c>
      <c r="B201" s="23"/>
      <c r="C201" s="23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4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5"/>
    </row>
    <row r="202" spans="1:29" s="22" customFormat="1" hidden="1" x14ac:dyDescent="0.25">
      <c r="A202" s="22">
        <f>'LISTE DES PROFS'!A131</f>
        <v>0</v>
      </c>
      <c r="B202" s="23"/>
      <c r="C202" s="23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5"/>
    </row>
    <row r="203" spans="1:29" s="22" customFormat="1" hidden="1" x14ac:dyDescent="0.25">
      <c r="A203" s="22">
        <f>'LISTE DES PROFS'!A132</f>
        <v>0</v>
      </c>
      <c r="B203" s="23"/>
      <c r="C203" s="23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4"/>
      <c r="O203" s="24"/>
      <c r="P203" s="24"/>
      <c r="Q203" s="24"/>
      <c r="R203" s="24"/>
      <c r="S203" s="24"/>
      <c r="T203" s="24"/>
      <c r="U203" s="24"/>
      <c r="V203" s="24"/>
      <c r="W203" s="24"/>
      <c r="X203" s="24"/>
      <c r="Y203" s="24"/>
      <c r="Z203" s="24"/>
      <c r="AA203" s="24"/>
      <c r="AB203" s="24"/>
      <c r="AC203" s="25"/>
    </row>
    <row r="204" spans="1:29" s="22" customFormat="1" hidden="1" x14ac:dyDescent="0.25">
      <c r="A204" s="22">
        <f>'LISTE DES PROFS'!A133</f>
        <v>0</v>
      </c>
      <c r="B204" s="23"/>
      <c r="C204" s="23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4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5"/>
    </row>
    <row r="205" spans="1:29" s="22" customFormat="1" hidden="1" x14ac:dyDescent="0.25">
      <c r="A205" s="22">
        <f>'LISTE DES PROFS'!A134</f>
        <v>0</v>
      </c>
      <c r="B205" s="23"/>
      <c r="C205" s="23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5"/>
    </row>
    <row r="206" spans="1:29" s="22" customFormat="1" hidden="1" x14ac:dyDescent="0.25">
      <c r="A206" s="22">
        <f>'LISTE DES PROFS'!A135</f>
        <v>0</v>
      </c>
      <c r="B206" s="23"/>
      <c r="C206" s="23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5"/>
    </row>
    <row r="207" spans="1:29" s="22" customFormat="1" hidden="1" x14ac:dyDescent="0.25">
      <c r="A207" s="22">
        <f>'LISTE DES PROFS'!A136</f>
        <v>0</v>
      </c>
      <c r="B207" s="23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5"/>
    </row>
    <row r="208" spans="1:29" s="22" customFormat="1" hidden="1" x14ac:dyDescent="0.25">
      <c r="A208" s="22">
        <f>'LISTE DES PROFS'!A137</f>
        <v>0</v>
      </c>
      <c r="B208" s="23"/>
      <c r="C208" s="23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5"/>
    </row>
    <row r="209" spans="1:29" s="22" customFormat="1" hidden="1" x14ac:dyDescent="0.25">
      <c r="A209" s="22">
        <f>'LISTE DES PROFS'!A138</f>
        <v>0</v>
      </c>
      <c r="B209" s="23"/>
      <c r="C209" s="23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4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5"/>
    </row>
    <row r="210" spans="1:29" s="22" customFormat="1" hidden="1" x14ac:dyDescent="0.25">
      <c r="A210" s="22">
        <f>'LISTE DES PROFS'!A139</f>
        <v>0</v>
      </c>
      <c r="B210" s="23"/>
      <c r="C210" s="23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4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5"/>
    </row>
    <row r="211" spans="1:29" s="22" customFormat="1" hidden="1" x14ac:dyDescent="0.25">
      <c r="A211" s="22">
        <f>'LISTE DES PROFS'!A140</f>
        <v>0</v>
      </c>
      <c r="B211" s="23"/>
      <c r="C211" s="23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4"/>
      <c r="O211" s="24"/>
      <c r="P211" s="24"/>
      <c r="Q211" s="24"/>
      <c r="R211" s="24"/>
      <c r="S211" s="24"/>
      <c r="T211" s="24"/>
      <c r="U211" s="24"/>
      <c r="V211" s="24"/>
      <c r="W211" s="24"/>
      <c r="X211" s="24"/>
      <c r="Y211" s="24"/>
      <c r="Z211" s="24"/>
      <c r="AA211" s="24"/>
      <c r="AB211" s="24"/>
      <c r="AC211" s="25"/>
    </row>
    <row r="212" spans="1:29" s="22" customFormat="1" hidden="1" x14ac:dyDescent="0.25">
      <c r="A212" s="22">
        <f>'LISTE DES PROFS'!A141</f>
        <v>0</v>
      </c>
      <c r="B212" s="23"/>
      <c r="C212" s="23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5"/>
    </row>
    <row r="213" spans="1:29" s="22" customFormat="1" hidden="1" x14ac:dyDescent="0.25">
      <c r="A213" s="22">
        <f>'LISTE DES PROFS'!A142</f>
        <v>0</v>
      </c>
      <c r="B213" s="23"/>
      <c r="C213" s="23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5"/>
    </row>
    <row r="214" spans="1:29" s="22" customFormat="1" hidden="1" x14ac:dyDescent="0.25">
      <c r="A214" s="22">
        <f>'LISTE DES PROFS'!A143</f>
        <v>0</v>
      </c>
      <c r="B214" s="23"/>
      <c r="C214" s="23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5"/>
    </row>
    <row r="215" spans="1:29" s="22" customFormat="1" hidden="1" x14ac:dyDescent="0.25">
      <c r="A215" s="22">
        <f>'LISTE DES PROFS'!A144</f>
        <v>0</v>
      </c>
      <c r="B215" s="23"/>
      <c r="C215" s="23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5"/>
    </row>
    <row r="216" spans="1:29" s="22" customFormat="1" hidden="1" x14ac:dyDescent="0.25">
      <c r="A216" s="22">
        <f>'LISTE DES PROFS'!A145</f>
        <v>0</v>
      </c>
      <c r="B216" s="23"/>
      <c r="C216" s="23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4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5"/>
    </row>
    <row r="217" spans="1:29" s="22" customFormat="1" hidden="1" x14ac:dyDescent="0.25">
      <c r="A217" s="22">
        <f>'LISTE DES PROFS'!A146</f>
        <v>0</v>
      </c>
      <c r="B217" s="23"/>
      <c r="C217" s="23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5"/>
    </row>
    <row r="218" spans="1:29" s="22" customFormat="1" hidden="1" x14ac:dyDescent="0.25">
      <c r="A218" s="22">
        <f>'LISTE DES PROFS'!A147</f>
        <v>0</v>
      </c>
      <c r="B218" s="23"/>
      <c r="C218" s="23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5"/>
    </row>
    <row r="219" spans="1:29" s="22" customFormat="1" hidden="1" x14ac:dyDescent="0.25">
      <c r="A219" s="22">
        <f>'LISTE DES PROFS'!A148</f>
        <v>0</v>
      </c>
      <c r="B219" s="23"/>
      <c r="C219" s="23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4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5"/>
    </row>
    <row r="220" spans="1:29" s="22" customFormat="1" hidden="1" x14ac:dyDescent="0.25">
      <c r="A220" s="22">
        <f>'LISTE DES PROFS'!A149</f>
        <v>0</v>
      </c>
      <c r="B220" s="23"/>
      <c r="C220" s="23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5"/>
    </row>
    <row r="221" spans="1:29" s="22" customFormat="1" hidden="1" x14ac:dyDescent="0.25">
      <c r="A221" s="22">
        <f>'LISTE DES PROFS'!A150</f>
        <v>0</v>
      </c>
      <c r="B221" s="23"/>
      <c r="C221" s="23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4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5"/>
    </row>
    <row r="222" spans="1:29" s="22" customFormat="1" hidden="1" x14ac:dyDescent="0.25">
      <c r="A222" s="22">
        <f>'LISTE DES PROFS'!A151</f>
        <v>0</v>
      </c>
      <c r="B222" s="23"/>
      <c r="C222" s="23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5"/>
    </row>
    <row r="223" spans="1:29" s="22" customFormat="1" hidden="1" x14ac:dyDescent="0.25">
      <c r="B223" s="23"/>
      <c r="C223" s="23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5"/>
    </row>
    <row r="224" spans="1:29" s="22" customFormat="1" x14ac:dyDescent="0.25">
      <c r="B224" s="23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5"/>
    </row>
    <row r="225" spans="1:29" s="22" customFormat="1" x14ac:dyDescent="0.25">
      <c r="B225" s="23"/>
      <c r="C225" s="23"/>
      <c r="D225" s="24"/>
      <c r="E225" s="24"/>
      <c r="F225" s="24"/>
      <c r="G225" s="24"/>
      <c r="H225" s="24"/>
      <c r="I225" s="24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5"/>
    </row>
    <row r="226" spans="1:29" s="22" customFormat="1" x14ac:dyDescent="0.25">
      <c r="B226" s="23"/>
      <c r="C226" s="23"/>
      <c r="D226" s="24"/>
      <c r="E226" s="24"/>
      <c r="F226" s="24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5"/>
    </row>
    <row r="227" spans="1:29" s="592" customFormat="1" ht="46.5" x14ac:dyDescent="0.25">
      <c r="A227" s="1103"/>
      <c r="B227" s="1104"/>
      <c r="C227" s="1104"/>
      <c r="D227" s="1104"/>
      <c r="E227" s="1104"/>
      <c r="F227" s="590"/>
      <c r="G227" s="590"/>
      <c r="H227" s="590"/>
      <c r="I227" s="590"/>
      <c r="J227" s="590"/>
      <c r="K227" s="590"/>
      <c r="L227" s="590"/>
      <c r="M227" s="590"/>
      <c r="N227" s="590"/>
      <c r="O227" s="590"/>
      <c r="P227" s="590"/>
      <c r="Q227" s="590"/>
      <c r="R227" s="590"/>
      <c r="S227" s="590"/>
      <c r="T227" s="590"/>
      <c r="U227" s="590"/>
      <c r="V227" s="590"/>
      <c r="W227" s="590"/>
      <c r="X227" s="590"/>
      <c r="Y227" s="590"/>
      <c r="Z227" s="590"/>
      <c r="AA227" s="590"/>
      <c r="AB227" s="590"/>
      <c r="AC227" s="591"/>
    </row>
    <row r="228" spans="1:29" s="592" customFormat="1" ht="23.25" x14ac:dyDescent="0.25">
      <c r="A228" s="1085"/>
      <c r="B228" s="1086"/>
      <c r="C228" s="1068"/>
      <c r="D228" s="1068"/>
      <c r="E228" s="595"/>
      <c r="F228" s="590"/>
      <c r="G228" s="590"/>
      <c r="H228" s="590"/>
      <c r="I228" s="590"/>
      <c r="J228" s="590"/>
      <c r="K228" s="590"/>
      <c r="L228" s="590"/>
      <c r="M228" s="590"/>
      <c r="N228" s="590"/>
      <c r="O228" s="590"/>
      <c r="P228" s="590"/>
      <c r="Q228" s="590"/>
      <c r="R228" s="590"/>
      <c r="S228" s="590"/>
      <c r="T228" s="590"/>
      <c r="U228" s="590"/>
      <c r="V228" s="590"/>
      <c r="W228" s="590"/>
      <c r="X228" s="590"/>
      <c r="Y228" s="590"/>
      <c r="Z228" s="590"/>
      <c r="AA228" s="590"/>
      <c r="AB228" s="590"/>
      <c r="AC228" s="591"/>
    </row>
    <row r="229" spans="1:29" s="592" customFormat="1" ht="20.25" x14ac:dyDescent="0.25">
      <c r="A229" s="596"/>
      <c r="B229" s="596"/>
      <c r="C229" s="1069"/>
      <c r="D229" s="1069"/>
      <c r="E229" s="597"/>
      <c r="F229" s="590"/>
      <c r="G229" s="590"/>
      <c r="H229" s="590"/>
      <c r="I229" s="590"/>
      <c r="J229" s="590"/>
      <c r="K229" s="590"/>
      <c r="L229" s="590"/>
      <c r="M229" s="590"/>
      <c r="N229" s="590"/>
      <c r="O229" s="590"/>
      <c r="P229" s="590"/>
      <c r="Q229" s="590"/>
      <c r="R229" s="590"/>
      <c r="S229" s="590"/>
      <c r="T229" s="590"/>
      <c r="U229" s="590"/>
      <c r="V229" s="590"/>
      <c r="W229" s="590"/>
      <c r="X229" s="590"/>
      <c r="Y229" s="590"/>
      <c r="Z229" s="590"/>
      <c r="AA229" s="590"/>
      <c r="AB229" s="590"/>
      <c r="AC229" s="591"/>
    </row>
    <row r="230" spans="1:29" s="592" customFormat="1" ht="26.25" x14ac:dyDescent="0.25">
      <c r="A230" s="598"/>
      <c r="B230" s="599"/>
      <c r="C230" s="600"/>
      <c r="D230" s="600"/>
      <c r="E230" s="601"/>
      <c r="F230" s="590"/>
      <c r="G230" s="590"/>
      <c r="H230" s="590"/>
      <c r="I230" s="590"/>
      <c r="J230" s="590"/>
      <c r="K230" s="590"/>
      <c r="L230" s="590"/>
      <c r="M230" s="590"/>
      <c r="N230" s="590"/>
      <c r="O230" s="590"/>
      <c r="P230" s="590"/>
      <c r="Q230" s="590"/>
      <c r="R230" s="590"/>
      <c r="S230" s="590"/>
      <c r="T230" s="590"/>
      <c r="U230" s="590"/>
      <c r="V230" s="590"/>
      <c r="W230" s="590"/>
      <c r="X230" s="590"/>
      <c r="Y230" s="590"/>
      <c r="Z230" s="590"/>
      <c r="AA230" s="590"/>
      <c r="AB230" s="590"/>
      <c r="AC230" s="591"/>
    </row>
    <row r="231" spans="1:29" s="592" customFormat="1" ht="26.25" x14ac:dyDescent="0.25">
      <c r="A231" s="598"/>
      <c r="B231" s="599"/>
      <c r="C231" s="600"/>
      <c r="D231" s="600"/>
      <c r="E231" s="601"/>
      <c r="F231" s="590"/>
      <c r="G231" s="590"/>
      <c r="H231" s="590"/>
      <c r="I231" s="590"/>
      <c r="J231" s="590"/>
      <c r="K231" s="590"/>
      <c r="L231" s="590"/>
      <c r="M231" s="590"/>
      <c r="N231" s="590"/>
      <c r="O231" s="590"/>
      <c r="P231" s="590"/>
      <c r="Q231" s="590"/>
      <c r="R231" s="590"/>
      <c r="S231" s="590"/>
      <c r="T231" s="590"/>
      <c r="U231" s="590"/>
      <c r="V231" s="590"/>
      <c r="W231" s="590"/>
      <c r="X231" s="590"/>
      <c r="Y231" s="590"/>
      <c r="Z231" s="590"/>
      <c r="AA231" s="590"/>
      <c r="AB231" s="590"/>
      <c r="AC231" s="591"/>
    </row>
    <row r="232" spans="1:29" s="592" customFormat="1" ht="26.25" x14ac:dyDescent="0.25">
      <c r="A232" s="598"/>
      <c r="B232" s="599"/>
      <c r="C232" s="600"/>
      <c r="D232" s="600"/>
      <c r="E232" s="601"/>
      <c r="F232" s="590"/>
      <c r="G232" s="590"/>
      <c r="H232" s="590"/>
      <c r="I232" s="590"/>
      <c r="J232" s="590"/>
      <c r="K232" s="590"/>
      <c r="L232" s="590"/>
      <c r="M232" s="590"/>
      <c r="N232" s="590"/>
      <c r="O232" s="590"/>
      <c r="P232" s="590"/>
      <c r="Q232" s="590"/>
      <c r="R232" s="590"/>
      <c r="S232" s="590"/>
      <c r="T232" s="590"/>
      <c r="U232" s="590"/>
      <c r="V232" s="590"/>
      <c r="W232" s="590"/>
      <c r="X232" s="590"/>
      <c r="Y232" s="590"/>
      <c r="Z232" s="590"/>
      <c r="AA232" s="590"/>
      <c r="AB232" s="590"/>
      <c r="AC232" s="591"/>
    </row>
    <row r="233" spans="1:29" s="592" customFormat="1" ht="26.25" x14ac:dyDescent="0.25">
      <c r="A233" s="598"/>
      <c r="B233" s="599"/>
      <c r="C233" s="600"/>
      <c r="D233" s="600"/>
      <c r="E233" s="601"/>
      <c r="F233" s="590"/>
      <c r="G233" s="590"/>
      <c r="H233" s="590"/>
      <c r="I233" s="590"/>
      <c r="J233" s="590"/>
      <c r="K233" s="590"/>
      <c r="L233" s="590"/>
      <c r="M233" s="590"/>
      <c r="N233" s="590"/>
      <c r="O233" s="590"/>
      <c r="P233" s="590"/>
      <c r="Q233" s="590"/>
      <c r="R233" s="590"/>
      <c r="S233" s="590"/>
      <c r="T233" s="590"/>
      <c r="U233" s="590"/>
      <c r="V233" s="590"/>
      <c r="W233" s="590"/>
      <c r="X233" s="590"/>
      <c r="Y233" s="590"/>
      <c r="Z233" s="590"/>
      <c r="AA233" s="590"/>
      <c r="AB233" s="590"/>
      <c r="AC233" s="591"/>
    </row>
    <row r="234" spans="1:29" s="22" customFormat="1" x14ac:dyDescent="0.25">
      <c r="B234" s="23"/>
      <c r="C234" s="23"/>
      <c r="D234" s="24"/>
      <c r="E234" s="24"/>
      <c r="F234" s="24"/>
      <c r="G234" s="24"/>
      <c r="H234" s="24"/>
      <c r="I234" s="24"/>
      <c r="J234" s="24"/>
      <c r="K234" s="24"/>
      <c r="L234" s="24"/>
      <c r="M234" s="24"/>
      <c r="N234" s="24"/>
      <c r="O234" s="24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5"/>
    </row>
    <row r="235" spans="1:29" s="22" customFormat="1" x14ac:dyDescent="0.25">
      <c r="B235" s="23"/>
      <c r="C235" s="23"/>
      <c r="D235" s="24"/>
      <c r="E235" s="24"/>
      <c r="F235" s="24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5"/>
    </row>
    <row r="236" spans="1:29" s="22" customFormat="1" x14ac:dyDescent="0.25">
      <c r="B236" s="23"/>
      <c r="C236" s="23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4"/>
      <c r="O236" s="24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5"/>
    </row>
    <row r="237" spans="1:29" s="22" customFormat="1" x14ac:dyDescent="0.25">
      <c r="B237" s="23"/>
      <c r="C237" s="23"/>
      <c r="D237" s="24"/>
      <c r="E237" s="24"/>
      <c r="F237" s="24"/>
      <c r="G237" s="24"/>
      <c r="H237" s="24"/>
      <c r="I237" s="24"/>
      <c r="J237" s="24"/>
      <c r="K237" s="24"/>
      <c r="L237" s="24"/>
      <c r="M237" s="24"/>
      <c r="N237" s="24"/>
      <c r="O237" s="24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5"/>
    </row>
    <row r="238" spans="1:29" s="22" customFormat="1" x14ac:dyDescent="0.25">
      <c r="B238" s="23"/>
      <c r="C238" s="23"/>
      <c r="D238" s="24"/>
      <c r="E238" s="24"/>
      <c r="F238" s="24"/>
      <c r="G238" s="24"/>
      <c r="H238" s="24"/>
      <c r="I238" s="24"/>
      <c r="J238" s="24"/>
      <c r="K238" s="24"/>
      <c r="L238" s="24"/>
      <c r="M238" s="24"/>
      <c r="N238" s="24"/>
      <c r="O238" s="24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5"/>
    </row>
    <row r="239" spans="1:29" s="22" customFormat="1" x14ac:dyDescent="0.25">
      <c r="B239" s="23"/>
      <c r="C239" s="23"/>
      <c r="D239" s="24"/>
      <c r="E239" s="24"/>
      <c r="F239" s="24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24"/>
      <c r="S239" s="24"/>
      <c r="T239" s="24"/>
      <c r="U239" s="24"/>
      <c r="V239" s="24"/>
      <c r="W239" s="24"/>
      <c r="X239" s="24"/>
      <c r="Y239" s="24"/>
      <c r="Z239" s="24"/>
      <c r="AA239" s="24"/>
      <c r="AB239" s="24"/>
      <c r="AC239" s="25"/>
    </row>
    <row r="240" spans="1:29" s="22" customFormat="1" x14ac:dyDescent="0.25">
      <c r="B240" s="23"/>
      <c r="C240" s="23"/>
      <c r="D240" s="24"/>
      <c r="E240" s="24"/>
      <c r="F240" s="24"/>
      <c r="G240" s="24"/>
      <c r="H240" s="24"/>
      <c r="I240" s="24"/>
      <c r="J240" s="24"/>
      <c r="K240" s="24"/>
      <c r="L240" s="24"/>
      <c r="M240" s="24"/>
      <c r="N240" s="24"/>
      <c r="O240" s="24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5"/>
    </row>
    <row r="241" spans="2:29" s="22" customFormat="1" x14ac:dyDescent="0.25">
      <c r="B241" s="23"/>
      <c r="C241" s="2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5"/>
    </row>
    <row r="242" spans="2:29" s="22" customFormat="1" x14ac:dyDescent="0.25">
      <c r="B242" s="23"/>
      <c r="C242" s="23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5"/>
    </row>
    <row r="243" spans="2:29" s="22" customFormat="1" x14ac:dyDescent="0.25">
      <c r="B243" s="23"/>
      <c r="C243" s="23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5"/>
    </row>
    <row r="244" spans="2:29" s="22" customFormat="1" x14ac:dyDescent="0.25">
      <c r="B244" s="23"/>
      <c r="C244" s="23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5"/>
    </row>
    <row r="245" spans="2:29" s="22" customFormat="1" x14ac:dyDescent="0.25">
      <c r="B245" s="23"/>
      <c r="C245" s="23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4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5"/>
    </row>
    <row r="246" spans="2:29" s="22" customFormat="1" x14ac:dyDescent="0.25">
      <c r="B246" s="23"/>
      <c r="C246" s="23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4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5"/>
    </row>
    <row r="247" spans="2:29" s="22" customFormat="1" x14ac:dyDescent="0.25">
      <c r="B247" s="23"/>
      <c r="C247" s="23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4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5"/>
    </row>
    <row r="248" spans="2:29" s="22" customFormat="1" x14ac:dyDescent="0.25">
      <c r="B248" s="23"/>
      <c r="C248" s="23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24"/>
      <c r="S248" s="24"/>
      <c r="T248" s="24"/>
      <c r="U248" s="24"/>
      <c r="V248" s="24"/>
      <c r="W248" s="24"/>
      <c r="X248" s="24"/>
      <c r="Y248" s="24"/>
      <c r="Z248" s="24"/>
      <c r="AA248" s="24"/>
      <c r="AB248" s="24"/>
      <c r="AC248" s="25"/>
    </row>
    <row r="249" spans="2:29" s="22" customFormat="1" x14ac:dyDescent="0.25">
      <c r="B249" s="23"/>
      <c r="C249" s="23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4"/>
      <c r="O249" s="24"/>
      <c r="P249" s="24"/>
      <c r="Q249" s="24"/>
      <c r="R249" s="24"/>
      <c r="S249" s="24"/>
      <c r="T249" s="24"/>
      <c r="U249" s="24"/>
      <c r="V249" s="24"/>
      <c r="W249" s="24"/>
      <c r="X249" s="24"/>
      <c r="Y249" s="24"/>
      <c r="Z249" s="24"/>
      <c r="AA249" s="24"/>
      <c r="AB249" s="24"/>
      <c r="AC249" s="25"/>
    </row>
    <row r="250" spans="2:29" s="22" customFormat="1" x14ac:dyDescent="0.25">
      <c r="B250" s="23"/>
      <c r="C250" s="23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4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5"/>
    </row>
    <row r="251" spans="2:29" s="22" customFormat="1" x14ac:dyDescent="0.25">
      <c r="B251" s="23"/>
      <c r="C251" s="23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5"/>
    </row>
    <row r="252" spans="2:29" s="22" customFormat="1" x14ac:dyDescent="0.25">
      <c r="B252" s="23"/>
      <c r="C252" s="23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4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5"/>
    </row>
    <row r="253" spans="2:29" s="22" customFormat="1" x14ac:dyDescent="0.25">
      <c r="B253" s="23"/>
      <c r="C253" s="23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5"/>
    </row>
    <row r="254" spans="2:29" s="22" customFormat="1" x14ac:dyDescent="0.25">
      <c r="B254" s="23"/>
      <c r="C254" s="23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5"/>
    </row>
    <row r="255" spans="2:29" s="22" customFormat="1" x14ac:dyDescent="0.25">
      <c r="B255" s="23"/>
      <c r="C255" s="23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5"/>
    </row>
    <row r="256" spans="2:29" s="22" customFormat="1" x14ac:dyDescent="0.25">
      <c r="B256" s="23"/>
      <c r="C256" s="23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5"/>
    </row>
    <row r="257" spans="2:29" s="22" customFormat="1" x14ac:dyDescent="0.25">
      <c r="B257" s="23"/>
      <c r="C257" s="23"/>
      <c r="D257" s="24"/>
      <c r="E257" s="24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5"/>
    </row>
    <row r="258" spans="2:29" s="22" customFormat="1" x14ac:dyDescent="0.25">
      <c r="B258" s="23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5"/>
    </row>
    <row r="259" spans="2:29" s="22" customFormat="1" x14ac:dyDescent="0.25">
      <c r="B259" s="23"/>
      <c r="C259" s="23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4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5"/>
    </row>
    <row r="260" spans="2:29" s="22" customFormat="1" x14ac:dyDescent="0.25">
      <c r="B260" s="23"/>
      <c r="C260" s="23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4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5"/>
    </row>
    <row r="261" spans="2:29" s="22" customFormat="1" x14ac:dyDescent="0.25">
      <c r="B261" s="23"/>
      <c r="C261" s="23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5"/>
    </row>
    <row r="262" spans="2:29" s="22" customFormat="1" x14ac:dyDescent="0.25">
      <c r="B262" s="23"/>
      <c r="C262" s="23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5"/>
    </row>
    <row r="263" spans="2:29" s="22" customFormat="1" x14ac:dyDescent="0.25">
      <c r="B263" s="23"/>
      <c r="C263" s="23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5"/>
    </row>
    <row r="264" spans="2:29" s="22" customFormat="1" x14ac:dyDescent="0.25">
      <c r="B264" s="23"/>
      <c r="C264" s="23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4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5"/>
    </row>
    <row r="265" spans="2:29" s="22" customFormat="1" x14ac:dyDescent="0.25">
      <c r="B265" s="23"/>
      <c r="C265" s="23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5"/>
    </row>
    <row r="266" spans="2:29" s="22" customFormat="1" x14ac:dyDescent="0.25">
      <c r="B266" s="23"/>
      <c r="C266" s="23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5"/>
    </row>
    <row r="267" spans="2:29" s="22" customFormat="1" x14ac:dyDescent="0.25">
      <c r="B267" s="23"/>
      <c r="C267" s="23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  <c r="Z267" s="24"/>
      <c r="AA267" s="24"/>
      <c r="AB267" s="24"/>
      <c r="AC267" s="25"/>
    </row>
    <row r="268" spans="2:29" s="22" customFormat="1" x14ac:dyDescent="0.25">
      <c r="B268" s="23"/>
      <c r="C268" s="23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4"/>
      <c r="P268" s="24"/>
      <c r="Q268" s="24"/>
      <c r="R268" s="24"/>
      <c r="S268" s="24"/>
      <c r="T268" s="24"/>
      <c r="U268" s="24"/>
      <c r="V268" s="24"/>
      <c r="W268" s="24"/>
      <c r="X268" s="24"/>
      <c r="Y268" s="24"/>
      <c r="Z268" s="24"/>
      <c r="AA268" s="24"/>
      <c r="AB268" s="24"/>
      <c r="AC268" s="25"/>
    </row>
    <row r="269" spans="2:29" s="22" customFormat="1" x14ac:dyDescent="0.25">
      <c r="B269" s="23"/>
      <c r="C269" s="23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5"/>
    </row>
    <row r="270" spans="2:29" s="22" customFormat="1" x14ac:dyDescent="0.25">
      <c r="B270" s="23"/>
      <c r="C270" s="23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5"/>
    </row>
    <row r="271" spans="2:29" s="22" customFormat="1" x14ac:dyDescent="0.25">
      <c r="B271" s="23"/>
      <c r="C271" s="23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5"/>
    </row>
    <row r="272" spans="2:29" s="22" customFormat="1" x14ac:dyDescent="0.25">
      <c r="B272" s="23"/>
      <c r="C272" s="23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4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5"/>
    </row>
    <row r="273" spans="2:29" s="22" customFormat="1" x14ac:dyDescent="0.25">
      <c r="B273" s="23"/>
      <c r="C273" s="23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4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5"/>
    </row>
    <row r="274" spans="2:29" s="22" customFormat="1" x14ac:dyDescent="0.25">
      <c r="B274" s="23"/>
      <c r="C274" s="23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5"/>
    </row>
    <row r="275" spans="2:29" s="22" customFormat="1" x14ac:dyDescent="0.25">
      <c r="B275" s="23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5"/>
    </row>
    <row r="276" spans="2:29" s="22" customFormat="1" x14ac:dyDescent="0.25">
      <c r="B276" s="23"/>
      <c r="C276" s="23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5"/>
    </row>
    <row r="277" spans="2:29" s="22" customFormat="1" x14ac:dyDescent="0.25">
      <c r="B277" s="23"/>
      <c r="C277" s="23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5"/>
    </row>
    <row r="278" spans="2:29" s="22" customFormat="1" x14ac:dyDescent="0.25">
      <c r="B278" s="23"/>
      <c r="C278" s="23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5"/>
    </row>
    <row r="279" spans="2:29" s="22" customFormat="1" x14ac:dyDescent="0.25">
      <c r="B279" s="23"/>
      <c r="C279" s="23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4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5"/>
    </row>
    <row r="280" spans="2:29" s="22" customFormat="1" x14ac:dyDescent="0.25">
      <c r="B280" s="23"/>
      <c r="C280" s="2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5"/>
    </row>
    <row r="281" spans="2:29" s="22" customFormat="1" x14ac:dyDescent="0.25">
      <c r="B281" s="23"/>
      <c r="C281" s="23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5"/>
    </row>
    <row r="282" spans="2:29" s="22" customFormat="1" x14ac:dyDescent="0.25">
      <c r="B282" s="23"/>
      <c r="C282" s="23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4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5"/>
    </row>
    <row r="283" spans="2:29" s="22" customFormat="1" x14ac:dyDescent="0.25">
      <c r="B283" s="23"/>
      <c r="C283" s="23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4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5"/>
    </row>
    <row r="284" spans="2:29" s="22" customFormat="1" x14ac:dyDescent="0.25">
      <c r="B284" s="23"/>
      <c r="C284" s="23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4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5"/>
    </row>
    <row r="285" spans="2:29" s="22" customFormat="1" x14ac:dyDescent="0.25">
      <c r="B285" s="23"/>
      <c r="C285" s="23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5"/>
    </row>
    <row r="286" spans="2:29" s="22" customFormat="1" x14ac:dyDescent="0.25">
      <c r="B286" s="23"/>
      <c r="C286" s="23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4"/>
      <c r="O286" s="24"/>
      <c r="P286" s="24"/>
      <c r="Q286" s="24"/>
      <c r="R286" s="24"/>
      <c r="S286" s="24"/>
      <c r="T286" s="24"/>
      <c r="U286" s="24"/>
      <c r="V286" s="24"/>
      <c r="W286" s="24"/>
      <c r="X286" s="24"/>
      <c r="Y286" s="24"/>
      <c r="Z286" s="24"/>
      <c r="AA286" s="24"/>
      <c r="AB286" s="24"/>
      <c r="AC286" s="25"/>
    </row>
    <row r="287" spans="2:29" s="22" customFormat="1" x14ac:dyDescent="0.25">
      <c r="B287" s="23"/>
      <c r="C287" s="23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5"/>
    </row>
    <row r="288" spans="2:29" s="22" customFormat="1" x14ac:dyDescent="0.25">
      <c r="B288" s="23"/>
      <c r="C288" s="23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4"/>
      <c r="O288" s="24"/>
      <c r="P288" s="24"/>
      <c r="Q288" s="24"/>
      <c r="R288" s="24"/>
      <c r="S288" s="24"/>
      <c r="T288" s="24"/>
      <c r="U288" s="24"/>
      <c r="V288" s="24"/>
      <c r="W288" s="24"/>
      <c r="X288" s="24"/>
      <c r="Y288" s="24"/>
      <c r="Z288" s="24"/>
      <c r="AA288" s="24"/>
      <c r="AB288" s="24"/>
      <c r="AC288" s="25"/>
    </row>
    <row r="289" spans="2:29" s="22" customFormat="1" x14ac:dyDescent="0.25">
      <c r="B289" s="23"/>
      <c r="C289" s="23"/>
      <c r="D289" s="24"/>
      <c r="E289" s="24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24"/>
      <c r="S289" s="24"/>
      <c r="T289" s="24"/>
      <c r="U289" s="24"/>
      <c r="V289" s="24"/>
      <c r="W289" s="24"/>
      <c r="X289" s="24"/>
      <c r="Y289" s="24"/>
      <c r="Z289" s="24"/>
      <c r="AA289" s="24"/>
      <c r="AB289" s="24"/>
      <c r="AC289" s="25"/>
    </row>
    <row r="290" spans="2:29" s="22" customFormat="1" x14ac:dyDescent="0.25">
      <c r="B290" s="23"/>
      <c r="C290" s="23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4"/>
      <c r="O290" s="24"/>
      <c r="P290" s="24"/>
      <c r="Q290" s="24"/>
      <c r="R290" s="24"/>
      <c r="S290" s="24"/>
      <c r="T290" s="24"/>
      <c r="U290" s="24"/>
      <c r="V290" s="24"/>
      <c r="W290" s="24"/>
      <c r="X290" s="24"/>
      <c r="Y290" s="24"/>
      <c r="Z290" s="24"/>
      <c r="AA290" s="24"/>
      <c r="AB290" s="24"/>
      <c r="AC290" s="25"/>
    </row>
    <row r="291" spans="2:29" s="22" customFormat="1" x14ac:dyDescent="0.25">
      <c r="B291" s="23"/>
      <c r="C291" s="23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4"/>
      <c r="O291" s="24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  <c r="AA291" s="24"/>
      <c r="AB291" s="24"/>
      <c r="AC291" s="25"/>
    </row>
    <row r="292" spans="2:29" s="22" customFormat="1" x14ac:dyDescent="0.25">
      <c r="B292" s="23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  <c r="AA292" s="24"/>
      <c r="AB292" s="24"/>
      <c r="AC292" s="25"/>
    </row>
    <row r="293" spans="2:29" s="22" customFormat="1" x14ac:dyDescent="0.25">
      <c r="B293" s="23"/>
      <c r="C293" s="23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  <c r="AA293" s="24"/>
      <c r="AB293" s="24"/>
      <c r="AC293" s="25"/>
    </row>
    <row r="294" spans="2:29" s="22" customFormat="1" x14ac:dyDescent="0.25">
      <c r="B294" s="23"/>
      <c r="C294" s="23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O294" s="24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  <c r="AA294" s="24"/>
      <c r="AB294" s="24"/>
      <c r="AC294" s="25"/>
    </row>
    <row r="295" spans="2:29" s="22" customFormat="1" x14ac:dyDescent="0.25">
      <c r="B295" s="23"/>
      <c r="C295" s="23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4"/>
      <c r="O295" s="24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  <c r="AA295" s="24"/>
      <c r="AB295" s="24"/>
      <c r="AC295" s="25"/>
    </row>
    <row r="296" spans="2:29" s="22" customFormat="1" x14ac:dyDescent="0.25">
      <c r="B296" s="23"/>
      <c r="C296" s="23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4"/>
      <c r="O296" s="24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  <c r="AA296" s="24"/>
      <c r="AB296" s="24"/>
      <c r="AC296" s="25"/>
    </row>
    <row r="297" spans="2:29" s="22" customFormat="1" x14ac:dyDescent="0.25">
      <c r="B297" s="23"/>
      <c r="C297" s="23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  <c r="AA297" s="24"/>
      <c r="AB297" s="24"/>
      <c r="AC297" s="25"/>
    </row>
    <row r="298" spans="2:29" s="22" customFormat="1" x14ac:dyDescent="0.25">
      <c r="B298" s="23"/>
      <c r="C298" s="23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4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5"/>
    </row>
    <row r="299" spans="2:29" s="22" customFormat="1" x14ac:dyDescent="0.25">
      <c r="B299" s="23"/>
      <c r="C299" s="23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  <c r="AA299" s="24"/>
      <c r="AB299" s="24"/>
      <c r="AC299" s="25"/>
    </row>
    <row r="300" spans="2:29" s="22" customFormat="1" x14ac:dyDescent="0.25">
      <c r="B300" s="23"/>
      <c r="C300" s="23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  <c r="AA300" s="24"/>
      <c r="AB300" s="24"/>
      <c r="AC300" s="25"/>
    </row>
    <row r="301" spans="2:29" s="22" customFormat="1" x14ac:dyDescent="0.25">
      <c r="B301" s="23"/>
      <c r="C301" s="23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  <c r="AA301" s="24"/>
      <c r="AB301" s="24"/>
      <c r="AC301" s="25"/>
    </row>
    <row r="302" spans="2:29" s="22" customFormat="1" x14ac:dyDescent="0.25">
      <c r="B302" s="23"/>
      <c r="C302" s="23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4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5"/>
    </row>
    <row r="303" spans="2:29" s="22" customFormat="1" x14ac:dyDescent="0.25">
      <c r="B303" s="23"/>
      <c r="C303" s="23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4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  <c r="AA303" s="24"/>
      <c r="AB303" s="24"/>
      <c r="AC303" s="25"/>
    </row>
    <row r="304" spans="2:29" s="22" customFormat="1" x14ac:dyDescent="0.25">
      <c r="B304" s="23"/>
      <c r="C304" s="23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  <c r="AA304" s="24"/>
      <c r="AB304" s="24"/>
      <c r="AC304" s="25"/>
    </row>
    <row r="305" spans="2:29" s="22" customFormat="1" x14ac:dyDescent="0.25">
      <c r="B305" s="23"/>
      <c r="C305" s="23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  <c r="AA305" s="24"/>
      <c r="AB305" s="24"/>
      <c r="AC305" s="25"/>
    </row>
    <row r="306" spans="2:29" s="22" customFormat="1" x14ac:dyDescent="0.25">
      <c r="B306" s="23"/>
      <c r="C306" s="23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  <c r="AA306" s="24"/>
      <c r="AB306" s="24"/>
      <c r="AC306" s="25"/>
    </row>
    <row r="307" spans="2:29" s="22" customFormat="1" x14ac:dyDescent="0.25">
      <c r="B307" s="23"/>
      <c r="C307" s="23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  <c r="AA307" s="24"/>
      <c r="AB307" s="24"/>
      <c r="AC307" s="25"/>
    </row>
    <row r="308" spans="2:29" s="22" customFormat="1" x14ac:dyDescent="0.25">
      <c r="B308" s="23"/>
      <c r="C308" s="23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4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  <c r="AA308" s="24"/>
      <c r="AB308" s="24"/>
      <c r="AC308" s="25"/>
    </row>
    <row r="309" spans="2:29" s="22" customFormat="1" x14ac:dyDescent="0.25">
      <c r="B309" s="23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5"/>
    </row>
    <row r="310" spans="2:29" s="22" customFormat="1" x14ac:dyDescent="0.25">
      <c r="B310" s="23"/>
      <c r="C310" s="23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4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  <c r="AA310" s="24"/>
      <c r="AB310" s="24"/>
      <c r="AC310" s="25"/>
    </row>
    <row r="311" spans="2:29" s="22" customFormat="1" x14ac:dyDescent="0.25">
      <c r="B311" s="23"/>
      <c r="C311" s="23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4"/>
      <c r="O311" s="24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  <c r="AA311" s="24"/>
      <c r="AB311" s="24"/>
      <c r="AC311" s="25"/>
    </row>
    <row r="312" spans="2:29" s="22" customFormat="1" x14ac:dyDescent="0.25">
      <c r="B312" s="23"/>
      <c r="C312" s="23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5"/>
    </row>
    <row r="313" spans="2:29" s="22" customFormat="1" x14ac:dyDescent="0.25">
      <c r="B313" s="23"/>
      <c r="C313" s="23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  <c r="AA313" s="24"/>
      <c r="AB313" s="24"/>
      <c r="AC313" s="25"/>
    </row>
    <row r="314" spans="2:29" s="22" customFormat="1" x14ac:dyDescent="0.25">
      <c r="B314" s="23"/>
      <c r="C314" s="23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4"/>
      <c r="O314" s="24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  <c r="AA314" s="24"/>
      <c r="AB314" s="24"/>
      <c r="AC314" s="25"/>
    </row>
    <row r="315" spans="2:29" s="22" customFormat="1" x14ac:dyDescent="0.25">
      <c r="B315" s="23"/>
      <c r="C315" s="23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4"/>
      <c r="O315" s="24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  <c r="AA315" s="24"/>
      <c r="AB315" s="24"/>
      <c r="AC315" s="25"/>
    </row>
    <row r="316" spans="2:29" s="22" customFormat="1" x14ac:dyDescent="0.25">
      <c r="B316" s="23"/>
      <c r="C316" s="23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4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  <c r="AA316" s="24"/>
      <c r="AB316" s="24"/>
      <c r="AC316" s="25"/>
    </row>
    <row r="317" spans="2:29" s="22" customFormat="1" x14ac:dyDescent="0.25">
      <c r="B317" s="23"/>
      <c r="C317" s="23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  <c r="AA317" s="24"/>
      <c r="AB317" s="24"/>
      <c r="AC317" s="25"/>
    </row>
    <row r="318" spans="2:29" s="22" customFormat="1" x14ac:dyDescent="0.25">
      <c r="B318" s="23"/>
      <c r="C318" s="23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4"/>
      <c r="O318" s="24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  <c r="AA318" s="24"/>
      <c r="AB318" s="24"/>
      <c r="AC318" s="25"/>
    </row>
    <row r="319" spans="2:29" s="22" customFormat="1" x14ac:dyDescent="0.25">
      <c r="B319" s="23"/>
      <c r="C319" s="23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  <c r="AA319" s="24"/>
      <c r="AB319" s="24"/>
      <c r="AC319" s="25"/>
    </row>
    <row r="320" spans="2:29" s="22" customFormat="1" x14ac:dyDescent="0.25">
      <c r="B320" s="23"/>
      <c r="C320" s="23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  <c r="AA320" s="24"/>
      <c r="AB320" s="24"/>
      <c r="AC320" s="25"/>
    </row>
    <row r="321" spans="2:29" s="22" customFormat="1" x14ac:dyDescent="0.25">
      <c r="B321" s="23"/>
      <c r="C321" s="23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4"/>
      <c r="O321" s="24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  <c r="AA321" s="24"/>
      <c r="AB321" s="24"/>
      <c r="AC321" s="25"/>
    </row>
    <row r="322" spans="2:29" s="22" customFormat="1" x14ac:dyDescent="0.25">
      <c r="B322" s="23"/>
      <c r="C322" s="23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  <c r="AA322" s="24"/>
      <c r="AB322" s="24"/>
      <c r="AC322" s="25"/>
    </row>
    <row r="323" spans="2:29" s="22" customFormat="1" x14ac:dyDescent="0.25">
      <c r="B323" s="23"/>
      <c r="C323" s="23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  <c r="AA323" s="24"/>
      <c r="AB323" s="24"/>
      <c r="AC323" s="25"/>
    </row>
    <row r="324" spans="2:29" s="22" customFormat="1" x14ac:dyDescent="0.25">
      <c r="B324" s="23"/>
      <c r="C324" s="23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4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  <c r="AA324" s="24"/>
      <c r="AB324" s="24"/>
      <c r="AC324" s="25"/>
    </row>
    <row r="325" spans="2:29" s="22" customFormat="1" x14ac:dyDescent="0.25">
      <c r="B325" s="23"/>
      <c r="C325" s="23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O325" s="24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  <c r="AA325" s="24"/>
      <c r="AB325" s="24"/>
      <c r="AC325" s="25"/>
    </row>
    <row r="326" spans="2:29" s="22" customFormat="1" x14ac:dyDescent="0.25">
      <c r="B326" s="23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  <c r="AA326" s="24"/>
      <c r="AB326" s="24"/>
      <c r="AC326" s="25"/>
    </row>
    <row r="327" spans="2:29" s="22" customFormat="1" x14ac:dyDescent="0.25">
      <c r="B327" s="23"/>
      <c r="C327" s="23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O327" s="24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  <c r="AA327" s="24"/>
      <c r="AB327" s="24"/>
      <c r="AC327" s="25"/>
    </row>
    <row r="328" spans="2:29" s="22" customFormat="1" x14ac:dyDescent="0.25">
      <c r="B328" s="23"/>
      <c r="C328" s="23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O328" s="24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  <c r="AA328" s="24"/>
      <c r="AB328" s="24"/>
      <c r="AC328" s="25"/>
    </row>
    <row r="329" spans="2:29" s="22" customFormat="1" x14ac:dyDescent="0.25">
      <c r="B329" s="23"/>
      <c r="C329" s="23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4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  <c r="AA329" s="24"/>
      <c r="AB329" s="24"/>
      <c r="AC329" s="25"/>
    </row>
    <row r="330" spans="2:29" s="22" customFormat="1" x14ac:dyDescent="0.25">
      <c r="B330" s="23"/>
      <c r="C330" s="23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4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5"/>
    </row>
    <row r="331" spans="2:29" s="22" customFormat="1" x14ac:dyDescent="0.25">
      <c r="B331" s="23"/>
      <c r="C331" s="23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O331" s="24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  <c r="AA331" s="24"/>
      <c r="AB331" s="24"/>
      <c r="AC331" s="25"/>
    </row>
    <row r="332" spans="2:29" s="22" customFormat="1" x14ac:dyDescent="0.25">
      <c r="B332" s="23"/>
      <c r="C332" s="23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  <c r="AA332" s="24"/>
      <c r="AB332" s="24"/>
      <c r="AC332" s="25"/>
    </row>
  </sheetData>
  <sheetProtection formatCells="0" formatColumns="0" formatRows="0"/>
  <mergeCells count="111">
    <mergeCell ref="A227:E227"/>
    <mergeCell ref="H60:L60"/>
    <mergeCell ref="J61:J62"/>
    <mergeCell ref="K61:K62"/>
    <mergeCell ref="A3:A29"/>
    <mergeCell ref="B3:C3"/>
    <mergeCell ref="B4:C4"/>
    <mergeCell ref="B5:C5"/>
    <mergeCell ref="H20:I20"/>
    <mergeCell ref="H22:I22"/>
    <mergeCell ref="H3:I3"/>
    <mergeCell ref="H4:I4"/>
    <mergeCell ref="H5:I5"/>
    <mergeCell ref="H6:I6"/>
    <mergeCell ref="B17:C17"/>
    <mergeCell ref="B18:C18"/>
    <mergeCell ref="B19:C19"/>
    <mergeCell ref="H61:I61"/>
    <mergeCell ref="H11:I11"/>
    <mergeCell ref="H12:I12"/>
    <mergeCell ref="H13:I13"/>
    <mergeCell ref="H14:I14"/>
    <mergeCell ref="H18:I18"/>
    <mergeCell ref="H38:I38"/>
    <mergeCell ref="D228:D229"/>
    <mergeCell ref="D61:D62"/>
    <mergeCell ref="T60:AB66"/>
    <mergeCell ref="O60:P61"/>
    <mergeCell ref="A228:B228"/>
    <mergeCell ref="A61:C61"/>
    <mergeCell ref="C228:C229"/>
    <mergeCell ref="A32:A58"/>
    <mergeCell ref="B32:C32"/>
    <mergeCell ref="B33:C33"/>
    <mergeCell ref="B34:C34"/>
    <mergeCell ref="H32:I32"/>
    <mergeCell ref="H33:I33"/>
    <mergeCell ref="H50:I50"/>
    <mergeCell ref="H40:I40"/>
    <mergeCell ref="H41:I41"/>
    <mergeCell ref="E61:E62"/>
    <mergeCell ref="H48:I48"/>
    <mergeCell ref="H42:I42"/>
    <mergeCell ref="H43:I43"/>
    <mergeCell ref="H44:I44"/>
    <mergeCell ref="H35:I35"/>
    <mergeCell ref="H36:I36"/>
    <mergeCell ref="H37:I37"/>
    <mergeCell ref="AA51:AA52"/>
    <mergeCell ref="AB51:AB52"/>
    <mergeCell ref="AA53:AA54"/>
    <mergeCell ref="AB53:AB54"/>
    <mergeCell ref="B46:C46"/>
    <mergeCell ref="B62:C62"/>
    <mergeCell ref="H56:I56"/>
    <mergeCell ref="H57:I57"/>
    <mergeCell ref="H58:I58"/>
    <mergeCell ref="AA57:AA58"/>
    <mergeCell ref="AB57:AB58"/>
    <mergeCell ref="R60:S61"/>
    <mergeCell ref="AA49:AA50"/>
    <mergeCell ref="A60:F60"/>
    <mergeCell ref="H62:I62"/>
    <mergeCell ref="H39:I39"/>
    <mergeCell ref="D1:AB2"/>
    <mergeCell ref="A1:C2"/>
    <mergeCell ref="H55:I55"/>
    <mergeCell ref="H49:I49"/>
    <mergeCell ref="H51:I51"/>
    <mergeCell ref="H52:I52"/>
    <mergeCell ref="H53:I53"/>
    <mergeCell ref="H54:I54"/>
    <mergeCell ref="AA55:AA56"/>
    <mergeCell ref="AB55:AB56"/>
    <mergeCell ref="AA46:AA48"/>
    <mergeCell ref="AB46:AB48"/>
    <mergeCell ref="B47:C47"/>
    <mergeCell ref="Z46:Z48"/>
    <mergeCell ref="B48:C48"/>
    <mergeCell ref="H46:I46"/>
    <mergeCell ref="H23:I23"/>
    <mergeCell ref="H47:I47"/>
    <mergeCell ref="H7:I7"/>
    <mergeCell ref="AB22:AB23"/>
    <mergeCell ref="H19:I19"/>
    <mergeCell ref="H21:I21"/>
    <mergeCell ref="H24:I24"/>
    <mergeCell ref="H25:I25"/>
    <mergeCell ref="H8:I8"/>
    <mergeCell ref="AB49:AB50"/>
    <mergeCell ref="H9:I9"/>
    <mergeCell ref="H10:I10"/>
    <mergeCell ref="H15:I15"/>
    <mergeCell ref="H17:I17"/>
    <mergeCell ref="AA22:AA23"/>
    <mergeCell ref="H34:I34"/>
    <mergeCell ref="H26:I26"/>
    <mergeCell ref="H27:I27"/>
    <mergeCell ref="H28:I28"/>
    <mergeCell ref="H29:I29"/>
    <mergeCell ref="Z17:Z19"/>
    <mergeCell ref="AA17:AA19"/>
    <mergeCell ref="AB17:AB19"/>
    <mergeCell ref="AA24:AA25"/>
    <mergeCell ref="AB24:AB25"/>
    <mergeCell ref="AA26:AA27"/>
    <mergeCell ref="AB26:AB27"/>
    <mergeCell ref="AA28:AA29"/>
    <mergeCell ref="AB28:AB29"/>
    <mergeCell ref="AA20:AA21"/>
    <mergeCell ref="AB20:AB21"/>
  </mergeCells>
  <conditionalFormatting sqref="D3:AB58">
    <cfRule type="cellIs" dxfId="174" priority="7" operator="equal">
      <formula>"avs"</formula>
    </cfRule>
    <cfRule type="cellIs" dxfId="173" priority="8" operator="equal">
      <formula>"tt"</formula>
    </cfRule>
    <cfRule type="cellIs" dxfId="172" priority="30" operator="equal">
      <formula>"POLICE"</formula>
    </cfRule>
  </conditionalFormatting>
  <conditionalFormatting sqref="A1:C2">
    <cfRule type="cellIs" dxfId="171" priority="11" operator="equal">
      <formula>"§"</formula>
    </cfRule>
    <cfRule type="cellIs" dxfId="170" priority="12" operator="equal">
      <formula>"!"</formula>
    </cfRule>
  </conditionalFormatting>
  <conditionalFormatting sqref="D6:AB15 D20:Y29 D35:AB44 D49:Y58 D63:G66 N63:S66 A230:E233">
    <cfRule type="expression" dxfId="169" priority="9">
      <formula xml:space="preserve"> SEARCH($A$1,A6)&gt;0</formula>
    </cfRule>
  </conditionalFormatting>
  <conditionalFormatting sqref="H61">
    <cfRule type="expression" dxfId="168" priority="6">
      <formula xml:space="preserve"> SEARCH($A$1,H61)&gt;0</formula>
    </cfRule>
  </conditionalFormatting>
  <conditionalFormatting sqref="L61:L62">
    <cfRule type="expression" dxfId="167" priority="4">
      <formula xml:space="preserve"> SEARCH($A$1,L61)&gt;0</formula>
    </cfRule>
  </conditionalFormatting>
  <conditionalFormatting sqref="H62:I62">
    <cfRule type="expression" dxfId="166" priority="3">
      <formula xml:space="preserve"> SEARCH($A$1,H62)&gt;0</formula>
    </cfRule>
  </conditionalFormatting>
  <conditionalFormatting sqref="H60">
    <cfRule type="expression" dxfId="165" priority="2">
      <formula xml:space="preserve"> SEARCH($A$1,H60)&gt;0</formula>
    </cfRule>
  </conditionalFormatting>
  <conditionalFormatting sqref="J63:L66">
    <cfRule type="expression" dxfId="164" priority="1">
      <formula xml:space="preserve"> SEARCH($A$1,J63)&gt;0</formula>
    </cfRule>
  </conditionalFormatting>
  <dataValidations count="7">
    <dataValidation type="list" allowBlank="1" showInputMessage="1" sqref="D48">
      <formula1>$AC$2:$AC$40</formula1>
    </dataValidation>
    <dataValidation type="list" allowBlank="1" showInputMessage="1" sqref="E48:H48 J34:AB34 J48:Y48 J5:AB5 E19:H19 J19:Y19 E34:H34 F5:H5">
      <formula1>$AD$3:$AD$37</formula1>
    </dataValidation>
    <dataValidation type="list" allowBlank="1" showInputMessage="1" sqref="E5:AB5">
      <formula1>$AD$3:$AD$50</formula1>
    </dataValidation>
    <dataValidation type="list" allowBlank="1" showInputMessage="1" sqref="D5 D34 D19">
      <formula1>$AD$2:$AD$50</formula1>
    </dataValidation>
    <dataValidation type="list" allowBlank="1" showInputMessage="1" sqref="R64:S66 D63:F66 C230:E233 O64:P66 D6:AB15 D35:AB44 D20:Y29 D49:Y58 J63:L66">
      <formula1>$A$72:$A$221</formula1>
    </dataValidation>
    <dataValidation type="list" allowBlank="1" showInputMessage="1" sqref="A230:A233 H16:H17 H48 H19 H34 H5 H45:H46 H3 H30:H32 H59 H67:H1048576">
      <formula1>$C$2:$C$5</formula1>
    </dataValidation>
    <dataValidation type="list" allowBlank="1" showInputMessage="1" sqref="D5:AB5 D19:Y19 D34:AB34 D48:Y48">
      <formula1>$AD$3:$AD$60</formula1>
    </dataValidation>
  </dataValidations>
  <hyperlinks>
    <hyperlink ref="D1:AB2" location="'1'!A12" display="'1'!A12"/>
  </hyperlinks>
  <printOptions horizontalCentered="1" verticalCentered="1"/>
  <pageMargins left="0" right="0" top="0" bottom="0" header="0" footer="0"/>
  <pageSetup paperSize="9" scale="26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'LISTE DES PROFS'!$C$2:$C$5</xm:f>
          </x14:formula1>
          <xm:sqref>A63:A66</xm:sqref>
        </x14:dataValidation>
        <x14:dataValidation type="list" allowBlank="1" showInputMessage="1">
          <x14:formula1>
            <xm:f>'LISTE DES PROFS'!$E$2:$E$4</xm:f>
          </x14:formula1>
          <xm:sqref>D18:Y18 D33:AB33 D47:Y47 D4:AB4</xm:sqref>
        </x14:dataValidation>
        <x14:dataValidation type="list" allowBlank="1" showInputMessage="1">
          <x14:formula1>
            <xm:f>'LISTE DES PROFS'!$A$2:$A$81</xm:f>
          </x14:formula1>
          <xm:sqref>A1:C2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</sheetPr>
  <dimension ref="A1:AD264"/>
  <sheetViews>
    <sheetView showGridLines="0" zoomScale="40" zoomScaleNormal="40" workbookViewId="0">
      <pane xSplit="3" ySplit="2" topLeftCell="D3" activePane="bottomRight" state="frozen"/>
      <selection activeCell="L34" sqref="L34"/>
      <selection pane="topRight" activeCell="L34" sqref="L34"/>
      <selection pane="bottomLeft" activeCell="L34" sqref="L34"/>
      <selection pane="bottomRight" activeCell="L34" sqref="L34"/>
    </sheetView>
  </sheetViews>
  <sheetFormatPr baseColWidth="10" defaultRowHeight="15" x14ac:dyDescent="0.25"/>
  <cols>
    <col min="1" max="1" width="11.85546875" customWidth="1"/>
    <col min="2" max="3" width="10.5703125" style="15" customWidth="1"/>
    <col min="4" max="7" width="22" style="10" customWidth="1"/>
    <col min="8" max="8" width="10.140625" style="10" customWidth="1"/>
    <col min="9" max="9" width="11.7109375" style="10" customWidth="1"/>
    <col min="10" max="28" width="22" style="10" customWidth="1"/>
    <col min="29" max="29" width="17.140625" customWidth="1"/>
    <col min="30" max="30" width="36.5703125" hidden="1" customWidth="1"/>
    <col min="31" max="31" width="11.42578125" customWidth="1"/>
  </cols>
  <sheetData>
    <row r="1" spans="1:30" ht="36" customHeight="1" x14ac:dyDescent="0.25">
      <c r="A1" s="1028" t="s">
        <v>324</v>
      </c>
      <c r="B1" s="1029"/>
      <c r="C1" s="1030"/>
      <c r="D1" s="1124">
        <f>LUNDI!D1+1</f>
        <v>43515</v>
      </c>
      <c r="E1" s="1125"/>
      <c r="F1" s="1125"/>
      <c r="G1" s="1125"/>
      <c r="H1" s="1125"/>
      <c r="I1" s="1125"/>
      <c r="J1" s="1125"/>
      <c r="K1" s="1125"/>
      <c r="L1" s="1125"/>
      <c r="M1" s="1125"/>
      <c r="N1" s="1125"/>
      <c r="O1" s="1125"/>
      <c r="P1" s="1125"/>
      <c r="Q1" s="1125"/>
      <c r="R1" s="1125"/>
      <c r="S1" s="1125"/>
      <c r="T1" s="1125"/>
      <c r="U1" s="1125"/>
      <c r="V1" s="1125"/>
      <c r="W1" s="1125"/>
      <c r="X1" s="1125"/>
      <c r="Y1" s="1125"/>
      <c r="Z1" s="1125"/>
      <c r="AA1" s="1125"/>
      <c r="AB1" s="1126"/>
    </row>
    <row r="2" spans="1:30" ht="61.5" customHeight="1" thickBot="1" x14ac:dyDescent="0.3">
      <c r="A2" s="1031"/>
      <c r="B2" s="1032"/>
      <c r="C2" s="1033"/>
      <c r="D2" s="1127"/>
      <c r="E2" s="1127"/>
      <c r="F2" s="1127"/>
      <c r="G2" s="1127"/>
      <c r="H2" s="1127"/>
      <c r="I2" s="1127"/>
      <c r="J2" s="1127"/>
      <c r="K2" s="1127"/>
      <c r="L2" s="1127"/>
      <c r="M2" s="1127"/>
      <c r="N2" s="1127"/>
      <c r="O2" s="1127"/>
      <c r="P2" s="1127"/>
      <c r="Q2" s="1127"/>
      <c r="R2" s="1127"/>
      <c r="S2" s="1127"/>
      <c r="T2" s="1127"/>
      <c r="U2" s="1127"/>
      <c r="V2" s="1127"/>
      <c r="W2" s="1127"/>
      <c r="X2" s="1127"/>
      <c r="Y2" s="1127"/>
      <c r="Z2" s="1127"/>
      <c r="AA2" s="1127"/>
      <c r="AB2" s="1128"/>
    </row>
    <row r="3" spans="1:30" s="379" customFormat="1" ht="28.5" customHeight="1" thickBot="1" x14ac:dyDescent="0.45">
      <c r="A3" s="1112" t="s">
        <v>0</v>
      </c>
      <c r="B3" s="1049" t="s">
        <v>85</v>
      </c>
      <c r="C3" s="1155"/>
      <c r="D3" s="361"/>
      <c r="E3" s="362"/>
      <c r="F3" s="362"/>
      <c r="G3" s="362"/>
      <c r="H3" s="1116"/>
      <c r="I3" s="1133"/>
      <c r="J3" s="363"/>
      <c r="K3" s="363"/>
      <c r="L3" s="363"/>
      <c r="M3" s="363"/>
      <c r="N3" s="364"/>
      <c r="O3" s="363"/>
      <c r="P3" s="363"/>
      <c r="Q3" s="363"/>
      <c r="R3" s="365"/>
      <c r="S3" s="366"/>
      <c r="T3" s="366"/>
      <c r="U3" s="366"/>
      <c r="V3" s="366"/>
      <c r="W3" s="367"/>
      <c r="X3" s="366"/>
      <c r="Y3" s="368"/>
      <c r="Z3" s="366"/>
      <c r="AA3" s="366"/>
      <c r="AB3" s="369"/>
      <c r="AD3" s="380" t="str">
        <f>ÉPREUVES!A1</f>
        <v>ARTS</v>
      </c>
    </row>
    <row r="4" spans="1:30" s="389" customFormat="1" ht="32.25" customHeight="1" x14ac:dyDescent="0.35">
      <c r="A4" s="1113"/>
      <c r="B4" s="1034" t="s">
        <v>111</v>
      </c>
      <c r="C4" s="1092"/>
      <c r="D4" s="381"/>
      <c r="E4" s="382"/>
      <c r="F4" s="382"/>
      <c r="G4" s="382"/>
      <c r="H4" s="1038"/>
      <c r="I4" s="1117"/>
      <c r="J4" s="382"/>
      <c r="K4" s="382"/>
      <c r="L4" s="382"/>
      <c r="M4" s="382"/>
      <c r="N4" s="382"/>
      <c r="O4" s="382"/>
      <c r="P4" s="382"/>
      <c r="Q4" s="382"/>
      <c r="R4" s="382"/>
      <c r="S4" s="382"/>
      <c r="T4" s="382"/>
      <c r="U4" s="382"/>
      <c r="V4" s="382"/>
      <c r="W4" s="382"/>
      <c r="X4" s="382"/>
      <c r="Y4" s="382"/>
      <c r="Z4" s="382"/>
      <c r="AA4" s="382"/>
      <c r="AB4" s="383"/>
      <c r="AD4" s="385" t="str">
        <f>ÉPREUVES!A2</f>
        <v>BIOLOGIE</v>
      </c>
    </row>
    <row r="5" spans="1:30" s="323" customFormat="1" ht="43.5" customHeight="1" thickBot="1" x14ac:dyDescent="0.35">
      <c r="A5" s="1113"/>
      <c r="B5" s="1036" t="s">
        <v>171</v>
      </c>
      <c r="C5" s="1115"/>
      <c r="D5" s="318"/>
      <c r="E5" s="318"/>
      <c r="F5" s="318"/>
      <c r="G5" s="318"/>
      <c r="H5" s="996"/>
      <c r="I5" s="997"/>
      <c r="J5" s="318"/>
      <c r="K5" s="318"/>
      <c r="L5" s="318"/>
      <c r="M5" s="318"/>
      <c r="N5" s="318"/>
      <c r="O5" s="318"/>
      <c r="P5" s="318"/>
      <c r="Q5" s="318"/>
      <c r="R5" s="322"/>
      <c r="S5" s="322"/>
      <c r="T5" s="318"/>
      <c r="U5" s="322"/>
      <c r="V5" s="318"/>
      <c r="W5" s="318"/>
      <c r="X5" s="318"/>
      <c r="Y5" s="318"/>
      <c r="Z5" s="318"/>
      <c r="AA5" s="322"/>
      <c r="AB5" s="319"/>
      <c r="AD5" s="321" t="str">
        <f>ÉPREUVES!A3</f>
        <v>BIOLOGIE     ÉCOLOGIE</v>
      </c>
    </row>
    <row r="6" spans="1:30" s="246" customFormat="1" ht="28.5" customHeight="1" x14ac:dyDescent="0.25">
      <c r="A6" s="1113"/>
      <c r="B6" s="431">
        <v>0.33333333333333331</v>
      </c>
      <c r="C6" s="401">
        <v>0.35416666666666669</v>
      </c>
      <c r="D6" s="261"/>
      <c r="E6" s="841"/>
      <c r="F6" s="262"/>
      <c r="G6" s="841"/>
      <c r="H6" s="1118"/>
      <c r="I6" s="1119"/>
      <c r="J6" s="262"/>
      <c r="K6" s="262"/>
      <c r="L6" s="841"/>
      <c r="M6" s="262"/>
      <c r="N6" s="841"/>
      <c r="O6" s="262"/>
      <c r="P6" s="262"/>
      <c r="Q6" s="262"/>
      <c r="R6" s="841"/>
      <c r="S6" s="262"/>
      <c r="T6" s="841"/>
      <c r="U6" s="262"/>
      <c r="V6" s="262"/>
      <c r="W6" s="841"/>
      <c r="X6" s="262"/>
      <c r="Y6" s="856"/>
      <c r="Z6" s="262"/>
      <c r="AA6" s="262"/>
      <c r="AB6" s="263"/>
      <c r="AD6" s="247" t="str">
        <f>ÉPREUVES!A4</f>
        <v>CIAV</v>
      </c>
    </row>
    <row r="7" spans="1:30" s="246" customFormat="1" ht="28.5" customHeight="1" x14ac:dyDescent="0.25">
      <c r="A7" s="1113"/>
      <c r="B7" s="402">
        <v>0.35416666666666669</v>
      </c>
      <c r="C7" s="545">
        <v>0.375</v>
      </c>
      <c r="D7" s="268"/>
      <c r="E7" s="852"/>
      <c r="F7" s="269"/>
      <c r="G7" s="852"/>
      <c r="H7" s="1040"/>
      <c r="I7" s="1041"/>
      <c r="J7" s="269"/>
      <c r="K7" s="269"/>
      <c r="L7" s="852"/>
      <c r="M7" s="269"/>
      <c r="N7" s="852"/>
      <c r="O7" s="269"/>
      <c r="P7" s="269"/>
      <c r="Q7" s="269"/>
      <c r="R7" s="852"/>
      <c r="S7" s="269"/>
      <c r="T7" s="852"/>
      <c r="U7" s="269"/>
      <c r="V7" s="269"/>
      <c r="W7" s="852"/>
      <c r="X7" s="269"/>
      <c r="Y7" s="857"/>
      <c r="Z7" s="269"/>
      <c r="AA7" s="269"/>
      <c r="AB7" s="270"/>
      <c r="AD7" s="247" t="str">
        <f>ÉPREUVES!A5</f>
        <v>ECO DR</v>
      </c>
    </row>
    <row r="8" spans="1:30" s="246" customFormat="1" ht="28.5" customHeight="1" x14ac:dyDescent="0.25">
      <c r="A8" s="1113"/>
      <c r="B8" s="432">
        <v>0.375</v>
      </c>
      <c r="C8" s="403">
        <v>0.39583333333333298</v>
      </c>
      <c r="D8" s="286"/>
      <c r="E8" s="845"/>
      <c r="F8" s="282"/>
      <c r="G8" s="845"/>
      <c r="H8" s="982"/>
      <c r="I8" s="983"/>
      <c r="J8" s="282"/>
      <c r="K8" s="282"/>
      <c r="L8" s="845"/>
      <c r="M8" s="282"/>
      <c r="N8" s="845"/>
      <c r="O8" s="282"/>
      <c r="P8" s="282"/>
      <c r="Q8" s="282"/>
      <c r="R8" s="845"/>
      <c r="S8" s="282"/>
      <c r="T8" s="845"/>
      <c r="U8" s="282"/>
      <c r="V8" s="282"/>
      <c r="W8" s="845"/>
      <c r="X8" s="282"/>
      <c r="Y8" s="858"/>
      <c r="Z8" s="282"/>
      <c r="AA8" s="282"/>
      <c r="AB8" s="283"/>
      <c r="AD8" s="247" t="str">
        <f>ÉPREUVES!A6</f>
        <v>ÉCOLOGIE</v>
      </c>
    </row>
    <row r="9" spans="1:30" s="246" customFormat="1" ht="28.5" customHeight="1" x14ac:dyDescent="0.25">
      <c r="A9" s="1113"/>
      <c r="B9" s="404">
        <v>0.39583333333333298</v>
      </c>
      <c r="C9" s="546">
        <v>0.41666666666666702</v>
      </c>
      <c r="D9" s="275"/>
      <c r="E9" s="847"/>
      <c r="F9" s="273"/>
      <c r="G9" s="847"/>
      <c r="H9" s="986"/>
      <c r="I9" s="987"/>
      <c r="J9" s="273"/>
      <c r="K9" s="273"/>
      <c r="L9" s="847"/>
      <c r="M9" s="273"/>
      <c r="N9" s="847"/>
      <c r="O9" s="273"/>
      <c r="P9" s="273"/>
      <c r="Q9" s="273"/>
      <c r="R9" s="847"/>
      <c r="S9" s="273"/>
      <c r="T9" s="847"/>
      <c r="U9" s="273"/>
      <c r="V9" s="273"/>
      <c r="W9" s="847"/>
      <c r="X9" s="273"/>
      <c r="Y9" s="860"/>
      <c r="Z9" s="273"/>
      <c r="AA9" s="273"/>
      <c r="AB9" s="274"/>
      <c r="AD9" s="247" t="str">
        <f>ÉPREUVES!A7</f>
        <v>EDROIT</v>
      </c>
    </row>
    <row r="10" spans="1:30" s="246" customFormat="1" ht="28.5" customHeight="1" x14ac:dyDescent="0.25">
      <c r="A10" s="1113"/>
      <c r="B10" s="432">
        <v>0.41666666666666702</v>
      </c>
      <c r="C10" s="403">
        <v>0.4375</v>
      </c>
      <c r="D10" s="264"/>
      <c r="E10" s="849"/>
      <c r="F10" s="265"/>
      <c r="G10" s="849"/>
      <c r="H10" s="988"/>
      <c r="I10" s="989"/>
      <c r="J10" s="265"/>
      <c r="K10" s="265"/>
      <c r="L10" s="849"/>
      <c r="M10" s="265"/>
      <c r="N10" s="849"/>
      <c r="O10" s="265"/>
      <c r="P10" s="265"/>
      <c r="Q10" s="265"/>
      <c r="R10" s="849"/>
      <c r="S10" s="265"/>
      <c r="T10" s="849"/>
      <c r="U10" s="265"/>
      <c r="V10" s="265"/>
      <c r="W10" s="849"/>
      <c r="X10" s="265"/>
      <c r="Y10" s="271"/>
      <c r="Z10" s="265"/>
      <c r="AA10" s="265"/>
      <c r="AB10" s="272"/>
      <c r="AD10" s="247" t="str">
        <f>ÉPREUVES!A8</f>
        <v>ENS SC</v>
      </c>
    </row>
    <row r="11" spans="1:30" s="246" customFormat="1" ht="28.5" customHeight="1" x14ac:dyDescent="0.25">
      <c r="A11" s="1113"/>
      <c r="B11" s="404">
        <v>0.4375</v>
      </c>
      <c r="C11" s="546">
        <v>0.45833333333333398</v>
      </c>
      <c r="D11" s="279"/>
      <c r="E11" s="843"/>
      <c r="F11" s="276"/>
      <c r="G11" s="843"/>
      <c r="H11" s="1122"/>
      <c r="I11" s="1123"/>
      <c r="J11" s="276"/>
      <c r="K11" s="276"/>
      <c r="L11" s="843"/>
      <c r="M11" s="276"/>
      <c r="N11" s="843"/>
      <c r="O11" s="276"/>
      <c r="P11" s="276"/>
      <c r="Q11" s="276"/>
      <c r="R11" s="843"/>
      <c r="S11" s="276"/>
      <c r="T11" s="843"/>
      <c r="U11" s="276"/>
      <c r="V11" s="276"/>
      <c r="W11" s="843"/>
      <c r="X11" s="276"/>
      <c r="Y11" s="277"/>
      <c r="Z11" s="276"/>
      <c r="AA11" s="276"/>
      <c r="AB11" s="278"/>
      <c r="AD11" s="247" t="str">
        <f>ÉPREUVES!A9</f>
        <v>EP PRO</v>
      </c>
    </row>
    <row r="12" spans="1:30" s="246" customFormat="1" ht="28.5" customHeight="1" x14ac:dyDescent="0.25">
      <c r="A12" s="1113"/>
      <c r="B12" s="432">
        <v>0.45833333333333298</v>
      </c>
      <c r="C12" s="403">
        <v>0.47916666666666702</v>
      </c>
      <c r="D12" s="286"/>
      <c r="E12" s="845"/>
      <c r="F12" s="282"/>
      <c r="G12" s="845"/>
      <c r="H12" s="982"/>
      <c r="I12" s="983"/>
      <c r="J12" s="282"/>
      <c r="K12" s="282"/>
      <c r="L12" s="845"/>
      <c r="M12" s="282"/>
      <c r="N12" s="845"/>
      <c r="O12" s="282"/>
      <c r="P12" s="282"/>
      <c r="Q12" s="282"/>
      <c r="R12" s="845"/>
      <c r="S12" s="282"/>
      <c r="T12" s="845"/>
      <c r="U12" s="282"/>
      <c r="V12" s="282"/>
      <c r="W12" s="845"/>
      <c r="X12" s="282"/>
      <c r="Y12" s="858"/>
      <c r="Z12" s="282"/>
      <c r="AA12" s="282"/>
      <c r="AB12" s="283"/>
      <c r="AD12" s="247" t="str">
        <f>ÉPREUVES!A10</f>
        <v>EPS</v>
      </c>
    </row>
    <row r="13" spans="1:30" s="246" customFormat="1" ht="28.5" customHeight="1" x14ac:dyDescent="0.25">
      <c r="A13" s="1113"/>
      <c r="B13" s="404">
        <v>0.47916666666666702</v>
      </c>
      <c r="C13" s="546">
        <v>0.5</v>
      </c>
      <c r="D13" s="275"/>
      <c r="E13" s="847"/>
      <c r="F13" s="273"/>
      <c r="G13" s="847"/>
      <c r="H13" s="986"/>
      <c r="I13" s="987"/>
      <c r="J13" s="273"/>
      <c r="K13" s="273"/>
      <c r="L13" s="847"/>
      <c r="M13" s="273"/>
      <c r="N13" s="847"/>
      <c r="O13" s="273"/>
      <c r="P13" s="273"/>
      <c r="Q13" s="273"/>
      <c r="R13" s="847"/>
      <c r="S13" s="273"/>
      <c r="T13" s="847"/>
      <c r="U13" s="273"/>
      <c r="V13" s="273"/>
      <c r="W13" s="847"/>
      <c r="X13" s="273"/>
      <c r="Y13" s="860"/>
      <c r="Z13" s="273"/>
      <c r="AA13" s="273"/>
      <c r="AB13" s="274"/>
      <c r="AD13" s="247" t="str">
        <f>ÉPREUVES!A11</f>
        <v>FRANÇAIS</v>
      </c>
    </row>
    <row r="14" spans="1:30" s="246" customFormat="1" ht="28.5" customHeight="1" x14ac:dyDescent="0.25">
      <c r="A14" s="1113"/>
      <c r="B14" s="433">
        <v>0.5</v>
      </c>
      <c r="C14" s="405">
        <v>0.52083333333333404</v>
      </c>
      <c r="D14" s="264"/>
      <c r="E14" s="849"/>
      <c r="F14" s="265"/>
      <c r="G14" s="849"/>
      <c r="H14" s="988"/>
      <c r="I14" s="989"/>
      <c r="J14" s="265"/>
      <c r="K14" s="265"/>
      <c r="L14" s="849"/>
      <c r="M14" s="265"/>
      <c r="N14" s="849"/>
      <c r="O14" s="265"/>
      <c r="P14" s="265"/>
      <c r="Q14" s="265"/>
      <c r="R14" s="849"/>
      <c r="S14" s="265"/>
      <c r="T14" s="849"/>
      <c r="U14" s="265"/>
      <c r="V14" s="265"/>
      <c r="W14" s="849"/>
      <c r="X14" s="265"/>
      <c r="Y14" s="271"/>
      <c r="Z14" s="265"/>
      <c r="AA14" s="265"/>
      <c r="AB14" s="272"/>
      <c r="AD14" s="247" t="str">
        <f>ÉPREUVES!A12</f>
        <v>HDA</v>
      </c>
    </row>
    <row r="15" spans="1:30" s="246" customFormat="1" ht="28.5" customHeight="1" thickBot="1" x14ac:dyDescent="0.3">
      <c r="A15" s="1113"/>
      <c r="B15" s="406">
        <v>0.52083333333333304</v>
      </c>
      <c r="C15" s="547">
        <v>0.54166666666666696</v>
      </c>
      <c r="D15" s="253"/>
      <c r="E15" s="854"/>
      <c r="F15" s="254"/>
      <c r="G15" s="854"/>
      <c r="H15" s="990"/>
      <c r="I15" s="991"/>
      <c r="J15" s="254"/>
      <c r="K15" s="254"/>
      <c r="L15" s="854"/>
      <c r="M15" s="254"/>
      <c r="N15" s="853"/>
      <c r="O15" s="254"/>
      <c r="P15" s="254"/>
      <c r="Q15" s="254"/>
      <c r="R15" s="854"/>
      <c r="S15" s="254"/>
      <c r="T15" s="854"/>
      <c r="U15" s="254"/>
      <c r="V15" s="254"/>
      <c r="W15" s="854"/>
      <c r="X15" s="254"/>
      <c r="Y15" s="854"/>
      <c r="Z15" s="254"/>
      <c r="AA15" s="254"/>
      <c r="AB15" s="255"/>
      <c r="AD15" s="247" t="str">
        <f>ÉPREUVES!A13</f>
        <v>HISTOIRE - GÉO</v>
      </c>
    </row>
    <row r="16" spans="1:30" ht="15.75" thickBot="1" x14ac:dyDescent="0.3">
      <c r="A16" s="1113"/>
      <c r="B16" s="306"/>
      <c r="C16" s="30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8"/>
      <c r="U16" s="17"/>
      <c r="V16" s="17"/>
      <c r="W16" s="17"/>
      <c r="X16" s="17"/>
      <c r="Y16" s="17"/>
      <c r="Z16" s="20"/>
      <c r="AA16" s="16"/>
      <c r="AB16" s="20"/>
      <c r="AD16" s="11" t="str">
        <f>ÉPREUVES!A14</f>
        <v>LANGUES  V1</v>
      </c>
    </row>
    <row r="17" spans="1:30" s="371" customFormat="1" ht="28.5" customHeight="1" thickBot="1" x14ac:dyDescent="0.4">
      <c r="A17" s="1113"/>
      <c r="B17" s="1049" t="s">
        <v>85</v>
      </c>
      <c r="C17" s="1050"/>
      <c r="D17" s="372"/>
      <c r="E17" s="373"/>
      <c r="F17" s="373"/>
      <c r="G17" s="373"/>
      <c r="H17" s="992"/>
      <c r="I17" s="993"/>
      <c r="J17" s="373"/>
      <c r="K17" s="373"/>
      <c r="L17" s="374"/>
      <c r="M17" s="375"/>
      <c r="N17" s="375"/>
      <c r="O17" s="375"/>
      <c r="P17" s="374"/>
      <c r="Q17" s="374"/>
      <c r="R17" s="374"/>
      <c r="S17" s="374"/>
      <c r="T17" s="374"/>
      <c r="U17" s="376"/>
      <c r="V17" s="376"/>
      <c r="W17" s="377"/>
      <c r="X17" s="377"/>
      <c r="Y17" s="378"/>
      <c r="Z17" s="998" t="s">
        <v>111</v>
      </c>
      <c r="AA17" s="1001" t="s">
        <v>106</v>
      </c>
      <c r="AB17" s="1004" t="s">
        <v>100</v>
      </c>
      <c r="AD17" s="370" t="str">
        <f>ÉPREUVES!A15</f>
        <v>LANGUES  V2</v>
      </c>
    </row>
    <row r="18" spans="1:30" s="384" customFormat="1" ht="32.25" customHeight="1" x14ac:dyDescent="0.35">
      <c r="A18" s="1113"/>
      <c r="B18" s="1034" t="s">
        <v>111</v>
      </c>
      <c r="C18" s="1092"/>
      <c r="D18" s="381"/>
      <c r="E18" s="382"/>
      <c r="F18" s="382"/>
      <c r="G18" s="382"/>
      <c r="H18" s="1038"/>
      <c r="I18" s="1039"/>
      <c r="J18" s="382"/>
      <c r="K18" s="382"/>
      <c r="L18" s="382"/>
      <c r="M18" s="382"/>
      <c r="N18" s="382"/>
      <c r="O18" s="382"/>
      <c r="P18" s="382"/>
      <c r="Q18" s="382"/>
      <c r="R18" s="382"/>
      <c r="S18" s="382"/>
      <c r="T18" s="382"/>
      <c r="U18" s="382"/>
      <c r="V18" s="382"/>
      <c r="W18" s="382"/>
      <c r="X18" s="382"/>
      <c r="Y18" s="382"/>
      <c r="Z18" s="999"/>
      <c r="AA18" s="1002"/>
      <c r="AB18" s="1005"/>
      <c r="AD18" s="385" t="str">
        <f>ÉPREUVES!A16</f>
        <v>LETTRES</v>
      </c>
    </row>
    <row r="19" spans="1:30" s="320" customFormat="1" ht="43.5" customHeight="1" thickBot="1" x14ac:dyDescent="0.35">
      <c r="A19" s="1113"/>
      <c r="B19" s="1036" t="s">
        <v>171</v>
      </c>
      <c r="C19" s="1115"/>
      <c r="D19" s="318"/>
      <c r="E19" s="318"/>
      <c r="F19" s="318"/>
      <c r="G19" s="318"/>
      <c r="H19" s="996"/>
      <c r="I19" s="1042"/>
      <c r="J19" s="318"/>
      <c r="K19" s="318"/>
      <c r="L19" s="318"/>
      <c r="M19" s="318"/>
      <c r="N19" s="318"/>
      <c r="O19" s="318"/>
      <c r="P19" s="318"/>
      <c r="Q19" s="318"/>
      <c r="R19" s="318"/>
      <c r="S19" s="322"/>
      <c r="T19" s="322"/>
      <c r="U19" s="322"/>
      <c r="V19" s="318"/>
      <c r="W19" s="318"/>
      <c r="X19" s="318"/>
      <c r="Y19" s="318"/>
      <c r="Z19" s="1000"/>
      <c r="AA19" s="1003"/>
      <c r="AB19" s="1006"/>
      <c r="AD19" s="321" t="str">
        <f>ÉPREUVES!A17</f>
        <v>LITTÉRATURE     PHILOSOPHIE</v>
      </c>
    </row>
    <row r="20" spans="1:30" s="212" customFormat="1" ht="28.5" customHeight="1" x14ac:dyDescent="0.25">
      <c r="A20" s="1113"/>
      <c r="B20" s="423">
        <v>0.33333333333333331</v>
      </c>
      <c r="C20" s="395">
        <v>0.35416666666666669</v>
      </c>
      <c r="D20" s="251"/>
      <c r="E20" s="855"/>
      <c r="F20" s="252"/>
      <c r="G20" s="855"/>
      <c r="H20" s="1150"/>
      <c r="I20" s="1151"/>
      <c r="J20" s="252"/>
      <c r="K20" s="252"/>
      <c r="L20" s="328"/>
      <c r="M20" s="252"/>
      <c r="N20" s="252"/>
      <c r="O20" s="855"/>
      <c r="P20" s="252"/>
      <c r="Q20" s="252"/>
      <c r="R20" s="252"/>
      <c r="S20" s="855"/>
      <c r="T20" s="252"/>
      <c r="U20" s="252"/>
      <c r="V20" s="855"/>
      <c r="W20" s="252"/>
      <c r="X20" s="252"/>
      <c r="Y20" s="256"/>
      <c r="Z20" s="342"/>
      <c r="AA20" s="1135">
        <f>COUNTA(F63:F66)</f>
        <v>0</v>
      </c>
      <c r="AB20" s="1129">
        <f>COUNTA(D63:D66,E63:E66)</f>
        <v>0</v>
      </c>
      <c r="AD20" s="213" t="str">
        <f>ÉPREUVES!A18</f>
        <v>MANAGT</v>
      </c>
    </row>
    <row r="21" spans="1:30" s="212" customFormat="1" ht="28.5" customHeight="1" thickBot="1" x14ac:dyDescent="0.3">
      <c r="A21" s="1113"/>
      <c r="B21" s="407">
        <v>0.35416666666666669</v>
      </c>
      <c r="C21" s="436">
        <v>0.375</v>
      </c>
      <c r="D21" s="275"/>
      <c r="E21" s="847"/>
      <c r="F21" s="273"/>
      <c r="G21" s="847"/>
      <c r="H21" s="986"/>
      <c r="I21" s="987"/>
      <c r="J21" s="273"/>
      <c r="K21" s="273"/>
      <c r="L21" s="324"/>
      <c r="M21" s="273"/>
      <c r="N21" s="273"/>
      <c r="O21" s="847"/>
      <c r="P21" s="273"/>
      <c r="Q21" s="273"/>
      <c r="R21" s="273"/>
      <c r="S21" s="847"/>
      <c r="T21" s="273"/>
      <c r="U21" s="273"/>
      <c r="V21" s="847"/>
      <c r="W21" s="273"/>
      <c r="X21" s="273"/>
      <c r="Y21" s="274"/>
      <c r="Z21" s="343"/>
      <c r="AA21" s="1136"/>
      <c r="AB21" s="1130"/>
      <c r="AD21" s="213" t="str">
        <f>ÉPREUVES!A19</f>
        <v>MATHS</v>
      </c>
    </row>
    <row r="22" spans="1:30" s="212" customFormat="1" ht="28.5" customHeight="1" x14ac:dyDescent="0.25">
      <c r="A22" s="1113"/>
      <c r="B22" s="421">
        <v>0.375</v>
      </c>
      <c r="C22" s="397">
        <v>0.39583333333333298</v>
      </c>
      <c r="D22" s="264"/>
      <c r="E22" s="849"/>
      <c r="F22" s="265"/>
      <c r="G22" s="849"/>
      <c r="H22" s="988"/>
      <c r="I22" s="989"/>
      <c r="J22" s="265"/>
      <c r="K22" s="849"/>
      <c r="L22" s="265"/>
      <c r="M22" s="265"/>
      <c r="N22" s="265"/>
      <c r="O22" s="849"/>
      <c r="P22" s="265"/>
      <c r="Q22" s="265"/>
      <c r="R22" s="265"/>
      <c r="S22" s="849"/>
      <c r="T22" s="265"/>
      <c r="U22" s="271"/>
      <c r="V22" s="849"/>
      <c r="W22" s="265"/>
      <c r="X22" s="265"/>
      <c r="Y22" s="272"/>
      <c r="Z22" s="343"/>
      <c r="AA22" s="1131" t="s">
        <v>109</v>
      </c>
      <c r="AB22" s="1131" t="s">
        <v>85</v>
      </c>
      <c r="AD22" s="213" t="str">
        <f>ÉPREUVES!A20</f>
        <v>PHILOSOPHIE</v>
      </c>
    </row>
    <row r="23" spans="1:30" s="212" customFormat="1" ht="28.5" customHeight="1" x14ac:dyDescent="0.25">
      <c r="A23" s="1113"/>
      <c r="B23" s="398">
        <v>0.39583333333333298</v>
      </c>
      <c r="C23" s="435">
        <v>0.41666666666666702</v>
      </c>
      <c r="D23" s="279"/>
      <c r="E23" s="843"/>
      <c r="F23" s="276"/>
      <c r="G23" s="843"/>
      <c r="H23" s="1122"/>
      <c r="I23" s="1123"/>
      <c r="J23" s="276"/>
      <c r="K23" s="843"/>
      <c r="L23" s="276"/>
      <c r="M23" s="276"/>
      <c r="N23" s="276"/>
      <c r="O23" s="843"/>
      <c r="P23" s="276"/>
      <c r="Q23" s="276"/>
      <c r="R23" s="276"/>
      <c r="S23" s="843"/>
      <c r="T23" s="276"/>
      <c r="U23" s="277"/>
      <c r="V23" s="843"/>
      <c r="W23" s="276"/>
      <c r="X23" s="276"/>
      <c r="Y23" s="278"/>
      <c r="Z23" s="343"/>
      <c r="AA23" s="1134"/>
      <c r="AB23" s="1134"/>
      <c r="AD23" s="213" t="str">
        <f>ÉPREUVES!A21</f>
        <v>PHYSIQUE</v>
      </c>
    </row>
    <row r="24" spans="1:30" s="212" customFormat="1" ht="28.5" customHeight="1" x14ac:dyDescent="0.25">
      <c r="A24" s="1113"/>
      <c r="B24" s="421">
        <v>0.41666666666666702</v>
      </c>
      <c r="C24" s="397">
        <v>0.4375</v>
      </c>
      <c r="D24" s="286"/>
      <c r="E24" s="845"/>
      <c r="F24" s="282"/>
      <c r="G24" s="845"/>
      <c r="H24" s="982"/>
      <c r="I24" s="983"/>
      <c r="J24" s="282"/>
      <c r="K24" s="845"/>
      <c r="L24" s="282"/>
      <c r="M24" s="282"/>
      <c r="N24" s="282"/>
      <c r="O24" s="845"/>
      <c r="P24" s="282"/>
      <c r="Q24" s="282"/>
      <c r="R24" s="282"/>
      <c r="S24" s="845"/>
      <c r="T24" s="282"/>
      <c r="U24" s="858"/>
      <c r="V24" s="845"/>
      <c r="W24" s="282"/>
      <c r="X24" s="282"/>
      <c r="Y24" s="283"/>
      <c r="Z24" s="343"/>
      <c r="AA24" s="1137">
        <v>0</v>
      </c>
      <c r="AB24" s="1139">
        <f>COUNTA(D4:AB4,D18:Y18)</f>
        <v>0</v>
      </c>
      <c r="AD24" s="213" t="str">
        <f>ÉPREUVES!A22</f>
        <v>PHYSIQUE              CHIMIE</v>
      </c>
    </row>
    <row r="25" spans="1:30" s="212" customFormat="1" ht="28.5" customHeight="1" thickBot="1" x14ac:dyDescent="0.3">
      <c r="A25" s="1113"/>
      <c r="B25" s="398">
        <v>0.4375</v>
      </c>
      <c r="C25" s="435">
        <v>0.45833333333333398</v>
      </c>
      <c r="D25" s="275"/>
      <c r="E25" s="847"/>
      <c r="F25" s="273"/>
      <c r="G25" s="847"/>
      <c r="H25" s="986"/>
      <c r="I25" s="987"/>
      <c r="J25" s="273"/>
      <c r="K25" s="847"/>
      <c r="L25" s="273"/>
      <c r="M25" s="273"/>
      <c r="N25" s="273"/>
      <c r="O25" s="847"/>
      <c r="P25" s="273"/>
      <c r="Q25" s="273"/>
      <c r="R25" s="273"/>
      <c r="S25" s="847"/>
      <c r="T25" s="273"/>
      <c r="U25" s="284"/>
      <c r="V25" s="847"/>
      <c r="W25" s="285"/>
      <c r="X25" s="273"/>
      <c r="Y25" s="274"/>
      <c r="Z25" s="343"/>
      <c r="AA25" s="1138"/>
      <c r="AB25" s="1140"/>
      <c r="AD25" s="213" t="str">
        <f>ÉPREUVES!A23</f>
        <v>PSE</v>
      </c>
    </row>
    <row r="26" spans="1:30" s="212" customFormat="1" ht="28.5" customHeight="1" x14ac:dyDescent="0.25">
      <c r="A26" s="1113"/>
      <c r="B26" s="421">
        <v>0.45833333333333298</v>
      </c>
      <c r="C26" s="397">
        <v>0.47916666666666702</v>
      </c>
      <c r="D26" s="286"/>
      <c r="E26" s="845"/>
      <c r="F26" s="282"/>
      <c r="G26" s="845"/>
      <c r="H26" s="982"/>
      <c r="I26" s="983"/>
      <c r="J26" s="282"/>
      <c r="K26" s="282"/>
      <c r="L26" s="326"/>
      <c r="M26" s="282"/>
      <c r="N26" s="282"/>
      <c r="O26" s="845"/>
      <c r="P26" s="282"/>
      <c r="Q26" s="282"/>
      <c r="R26" s="282"/>
      <c r="S26" s="845"/>
      <c r="T26" s="282"/>
      <c r="U26" s="292"/>
      <c r="V26" s="845"/>
      <c r="W26" s="291"/>
      <c r="X26" s="282"/>
      <c r="Y26" s="283"/>
      <c r="Z26" s="343"/>
      <c r="AA26" s="1141" t="s">
        <v>21</v>
      </c>
      <c r="AB26" s="1143" t="s">
        <v>88</v>
      </c>
      <c r="AD26" s="213" t="str">
        <f>ÉPREUVES!A24</f>
        <v>SES</v>
      </c>
    </row>
    <row r="27" spans="1:30" s="212" customFormat="1" ht="28.5" customHeight="1" x14ac:dyDescent="0.25">
      <c r="A27" s="1113"/>
      <c r="B27" s="398">
        <v>0.47916666666666702</v>
      </c>
      <c r="C27" s="435">
        <v>0.5</v>
      </c>
      <c r="D27" s="275"/>
      <c r="E27" s="847"/>
      <c r="F27" s="273"/>
      <c r="G27" s="847"/>
      <c r="H27" s="986"/>
      <c r="I27" s="987"/>
      <c r="J27" s="273"/>
      <c r="K27" s="273"/>
      <c r="L27" s="324"/>
      <c r="M27" s="285"/>
      <c r="N27" s="285"/>
      <c r="O27" s="289"/>
      <c r="P27" s="285"/>
      <c r="Q27" s="285"/>
      <c r="R27" s="285"/>
      <c r="S27" s="289"/>
      <c r="T27" s="285"/>
      <c r="U27" s="273"/>
      <c r="V27" s="847"/>
      <c r="W27" s="273"/>
      <c r="X27" s="273"/>
      <c r="Y27" s="274"/>
      <c r="Z27" s="343"/>
      <c r="AA27" s="1142"/>
      <c r="AB27" s="1144"/>
      <c r="AD27" s="213" t="str">
        <f>ÉPREUVES!A25</f>
        <v>SES SPE</v>
      </c>
    </row>
    <row r="28" spans="1:30" s="212" customFormat="1" ht="28.5" customHeight="1" x14ac:dyDescent="0.25">
      <c r="A28" s="1113"/>
      <c r="B28" s="424">
        <v>0.5</v>
      </c>
      <c r="C28" s="399">
        <v>0.52083333333333404</v>
      </c>
      <c r="D28" s="264"/>
      <c r="E28" s="849"/>
      <c r="F28" s="265"/>
      <c r="G28" s="849"/>
      <c r="H28" s="988"/>
      <c r="I28" s="989"/>
      <c r="J28" s="265"/>
      <c r="K28" s="265"/>
      <c r="L28" s="325"/>
      <c r="M28" s="281"/>
      <c r="N28" s="281"/>
      <c r="O28" s="1363"/>
      <c r="P28" s="281"/>
      <c r="Q28" s="281"/>
      <c r="R28" s="281"/>
      <c r="S28" s="1363"/>
      <c r="T28" s="281"/>
      <c r="U28" s="265"/>
      <c r="V28" s="849"/>
      <c r="W28" s="265"/>
      <c r="X28" s="265"/>
      <c r="Y28" s="272"/>
      <c r="Z28" s="343"/>
      <c r="AA28" s="1145">
        <v>0</v>
      </c>
      <c r="AB28" s="1147">
        <v>0</v>
      </c>
      <c r="AD28" s="213" t="str">
        <f>ÉPREUVES!A26</f>
        <v>SG</v>
      </c>
    </row>
    <row r="29" spans="1:30" s="212" customFormat="1" ht="28.5" customHeight="1" thickBot="1" x14ac:dyDescent="0.3">
      <c r="A29" s="1114"/>
      <c r="B29" s="400">
        <v>0.52083333333333304</v>
      </c>
      <c r="C29" s="437">
        <v>0.54166666666666696</v>
      </c>
      <c r="D29" s="253"/>
      <c r="E29" s="854"/>
      <c r="F29" s="254"/>
      <c r="G29" s="854"/>
      <c r="H29" s="990"/>
      <c r="I29" s="991"/>
      <c r="J29" s="254"/>
      <c r="K29" s="254"/>
      <c r="L29" s="327"/>
      <c r="M29" s="254"/>
      <c r="N29" s="853"/>
      <c r="O29" s="254"/>
      <c r="P29" s="254"/>
      <c r="Q29" s="254"/>
      <c r="R29" s="854"/>
      <c r="S29" s="254"/>
      <c r="T29" s="854"/>
      <c r="U29" s="254"/>
      <c r="V29" s="854"/>
      <c r="W29" s="254"/>
      <c r="X29" s="254"/>
      <c r="Y29" s="255"/>
      <c r="Z29" s="344"/>
      <c r="AA29" s="1146"/>
      <c r="AB29" s="1148"/>
      <c r="AD29" s="213" t="str">
        <f>ÉPREUVES!A27</f>
        <v>SVT</v>
      </c>
    </row>
    <row r="30" spans="1:30" ht="22.5" customHeight="1" x14ac:dyDescent="0.25">
      <c r="A30" s="393"/>
      <c r="B30" s="307"/>
      <c r="C30" s="307"/>
      <c r="D30" s="19"/>
      <c r="E30" s="20"/>
      <c r="F30" s="7"/>
      <c r="G30" s="7"/>
      <c r="H30" s="7"/>
      <c r="I30" s="7"/>
      <c r="J30" s="7"/>
      <c r="K30" s="4"/>
      <c r="L30" s="7"/>
      <c r="M30" s="7"/>
      <c r="N30" s="7"/>
      <c r="O30" s="7"/>
      <c r="P30" s="7"/>
      <c r="Q30" s="7"/>
      <c r="R30" s="7"/>
      <c r="S30" s="7"/>
      <c r="T30" s="4"/>
      <c r="U30" s="4"/>
      <c r="V30" s="4"/>
      <c r="W30" s="4"/>
      <c r="X30" s="4"/>
      <c r="Y30" s="4"/>
      <c r="Z30" s="6"/>
      <c r="AA30" s="1"/>
      <c r="AB30" s="1"/>
      <c r="AD30" s="11" t="str">
        <f>ÉPREUVES!A28</f>
        <v>TPE</v>
      </c>
    </row>
    <row r="31" spans="1:30" ht="22.5" customHeight="1" thickBot="1" x14ac:dyDescent="0.3">
      <c r="A31" s="394"/>
      <c r="B31" s="12"/>
      <c r="C31" s="12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1"/>
      <c r="AA31" s="1"/>
      <c r="AB31" s="1"/>
      <c r="AD31" s="11">
        <f>ÉPREUVES!A29</f>
        <v>0</v>
      </c>
    </row>
    <row r="32" spans="1:30" s="371" customFormat="1" ht="28.5" customHeight="1" thickBot="1" x14ac:dyDescent="0.4">
      <c r="A32" s="1089" t="s">
        <v>35</v>
      </c>
      <c r="B32" s="1049" t="s">
        <v>85</v>
      </c>
      <c r="C32" s="1050"/>
      <c r="D32" s="391"/>
      <c r="E32" s="392"/>
      <c r="F32" s="392"/>
      <c r="G32" s="392"/>
      <c r="H32" s="1095"/>
      <c r="I32" s="1096"/>
      <c r="J32" s="363"/>
      <c r="K32" s="363"/>
      <c r="L32" s="363"/>
      <c r="M32" s="363"/>
      <c r="N32" s="364"/>
      <c r="O32" s="363"/>
      <c r="P32" s="363"/>
      <c r="Q32" s="363"/>
      <c r="R32" s="365"/>
      <c r="S32" s="366"/>
      <c r="T32" s="366"/>
      <c r="U32" s="366"/>
      <c r="V32" s="366"/>
      <c r="W32" s="367"/>
      <c r="X32" s="366"/>
      <c r="Y32" s="368"/>
      <c r="Z32" s="366"/>
      <c r="AA32" s="366"/>
      <c r="AB32" s="369"/>
      <c r="AD32" s="370">
        <f>ÉPREUVES!A30</f>
        <v>0</v>
      </c>
    </row>
    <row r="33" spans="1:30" s="384" customFormat="1" ht="32.25" customHeight="1" x14ac:dyDescent="0.35">
      <c r="A33" s="1090"/>
      <c r="B33" s="1034" t="s">
        <v>111</v>
      </c>
      <c r="C33" s="1092"/>
      <c r="D33" s="381"/>
      <c r="E33" s="382"/>
      <c r="F33" s="382"/>
      <c r="G33" s="382"/>
      <c r="H33" s="1038"/>
      <c r="I33" s="1149"/>
      <c r="J33" s="387"/>
      <c r="K33" s="382"/>
      <c r="L33" s="382"/>
      <c r="M33" s="382"/>
      <c r="N33" s="387"/>
      <c r="O33" s="382"/>
      <c r="P33" s="387"/>
      <c r="Q33" s="387"/>
      <c r="R33" s="382"/>
      <c r="S33" s="382"/>
      <c r="T33" s="382"/>
      <c r="U33" s="382"/>
      <c r="V33" s="382"/>
      <c r="W33" s="382"/>
      <c r="X33" s="382"/>
      <c r="Y33" s="382"/>
      <c r="Z33" s="382"/>
      <c r="AA33" s="386"/>
      <c r="AB33" s="383"/>
      <c r="AD33" s="385">
        <f>ÉPREUVES!A31</f>
        <v>0</v>
      </c>
    </row>
    <row r="34" spans="1:30" s="320" customFormat="1" ht="43.5" customHeight="1" thickBot="1" x14ac:dyDescent="0.35">
      <c r="A34" s="1090"/>
      <c r="B34" s="1093" t="s">
        <v>171</v>
      </c>
      <c r="C34" s="1094"/>
      <c r="D34" s="318"/>
      <c r="E34" s="318"/>
      <c r="F34" s="318"/>
      <c r="G34" s="318"/>
      <c r="H34" s="996"/>
      <c r="I34" s="997"/>
      <c r="J34" s="318"/>
      <c r="K34" s="318"/>
      <c r="L34" s="318"/>
      <c r="M34" s="318"/>
      <c r="N34" s="318"/>
      <c r="O34" s="318"/>
      <c r="P34" s="318"/>
      <c r="Q34" s="318"/>
      <c r="R34" s="318"/>
      <c r="S34" s="318"/>
      <c r="T34" s="318"/>
      <c r="U34" s="318"/>
      <c r="V34" s="318"/>
      <c r="W34" s="318"/>
      <c r="X34" s="318"/>
      <c r="Y34" s="318"/>
      <c r="Z34" s="318"/>
      <c r="AA34" s="318"/>
      <c r="AB34" s="319"/>
      <c r="AD34" s="321">
        <f>ÉPREUVES!A32</f>
        <v>0</v>
      </c>
    </row>
    <row r="35" spans="1:30" s="246" customFormat="1" ht="28.5" customHeight="1" x14ac:dyDescent="0.25">
      <c r="A35" s="1090"/>
      <c r="B35" s="428">
        <v>0.54166666666666663</v>
      </c>
      <c r="C35" s="413">
        <v>0.5625</v>
      </c>
      <c r="D35" s="251"/>
      <c r="E35" s="855"/>
      <c r="F35" s="252"/>
      <c r="G35" s="855"/>
      <c r="H35" s="1150"/>
      <c r="I35" s="1151"/>
      <c r="J35" s="252"/>
      <c r="K35" s="252"/>
      <c r="L35" s="252"/>
      <c r="M35" s="252"/>
      <c r="N35" s="252"/>
      <c r="O35" s="252"/>
      <c r="P35" s="252"/>
      <c r="Q35" s="252"/>
      <c r="R35" s="252"/>
      <c r="S35" s="252"/>
      <c r="T35" s="252"/>
      <c r="U35" s="252"/>
      <c r="V35" s="252"/>
      <c r="W35" s="855"/>
      <c r="X35" s="252"/>
      <c r="Y35" s="260"/>
      <c r="Z35" s="252"/>
      <c r="AA35" s="252"/>
      <c r="AB35" s="256"/>
      <c r="AD35" s="247">
        <f>ÉPREUVES!A33</f>
        <v>0</v>
      </c>
    </row>
    <row r="36" spans="1:30" s="246" customFormat="1" ht="28.5" customHeight="1" x14ac:dyDescent="0.25">
      <c r="A36" s="1090"/>
      <c r="B36" s="414">
        <v>0.5625</v>
      </c>
      <c r="C36" s="441">
        <v>0.58333333333333337</v>
      </c>
      <c r="D36" s="275"/>
      <c r="E36" s="847"/>
      <c r="F36" s="273"/>
      <c r="G36" s="847"/>
      <c r="H36" s="986"/>
      <c r="I36" s="987"/>
      <c r="J36" s="273"/>
      <c r="K36" s="273"/>
      <c r="L36" s="273"/>
      <c r="M36" s="273"/>
      <c r="N36" s="273"/>
      <c r="O36" s="273"/>
      <c r="P36" s="273"/>
      <c r="Q36" s="273"/>
      <c r="R36" s="273"/>
      <c r="S36" s="273"/>
      <c r="T36" s="273"/>
      <c r="U36" s="273"/>
      <c r="V36" s="273"/>
      <c r="W36" s="847"/>
      <c r="X36" s="273"/>
      <c r="Y36" s="860"/>
      <c r="Z36" s="273"/>
      <c r="AA36" s="273"/>
      <c r="AB36" s="274"/>
      <c r="AD36" s="247">
        <f>ÉPREUVES!A34</f>
        <v>0</v>
      </c>
    </row>
    <row r="37" spans="1:30" s="246" customFormat="1" ht="28.5" customHeight="1" x14ac:dyDescent="0.25">
      <c r="A37" s="1090"/>
      <c r="B37" s="429">
        <v>0.58333333333333337</v>
      </c>
      <c r="C37" s="415">
        <v>0.60416666666666663</v>
      </c>
      <c r="D37" s="264"/>
      <c r="E37" s="849"/>
      <c r="F37" s="265"/>
      <c r="G37" s="849"/>
      <c r="H37" s="988"/>
      <c r="I37" s="989"/>
      <c r="J37" s="265"/>
      <c r="K37" s="265"/>
      <c r="L37" s="265"/>
      <c r="M37" s="265"/>
      <c r="N37" s="265"/>
      <c r="O37" s="265"/>
      <c r="P37" s="265"/>
      <c r="Q37" s="265"/>
      <c r="R37" s="265"/>
      <c r="S37" s="265"/>
      <c r="T37" s="265"/>
      <c r="U37" s="265"/>
      <c r="V37" s="265"/>
      <c r="W37" s="849"/>
      <c r="X37" s="265"/>
      <c r="Y37" s="271"/>
      <c r="Z37" s="265"/>
      <c r="AA37" s="265"/>
      <c r="AB37" s="272"/>
      <c r="AD37" s="247">
        <f>ÉPREUVES!A35</f>
        <v>0</v>
      </c>
    </row>
    <row r="38" spans="1:30" s="246" customFormat="1" ht="28.5" customHeight="1" x14ac:dyDescent="0.25">
      <c r="A38" s="1090"/>
      <c r="B38" s="414">
        <v>0.60416666666666696</v>
      </c>
      <c r="C38" s="441">
        <v>0.625</v>
      </c>
      <c r="D38" s="279"/>
      <c r="E38" s="843"/>
      <c r="F38" s="276"/>
      <c r="G38" s="843"/>
      <c r="H38" s="1122"/>
      <c r="I38" s="1123"/>
      <c r="J38" s="276"/>
      <c r="K38" s="276"/>
      <c r="L38" s="276"/>
      <c r="M38" s="276"/>
      <c r="N38" s="276"/>
      <c r="O38" s="276"/>
      <c r="P38" s="276"/>
      <c r="Q38" s="276"/>
      <c r="R38" s="276"/>
      <c r="S38" s="276"/>
      <c r="T38" s="276"/>
      <c r="U38" s="276"/>
      <c r="V38" s="276"/>
      <c r="W38" s="843"/>
      <c r="X38" s="276"/>
      <c r="Y38" s="277"/>
      <c r="Z38" s="276"/>
      <c r="AA38" s="276"/>
      <c r="AB38" s="278"/>
      <c r="AD38" s="247">
        <f>ÉPREUVES!A36</f>
        <v>0</v>
      </c>
    </row>
    <row r="39" spans="1:30" s="246" customFormat="1" ht="28.5" customHeight="1" x14ac:dyDescent="0.25">
      <c r="A39" s="1090"/>
      <c r="B39" s="429">
        <v>0.625</v>
      </c>
      <c r="C39" s="415">
        <v>0.64583333333333304</v>
      </c>
      <c r="D39" s="286"/>
      <c r="E39" s="845"/>
      <c r="F39" s="282"/>
      <c r="G39" s="845"/>
      <c r="H39" s="982"/>
      <c r="I39" s="983"/>
      <c r="J39" s="282"/>
      <c r="K39" s="282"/>
      <c r="L39" s="282"/>
      <c r="M39" s="282"/>
      <c r="N39" s="282"/>
      <c r="O39" s="282"/>
      <c r="P39" s="282"/>
      <c r="Q39" s="282"/>
      <c r="R39" s="282"/>
      <c r="S39" s="282"/>
      <c r="T39" s="282"/>
      <c r="U39" s="282"/>
      <c r="V39" s="282"/>
      <c r="W39" s="845"/>
      <c r="X39" s="282"/>
      <c r="Y39" s="858"/>
      <c r="Z39" s="282"/>
      <c r="AA39" s="282"/>
      <c r="AB39" s="283"/>
      <c r="AD39" s="247">
        <f>ÉPREUVES!A37</f>
        <v>0</v>
      </c>
    </row>
    <row r="40" spans="1:30" s="246" customFormat="1" ht="28.5" customHeight="1" x14ac:dyDescent="0.25">
      <c r="A40" s="1090"/>
      <c r="B40" s="414">
        <v>0.64583333333333304</v>
      </c>
      <c r="C40" s="441">
        <v>0.66666666666666596</v>
      </c>
      <c r="D40" s="275"/>
      <c r="E40" s="847"/>
      <c r="F40" s="273"/>
      <c r="G40" s="847"/>
      <c r="H40" s="986"/>
      <c r="I40" s="987"/>
      <c r="J40" s="273"/>
      <c r="K40" s="273"/>
      <c r="L40" s="273"/>
      <c r="M40" s="273"/>
      <c r="N40" s="273"/>
      <c r="O40" s="273"/>
      <c r="P40" s="273"/>
      <c r="Q40" s="273"/>
      <c r="R40" s="273"/>
      <c r="S40" s="273"/>
      <c r="T40" s="273"/>
      <c r="U40" s="273"/>
      <c r="V40" s="273"/>
      <c r="W40" s="847"/>
      <c r="X40" s="273"/>
      <c r="Y40" s="860"/>
      <c r="Z40" s="273"/>
      <c r="AA40" s="273"/>
      <c r="AB40" s="274"/>
      <c r="AD40" s="247">
        <f>ÉPREUVES!A38</f>
        <v>0</v>
      </c>
    </row>
    <row r="41" spans="1:30" s="246" customFormat="1" ht="28.5" customHeight="1" x14ac:dyDescent="0.25">
      <c r="A41" s="1090"/>
      <c r="B41" s="429">
        <v>0.66666666666666696</v>
      </c>
      <c r="C41" s="415">
        <v>0.687499999999999</v>
      </c>
      <c r="D41" s="286"/>
      <c r="E41" s="845"/>
      <c r="F41" s="282"/>
      <c r="G41" s="845"/>
      <c r="H41" s="982"/>
      <c r="I41" s="983"/>
      <c r="J41" s="282"/>
      <c r="K41" s="282"/>
      <c r="L41" s="282"/>
      <c r="M41" s="282"/>
      <c r="N41" s="282"/>
      <c r="O41" s="282"/>
      <c r="P41" s="282"/>
      <c r="Q41" s="282"/>
      <c r="R41" s="282"/>
      <c r="S41" s="282"/>
      <c r="T41" s="282"/>
      <c r="U41" s="282"/>
      <c r="V41" s="282"/>
      <c r="W41" s="845"/>
      <c r="X41" s="282"/>
      <c r="Y41" s="858"/>
      <c r="Z41" s="282"/>
      <c r="AA41" s="282"/>
      <c r="AB41" s="283"/>
      <c r="AD41" s="247">
        <f>ÉPREUVES!A39</f>
        <v>0</v>
      </c>
    </row>
    <row r="42" spans="1:30" s="246" customFormat="1" ht="28.5" customHeight="1" x14ac:dyDescent="0.25">
      <c r="A42" s="1090"/>
      <c r="B42" s="414">
        <v>0.6875</v>
      </c>
      <c r="C42" s="441">
        <v>0.70833333333333304</v>
      </c>
      <c r="D42" s="275"/>
      <c r="E42" s="847"/>
      <c r="F42" s="273"/>
      <c r="G42" s="847"/>
      <c r="H42" s="986"/>
      <c r="I42" s="987"/>
      <c r="J42" s="273"/>
      <c r="K42" s="273"/>
      <c r="L42" s="847"/>
      <c r="M42" s="273"/>
      <c r="N42" s="847"/>
      <c r="O42" s="273"/>
      <c r="P42" s="860"/>
      <c r="Q42" s="273"/>
      <c r="R42" s="847"/>
      <c r="S42" s="273"/>
      <c r="T42" s="847"/>
      <c r="U42" s="273"/>
      <c r="V42" s="847"/>
      <c r="W42" s="273"/>
      <c r="X42" s="273"/>
      <c r="Y42" s="860"/>
      <c r="Z42" s="273"/>
      <c r="AA42" s="273"/>
      <c r="AB42" s="274"/>
      <c r="AD42" s="247">
        <f>ÉPREUVES!A40</f>
        <v>0</v>
      </c>
    </row>
    <row r="43" spans="1:30" s="246" customFormat="1" ht="28.5" customHeight="1" x14ac:dyDescent="0.25">
      <c r="A43" s="1090"/>
      <c r="B43" s="430">
        <v>0.70833333333333404</v>
      </c>
      <c r="C43" s="416">
        <v>0.72916666666666596</v>
      </c>
      <c r="D43" s="264"/>
      <c r="E43" s="849"/>
      <c r="F43" s="265"/>
      <c r="G43" s="849"/>
      <c r="H43" s="988"/>
      <c r="I43" s="989"/>
      <c r="J43" s="265"/>
      <c r="K43" s="265"/>
      <c r="L43" s="849"/>
      <c r="M43" s="265"/>
      <c r="N43" s="849"/>
      <c r="O43" s="265"/>
      <c r="P43" s="265"/>
      <c r="Q43" s="265"/>
      <c r="R43" s="849"/>
      <c r="S43" s="265"/>
      <c r="T43" s="849"/>
      <c r="U43" s="265"/>
      <c r="V43" s="849"/>
      <c r="W43" s="265"/>
      <c r="X43" s="265"/>
      <c r="Y43" s="271"/>
      <c r="Z43" s="265"/>
      <c r="AA43" s="265"/>
      <c r="AB43" s="272"/>
      <c r="AD43" s="247">
        <f>ÉPREUVES!A41</f>
        <v>0</v>
      </c>
    </row>
    <row r="44" spans="1:30" s="246" customFormat="1" ht="28.5" customHeight="1" thickBot="1" x14ac:dyDescent="0.3">
      <c r="A44" s="1090"/>
      <c r="B44" s="417">
        <v>0.72916666666666696</v>
      </c>
      <c r="C44" s="442">
        <v>0.749999999999999</v>
      </c>
      <c r="D44" s="253"/>
      <c r="E44" s="854"/>
      <c r="F44" s="254"/>
      <c r="G44" s="854"/>
      <c r="H44" s="990"/>
      <c r="I44" s="991"/>
      <c r="J44" s="254"/>
      <c r="K44" s="254"/>
      <c r="L44" s="854"/>
      <c r="M44" s="254"/>
      <c r="N44" s="853"/>
      <c r="O44" s="254"/>
      <c r="P44" s="254"/>
      <c r="Q44" s="254"/>
      <c r="R44" s="854"/>
      <c r="S44" s="254"/>
      <c r="T44" s="854"/>
      <c r="U44" s="254"/>
      <c r="V44" s="854"/>
      <c r="W44" s="254"/>
      <c r="X44" s="254"/>
      <c r="Y44" s="854"/>
      <c r="Z44" s="254"/>
      <c r="AA44" s="254"/>
      <c r="AB44" s="255"/>
      <c r="AD44" s="247">
        <f>ÉPREUVES!A42</f>
        <v>0</v>
      </c>
    </row>
    <row r="45" spans="1:30" ht="15.75" thickBot="1" x14ac:dyDescent="0.3">
      <c r="A45" s="1090"/>
      <c r="B45" s="13"/>
      <c r="C45" s="13"/>
      <c r="D45" s="349"/>
      <c r="E45" s="350"/>
      <c r="F45" s="3"/>
      <c r="G45" s="3"/>
      <c r="H45" s="3"/>
      <c r="I45" s="3"/>
      <c r="J45" s="3"/>
      <c r="K45" s="3"/>
      <c r="L45" s="3"/>
      <c r="M45" s="3"/>
      <c r="N45" s="2"/>
      <c r="O45" s="4"/>
      <c r="P45" s="4"/>
      <c r="Q45" s="3"/>
      <c r="R45" s="3"/>
      <c r="S45" s="3"/>
      <c r="T45" s="3"/>
      <c r="U45" s="3"/>
      <c r="V45" s="3"/>
      <c r="W45" s="5"/>
      <c r="X45" s="5"/>
      <c r="Y45" s="5"/>
      <c r="AB45" s="5"/>
      <c r="AD45" s="11">
        <f>ÉPREUVES!A43</f>
        <v>0</v>
      </c>
    </row>
    <row r="46" spans="1:30" s="371" customFormat="1" ht="28.5" customHeight="1" thickBot="1" x14ac:dyDescent="0.4">
      <c r="A46" s="1090"/>
      <c r="B46" s="1049" t="s">
        <v>85</v>
      </c>
      <c r="C46" s="1050"/>
      <c r="D46" s="372"/>
      <c r="E46" s="373"/>
      <c r="F46" s="373"/>
      <c r="G46" s="373"/>
      <c r="H46" s="992"/>
      <c r="I46" s="993"/>
      <c r="J46" s="373"/>
      <c r="K46" s="373"/>
      <c r="L46" s="374"/>
      <c r="M46" s="375"/>
      <c r="N46" s="375"/>
      <c r="O46" s="375"/>
      <c r="P46" s="374"/>
      <c r="Q46" s="374"/>
      <c r="R46" s="374"/>
      <c r="S46" s="374"/>
      <c r="T46" s="374"/>
      <c r="U46" s="376"/>
      <c r="V46" s="376"/>
      <c r="W46" s="377"/>
      <c r="X46" s="377"/>
      <c r="Y46" s="378"/>
      <c r="Z46" s="998" t="s">
        <v>111</v>
      </c>
      <c r="AA46" s="1001" t="s">
        <v>106</v>
      </c>
      <c r="AB46" s="1004" t="s">
        <v>100</v>
      </c>
      <c r="AD46" s="370">
        <f>ÉPREUVES!A44</f>
        <v>0</v>
      </c>
    </row>
    <row r="47" spans="1:30" s="384" customFormat="1" ht="32.25" customHeight="1" x14ac:dyDescent="0.35">
      <c r="A47" s="1090"/>
      <c r="B47" s="1034" t="s">
        <v>111</v>
      </c>
      <c r="C47" s="1092"/>
      <c r="D47" s="381"/>
      <c r="E47" s="382"/>
      <c r="F47" s="382"/>
      <c r="G47" s="382"/>
      <c r="H47" s="1038"/>
      <c r="I47" s="1039"/>
      <c r="J47" s="382"/>
      <c r="K47" s="382"/>
      <c r="L47" s="382"/>
      <c r="M47" s="382"/>
      <c r="N47" s="382"/>
      <c r="O47" s="382"/>
      <c r="P47" s="382"/>
      <c r="Q47" s="382"/>
      <c r="R47" s="382"/>
      <c r="S47" s="382"/>
      <c r="T47" s="382"/>
      <c r="U47" s="382"/>
      <c r="V47" s="382"/>
      <c r="W47" s="382"/>
      <c r="X47" s="382"/>
      <c r="Y47" s="382"/>
      <c r="Z47" s="999"/>
      <c r="AA47" s="1002"/>
      <c r="AB47" s="1005"/>
      <c r="AD47" s="385">
        <f>ÉPREUVES!A45</f>
        <v>0</v>
      </c>
    </row>
    <row r="48" spans="1:30" s="320" customFormat="1" ht="43.5" customHeight="1" thickBot="1" x14ac:dyDescent="0.35">
      <c r="A48" s="1090"/>
      <c r="B48" s="1036" t="s">
        <v>171</v>
      </c>
      <c r="C48" s="1115"/>
      <c r="D48" s="318"/>
      <c r="E48" s="318"/>
      <c r="F48" s="318"/>
      <c r="G48" s="318"/>
      <c r="H48" s="996"/>
      <c r="I48" s="997"/>
      <c r="J48" s="318"/>
      <c r="K48" s="318"/>
      <c r="L48" s="318"/>
      <c r="M48" s="318"/>
      <c r="N48" s="318"/>
      <c r="O48" s="318"/>
      <c r="P48" s="318"/>
      <c r="Q48" s="318"/>
      <c r="R48" s="322"/>
      <c r="S48" s="322"/>
      <c r="T48" s="318"/>
      <c r="U48" s="322"/>
      <c r="V48" s="318"/>
      <c r="W48" s="318"/>
      <c r="X48" s="318"/>
      <c r="Y48" s="318"/>
      <c r="Z48" s="1000"/>
      <c r="AA48" s="1003"/>
      <c r="AB48" s="1006"/>
      <c r="AD48" s="321">
        <f>ÉPREUVES!A46</f>
        <v>0</v>
      </c>
    </row>
    <row r="49" spans="1:30" s="212" customFormat="1" ht="28.5" customHeight="1" x14ac:dyDescent="0.25">
      <c r="A49" s="1090"/>
      <c r="B49" s="425">
        <v>0.54166666666666663</v>
      </c>
      <c r="C49" s="408">
        <v>0.5625</v>
      </c>
      <c r="D49" s="251"/>
      <c r="E49" s="855"/>
      <c r="F49" s="252"/>
      <c r="G49" s="855"/>
      <c r="H49" s="1150"/>
      <c r="I49" s="1151"/>
      <c r="J49" s="252"/>
      <c r="K49" s="252"/>
      <c r="L49" s="855"/>
      <c r="M49" s="252"/>
      <c r="N49" s="855"/>
      <c r="O49" s="252"/>
      <c r="P49" s="252"/>
      <c r="Q49" s="252"/>
      <c r="R49" s="855"/>
      <c r="S49" s="252"/>
      <c r="T49" s="855"/>
      <c r="U49" s="252"/>
      <c r="V49" s="855"/>
      <c r="W49" s="252"/>
      <c r="X49" s="252"/>
      <c r="Y49" s="256"/>
      <c r="Z49" s="342"/>
      <c r="AA49" s="1135">
        <f>COUNTA(E230:E233)</f>
        <v>0</v>
      </c>
      <c r="AB49" s="1129">
        <f>COUNTA(C230:C233,D230:D233)</f>
        <v>0</v>
      </c>
      <c r="AD49" s="213">
        <f>ÉPREUVES!A47</f>
        <v>0</v>
      </c>
    </row>
    <row r="50" spans="1:30" s="212" customFormat="1" ht="28.5" customHeight="1" thickBot="1" x14ac:dyDescent="0.3">
      <c r="A50" s="1090"/>
      <c r="B50" s="419">
        <v>0.5625</v>
      </c>
      <c r="C50" s="553">
        <v>0.58333333333333337</v>
      </c>
      <c r="D50" s="275"/>
      <c r="E50" s="847"/>
      <c r="F50" s="273"/>
      <c r="G50" s="847"/>
      <c r="H50" s="986"/>
      <c r="I50" s="1385"/>
      <c r="J50" s="1384"/>
      <c r="K50" s="273"/>
      <c r="L50" s="847"/>
      <c r="M50" s="273"/>
      <c r="N50" s="847"/>
      <c r="O50" s="273"/>
      <c r="P50" s="273"/>
      <c r="Q50" s="273"/>
      <c r="R50" s="847"/>
      <c r="S50" s="273"/>
      <c r="T50" s="847"/>
      <c r="U50" s="273"/>
      <c r="V50" s="847"/>
      <c r="W50" s="273"/>
      <c r="X50" s="273"/>
      <c r="Y50" s="274"/>
      <c r="Z50" s="343"/>
      <c r="AA50" s="1136"/>
      <c r="AB50" s="1130"/>
      <c r="AD50" s="213">
        <f>ÉPREUVES!A48</f>
        <v>0</v>
      </c>
    </row>
    <row r="51" spans="1:30" s="212" customFormat="1" ht="28.5" customHeight="1" x14ac:dyDescent="0.25">
      <c r="A51" s="1090"/>
      <c r="B51" s="426">
        <v>0.58333333333333337</v>
      </c>
      <c r="C51" s="410">
        <v>0.60416666666666663</v>
      </c>
      <c r="D51" s="264"/>
      <c r="E51" s="849"/>
      <c r="F51" s="265"/>
      <c r="G51" s="849"/>
      <c r="H51" s="988"/>
      <c r="I51" s="989"/>
      <c r="J51" s="265"/>
      <c r="K51" s="849"/>
      <c r="L51" s="265"/>
      <c r="M51" s="265"/>
      <c r="N51" s="265"/>
      <c r="O51" s="849"/>
      <c r="P51" s="265"/>
      <c r="Q51" s="265"/>
      <c r="R51" s="265"/>
      <c r="S51" s="849"/>
      <c r="T51" s="848"/>
      <c r="U51" s="265"/>
      <c r="V51" s="849"/>
      <c r="W51" s="265"/>
      <c r="X51" s="265"/>
      <c r="Y51" s="272"/>
      <c r="Z51" s="343"/>
      <c r="AA51" s="1131" t="s">
        <v>109</v>
      </c>
      <c r="AB51" s="1131" t="s">
        <v>85</v>
      </c>
      <c r="AD51" s="213">
        <f>ÉPREUVES!A49</f>
        <v>0</v>
      </c>
    </row>
    <row r="52" spans="1:30" s="212" customFormat="1" ht="28.5" customHeight="1" x14ac:dyDescent="0.25">
      <c r="A52" s="1090"/>
      <c r="B52" s="409">
        <v>0.60416666666666696</v>
      </c>
      <c r="C52" s="438">
        <v>0.625</v>
      </c>
      <c r="D52" s="279"/>
      <c r="E52" s="843"/>
      <c r="F52" s="276"/>
      <c r="G52" s="843"/>
      <c r="H52" s="1122"/>
      <c r="I52" s="1123"/>
      <c r="J52" s="276"/>
      <c r="K52" s="843"/>
      <c r="L52" s="276"/>
      <c r="M52" s="276"/>
      <c r="N52" s="843"/>
      <c r="O52" s="276"/>
      <c r="P52" s="276"/>
      <c r="Q52" s="276"/>
      <c r="R52" s="843"/>
      <c r="S52" s="276"/>
      <c r="T52" s="843"/>
      <c r="U52" s="276"/>
      <c r="V52" s="843"/>
      <c r="W52" s="276"/>
      <c r="X52" s="276"/>
      <c r="Y52" s="278"/>
      <c r="Z52" s="343"/>
      <c r="AA52" s="1132"/>
      <c r="AB52" s="1132"/>
      <c r="AD52" s="213">
        <f>ÉPREUVES!A50</f>
        <v>0</v>
      </c>
    </row>
    <row r="53" spans="1:30" s="212" customFormat="1" ht="28.5" customHeight="1" x14ac:dyDescent="0.25">
      <c r="A53" s="1090"/>
      <c r="B53" s="426">
        <v>0.625</v>
      </c>
      <c r="C53" s="410">
        <v>0.64583333333333304</v>
      </c>
      <c r="D53" s="286"/>
      <c r="E53" s="845"/>
      <c r="F53" s="282"/>
      <c r="G53" s="845"/>
      <c r="H53" s="982"/>
      <c r="I53" s="983"/>
      <c r="J53" s="282"/>
      <c r="K53" s="845"/>
      <c r="L53" s="282"/>
      <c r="M53" s="282"/>
      <c r="N53" s="845"/>
      <c r="O53" s="282"/>
      <c r="P53" s="282"/>
      <c r="Q53" s="282"/>
      <c r="R53" s="845"/>
      <c r="S53" s="282"/>
      <c r="T53" s="282"/>
      <c r="U53" s="858"/>
      <c r="V53" s="845"/>
      <c r="W53" s="282"/>
      <c r="X53" s="282"/>
      <c r="Y53" s="283"/>
      <c r="Z53" s="343"/>
      <c r="AA53" s="1137">
        <v>0</v>
      </c>
      <c r="AB53" s="1139">
        <f>COUNTA(D33:AB33,D47:Y47)</f>
        <v>0</v>
      </c>
      <c r="AD53" s="213">
        <f>ÉPREUVES!A51</f>
        <v>0</v>
      </c>
    </row>
    <row r="54" spans="1:30" s="212" customFormat="1" ht="28.5" customHeight="1" thickBot="1" x14ac:dyDescent="0.3">
      <c r="A54" s="1090"/>
      <c r="B54" s="409">
        <v>0.64583333333333304</v>
      </c>
      <c r="C54" s="438">
        <v>0.66666666666666596</v>
      </c>
      <c r="D54" s="275"/>
      <c r="E54" s="847"/>
      <c r="F54" s="273"/>
      <c r="G54" s="847"/>
      <c r="H54" s="986"/>
      <c r="I54" s="987"/>
      <c r="J54" s="273"/>
      <c r="K54" s="847"/>
      <c r="L54" s="273"/>
      <c r="M54" s="273"/>
      <c r="N54" s="847"/>
      <c r="O54" s="273"/>
      <c r="P54" s="273"/>
      <c r="Q54" s="273"/>
      <c r="R54" s="847"/>
      <c r="S54" s="273"/>
      <c r="T54" s="273"/>
      <c r="U54" s="284"/>
      <c r="V54" s="847"/>
      <c r="W54" s="285"/>
      <c r="X54" s="273"/>
      <c r="Y54" s="274"/>
      <c r="Z54" s="343"/>
      <c r="AA54" s="1138"/>
      <c r="AB54" s="1140"/>
      <c r="AD54" s="213">
        <f>ÉPREUVES!A52</f>
        <v>0</v>
      </c>
    </row>
    <row r="55" spans="1:30" s="212" customFormat="1" ht="28.5" customHeight="1" x14ac:dyDescent="0.25">
      <c r="A55" s="1090"/>
      <c r="B55" s="426">
        <v>0.66666666666666696</v>
      </c>
      <c r="C55" s="410">
        <v>0.687499999999999</v>
      </c>
      <c r="D55" s="264"/>
      <c r="E55" s="849"/>
      <c r="F55" s="265"/>
      <c r="G55" s="849"/>
      <c r="H55" s="988"/>
      <c r="I55" s="989"/>
      <c r="J55" s="265"/>
      <c r="K55" s="265"/>
      <c r="L55" s="849"/>
      <c r="M55" s="265"/>
      <c r="N55" s="265"/>
      <c r="O55" s="265"/>
      <c r="P55" s="265"/>
      <c r="Q55" s="265"/>
      <c r="R55" s="265"/>
      <c r="S55" s="265"/>
      <c r="T55" s="265"/>
      <c r="U55" s="280"/>
      <c r="V55" s="849"/>
      <c r="W55" s="281"/>
      <c r="X55" s="265"/>
      <c r="Y55" s="272"/>
      <c r="Z55" s="343"/>
      <c r="AA55" s="1141" t="s">
        <v>21</v>
      </c>
      <c r="AB55" s="1143" t="s">
        <v>88</v>
      </c>
      <c r="AD55" s="213">
        <f>ÉPREUVES!A53</f>
        <v>0</v>
      </c>
    </row>
    <row r="56" spans="1:30" s="212" customFormat="1" ht="28.5" customHeight="1" x14ac:dyDescent="0.25">
      <c r="A56" s="1090"/>
      <c r="B56" s="409">
        <v>0.6875</v>
      </c>
      <c r="C56" s="438">
        <v>0.70833333333333304</v>
      </c>
      <c r="D56" s="279"/>
      <c r="E56" s="843"/>
      <c r="F56" s="276"/>
      <c r="G56" s="843"/>
      <c r="H56" s="1122"/>
      <c r="I56" s="1123"/>
      <c r="J56" s="276"/>
      <c r="K56" s="276"/>
      <c r="L56" s="843"/>
      <c r="M56" s="276"/>
      <c r="N56" s="276"/>
      <c r="O56" s="276"/>
      <c r="P56" s="276"/>
      <c r="Q56" s="276"/>
      <c r="R56" s="276"/>
      <c r="S56" s="276"/>
      <c r="T56" s="276"/>
      <c r="U56" s="277"/>
      <c r="V56" s="843"/>
      <c r="W56" s="276"/>
      <c r="X56" s="276"/>
      <c r="Y56" s="278"/>
      <c r="Z56" s="343"/>
      <c r="AA56" s="1142"/>
      <c r="AB56" s="1144"/>
      <c r="AD56" s="213">
        <f>ÉPREUVES!A54</f>
        <v>0</v>
      </c>
    </row>
    <row r="57" spans="1:30" s="212" customFormat="1" ht="28.5" customHeight="1" x14ac:dyDescent="0.25">
      <c r="A57" s="1090"/>
      <c r="B57" s="427">
        <v>0.70833333333333404</v>
      </c>
      <c r="C57" s="411">
        <v>0.72916666666666596</v>
      </c>
      <c r="D57" s="286"/>
      <c r="E57" s="845"/>
      <c r="F57" s="282"/>
      <c r="G57" s="845"/>
      <c r="H57" s="982"/>
      <c r="I57" s="983"/>
      <c r="J57" s="282"/>
      <c r="K57" s="282"/>
      <c r="L57" s="845"/>
      <c r="M57" s="282"/>
      <c r="N57" s="845"/>
      <c r="O57" s="282"/>
      <c r="P57" s="282"/>
      <c r="Q57" s="282"/>
      <c r="R57" s="845"/>
      <c r="S57" s="282"/>
      <c r="T57" s="845"/>
      <c r="U57" s="282"/>
      <c r="V57" s="845"/>
      <c r="W57" s="282"/>
      <c r="X57" s="282"/>
      <c r="Y57" s="283"/>
      <c r="Z57" s="343"/>
      <c r="AA57" s="1145">
        <v>0</v>
      </c>
      <c r="AB57" s="1147">
        <v>0</v>
      </c>
      <c r="AD57" s="213">
        <f>ÉPREUVES!A55</f>
        <v>0</v>
      </c>
    </row>
    <row r="58" spans="1:30" s="212" customFormat="1" ht="28.5" customHeight="1" thickBot="1" x14ac:dyDescent="0.3">
      <c r="A58" s="1091"/>
      <c r="B58" s="412">
        <v>0.72916666666666696</v>
      </c>
      <c r="C58" s="439">
        <v>0.749999999999999</v>
      </c>
      <c r="D58" s="253"/>
      <c r="E58" s="854"/>
      <c r="F58" s="254"/>
      <c r="G58" s="854"/>
      <c r="H58" s="990"/>
      <c r="I58" s="991"/>
      <c r="J58" s="254"/>
      <c r="K58" s="254"/>
      <c r="L58" s="854"/>
      <c r="M58" s="254"/>
      <c r="N58" s="853"/>
      <c r="O58" s="254"/>
      <c r="P58" s="254"/>
      <c r="Q58" s="254"/>
      <c r="R58" s="854"/>
      <c r="S58" s="254"/>
      <c r="T58" s="854"/>
      <c r="U58" s="254"/>
      <c r="V58" s="854"/>
      <c r="W58" s="254"/>
      <c r="X58" s="254"/>
      <c r="Y58" s="255"/>
      <c r="Z58" s="344"/>
      <c r="AA58" s="1146"/>
      <c r="AB58" s="1148"/>
      <c r="AD58" s="213">
        <f>ÉPREUVES!A56</f>
        <v>0</v>
      </c>
    </row>
    <row r="59" spans="1:30" ht="66.75" customHeight="1" thickBot="1" x14ac:dyDescent="0.3">
      <c r="A59" s="8"/>
      <c r="B59" s="14"/>
      <c r="C59" s="14"/>
      <c r="D59" s="3"/>
      <c r="E59" s="3"/>
      <c r="F59" s="3"/>
      <c r="G59" s="3"/>
      <c r="H59" s="3"/>
      <c r="I59" s="3"/>
      <c r="J59" s="1"/>
      <c r="K59" s="1"/>
      <c r="L59" s="3"/>
      <c r="M59" s="3"/>
      <c r="N59" s="3"/>
      <c r="O59" s="3"/>
      <c r="P59" s="1"/>
      <c r="Q59" s="1"/>
      <c r="R59" s="1"/>
      <c r="S59" s="3"/>
      <c r="T59" s="3"/>
      <c r="U59" s="3"/>
      <c r="V59" s="3"/>
      <c r="W59" s="4"/>
      <c r="X59" s="3"/>
      <c r="Y59" s="1"/>
      <c r="Z59" s="6"/>
      <c r="AA59" s="6"/>
      <c r="AB59" s="1"/>
      <c r="AD59" s="11">
        <f>ÉPREUVES!A57</f>
        <v>0</v>
      </c>
    </row>
    <row r="60" spans="1:30" ht="48.75" customHeight="1" thickBot="1" x14ac:dyDescent="0.3">
      <c r="A60" s="1063" t="s">
        <v>0</v>
      </c>
      <c r="B60" s="1064"/>
      <c r="C60" s="1064"/>
      <c r="D60" s="1064"/>
      <c r="E60" s="1064"/>
      <c r="F60" s="1065"/>
      <c r="H60" s="1105" t="s">
        <v>105</v>
      </c>
      <c r="I60" s="1106"/>
      <c r="J60" s="1106"/>
      <c r="K60" s="1106"/>
      <c r="L60" s="1107"/>
      <c r="O60" s="1081" t="s">
        <v>51</v>
      </c>
      <c r="P60" s="1082"/>
      <c r="R60" s="1057" t="s">
        <v>166</v>
      </c>
      <c r="S60" s="1152"/>
      <c r="T60" s="1072" t="s">
        <v>167</v>
      </c>
      <c r="U60" s="1073"/>
      <c r="V60" s="1073"/>
      <c r="W60" s="1073"/>
      <c r="X60" s="1073"/>
      <c r="Y60" s="1073"/>
      <c r="Z60" s="1073"/>
      <c r="AA60" s="1073"/>
      <c r="AB60" s="1074"/>
      <c r="AD60" s="26">
        <f>ÉPREUVES!A59</f>
        <v>0</v>
      </c>
    </row>
    <row r="61" spans="1:30" ht="32.25" customHeight="1" thickBot="1" x14ac:dyDescent="0.3">
      <c r="A61" s="1087" t="s">
        <v>110</v>
      </c>
      <c r="B61" s="1088"/>
      <c r="C61" s="1088"/>
      <c r="D61" s="1070" t="s">
        <v>52</v>
      </c>
      <c r="E61" s="1097" t="s">
        <v>168</v>
      </c>
      <c r="F61" s="359" t="s">
        <v>106</v>
      </c>
      <c r="H61" s="1120" t="s">
        <v>110</v>
      </c>
      <c r="I61" s="1121"/>
      <c r="J61" s="1108" t="s">
        <v>52</v>
      </c>
      <c r="K61" s="1110" t="s">
        <v>168</v>
      </c>
      <c r="L61" s="359" t="s">
        <v>106</v>
      </c>
      <c r="O61" s="1083"/>
      <c r="P61" s="1084"/>
      <c r="R61" s="1153"/>
      <c r="S61" s="1154"/>
      <c r="T61" s="1075"/>
      <c r="U61" s="1076"/>
      <c r="V61" s="1076"/>
      <c r="W61" s="1076"/>
      <c r="X61" s="1076"/>
      <c r="Y61" s="1076"/>
      <c r="Z61" s="1076"/>
      <c r="AA61" s="1076"/>
      <c r="AB61" s="1077"/>
      <c r="AD61" s="26">
        <f>ÉPREUVES!A60</f>
        <v>0</v>
      </c>
    </row>
    <row r="62" spans="1:30" ht="24" customHeight="1" thickBot="1" x14ac:dyDescent="0.3">
      <c r="A62" s="352" t="s">
        <v>114</v>
      </c>
      <c r="B62" s="1051" t="s">
        <v>104</v>
      </c>
      <c r="C62" s="1052"/>
      <c r="D62" s="1071"/>
      <c r="E62" s="1098"/>
      <c r="F62" s="360" t="s">
        <v>107</v>
      </c>
      <c r="H62" s="1066" t="s">
        <v>104</v>
      </c>
      <c r="I62" s="1067"/>
      <c r="J62" s="1109"/>
      <c r="K62" s="1111"/>
      <c r="L62" s="360" t="s">
        <v>108</v>
      </c>
      <c r="O62" s="356" t="s">
        <v>0</v>
      </c>
      <c r="P62" s="211" t="s">
        <v>105</v>
      </c>
      <c r="R62" s="356" t="s">
        <v>0</v>
      </c>
      <c r="S62" s="211" t="s">
        <v>105</v>
      </c>
      <c r="T62" s="1075"/>
      <c r="U62" s="1076"/>
      <c r="V62" s="1076"/>
      <c r="W62" s="1076"/>
      <c r="X62" s="1076"/>
      <c r="Y62" s="1076"/>
      <c r="Z62" s="1076"/>
      <c r="AA62" s="1076"/>
      <c r="AB62" s="1077"/>
      <c r="AD62" s="26">
        <f>ÉPREUVES!A61</f>
        <v>0</v>
      </c>
    </row>
    <row r="63" spans="1:30" ht="60.75" customHeight="1" thickBot="1" x14ac:dyDescent="0.3">
      <c r="A63" s="538" t="s">
        <v>101</v>
      </c>
      <c r="B63" s="563">
        <v>0.33333333333333331</v>
      </c>
      <c r="C63" s="585">
        <v>0.5</v>
      </c>
      <c r="D63" s="353"/>
      <c r="E63" s="329"/>
      <c r="F63" s="330"/>
      <c r="G63" s="210"/>
      <c r="H63" s="609">
        <v>0.5625</v>
      </c>
      <c r="I63" s="610">
        <v>0.66666666666666663</v>
      </c>
      <c r="J63" s="335"/>
      <c r="K63" s="336"/>
      <c r="L63" s="330"/>
      <c r="O63" s="357" t="s">
        <v>169</v>
      </c>
      <c r="P63" s="348" t="s">
        <v>170</v>
      </c>
      <c r="R63" s="358" t="s">
        <v>169</v>
      </c>
      <c r="S63" s="341" t="s">
        <v>170</v>
      </c>
      <c r="T63" s="1075"/>
      <c r="U63" s="1076"/>
      <c r="V63" s="1076"/>
      <c r="W63" s="1076"/>
      <c r="X63" s="1076"/>
      <c r="Y63" s="1076"/>
      <c r="Z63" s="1076"/>
      <c r="AA63" s="1076"/>
      <c r="AB63" s="1077"/>
      <c r="AD63" s="26">
        <f>ÉPREUVES!A62</f>
        <v>0</v>
      </c>
    </row>
    <row r="64" spans="1:30" ht="60.75" customHeight="1" x14ac:dyDescent="0.25">
      <c r="A64" s="539" t="s">
        <v>102</v>
      </c>
      <c r="B64" s="561">
        <v>0.33333333333333331</v>
      </c>
      <c r="C64" s="586">
        <v>0.54166666666666663</v>
      </c>
      <c r="D64" s="354"/>
      <c r="E64" s="331"/>
      <c r="F64" s="332"/>
      <c r="G64" s="210"/>
      <c r="H64" s="611">
        <v>0.5625</v>
      </c>
      <c r="I64" s="612">
        <v>0.66666666666666663</v>
      </c>
      <c r="J64" s="337"/>
      <c r="K64" s="338"/>
      <c r="L64" s="332"/>
      <c r="O64" s="354"/>
      <c r="P64" s="338"/>
      <c r="R64" s="354"/>
      <c r="S64" s="338"/>
      <c r="T64" s="1075"/>
      <c r="U64" s="1076"/>
      <c r="V64" s="1076"/>
      <c r="W64" s="1076"/>
      <c r="X64" s="1076"/>
      <c r="Y64" s="1076"/>
      <c r="Z64" s="1076"/>
      <c r="AA64" s="1076"/>
      <c r="AB64" s="1077"/>
    </row>
    <row r="65" spans="1:28" ht="60.75" customHeight="1" x14ac:dyDescent="0.25">
      <c r="A65" s="539" t="s">
        <v>103</v>
      </c>
      <c r="B65" s="561">
        <v>0.33333333333333331</v>
      </c>
      <c r="C65" s="586">
        <v>0.54166666666666663</v>
      </c>
      <c r="D65" s="354"/>
      <c r="E65" s="331"/>
      <c r="F65" s="332"/>
      <c r="G65" s="210"/>
      <c r="H65" s="611">
        <v>0.5625</v>
      </c>
      <c r="I65" s="612">
        <v>0.70833333333333337</v>
      </c>
      <c r="J65" s="337"/>
      <c r="K65" s="338"/>
      <c r="L65" s="332"/>
      <c r="O65" s="354"/>
      <c r="P65" s="338"/>
      <c r="R65" s="354"/>
      <c r="S65" s="338"/>
      <c r="T65" s="1075"/>
      <c r="U65" s="1076"/>
      <c r="V65" s="1076"/>
      <c r="W65" s="1076"/>
      <c r="X65" s="1076"/>
      <c r="Y65" s="1076"/>
      <c r="Z65" s="1076"/>
      <c r="AA65" s="1076"/>
      <c r="AB65" s="1077"/>
    </row>
    <row r="66" spans="1:28" ht="60.75" customHeight="1" thickBot="1" x14ac:dyDescent="0.3">
      <c r="A66" s="540" t="s">
        <v>112</v>
      </c>
      <c r="B66" s="562">
        <v>0.33333333333333331</v>
      </c>
      <c r="C66" s="587">
        <v>0.54166666666666663</v>
      </c>
      <c r="D66" s="355"/>
      <c r="E66" s="333"/>
      <c r="F66" s="334"/>
      <c r="G66" s="210"/>
      <c r="H66" s="613">
        <v>0.54166666666666663</v>
      </c>
      <c r="I66" s="614">
        <v>0.70833333333333337</v>
      </c>
      <c r="J66" s="339"/>
      <c r="K66" s="340"/>
      <c r="L66" s="334"/>
      <c r="O66" s="355"/>
      <c r="P66" s="340"/>
      <c r="R66" s="355"/>
      <c r="S66" s="340"/>
      <c r="T66" s="1078"/>
      <c r="U66" s="1079"/>
      <c r="V66" s="1079"/>
      <c r="W66" s="1079"/>
      <c r="X66" s="1079"/>
      <c r="Y66" s="1079"/>
      <c r="Z66" s="1079"/>
      <c r="AA66" s="1079"/>
      <c r="AB66" s="1080"/>
    </row>
    <row r="67" spans="1:28" ht="21.75" customHeight="1" x14ac:dyDescent="0.25">
      <c r="A67" s="21"/>
      <c r="B67" s="12"/>
      <c r="C67" s="12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1"/>
    </row>
    <row r="73" spans="1:28" hidden="1" x14ac:dyDescent="0.25">
      <c r="A73" t="str">
        <f>'LISTE DES PROFS'!A2</f>
        <v>ALCOUFFE</v>
      </c>
    </row>
    <row r="74" spans="1:28" hidden="1" x14ac:dyDescent="0.25">
      <c r="A74" t="str">
        <f>'LISTE DES PROFS'!A3</f>
        <v>ATIG</v>
      </c>
    </row>
    <row r="75" spans="1:28" hidden="1" x14ac:dyDescent="0.25">
      <c r="A75" t="str">
        <f>'LISTE DES PROFS'!A4</f>
        <v>BARRES</v>
      </c>
    </row>
    <row r="76" spans="1:28" hidden="1" x14ac:dyDescent="0.25">
      <c r="A76" t="str">
        <f>'LISTE DES PROFS'!A5</f>
        <v>BELKHIR / DIONE</v>
      </c>
    </row>
    <row r="77" spans="1:28" hidden="1" x14ac:dyDescent="0.25">
      <c r="A77" t="str">
        <f>'LISTE DES PROFS'!A6</f>
        <v>BELLAZI</v>
      </c>
    </row>
    <row r="78" spans="1:28" hidden="1" x14ac:dyDescent="0.25">
      <c r="A78" t="str">
        <f>'LISTE DES PROFS'!A7</f>
        <v>BELLEMARE</v>
      </c>
    </row>
    <row r="79" spans="1:28" hidden="1" x14ac:dyDescent="0.25">
      <c r="A79" t="str">
        <f>'LISTE DES PROFS'!A8</f>
        <v>BENGUELLAZ</v>
      </c>
    </row>
    <row r="80" spans="1:28" hidden="1" x14ac:dyDescent="0.25">
      <c r="A80" t="str">
        <f>'LISTE DES PROFS'!A9</f>
        <v>BLANC</v>
      </c>
    </row>
    <row r="81" spans="1:1" hidden="1" x14ac:dyDescent="0.25">
      <c r="A81" t="str">
        <f>'LISTE DES PROFS'!A10</f>
        <v>BORGES</v>
      </c>
    </row>
    <row r="82" spans="1:1" hidden="1" x14ac:dyDescent="0.25">
      <c r="A82" t="str">
        <f>'LISTE DES PROFS'!A11</f>
        <v>BOUDHRIOUA</v>
      </c>
    </row>
    <row r="83" spans="1:1" hidden="1" x14ac:dyDescent="0.25">
      <c r="A83" t="str">
        <f>'LISTE DES PROFS'!A12</f>
        <v>BOUILLET</v>
      </c>
    </row>
    <row r="84" spans="1:1" hidden="1" x14ac:dyDescent="0.25">
      <c r="A84" t="str">
        <f>'LISTE DES PROFS'!A13</f>
        <v>CAHUT</v>
      </c>
    </row>
    <row r="85" spans="1:1" hidden="1" x14ac:dyDescent="0.25">
      <c r="A85" t="str">
        <f>'LISTE DES PROFS'!A14</f>
        <v>CASANOVA</v>
      </c>
    </row>
    <row r="86" spans="1:1" hidden="1" x14ac:dyDescent="0.25">
      <c r="A86" t="str">
        <f>'LISTE DES PROFS'!A15</f>
        <v xml:space="preserve">CHERVIER </v>
      </c>
    </row>
    <row r="87" spans="1:1" hidden="1" x14ac:dyDescent="0.25">
      <c r="A87" t="str">
        <f>'LISTE DES PROFS'!A16</f>
        <v>COLAS</v>
      </c>
    </row>
    <row r="88" spans="1:1" hidden="1" x14ac:dyDescent="0.25">
      <c r="A88" t="str">
        <f>'LISTE DES PROFS'!A17</f>
        <v>COSTANTINI</v>
      </c>
    </row>
    <row r="89" spans="1:1" hidden="1" x14ac:dyDescent="0.25">
      <c r="A89" t="str">
        <f>'LISTE DES PROFS'!A18</f>
        <v>CRESPO</v>
      </c>
    </row>
    <row r="90" spans="1:1" hidden="1" x14ac:dyDescent="0.25">
      <c r="A90" t="str">
        <f>'LISTE DES PROFS'!A19</f>
        <v>DESMONS</v>
      </c>
    </row>
    <row r="91" spans="1:1" hidden="1" x14ac:dyDescent="0.25">
      <c r="A91" t="str">
        <f>'LISTE DES PROFS'!A20</f>
        <v>DI LAURO</v>
      </c>
    </row>
    <row r="92" spans="1:1" hidden="1" x14ac:dyDescent="0.25">
      <c r="A92" t="str">
        <f>'LISTE DES PROFS'!A21</f>
        <v>DOUAI</v>
      </c>
    </row>
    <row r="93" spans="1:1" hidden="1" x14ac:dyDescent="0.25">
      <c r="A93" t="str">
        <f>'LISTE DES PROFS'!A22</f>
        <v>DUCROT</v>
      </c>
    </row>
    <row r="94" spans="1:1" hidden="1" x14ac:dyDescent="0.25">
      <c r="A94" t="str">
        <f>'LISTE DES PROFS'!A23</f>
        <v>DUMANT</v>
      </c>
    </row>
    <row r="95" spans="1:1" hidden="1" x14ac:dyDescent="0.25">
      <c r="A95" t="str">
        <f>'LISTE DES PROFS'!A24</f>
        <v>DUVAL</v>
      </c>
    </row>
    <row r="96" spans="1:1" hidden="1" x14ac:dyDescent="0.25">
      <c r="A96" t="str">
        <f>'LISTE DES PROFS'!A25</f>
        <v>EL FARROUJ</v>
      </c>
    </row>
    <row r="97" spans="1:1" hidden="1" x14ac:dyDescent="0.25">
      <c r="A97" t="str">
        <f>'LISTE DES PROFS'!A26</f>
        <v>EL OUARDI</v>
      </c>
    </row>
    <row r="98" spans="1:1" hidden="1" x14ac:dyDescent="0.25">
      <c r="A98" t="str">
        <f>'LISTE DES PROFS'!A27</f>
        <v>FARRELY</v>
      </c>
    </row>
    <row r="99" spans="1:1" hidden="1" x14ac:dyDescent="0.25">
      <c r="A99" t="str">
        <f>'LISTE DES PROFS'!A28</f>
        <v>FARROUJI</v>
      </c>
    </row>
    <row r="100" spans="1:1" hidden="1" x14ac:dyDescent="0.25">
      <c r="A100" t="str">
        <f>'LISTE DES PROFS'!A29</f>
        <v>FATMI</v>
      </c>
    </row>
    <row r="101" spans="1:1" hidden="1" x14ac:dyDescent="0.25">
      <c r="A101" t="str">
        <f>'LISTE DES PROFS'!A30</f>
        <v>FAYARD</v>
      </c>
    </row>
    <row r="102" spans="1:1" hidden="1" x14ac:dyDescent="0.25">
      <c r="A102" t="str">
        <f>'LISTE DES PROFS'!A31</f>
        <v>GAUDY</v>
      </c>
    </row>
    <row r="103" spans="1:1" hidden="1" x14ac:dyDescent="0.25">
      <c r="A103" t="str">
        <f>'LISTE DES PROFS'!A32</f>
        <v>GHANEM</v>
      </c>
    </row>
    <row r="104" spans="1:1" hidden="1" x14ac:dyDescent="0.25">
      <c r="A104" t="str">
        <f>'LISTE DES PROFS'!A33</f>
        <v>GRELET</v>
      </c>
    </row>
    <row r="105" spans="1:1" hidden="1" x14ac:dyDescent="0.25">
      <c r="A105" t="str">
        <f>'LISTE DES PROFS'!A34</f>
        <v>GUERIN</v>
      </c>
    </row>
    <row r="106" spans="1:1" hidden="1" x14ac:dyDescent="0.25">
      <c r="A106" t="str">
        <f>'LISTE DES PROFS'!A35</f>
        <v>HAKEM</v>
      </c>
    </row>
    <row r="107" spans="1:1" hidden="1" x14ac:dyDescent="0.25">
      <c r="A107" t="str">
        <f>'LISTE DES PROFS'!A36</f>
        <v>JACQUET</v>
      </c>
    </row>
    <row r="108" spans="1:1" hidden="1" x14ac:dyDescent="0.25">
      <c r="A108" t="str">
        <f>'LISTE DES PROFS'!A37</f>
        <v>JOLLY</v>
      </c>
    </row>
    <row r="109" spans="1:1" hidden="1" x14ac:dyDescent="0.25">
      <c r="A109" t="str">
        <f>'LISTE DES PROFS'!A38</f>
        <v>LALLIER-GIROT</v>
      </c>
    </row>
    <row r="110" spans="1:1" hidden="1" x14ac:dyDescent="0.25">
      <c r="A110" t="str">
        <f>'LISTE DES PROFS'!A39</f>
        <v>LE</v>
      </c>
    </row>
    <row r="111" spans="1:1" hidden="1" x14ac:dyDescent="0.25">
      <c r="A111" t="str">
        <f>'LISTE DES PROFS'!A40</f>
        <v>LE COCGUIC</v>
      </c>
    </row>
    <row r="112" spans="1:1" hidden="1" x14ac:dyDescent="0.25">
      <c r="A112" t="str">
        <f>'LISTE DES PROFS'!A41</f>
        <v>LECUNF</v>
      </c>
    </row>
    <row r="113" spans="1:1" hidden="1" x14ac:dyDescent="0.25">
      <c r="A113" t="str">
        <f>'LISTE DES PROFS'!A42</f>
        <v>LOUNES</v>
      </c>
    </row>
    <row r="114" spans="1:1" hidden="1" x14ac:dyDescent="0.25">
      <c r="A114" t="str">
        <f>'LISTE DES PROFS'!A43</f>
        <v>MACHADO</v>
      </c>
    </row>
    <row r="115" spans="1:1" hidden="1" x14ac:dyDescent="0.25">
      <c r="A115" t="str">
        <f>'LISTE DES PROFS'!A44</f>
        <v>MANGO</v>
      </c>
    </row>
    <row r="116" spans="1:1" hidden="1" x14ac:dyDescent="0.25">
      <c r="A116" t="str">
        <f>'LISTE DES PROFS'!A45</f>
        <v>MARTIAL</v>
      </c>
    </row>
    <row r="117" spans="1:1" hidden="1" x14ac:dyDescent="0.25">
      <c r="A117" t="str">
        <f>'LISTE DES PROFS'!A46</f>
        <v>MASSALSKY</v>
      </c>
    </row>
    <row r="118" spans="1:1" hidden="1" x14ac:dyDescent="0.25">
      <c r="A118" t="str">
        <f>'LISTE DES PROFS'!A47</f>
        <v>MEFTAH</v>
      </c>
    </row>
    <row r="119" spans="1:1" hidden="1" x14ac:dyDescent="0.25">
      <c r="A119" t="str">
        <f>'LISTE DES PROFS'!A48</f>
        <v>MOLLE</v>
      </c>
    </row>
    <row r="120" spans="1:1" hidden="1" x14ac:dyDescent="0.25">
      <c r="A120" t="str">
        <f>'LISTE DES PROFS'!A49</f>
        <v>MONTANDON</v>
      </c>
    </row>
    <row r="121" spans="1:1" hidden="1" x14ac:dyDescent="0.25">
      <c r="A121" t="str">
        <f>'LISTE DES PROFS'!A50</f>
        <v>MUNOZ CAZIEUX</v>
      </c>
    </row>
    <row r="122" spans="1:1" hidden="1" x14ac:dyDescent="0.25">
      <c r="A122" t="str">
        <f>'LISTE DES PROFS'!A51</f>
        <v>NICOLAS</v>
      </c>
    </row>
    <row r="123" spans="1:1" hidden="1" x14ac:dyDescent="0.25">
      <c r="A123" t="str">
        <f>'LISTE DES PROFS'!A52</f>
        <v>OCULI</v>
      </c>
    </row>
    <row r="124" spans="1:1" hidden="1" x14ac:dyDescent="0.25">
      <c r="A124" t="str">
        <f>'LISTE DES PROFS'!A53</f>
        <v>OULD SLIMANE</v>
      </c>
    </row>
    <row r="125" spans="1:1" hidden="1" x14ac:dyDescent="0.25">
      <c r="A125" t="str">
        <f>'LISTE DES PROFS'!A54</f>
        <v>OUVRIER</v>
      </c>
    </row>
    <row r="126" spans="1:1" ht="70.5" hidden="1" customHeight="1" x14ac:dyDescent="0.25">
      <c r="A126" t="str">
        <f>'LISTE DES PROFS'!A55</f>
        <v>PARSY</v>
      </c>
    </row>
    <row r="127" spans="1:1" hidden="1" x14ac:dyDescent="0.25">
      <c r="A127" t="str">
        <f>'LISTE DES PROFS'!A56</f>
        <v>PINOIT</v>
      </c>
    </row>
    <row r="128" spans="1:1" ht="21" hidden="1" customHeight="1" x14ac:dyDescent="0.25">
      <c r="A128" t="str">
        <f>'LISTE DES PROFS'!A57</f>
        <v>PIOGER</v>
      </c>
    </row>
    <row r="129" spans="1:1" ht="21" hidden="1" customHeight="1" x14ac:dyDescent="0.25">
      <c r="A129" t="str">
        <f>'LISTE DES PROFS'!A58</f>
        <v>PIVERT</v>
      </c>
    </row>
    <row r="130" spans="1:1" ht="21" hidden="1" customHeight="1" x14ac:dyDescent="0.25">
      <c r="A130" t="str">
        <f>'LISTE DES PROFS'!A59</f>
        <v>POIREE</v>
      </c>
    </row>
    <row r="131" spans="1:1" ht="21" hidden="1" customHeight="1" x14ac:dyDescent="0.25">
      <c r="A131" t="str">
        <f>'LISTE DES PROFS'!A60</f>
        <v>PRADEL</v>
      </c>
    </row>
    <row r="132" spans="1:1" ht="21" hidden="1" customHeight="1" x14ac:dyDescent="0.25">
      <c r="A132" t="str">
        <f>'LISTE DES PROFS'!A61</f>
        <v>PRIN</v>
      </c>
    </row>
    <row r="133" spans="1:1" hidden="1" x14ac:dyDescent="0.25">
      <c r="A133" t="str">
        <f>'LISTE DES PROFS'!A62</f>
        <v>REZAC</v>
      </c>
    </row>
    <row r="134" spans="1:1" hidden="1" x14ac:dyDescent="0.25">
      <c r="A134" t="str">
        <f>'LISTE DES PROFS'!A63</f>
        <v>RICKLIN</v>
      </c>
    </row>
    <row r="135" spans="1:1" hidden="1" x14ac:dyDescent="0.25">
      <c r="A135" t="str">
        <f>'LISTE DES PROFS'!A64</f>
        <v>ROUSSET</v>
      </c>
    </row>
    <row r="136" spans="1:1" hidden="1" x14ac:dyDescent="0.25">
      <c r="A136" t="str">
        <f>'LISTE DES PROFS'!A65</f>
        <v>SAADI</v>
      </c>
    </row>
    <row r="137" spans="1:1" hidden="1" x14ac:dyDescent="0.25">
      <c r="A137" t="str">
        <f>'LISTE DES PROFS'!A66</f>
        <v>SANCHEZ</v>
      </c>
    </row>
    <row r="138" spans="1:1" hidden="1" x14ac:dyDescent="0.25">
      <c r="A138" t="str">
        <f>'LISTE DES PROFS'!A67</f>
        <v>SANZ</v>
      </c>
    </row>
    <row r="139" spans="1:1" hidden="1" x14ac:dyDescent="0.25">
      <c r="A139" t="str">
        <f>'LISTE DES PROFS'!A68</f>
        <v>SELLOUM</v>
      </c>
    </row>
    <row r="140" spans="1:1" hidden="1" x14ac:dyDescent="0.25">
      <c r="A140" t="str">
        <f>'LISTE DES PROFS'!A69</f>
        <v>SILVARES</v>
      </c>
    </row>
    <row r="141" spans="1:1" hidden="1" x14ac:dyDescent="0.25">
      <c r="A141" t="str">
        <f>'LISTE DES PROFS'!A70</f>
        <v>SNAUWAERT</v>
      </c>
    </row>
    <row r="142" spans="1:1" hidden="1" x14ac:dyDescent="0.25">
      <c r="A142" t="str">
        <f>'LISTE DES PROFS'!A71</f>
        <v>TAILLARD</v>
      </c>
    </row>
    <row r="143" spans="1:1" hidden="1" x14ac:dyDescent="0.25">
      <c r="A143" t="str">
        <f>'LISTE DES PROFS'!A72</f>
        <v>TAYOL</v>
      </c>
    </row>
    <row r="144" spans="1:1" hidden="1" x14ac:dyDescent="0.25">
      <c r="A144" t="str">
        <f>'LISTE DES PROFS'!A73</f>
        <v>TOHOURI</v>
      </c>
    </row>
    <row r="145" spans="1:1" hidden="1" x14ac:dyDescent="0.25">
      <c r="A145" t="str">
        <f>'LISTE DES PROFS'!A74</f>
        <v>TOURTOIS</v>
      </c>
    </row>
    <row r="146" spans="1:1" hidden="1" x14ac:dyDescent="0.25">
      <c r="A146" t="str">
        <f>'LISTE DES PROFS'!A75</f>
        <v>VIBERT</v>
      </c>
    </row>
    <row r="147" spans="1:1" hidden="1" x14ac:dyDescent="0.25">
      <c r="A147" t="str">
        <f>'LISTE DES PROFS'!A76</f>
        <v>VIVIES</v>
      </c>
    </row>
    <row r="148" spans="1:1" hidden="1" x14ac:dyDescent="0.25">
      <c r="A148" t="str">
        <f>'LISTE DES PROFS'!A77</f>
        <v>WAZANA</v>
      </c>
    </row>
    <row r="149" spans="1:1" hidden="1" x14ac:dyDescent="0.25">
      <c r="A149" t="str">
        <f>'LISTE DES PROFS'!A78</f>
        <v>WEYERMAN</v>
      </c>
    </row>
    <row r="150" spans="1:1" hidden="1" x14ac:dyDescent="0.25">
      <c r="A150" t="str">
        <f>'LISTE DES PROFS'!A79</f>
        <v>WEYERMA</v>
      </c>
    </row>
    <row r="151" spans="1:1" hidden="1" x14ac:dyDescent="0.25">
      <c r="A151">
        <f>'LISTE DES PROFS'!A80</f>
        <v>0</v>
      </c>
    </row>
    <row r="152" spans="1:1" hidden="1" x14ac:dyDescent="0.25">
      <c r="A152">
        <f>'LISTE DES PROFS'!A81</f>
        <v>0</v>
      </c>
    </row>
    <row r="153" spans="1:1" hidden="1" x14ac:dyDescent="0.25">
      <c r="A153">
        <f>'LISTE DES PROFS'!A82</f>
        <v>0</v>
      </c>
    </row>
    <row r="154" spans="1:1" hidden="1" x14ac:dyDescent="0.25">
      <c r="A154">
        <f>'LISTE DES PROFS'!A83</f>
        <v>0</v>
      </c>
    </row>
    <row r="155" spans="1:1" hidden="1" x14ac:dyDescent="0.25">
      <c r="A155">
        <f>'LISTE DES PROFS'!A84</f>
        <v>0</v>
      </c>
    </row>
    <row r="156" spans="1:1" hidden="1" x14ac:dyDescent="0.25">
      <c r="A156">
        <f>'LISTE DES PROFS'!A85</f>
        <v>0</v>
      </c>
    </row>
    <row r="157" spans="1:1" hidden="1" x14ac:dyDescent="0.25">
      <c r="A157">
        <f>'LISTE DES PROFS'!A86</f>
        <v>0</v>
      </c>
    </row>
    <row r="158" spans="1:1" hidden="1" x14ac:dyDescent="0.25">
      <c r="A158">
        <f>'LISTE DES PROFS'!A87</f>
        <v>0</v>
      </c>
    </row>
    <row r="159" spans="1:1" hidden="1" x14ac:dyDescent="0.25">
      <c r="A159">
        <f>'LISTE DES PROFS'!A88</f>
        <v>0</v>
      </c>
    </row>
    <row r="160" spans="1:1" hidden="1" x14ac:dyDescent="0.25">
      <c r="A160">
        <f>'LISTE DES PROFS'!A89</f>
        <v>0</v>
      </c>
    </row>
    <row r="161" spans="1:1" hidden="1" x14ac:dyDescent="0.25">
      <c r="A161">
        <f>'LISTE DES PROFS'!A90</f>
        <v>0</v>
      </c>
    </row>
    <row r="162" spans="1:1" hidden="1" x14ac:dyDescent="0.25">
      <c r="A162">
        <f>'LISTE DES PROFS'!A91</f>
        <v>0</v>
      </c>
    </row>
    <row r="163" spans="1:1" hidden="1" x14ac:dyDescent="0.25">
      <c r="A163">
        <f>'LISTE DES PROFS'!A92</f>
        <v>0</v>
      </c>
    </row>
    <row r="164" spans="1:1" hidden="1" x14ac:dyDescent="0.25">
      <c r="A164">
        <f>'LISTE DES PROFS'!A93</f>
        <v>0</v>
      </c>
    </row>
    <row r="165" spans="1:1" hidden="1" x14ac:dyDescent="0.25">
      <c r="A165">
        <f>'LISTE DES PROFS'!A94</f>
        <v>0</v>
      </c>
    </row>
    <row r="166" spans="1:1" hidden="1" x14ac:dyDescent="0.25">
      <c r="A166">
        <f>'LISTE DES PROFS'!A95</f>
        <v>0</v>
      </c>
    </row>
    <row r="167" spans="1:1" hidden="1" x14ac:dyDescent="0.25">
      <c r="A167">
        <f>'LISTE DES PROFS'!A96</f>
        <v>0</v>
      </c>
    </row>
    <row r="168" spans="1:1" hidden="1" x14ac:dyDescent="0.25">
      <c r="A168">
        <f>'LISTE DES PROFS'!A97</f>
        <v>0</v>
      </c>
    </row>
    <row r="169" spans="1:1" hidden="1" x14ac:dyDescent="0.25">
      <c r="A169">
        <f>'LISTE DES PROFS'!A98</f>
        <v>0</v>
      </c>
    </row>
    <row r="170" spans="1:1" hidden="1" x14ac:dyDescent="0.25">
      <c r="A170">
        <f>'LISTE DES PROFS'!A99</f>
        <v>0</v>
      </c>
    </row>
    <row r="171" spans="1:1" hidden="1" x14ac:dyDescent="0.25">
      <c r="A171">
        <f>'LISTE DES PROFS'!A100</f>
        <v>0</v>
      </c>
    </row>
    <row r="172" spans="1:1" hidden="1" x14ac:dyDescent="0.25">
      <c r="A172">
        <f>'LISTE DES PROFS'!A101</f>
        <v>0</v>
      </c>
    </row>
    <row r="173" spans="1:1" hidden="1" x14ac:dyDescent="0.25">
      <c r="A173">
        <f>'LISTE DES PROFS'!A102</f>
        <v>0</v>
      </c>
    </row>
    <row r="174" spans="1:1" hidden="1" x14ac:dyDescent="0.25">
      <c r="A174">
        <f>'LISTE DES PROFS'!A103</f>
        <v>0</v>
      </c>
    </row>
    <row r="175" spans="1:1" hidden="1" x14ac:dyDescent="0.25">
      <c r="A175">
        <f>'LISTE DES PROFS'!A104</f>
        <v>0</v>
      </c>
    </row>
    <row r="176" spans="1:1" hidden="1" x14ac:dyDescent="0.25">
      <c r="A176">
        <f>'LISTE DES PROFS'!A105</f>
        <v>0</v>
      </c>
    </row>
    <row r="177" spans="1:1" hidden="1" x14ac:dyDescent="0.25">
      <c r="A177">
        <f>'LISTE DES PROFS'!A106</f>
        <v>0</v>
      </c>
    </row>
    <row r="178" spans="1:1" hidden="1" x14ac:dyDescent="0.25">
      <c r="A178">
        <f>'LISTE DES PROFS'!A107</f>
        <v>0</v>
      </c>
    </row>
    <row r="179" spans="1:1" hidden="1" x14ac:dyDescent="0.25">
      <c r="A179">
        <f>'LISTE DES PROFS'!A108</f>
        <v>0</v>
      </c>
    </row>
    <row r="180" spans="1:1" hidden="1" x14ac:dyDescent="0.25">
      <c r="A180">
        <f>'LISTE DES PROFS'!A109</f>
        <v>0</v>
      </c>
    </row>
    <row r="181" spans="1:1" hidden="1" x14ac:dyDescent="0.25">
      <c r="A181">
        <f>'LISTE DES PROFS'!A110</f>
        <v>0</v>
      </c>
    </row>
    <row r="182" spans="1:1" hidden="1" x14ac:dyDescent="0.25">
      <c r="A182">
        <f>'LISTE DES PROFS'!A111</f>
        <v>0</v>
      </c>
    </row>
    <row r="183" spans="1:1" hidden="1" x14ac:dyDescent="0.25">
      <c r="A183">
        <f>'LISTE DES PROFS'!A112</f>
        <v>0</v>
      </c>
    </row>
    <row r="184" spans="1:1" hidden="1" x14ac:dyDescent="0.25">
      <c r="A184">
        <f>'LISTE DES PROFS'!A113</f>
        <v>0</v>
      </c>
    </row>
    <row r="185" spans="1:1" hidden="1" x14ac:dyDescent="0.25">
      <c r="A185">
        <f>'LISTE DES PROFS'!A114</f>
        <v>0</v>
      </c>
    </row>
    <row r="186" spans="1:1" hidden="1" x14ac:dyDescent="0.25">
      <c r="A186">
        <f>'LISTE DES PROFS'!A115</f>
        <v>0</v>
      </c>
    </row>
    <row r="187" spans="1:1" hidden="1" x14ac:dyDescent="0.25">
      <c r="A187">
        <f>'LISTE DES PROFS'!A116</f>
        <v>0</v>
      </c>
    </row>
    <row r="188" spans="1:1" hidden="1" x14ac:dyDescent="0.25">
      <c r="A188">
        <f>'LISTE DES PROFS'!A117</f>
        <v>0</v>
      </c>
    </row>
    <row r="189" spans="1:1" hidden="1" x14ac:dyDescent="0.25">
      <c r="A189">
        <f>'LISTE DES PROFS'!A118</f>
        <v>0</v>
      </c>
    </row>
    <row r="190" spans="1:1" hidden="1" x14ac:dyDescent="0.25">
      <c r="A190">
        <f>'LISTE DES PROFS'!A119</f>
        <v>0</v>
      </c>
    </row>
    <row r="191" spans="1:1" hidden="1" x14ac:dyDescent="0.25">
      <c r="A191">
        <f>'LISTE DES PROFS'!A120</f>
        <v>0</v>
      </c>
    </row>
    <row r="192" spans="1:1" ht="70.5" hidden="1" customHeight="1" x14ac:dyDescent="0.25">
      <c r="A192">
        <f>'LISTE DES PROFS'!A121</f>
        <v>0</v>
      </c>
    </row>
    <row r="193" spans="1:1" hidden="1" x14ac:dyDescent="0.25">
      <c r="A193">
        <f>'LISTE DES PROFS'!A122</f>
        <v>0</v>
      </c>
    </row>
    <row r="194" spans="1:1" ht="21" hidden="1" customHeight="1" x14ac:dyDescent="0.25">
      <c r="A194">
        <f>'LISTE DES PROFS'!A123</f>
        <v>0</v>
      </c>
    </row>
    <row r="195" spans="1:1" ht="21" hidden="1" customHeight="1" x14ac:dyDescent="0.25">
      <c r="A195">
        <f>'LISTE DES PROFS'!A124</f>
        <v>0</v>
      </c>
    </row>
    <row r="196" spans="1:1" ht="21" hidden="1" customHeight="1" x14ac:dyDescent="0.25">
      <c r="A196">
        <f>'LISTE DES PROFS'!A125</f>
        <v>0</v>
      </c>
    </row>
    <row r="197" spans="1:1" ht="21" hidden="1" customHeight="1" x14ac:dyDescent="0.25">
      <c r="A197">
        <f>'LISTE DES PROFS'!A126</f>
        <v>0</v>
      </c>
    </row>
    <row r="198" spans="1:1" ht="21" hidden="1" customHeight="1" x14ac:dyDescent="0.25">
      <c r="A198">
        <f>'LISTE DES PROFS'!A127</f>
        <v>0</v>
      </c>
    </row>
    <row r="199" spans="1:1" hidden="1" x14ac:dyDescent="0.25">
      <c r="A199">
        <f>'LISTE DES PROFS'!A128</f>
        <v>0</v>
      </c>
    </row>
    <row r="200" spans="1:1" hidden="1" x14ac:dyDescent="0.25">
      <c r="A200">
        <f>'LISTE DES PROFS'!A129</f>
        <v>0</v>
      </c>
    </row>
    <row r="201" spans="1:1" hidden="1" x14ac:dyDescent="0.25">
      <c r="A201">
        <f>'LISTE DES PROFS'!A130</f>
        <v>0</v>
      </c>
    </row>
    <row r="202" spans="1:1" hidden="1" x14ac:dyDescent="0.25">
      <c r="A202">
        <f>'LISTE DES PROFS'!A131</f>
        <v>0</v>
      </c>
    </row>
    <row r="203" spans="1:1" hidden="1" x14ac:dyDescent="0.25">
      <c r="A203">
        <f>'LISTE DES PROFS'!A132</f>
        <v>0</v>
      </c>
    </row>
    <row r="204" spans="1:1" hidden="1" x14ac:dyDescent="0.25">
      <c r="A204">
        <f>'LISTE DES PROFS'!A133</f>
        <v>0</v>
      </c>
    </row>
    <row r="205" spans="1:1" hidden="1" x14ac:dyDescent="0.25">
      <c r="A205">
        <f>'LISTE DES PROFS'!A134</f>
        <v>0</v>
      </c>
    </row>
    <row r="206" spans="1:1" hidden="1" x14ac:dyDescent="0.25">
      <c r="A206">
        <f>'LISTE DES PROFS'!A135</f>
        <v>0</v>
      </c>
    </row>
    <row r="207" spans="1:1" hidden="1" x14ac:dyDescent="0.25">
      <c r="A207">
        <f>'LISTE DES PROFS'!A136</f>
        <v>0</v>
      </c>
    </row>
    <row r="208" spans="1:1" hidden="1" x14ac:dyDescent="0.25">
      <c r="A208">
        <f>'LISTE DES PROFS'!A137</f>
        <v>0</v>
      </c>
    </row>
    <row r="209" spans="1:1" hidden="1" x14ac:dyDescent="0.25">
      <c r="A209">
        <f>'LISTE DES PROFS'!A138</f>
        <v>0</v>
      </c>
    </row>
    <row r="210" spans="1:1" hidden="1" x14ac:dyDescent="0.25">
      <c r="A210">
        <f>'LISTE DES PROFS'!A139</f>
        <v>0</v>
      </c>
    </row>
    <row r="211" spans="1:1" hidden="1" x14ac:dyDescent="0.25">
      <c r="A211">
        <f>'LISTE DES PROFS'!A140</f>
        <v>0</v>
      </c>
    </row>
    <row r="212" spans="1:1" hidden="1" x14ac:dyDescent="0.25">
      <c r="A212">
        <f>'LISTE DES PROFS'!A141</f>
        <v>0</v>
      </c>
    </row>
    <row r="213" spans="1:1" hidden="1" x14ac:dyDescent="0.25">
      <c r="A213">
        <f>'LISTE DES PROFS'!A142</f>
        <v>0</v>
      </c>
    </row>
    <row r="214" spans="1:1" hidden="1" x14ac:dyDescent="0.25">
      <c r="A214">
        <f>'LISTE DES PROFS'!A143</f>
        <v>0</v>
      </c>
    </row>
    <row r="215" spans="1:1" hidden="1" x14ac:dyDescent="0.25">
      <c r="A215">
        <f>'LISTE DES PROFS'!A144</f>
        <v>0</v>
      </c>
    </row>
    <row r="216" spans="1:1" hidden="1" x14ac:dyDescent="0.25">
      <c r="A216">
        <f>'LISTE DES PROFS'!A145</f>
        <v>0</v>
      </c>
    </row>
    <row r="217" spans="1:1" hidden="1" x14ac:dyDescent="0.25">
      <c r="A217">
        <f>'LISTE DES PROFS'!A146</f>
        <v>0</v>
      </c>
    </row>
    <row r="218" spans="1:1" hidden="1" x14ac:dyDescent="0.25">
      <c r="A218">
        <f>'LISTE DES PROFS'!A147</f>
        <v>0</v>
      </c>
    </row>
    <row r="219" spans="1:1" hidden="1" x14ac:dyDescent="0.25">
      <c r="A219">
        <f>'LISTE DES PROFS'!A148</f>
        <v>0</v>
      </c>
    </row>
    <row r="220" spans="1:1" hidden="1" x14ac:dyDescent="0.25">
      <c r="A220">
        <f>'LISTE DES PROFS'!A149</f>
        <v>0</v>
      </c>
    </row>
    <row r="221" spans="1:1" hidden="1" x14ac:dyDescent="0.25">
      <c r="A221">
        <f>'LISTE DES PROFS'!A150</f>
        <v>0</v>
      </c>
    </row>
    <row r="222" spans="1:1" hidden="1" x14ac:dyDescent="0.25">
      <c r="A222">
        <f>'LISTE DES PROFS'!A151</f>
        <v>0</v>
      </c>
    </row>
    <row r="227" spans="1:5" ht="46.5" x14ac:dyDescent="0.25">
      <c r="A227" s="1103"/>
      <c r="B227" s="1104"/>
      <c r="C227" s="1104"/>
      <c r="D227" s="1104"/>
      <c r="E227" s="1104"/>
    </row>
    <row r="228" spans="1:5" ht="23.25" x14ac:dyDescent="0.25">
      <c r="A228" s="1085"/>
      <c r="B228" s="1086"/>
      <c r="C228" s="1068"/>
      <c r="D228" s="1068"/>
      <c r="E228" s="595"/>
    </row>
    <row r="229" spans="1:5" ht="20.25" x14ac:dyDescent="0.25">
      <c r="A229" s="596"/>
      <c r="B229" s="596"/>
      <c r="C229" s="1069"/>
      <c r="D229" s="1069"/>
      <c r="E229" s="597"/>
    </row>
    <row r="230" spans="1:5" ht="26.25" x14ac:dyDescent="0.25">
      <c r="A230" s="598"/>
      <c r="B230" s="599"/>
      <c r="C230" s="600"/>
      <c r="D230" s="600"/>
      <c r="E230" s="601"/>
    </row>
    <row r="231" spans="1:5" ht="26.25" x14ac:dyDescent="0.25">
      <c r="A231" s="598"/>
      <c r="B231" s="599"/>
      <c r="C231" s="600"/>
      <c r="D231" s="600"/>
      <c r="E231" s="601"/>
    </row>
    <row r="232" spans="1:5" ht="26.25" x14ac:dyDescent="0.25">
      <c r="A232" s="598"/>
      <c r="B232" s="599"/>
      <c r="C232" s="600"/>
      <c r="D232" s="600"/>
      <c r="E232" s="601"/>
    </row>
    <row r="233" spans="1:5" ht="26.25" x14ac:dyDescent="0.25">
      <c r="A233" s="598"/>
      <c r="B233" s="599"/>
      <c r="C233" s="600"/>
      <c r="D233" s="600"/>
      <c r="E233" s="601"/>
    </row>
    <row r="258" ht="70.5" customHeight="1" x14ac:dyDescent="0.25"/>
    <row r="260" ht="21" customHeight="1" x14ac:dyDescent="0.25"/>
    <row r="261" ht="21" customHeight="1" x14ac:dyDescent="0.25"/>
    <row r="262" ht="21" customHeight="1" x14ac:dyDescent="0.25"/>
    <row r="263" ht="21" customHeight="1" x14ac:dyDescent="0.25"/>
    <row r="264" ht="21" customHeight="1" x14ac:dyDescent="0.25"/>
  </sheetData>
  <sheetProtection formatCells="0" formatColumns="0" formatRows="0"/>
  <mergeCells count="111">
    <mergeCell ref="A3:A29"/>
    <mergeCell ref="B3:C3"/>
    <mergeCell ref="B4:C4"/>
    <mergeCell ref="B5:C5"/>
    <mergeCell ref="B17:C17"/>
    <mergeCell ref="B19:C19"/>
    <mergeCell ref="B18:C18"/>
    <mergeCell ref="B34:C34"/>
    <mergeCell ref="A60:F60"/>
    <mergeCell ref="A32:A58"/>
    <mergeCell ref="B32:C32"/>
    <mergeCell ref="B33:C33"/>
    <mergeCell ref="AB53:AB54"/>
    <mergeCell ref="AA55:AA56"/>
    <mergeCell ref="AB55:AB56"/>
    <mergeCell ref="R60:S61"/>
    <mergeCell ref="AA57:AA58"/>
    <mergeCell ref="AB57:AB58"/>
    <mergeCell ref="A227:E227"/>
    <mergeCell ref="A228:B228"/>
    <mergeCell ref="C228:C229"/>
    <mergeCell ref="D228:D229"/>
    <mergeCell ref="H58:I58"/>
    <mergeCell ref="J61:J62"/>
    <mergeCell ref="K61:K62"/>
    <mergeCell ref="H62:I62"/>
    <mergeCell ref="H60:L60"/>
    <mergeCell ref="A61:C61"/>
    <mergeCell ref="D61:D62"/>
    <mergeCell ref="E61:E62"/>
    <mergeCell ref="H61:I61"/>
    <mergeCell ref="H34:I34"/>
    <mergeCell ref="H35:I35"/>
    <mergeCell ref="H36:I36"/>
    <mergeCell ref="H37:I37"/>
    <mergeCell ref="H38:I38"/>
    <mergeCell ref="H39:I39"/>
    <mergeCell ref="H57:I57"/>
    <mergeCell ref="H40:I40"/>
    <mergeCell ref="H41:I41"/>
    <mergeCell ref="H42:I42"/>
    <mergeCell ref="H51:I51"/>
    <mergeCell ref="H52:I52"/>
    <mergeCell ref="H53:I53"/>
    <mergeCell ref="H47:I47"/>
    <mergeCell ref="H48:I48"/>
    <mergeCell ref="H50:I50"/>
    <mergeCell ref="AB17:AB19"/>
    <mergeCell ref="Z17:Z19"/>
    <mergeCell ref="AA17:AA19"/>
    <mergeCell ref="AA22:AA23"/>
    <mergeCell ref="B62:C62"/>
    <mergeCell ref="B48:C48"/>
    <mergeCell ref="AA49:AA50"/>
    <mergeCell ref="AA53:AA54"/>
    <mergeCell ref="H29:I29"/>
    <mergeCell ref="H24:I24"/>
    <mergeCell ref="AB22:AB23"/>
    <mergeCell ref="AA24:AA25"/>
    <mergeCell ref="AB24:AB25"/>
    <mergeCell ref="AA26:AA27"/>
    <mergeCell ref="AB26:AB27"/>
    <mergeCell ref="AB20:AB21"/>
    <mergeCell ref="AA28:AA29"/>
    <mergeCell ref="AB28:AB29"/>
    <mergeCell ref="AA20:AA21"/>
    <mergeCell ref="T60:AB66"/>
    <mergeCell ref="O60:P61"/>
    <mergeCell ref="AB46:AB48"/>
    <mergeCell ref="H32:I32"/>
    <mergeCell ref="H33:I33"/>
    <mergeCell ref="H6:I6"/>
    <mergeCell ref="H7:I7"/>
    <mergeCell ref="H20:I20"/>
    <mergeCell ref="H22:I22"/>
    <mergeCell ref="H23:I23"/>
    <mergeCell ref="H13:I13"/>
    <mergeCell ref="H14:I14"/>
    <mergeCell ref="H15:I15"/>
    <mergeCell ref="H17:I17"/>
    <mergeCell ref="H8:I8"/>
    <mergeCell ref="H9:I9"/>
    <mergeCell ref="H10:I10"/>
    <mergeCell ref="H11:I11"/>
    <mergeCell ref="H12:I12"/>
    <mergeCell ref="H18:I18"/>
    <mergeCell ref="H19:I19"/>
    <mergeCell ref="D1:AB2"/>
    <mergeCell ref="A1:C2"/>
    <mergeCell ref="H54:I54"/>
    <mergeCell ref="H55:I55"/>
    <mergeCell ref="H56:I56"/>
    <mergeCell ref="B46:C46"/>
    <mergeCell ref="B47:C47"/>
    <mergeCell ref="AB49:AB50"/>
    <mergeCell ref="AA51:AA52"/>
    <mergeCell ref="AB51:AB52"/>
    <mergeCell ref="Z46:Z48"/>
    <mergeCell ref="AA46:AA48"/>
    <mergeCell ref="H43:I43"/>
    <mergeCell ref="H44:I44"/>
    <mergeCell ref="H46:I46"/>
    <mergeCell ref="H49:I49"/>
    <mergeCell ref="H25:I25"/>
    <mergeCell ref="H26:I26"/>
    <mergeCell ref="H27:I27"/>
    <mergeCell ref="H28:I28"/>
    <mergeCell ref="H21:I21"/>
    <mergeCell ref="H3:I3"/>
    <mergeCell ref="H4:I4"/>
    <mergeCell ref="H5:I5"/>
  </mergeCells>
  <conditionalFormatting sqref="R60:S62 O60 A62:C62 A60:A61 E229 C228:E228 F61:F62 A63:A66 A227:A228 H61 A229:B233 D63:G66 N63:S66 A230:E233">
    <cfRule type="expression" dxfId="163" priority="381">
      <formula xml:space="preserve"> SEARCH($A$1,A60)&gt;0</formula>
    </cfRule>
  </conditionalFormatting>
  <conditionalFormatting sqref="D3:AB49 D51:AB58 D50:H50 J50:AB50">
    <cfRule type="cellIs" dxfId="162" priority="9" operator="equal">
      <formula>"avs"</formula>
    </cfRule>
    <cfRule type="cellIs" dxfId="161" priority="10" operator="equal">
      <formula>"tt"</formula>
    </cfRule>
    <cfRule type="cellIs" dxfId="160" priority="64" operator="equal">
      <formula>"POLICE"</formula>
    </cfRule>
  </conditionalFormatting>
  <conditionalFormatting sqref="D6:AB15 D20:Y29 D35:AB44 D49:Y49 D51:Y58 D50:H50 J50:Y50">
    <cfRule type="expression" dxfId="159" priority="11">
      <formula xml:space="preserve"> SEARCH($A$1,D6)&gt;0</formula>
    </cfRule>
  </conditionalFormatting>
  <conditionalFormatting sqref="J63:L66">
    <cfRule type="expression" dxfId="158" priority="8">
      <formula xml:space="preserve"> SEARCH($A$1,J63)&gt;0</formula>
    </cfRule>
  </conditionalFormatting>
  <conditionalFormatting sqref="L61:L62">
    <cfRule type="expression" dxfId="157" priority="7">
      <formula xml:space="preserve"> SEARCH($A$1,L61)&gt;0</formula>
    </cfRule>
  </conditionalFormatting>
  <conditionalFormatting sqref="H62:I62">
    <cfRule type="expression" dxfId="156" priority="6">
      <formula xml:space="preserve"> SEARCH($A$1,H62)&gt;0</formula>
    </cfRule>
  </conditionalFormatting>
  <conditionalFormatting sqref="H60">
    <cfRule type="expression" dxfId="155" priority="5">
      <formula xml:space="preserve"> SEARCH($A$1,H60)&gt;0</formula>
    </cfRule>
  </conditionalFormatting>
  <conditionalFormatting sqref="A1:C2">
    <cfRule type="cellIs" dxfId="154" priority="1" operator="equal">
      <formula>"§"</formula>
    </cfRule>
    <cfRule type="cellIs" dxfId="153" priority="2" operator="equal">
      <formula>"!"</formula>
    </cfRule>
  </conditionalFormatting>
  <dataValidations count="6">
    <dataValidation type="list" allowBlank="1" showInputMessage="1" sqref="E19:H19 J5:AB5 J19:Y19 F5:H5 J34:AB34 F34:H34 E48:H48 J48:Y48">
      <formula1>$AD$3:$AD$37</formula1>
    </dataValidation>
    <dataValidation type="list" allowBlank="1" showInputMessage="1" sqref="A230:A233 H19 H34 H5 H30:H32 H45:H46 H16:H17 H3 H48">
      <formula1>$C$2:$C$5</formula1>
    </dataValidation>
    <dataValidation type="list" allowBlank="1" showInputMessage="1" sqref="D19:Y19 D34:AB34 D5:AB5 D48:Y48">
      <formula1>$AD$3:$AD$60</formula1>
    </dataValidation>
    <dataValidation type="list" allowBlank="1" showInputMessage="1" sqref="D34 D5 D19 D48">
      <formula1>$AD$2:$AD$50</formula1>
    </dataValidation>
    <dataValidation type="list" allowBlank="1" showInputMessage="1" sqref="E5:AB5 E34:AB34">
      <formula1>$AD$3:$AD$50</formula1>
    </dataValidation>
    <dataValidation type="list" allowBlank="1" showInputMessage="1" sqref="R64:S66 D6:AB15 O64:P66 D35:AB44 D20:Y29 D63:F66 C230:E233 J63:L66 K49:Y58 J49 J51:J58 D49:H58 I49 I51:I58">
      <formula1>$A$72:$A$221</formula1>
    </dataValidation>
  </dataValidations>
  <hyperlinks>
    <hyperlink ref="D1:AB2" location="CONVOCATION!A12" display="CONVOCATION!A12"/>
  </hyperlinks>
  <printOptions horizontalCentered="1" verticalCentered="1"/>
  <pageMargins left="0" right="0" top="0" bottom="0" header="0" footer="0"/>
  <pageSetup paperSize="9" scale="26" orientation="landscape" horizontalDpi="300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'LISTE DES PROFS'!$C$2:$C$5</xm:f>
          </x14:formula1>
          <xm:sqref>A63:A66</xm:sqref>
        </x14:dataValidation>
        <x14:dataValidation type="list" allowBlank="1" showInputMessage="1">
          <x14:formula1>
            <xm:f>'LISTE DES PROFS'!$A$2:$A$81</xm:f>
          </x14:formula1>
          <xm:sqref>A1:C2</xm:sqref>
        </x14:dataValidation>
        <x14:dataValidation type="list" allowBlank="1" showInputMessage="1">
          <x14:formula1>
            <xm:f>'LISTE DES PROFS'!$E$2:$E$4</xm:f>
          </x14:formula1>
          <xm:sqref>D4:AB4 D18:Y18 D33:AB33 D47:Y47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  <pageSetUpPr fitToPage="1"/>
  </sheetPr>
  <dimension ref="A1:AD332"/>
  <sheetViews>
    <sheetView showGridLines="0" zoomScale="40" zoomScaleNormal="40" workbookViewId="0">
      <pane xSplit="3" ySplit="2" topLeftCell="D3" activePane="bottomRight" state="frozen"/>
      <selection activeCell="L34" sqref="L34"/>
      <selection pane="topRight" activeCell="L34" sqref="L34"/>
      <selection pane="bottomLeft" activeCell="L34" sqref="L34"/>
      <selection pane="bottomRight" activeCell="L34" sqref="L34"/>
    </sheetView>
  </sheetViews>
  <sheetFormatPr baseColWidth="10" defaultRowHeight="15" x14ac:dyDescent="0.25"/>
  <cols>
    <col min="1" max="1" width="11.85546875" customWidth="1"/>
    <col min="2" max="3" width="10.5703125" style="15" customWidth="1"/>
    <col min="4" max="7" width="22" style="10" customWidth="1"/>
    <col min="8" max="8" width="10.140625" style="10" customWidth="1"/>
    <col min="9" max="9" width="11.85546875" style="10" customWidth="1"/>
    <col min="10" max="28" width="22" style="10" customWidth="1"/>
    <col min="29" max="29" width="17.140625" style="9" customWidth="1"/>
    <col min="30" max="30" width="36.5703125" hidden="1" customWidth="1"/>
    <col min="32" max="32" width="11.42578125" customWidth="1"/>
  </cols>
  <sheetData>
    <row r="1" spans="1:30" ht="36" customHeight="1" x14ac:dyDescent="0.25">
      <c r="A1" s="1028" t="s">
        <v>324</v>
      </c>
      <c r="B1" s="1029"/>
      <c r="C1" s="1030"/>
      <c r="D1" s="1124">
        <f>MARDI!D1+1</f>
        <v>43516</v>
      </c>
      <c r="E1" s="1125"/>
      <c r="F1" s="1125"/>
      <c r="G1" s="1125"/>
      <c r="H1" s="1125"/>
      <c r="I1" s="1125"/>
      <c r="J1" s="1125"/>
      <c r="K1" s="1125"/>
      <c r="L1" s="1125"/>
      <c r="M1" s="1125"/>
      <c r="N1" s="1125"/>
      <c r="O1" s="1125"/>
      <c r="P1" s="1125"/>
      <c r="Q1" s="1125"/>
      <c r="R1" s="1125"/>
      <c r="S1" s="1125"/>
      <c r="T1" s="1125"/>
      <c r="U1" s="1125"/>
      <c r="V1" s="1125"/>
      <c r="W1" s="1125"/>
      <c r="X1" s="1125"/>
      <c r="Y1" s="1125"/>
      <c r="Z1" s="1125"/>
      <c r="AA1" s="1125"/>
      <c r="AB1" s="1126"/>
    </row>
    <row r="2" spans="1:30" ht="61.5" customHeight="1" thickBot="1" x14ac:dyDescent="0.3">
      <c r="A2" s="1031"/>
      <c r="B2" s="1032"/>
      <c r="C2" s="1033"/>
      <c r="D2" s="1127"/>
      <c r="E2" s="1127"/>
      <c r="F2" s="1127"/>
      <c r="G2" s="1127"/>
      <c r="H2" s="1127"/>
      <c r="I2" s="1127"/>
      <c r="J2" s="1127"/>
      <c r="K2" s="1127"/>
      <c r="L2" s="1127"/>
      <c r="M2" s="1127"/>
      <c r="N2" s="1127"/>
      <c r="O2" s="1127"/>
      <c r="P2" s="1127"/>
      <c r="Q2" s="1127"/>
      <c r="R2" s="1127"/>
      <c r="S2" s="1127"/>
      <c r="T2" s="1127"/>
      <c r="U2" s="1127"/>
      <c r="V2" s="1127"/>
      <c r="W2" s="1127"/>
      <c r="X2" s="1127"/>
      <c r="Y2" s="1127"/>
      <c r="Z2" s="1127"/>
      <c r="AA2" s="1127"/>
      <c r="AB2" s="1128"/>
    </row>
    <row r="3" spans="1:30" s="371" customFormat="1" ht="28.5" customHeight="1" thickBot="1" x14ac:dyDescent="0.4">
      <c r="A3" s="1112" t="s">
        <v>0</v>
      </c>
      <c r="B3" s="1049" t="s">
        <v>85</v>
      </c>
      <c r="C3" s="1050"/>
      <c r="D3" s="361"/>
      <c r="E3" s="362"/>
      <c r="F3" s="362"/>
      <c r="G3" s="362"/>
      <c r="H3" s="1116"/>
      <c r="I3" s="1096"/>
      <c r="J3" s="363"/>
      <c r="K3" s="363"/>
      <c r="L3" s="363"/>
      <c r="M3" s="363"/>
      <c r="N3" s="364"/>
      <c r="O3" s="363"/>
      <c r="P3" s="363"/>
      <c r="Q3" s="363"/>
      <c r="R3" s="365"/>
      <c r="S3" s="366"/>
      <c r="T3" s="366"/>
      <c r="U3" s="366"/>
      <c r="V3" s="366"/>
      <c r="W3" s="367"/>
      <c r="X3" s="366"/>
      <c r="Y3" s="368"/>
      <c r="Z3" s="366"/>
      <c r="AA3" s="366"/>
      <c r="AB3" s="369"/>
      <c r="AC3" s="370"/>
      <c r="AD3" s="370" t="str">
        <f>ÉPREUVES!A1</f>
        <v>ARTS</v>
      </c>
    </row>
    <row r="4" spans="1:30" s="389" customFormat="1" ht="32.25" customHeight="1" x14ac:dyDescent="0.35">
      <c r="A4" s="1113"/>
      <c r="B4" s="1034" t="s">
        <v>111</v>
      </c>
      <c r="C4" s="1092"/>
      <c r="D4" s="386"/>
      <c r="E4" s="386"/>
      <c r="F4" s="386"/>
      <c r="G4" s="382"/>
      <c r="H4" s="1038"/>
      <c r="I4" s="1117"/>
      <c r="J4" s="382"/>
      <c r="K4" s="382"/>
      <c r="L4" s="382"/>
      <c r="M4" s="382"/>
      <c r="N4" s="382"/>
      <c r="O4" s="382"/>
      <c r="P4" s="382"/>
      <c r="Q4" s="382"/>
      <c r="R4" s="382"/>
      <c r="S4" s="382"/>
      <c r="T4" s="382"/>
      <c r="U4" s="382"/>
      <c r="V4" s="382"/>
      <c r="W4" s="382"/>
      <c r="X4" s="382"/>
      <c r="Y4" s="382"/>
      <c r="Z4" s="382"/>
      <c r="AA4" s="386"/>
      <c r="AB4" s="383"/>
      <c r="AD4" s="385" t="str">
        <f>ÉPREUVES!A2</f>
        <v>BIOLOGIE</v>
      </c>
    </row>
    <row r="5" spans="1:30" s="323" customFormat="1" ht="43.5" customHeight="1" thickBot="1" x14ac:dyDescent="0.35">
      <c r="A5" s="1113"/>
      <c r="B5" s="1036" t="s">
        <v>171</v>
      </c>
      <c r="C5" s="1115"/>
      <c r="D5" s="318"/>
      <c r="E5" s="318"/>
      <c r="F5" s="318"/>
      <c r="G5" s="318"/>
      <c r="H5" s="996"/>
      <c r="I5" s="997"/>
      <c r="J5" s="318"/>
      <c r="K5" s="318"/>
      <c r="L5" s="318"/>
      <c r="M5" s="318"/>
      <c r="N5" s="318"/>
      <c r="O5" s="318"/>
      <c r="P5" s="318"/>
      <c r="Q5" s="318"/>
      <c r="R5" s="318"/>
      <c r="S5" s="318"/>
      <c r="T5" s="318"/>
      <c r="U5" s="318"/>
      <c r="V5" s="318"/>
      <c r="W5" s="318"/>
      <c r="X5" s="318"/>
      <c r="Y5" s="318"/>
      <c r="Z5" s="318"/>
      <c r="AA5" s="318"/>
      <c r="AB5" s="319"/>
      <c r="AD5" s="321" t="str">
        <f>ÉPREUVES!A3</f>
        <v>BIOLOGIE     ÉCOLOGIE</v>
      </c>
    </row>
    <row r="6" spans="1:30" s="250" customFormat="1" ht="28.5" customHeight="1" x14ac:dyDescent="0.25">
      <c r="A6" s="1113"/>
      <c r="B6" s="420">
        <v>0.33333333333333331</v>
      </c>
      <c r="C6" s="395">
        <v>0.35416666666666669</v>
      </c>
      <c r="D6" s="261"/>
      <c r="E6" s="841"/>
      <c r="F6" s="262"/>
      <c r="G6" s="841"/>
      <c r="H6" s="1118"/>
      <c r="I6" s="1119"/>
      <c r="J6" s="262"/>
      <c r="K6" s="262"/>
      <c r="L6" s="262"/>
      <c r="M6" s="262"/>
      <c r="N6" s="262"/>
      <c r="O6" s="262"/>
      <c r="P6" s="262"/>
      <c r="Q6" s="262"/>
      <c r="R6" s="262"/>
      <c r="S6" s="262"/>
      <c r="T6" s="262"/>
      <c r="U6" s="262"/>
      <c r="V6" s="262"/>
      <c r="W6" s="262"/>
      <c r="X6" s="262"/>
      <c r="Y6" s="262"/>
      <c r="Z6" s="262"/>
      <c r="AA6" s="262"/>
      <c r="AB6" s="263"/>
      <c r="AD6" s="5" t="str">
        <f>ÉPREUVES!A4</f>
        <v>CIAV</v>
      </c>
    </row>
    <row r="7" spans="1:30" s="250" customFormat="1" ht="28.5" customHeight="1" x14ac:dyDescent="0.25">
      <c r="A7" s="1113"/>
      <c r="B7" s="396">
        <v>0.35416666666666669</v>
      </c>
      <c r="C7" s="548">
        <v>0.375</v>
      </c>
      <c r="D7" s="268"/>
      <c r="E7" s="852"/>
      <c r="F7" s="269"/>
      <c r="G7" s="852"/>
      <c r="H7" s="1040"/>
      <c r="I7" s="1041"/>
      <c r="J7" s="269"/>
      <c r="K7" s="269"/>
      <c r="L7" s="269"/>
      <c r="M7" s="269"/>
      <c r="N7" s="269"/>
      <c r="O7" s="269"/>
      <c r="P7" s="269"/>
      <c r="Q7" s="269"/>
      <c r="R7" s="269"/>
      <c r="S7" s="269"/>
      <c r="T7" s="269"/>
      <c r="U7" s="269"/>
      <c r="V7" s="269"/>
      <c r="W7" s="269"/>
      <c r="X7" s="269"/>
      <c r="Y7" s="269"/>
      <c r="Z7" s="269"/>
      <c r="AA7" s="269"/>
      <c r="AB7" s="270"/>
      <c r="AD7" s="5" t="str">
        <f>ÉPREUVES!A5</f>
        <v>ECO DR</v>
      </c>
    </row>
    <row r="8" spans="1:30" s="250" customFormat="1" ht="28.5" customHeight="1" x14ac:dyDescent="0.25">
      <c r="A8" s="1113"/>
      <c r="B8" s="421">
        <v>0.375</v>
      </c>
      <c r="C8" s="397">
        <v>0.39583333333333298</v>
      </c>
      <c r="D8" s="303"/>
      <c r="E8" s="304"/>
      <c r="F8" s="295"/>
      <c r="G8" s="845"/>
      <c r="H8" s="982"/>
      <c r="I8" s="983"/>
      <c r="J8" s="295"/>
      <c r="K8" s="295"/>
      <c r="L8" s="295"/>
      <c r="M8" s="304"/>
      <c r="N8" s="295"/>
      <c r="O8" s="295"/>
      <c r="P8" s="295"/>
      <c r="Q8" s="295"/>
      <c r="R8" s="295"/>
      <c r="S8" s="295"/>
      <c r="T8" s="295"/>
      <c r="U8" s="295"/>
      <c r="V8" s="295"/>
      <c r="W8" s="295"/>
      <c r="X8" s="295"/>
      <c r="Y8" s="295"/>
      <c r="Z8" s="295"/>
      <c r="AA8" s="295"/>
      <c r="AB8" s="301"/>
      <c r="AD8" s="5" t="str">
        <f>ÉPREUVES!A6</f>
        <v>ÉCOLOGIE</v>
      </c>
    </row>
    <row r="9" spans="1:30" s="250" customFormat="1" ht="28.5" customHeight="1" x14ac:dyDescent="0.25">
      <c r="A9" s="1113"/>
      <c r="B9" s="398">
        <v>0.39583333333333298</v>
      </c>
      <c r="C9" s="549">
        <v>0.41666666666666702</v>
      </c>
      <c r="D9" s="296"/>
      <c r="E9" s="305"/>
      <c r="F9" s="294"/>
      <c r="G9" s="847"/>
      <c r="H9" s="986"/>
      <c r="I9" s="987"/>
      <c r="J9" s="294"/>
      <c r="K9" s="294"/>
      <c r="L9" s="294"/>
      <c r="M9" s="305"/>
      <c r="N9" s="294"/>
      <c r="O9" s="294"/>
      <c r="P9" s="294"/>
      <c r="Q9" s="294"/>
      <c r="R9" s="294"/>
      <c r="S9" s="294"/>
      <c r="T9" s="294"/>
      <c r="U9" s="294"/>
      <c r="V9" s="294"/>
      <c r="W9" s="294"/>
      <c r="X9" s="294"/>
      <c r="Y9" s="294"/>
      <c r="Z9" s="294"/>
      <c r="AA9" s="294"/>
      <c r="AB9" s="302"/>
      <c r="AD9" s="5" t="str">
        <f>ÉPREUVES!A7</f>
        <v>EDROIT</v>
      </c>
    </row>
    <row r="10" spans="1:30" s="250" customFormat="1" ht="28.5" customHeight="1" x14ac:dyDescent="0.25">
      <c r="A10" s="1113"/>
      <c r="B10" s="421">
        <v>0.41666666666666702</v>
      </c>
      <c r="C10" s="397">
        <v>0.4375</v>
      </c>
      <c r="D10" s="299"/>
      <c r="E10" s="300"/>
      <c r="F10" s="266"/>
      <c r="G10" s="849"/>
      <c r="H10" s="988"/>
      <c r="I10" s="989"/>
      <c r="J10" s="266"/>
      <c r="K10" s="266"/>
      <c r="L10" s="266"/>
      <c r="M10" s="300"/>
      <c r="N10" s="266"/>
      <c r="O10" s="266"/>
      <c r="P10" s="266"/>
      <c r="Q10" s="266"/>
      <c r="R10" s="266"/>
      <c r="S10" s="266"/>
      <c r="T10" s="266"/>
      <c r="U10" s="266"/>
      <c r="V10" s="266"/>
      <c r="W10" s="266"/>
      <c r="X10" s="266"/>
      <c r="Y10" s="266"/>
      <c r="Z10" s="266"/>
      <c r="AA10" s="266"/>
      <c r="AB10" s="267"/>
      <c r="AD10" s="5" t="str">
        <f>ÉPREUVES!A8</f>
        <v>ENS SC</v>
      </c>
    </row>
    <row r="11" spans="1:30" s="250" customFormat="1" ht="28.5" customHeight="1" x14ac:dyDescent="0.25">
      <c r="A11" s="1113"/>
      <c r="B11" s="398">
        <v>0.4375</v>
      </c>
      <c r="C11" s="549">
        <v>0.45833333333333398</v>
      </c>
      <c r="D11" s="1370"/>
      <c r="E11" s="1369"/>
      <c r="F11" s="293"/>
      <c r="G11" s="843"/>
      <c r="H11" s="1122"/>
      <c r="I11" s="1123"/>
      <c r="J11" s="293"/>
      <c r="K11" s="293"/>
      <c r="L11" s="293"/>
      <c r="M11" s="1369"/>
      <c r="N11" s="293"/>
      <c r="O11" s="293"/>
      <c r="P11" s="293"/>
      <c r="Q11" s="293"/>
      <c r="R11" s="293"/>
      <c r="S11" s="293"/>
      <c r="T11" s="293"/>
      <c r="U11" s="293"/>
      <c r="V11" s="293"/>
      <c r="W11" s="293"/>
      <c r="X11" s="293"/>
      <c r="Y11" s="293"/>
      <c r="Z11" s="293"/>
      <c r="AA11" s="293"/>
      <c r="AB11" s="297"/>
      <c r="AD11" s="5" t="str">
        <f>ÉPREUVES!A9</f>
        <v>EP PRO</v>
      </c>
    </row>
    <row r="12" spans="1:30" s="250" customFormat="1" ht="28.5" customHeight="1" x14ac:dyDescent="0.25">
      <c r="A12" s="1113"/>
      <c r="B12" s="421">
        <v>0.45833333333333298</v>
      </c>
      <c r="C12" s="397">
        <v>0.47916666666666702</v>
      </c>
      <c r="D12" s="303"/>
      <c r="E12" s="304"/>
      <c r="F12" s="295"/>
      <c r="G12" s="845"/>
      <c r="H12" s="982"/>
      <c r="I12" s="983"/>
      <c r="J12" s="295"/>
      <c r="K12" s="295"/>
      <c r="L12" s="295"/>
      <c r="M12" s="295"/>
      <c r="N12" s="295"/>
      <c r="O12" s="295"/>
      <c r="P12" s="295"/>
      <c r="Q12" s="295"/>
      <c r="R12" s="295"/>
      <c r="S12" s="295"/>
      <c r="T12" s="295"/>
      <c r="U12" s="295"/>
      <c r="V12" s="295"/>
      <c r="W12" s="295"/>
      <c r="X12" s="295"/>
      <c r="Y12" s="295"/>
      <c r="Z12" s="295"/>
      <c r="AA12" s="295"/>
      <c r="AB12" s="301"/>
      <c r="AD12" s="5" t="str">
        <f>ÉPREUVES!A10</f>
        <v>EPS</v>
      </c>
    </row>
    <row r="13" spans="1:30" s="250" customFormat="1" ht="28.5" customHeight="1" x14ac:dyDescent="0.25">
      <c r="A13" s="1113"/>
      <c r="B13" s="398">
        <v>0.47916666666666702</v>
      </c>
      <c r="C13" s="549">
        <v>0.5</v>
      </c>
      <c r="D13" s="296"/>
      <c r="E13" s="305"/>
      <c r="F13" s="294"/>
      <c r="G13" s="847"/>
      <c r="H13" s="986"/>
      <c r="I13" s="987"/>
      <c r="J13" s="294"/>
      <c r="K13" s="294"/>
      <c r="L13" s="294"/>
      <c r="M13" s="294"/>
      <c r="N13" s="294"/>
      <c r="O13" s="294"/>
      <c r="P13" s="294"/>
      <c r="Q13" s="294"/>
      <c r="R13" s="294"/>
      <c r="S13" s="294"/>
      <c r="T13" s="294"/>
      <c r="U13" s="294"/>
      <c r="V13" s="294"/>
      <c r="W13" s="294"/>
      <c r="X13" s="294"/>
      <c r="Y13" s="294"/>
      <c r="Z13" s="294"/>
      <c r="AA13" s="294"/>
      <c r="AB13" s="302"/>
      <c r="AD13" s="5" t="str">
        <f>ÉPREUVES!A11</f>
        <v>FRANÇAIS</v>
      </c>
    </row>
    <row r="14" spans="1:30" s="250" customFormat="1" ht="28.5" customHeight="1" x14ac:dyDescent="0.25">
      <c r="A14" s="1113"/>
      <c r="B14" s="422">
        <v>0.5</v>
      </c>
      <c r="C14" s="399">
        <v>0.52083333333333404</v>
      </c>
      <c r="D14" s="299"/>
      <c r="E14" s="300"/>
      <c r="F14" s="266"/>
      <c r="G14" s="849"/>
      <c r="H14" s="988"/>
      <c r="I14" s="989"/>
      <c r="J14" s="265"/>
      <c r="K14" s="265"/>
      <c r="L14" s="849"/>
      <c r="M14" s="265"/>
      <c r="N14" s="849"/>
      <c r="O14" s="265"/>
      <c r="P14" s="265"/>
      <c r="Q14" s="265"/>
      <c r="R14" s="849"/>
      <c r="S14" s="265"/>
      <c r="T14" s="849"/>
      <c r="U14" s="265"/>
      <c r="V14" s="849"/>
      <c r="W14" s="265"/>
      <c r="X14" s="265"/>
      <c r="Y14" s="271"/>
      <c r="Z14" s="265"/>
      <c r="AA14" s="265"/>
      <c r="AB14" s="272"/>
      <c r="AD14" s="5" t="str">
        <f>ÉPREUVES!A12</f>
        <v>HDA</v>
      </c>
    </row>
    <row r="15" spans="1:30" s="250" customFormat="1" ht="28.5" customHeight="1" thickBot="1" x14ac:dyDescent="0.3">
      <c r="A15" s="1113"/>
      <c r="B15" s="400">
        <v>0.52083333333333304</v>
      </c>
      <c r="C15" s="550">
        <v>0.54166666666666696</v>
      </c>
      <c r="D15" s="253"/>
      <c r="E15" s="854"/>
      <c r="F15" s="254"/>
      <c r="G15" s="854"/>
      <c r="H15" s="990"/>
      <c r="I15" s="991"/>
      <c r="J15" s="254"/>
      <c r="K15" s="254"/>
      <c r="L15" s="854"/>
      <c r="M15" s="254"/>
      <c r="N15" s="853"/>
      <c r="O15" s="254"/>
      <c r="P15" s="254"/>
      <c r="Q15" s="254"/>
      <c r="R15" s="854"/>
      <c r="S15" s="254"/>
      <c r="T15" s="854"/>
      <c r="U15" s="254"/>
      <c r="V15" s="854"/>
      <c r="W15" s="254"/>
      <c r="X15" s="254"/>
      <c r="Y15" s="854"/>
      <c r="Z15" s="254"/>
      <c r="AA15" s="254"/>
      <c r="AB15" s="255"/>
      <c r="AD15" s="5" t="str">
        <f>ÉPREUVES!A13</f>
        <v>HISTOIRE - GÉO</v>
      </c>
    </row>
    <row r="16" spans="1:30" ht="15.75" thickBot="1" x14ac:dyDescent="0.3">
      <c r="A16" s="1113"/>
      <c r="B16" s="306"/>
      <c r="C16" s="30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8"/>
      <c r="U16" s="17"/>
      <c r="V16" s="17"/>
      <c r="W16" s="17"/>
      <c r="X16" s="17"/>
      <c r="Y16" s="17"/>
      <c r="Z16" s="20"/>
      <c r="AA16" s="16"/>
      <c r="AB16" s="20"/>
      <c r="AD16" s="11" t="str">
        <f>ÉPREUVES!A14</f>
        <v>LANGUES  V1</v>
      </c>
    </row>
    <row r="17" spans="1:30" s="371" customFormat="1" ht="28.5" customHeight="1" thickBot="1" x14ac:dyDescent="0.4">
      <c r="A17" s="1113"/>
      <c r="B17" s="1049" t="s">
        <v>85</v>
      </c>
      <c r="C17" s="1050"/>
      <c r="D17" s="372"/>
      <c r="E17" s="373"/>
      <c r="F17" s="373"/>
      <c r="G17" s="373"/>
      <c r="H17" s="992"/>
      <c r="I17" s="993"/>
      <c r="J17" s="373"/>
      <c r="K17" s="373"/>
      <c r="L17" s="374"/>
      <c r="M17" s="375"/>
      <c r="N17" s="375"/>
      <c r="O17" s="375"/>
      <c r="P17" s="374"/>
      <c r="Q17" s="374"/>
      <c r="R17" s="374"/>
      <c r="S17" s="374"/>
      <c r="T17" s="374"/>
      <c r="U17" s="376"/>
      <c r="V17" s="376"/>
      <c r="W17" s="377"/>
      <c r="X17" s="377"/>
      <c r="Y17" s="378"/>
      <c r="Z17" s="998" t="s">
        <v>111</v>
      </c>
      <c r="AA17" s="1001" t="s">
        <v>106</v>
      </c>
      <c r="AB17" s="1004" t="s">
        <v>100</v>
      </c>
      <c r="AC17" s="370"/>
      <c r="AD17" s="370" t="str">
        <f>ÉPREUVES!A15</f>
        <v>LANGUES  V2</v>
      </c>
    </row>
    <row r="18" spans="1:30" s="384" customFormat="1" ht="32.25" customHeight="1" x14ac:dyDescent="0.35">
      <c r="A18" s="1113"/>
      <c r="B18" s="1034" t="s">
        <v>111</v>
      </c>
      <c r="C18" s="1092"/>
      <c r="D18" s="381"/>
      <c r="E18" s="382"/>
      <c r="F18" s="382"/>
      <c r="G18" s="382"/>
      <c r="H18" s="1038"/>
      <c r="I18" s="1039"/>
      <c r="J18" s="382"/>
      <c r="K18" s="382"/>
      <c r="L18" s="382"/>
      <c r="M18" s="382"/>
      <c r="N18" s="382"/>
      <c r="O18" s="382"/>
      <c r="P18" s="382"/>
      <c r="Q18" s="382"/>
      <c r="R18" s="382"/>
      <c r="S18" s="382"/>
      <c r="T18" s="382"/>
      <c r="U18" s="382"/>
      <c r="V18" s="382"/>
      <c r="W18" s="382"/>
      <c r="X18" s="382"/>
      <c r="Y18" s="382"/>
      <c r="Z18" s="999"/>
      <c r="AA18" s="1002"/>
      <c r="AB18" s="1005"/>
      <c r="AC18" s="385"/>
      <c r="AD18" s="385" t="str">
        <f>ÉPREUVES!A16</f>
        <v>LETTRES</v>
      </c>
    </row>
    <row r="19" spans="1:30" s="320" customFormat="1" ht="43.5" customHeight="1" thickBot="1" x14ac:dyDescent="0.35">
      <c r="A19" s="1113"/>
      <c r="B19" s="1036" t="s">
        <v>171</v>
      </c>
      <c r="C19" s="1115"/>
      <c r="D19" s="318"/>
      <c r="E19" s="318"/>
      <c r="F19" s="318"/>
      <c r="G19" s="318"/>
      <c r="H19" s="996"/>
      <c r="I19" s="1042"/>
      <c r="J19" s="318"/>
      <c r="K19" s="318"/>
      <c r="L19" s="318"/>
      <c r="M19" s="318"/>
      <c r="N19" s="318"/>
      <c r="O19" s="318"/>
      <c r="P19" s="318"/>
      <c r="Q19" s="318"/>
      <c r="R19" s="322"/>
      <c r="S19" s="322"/>
      <c r="T19" s="318"/>
      <c r="U19" s="322"/>
      <c r="V19" s="318"/>
      <c r="W19" s="318"/>
      <c r="X19" s="318"/>
      <c r="Y19" s="318"/>
      <c r="Z19" s="1000"/>
      <c r="AA19" s="1003"/>
      <c r="AB19" s="1006"/>
      <c r="AC19" s="321"/>
      <c r="AD19" s="321" t="str">
        <f>ÉPREUVES!A17</f>
        <v>LITTÉRATURE     PHILOSOPHIE</v>
      </c>
    </row>
    <row r="20" spans="1:30" s="212" customFormat="1" ht="28.5" customHeight="1" x14ac:dyDescent="0.25">
      <c r="A20" s="1113"/>
      <c r="B20" s="423">
        <v>0.33333333333333331</v>
      </c>
      <c r="C20" s="395">
        <v>0.35416666666666669</v>
      </c>
      <c r="D20" s="251"/>
      <c r="E20" s="855"/>
      <c r="F20" s="252"/>
      <c r="G20" s="855"/>
      <c r="H20" s="1150"/>
      <c r="I20" s="1151"/>
      <c r="J20" s="252"/>
      <c r="K20" s="252"/>
      <c r="L20" s="328"/>
      <c r="M20" s="1371"/>
      <c r="N20" s="1371"/>
      <c r="O20" s="1371"/>
      <c r="P20" s="1371"/>
      <c r="Q20" s="1371"/>
      <c r="R20" s="1371"/>
      <c r="S20" s="1371"/>
      <c r="T20" s="1371"/>
      <c r="U20" s="252"/>
      <c r="V20" s="855"/>
      <c r="W20" s="252"/>
      <c r="X20" s="252"/>
      <c r="Y20" s="256"/>
      <c r="Z20" s="342"/>
      <c r="AA20" s="1135">
        <f>COUNTA(F63:F66)</f>
        <v>0</v>
      </c>
      <c r="AB20" s="1129">
        <f>COUNTA(D63:D66,E63:E66)</f>
        <v>0</v>
      </c>
      <c r="AD20" s="213" t="str">
        <f>ÉPREUVES!A18</f>
        <v>MANAGT</v>
      </c>
    </row>
    <row r="21" spans="1:30" s="212" customFormat="1" ht="28.5" customHeight="1" thickBot="1" x14ac:dyDescent="0.3">
      <c r="A21" s="1113"/>
      <c r="B21" s="407">
        <v>0.35416666666666669</v>
      </c>
      <c r="C21" s="548">
        <v>0.375</v>
      </c>
      <c r="D21" s="275"/>
      <c r="E21" s="847"/>
      <c r="F21" s="273"/>
      <c r="G21" s="847"/>
      <c r="H21" s="986"/>
      <c r="I21" s="987"/>
      <c r="J21" s="273"/>
      <c r="K21" s="273"/>
      <c r="L21" s="324"/>
      <c r="M21" s="294"/>
      <c r="N21" s="294"/>
      <c r="O21" s="294"/>
      <c r="P21" s="294"/>
      <c r="Q21" s="294"/>
      <c r="R21" s="294"/>
      <c r="S21" s="294"/>
      <c r="T21" s="294"/>
      <c r="U21" s="273"/>
      <c r="V21" s="847"/>
      <c r="W21" s="273"/>
      <c r="X21" s="273"/>
      <c r="Y21" s="274"/>
      <c r="Z21" s="343"/>
      <c r="AA21" s="1136"/>
      <c r="AB21" s="1130"/>
      <c r="AD21" s="213" t="str">
        <f>ÉPREUVES!A19</f>
        <v>MATHS</v>
      </c>
    </row>
    <row r="22" spans="1:30" s="212" customFormat="1" ht="28.5" customHeight="1" x14ac:dyDescent="0.25">
      <c r="A22" s="1113"/>
      <c r="B22" s="421">
        <v>0.375</v>
      </c>
      <c r="C22" s="397">
        <v>0.39583333333333298</v>
      </c>
      <c r="D22" s="264"/>
      <c r="E22" s="849"/>
      <c r="F22" s="265"/>
      <c r="G22" s="849"/>
      <c r="H22" s="988"/>
      <c r="I22" s="989"/>
      <c r="J22" s="265"/>
      <c r="K22" s="849"/>
      <c r="L22" s="265"/>
      <c r="M22" s="266"/>
      <c r="N22" s="266"/>
      <c r="O22" s="266"/>
      <c r="P22" s="266"/>
      <c r="Q22" s="266"/>
      <c r="R22" s="266"/>
      <c r="S22" s="266"/>
      <c r="T22" s="266"/>
      <c r="U22" s="271"/>
      <c r="V22" s="849"/>
      <c r="W22" s="265"/>
      <c r="X22" s="265"/>
      <c r="Y22" s="272"/>
      <c r="Z22" s="343"/>
      <c r="AA22" s="1131" t="s">
        <v>109</v>
      </c>
      <c r="AB22" s="1131" t="s">
        <v>85</v>
      </c>
      <c r="AD22" s="213" t="str">
        <f>ÉPREUVES!A20</f>
        <v>PHILOSOPHIE</v>
      </c>
    </row>
    <row r="23" spans="1:30" s="212" customFormat="1" ht="28.5" customHeight="1" x14ac:dyDescent="0.25">
      <c r="A23" s="1113"/>
      <c r="B23" s="398">
        <v>0.39583333333333298</v>
      </c>
      <c r="C23" s="549">
        <v>0.41666666666666702</v>
      </c>
      <c r="D23" s="279"/>
      <c r="E23" s="843"/>
      <c r="F23" s="276"/>
      <c r="G23" s="843"/>
      <c r="H23" s="1122"/>
      <c r="I23" s="1123"/>
      <c r="J23" s="276"/>
      <c r="K23" s="843"/>
      <c r="L23" s="276"/>
      <c r="M23" s="293"/>
      <c r="N23" s="293"/>
      <c r="O23" s="293"/>
      <c r="P23" s="293"/>
      <c r="Q23" s="293"/>
      <c r="R23" s="293"/>
      <c r="S23" s="293"/>
      <c r="T23" s="293"/>
      <c r="U23" s="277"/>
      <c r="V23" s="843"/>
      <c r="W23" s="276"/>
      <c r="X23" s="276"/>
      <c r="Y23" s="278"/>
      <c r="Z23" s="343"/>
      <c r="AA23" s="1134"/>
      <c r="AB23" s="1134"/>
      <c r="AD23" s="213" t="str">
        <f>ÉPREUVES!A21</f>
        <v>PHYSIQUE</v>
      </c>
    </row>
    <row r="24" spans="1:30" s="212" customFormat="1" ht="28.5" customHeight="1" x14ac:dyDescent="0.25">
      <c r="A24" s="1113"/>
      <c r="B24" s="421">
        <v>0.41666666666666702</v>
      </c>
      <c r="C24" s="397">
        <v>0.4375</v>
      </c>
      <c r="D24" s="286"/>
      <c r="E24" s="845"/>
      <c r="F24" s="282"/>
      <c r="G24" s="845"/>
      <c r="H24" s="982"/>
      <c r="I24" s="983"/>
      <c r="J24" s="282"/>
      <c r="K24" s="845"/>
      <c r="L24" s="282"/>
      <c r="M24" s="1376"/>
      <c r="N24" s="1376"/>
      <c r="O24" s="1376"/>
      <c r="P24" s="1376"/>
      <c r="Q24" s="1376"/>
      <c r="R24" s="1376"/>
      <c r="S24" s="1376"/>
      <c r="T24" s="1376"/>
      <c r="U24" s="858"/>
      <c r="V24" s="845"/>
      <c r="W24" s="282"/>
      <c r="X24" s="282"/>
      <c r="Y24" s="283"/>
      <c r="Z24" s="343"/>
      <c r="AA24" s="1137">
        <v>0</v>
      </c>
      <c r="AB24" s="1139">
        <f>COUNTA(D4:AB4,D18:Y18)</f>
        <v>0</v>
      </c>
      <c r="AD24" s="213" t="str">
        <f>ÉPREUVES!A22</f>
        <v>PHYSIQUE              CHIMIE</v>
      </c>
    </row>
    <row r="25" spans="1:30" s="212" customFormat="1" ht="28.5" customHeight="1" thickBot="1" x14ac:dyDescent="0.3">
      <c r="A25" s="1113"/>
      <c r="B25" s="398">
        <v>0.4375</v>
      </c>
      <c r="C25" s="549">
        <v>0.45833333333333398</v>
      </c>
      <c r="D25" s="275"/>
      <c r="E25" s="847"/>
      <c r="F25" s="273"/>
      <c r="G25" s="847"/>
      <c r="H25" s="986"/>
      <c r="I25" s="987"/>
      <c r="J25" s="273"/>
      <c r="K25" s="847"/>
      <c r="L25" s="273"/>
      <c r="M25" s="285"/>
      <c r="N25" s="285"/>
      <c r="O25" s="285"/>
      <c r="P25" s="285"/>
      <c r="Q25" s="285"/>
      <c r="R25" s="285"/>
      <c r="S25" s="285"/>
      <c r="T25" s="285"/>
      <c r="U25" s="284"/>
      <c r="V25" s="847"/>
      <c r="W25" s="285"/>
      <c r="X25" s="273"/>
      <c r="Y25" s="274"/>
      <c r="Z25" s="343"/>
      <c r="AA25" s="1138"/>
      <c r="AB25" s="1140"/>
      <c r="AD25" s="213" t="str">
        <f>ÉPREUVES!A23</f>
        <v>PSE</v>
      </c>
    </row>
    <row r="26" spans="1:30" s="212" customFormat="1" ht="28.5" customHeight="1" x14ac:dyDescent="0.25">
      <c r="A26" s="1113"/>
      <c r="B26" s="421">
        <v>0.45833333333333298</v>
      </c>
      <c r="C26" s="397">
        <v>0.47916666666666702</v>
      </c>
      <c r="D26" s="286"/>
      <c r="E26" s="845"/>
      <c r="F26" s="282"/>
      <c r="G26" s="845"/>
      <c r="H26" s="982"/>
      <c r="I26" s="983"/>
      <c r="J26" s="282"/>
      <c r="K26" s="282"/>
      <c r="L26" s="326"/>
      <c r="M26" s="291"/>
      <c r="N26" s="291"/>
      <c r="O26" s="291"/>
      <c r="P26" s="291"/>
      <c r="Q26" s="291"/>
      <c r="R26" s="291"/>
      <c r="S26" s="291"/>
      <c r="T26" s="291"/>
      <c r="U26" s="292"/>
      <c r="V26" s="845"/>
      <c r="W26" s="291"/>
      <c r="X26" s="282"/>
      <c r="Y26" s="283"/>
      <c r="Z26" s="343"/>
      <c r="AA26" s="1141" t="s">
        <v>21</v>
      </c>
      <c r="AB26" s="1143" t="s">
        <v>88</v>
      </c>
      <c r="AD26" s="213" t="str">
        <f>ÉPREUVES!A24</f>
        <v>SES</v>
      </c>
    </row>
    <row r="27" spans="1:30" s="212" customFormat="1" ht="28.5" customHeight="1" x14ac:dyDescent="0.25">
      <c r="A27" s="1113"/>
      <c r="B27" s="398">
        <v>0.47916666666666702</v>
      </c>
      <c r="C27" s="549">
        <v>0.5</v>
      </c>
      <c r="D27" s="275"/>
      <c r="E27" s="847"/>
      <c r="F27" s="273"/>
      <c r="G27" s="847"/>
      <c r="H27" s="986"/>
      <c r="I27" s="987"/>
      <c r="J27" s="273"/>
      <c r="K27" s="273"/>
      <c r="L27" s="324"/>
      <c r="M27" s="294"/>
      <c r="N27" s="294"/>
      <c r="O27" s="294"/>
      <c r="P27" s="294"/>
      <c r="Q27" s="294"/>
      <c r="R27" s="294"/>
      <c r="S27" s="294"/>
      <c r="T27" s="294"/>
      <c r="U27" s="273"/>
      <c r="V27" s="847"/>
      <c r="W27" s="273"/>
      <c r="X27" s="273"/>
      <c r="Y27" s="274"/>
      <c r="Z27" s="343"/>
      <c r="AA27" s="1142"/>
      <c r="AB27" s="1144"/>
      <c r="AD27" s="213" t="str">
        <f>ÉPREUVES!A25</f>
        <v>SES SPE</v>
      </c>
    </row>
    <row r="28" spans="1:30" s="212" customFormat="1" ht="28.5" customHeight="1" x14ac:dyDescent="0.25">
      <c r="A28" s="1113"/>
      <c r="B28" s="424">
        <v>0.5</v>
      </c>
      <c r="C28" s="399">
        <v>0.52083333333333404</v>
      </c>
      <c r="D28" s="264"/>
      <c r="E28" s="849"/>
      <c r="F28" s="265"/>
      <c r="G28" s="849"/>
      <c r="H28" s="988"/>
      <c r="I28" s="989"/>
      <c r="J28" s="265"/>
      <c r="K28" s="265"/>
      <c r="L28" s="325"/>
      <c r="M28" s="265"/>
      <c r="N28" s="849"/>
      <c r="O28" s="265"/>
      <c r="P28" s="265"/>
      <c r="Q28" s="265"/>
      <c r="R28" s="849"/>
      <c r="S28" s="265"/>
      <c r="T28" s="849"/>
      <c r="U28" s="265"/>
      <c r="V28" s="849"/>
      <c r="W28" s="265"/>
      <c r="X28" s="265"/>
      <c r="Y28" s="272"/>
      <c r="Z28" s="343"/>
      <c r="AA28" s="1145">
        <v>0</v>
      </c>
      <c r="AB28" s="1147">
        <v>0</v>
      </c>
      <c r="AD28" s="213" t="str">
        <f>ÉPREUVES!A26</f>
        <v>SG</v>
      </c>
    </row>
    <row r="29" spans="1:30" s="212" customFormat="1" ht="28.5" customHeight="1" thickBot="1" x14ac:dyDescent="0.3">
      <c r="A29" s="1114"/>
      <c r="B29" s="400">
        <v>0.52083333333333304</v>
      </c>
      <c r="C29" s="550">
        <v>0.54166666666666696</v>
      </c>
      <c r="D29" s="253"/>
      <c r="E29" s="854"/>
      <c r="F29" s="254"/>
      <c r="G29" s="854"/>
      <c r="H29" s="990"/>
      <c r="I29" s="991"/>
      <c r="J29" s="254"/>
      <c r="K29" s="254"/>
      <c r="L29" s="327"/>
      <c r="M29" s="254"/>
      <c r="N29" s="853"/>
      <c r="O29" s="254"/>
      <c r="P29" s="254"/>
      <c r="Q29" s="254"/>
      <c r="R29" s="854"/>
      <c r="S29" s="254"/>
      <c r="T29" s="854"/>
      <c r="U29" s="254"/>
      <c r="V29" s="854"/>
      <c r="W29" s="254"/>
      <c r="X29" s="254"/>
      <c r="Y29" s="255"/>
      <c r="Z29" s="344"/>
      <c r="AA29" s="1146"/>
      <c r="AB29" s="1148"/>
      <c r="AD29" s="213" t="str">
        <f>ÉPREUVES!A27</f>
        <v>SVT</v>
      </c>
    </row>
    <row r="30" spans="1:30" ht="22.5" customHeight="1" x14ac:dyDescent="0.25">
      <c r="A30" s="393"/>
      <c r="B30" s="307"/>
      <c r="C30" s="307"/>
      <c r="D30" s="19"/>
      <c r="E30" s="20"/>
      <c r="F30" s="7"/>
      <c r="G30" s="7"/>
      <c r="H30" s="7"/>
      <c r="I30" s="7"/>
      <c r="J30" s="7"/>
      <c r="K30" s="4"/>
      <c r="L30" s="7"/>
      <c r="M30" s="7"/>
      <c r="N30" s="7"/>
      <c r="O30" s="7"/>
      <c r="P30" s="7"/>
      <c r="Q30" s="7"/>
      <c r="R30" s="7"/>
      <c r="S30" s="7"/>
      <c r="T30" s="4"/>
      <c r="U30" s="4"/>
      <c r="V30" s="4"/>
      <c r="W30" s="4"/>
      <c r="X30" s="4"/>
      <c r="Y30" s="4"/>
      <c r="Z30" s="6"/>
      <c r="AA30" s="1"/>
      <c r="AB30" s="1"/>
      <c r="AD30" s="11" t="str">
        <f>ÉPREUVES!A28</f>
        <v>TPE</v>
      </c>
    </row>
    <row r="31" spans="1:30" ht="22.5" customHeight="1" thickBot="1" x14ac:dyDescent="0.3">
      <c r="A31" s="394"/>
      <c r="B31" s="12"/>
      <c r="C31" s="12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1"/>
      <c r="AA31" s="1"/>
      <c r="AB31" s="1"/>
      <c r="AD31" s="11">
        <f>ÉPREUVES!A29</f>
        <v>0</v>
      </c>
    </row>
    <row r="32" spans="1:30" s="371" customFormat="1" ht="28.5" customHeight="1" thickBot="1" x14ac:dyDescent="0.4">
      <c r="A32" s="1089" t="s">
        <v>35</v>
      </c>
      <c r="B32" s="1049" t="s">
        <v>85</v>
      </c>
      <c r="C32" s="1050"/>
      <c r="D32" s="391"/>
      <c r="E32" s="392"/>
      <c r="F32" s="392"/>
      <c r="G32" s="392"/>
      <c r="H32" s="1095"/>
      <c r="I32" s="1096"/>
      <c r="J32" s="363"/>
      <c r="K32" s="363"/>
      <c r="L32" s="363"/>
      <c r="M32" s="363"/>
      <c r="N32" s="364"/>
      <c r="O32" s="363"/>
      <c r="P32" s="363"/>
      <c r="Q32" s="363"/>
      <c r="R32" s="365"/>
      <c r="S32" s="366"/>
      <c r="T32" s="366"/>
      <c r="U32" s="366"/>
      <c r="V32" s="366"/>
      <c r="W32" s="367"/>
      <c r="X32" s="366"/>
      <c r="Y32" s="368"/>
      <c r="Z32" s="366"/>
      <c r="AA32" s="366"/>
      <c r="AB32" s="369"/>
      <c r="AC32" s="370"/>
      <c r="AD32" s="370">
        <f>ÉPREUVES!A30</f>
        <v>0</v>
      </c>
    </row>
    <row r="33" spans="1:30" s="384" customFormat="1" ht="32.25" customHeight="1" x14ac:dyDescent="0.35">
      <c r="A33" s="1090"/>
      <c r="B33" s="1034" t="s">
        <v>111</v>
      </c>
      <c r="C33" s="1092"/>
      <c r="D33" s="381"/>
      <c r="E33" s="382"/>
      <c r="F33" s="382"/>
      <c r="G33" s="382"/>
      <c r="H33" s="1038"/>
      <c r="I33" s="1039"/>
      <c r="J33" s="382"/>
      <c r="K33" s="382"/>
      <c r="L33" s="382"/>
      <c r="M33" s="382"/>
      <c r="N33" s="382"/>
      <c r="O33" s="382"/>
      <c r="P33" s="382"/>
      <c r="Q33" s="382"/>
      <c r="R33" s="382"/>
      <c r="S33" s="382"/>
      <c r="T33" s="382"/>
      <c r="U33" s="382"/>
      <c r="V33" s="382"/>
      <c r="W33" s="382"/>
      <c r="X33" s="382"/>
      <c r="Y33" s="382"/>
      <c r="Z33" s="382"/>
      <c r="AA33" s="382"/>
      <c r="AB33" s="383"/>
      <c r="AD33" s="385">
        <f>ÉPREUVES!A31</f>
        <v>0</v>
      </c>
    </row>
    <row r="34" spans="1:30" s="320" customFormat="1" ht="43.5" customHeight="1" thickBot="1" x14ac:dyDescent="0.35">
      <c r="A34" s="1090"/>
      <c r="B34" s="1093" t="s">
        <v>171</v>
      </c>
      <c r="C34" s="1094"/>
      <c r="D34" s="318"/>
      <c r="E34" s="318"/>
      <c r="F34" s="318"/>
      <c r="G34" s="318"/>
      <c r="H34" s="996"/>
      <c r="I34" s="997"/>
      <c r="J34" s="318"/>
      <c r="K34" s="318"/>
      <c r="L34" s="318"/>
      <c r="M34" s="318"/>
      <c r="N34" s="318"/>
      <c r="O34" s="318"/>
      <c r="P34" s="318"/>
      <c r="Q34" s="318"/>
      <c r="R34" s="322"/>
      <c r="S34" s="322"/>
      <c r="T34" s="318"/>
      <c r="U34" s="322"/>
      <c r="V34" s="318"/>
      <c r="W34" s="318"/>
      <c r="X34" s="318"/>
      <c r="Y34" s="318"/>
      <c r="Z34" s="318"/>
      <c r="AA34" s="322"/>
      <c r="AB34" s="319"/>
      <c r="AC34" s="321"/>
      <c r="AD34" s="321">
        <f>ÉPREUVES!A32</f>
        <v>0</v>
      </c>
    </row>
    <row r="35" spans="1:30" s="212" customFormat="1" ht="28.5" customHeight="1" x14ac:dyDescent="0.25">
      <c r="A35" s="1090"/>
      <c r="B35" s="425">
        <v>0.54166666666666663</v>
      </c>
      <c r="C35" s="408">
        <v>0.5625</v>
      </c>
      <c r="D35" s="251"/>
      <c r="E35" s="855"/>
      <c r="F35" s="252"/>
      <c r="G35" s="855"/>
      <c r="H35" s="1150"/>
      <c r="I35" s="1151"/>
      <c r="J35" s="252"/>
      <c r="K35" s="252"/>
      <c r="L35" s="855"/>
      <c r="M35" s="252"/>
      <c r="N35" s="855"/>
      <c r="O35" s="252"/>
      <c r="P35" s="252"/>
      <c r="Q35" s="252"/>
      <c r="R35" s="855"/>
      <c r="S35" s="252"/>
      <c r="T35" s="855"/>
      <c r="U35" s="252"/>
      <c r="V35" s="855"/>
      <c r="W35" s="252"/>
      <c r="X35" s="252"/>
      <c r="Y35" s="260"/>
      <c r="Z35" s="252"/>
      <c r="AA35" s="252"/>
      <c r="AB35" s="256"/>
      <c r="AD35" s="213">
        <f>ÉPREUVES!A33</f>
        <v>0</v>
      </c>
    </row>
    <row r="36" spans="1:30" s="212" customFormat="1" ht="28.5" customHeight="1" x14ac:dyDescent="0.25">
      <c r="A36" s="1090"/>
      <c r="B36" s="409">
        <v>0.5625</v>
      </c>
      <c r="C36" s="551">
        <v>0.58333333333333337</v>
      </c>
      <c r="D36" s="275"/>
      <c r="E36" s="847"/>
      <c r="F36" s="273"/>
      <c r="G36" s="847"/>
      <c r="H36" s="986"/>
      <c r="I36" s="987"/>
      <c r="J36" s="273"/>
      <c r="K36" s="273"/>
      <c r="L36" s="847"/>
      <c r="M36" s="273"/>
      <c r="N36" s="847"/>
      <c r="O36" s="273"/>
      <c r="P36" s="273"/>
      <c r="Q36" s="273"/>
      <c r="R36" s="847"/>
      <c r="S36" s="273"/>
      <c r="T36" s="847"/>
      <c r="U36" s="273"/>
      <c r="V36" s="847"/>
      <c r="W36" s="273"/>
      <c r="X36" s="273"/>
      <c r="Y36" s="860"/>
      <c r="Z36" s="273"/>
      <c r="AA36" s="273"/>
      <c r="AB36" s="274"/>
      <c r="AD36" s="213">
        <f>ÉPREUVES!A34</f>
        <v>0</v>
      </c>
    </row>
    <row r="37" spans="1:30" s="212" customFormat="1" ht="28.5" customHeight="1" x14ac:dyDescent="0.25">
      <c r="A37" s="1090"/>
      <c r="B37" s="426">
        <v>0.58333333333333337</v>
      </c>
      <c r="C37" s="410">
        <v>0.60416666666666663</v>
      </c>
      <c r="D37" s="264"/>
      <c r="E37" s="849"/>
      <c r="F37" s="265"/>
      <c r="G37" s="849"/>
      <c r="H37" s="988"/>
      <c r="I37" s="989"/>
      <c r="J37" s="265"/>
      <c r="K37" s="849"/>
      <c r="L37" s="265"/>
      <c r="M37" s="849"/>
      <c r="N37" s="265"/>
      <c r="O37" s="265"/>
      <c r="P37" s="271"/>
      <c r="Q37" s="265"/>
      <c r="R37" s="271"/>
      <c r="S37" s="849"/>
      <c r="T37" s="265"/>
      <c r="U37" s="271"/>
      <c r="V37" s="849"/>
      <c r="W37" s="265"/>
      <c r="X37" s="265"/>
      <c r="Y37" s="271"/>
      <c r="Z37" s="265"/>
      <c r="AA37" s="265"/>
      <c r="AB37" s="272"/>
      <c r="AD37" s="213">
        <f>ÉPREUVES!A35</f>
        <v>0</v>
      </c>
    </row>
    <row r="38" spans="1:30" s="212" customFormat="1" ht="28.5" customHeight="1" x14ac:dyDescent="0.25">
      <c r="A38" s="1090"/>
      <c r="B38" s="409">
        <v>0.60416666666666696</v>
      </c>
      <c r="C38" s="551">
        <v>0.625</v>
      </c>
      <c r="D38" s="279"/>
      <c r="E38" s="843"/>
      <c r="F38" s="276"/>
      <c r="G38" s="843"/>
      <c r="H38" s="1122"/>
      <c r="I38" s="1123"/>
      <c r="J38" s="276"/>
      <c r="K38" s="843"/>
      <c r="L38" s="276"/>
      <c r="M38" s="843"/>
      <c r="N38" s="276"/>
      <c r="O38" s="276"/>
      <c r="P38" s="277"/>
      <c r="Q38" s="276"/>
      <c r="R38" s="843"/>
      <c r="S38" s="842"/>
      <c r="T38" s="276"/>
      <c r="U38" s="277"/>
      <c r="V38" s="843"/>
      <c r="W38" s="276"/>
      <c r="X38" s="276"/>
      <c r="Y38" s="277"/>
      <c r="Z38" s="276"/>
      <c r="AA38" s="276"/>
      <c r="AB38" s="278"/>
      <c r="AD38" s="213">
        <f>ÉPREUVES!A36</f>
        <v>0</v>
      </c>
    </row>
    <row r="39" spans="1:30" s="212" customFormat="1" ht="28.5" customHeight="1" x14ac:dyDescent="0.25">
      <c r="A39" s="1090"/>
      <c r="B39" s="426">
        <v>0.625</v>
      </c>
      <c r="C39" s="410">
        <v>0.64583333333333304</v>
      </c>
      <c r="D39" s="286"/>
      <c r="E39" s="845"/>
      <c r="F39" s="282"/>
      <c r="G39" s="845"/>
      <c r="H39" s="982"/>
      <c r="I39" s="983"/>
      <c r="J39" s="282"/>
      <c r="K39" s="845"/>
      <c r="L39" s="282"/>
      <c r="M39" s="858"/>
      <c r="N39" s="858"/>
      <c r="O39" s="282"/>
      <c r="P39" s="858"/>
      <c r="Q39" s="282"/>
      <c r="R39" s="287"/>
      <c r="S39" s="288"/>
      <c r="T39" s="282"/>
      <c r="U39" s="858"/>
      <c r="V39" s="845"/>
      <c r="W39" s="282"/>
      <c r="X39" s="282"/>
      <c r="Y39" s="858"/>
      <c r="Z39" s="282"/>
      <c r="AA39" s="291"/>
      <c r="AB39" s="283"/>
      <c r="AD39" s="213">
        <f>ÉPREUVES!A37</f>
        <v>0</v>
      </c>
    </row>
    <row r="40" spans="1:30" s="212" customFormat="1" ht="28.5" customHeight="1" x14ac:dyDescent="0.25">
      <c r="A40" s="1090"/>
      <c r="B40" s="409">
        <v>0.64583333333333304</v>
      </c>
      <c r="C40" s="551">
        <v>0.66666666666666596</v>
      </c>
      <c r="D40" s="275"/>
      <c r="E40" s="847"/>
      <c r="F40" s="273"/>
      <c r="G40" s="847"/>
      <c r="H40" s="986"/>
      <c r="I40" s="987"/>
      <c r="J40" s="273"/>
      <c r="K40" s="847"/>
      <c r="L40" s="273"/>
      <c r="M40" s="860"/>
      <c r="N40" s="860"/>
      <c r="O40" s="273"/>
      <c r="P40" s="860"/>
      <c r="Q40" s="273"/>
      <c r="R40" s="289"/>
      <c r="S40" s="290"/>
      <c r="T40" s="273"/>
      <c r="U40" s="284"/>
      <c r="V40" s="847"/>
      <c r="W40" s="285"/>
      <c r="X40" s="273"/>
      <c r="Y40" s="860"/>
      <c r="Z40" s="273"/>
      <c r="AA40" s="285"/>
      <c r="AB40" s="274"/>
      <c r="AD40" s="213">
        <f>ÉPREUVES!A38</f>
        <v>0</v>
      </c>
    </row>
    <row r="41" spans="1:30" s="212" customFormat="1" ht="28.5" customHeight="1" x14ac:dyDescent="0.25">
      <c r="A41" s="1090"/>
      <c r="B41" s="426">
        <v>0.66666666666666696</v>
      </c>
      <c r="C41" s="410">
        <v>0.687499999999999</v>
      </c>
      <c r="D41" s="286"/>
      <c r="E41" s="845"/>
      <c r="F41" s="282"/>
      <c r="G41" s="845"/>
      <c r="H41" s="982"/>
      <c r="I41" s="983"/>
      <c r="J41" s="282"/>
      <c r="K41" s="282"/>
      <c r="L41" s="845"/>
      <c r="M41" s="282"/>
      <c r="N41" s="845"/>
      <c r="O41" s="282"/>
      <c r="P41" s="858"/>
      <c r="Q41" s="282"/>
      <c r="R41" s="845"/>
      <c r="S41" s="844"/>
      <c r="T41" s="282"/>
      <c r="U41" s="292"/>
      <c r="V41" s="845"/>
      <c r="W41" s="291"/>
      <c r="X41" s="282"/>
      <c r="Y41" s="858"/>
      <c r="Z41" s="282"/>
      <c r="AA41" s="282"/>
      <c r="AB41" s="283"/>
      <c r="AD41" s="213">
        <f>ÉPREUVES!A39</f>
        <v>0</v>
      </c>
    </row>
    <row r="42" spans="1:30" s="212" customFormat="1" ht="28.5" customHeight="1" x14ac:dyDescent="0.25">
      <c r="A42" s="1090"/>
      <c r="B42" s="409">
        <v>0.6875</v>
      </c>
      <c r="C42" s="551">
        <v>0.70833333333333304</v>
      </c>
      <c r="D42" s="275"/>
      <c r="E42" s="847"/>
      <c r="F42" s="273"/>
      <c r="G42" s="847"/>
      <c r="H42" s="986"/>
      <c r="I42" s="987"/>
      <c r="J42" s="273"/>
      <c r="K42" s="273"/>
      <c r="L42" s="847"/>
      <c r="M42" s="273"/>
      <c r="N42" s="847"/>
      <c r="O42" s="273"/>
      <c r="P42" s="860"/>
      <c r="Q42" s="273"/>
      <c r="R42" s="847"/>
      <c r="S42" s="273"/>
      <c r="T42" s="847"/>
      <c r="U42" s="273"/>
      <c r="V42" s="847"/>
      <c r="W42" s="273"/>
      <c r="X42" s="273"/>
      <c r="Y42" s="860"/>
      <c r="Z42" s="273"/>
      <c r="AA42" s="273"/>
      <c r="AB42" s="274"/>
      <c r="AD42" s="213">
        <f>ÉPREUVES!A40</f>
        <v>0</v>
      </c>
    </row>
    <row r="43" spans="1:30" s="212" customFormat="1" ht="28.5" customHeight="1" x14ac:dyDescent="0.25">
      <c r="A43" s="1090"/>
      <c r="B43" s="427">
        <v>0.70833333333333404</v>
      </c>
      <c r="C43" s="411">
        <v>0.72916666666666596</v>
      </c>
      <c r="D43" s="264"/>
      <c r="E43" s="849"/>
      <c r="F43" s="265"/>
      <c r="G43" s="849"/>
      <c r="H43" s="988"/>
      <c r="I43" s="989"/>
      <c r="J43" s="265"/>
      <c r="K43" s="265"/>
      <c r="L43" s="849"/>
      <c r="M43" s="265"/>
      <c r="N43" s="849"/>
      <c r="O43" s="265"/>
      <c r="P43" s="265"/>
      <c r="Q43" s="265"/>
      <c r="R43" s="849"/>
      <c r="S43" s="265"/>
      <c r="T43" s="849"/>
      <c r="U43" s="265"/>
      <c r="V43" s="849"/>
      <c r="W43" s="265"/>
      <c r="X43" s="265"/>
      <c r="Y43" s="271"/>
      <c r="Z43" s="265"/>
      <c r="AA43" s="265"/>
      <c r="AB43" s="272"/>
      <c r="AD43" s="213">
        <f>ÉPREUVES!A41</f>
        <v>0</v>
      </c>
    </row>
    <row r="44" spans="1:30" s="212" customFormat="1" ht="28.5" customHeight="1" thickBot="1" x14ac:dyDescent="0.3">
      <c r="A44" s="1090"/>
      <c r="B44" s="412">
        <v>0.72916666666666696</v>
      </c>
      <c r="C44" s="552">
        <v>0.749999999999999</v>
      </c>
      <c r="D44" s="253"/>
      <c r="E44" s="854"/>
      <c r="F44" s="254"/>
      <c r="G44" s="854"/>
      <c r="H44" s="990"/>
      <c r="I44" s="991"/>
      <c r="J44" s="254"/>
      <c r="K44" s="254"/>
      <c r="L44" s="854"/>
      <c r="M44" s="254"/>
      <c r="N44" s="853"/>
      <c r="O44" s="254"/>
      <c r="P44" s="254"/>
      <c r="Q44" s="254"/>
      <c r="R44" s="854"/>
      <c r="S44" s="254"/>
      <c r="T44" s="854"/>
      <c r="U44" s="254"/>
      <c r="V44" s="854"/>
      <c r="W44" s="254"/>
      <c r="X44" s="254"/>
      <c r="Y44" s="854"/>
      <c r="Z44" s="254"/>
      <c r="AA44" s="254"/>
      <c r="AB44" s="255"/>
      <c r="AD44" s="213">
        <f>ÉPREUVES!A42</f>
        <v>0</v>
      </c>
    </row>
    <row r="45" spans="1:30" ht="15.75" thickBot="1" x14ac:dyDescent="0.3">
      <c r="A45" s="1090"/>
      <c r="B45" s="13"/>
      <c r="C45" s="13"/>
      <c r="D45" s="349"/>
      <c r="E45" s="350"/>
      <c r="F45" s="3"/>
      <c r="G45" s="3"/>
      <c r="H45" s="3"/>
      <c r="I45" s="3"/>
      <c r="J45" s="3"/>
      <c r="K45" s="3"/>
      <c r="L45" s="3"/>
      <c r="M45" s="3"/>
      <c r="N45" s="2"/>
      <c r="O45" s="4"/>
      <c r="P45" s="4"/>
      <c r="Q45" s="3"/>
      <c r="R45" s="3"/>
      <c r="S45" s="3"/>
      <c r="T45" s="3"/>
      <c r="U45" s="3"/>
      <c r="V45" s="3"/>
      <c r="W45" s="5"/>
      <c r="X45" s="5"/>
      <c r="Y45" s="5"/>
      <c r="AB45" s="5"/>
      <c r="AD45" s="11">
        <f>ÉPREUVES!A43</f>
        <v>0</v>
      </c>
    </row>
    <row r="46" spans="1:30" s="371" customFormat="1" ht="28.5" customHeight="1" thickBot="1" x14ac:dyDescent="0.4">
      <c r="A46" s="1090"/>
      <c r="B46" s="1049" t="s">
        <v>85</v>
      </c>
      <c r="C46" s="1050"/>
      <c r="D46" s="372"/>
      <c r="E46" s="373"/>
      <c r="F46" s="373"/>
      <c r="G46" s="373"/>
      <c r="H46" s="992"/>
      <c r="I46" s="993"/>
      <c r="J46" s="373"/>
      <c r="K46" s="373"/>
      <c r="L46" s="374"/>
      <c r="M46" s="375"/>
      <c r="N46" s="375"/>
      <c r="O46" s="375"/>
      <c r="P46" s="374"/>
      <c r="Q46" s="374"/>
      <c r="R46" s="374"/>
      <c r="S46" s="374"/>
      <c r="T46" s="374"/>
      <c r="U46" s="376"/>
      <c r="V46" s="376"/>
      <c r="W46" s="377"/>
      <c r="X46" s="377"/>
      <c r="Y46" s="378"/>
      <c r="Z46" s="998" t="s">
        <v>111</v>
      </c>
      <c r="AA46" s="1001" t="s">
        <v>106</v>
      </c>
      <c r="AB46" s="1004" t="s">
        <v>100</v>
      </c>
      <c r="AC46" s="370"/>
      <c r="AD46" s="370">
        <f>ÉPREUVES!A44</f>
        <v>0</v>
      </c>
    </row>
    <row r="47" spans="1:30" s="384" customFormat="1" ht="32.25" customHeight="1" x14ac:dyDescent="0.35">
      <c r="A47" s="1090"/>
      <c r="B47" s="1034" t="s">
        <v>111</v>
      </c>
      <c r="C47" s="1092"/>
      <c r="D47" s="381"/>
      <c r="E47" s="382"/>
      <c r="F47" s="382"/>
      <c r="G47" s="382"/>
      <c r="H47" s="1038"/>
      <c r="I47" s="1039"/>
      <c r="J47" s="382"/>
      <c r="K47" s="382"/>
      <c r="L47" s="382"/>
      <c r="M47" s="382"/>
      <c r="N47" s="382"/>
      <c r="O47" s="382"/>
      <c r="P47" s="382"/>
      <c r="Q47" s="382"/>
      <c r="R47" s="382"/>
      <c r="S47" s="382"/>
      <c r="T47" s="382"/>
      <c r="U47" s="382"/>
      <c r="V47" s="382"/>
      <c r="W47" s="382"/>
      <c r="X47" s="382"/>
      <c r="Y47" s="382"/>
      <c r="Z47" s="999"/>
      <c r="AA47" s="1002"/>
      <c r="AB47" s="1005"/>
      <c r="AC47" s="385"/>
      <c r="AD47" s="385">
        <f>ÉPREUVES!A45</f>
        <v>0</v>
      </c>
    </row>
    <row r="48" spans="1:30" s="320" customFormat="1" ht="43.5" customHeight="1" thickBot="1" x14ac:dyDescent="0.35">
      <c r="A48" s="1090"/>
      <c r="B48" s="1036" t="s">
        <v>171</v>
      </c>
      <c r="C48" s="1115"/>
      <c r="D48" s="318"/>
      <c r="E48" s="318"/>
      <c r="F48" s="318"/>
      <c r="G48" s="318"/>
      <c r="H48" s="996"/>
      <c r="I48" s="997"/>
      <c r="J48" s="318"/>
      <c r="K48" s="318"/>
      <c r="L48" s="318"/>
      <c r="M48" s="318"/>
      <c r="N48" s="318"/>
      <c r="O48" s="318"/>
      <c r="P48" s="318"/>
      <c r="Q48" s="318"/>
      <c r="R48" s="322"/>
      <c r="S48" s="322"/>
      <c r="T48" s="318"/>
      <c r="U48" s="322"/>
      <c r="V48" s="318"/>
      <c r="W48" s="318"/>
      <c r="X48" s="318"/>
      <c r="Y48" s="318"/>
      <c r="Z48" s="1000"/>
      <c r="AA48" s="1003"/>
      <c r="AB48" s="1006"/>
      <c r="AC48" s="321"/>
      <c r="AD48" s="321">
        <f>ÉPREUVES!A46</f>
        <v>0</v>
      </c>
    </row>
    <row r="49" spans="1:30" s="212" customFormat="1" ht="28.5" customHeight="1" x14ac:dyDescent="0.25">
      <c r="A49" s="1090"/>
      <c r="B49" s="425">
        <v>0.54166666666666663</v>
      </c>
      <c r="C49" s="408">
        <v>0.5625</v>
      </c>
      <c r="D49" s="251"/>
      <c r="E49" s="855"/>
      <c r="F49" s="252"/>
      <c r="G49" s="855"/>
      <c r="H49" s="1150"/>
      <c r="I49" s="1151"/>
      <c r="J49" s="252"/>
      <c r="K49" s="252"/>
      <c r="L49" s="855"/>
      <c r="M49" s="252"/>
      <c r="N49" s="855"/>
      <c r="O49" s="252"/>
      <c r="P49" s="252"/>
      <c r="Q49" s="252"/>
      <c r="R49" s="855"/>
      <c r="S49" s="252"/>
      <c r="T49" s="855"/>
      <c r="U49" s="252"/>
      <c r="V49" s="855"/>
      <c r="W49" s="252"/>
      <c r="X49" s="252"/>
      <c r="Y49" s="256"/>
      <c r="Z49" s="342"/>
      <c r="AA49" s="1135">
        <f>COUNTA(E228:E231)</f>
        <v>0</v>
      </c>
      <c r="AB49" s="1129">
        <f>COUNTA(C228:C231,D228:D231)</f>
        <v>0</v>
      </c>
      <c r="AD49" s="213">
        <f>ÉPREUVES!A47</f>
        <v>0</v>
      </c>
    </row>
    <row r="50" spans="1:30" s="212" customFormat="1" ht="28.5" customHeight="1" thickBot="1" x14ac:dyDescent="0.3">
      <c r="A50" s="1090"/>
      <c r="B50" s="419">
        <v>0.5625</v>
      </c>
      <c r="C50" s="554">
        <v>0.58333333333333337</v>
      </c>
      <c r="D50" s="275"/>
      <c r="E50" s="847"/>
      <c r="F50" s="273"/>
      <c r="G50" s="847"/>
      <c r="H50" s="986"/>
      <c r="I50" s="987"/>
      <c r="J50" s="273"/>
      <c r="K50" s="273"/>
      <c r="L50" s="847"/>
      <c r="M50" s="273"/>
      <c r="N50" s="847"/>
      <c r="O50" s="273"/>
      <c r="P50" s="273"/>
      <c r="Q50" s="273"/>
      <c r="R50" s="847"/>
      <c r="S50" s="273"/>
      <c r="T50" s="847"/>
      <c r="U50" s="273"/>
      <c r="V50" s="847"/>
      <c r="W50" s="273"/>
      <c r="X50" s="273"/>
      <c r="Y50" s="274"/>
      <c r="Z50" s="343"/>
      <c r="AA50" s="1136"/>
      <c r="AB50" s="1130"/>
      <c r="AD50" s="213">
        <f>ÉPREUVES!A48</f>
        <v>0</v>
      </c>
    </row>
    <row r="51" spans="1:30" s="212" customFormat="1" ht="28.5" customHeight="1" x14ac:dyDescent="0.25">
      <c r="A51" s="1090"/>
      <c r="B51" s="426">
        <v>0.58333333333333337</v>
      </c>
      <c r="C51" s="410">
        <v>0.60416666666666663</v>
      </c>
      <c r="D51" s="264"/>
      <c r="E51" s="849"/>
      <c r="F51" s="265"/>
      <c r="G51" s="849"/>
      <c r="H51" s="988"/>
      <c r="I51" s="989"/>
      <c r="J51" s="265"/>
      <c r="K51" s="849"/>
      <c r="L51" s="265"/>
      <c r="M51" s="849"/>
      <c r="N51" s="265"/>
      <c r="O51" s="265"/>
      <c r="P51" s="271"/>
      <c r="Q51" s="265"/>
      <c r="R51" s="271"/>
      <c r="S51" s="849"/>
      <c r="T51" s="265"/>
      <c r="U51" s="271"/>
      <c r="V51" s="849"/>
      <c r="W51" s="265"/>
      <c r="X51" s="265"/>
      <c r="Y51" s="272"/>
      <c r="Z51" s="343"/>
      <c r="AA51" s="1131" t="s">
        <v>109</v>
      </c>
      <c r="AB51" s="1131" t="s">
        <v>85</v>
      </c>
      <c r="AD51" s="213">
        <f>ÉPREUVES!A49</f>
        <v>0</v>
      </c>
    </row>
    <row r="52" spans="1:30" s="212" customFormat="1" ht="28.5" customHeight="1" x14ac:dyDescent="0.25">
      <c r="A52" s="1090"/>
      <c r="B52" s="409">
        <v>0.60416666666666696</v>
      </c>
      <c r="C52" s="551">
        <v>0.625</v>
      </c>
      <c r="D52" s="279"/>
      <c r="E52" s="843"/>
      <c r="F52" s="276"/>
      <c r="G52" s="843"/>
      <c r="H52" s="1122"/>
      <c r="I52" s="1123"/>
      <c r="J52" s="276"/>
      <c r="K52" s="843"/>
      <c r="L52" s="276"/>
      <c r="M52" s="843"/>
      <c r="N52" s="276"/>
      <c r="O52" s="276"/>
      <c r="P52" s="277"/>
      <c r="Q52" s="276"/>
      <c r="R52" s="843"/>
      <c r="S52" s="842"/>
      <c r="T52" s="276"/>
      <c r="U52" s="277"/>
      <c r="V52" s="843"/>
      <c r="W52" s="276"/>
      <c r="X52" s="276"/>
      <c r="Y52" s="278"/>
      <c r="Z52" s="343"/>
      <c r="AA52" s="1132"/>
      <c r="AB52" s="1132"/>
      <c r="AD52" s="213">
        <f>ÉPREUVES!A50</f>
        <v>0</v>
      </c>
    </row>
    <row r="53" spans="1:30" s="212" customFormat="1" ht="28.5" customHeight="1" x14ac:dyDescent="0.25">
      <c r="A53" s="1090"/>
      <c r="B53" s="426">
        <v>0.625</v>
      </c>
      <c r="C53" s="410">
        <v>0.64583333333333304</v>
      </c>
      <c r="D53" s="286"/>
      <c r="E53" s="845"/>
      <c r="F53" s="282"/>
      <c r="G53" s="845"/>
      <c r="H53" s="982"/>
      <c r="I53" s="983"/>
      <c r="J53" s="282"/>
      <c r="K53" s="845"/>
      <c r="L53" s="282"/>
      <c r="M53" s="858"/>
      <c r="N53" s="858"/>
      <c r="O53" s="282"/>
      <c r="P53" s="858"/>
      <c r="Q53" s="282"/>
      <c r="R53" s="287"/>
      <c r="S53" s="288"/>
      <c r="T53" s="282"/>
      <c r="U53" s="858"/>
      <c r="V53" s="845"/>
      <c r="W53" s="282"/>
      <c r="X53" s="282"/>
      <c r="Y53" s="283"/>
      <c r="Z53" s="343"/>
      <c r="AA53" s="1137">
        <v>0</v>
      </c>
      <c r="AB53" s="1139">
        <f>COUNTA(D33:AB33,D47:Y47)</f>
        <v>0</v>
      </c>
      <c r="AD53" s="213">
        <f>ÉPREUVES!A51</f>
        <v>0</v>
      </c>
    </row>
    <row r="54" spans="1:30" s="212" customFormat="1" ht="28.5" customHeight="1" thickBot="1" x14ac:dyDescent="0.3">
      <c r="A54" s="1090"/>
      <c r="B54" s="409">
        <v>0.64583333333333304</v>
      </c>
      <c r="C54" s="551">
        <v>0.66666666666666596</v>
      </c>
      <c r="D54" s="275"/>
      <c r="E54" s="847"/>
      <c r="F54" s="273"/>
      <c r="G54" s="847"/>
      <c r="H54" s="986"/>
      <c r="I54" s="987"/>
      <c r="J54" s="273"/>
      <c r="K54" s="847"/>
      <c r="L54" s="273"/>
      <c r="M54" s="860"/>
      <c r="N54" s="860"/>
      <c r="O54" s="273"/>
      <c r="P54" s="860"/>
      <c r="Q54" s="273"/>
      <c r="R54" s="289"/>
      <c r="S54" s="290"/>
      <c r="T54" s="273"/>
      <c r="U54" s="284"/>
      <c r="V54" s="847"/>
      <c r="W54" s="285"/>
      <c r="X54" s="273"/>
      <c r="Y54" s="274"/>
      <c r="Z54" s="343"/>
      <c r="AA54" s="1138"/>
      <c r="AB54" s="1140"/>
      <c r="AD54" s="213">
        <f>ÉPREUVES!A52</f>
        <v>0</v>
      </c>
    </row>
    <row r="55" spans="1:30" s="212" customFormat="1" ht="28.5" customHeight="1" x14ac:dyDescent="0.25">
      <c r="A55" s="1090"/>
      <c r="B55" s="426">
        <v>0.66666666666666696</v>
      </c>
      <c r="C55" s="410">
        <v>0.687499999999999</v>
      </c>
      <c r="D55" s="264"/>
      <c r="E55" s="849"/>
      <c r="F55" s="265"/>
      <c r="G55" s="849"/>
      <c r="H55" s="988"/>
      <c r="I55" s="989"/>
      <c r="J55" s="265"/>
      <c r="K55" s="265"/>
      <c r="L55" s="849"/>
      <c r="M55" s="265"/>
      <c r="N55" s="849"/>
      <c r="O55" s="265"/>
      <c r="P55" s="271"/>
      <c r="Q55" s="265"/>
      <c r="R55" s="849"/>
      <c r="S55" s="848"/>
      <c r="T55" s="265"/>
      <c r="U55" s="280"/>
      <c r="V55" s="849"/>
      <c r="W55" s="281"/>
      <c r="X55" s="265"/>
      <c r="Y55" s="272"/>
      <c r="Z55" s="343"/>
      <c r="AA55" s="1141" t="s">
        <v>21</v>
      </c>
      <c r="AB55" s="1143" t="s">
        <v>88</v>
      </c>
      <c r="AD55" s="213">
        <f>ÉPREUVES!A53</f>
        <v>0</v>
      </c>
    </row>
    <row r="56" spans="1:30" s="212" customFormat="1" ht="28.5" customHeight="1" x14ac:dyDescent="0.25">
      <c r="A56" s="1090"/>
      <c r="B56" s="409">
        <v>0.6875</v>
      </c>
      <c r="C56" s="551">
        <v>0.70833333333333304</v>
      </c>
      <c r="D56" s="279"/>
      <c r="E56" s="843"/>
      <c r="F56" s="276"/>
      <c r="G56" s="843"/>
      <c r="H56" s="1122"/>
      <c r="I56" s="1123"/>
      <c r="J56" s="276"/>
      <c r="K56" s="276"/>
      <c r="L56" s="843"/>
      <c r="M56" s="276"/>
      <c r="N56" s="843"/>
      <c r="O56" s="276"/>
      <c r="P56" s="277"/>
      <c r="Q56" s="276"/>
      <c r="R56" s="843"/>
      <c r="S56" s="276"/>
      <c r="T56" s="843"/>
      <c r="U56" s="276"/>
      <c r="V56" s="843"/>
      <c r="W56" s="276"/>
      <c r="X56" s="276"/>
      <c r="Y56" s="278"/>
      <c r="Z56" s="343"/>
      <c r="AA56" s="1142"/>
      <c r="AB56" s="1144"/>
      <c r="AD56" s="213">
        <f>ÉPREUVES!A54</f>
        <v>0</v>
      </c>
    </row>
    <row r="57" spans="1:30" s="212" customFormat="1" ht="28.5" customHeight="1" x14ac:dyDescent="0.25">
      <c r="A57" s="1090"/>
      <c r="B57" s="427">
        <v>0.70833333333333404</v>
      </c>
      <c r="C57" s="411">
        <v>0.72916666666666596</v>
      </c>
      <c r="D57" s="286"/>
      <c r="E57" s="845"/>
      <c r="F57" s="282"/>
      <c r="G57" s="845"/>
      <c r="H57" s="982"/>
      <c r="I57" s="983"/>
      <c r="J57" s="282"/>
      <c r="K57" s="282"/>
      <c r="L57" s="845"/>
      <c r="M57" s="282"/>
      <c r="N57" s="845"/>
      <c r="O57" s="282"/>
      <c r="P57" s="282"/>
      <c r="Q57" s="282"/>
      <c r="R57" s="845"/>
      <c r="S57" s="282"/>
      <c r="T57" s="845"/>
      <c r="U57" s="282"/>
      <c r="V57" s="845"/>
      <c r="W57" s="282"/>
      <c r="X57" s="282"/>
      <c r="Y57" s="283"/>
      <c r="Z57" s="343"/>
      <c r="AA57" s="1145">
        <v>0</v>
      </c>
      <c r="AB57" s="1147">
        <v>0</v>
      </c>
      <c r="AD57" s="213">
        <f>ÉPREUVES!A55</f>
        <v>0</v>
      </c>
    </row>
    <row r="58" spans="1:30" s="212" customFormat="1" ht="28.5" customHeight="1" thickBot="1" x14ac:dyDescent="0.3">
      <c r="A58" s="1091"/>
      <c r="B58" s="412">
        <v>0.72916666666666696</v>
      </c>
      <c r="C58" s="552">
        <v>0.749999999999999</v>
      </c>
      <c r="D58" s="253"/>
      <c r="E58" s="854"/>
      <c r="F58" s="254"/>
      <c r="G58" s="854"/>
      <c r="H58" s="990"/>
      <c r="I58" s="991"/>
      <c r="J58" s="254"/>
      <c r="K58" s="254"/>
      <c r="L58" s="854"/>
      <c r="M58" s="254"/>
      <c r="N58" s="853"/>
      <c r="O58" s="254"/>
      <c r="P58" s="254"/>
      <c r="Q58" s="254"/>
      <c r="R58" s="854"/>
      <c r="S58" s="254"/>
      <c r="T58" s="854"/>
      <c r="U58" s="254"/>
      <c r="V58" s="854"/>
      <c r="W58" s="254"/>
      <c r="X58" s="254"/>
      <c r="Y58" s="255"/>
      <c r="Z58" s="344"/>
      <c r="AA58" s="1146"/>
      <c r="AB58" s="1148"/>
      <c r="AD58" s="213">
        <f>ÉPREUVES!A56</f>
        <v>0</v>
      </c>
    </row>
    <row r="59" spans="1:30" ht="66.75" customHeight="1" thickBot="1" x14ac:dyDescent="0.3">
      <c r="A59" s="8"/>
      <c r="B59" s="14"/>
      <c r="C59" s="14"/>
      <c r="D59" s="3"/>
      <c r="E59" s="3"/>
      <c r="F59" s="3"/>
      <c r="G59" s="3"/>
      <c r="H59" s="3"/>
      <c r="I59" s="3"/>
      <c r="J59" s="1"/>
      <c r="K59" s="1"/>
      <c r="L59" s="3"/>
      <c r="M59" s="3"/>
      <c r="N59" s="3"/>
      <c r="O59" s="3"/>
      <c r="P59" s="1"/>
      <c r="Q59" s="1"/>
      <c r="R59" s="1"/>
      <c r="S59" s="3"/>
      <c r="T59" s="3"/>
      <c r="U59" s="3"/>
      <c r="V59" s="3"/>
      <c r="W59" s="4"/>
      <c r="X59" s="3"/>
      <c r="Y59" s="1"/>
      <c r="Z59" s="6"/>
      <c r="AA59" s="6"/>
      <c r="AB59" s="1"/>
      <c r="AD59" s="11">
        <f>ÉPREUVES!A57</f>
        <v>0</v>
      </c>
    </row>
    <row r="60" spans="1:30" ht="48.75" customHeight="1" thickBot="1" x14ac:dyDescent="0.3">
      <c r="A60" s="1063" t="s">
        <v>0</v>
      </c>
      <c r="B60" s="1064"/>
      <c r="C60" s="1064"/>
      <c r="D60" s="1064"/>
      <c r="E60" s="1064"/>
      <c r="F60" s="1065"/>
      <c r="H60" s="1105" t="s">
        <v>105</v>
      </c>
      <c r="I60" s="1106"/>
      <c r="J60" s="1106"/>
      <c r="K60" s="1106"/>
      <c r="L60" s="1107"/>
      <c r="O60" s="1081" t="s">
        <v>51</v>
      </c>
      <c r="P60" s="1082"/>
      <c r="R60" s="1057" t="s">
        <v>166</v>
      </c>
      <c r="S60" s="1152"/>
      <c r="T60" s="1072" t="s">
        <v>167</v>
      </c>
      <c r="U60" s="1073"/>
      <c r="V60" s="1073"/>
      <c r="W60" s="1073"/>
      <c r="X60" s="1073"/>
      <c r="Y60" s="1073"/>
      <c r="Z60" s="1073"/>
      <c r="AA60" s="1073"/>
      <c r="AB60" s="1074"/>
      <c r="AD60" s="11">
        <f>ÉPREUVES!A59</f>
        <v>0</v>
      </c>
    </row>
    <row r="61" spans="1:30" ht="32.25" customHeight="1" thickBot="1" x14ac:dyDescent="0.3">
      <c r="A61" s="1087" t="s">
        <v>110</v>
      </c>
      <c r="B61" s="1088"/>
      <c r="C61" s="1088"/>
      <c r="D61" s="1070" t="s">
        <v>52</v>
      </c>
      <c r="E61" s="1097" t="s">
        <v>168</v>
      </c>
      <c r="F61" s="359" t="s">
        <v>106</v>
      </c>
      <c r="H61" s="1156" t="s">
        <v>110</v>
      </c>
      <c r="I61" s="1157"/>
      <c r="J61" s="1108" t="s">
        <v>52</v>
      </c>
      <c r="K61" s="1110" t="s">
        <v>168</v>
      </c>
      <c r="L61" s="359" t="s">
        <v>106</v>
      </c>
      <c r="O61" s="1083"/>
      <c r="P61" s="1084"/>
      <c r="R61" s="1153"/>
      <c r="S61" s="1154"/>
      <c r="T61" s="1075"/>
      <c r="U61" s="1076"/>
      <c r="V61" s="1076"/>
      <c r="W61" s="1076"/>
      <c r="X61" s="1076"/>
      <c r="Y61" s="1076"/>
      <c r="Z61" s="1076"/>
      <c r="AA61" s="1076"/>
      <c r="AB61" s="1077"/>
      <c r="AD61" s="11">
        <f>ÉPREUVES!A60</f>
        <v>0</v>
      </c>
    </row>
    <row r="62" spans="1:30" ht="24" customHeight="1" thickBot="1" x14ac:dyDescent="0.3">
      <c r="A62" s="352" t="s">
        <v>114</v>
      </c>
      <c r="B62" s="1051" t="s">
        <v>104</v>
      </c>
      <c r="C62" s="1052"/>
      <c r="D62" s="1071"/>
      <c r="E62" s="1098"/>
      <c r="F62" s="360" t="s">
        <v>107</v>
      </c>
      <c r="H62" s="1066" t="s">
        <v>104</v>
      </c>
      <c r="I62" s="1067"/>
      <c r="J62" s="1109"/>
      <c r="K62" s="1111"/>
      <c r="L62" s="360" t="s">
        <v>108</v>
      </c>
      <c r="O62" s="356" t="s">
        <v>0</v>
      </c>
      <c r="P62" s="211" t="s">
        <v>105</v>
      </c>
      <c r="R62" s="356" t="s">
        <v>0</v>
      </c>
      <c r="S62" s="211" t="s">
        <v>105</v>
      </c>
      <c r="T62" s="1075"/>
      <c r="U62" s="1076"/>
      <c r="V62" s="1076"/>
      <c r="W62" s="1076"/>
      <c r="X62" s="1076"/>
      <c r="Y62" s="1076"/>
      <c r="Z62" s="1076"/>
      <c r="AA62" s="1076"/>
      <c r="AB62" s="1077"/>
      <c r="AD62" s="11">
        <f>ÉPREUVES!A61</f>
        <v>0</v>
      </c>
    </row>
    <row r="63" spans="1:30" ht="60.75" customHeight="1" thickBot="1" x14ac:dyDescent="0.3">
      <c r="A63" s="538" t="s">
        <v>101</v>
      </c>
      <c r="B63" s="582">
        <v>0.33333333333333331</v>
      </c>
      <c r="C63" s="585">
        <v>0.5</v>
      </c>
      <c r="D63" s="353"/>
      <c r="E63" s="329"/>
      <c r="F63" s="330"/>
      <c r="H63" s="609">
        <v>0.54166666666666663</v>
      </c>
      <c r="I63" s="610">
        <v>0.66666666666666663</v>
      </c>
      <c r="J63" s="335"/>
      <c r="K63" s="336"/>
      <c r="L63" s="330"/>
      <c r="O63" s="357" t="s">
        <v>169</v>
      </c>
      <c r="P63" s="348" t="s">
        <v>170</v>
      </c>
      <c r="R63" s="358" t="s">
        <v>169</v>
      </c>
      <c r="S63" s="341" t="s">
        <v>170</v>
      </c>
      <c r="T63" s="1075"/>
      <c r="U63" s="1076"/>
      <c r="V63" s="1076"/>
      <c r="W63" s="1076"/>
      <c r="X63" s="1076"/>
      <c r="Y63" s="1076"/>
      <c r="Z63" s="1076"/>
      <c r="AA63" s="1076"/>
      <c r="AB63" s="1077"/>
      <c r="AD63" s="11">
        <f>ÉPREUVES!A62</f>
        <v>0</v>
      </c>
    </row>
    <row r="64" spans="1:30" ht="60.75" customHeight="1" x14ac:dyDescent="0.25">
      <c r="A64" s="539" t="s">
        <v>102</v>
      </c>
      <c r="B64" s="580">
        <v>0.33333333333333331</v>
      </c>
      <c r="C64" s="586">
        <v>0.54166666666666663</v>
      </c>
      <c r="D64" s="354"/>
      <c r="E64" s="331"/>
      <c r="F64" s="332"/>
      <c r="H64" s="611">
        <v>0.5625</v>
      </c>
      <c r="I64" s="612">
        <v>0.70833333333333337</v>
      </c>
      <c r="J64" s="337"/>
      <c r="K64" s="338"/>
      <c r="L64" s="332"/>
      <c r="O64" s="354"/>
      <c r="P64" s="338"/>
      <c r="R64" s="354"/>
      <c r="S64" s="338"/>
      <c r="T64" s="1075"/>
      <c r="U64" s="1076"/>
      <c r="V64" s="1076"/>
      <c r="W64" s="1076"/>
      <c r="X64" s="1076"/>
      <c r="Y64" s="1076"/>
      <c r="Z64" s="1076"/>
      <c r="AA64" s="1076"/>
      <c r="AB64" s="1077"/>
    </row>
    <row r="65" spans="1:30" ht="60.75" customHeight="1" x14ac:dyDescent="0.25">
      <c r="A65" s="539" t="s">
        <v>113</v>
      </c>
      <c r="B65" s="580">
        <v>0.33333333333333331</v>
      </c>
      <c r="C65" s="586">
        <v>0.52083333333333337</v>
      </c>
      <c r="D65" s="354"/>
      <c r="E65" s="331"/>
      <c r="F65" s="332"/>
      <c r="H65" s="611">
        <v>0.5625</v>
      </c>
      <c r="I65" s="612">
        <v>0.6875</v>
      </c>
      <c r="J65" s="337"/>
      <c r="K65" s="338"/>
      <c r="L65" s="332"/>
      <c r="O65" s="354"/>
      <c r="P65" s="338"/>
      <c r="R65" s="354"/>
      <c r="S65" s="338"/>
      <c r="T65" s="1075"/>
      <c r="U65" s="1076"/>
      <c r="V65" s="1076"/>
      <c r="W65" s="1076"/>
      <c r="X65" s="1076"/>
      <c r="Y65" s="1076"/>
      <c r="Z65" s="1076"/>
      <c r="AA65" s="1076"/>
      <c r="AB65" s="1077"/>
    </row>
    <row r="66" spans="1:30" ht="60.75" customHeight="1" thickBot="1" x14ac:dyDescent="0.3">
      <c r="A66" s="540"/>
      <c r="B66" s="581"/>
      <c r="C66" s="587"/>
      <c r="D66" s="355"/>
      <c r="E66" s="333"/>
      <c r="F66" s="334"/>
      <c r="H66" s="613">
        <v>0.54166666666666663</v>
      </c>
      <c r="I66" s="614">
        <v>0.70833333333333337</v>
      </c>
      <c r="J66" s="339"/>
      <c r="K66" s="340"/>
      <c r="L66" s="334"/>
      <c r="O66" s="355"/>
      <c r="P66" s="340"/>
      <c r="R66" s="355"/>
      <c r="S66" s="340"/>
      <c r="T66" s="1078"/>
      <c r="U66" s="1079"/>
      <c r="V66" s="1079"/>
      <c r="W66" s="1079"/>
      <c r="X66" s="1079"/>
      <c r="Y66" s="1079"/>
      <c r="Z66" s="1079"/>
      <c r="AA66" s="1079"/>
      <c r="AB66" s="1080"/>
    </row>
    <row r="67" spans="1:30" s="25" customFormat="1" x14ac:dyDescent="0.25">
      <c r="A67" s="22"/>
      <c r="B67" s="23"/>
      <c r="C67" s="23"/>
      <c r="D67" s="24"/>
      <c r="E67" s="24"/>
      <c r="F67" s="24"/>
      <c r="G67" s="24"/>
      <c r="H67" s="24"/>
      <c r="I67" s="541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D67" s="22"/>
    </row>
    <row r="68" spans="1:30" s="25" customFormat="1" x14ac:dyDescent="0.25">
      <c r="A68" s="22"/>
      <c r="B68" s="23"/>
      <c r="C68" s="23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D68" s="22"/>
    </row>
    <row r="69" spans="1:30" s="25" customFormat="1" x14ac:dyDescent="0.25">
      <c r="A69" s="22"/>
      <c r="B69" s="23"/>
      <c r="C69" s="23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D69" s="22"/>
    </row>
    <row r="70" spans="1:30" s="25" customFormat="1" x14ac:dyDescent="0.25">
      <c r="A70" s="22"/>
      <c r="B70" s="23"/>
      <c r="C70" s="23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D70" s="22"/>
    </row>
    <row r="71" spans="1:30" s="25" customFormat="1" x14ac:dyDescent="0.25">
      <c r="A71" s="22"/>
      <c r="B71" s="23"/>
      <c r="C71" s="23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D71" s="22"/>
    </row>
    <row r="72" spans="1:30" s="25" customFormat="1" x14ac:dyDescent="0.25">
      <c r="A72" s="22"/>
      <c r="B72" s="23"/>
      <c r="C72" s="23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D72" s="22"/>
    </row>
    <row r="73" spans="1:30" s="25" customFormat="1" hidden="1" x14ac:dyDescent="0.25">
      <c r="A73" s="22" t="str">
        <f>'LISTE DES PROFS'!A2</f>
        <v>ALCOUFFE</v>
      </c>
      <c r="B73" s="23"/>
      <c r="C73" s="23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D73" s="22"/>
    </row>
    <row r="74" spans="1:30" s="25" customFormat="1" hidden="1" x14ac:dyDescent="0.25">
      <c r="A74" s="22" t="str">
        <f>'LISTE DES PROFS'!A3</f>
        <v>ATIG</v>
      </c>
      <c r="B74" s="23"/>
      <c r="C74" s="23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D74" s="22"/>
    </row>
    <row r="75" spans="1:30" s="22" customFormat="1" hidden="1" x14ac:dyDescent="0.25">
      <c r="A75" s="22" t="str">
        <f>'LISTE DES PROFS'!A4</f>
        <v>BARRES</v>
      </c>
      <c r="B75" s="23"/>
      <c r="C75" s="23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5"/>
    </row>
    <row r="76" spans="1:30" s="22" customFormat="1" hidden="1" x14ac:dyDescent="0.25">
      <c r="A76" s="22" t="str">
        <f>'LISTE DES PROFS'!A5</f>
        <v>BELKHIR / DIONE</v>
      </c>
      <c r="B76" s="23"/>
      <c r="C76" s="23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5"/>
    </row>
    <row r="77" spans="1:30" s="22" customFormat="1" hidden="1" x14ac:dyDescent="0.25">
      <c r="A77" s="22" t="str">
        <f>'LISTE DES PROFS'!A6</f>
        <v>BELLAZI</v>
      </c>
      <c r="B77" s="23"/>
      <c r="C77" s="23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5"/>
    </row>
    <row r="78" spans="1:30" s="22" customFormat="1" hidden="1" x14ac:dyDescent="0.25">
      <c r="A78" s="22" t="str">
        <f>'LISTE DES PROFS'!A7</f>
        <v>BELLEMARE</v>
      </c>
      <c r="B78" s="23"/>
      <c r="C78" s="23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5"/>
    </row>
    <row r="79" spans="1:30" s="22" customFormat="1" hidden="1" x14ac:dyDescent="0.25">
      <c r="A79" s="22" t="str">
        <f>'LISTE DES PROFS'!A8</f>
        <v>BENGUELLAZ</v>
      </c>
      <c r="B79" s="23"/>
      <c r="C79" s="23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5"/>
    </row>
    <row r="80" spans="1:30" s="22" customFormat="1" hidden="1" x14ac:dyDescent="0.25">
      <c r="A80" s="22" t="str">
        <f>'LISTE DES PROFS'!A9</f>
        <v>BLANC</v>
      </c>
      <c r="B80" s="23"/>
      <c r="C80" s="23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5"/>
    </row>
    <row r="81" spans="1:29" s="22" customFormat="1" hidden="1" x14ac:dyDescent="0.25">
      <c r="A81" s="22" t="str">
        <f>'LISTE DES PROFS'!A10</f>
        <v>BORGES</v>
      </c>
      <c r="B81" s="23"/>
      <c r="C81" s="2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5"/>
    </row>
    <row r="82" spans="1:29" s="22" customFormat="1" hidden="1" x14ac:dyDescent="0.25">
      <c r="A82" s="22" t="str">
        <f>'LISTE DES PROFS'!A11</f>
        <v>BOUDHRIOUA</v>
      </c>
      <c r="B82" s="23"/>
      <c r="C82" s="23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5"/>
    </row>
    <row r="83" spans="1:29" s="22" customFormat="1" hidden="1" x14ac:dyDescent="0.25">
      <c r="A83" s="22" t="str">
        <f>'LISTE DES PROFS'!A12</f>
        <v>BOUILLET</v>
      </c>
      <c r="B83" s="23"/>
      <c r="C83" s="23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5"/>
    </row>
    <row r="84" spans="1:29" s="22" customFormat="1" hidden="1" x14ac:dyDescent="0.25">
      <c r="A84" s="22" t="str">
        <f>'LISTE DES PROFS'!A13</f>
        <v>CAHUT</v>
      </c>
      <c r="B84" s="23"/>
      <c r="C84" s="23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5"/>
    </row>
    <row r="85" spans="1:29" s="22" customFormat="1" hidden="1" x14ac:dyDescent="0.25">
      <c r="A85" s="22" t="str">
        <f>'LISTE DES PROFS'!A14</f>
        <v>CASANOVA</v>
      </c>
      <c r="B85" s="23"/>
      <c r="C85" s="23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5"/>
    </row>
    <row r="86" spans="1:29" s="22" customFormat="1" hidden="1" x14ac:dyDescent="0.25">
      <c r="A86" s="22" t="str">
        <f>'LISTE DES PROFS'!A15</f>
        <v xml:space="preserve">CHERVIER </v>
      </c>
      <c r="B86" s="23"/>
      <c r="C86" s="23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5"/>
    </row>
    <row r="87" spans="1:29" s="22" customFormat="1" hidden="1" x14ac:dyDescent="0.25">
      <c r="A87" s="22" t="str">
        <f>'LISTE DES PROFS'!A16</f>
        <v>COLAS</v>
      </c>
      <c r="B87" s="23"/>
      <c r="C87" s="23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5"/>
    </row>
    <row r="88" spans="1:29" s="22" customFormat="1" hidden="1" x14ac:dyDescent="0.25">
      <c r="A88" s="22" t="str">
        <f>'LISTE DES PROFS'!A17</f>
        <v>COSTANTINI</v>
      </c>
      <c r="B88" s="23"/>
      <c r="C88" s="23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5"/>
    </row>
    <row r="89" spans="1:29" s="22" customFormat="1" hidden="1" x14ac:dyDescent="0.25">
      <c r="A89" s="22" t="str">
        <f>'LISTE DES PROFS'!A18</f>
        <v>CRESPO</v>
      </c>
      <c r="B89" s="23"/>
      <c r="C89" s="23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5"/>
    </row>
    <row r="90" spans="1:29" s="22" customFormat="1" hidden="1" x14ac:dyDescent="0.25">
      <c r="A90" s="22" t="str">
        <f>'LISTE DES PROFS'!A19</f>
        <v>DESMONS</v>
      </c>
      <c r="B90" s="23"/>
      <c r="C90" s="23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5"/>
    </row>
    <row r="91" spans="1:29" s="22" customFormat="1" hidden="1" x14ac:dyDescent="0.25">
      <c r="A91" s="22" t="str">
        <f>'LISTE DES PROFS'!A20</f>
        <v>DI LAURO</v>
      </c>
      <c r="B91" s="23"/>
      <c r="C91" s="23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5"/>
    </row>
    <row r="92" spans="1:29" s="22" customFormat="1" hidden="1" x14ac:dyDescent="0.25">
      <c r="A92" s="22" t="str">
        <f>'LISTE DES PROFS'!A21</f>
        <v>DOUAI</v>
      </c>
      <c r="B92" s="23"/>
      <c r="C92" s="23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5"/>
    </row>
    <row r="93" spans="1:29" s="22" customFormat="1" hidden="1" x14ac:dyDescent="0.25">
      <c r="A93" s="22" t="str">
        <f>'LISTE DES PROFS'!A22</f>
        <v>DUCROT</v>
      </c>
      <c r="B93" s="23"/>
      <c r="C93" s="23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5"/>
    </row>
    <row r="94" spans="1:29" s="22" customFormat="1" hidden="1" x14ac:dyDescent="0.25">
      <c r="A94" s="22" t="str">
        <f>'LISTE DES PROFS'!A23</f>
        <v>DUMANT</v>
      </c>
      <c r="B94" s="23"/>
      <c r="C94" s="23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5"/>
    </row>
    <row r="95" spans="1:29" s="22" customFormat="1" hidden="1" x14ac:dyDescent="0.25">
      <c r="A95" s="22" t="str">
        <f>'LISTE DES PROFS'!A24</f>
        <v>DUVAL</v>
      </c>
      <c r="B95" s="23"/>
      <c r="C95" s="23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5"/>
    </row>
    <row r="96" spans="1:29" s="22" customFormat="1" hidden="1" x14ac:dyDescent="0.25">
      <c r="A96" s="22" t="str">
        <f>'LISTE DES PROFS'!A25</f>
        <v>EL FARROUJ</v>
      </c>
      <c r="B96" s="23"/>
      <c r="C96" s="23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5"/>
    </row>
    <row r="97" spans="1:29" s="22" customFormat="1" hidden="1" x14ac:dyDescent="0.25">
      <c r="A97" s="22" t="str">
        <f>'LISTE DES PROFS'!A26</f>
        <v>EL OUARDI</v>
      </c>
      <c r="B97" s="23"/>
      <c r="C97" s="23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5"/>
    </row>
    <row r="98" spans="1:29" s="22" customFormat="1" hidden="1" x14ac:dyDescent="0.25">
      <c r="A98" s="22" t="str">
        <f>'LISTE DES PROFS'!A27</f>
        <v>FARRELY</v>
      </c>
      <c r="B98" s="23"/>
      <c r="C98" s="23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5"/>
    </row>
    <row r="99" spans="1:29" s="22" customFormat="1" hidden="1" x14ac:dyDescent="0.25">
      <c r="A99" s="22" t="str">
        <f>'LISTE DES PROFS'!A28</f>
        <v>FARROUJI</v>
      </c>
      <c r="B99" s="23"/>
      <c r="C99" s="23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5"/>
    </row>
    <row r="100" spans="1:29" s="22" customFormat="1" hidden="1" x14ac:dyDescent="0.25">
      <c r="A100" s="22" t="str">
        <f>'LISTE DES PROFS'!A29</f>
        <v>FATMI</v>
      </c>
      <c r="B100" s="23"/>
      <c r="C100" s="23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5"/>
    </row>
    <row r="101" spans="1:29" s="22" customFormat="1" hidden="1" x14ac:dyDescent="0.25">
      <c r="A101" s="22" t="str">
        <f>'LISTE DES PROFS'!A30</f>
        <v>FAYARD</v>
      </c>
      <c r="B101" s="23"/>
      <c r="C101" s="23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5"/>
    </row>
    <row r="102" spans="1:29" s="22" customFormat="1" hidden="1" x14ac:dyDescent="0.25">
      <c r="A102" s="22" t="str">
        <f>'LISTE DES PROFS'!A31</f>
        <v>GAUDY</v>
      </c>
      <c r="B102" s="23"/>
      <c r="C102" s="23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5"/>
    </row>
    <row r="103" spans="1:29" s="22" customFormat="1" hidden="1" x14ac:dyDescent="0.25">
      <c r="A103" s="22" t="str">
        <f>'LISTE DES PROFS'!A32</f>
        <v>GHANEM</v>
      </c>
      <c r="B103" s="23"/>
      <c r="C103" s="23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5"/>
    </row>
    <row r="104" spans="1:29" s="22" customFormat="1" hidden="1" x14ac:dyDescent="0.25">
      <c r="A104" s="22" t="str">
        <f>'LISTE DES PROFS'!A33</f>
        <v>GRELET</v>
      </c>
      <c r="B104" s="23"/>
      <c r="C104" s="23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5"/>
    </row>
    <row r="105" spans="1:29" s="22" customFormat="1" hidden="1" x14ac:dyDescent="0.25">
      <c r="A105" s="22" t="str">
        <f>'LISTE DES PROFS'!A34</f>
        <v>GUERIN</v>
      </c>
      <c r="B105" s="23"/>
      <c r="C105" s="23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5"/>
    </row>
    <row r="106" spans="1:29" s="22" customFormat="1" hidden="1" x14ac:dyDescent="0.25">
      <c r="A106" s="22" t="str">
        <f>'LISTE DES PROFS'!A35</f>
        <v>HAKEM</v>
      </c>
      <c r="B106" s="23"/>
      <c r="C106" s="23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5"/>
    </row>
    <row r="107" spans="1:29" s="22" customFormat="1" hidden="1" x14ac:dyDescent="0.25">
      <c r="A107" s="22" t="str">
        <f>'LISTE DES PROFS'!A36</f>
        <v>JACQUET</v>
      </c>
      <c r="B107" s="23"/>
      <c r="C107" s="23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5"/>
    </row>
    <row r="108" spans="1:29" s="22" customFormat="1" hidden="1" x14ac:dyDescent="0.25">
      <c r="A108" s="22" t="str">
        <f>'LISTE DES PROFS'!A37</f>
        <v>JOLLY</v>
      </c>
      <c r="B108" s="23"/>
      <c r="C108" s="23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5"/>
    </row>
    <row r="109" spans="1:29" s="22" customFormat="1" hidden="1" x14ac:dyDescent="0.25">
      <c r="A109" s="22" t="str">
        <f>'LISTE DES PROFS'!A38</f>
        <v>LALLIER-GIROT</v>
      </c>
      <c r="B109" s="23"/>
      <c r="C109" s="23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5"/>
    </row>
    <row r="110" spans="1:29" s="22" customFormat="1" hidden="1" x14ac:dyDescent="0.25">
      <c r="A110" s="22" t="str">
        <f>'LISTE DES PROFS'!A39</f>
        <v>LE</v>
      </c>
      <c r="B110" s="23"/>
      <c r="C110" s="23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5"/>
    </row>
    <row r="111" spans="1:29" s="22" customFormat="1" hidden="1" x14ac:dyDescent="0.25">
      <c r="A111" s="22" t="str">
        <f>'LISTE DES PROFS'!A40</f>
        <v>LE COCGUIC</v>
      </c>
      <c r="B111" s="23"/>
      <c r="C111" s="23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5"/>
    </row>
    <row r="112" spans="1:29" s="22" customFormat="1" hidden="1" x14ac:dyDescent="0.25">
      <c r="A112" s="22" t="str">
        <f>'LISTE DES PROFS'!A41</f>
        <v>LECUNF</v>
      </c>
      <c r="B112" s="23"/>
      <c r="C112" s="23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5"/>
    </row>
    <row r="113" spans="1:29" s="22" customFormat="1" hidden="1" x14ac:dyDescent="0.25">
      <c r="A113" s="22" t="str">
        <f>'LISTE DES PROFS'!A42</f>
        <v>LOUNES</v>
      </c>
      <c r="B113" s="23"/>
      <c r="C113" s="23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5"/>
    </row>
    <row r="114" spans="1:29" s="22" customFormat="1" hidden="1" x14ac:dyDescent="0.25">
      <c r="A114" s="22" t="str">
        <f>'LISTE DES PROFS'!A43</f>
        <v>MACHADO</v>
      </c>
      <c r="B114" s="23"/>
      <c r="C114" s="23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5"/>
    </row>
    <row r="115" spans="1:29" s="22" customFormat="1" hidden="1" x14ac:dyDescent="0.25">
      <c r="A115" s="22" t="str">
        <f>'LISTE DES PROFS'!A44</f>
        <v>MANGO</v>
      </c>
      <c r="B115" s="23"/>
      <c r="C115" s="23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5"/>
    </row>
    <row r="116" spans="1:29" s="22" customFormat="1" hidden="1" x14ac:dyDescent="0.25">
      <c r="A116" s="22" t="str">
        <f>'LISTE DES PROFS'!A45</f>
        <v>MARTIAL</v>
      </c>
      <c r="B116" s="23"/>
      <c r="C116" s="23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5"/>
    </row>
    <row r="117" spans="1:29" s="22" customFormat="1" hidden="1" x14ac:dyDescent="0.25">
      <c r="A117" s="22" t="str">
        <f>'LISTE DES PROFS'!A46</f>
        <v>MASSALSKY</v>
      </c>
      <c r="B117" s="23"/>
      <c r="C117" s="23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5"/>
    </row>
    <row r="118" spans="1:29" s="22" customFormat="1" hidden="1" x14ac:dyDescent="0.25">
      <c r="A118" s="22" t="str">
        <f>'LISTE DES PROFS'!A47</f>
        <v>MEFTAH</v>
      </c>
      <c r="B118" s="23"/>
      <c r="C118" s="23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5"/>
    </row>
    <row r="119" spans="1:29" s="22" customFormat="1" hidden="1" x14ac:dyDescent="0.25">
      <c r="A119" s="22" t="str">
        <f>'LISTE DES PROFS'!A48</f>
        <v>MOLLE</v>
      </c>
      <c r="B119" s="23"/>
      <c r="C119" s="23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5"/>
    </row>
    <row r="120" spans="1:29" s="22" customFormat="1" hidden="1" x14ac:dyDescent="0.25">
      <c r="A120" s="22" t="str">
        <f>'LISTE DES PROFS'!A49</f>
        <v>MONTANDON</v>
      </c>
      <c r="B120" s="23"/>
      <c r="C120" s="23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5"/>
    </row>
    <row r="121" spans="1:29" s="22" customFormat="1" hidden="1" x14ac:dyDescent="0.25">
      <c r="A121" s="22" t="str">
        <f>'LISTE DES PROFS'!A50</f>
        <v>MUNOZ CAZIEUX</v>
      </c>
      <c r="B121" s="23"/>
      <c r="C121" s="23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5"/>
    </row>
    <row r="122" spans="1:29" s="22" customFormat="1" hidden="1" x14ac:dyDescent="0.25">
      <c r="A122" s="22" t="str">
        <f>'LISTE DES PROFS'!A51</f>
        <v>NICOLAS</v>
      </c>
      <c r="B122" s="23"/>
      <c r="C122" s="23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5"/>
    </row>
    <row r="123" spans="1:29" s="22" customFormat="1" hidden="1" x14ac:dyDescent="0.25">
      <c r="A123" s="22" t="str">
        <f>'LISTE DES PROFS'!A52</f>
        <v>OCULI</v>
      </c>
      <c r="B123" s="23"/>
      <c r="C123" s="23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5"/>
    </row>
    <row r="124" spans="1:29" s="22" customFormat="1" hidden="1" x14ac:dyDescent="0.25">
      <c r="A124" s="22" t="str">
        <f>'LISTE DES PROFS'!A53</f>
        <v>OULD SLIMANE</v>
      </c>
      <c r="B124" s="23"/>
      <c r="C124" s="23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5"/>
    </row>
    <row r="125" spans="1:29" s="22" customFormat="1" hidden="1" x14ac:dyDescent="0.25">
      <c r="A125" s="22" t="str">
        <f>'LISTE DES PROFS'!A54</f>
        <v>OUVRIER</v>
      </c>
      <c r="B125" s="23"/>
      <c r="C125" s="23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5"/>
    </row>
    <row r="126" spans="1:29" s="22" customFormat="1" hidden="1" x14ac:dyDescent="0.25">
      <c r="A126" s="22" t="str">
        <f>'LISTE DES PROFS'!A55</f>
        <v>PARSY</v>
      </c>
      <c r="B126" s="23"/>
      <c r="C126" s="23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5"/>
    </row>
    <row r="127" spans="1:29" s="22" customFormat="1" hidden="1" x14ac:dyDescent="0.25">
      <c r="A127" s="22" t="str">
        <f>'LISTE DES PROFS'!A56</f>
        <v>PINOIT</v>
      </c>
      <c r="B127" s="23"/>
      <c r="C127" s="23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5"/>
    </row>
    <row r="128" spans="1:29" s="22" customFormat="1" hidden="1" x14ac:dyDescent="0.25">
      <c r="A128" s="22" t="str">
        <f>'LISTE DES PROFS'!A57</f>
        <v>PIOGER</v>
      </c>
      <c r="B128" s="23"/>
      <c r="C128" s="23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5"/>
    </row>
    <row r="129" spans="1:29" s="22" customFormat="1" hidden="1" x14ac:dyDescent="0.25">
      <c r="A129" s="22" t="str">
        <f>'LISTE DES PROFS'!A58</f>
        <v>PIVERT</v>
      </c>
      <c r="B129" s="23"/>
      <c r="C129" s="23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5"/>
    </row>
    <row r="130" spans="1:29" s="22" customFormat="1" hidden="1" x14ac:dyDescent="0.25">
      <c r="A130" s="22" t="str">
        <f>'LISTE DES PROFS'!A59</f>
        <v>POIREE</v>
      </c>
      <c r="B130" s="23"/>
      <c r="C130" s="23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5"/>
    </row>
    <row r="131" spans="1:29" s="22" customFormat="1" hidden="1" x14ac:dyDescent="0.25">
      <c r="A131" s="22" t="str">
        <f>'LISTE DES PROFS'!A60</f>
        <v>PRADEL</v>
      </c>
      <c r="B131" s="23"/>
      <c r="C131" s="23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5"/>
    </row>
    <row r="132" spans="1:29" s="22" customFormat="1" hidden="1" x14ac:dyDescent="0.25">
      <c r="A132" s="22" t="str">
        <f>'LISTE DES PROFS'!A61</f>
        <v>PRIN</v>
      </c>
      <c r="B132" s="23"/>
      <c r="C132" s="23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5"/>
    </row>
    <row r="133" spans="1:29" s="22" customFormat="1" hidden="1" x14ac:dyDescent="0.25">
      <c r="A133" s="22" t="str">
        <f>'LISTE DES PROFS'!A62</f>
        <v>REZAC</v>
      </c>
      <c r="B133" s="23"/>
      <c r="C133" s="23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5"/>
    </row>
    <row r="134" spans="1:29" s="22" customFormat="1" hidden="1" x14ac:dyDescent="0.25">
      <c r="A134" s="22" t="str">
        <f>'LISTE DES PROFS'!A63</f>
        <v>RICKLIN</v>
      </c>
      <c r="B134" s="23"/>
      <c r="C134" s="23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5"/>
    </row>
    <row r="135" spans="1:29" s="22" customFormat="1" hidden="1" x14ac:dyDescent="0.25">
      <c r="A135" s="22" t="str">
        <f>'LISTE DES PROFS'!A64</f>
        <v>ROUSSET</v>
      </c>
      <c r="B135" s="23"/>
      <c r="C135" s="23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5"/>
    </row>
    <row r="136" spans="1:29" s="22" customFormat="1" hidden="1" x14ac:dyDescent="0.25">
      <c r="A136" s="22" t="str">
        <f>'LISTE DES PROFS'!A65</f>
        <v>SAADI</v>
      </c>
      <c r="B136" s="23"/>
      <c r="C136" s="23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5"/>
    </row>
    <row r="137" spans="1:29" s="22" customFormat="1" hidden="1" x14ac:dyDescent="0.25">
      <c r="A137" s="22" t="str">
        <f>'LISTE DES PROFS'!A66</f>
        <v>SANCHEZ</v>
      </c>
      <c r="B137" s="23"/>
      <c r="C137" s="23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5"/>
    </row>
    <row r="138" spans="1:29" s="22" customFormat="1" hidden="1" x14ac:dyDescent="0.25">
      <c r="A138" s="22" t="str">
        <f>'LISTE DES PROFS'!A67</f>
        <v>SANZ</v>
      </c>
      <c r="B138" s="23"/>
      <c r="C138" s="23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5"/>
    </row>
    <row r="139" spans="1:29" s="22" customFormat="1" hidden="1" x14ac:dyDescent="0.25">
      <c r="A139" s="22" t="str">
        <f>'LISTE DES PROFS'!A68</f>
        <v>SELLOUM</v>
      </c>
      <c r="B139" s="23"/>
      <c r="C139" s="23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5"/>
    </row>
    <row r="140" spans="1:29" s="22" customFormat="1" hidden="1" x14ac:dyDescent="0.25">
      <c r="A140" s="22" t="str">
        <f>'LISTE DES PROFS'!A69</f>
        <v>SILVARES</v>
      </c>
      <c r="B140" s="23"/>
      <c r="C140" s="23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5"/>
    </row>
    <row r="141" spans="1:29" s="22" customFormat="1" hidden="1" x14ac:dyDescent="0.25">
      <c r="A141" s="22" t="str">
        <f>'LISTE DES PROFS'!A70</f>
        <v>SNAUWAERT</v>
      </c>
      <c r="B141" s="23"/>
      <c r="C141" s="23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5"/>
    </row>
    <row r="142" spans="1:29" s="22" customFormat="1" hidden="1" x14ac:dyDescent="0.25">
      <c r="A142" s="22" t="str">
        <f>'LISTE DES PROFS'!A71</f>
        <v>TAILLARD</v>
      </c>
      <c r="B142" s="23"/>
      <c r="C142" s="23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5"/>
    </row>
    <row r="143" spans="1:29" s="22" customFormat="1" hidden="1" x14ac:dyDescent="0.25">
      <c r="A143" s="22" t="str">
        <f>'LISTE DES PROFS'!A72</f>
        <v>TAYOL</v>
      </c>
      <c r="B143" s="23"/>
      <c r="C143" s="23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5"/>
    </row>
    <row r="144" spans="1:29" s="22" customFormat="1" hidden="1" x14ac:dyDescent="0.25">
      <c r="A144" s="22" t="str">
        <f>'LISTE DES PROFS'!A73</f>
        <v>TOHOURI</v>
      </c>
      <c r="B144" s="23"/>
      <c r="C144" s="23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5"/>
    </row>
    <row r="145" spans="1:29" s="22" customFormat="1" hidden="1" x14ac:dyDescent="0.25">
      <c r="A145" s="22" t="str">
        <f>'LISTE DES PROFS'!A74</f>
        <v>TOURTOIS</v>
      </c>
      <c r="B145" s="23"/>
      <c r="C145" s="23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5"/>
    </row>
    <row r="146" spans="1:29" s="22" customFormat="1" hidden="1" x14ac:dyDescent="0.25">
      <c r="A146" s="22" t="str">
        <f>'LISTE DES PROFS'!A75</f>
        <v>VIBERT</v>
      </c>
      <c r="B146" s="23"/>
      <c r="C146" s="23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5"/>
    </row>
    <row r="147" spans="1:29" s="22" customFormat="1" hidden="1" x14ac:dyDescent="0.25">
      <c r="A147" s="22" t="str">
        <f>'LISTE DES PROFS'!A76</f>
        <v>VIVIES</v>
      </c>
      <c r="B147" s="23"/>
      <c r="C147" s="23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5"/>
    </row>
    <row r="148" spans="1:29" s="22" customFormat="1" hidden="1" x14ac:dyDescent="0.25">
      <c r="A148" s="22" t="str">
        <f>'LISTE DES PROFS'!A77</f>
        <v>WAZANA</v>
      </c>
      <c r="B148" s="23"/>
      <c r="C148" s="23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5"/>
    </row>
    <row r="149" spans="1:29" s="22" customFormat="1" hidden="1" x14ac:dyDescent="0.25">
      <c r="A149" s="22" t="str">
        <f>'LISTE DES PROFS'!A78</f>
        <v>WEYERMAN</v>
      </c>
      <c r="B149" s="23"/>
      <c r="C149" s="23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  <c r="Z149" s="24"/>
      <c r="AA149" s="24"/>
      <c r="AB149" s="24"/>
      <c r="AC149" s="25"/>
    </row>
    <row r="150" spans="1:29" s="22" customFormat="1" hidden="1" x14ac:dyDescent="0.25">
      <c r="A150" s="22" t="str">
        <f>'LISTE DES PROFS'!A79</f>
        <v>WEYERMA</v>
      </c>
      <c r="B150" s="23"/>
      <c r="C150" s="23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5"/>
    </row>
    <row r="151" spans="1:29" s="22" customFormat="1" hidden="1" x14ac:dyDescent="0.25">
      <c r="A151" s="22">
        <f>'LISTE DES PROFS'!A80</f>
        <v>0</v>
      </c>
      <c r="B151" s="23"/>
      <c r="C151" s="23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5"/>
    </row>
    <row r="152" spans="1:29" s="22" customFormat="1" hidden="1" x14ac:dyDescent="0.25">
      <c r="A152" s="22">
        <f>'LISTE DES PROFS'!A81</f>
        <v>0</v>
      </c>
      <c r="B152" s="23"/>
      <c r="C152" s="23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5"/>
    </row>
    <row r="153" spans="1:29" s="22" customFormat="1" hidden="1" x14ac:dyDescent="0.25">
      <c r="A153" s="22">
        <f>'LISTE DES PROFS'!A82</f>
        <v>0</v>
      </c>
      <c r="B153" s="23"/>
      <c r="C153" s="23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  <c r="Z153" s="24"/>
      <c r="AA153" s="24"/>
      <c r="AB153" s="24"/>
      <c r="AC153" s="25"/>
    </row>
    <row r="154" spans="1:29" s="22" customFormat="1" hidden="1" x14ac:dyDescent="0.25">
      <c r="A154" s="22">
        <f>'LISTE DES PROFS'!A83</f>
        <v>0</v>
      </c>
      <c r="B154" s="23"/>
      <c r="C154" s="23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  <c r="Z154" s="24"/>
      <c r="AA154" s="24"/>
      <c r="AB154" s="24"/>
      <c r="AC154" s="25"/>
    </row>
    <row r="155" spans="1:29" s="22" customFormat="1" hidden="1" x14ac:dyDescent="0.25">
      <c r="A155" s="22">
        <f>'LISTE DES PROFS'!A84</f>
        <v>0</v>
      </c>
      <c r="B155" s="23"/>
      <c r="C155" s="23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5"/>
    </row>
    <row r="156" spans="1:29" s="22" customFormat="1" hidden="1" x14ac:dyDescent="0.25">
      <c r="A156" s="22">
        <f>'LISTE DES PROFS'!A85</f>
        <v>0</v>
      </c>
      <c r="B156" s="23"/>
      <c r="C156" s="23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5"/>
    </row>
    <row r="157" spans="1:29" s="22" customFormat="1" hidden="1" x14ac:dyDescent="0.25">
      <c r="A157" s="22">
        <f>'LISTE DES PROFS'!A86</f>
        <v>0</v>
      </c>
      <c r="B157" s="23"/>
      <c r="C157" s="23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5"/>
    </row>
    <row r="158" spans="1:29" s="22" customFormat="1" hidden="1" x14ac:dyDescent="0.25">
      <c r="A158" s="22">
        <f>'LISTE DES PROFS'!A87</f>
        <v>0</v>
      </c>
      <c r="B158" s="23"/>
      <c r="C158" s="23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5"/>
    </row>
    <row r="159" spans="1:29" s="22" customFormat="1" hidden="1" x14ac:dyDescent="0.25">
      <c r="A159" s="22">
        <f>'LISTE DES PROFS'!A88</f>
        <v>0</v>
      </c>
      <c r="B159" s="23"/>
      <c r="C159" s="23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5"/>
    </row>
    <row r="160" spans="1:29" s="22" customFormat="1" hidden="1" x14ac:dyDescent="0.25">
      <c r="A160" s="22">
        <f>'LISTE DES PROFS'!A89</f>
        <v>0</v>
      </c>
      <c r="B160" s="23"/>
      <c r="C160" s="23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5"/>
    </row>
    <row r="161" spans="1:29" s="22" customFormat="1" hidden="1" x14ac:dyDescent="0.25">
      <c r="A161" s="22">
        <f>'LISTE DES PROFS'!A90</f>
        <v>0</v>
      </c>
      <c r="B161" s="23"/>
      <c r="C161" s="23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5"/>
    </row>
    <row r="162" spans="1:29" s="22" customFormat="1" hidden="1" x14ac:dyDescent="0.25">
      <c r="A162" s="22">
        <f>'LISTE DES PROFS'!A91</f>
        <v>0</v>
      </c>
      <c r="B162" s="23"/>
      <c r="C162" s="23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5"/>
    </row>
    <row r="163" spans="1:29" s="22" customFormat="1" hidden="1" x14ac:dyDescent="0.25">
      <c r="A163" s="22">
        <f>'LISTE DES PROFS'!A92</f>
        <v>0</v>
      </c>
      <c r="B163" s="23"/>
      <c r="C163" s="23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4"/>
      <c r="X163" s="24"/>
      <c r="Y163" s="24"/>
      <c r="Z163" s="24"/>
      <c r="AA163" s="24"/>
      <c r="AB163" s="24"/>
      <c r="AC163" s="25"/>
    </row>
    <row r="164" spans="1:29" s="22" customFormat="1" hidden="1" x14ac:dyDescent="0.25">
      <c r="A164" s="22">
        <f>'LISTE DES PROFS'!A93</f>
        <v>0</v>
      </c>
      <c r="B164" s="23"/>
      <c r="C164" s="23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4"/>
      <c r="X164" s="24"/>
      <c r="Y164" s="24"/>
      <c r="Z164" s="24"/>
      <c r="AA164" s="24"/>
      <c r="AB164" s="24"/>
      <c r="AC164" s="25"/>
    </row>
    <row r="165" spans="1:29" s="22" customFormat="1" hidden="1" x14ac:dyDescent="0.25">
      <c r="A165" s="22">
        <f>'LISTE DES PROFS'!A94</f>
        <v>0</v>
      </c>
      <c r="B165" s="23"/>
      <c r="C165" s="23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4"/>
      <c r="X165" s="24"/>
      <c r="Y165" s="24"/>
      <c r="Z165" s="24"/>
      <c r="AA165" s="24"/>
      <c r="AB165" s="24"/>
      <c r="AC165" s="25"/>
    </row>
    <row r="166" spans="1:29" s="22" customFormat="1" hidden="1" x14ac:dyDescent="0.25">
      <c r="A166" s="22">
        <f>'LISTE DES PROFS'!A95</f>
        <v>0</v>
      </c>
      <c r="B166" s="23"/>
      <c r="C166" s="23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5"/>
    </row>
    <row r="167" spans="1:29" s="22" customFormat="1" hidden="1" x14ac:dyDescent="0.25">
      <c r="A167" s="22">
        <f>'LISTE DES PROFS'!A96</f>
        <v>0</v>
      </c>
      <c r="B167" s="23"/>
      <c r="C167" s="23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4"/>
      <c r="X167" s="24"/>
      <c r="Y167" s="24"/>
      <c r="Z167" s="24"/>
      <c r="AA167" s="24"/>
      <c r="AB167" s="24"/>
      <c r="AC167" s="25"/>
    </row>
    <row r="168" spans="1:29" s="22" customFormat="1" hidden="1" x14ac:dyDescent="0.25">
      <c r="A168" s="22">
        <f>'LISTE DES PROFS'!A97</f>
        <v>0</v>
      </c>
      <c r="B168" s="23"/>
      <c r="C168" s="23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4"/>
      <c r="X168" s="24"/>
      <c r="Y168" s="24"/>
      <c r="Z168" s="24"/>
      <c r="AA168" s="24"/>
      <c r="AB168" s="24"/>
      <c r="AC168" s="25"/>
    </row>
    <row r="169" spans="1:29" s="22" customFormat="1" hidden="1" x14ac:dyDescent="0.25">
      <c r="A169" s="22">
        <f>'LISTE DES PROFS'!A98</f>
        <v>0</v>
      </c>
      <c r="B169" s="23"/>
      <c r="C169" s="23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4"/>
      <c r="X169" s="24"/>
      <c r="Y169" s="24"/>
      <c r="Z169" s="24"/>
      <c r="AA169" s="24"/>
      <c r="AB169" s="24"/>
      <c r="AC169" s="25"/>
    </row>
    <row r="170" spans="1:29" s="22" customFormat="1" hidden="1" x14ac:dyDescent="0.25">
      <c r="A170" s="22">
        <f>'LISTE DES PROFS'!A99</f>
        <v>0</v>
      </c>
      <c r="B170" s="23"/>
      <c r="C170" s="23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4"/>
      <c r="X170" s="24"/>
      <c r="Y170" s="24"/>
      <c r="Z170" s="24"/>
      <c r="AA170" s="24"/>
      <c r="AB170" s="24"/>
      <c r="AC170" s="25"/>
    </row>
    <row r="171" spans="1:29" s="22" customFormat="1" hidden="1" x14ac:dyDescent="0.25">
      <c r="A171" s="22">
        <f>'LISTE DES PROFS'!A100</f>
        <v>0</v>
      </c>
      <c r="B171" s="23"/>
      <c r="C171" s="23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4"/>
      <c r="X171" s="24"/>
      <c r="Y171" s="24"/>
      <c r="Z171" s="24"/>
      <c r="AA171" s="24"/>
      <c r="AB171" s="24"/>
      <c r="AC171" s="25"/>
    </row>
    <row r="172" spans="1:29" s="22" customFormat="1" hidden="1" x14ac:dyDescent="0.25">
      <c r="A172" s="22">
        <f>'LISTE DES PROFS'!A101</f>
        <v>0</v>
      </c>
      <c r="B172" s="23"/>
      <c r="C172" s="23"/>
      <c r="D172" s="24"/>
      <c r="E172" s="24"/>
      <c r="F172" s="24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24"/>
      <c r="S172" s="24"/>
      <c r="T172" s="24"/>
      <c r="U172" s="24"/>
      <c r="V172" s="24"/>
      <c r="W172" s="24"/>
      <c r="X172" s="24"/>
      <c r="Y172" s="24"/>
      <c r="Z172" s="24"/>
      <c r="AA172" s="24"/>
      <c r="AB172" s="24"/>
      <c r="AC172" s="25"/>
    </row>
    <row r="173" spans="1:29" s="22" customFormat="1" hidden="1" x14ac:dyDescent="0.25">
      <c r="A173" s="22">
        <f>'LISTE DES PROFS'!A102</f>
        <v>0</v>
      </c>
      <c r="B173" s="23"/>
      <c r="C173" s="23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24"/>
      <c r="S173" s="24"/>
      <c r="T173" s="24"/>
      <c r="U173" s="24"/>
      <c r="V173" s="24"/>
      <c r="W173" s="24"/>
      <c r="X173" s="24"/>
      <c r="Y173" s="24"/>
      <c r="Z173" s="24"/>
      <c r="AA173" s="24"/>
      <c r="AB173" s="24"/>
      <c r="AC173" s="25"/>
    </row>
    <row r="174" spans="1:29" s="22" customFormat="1" hidden="1" x14ac:dyDescent="0.25">
      <c r="A174" s="22">
        <f>'LISTE DES PROFS'!A103</f>
        <v>0</v>
      </c>
      <c r="B174" s="23"/>
      <c r="C174" s="23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5"/>
    </row>
    <row r="175" spans="1:29" s="22" customFormat="1" hidden="1" x14ac:dyDescent="0.25">
      <c r="A175" s="22">
        <f>'LISTE DES PROFS'!A104</f>
        <v>0</v>
      </c>
      <c r="B175" s="23"/>
      <c r="C175" s="23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5"/>
    </row>
    <row r="176" spans="1:29" s="22" customFormat="1" hidden="1" x14ac:dyDescent="0.25">
      <c r="A176" s="22">
        <f>'LISTE DES PROFS'!A105</f>
        <v>0</v>
      </c>
      <c r="B176" s="23"/>
      <c r="C176" s="23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5"/>
    </row>
    <row r="177" spans="1:29" s="22" customFormat="1" hidden="1" x14ac:dyDescent="0.25">
      <c r="A177" s="22">
        <f>'LISTE DES PROFS'!A106</f>
        <v>0</v>
      </c>
      <c r="B177" s="23"/>
      <c r="C177" s="23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5"/>
    </row>
    <row r="178" spans="1:29" s="22" customFormat="1" hidden="1" x14ac:dyDescent="0.25">
      <c r="A178" s="22">
        <f>'LISTE DES PROFS'!A107</f>
        <v>0</v>
      </c>
      <c r="B178" s="23"/>
      <c r="C178" s="23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4"/>
      <c r="P178" s="24"/>
      <c r="Q178" s="24"/>
      <c r="R178" s="24"/>
      <c r="S178" s="24"/>
      <c r="T178" s="24"/>
      <c r="U178" s="24"/>
      <c r="V178" s="24"/>
      <c r="W178" s="24"/>
      <c r="X178" s="24"/>
      <c r="Y178" s="24"/>
      <c r="Z178" s="24"/>
      <c r="AA178" s="24"/>
      <c r="AB178" s="24"/>
      <c r="AC178" s="25"/>
    </row>
    <row r="179" spans="1:29" s="22" customFormat="1" hidden="1" x14ac:dyDescent="0.25">
      <c r="A179" s="22">
        <f>'LISTE DES PROFS'!A108</f>
        <v>0</v>
      </c>
      <c r="B179" s="23"/>
      <c r="C179" s="23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4"/>
      <c r="P179" s="24"/>
      <c r="Q179" s="24"/>
      <c r="R179" s="24"/>
      <c r="S179" s="24"/>
      <c r="T179" s="24"/>
      <c r="U179" s="24"/>
      <c r="V179" s="24"/>
      <c r="W179" s="24"/>
      <c r="X179" s="24"/>
      <c r="Y179" s="24"/>
      <c r="Z179" s="24"/>
      <c r="AA179" s="24"/>
      <c r="AB179" s="24"/>
      <c r="AC179" s="25"/>
    </row>
    <row r="180" spans="1:29" s="22" customFormat="1" hidden="1" x14ac:dyDescent="0.25">
      <c r="A180" s="22">
        <f>'LISTE DES PROFS'!A109</f>
        <v>0</v>
      </c>
      <c r="B180" s="23"/>
      <c r="C180" s="23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  <c r="S180" s="24"/>
      <c r="T180" s="24"/>
      <c r="U180" s="24"/>
      <c r="V180" s="24"/>
      <c r="W180" s="24"/>
      <c r="X180" s="24"/>
      <c r="Y180" s="24"/>
      <c r="Z180" s="24"/>
      <c r="AA180" s="24"/>
      <c r="AB180" s="24"/>
      <c r="AC180" s="25"/>
    </row>
    <row r="181" spans="1:29" s="22" customFormat="1" hidden="1" x14ac:dyDescent="0.25">
      <c r="A181" s="22">
        <f>'LISTE DES PROFS'!A110</f>
        <v>0</v>
      </c>
      <c r="B181" s="23"/>
      <c r="C181" s="23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4"/>
      <c r="P181" s="24"/>
      <c r="Q181" s="24"/>
      <c r="R181" s="24"/>
      <c r="S181" s="24"/>
      <c r="T181" s="24"/>
      <c r="U181" s="24"/>
      <c r="V181" s="24"/>
      <c r="W181" s="24"/>
      <c r="X181" s="24"/>
      <c r="Y181" s="24"/>
      <c r="Z181" s="24"/>
      <c r="AA181" s="24"/>
      <c r="AB181" s="24"/>
      <c r="AC181" s="25"/>
    </row>
    <row r="182" spans="1:29" s="22" customFormat="1" hidden="1" x14ac:dyDescent="0.25">
      <c r="A182" s="22">
        <f>'LISTE DES PROFS'!A111</f>
        <v>0</v>
      </c>
      <c r="B182" s="23"/>
      <c r="C182" s="23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5"/>
    </row>
    <row r="183" spans="1:29" s="22" customFormat="1" hidden="1" x14ac:dyDescent="0.25">
      <c r="A183" s="22">
        <f>'LISTE DES PROFS'!A112</f>
        <v>0</v>
      </c>
      <c r="B183" s="23"/>
      <c r="C183" s="23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4"/>
      <c r="P183" s="24"/>
      <c r="Q183" s="24"/>
      <c r="R183" s="24"/>
      <c r="S183" s="24"/>
      <c r="T183" s="24"/>
      <c r="U183" s="24"/>
      <c r="V183" s="24"/>
      <c r="W183" s="24"/>
      <c r="X183" s="24"/>
      <c r="Y183" s="24"/>
      <c r="Z183" s="24"/>
      <c r="AA183" s="24"/>
      <c r="AB183" s="24"/>
      <c r="AC183" s="25"/>
    </row>
    <row r="184" spans="1:29" s="22" customFormat="1" hidden="1" x14ac:dyDescent="0.25">
      <c r="A184" s="22">
        <f>'LISTE DES PROFS'!A113</f>
        <v>0</v>
      </c>
      <c r="B184" s="23"/>
      <c r="C184" s="23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4"/>
      <c r="P184" s="24"/>
      <c r="Q184" s="24"/>
      <c r="R184" s="24"/>
      <c r="S184" s="24"/>
      <c r="T184" s="24"/>
      <c r="U184" s="24"/>
      <c r="V184" s="24"/>
      <c r="W184" s="24"/>
      <c r="X184" s="24"/>
      <c r="Y184" s="24"/>
      <c r="Z184" s="24"/>
      <c r="AA184" s="24"/>
      <c r="AB184" s="24"/>
      <c r="AC184" s="25"/>
    </row>
    <row r="185" spans="1:29" s="22" customFormat="1" hidden="1" x14ac:dyDescent="0.25">
      <c r="A185" s="22">
        <f>'LISTE DES PROFS'!A114</f>
        <v>0</v>
      </c>
      <c r="B185" s="23"/>
      <c r="C185" s="23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4"/>
      <c r="O185" s="24"/>
      <c r="P185" s="24"/>
      <c r="Q185" s="24"/>
      <c r="R185" s="24"/>
      <c r="S185" s="24"/>
      <c r="T185" s="24"/>
      <c r="U185" s="24"/>
      <c r="V185" s="24"/>
      <c r="W185" s="24"/>
      <c r="X185" s="24"/>
      <c r="Y185" s="24"/>
      <c r="Z185" s="24"/>
      <c r="AA185" s="24"/>
      <c r="AB185" s="24"/>
      <c r="AC185" s="25"/>
    </row>
    <row r="186" spans="1:29" s="22" customFormat="1" hidden="1" x14ac:dyDescent="0.25">
      <c r="A186" s="22">
        <f>'LISTE DES PROFS'!A115</f>
        <v>0</v>
      </c>
      <c r="B186" s="23"/>
      <c r="C186" s="23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4"/>
      <c r="S186" s="24"/>
      <c r="T186" s="24"/>
      <c r="U186" s="24"/>
      <c r="V186" s="24"/>
      <c r="W186" s="24"/>
      <c r="X186" s="24"/>
      <c r="Y186" s="24"/>
      <c r="Z186" s="24"/>
      <c r="AA186" s="24"/>
      <c r="AB186" s="24"/>
      <c r="AC186" s="25"/>
    </row>
    <row r="187" spans="1:29" s="22" customFormat="1" hidden="1" x14ac:dyDescent="0.25">
      <c r="A187" s="22">
        <f>'LISTE DES PROFS'!A116</f>
        <v>0</v>
      </c>
      <c r="B187" s="23"/>
      <c r="C187" s="23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4"/>
      <c r="P187" s="24"/>
      <c r="Q187" s="24"/>
      <c r="R187" s="24"/>
      <c r="S187" s="24"/>
      <c r="T187" s="24"/>
      <c r="U187" s="24"/>
      <c r="V187" s="24"/>
      <c r="W187" s="24"/>
      <c r="X187" s="24"/>
      <c r="Y187" s="24"/>
      <c r="Z187" s="24"/>
      <c r="AA187" s="24"/>
      <c r="AB187" s="24"/>
      <c r="AC187" s="25"/>
    </row>
    <row r="188" spans="1:29" s="22" customFormat="1" hidden="1" x14ac:dyDescent="0.25">
      <c r="A188" s="22">
        <f>'LISTE DES PROFS'!A117</f>
        <v>0</v>
      </c>
      <c r="B188" s="23"/>
      <c r="C188" s="23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5"/>
    </row>
    <row r="189" spans="1:29" s="22" customFormat="1" hidden="1" x14ac:dyDescent="0.25">
      <c r="A189" s="22">
        <f>'LISTE DES PROFS'!A118</f>
        <v>0</v>
      </c>
      <c r="B189" s="23"/>
      <c r="C189" s="23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  <c r="Z189" s="24"/>
      <c r="AA189" s="24"/>
      <c r="AB189" s="24"/>
      <c r="AC189" s="25"/>
    </row>
    <row r="190" spans="1:29" s="22" customFormat="1" hidden="1" x14ac:dyDescent="0.25">
      <c r="A190" s="22">
        <f>'LISTE DES PROFS'!A119</f>
        <v>0</v>
      </c>
      <c r="B190" s="23"/>
      <c r="C190" s="23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4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5"/>
    </row>
    <row r="191" spans="1:29" s="22" customFormat="1" hidden="1" x14ac:dyDescent="0.25">
      <c r="A191" s="22">
        <f>'LISTE DES PROFS'!A120</f>
        <v>0</v>
      </c>
      <c r="B191" s="23"/>
      <c r="C191" s="23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4"/>
      <c r="O191" s="24"/>
      <c r="P191" s="24"/>
      <c r="Q191" s="24"/>
      <c r="R191" s="24"/>
      <c r="S191" s="24"/>
      <c r="T191" s="24"/>
      <c r="U191" s="24"/>
      <c r="V191" s="24"/>
      <c r="W191" s="24"/>
      <c r="X191" s="24"/>
      <c r="Y191" s="24"/>
      <c r="Z191" s="24"/>
      <c r="AA191" s="24"/>
      <c r="AB191" s="24"/>
      <c r="AC191" s="25"/>
    </row>
    <row r="192" spans="1:29" s="22" customFormat="1" hidden="1" x14ac:dyDescent="0.25">
      <c r="A192" s="22">
        <f>'LISTE DES PROFS'!A121</f>
        <v>0</v>
      </c>
      <c r="B192" s="23"/>
      <c r="C192" s="23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4"/>
      <c r="O192" s="24"/>
      <c r="P192" s="24"/>
      <c r="Q192" s="24"/>
      <c r="R192" s="24"/>
      <c r="S192" s="24"/>
      <c r="T192" s="24"/>
      <c r="U192" s="24"/>
      <c r="V192" s="24"/>
      <c r="W192" s="24"/>
      <c r="X192" s="24"/>
      <c r="Y192" s="24"/>
      <c r="Z192" s="24"/>
      <c r="AA192" s="24"/>
      <c r="AB192" s="24"/>
      <c r="AC192" s="25"/>
    </row>
    <row r="193" spans="1:29" s="22" customFormat="1" hidden="1" x14ac:dyDescent="0.25">
      <c r="A193" s="22">
        <f>'LISTE DES PROFS'!A122</f>
        <v>0</v>
      </c>
      <c r="B193" s="23"/>
      <c r="C193" s="23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5"/>
    </row>
    <row r="194" spans="1:29" s="22" customFormat="1" hidden="1" x14ac:dyDescent="0.25">
      <c r="A194" s="22">
        <f>'LISTE DES PROFS'!A123</f>
        <v>0</v>
      </c>
      <c r="B194" s="23"/>
      <c r="C194" s="23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5"/>
    </row>
    <row r="195" spans="1:29" s="22" customFormat="1" hidden="1" x14ac:dyDescent="0.25">
      <c r="A195" s="22">
        <f>'LISTE DES PROFS'!A124</f>
        <v>0</v>
      </c>
      <c r="B195" s="23"/>
      <c r="C195" s="23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5"/>
    </row>
    <row r="196" spans="1:29" s="22" customFormat="1" hidden="1" x14ac:dyDescent="0.25">
      <c r="A196" s="22">
        <f>'LISTE DES PROFS'!A125</f>
        <v>0</v>
      </c>
      <c r="B196" s="23"/>
      <c r="C196" s="23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4"/>
      <c r="P196" s="24"/>
      <c r="Q196" s="24"/>
      <c r="R196" s="24"/>
      <c r="S196" s="24"/>
      <c r="T196" s="24"/>
      <c r="U196" s="24"/>
      <c r="V196" s="24"/>
      <c r="W196" s="24"/>
      <c r="X196" s="24"/>
      <c r="Y196" s="24"/>
      <c r="Z196" s="24"/>
      <c r="AA196" s="24"/>
      <c r="AB196" s="24"/>
      <c r="AC196" s="25"/>
    </row>
    <row r="197" spans="1:29" s="22" customFormat="1" hidden="1" x14ac:dyDescent="0.25">
      <c r="A197" s="22">
        <f>'LISTE DES PROFS'!A126</f>
        <v>0</v>
      </c>
      <c r="B197" s="23"/>
      <c r="C197" s="23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4"/>
      <c r="P197" s="24"/>
      <c r="Q197" s="24"/>
      <c r="R197" s="24"/>
      <c r="S197" s="24"/>
      <c r="T197" s="24"/>
      <c r="U197" s="24"/>
      <c r="V197" s="24"/>
      <c r="W197" s="24"/>
      <c r="X197" s="24"/>
      <c r="Y197" s="24"/>
      <c r="Z197" s="24"/>
      <c r="AA197" s="24"/>
      <c r="AB197" s="24"/>
      <c r="AC197" s="25"/>
    </row>
    <row r="198" spans="1:29" s="22" customFormat="1" hidden="1" x14ac:dyDescent="0.25">
      <c r="A198" s="22">
        <f>'LISTE DES PROFS'!A127</f>
        <v>0</v>
      </c>
      <c r="B198" s="23"/>
      <c r="C198" s="23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4"/>
      <c r="P198" s="24"/>
      <c r="Q198" s="24"/>
      <c r="R198" s="24"/>
      <c r="S198" s="24"/>
      <c r="T198" s="24"/>
      <c r="U198" s="24"/>
      <c r="V198" s="24"/>
      <c r="W198" s="24"/>
      <c r="X198" s="24"/>
      <c r="Y198" s="24"/>
      <c r="Z198" s="24"/>
      <c r="AA198" s="24"/>
      <c r="AB198" s="24"/>
      <c r="AC198" s="25"/>
    </row>
    <row r="199" spans="1:29" s="22" customFormat="1" hidden="1" x14ac:dyDescent="0.25">
      <c r="A199" s="22">
        <f>'LISTE DES PROFS'!A128</f>
        <v>0</v>
      </c>
      <c r="B199" s="23"/>
      <c r="C199" s="23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5"/>
    </row>
    <row r="200" spans="1:29" s="22" customFormat="1" hidden="1" x14ac:dyDescent="0.25">
      <c r="A200" s="22">
        <f>'LISTE DES PROFS'!A129</f>
        <v>0</v>
      </c>
      <c r="B200" s="23"/>
      <c r="C200" s="23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4"/>
      <c r="P200" s="24"/>
      <c r="Q200" s="24"/>
      <c r="R200" s="24"/>
      <c r="S200" s="24"/>
      <c r="T200" s="24"/>
      <c r="U200" s="24"/>
      <c r="V200" s="24"/>
      <c r="W200" s="24"/>
      <c r="X200" s="24"/>
      <c r="Y200" s="24"/>
      <c r="Z200" s="24"/>
      <c r="AA200" s="24"/>
      <c r="AB200" s="24"/>
      <c r="AC200" s="25"/>
    </row>
    <row r="201" spans="1:29" s="22" customFormat="1" hidden="1" x14ac:dyDescent="0.25">
      <c r="A201" s="22">
        <f>'LISTE DES PROFS'!A130</f>
        <v>0</v>
      </c>
      <c r="B201" s="23"/>
      <c r="C201" s="23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4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5"/>
    </row>
    <row r="202" spans="1:29" s="22" customFormat="1" hidden="1" x14ac:dyDescent="0.25">
      <c r="A202" s="22">
        <f>'LISTE DES PROFS'!A131</f>
        <v>0</v>
      </c>
      <c r="B202" s="23"/>
      <c r="C202" s="23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5"/>
    </row>
    <row r="203" spans="1:29" s="22" customFormat="1" hidden="1" x14ac:dyDescent="0.25">
      <c r="A203" s="22">
        <f>'LISTE DES PROFS'!A132</f>
        <v>0</v>
      </c>
      <c r="B203" s="23"/>
      <c r="C203" s="23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4"/>
      <c r="O203" s="24"/>
      <c r="P203" s="24"/>
      <c r="Q203" s="24"/>
      <c r="R203" s="24"/>
      <c r="S203" s="24"/>
      <c r="T203" s="24"/>
      <c r="U203" s="24"/>
      <c r="V203" s="24"/>
      <c r="W203" s="24"/>
      <c r="X203" s="24"/>
      <c r="Y203" s="24"/>
      <c r="Z203" s="24"/>
      <c r="AA203" s="24"/>
      <c r="AB203" s="24"/>
      <c r="AC203" s="25"/>
    </row>
    <row r="204" spans="1:29" s="22" customFormat="1" hidden="1" x14ac:dyDescent="0.25">
      <c r="A204" s="22">
        <f>'LISTE DES PROFS'!A133</f>
        <v>0</v>
      </c>
      <c r="B204" s="23"/>
      <c r="C204" s="23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4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5"/>
    </row>
    <row r="205" spans="1:29" s="22" customFormat="1" hidden="1" x14ac:dyDescent="0.25">
      <c r="A205" s="22">
        <f>'LISTE DES PROFS'!A134</f>
        <v>0</v>
      </c>
      <c r="B205" s="23"/>
      <c r="C205" s="23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5"/>
    </row>
    <row r="206" spans="1:29" s="22" customFormat="1" hidden="1" x14ac:dyDescent="0.25">
      <c r="A206" s="22">
        <f>'LISTE DES PROFS'!A135</f>
        <v>0</v>
      </c>
      <c r="B206" s="23"/>
      <c r="C206" s="23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5"/>
    </row>
    <row r="207" spans="1:29" s="22" customFormat="1" hidden="1" x14ac:dyDescent="0.25">
      <c r="A207" s="22">
        <f>'LISTE DES PROFS'!A136</f>
        <v>0</v>
      </c>
      <c r="B207" s="23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5"/>
    </row>
    <row r="208" spans="1:29" s="22" customFormat="1" hidden="1" x14ac:dyDescent="0.25">
      <c r="A208" s="22">
        <f>'LISTE DES PROFS'!A137</f>
        <v>0</v>
      </c>
      <c r="B208" s="23"/>
      <c r="C208" s="23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5"/>
    </row>
    <row r="209" spans="1:29" s="22" customFormat="1" hidden="1" x14ac:dyDescent="0.25">
      <c r="A209" s="22">
        <f>'LISTE DES PROFS'!A138</f>
        <v>0</v>
      </c>
      <c r="B209" s="23"/>
      <c r="C209" s="23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4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5"/>
    </row>
    <row r="210" spans="1:29" s="22" customFormat="1" hidden="1" x14ac:dyDescent="0.25">
      <c r="A210" s="22">
        <f>'LISTE DES PROFS'!A139</f>
        <v>0</v>
      </c>
      <c r="B210" s="23"/>
      <c r="C210" s="23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4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5"/>
    </row>
    <row r="211" spans="1:29" s="22" customFormat="1" hidden="1" x14ac:dyDescent="0.25">
      <c r="A211" s="22">
        <f>'LISTE DES PROFS'!A140</f>
        <v>0</v>
      </c>
      <c r="B211" s="23"/>
      <c r="C211" s="23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4"/>
      <c r="O211" s="24"/>
      <c r="P211" s="24"/>
      <c r="Q211" s="24"/>
      <c r="R211" s="24"/>
      <c r="S211" s="24"/>
      <c r="T211" s="24"/>
      <c r="U211" s="24"/>
      <c r="V211" s="24"/>
      <c r="W211" s="24"/>
      <c r="X211" s="24"/>
      <c r="Y211" s="24"/>
      <c r="Z211" s="24"/>
      <c r="AA211" s="24"/>
      <c r="AB211" s="24"/>
      <c r="AC211" s="25"/>
    </row>
    <row r="212" spans="1:29" s="22" customFormat="1" hidden="1" x14ac:dyDescent="0.25">
      <c r="A212" s="22">
        <f>'LISTE DES PROFS'!A141</f>
        <v>0</v>
      </c>
      <c r="B212" s="23"/>
      <c r="C212" s="23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5"/>
    </row>
    <row r="213" spans="1:29" s="22" customFormat="1" hidden="1" x14ac:dyDescent="0.25">
      <c r="A213" s="22">
        <f>'LISTE DES PROFS'!A142</f>
        <v>0</v>
      </c>
      <c r="B213" s="23"/>
      <c r="C213" s="23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5"/>
    </row>
    <row r="214" spans="1:29" s="22" customFormat="1" hidden="1" x14ac:dyDescent="0.25">
      <c r="A214" s="22">
        <f>'LISTE DES PROFS'!A143</f>
        <v>0</v>
      </c>
      <c r="B214" s="23"/>
      <c r="C214" s="23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5"/>
    </row>
    <row r="215" spans="1:29" s="22" customFormat="1" hidden="1" x14ac:dyDescent="0.25">
      <c r="A215" s="22">
        <f>'LISTE DES PROFS'!A144</f>
        <v>0</v>
      </c>
      <c r="B215" s="23"/>
      <c r="C215" s="23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5"/>
    </row>
    <row r="216" spans="1:29" s="22" customFormat="1" hidden="1" x14ac:dyDescent="0.25">
      <c r="A216" s="22">
        <f>'LISTE DES PROFS'!A145</f>
        <v>0</v>
      </c>
      <c r="B216" s="23"/>
      <c r="C216" s="23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4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5"/>
    </row>
    <row r="217" spans="1:29" s="22" customFormat="1" hidden="1" x14ac:dyDescent="0.25">
      <c r="A217" s="22">
        <f>'LISTE DES PROFS'!A146</f>
        <v>0</v>
      </c>
      <c r="B217" s="23"/>
      <c r="C217" s="23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5"/>
    </row>
    <row r="218" spans="1:29" s="22" customFormat="1" hidden="1" x14ac:dyDescent="0.25">
      <c r="A218" s="22">
        <f>'LISTE DES PROFS'!A147</f>
        <v>0</v>
      </c>
      <c r="B218" s="23"/>
      <c r="C218" s="23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5"/>
    </row>
    <row r="219" spans="1:29" s="22" customFormat="1" hidden="1" x14ac:dyDescent="0.25">
      <c r="A219" s="22">
        <f>'LISTE DES PROFS'!A148</f>
        <v>0</v>
      </c>
      <c r="B219" s="23"/>
      <c r="C219" s="23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4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5"/>
    </row>
    <row r="220" spans="1:29" s="22" customFormat="1" hidden="1" x14ac:dyDescent="0.25">
      <c r="A220" s="22">
        <f>'LISTE DES PROFS'!A149</f>
        <v>0</v>
      </c>
      <c r="B220" s="23"/>
      <c r="C220" s="23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5"/>
    </row>
    <row r="221" spans="1:29" s="22" customFormat="1" hidden="1" x14ac:dyDescent="0.25">
      <c r="A221" s="22">
        <f>'LISTE DES PROFS'!A150</f>
        <v>0</v>
      </c>
      <c r="B221" s="23"/>
      <c r="C221" s="23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4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5"/>
    </row>
    <row r="222" spans="1:29" s="22" customFormat="1" hidden="1" x14ac:dyDescent="0.25">
      <c r="A222" s="22">
        <f>'LISTE DES PROFS'!A151</f>
        <v>0</v>
      </c>
      <c r="B222" s="23"/>
      <c r="C222" s="23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5"/>
    </row>
    <row r="223" spans="1:29" s="22" customFormat="1" x14ac:dyDescent="0.25">
      <c r="B223" s="23"/>
      <c r="C223" s="23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5"/>
    </row>
    <row r="224" spans="1:29" s="22" customFormat="1" x14ac:dyDescent="0.25">
      <c r="B224" s="23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5"/>
    </row>
    <row r="225" spans="1:29" s="22" customFormat="1" ht="46.5" x14ac:dyDescent="0.25">
      <c r="A225" s="588"/>
      <c r="B225" s="589"/>
      <c r="C225" s="589"/>
      <c r="D225" s="589"/>
      <c r="E225" s="589"/>
      <c r="F225" s="590"/>
      <c r="G225" s="24"/>
      <c r="H225" s="24"/>
      <c r="I225" s="24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5"/>
    </row>
    <row r="226" spans="1:29" s="22" customFormat="1" ht="23.25" x14ac:dyDescent="0.25">
      <c r="A226" s="593"/>
      <c r="B226" s="594"/>
      <c r="C226" s="593"/>
      <c r="D226" s="593"/>
      <c r="E226" s="595"/>
      <c r="F226" s="590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5"/>
    </row>
    <row r="227" spans="1:29" s="22" customFormat="1" ht="23.25" x14ac:dyDescent="0.25">
      <c r="A227" s="596"/>
      <c r="B227" s="596"/>
      <c r="C227" s="630"/>
      <c r="D227" s="630"/>
      <c r="E227" s="597"/>
      <c r="F227" s="590"/>
      <c r="G227" s="24"/>
      <c r="H227" s="24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  <c r="W227" s="24"/>
      <c r="X227" s="24"/>
      <c r="Y227" s="24"/>
      <c r="Z227" s="24"/>
      <c r="AA227" s="24"/>
      <c r="AB227" s="24"/>
      <c r="AC227" s="25"/>
    </row>
    <row r="228" spans="1:29" s="22" customFormat="1" ht="26.25" x14ac:dyDescent="0.25">
      <c r="A228" s="631"/>
      <c r="B228" s="632"/>
      <c r="C228" s="633"/>
      <c r="D228" s="633"/>
      <c r="E228" s="597"/>
      <c r="F228" s="590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5"/>
    </row>
    <row r="229" spans="1:29" s="22" customFormat="1" ht="26.25" x14ac:dyDescent="0.25">
      <c r="A229" s="631"/>
      <c r="B229" s="632"/>
      <c r="C229" s="633"/>
      <c r="D229" s="633"/>
      <c r="E229" s="597"/>
      <c r="F229" s="590"/>
      <c r="G229" s="24"/>
      <c r="H229" s="24"/>
      <c r="I229" s="24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24"/>
      <c r="W229" s="24"/>
      <c r="X229" s="24"/>
      <c r="Y229" s="24"/>
      <c r="Z229" s="24"/>
      <c r="AA229" s="24"/>
      <c r="AB229" s="24"/>
      <c r="AC229" s="25"/>
    </row>
    <row r="230" spans="1:29" s="22" customFormat="1" ht="26.25" x14ac:dyDescent="0.25">
      <c r="A230" s="631"/>
      <c r="B230" s="632"/>
      <c r="C230" s="633"/>
      <c r="D230" s="633"/>
      <c r="E230" s="597"/>
      <c r="F230" s="590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24"/>
      <c r="W230" s="24"/>
      <c r="X230" s="24"/>
      <c r="Y230" s="24"/>
      <c r="Z230" s="24"/>
      <c r="AA230" s="24"/>
      <c r="AB230" s="24"/>
      <c r="AC230" s="25"/>
    </row>
    <row r="231" spans="1:29" s="22" customFormat="1" ht="26.25" x14ac:dyDescent="0.25">
      <c r="A231" s="631"/>
      <c r="B231" s="632"/>
      <c r="C231" s="633"/>
      <c r="D231" s="633"/>
      <c r="E231" s="597"/>
      <c r="F231" s="590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24"/>
      <c r="W231" s="24"/>
      <c r="X231" s="24"/>
      <c r="Y231" s="24"/>
      <c r="Z231" s="24"/>
      <c r="AA231" s="24"/>
      <c r="AB231" s="24"/>
      <c r="AC231" s="25"/>
    </row>
    <row r="232" spans="1:29" s="22" customFormat="1" x14ac:dyDescent="0.25">
      <c r="A232" s="592"/>
      <c r="B232" s="634"/>
      <c r="C232" s="634"/>
      <c r="D232" s="590"/>
      <c r="E232" s="590"/>
      <c r="F232" s="590"/>
      <c r="G232" s="24"/>
      <c r="H232" s="24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5"/>
    </row>
    <row r="233" spans="1:29" s="22" customFormat="1" x14ac:dyDescent="0.25">
      <c r="A233" s="592"/>
      <c r="B233" s="634"/>
      <c r="C233" s="634"/>
      <c r="D233" s="590"/>
      <c r="E233" s="590"/>
      <c r="F233" s="590"/>
      <c r="G233" s="24"/>
      <c r="H233" s="24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25"/>
    </row>
    <row r="234" spans="1:29" s="22" customFormat="1" x14ac:dyDescent="0.25">
      <c r="A234" s="592"/>
      <c r="B234" s="634"/>
      <c r="C234" s="634"/>
      <c r="D234" s="590"/>
      <c r="E234" s="590"/>
      <c r="F234" s="590"/>
      <c r="G234" s="24"/>
      <c r="H234" s="24"/>
      <c r="I234" s="24"/>
      <c r="J234" s="24"/>
      <c r="K234" s="24"/>
      <c r="L234" s="24"/>
      <c r="M234" s="24"/>
      <c r="N234" s="24"/>
      <c r="O234" s="24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5"/>
    </row>
    <row r="235" spans="1:29" s="22" customFormat="1" x14ac:dyDescent="0.25">
      <c r="A235" s="592"/>
      <c r="B235" s="634"/>
      <c r="C235" s="634"/>
      <c r="D235" s="590"/>
      <c r="E235" s="590"/>
      <c r="F235" s="590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5"/>
    </row>
    <row r="236" spans="1:29" s="22" customFormat="1" x14ac:dyDescent="0.25">
      <c r="A236" s="592"/>
      <c r="B236" s="634"/>
      <c r="C236" s="634"/>
      <c r="D236" s="590"/>
      <c r="E236" s="590"/>
      <c r="F236" s="590"/>
      <c r="G236" s="24"/>
      <c r="H236" s="24"/>
      <c r="I236" s="24"/>
      <c r="J236" s="24"/>
      <c r="K236" s="24"/>
      <c r="L236" s="24"/>
      <c r="M236" s="24"/>
      <c r="N236" s="24"/>
      <c r="O236" s="24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5"/>
    </row>
    <row r="237" spans="1:29" s="22" customFormat="1" x14ac:dyDescent="0.25">
      <c r="A237" s="592"/>
      <c r="B237" s="634"/>
      <c r="C237" s="634"/>
      <c r="D237" s="590"/>
      <c r="E237" s="590"/>
      <c r="F237" s="590"/>
      <c r="G237" s="24"/>
      <c r="H237" s="24"/>
      <c r="I237" s="24"/>
      <c r="J237" s="24"/>
      <c r="K237" s="24"/>
      <c r="L237" s="24"/>
      <c r="M237" s="24"/>
      <c r="N237" s="24"/>
      <c r="O237" s="24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5"/>
    </row>
    <row r="238" spans="1:29" s="22" customFormat="1" x14ac:dyDescent="0.25">
      <c r="A238" s="592"/>
      <c r="B238" s="634"/>
      <c r="C238" s="634"/>
      <c r="D238" s="590"/>
      <c r="E238" s="590"/>
      <c r="F238" s="590"/>
      <c r="G238" s="24"/>
      <c r="H238" s="24"/>
      <c r="I238" s="24"/>
      <c r="J238" s="24"/>
      <c r="K238" s="24"/>
      <c r="L238" s="24"/>
      <c r="M238" s="24"/>
      <c r="N238" s="24"/>
      <c r="O238" s="24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5"/>
    </row>
    <row r="239" spans="1:29" s="22" customFormat="1" x14ac:dyDescent="0.25">
      <c r="A239" s="592"/>
      <c r="B239" s="634"/>
      <c r="C239" s="634"/>
      <c r="D239" s="590"/>
      <c r="E239" s="590"/>
      <c r="F239" s="590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24"/>
      <c r="S239" s="24"/>
      <c r="T239" s="24"/>
      <c r="U239" s="24"/>
      <c r="V239" s="24"/>
      <c r="W239" s="24"/>
      <c r="X239" s="24"/>
      <c r="Y239" s="24"/>
      <c r="Z239" s="24"/>
      <c r="AA239" s="24"/>
      <c r="AB239" s="24"/>
      <c r="AC239" s="25"/>
    </row>
    <row r="240" spans="1:29" s="22" customFormat="1" x14ac:dyDescent="0.25">
      <c r="A240" s="592"/>
      <c r="B240" s="634"/>
      <c r="C240" s="634"/>
      <c r="D240" s="590"/>
      <c r="E240" s="590"/>
      <c r="F240" s="590"/>
      <c r="G240" s="24"/>
      <c r="H240" s="24"/>
      <c r="I240" s="24"/>
      <c r="J240" s="24"/>
      <c r="K240" s="24"/>
      <c r="L240" s="24"/>
      <c r="M240" s="24"/>
      <c r="N240" s="24"/>
      <c r="O240" s="24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5"/>
    </row>
    <row r="241" spans="1:29" s="22" customFormat="1" x14ac:dyDescent="0.25">
      <c r="A241" s="592"/>
      <c r="B241" s="634"/>
      <c r="C241" s="634"/>
      <c r="D241" s="590"/>
      <c r="E241" s="590"/>
      <c r="F241" s="590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5"/>
    </row>
    <row r="242" spans="1:29" s="22" customFormat="1" x14ac:dyDescent="0.25">
      <c r="B242" s="23"/>
      <c r="C242" s="23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5"/>
    </row>
    <row r="243" spans="1:29" s="22" customFormat="1" x14ac:dyDescent="0.25">
      <c r="B243" s="23"/>
      <c r="C243" s="23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5"/>
    </row>
    <row r="244" spans="1:29" s="22" customFormat="1" x14ac:dyDescent="0.25">
      <c r="B244" s="23"/>
      <c r="C244" s="23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5"/>
    </row>
    <row r="245" spans="1:29" s="22" customFormat="1" x14ac:dyDescent="0.25">
      <c r="B245" s="23"/>
      <c r="C245" s="23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4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5"/>
    </row>
    <row r="246" spans="1:29" s="22" customFormat="1" x14ac:dyDescent="0.25">
      <c r="B246" s="23"/>
      <c r="C246" s="23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4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5"/>
    </row>
    <row r="247" spans="1:29" s="22" customFormat="1" x14ac:dyDescent="0.25">
      <c r="B247" s="23"/>
      <c r="C247" s="23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4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5"/>
    </row>
    <row r="248" spans="1:29" s="22" customFormat="1" x14ac:dyDescent="0.25">
      <c r="B248" s="23"/>
      <c r="C248" s="23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24"/>
      <c r="S248" s="24"/>
      <c r="T248" s="24"/>
      <c r="U248" s="24"/>
      <c r="V248" s="24"/>
      <c r="W248" s="24"/>
      <c r="X248" s="24"/>
      <c r="Y248" s="24"/>
      <c r="Z248" s="24"/>
      <c r="AA248" s="24"/>
      <c r="AB248" s="24"/>
      <c r="AC248" s="25"/>
    </row>
    <row r="249" spans="1:29" s="22" customFormat="1" x14ac:dyDescent="0.25">
      <c r="B249" s="23"/>
      <c r="C249" s="23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4"/>
      <c r="O249" s="24"/>
      <c r="P249" s="24"/>
      <c r="Q249" s="24"/>
      <c r="R249" s="24"/>
      <c r="S249" s="24"/>
      <c r="T249" s="24"/>
      <c r="U249" s="24"/>
      <c r="V249" s="24"/>
      <c r="W249" s="24"/>
      <c r="X249" s="24"/>
      <c r="Y249" s="24"/>
      <c r="Z249" s="24"/>
      <c r="AA249" s="24"/>
      <c r="AB249" s="24"/>
      <c r="AC249" s="25"/>
    </row>
    <row r="250" spans="1:29" s="22" customFormat="1" x14ac:dyDescent="0.25">
      <c r="B250" s="23"/>
      <c r="C250" s="23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4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5"/>
    </row>
    <row r="251" spans="1:29" s="22" customFormat="1" x14ac:dyDescent="0.25">
      <c r="B251" s="23"/>
      <c r="C251" s="23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5"/>
    </row>
    <row r="252" spans="1:29" s="22" customFormat="1" x14ac:dyDescent="0.25">
      <c r="B252" s="23"/>
      <c r="C252" s="23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4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5"/>
    </row>
    <row r="253" spans="1:29" s="22" customFormat="1" x14ac:dyDescent="0.25">
      <c r="B253" s="23"/>
      <c r="C253" s="23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5"/>
    </row>
    <row r="254" spans="1:29" s="22" customFormat="1" x14ac:dyDescent="0.25">
      <c r="B254" s="23"/>
      <c r="C254" s="23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5"/>
    </row>
    <row r="255" spans="1:29" s="22" customFormat="1" x14ac:dyDescent="0.25">
      <c r="B255" s="23"/>
      <c r="C255" s="23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5"/>
    </row>
    <row r="256" spans="1:29" s="22" customFormat="1" x14ac:dyDescent="0.25">
      <c r="B256" s="23"/>
      <c r="C256" s="23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5"/>
    </row>
    <row r="257" spans="2:29" s="22" customFormat="1" x14ac:dyDescent="0.25">
      <c r="B257" s="23"/>
      <c r="C257" s="23"/>
      <c r="D257" s="24"/>
      <c r="E257" s="24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5"/>
    </row>
    <row r="258" spans="2:29" s="22" customFormat="1" x14ac:dyDescent="0.25">
      <c r="B258" s="23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5"/>
    </row>
    <row r="259" spans="2:29" s="22" customFormat="1" x14ac:dyDescent="0.25">
      <c r="B259" s="23"/>
      <c r="C259" s="23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4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5"/>
    </row>
    <row r="260" spans="2:29" s="22" customFormat="1" x14ac:dyDescent="0.25">
      <c r="B260" s="23"/>
      <c r="C260" s="23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4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5"/>
    </row>
    <row r="261" spans="2:29" s="22" customFormat="1" x14ac:dyDescent="0.25">
      <c r="B261" s="23"/>
      <c r="C261" s="23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5"/>
    </row>
    <row r="262" spans="2:29" s="22" customFormat="1" x14ac:dyDescent="0.25">
      <c r="B262" s="23"/>
      <c r="C262" s="23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5"/>
    </row>
    <row r="263" spans="2:29" s="22" customFormat="1" x14ac:dyDescent="0.25">
      <c r="B263" s="23"/>
      <c r="C263" s="23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5"/>
    </row>
    <row r="264" spans="2:29" s="22" customFormat="1" x14ac:dyDescent="0.25">
      <c r="B264" s="23"/>
      <c r="C264" s="23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4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5"/>
    </row>
    <row r="265" spans="2:29" s="22" customFormat="1" x14ac:dyDescent="0.25">
      <c r="B265" s="23"/>
      <c r="C265" s="23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5"/>
    </row>
    <row r="266" spans="2:29" s="22" customFormat="1" x14ac:dyDescent="0.25">
      <c r="B266" s="23"/>
      <c r="C266" s="23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5"/>
    </row>
    <row r="267" spans="2:29" s="22" customFormat="1" x14ac:dyDescent="0.25">
      <c r="B267" s="23"/>
      <c r="C267" s="23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  <c r="Z267" s="24"/>
      <c r="AA267" s="24"/>
      <c r="AB267" s="24"/>
      <c r="AC267" s="25"/>
    </row>
    <row r="268" spans="2:29" s="22" customFormat="1" x14ac:dyDescent="0.25">
      <c r="B268" s="23"/>
      <c r="C268" s="23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4"/>
      <c r="P268" s="24"/>
      <c r="Q268" s="24"/>
      <c r="R268" s="24"/>
      <c r="S268" s="24"/>
      <c r="T268" s="24"/>
      <c r="U268" s="24"/>
      <c r="V268" s="24"/>
      <c r="W268" s="24"/>
      <c r="X268" s="24"/>
      <c r="Y268" s="24"/>
      <c r="Z268" s="24"/>
      <c r="AA268" s="24"/>
      <c r="AB268" s="24"/>
      <c r="AC268" s="25"/>
    </row>
    <row r="269" spans="2:29" s="22" customFormat="1" x14ac:dyDescent="0.25">
      <c r="B269" s="23"/>
      <c r="C269" s="23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5"/>
    </row>
    <row r="270" spans="2:29" s="22" customFormat="1" x14ac:dyDescent="0.25">
      <c r="B270" s="23"/>
      <c r="C270" s="23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5"/>
    </row>
    <row r="271" spans="2:29" s="22" customFormat="1" x14ac:dyDescent="0.25">
      <c r="B271" s="23"/>
      <c r="C271" s="23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5"/>
    </row>
    <row r="272" spans="2:29" s="22" customFormat="1" x14ac:dyDescent="0.25">
      <c r="B272" s="23"/>
      <c r="C272" s="23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4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5"/>
    </row>
    <row r="273" spans="2:29" s="22" customFormat="1" x14ac:dyDescent="0.25">
      <c r="B273" s="23"/>
      <c r="C273" s="23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4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5"/>
    </row>
    <row r="274" spans="2:29" s="22" customFormat="1" x14ac:dyDescent="0.25">
      <c r="B274" s="23"/>
      <c r="C274" s="23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5"/>
    </row>
    <row r="275" spans="2:29" s="22" customFormat="1" x14ac:dyDescent="0.25">
      <c r="B275" s="23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5"/>
    </row>
    <row r="276" spans="2:29" s="22" customFormat="1" x14ac:dyDescent="0.25">
      <c r="B276" s="23"/>
      <c r="C276" s="23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5"/>
    </row>
    <row r="277" spans="2:29" s="22" customFormat="1" x14ac:dyDescent="0.25">
      <c r="B277" s="23"/>
      <c r="C277" s="23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5"/>
    </row>
    <row r="278" spans="2:29" s="22" customFormat="1" x14ac:dyDescent="0.25">
      <c r="B278" s="23"/>
      <c r="C278" s="23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5"/>
    </row>
    <row r="279" spans="2:29" s="22" customFormat="1" x14ac:dyDescent="0.25">
      <c r="B279" s="23"/>
      <c r="C279" s="23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4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5"/>
    </row>
    <row r="280" spans="2:29" s="22" customFormat="1" x14ac:dyDescent="0.25">
      <c r="B280" s="23"/>
      <c r="C280" s="2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5"/>
    </row>
    <row r="281" spans="2:29" s="22" customFormat="1" x14ac:dyDescent="0.25">
      <c r="B281" s="23"/>
      <c r="C281" s="23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5"/>
    </row>
    <row r="282" spans="2:29" s="22" customFormat="1" x14ac:dyDescent="0.25">
      <c r="B282" s="23"/>
      <c r="C282" s="23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4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5"/>
    </row>
    <row r="283" spans="2:29" s="22" customFormat="1" x14ac:dyDescent="0.25">
      <c r="B283" s="23"/>
      <c r="C283" s="23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4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5"/>
    </row>
    <row r="284" spans="2:29" s="22" customFormat="1" x14ac:dyDescent="0.25">
      <c r="B284" s="23"/>
      <c r="C284" s="23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4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5"/>
    </row>
    <row r="285" spans="2:29" s="22" customFormat="1" x14ac:dyDescent="0.25">
      <c r="B285" s="23"/>
      <c r="C285" s="23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5"/>
    </row>
    <row r="286" spans="2:29" s="22" customFormat="1" x14ac:dyDescent="0.25">
      <c r="B286" s="23"/>
      <c r="C286" s="23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4"/>
      <c r="O286" s="24"/>
      <c r="P286" s="24"/>
      <c r="Q286" s="24"/>
      <c r="R286" s="24"/>
      <c r="S286" s="24"/>
      <c r="T286" s="24"/>
      <c r="U286" s="24"/>
      <c r="V286" s="24"/>
      <c r="W286" s="24"/>
      <c r="X286" s="24"/>
      <c r="Y286" s="24"/>
      <c r="Z286" s="24"/>
      <c r="AA286" s="24"/>
      <c r="AB286" s="24"/>
      <c r="AC286" s="25"/>
    </row>
    <row r="287" spans="2:29" s="22" customFormat="1" x14ac:dyDescent="0.25">
      <c r="B287" s="23"/>
      <c r="C287" s="23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5"/>
    </row>
    <row r="288" spans="2:29" s="22" customFormat="1" x14ac:dyDescent="0.25">
      <c r="B288" s="23"/>
      <c r="C288" s="23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4"/>
      <c r="O288" s="24"/>
      <c r="P288" s="24"/>
      <c r="Q288" s="24"/>
      <c r="R288" s="24"/>
      <c r="S288" s="24"/>
      <c r="T288" s="24"/>
      <c r="U288" s="24"/>
      <c r="V288" s="24"/>
      <c r="W288" s="24"/>
      <c r="X288" s="24"/>
      <c r="Y288" s="24"/>
      <c r="Z288" s="24"/>
      <c r="AA288" s="24"/>
      <c r="AB288" s="24"/>
      <c r="AC288" s="25"/>
    </row>
    <row r="289" spans="2:29" s="22" customFormat="1" x14ac:dyDescent="0.25">
      <c r="B289" s="23"/>
      <c r="C289" s="23"/>
      <c r="D289" s="24"/>
      <c r="E289" s="24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24"/>
      <c r="S289" s="24"/>
      <c r="T289" s="24"/>
      <c r="U289" s="24"/>
      <c r="V289" s="24"/>
      <c r="W289" s="24"/>
      <c r="X289" s="24"/>
      <c r="Y289" s="24"/>
      <c r="Z289" s="24"/>
      <c r="AA289" s="24"/>
      <c r="AB289" s="24"/>
      <c r="AC289" s="25"/>
    </row>
    <row r="290" spans="2:29" s="22" customFormat="1" x14ac:dyDescent="0.25">
      <c r="B290" s="23"/>
      <c r="C290" s="23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4"/>
      <c r="O290" s="24"/>
      <c r="P290" s="24"/>
      <c r="Q290" s="24"/>
      <c r="R290" s="24"/>
      <c r="S290" s="24"/>
      <c r="T290" s="24"/>
      <c r="U290" s="24"/>
      <c r="V290" s="24"/>
      <c r="W290" s="24"/>
      <c r="X290" s="24"/>
      <c r="Y290" s="24"/>
      <c r="Z290" s="24"/>
      <c r="AA290" s="24"/>
      <c r="AB290" s="24"/>
      <c r="AC290" s="25"/>
    </row>
    <row r="291" spans="2:29" s="22" customFormat="1" x14ac:dyDescent="0.25">
      <c r="B291" s="23"/>
      <c r="C291" s="23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4"/>
      <c r="O291" s="24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  <c r="AA291" s="24"/>
      <c r="AB291" s="24"/>
      <c r="AC291" s="25"/>
    </row>
    <row r="292" spans="2:29" s="22" customFormat="1" x14ac:dyDescent="0.25">
      <c r="B292" s="23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  <c r="AA292" s="24"/>
      <c r="AB292" s="24"/>
      <c r="AC292" s="25"/>
    </row>
    <row r="293" spans="2:29" s="22" customFormat="1" x14ac:dyDescent="0.25">
      <c r="B293" s="23"/>
      <c r="C293" s="23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  <c r="AA293" s="24"/>
      <c r="AB293" s="24"/>
      <c r="AC293" s="25"/>
    </row>
    <row r="294" spans="2:29" s="22" customFormat="1" x14ac:dyDescent="0.25">
      <c r="B294" s="23"/>
      <c r="C294" s="23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O294" s="24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  <c r="AA294" s="24"/>
      <c r="AB294" s="24"/>
      <c r="AC294" s="25"/>
    </row>
    <row r="295" spans="2:29" s="22" customFormat="1" x14ac:dyDescent="0.25">
      <c r="B295" s="23"/>
      <c r="C295" s="23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4"/>
      <c r="O295" s="24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  <c r="AA295" s="24"/>
      <c r="AB295" s="24"/>
      <c r="AC295" s="25"/>
    </row>
    <row r="296" spans="2:29" s="22" customFormat="1" x14ac:dyDescent="0.25">
      <c r="B296" s="23"/>
      <c r="C296" s="23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4"/>
      <c r="O296" s="24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  <c r="AA296" s="24"/>
      <c r="AB296" s="24"/>
      <c r="AC296" s="25"/>
    </row>
    <row r="297" spans="2:29" s="22" customFormat="1" x14ac:dyDescent="0.25">
      <c r="B297" s="23"/>
      <c r="C297" s="23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  <c r="AA297" s="24"/>
      <c r="AB297" s="24"/>
      <c r="AC297" s="25"/>
    </row>
    <row r="298" spans="2:29" s="22" customFormat="1" x14ac:dyDescent="0.25">
      <c r="B298" s="23"/>
      <c r="C298" s="23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4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5"/>
    </row>
    <row r="299" spans="2:29" s="22" customFormat="1" x14ac:dyDescent="0.25">
      <c r="B299" s="23"/>
      <c r="C299" s="23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  <c r="AA299" s="24"/>
      <c r="AB299" s="24"/>
      <c r="AC299" s="25"/>
    </row>
    <row r="300" spans="2:29" s="22" customFormat="1" x14ac:dyDescent="0.25">
      <c r="B300" s="23"/>
      <c r="C300" s="23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  <c r="AA300" s="24"/>
      <c r="AB300" s="24"/>
      <c r="AC300" s="25"/>
    </row>
    <row r="301" spans="2:29" s="22" customFormat="1" x14ac:dyDescent="0.25">
      <c r="B301" s="23"/>
      <c r="C301" s="23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  <c r="AA301" s="24"/>
      <c r="AB301" s="24"/>
      <c r="AC301" s="25"/>
    </row>
    <row r="302" spans="2:29" s="22" customFormat="1" x14ac:dyDescent="0.25">
      <c r="B302" s="23"/>
      <c r="C302" s="23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4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5"/>
    </row>
    <row r="303" spans="2:29" s="22" customFormat="1" x14ac:dyDescent="0.25">
      <c r="B303" s="23"/>
      <c r="C303" s="23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4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  <c r="AA303" s="24"/>
      <c r="AB303" s="24"/>
      <c r="AC303" s="25"/>
    </row>
    <row r="304" spans="2:29" s="22" customFormat="1" x14ac:dyDescent="0.25">
      <c r="B304" s="23"/>
      <c r="C304" s="23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  <c r="AA304" s="24"/>
      <c r="AB304" s="24"/>
      <c r="AC304" s="25"/>
    </row>
    <row r="305" spans="2:29" s="22" customFormat="1" x14ac:dyDescent="0.25">
      <c r="B305" s="23"/>
      <c r="C305" s="23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  <c r="AA305" s="24"/>
      <c r="AB305" s="24"/>
      <c r="AC305" s="25"/>
    </row>
    <row r="306" spans="2:29" s="22" customFormat="1" x14ac:dyDescent="0.25">
      <c r="B306" s="23"/>
      <c r="C306" s="23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  <c r="AA306" s="24"/>
      <c r="AB306" s="24"/>
      <c r="AC306" s="25"/>
    </row>
    <row r="307" spans="2:29" s="22" customFormat="1" x14ac:dyDescent="0.25">
      <c r="B307" s="23"/>
      <c r="C307" s="23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  <c r="AA307" s="24"/>
      <c r="AB307" s="24"/>
      <c r="AC307" s="25"/>
    </row>
    <row r="308" spans="2:29" s="22" customFormat="1" x14ac:dyDescent="0.25">
      <c r="B308" s="23"/>
      <c r="C308" s="23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4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  <c r="AA308" s="24"/>
      <c r="AB308" s="24"/>
      <c r="AC308" s="25"/>
    </row>
    <row r="309" spans="2:29" s="22" customFormat="1" x14ac:dyDescent="0.25">
      <c r="B309" s="23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5"/>
    </row>
    <row r="310" spans="2:29" s="22" customFormat="1" x14ac:dyDescent="0.25">
      <c r="B310" s="23"/>
      <c r="C310" s="23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4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  <c r="AA310" s="24"/>
      <c r="AB310" s="24"/>
      <c r="AC310" s="25"/>
    </row>
    <row r="311" spans="2:29" s="22" customFormat="1" x14ac:dyDescent="0.25">
      <c r="B311" s="23"/>
      <c r="C311" s="23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4"/>
      <c r="O311" s="24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  <c r="AA311" s="24"/>
      <c r="AB311" s="24"/>
      <c r="AC311" s="25"/>
    </row>
    <row r="312" spans="2:29" s="22" customFormat="1" x14ac:dyDescent="0.25">
      <c r="B312" s="23"/>
      <c r="C312" s="23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5"/>
    </row>
    <row r="313" spans="2:29" s="22" customFormat="1" x14ac:dyDescent="0.25">
      <c r="B313" s="23"/>
      <c r="C313" s="23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  <c r="AA313" s="24"/>
      <c r="AB313" s="24"/>
      <c r="AC313" s="25"/>
    </row>
    <row r="314" spans="2:29" s="22" customFormat="1" x14ac:dyDescent="0.25">
      <c r="B314" s="23"/>
      <c r="C314" s="23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4"/>
      <c r="O314" s="24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  <c r="AA314" s="24"/>
      <c r="AB314" s="24"/>
      <c r="AC314" s="25"/>
    </row>
    <row r="315" spans="2:29" s="22" customFormat="1" x14ac:dyDescent="0.25">
      <c r="B315" s="23"/>
      <c r="C315" s="23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4"/>
      <c r="O315" s="24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  <c r="AA315" s="24"/>
      <c r="AB315" s="24"/>
      <c r="AC315" s="25"/>
    </row>
    <row r="316" spans="2:29" s="22" customFormat="1" x14ac:dyDescent="0.25">
      <c r="B316" s="23"/>
      <c r="C316" s="23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4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  <c r="AA316" s="24"/>
      <c r="AB316" s="24"/>
      <c r="AC316" s="25"/>
    </row>
    <row r="317" spans="2:29" s="22" customFormat="1" x14ac:dyDescent="0.25">
      <c r="B317" s="23"/>
      <c r="C317" s="23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  <c r="AA317" s="24"/>
      <c r="AB317" s="24"/>
      <c r="AC317" s="25"/>
    </row>
    <row r="318" spans="2:29" s="22" customFormat="1" x14ac:dyDescent="0.25">
      <c r="B318" s="23"/>
      <c r="C318" s="23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4"/>
      <c r="O318" s="24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  <c r="AA318" s="24"/>
      <c r="AB318" s="24"/>
      <c r="AC318" s="25"/>
    </row>
    <row r="319" spans="2:29" s="22" customFormat="1" x14ac:dyDescent="0.25">
      <c r="B319" s="23"/>
      <c r="C319" s="23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  <c r="AA319" s="24"/>
      <c r="AB319" s="24"/>
      <c r="AC319" s="25"/>
    </row>
    <row r="320" spans="2:29" s="22" customFormat="1" x14ac:dyDescent="0.25">
      <c r="B320" s="23"/>
      <c r="C320" s="23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  <c r="AA320" s="24"/>
      <c r="AB320" s="24"/>
      <c r="AC320" s="25"/>
    </row>
    <row r="321" spans="2:29" s="22" customFormat="1" x14ac:dyDescent="0.25">
      <c r="B321" s="23"/>
      <c r="C321" s="23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4"/>
      <c r="O321" s="24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  <c r="AA321" s="24"/>
      <c r="AB321" s="24"/>
      <c r="AC321" s="25"/>
    </row>
    <row r="322" spans="2:29" s="22" customFormat="1" x14ac:dyDescent="0.25">
      <c r="B322" s="23"/>
      <c r="C322" s="23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  <c r="AA322" s="24"/>
      <c r="AB322" s="24"/>
      <c r="AC322" s="25"/>
    </row>
    <row r="323" spans="2:29" s="22" customFormat="1" x14ac:dyDescent="0.25">
      <c r="B323" s="23"/>
      <c r="C323" s="23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  <c r="AA323" s="24"/>
      <c r="AB323" s="24"/>
      <c r="AC323" s="25"/>
    </row>
    <row r="324" spans="2:29" s="22" customFormat="1" x14ac:dyDescent="0.25">
      <c r="B324" s="23"/>
      <c r="C324" s="23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4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  <c r="AA324" s="24"/>
      <c r="AB324" s="24"/>
      <c r="AC324" s="25"/>
    </row>
    <row r="325" spans="2:29" s="22" customFormat="1" x14ac:dyDescent="0.25">
      <c r="B325" s="23"/>
      <c r="C325" s="23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O325" s="24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  <c r="AA325" s="24"/>
      <c r="AB325" s="24"/>
      <c r="AC325" s="25"/>
    </row>
    <row r="326" spans="2:29" s="22" customFormat="1" x14ac:dyDescent="0.25">
      <c r="B326" s="23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  <c r="AA326" s="24"/>
      <c r="AB326" s="24"/>
      <c r="AC326" s="25"/>
    </row>
    <row r="327" spans="2:29" s="22" customFormat="1" x14ac:dyDescent="0.25">
      <c r="B327" s="23"/>
      <c r="C327" s="23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O327" s="24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  <c r="AA327" s="24"/>
      <c r="AB327" s="24"/>
      <c r="AC327" s="25"/>
    </row>
    <row r="328" spans="2:29" s="22" customFormat="1" x14ac:dyDescent="0.25">
      <c r="B328" s="23"/>
      <c r="C328" s="23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O328" s="24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  <c r="AA328" s="24"/>
      <c r="AB328" s="24"/>
      <c r="AC328" s="25"/>
    </row>
    <row r="329" spans="2:29" s="22" customFormat="1" x14ac:dyDescent="0.25">
      <c r="B329" s="23"/>
      <c r="C329" s="23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4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  <c r="AA329" s="24"/>
      <c r="AB329" s="24"/>
      <c r="AC329" s="25"/>
    </row>
    <row r="330" spans="2:29" s="22" customFormat="1" x14ac:dyDescent="0.25">
      <c r="B330" s="23"/>
      <c r="C330" s="23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4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5"/>
    </row>
    <row r="331" spans="2:29" s="22" customFormat="1" x14ac:dyDescent="0.25">
      <c r="B331" s="23"/>
      <c r="C331" s="23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O331" s="24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  <c r="AA331" s="24"/>
      <c r="AB331" s="24"/>
      <c r="AC331" s="25"/>
    </row>
    <row r="332" spans="2:29" s="22" customFormat="1" x14ac:dyDescent="0.25">
      <c r="B332" s="23"/>
      <c r="C332" s="23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  <c r="AA332" s="24"/>
      <c r="AB332" s="24"/>
      <c r="AC332" s="25"/>
    </row>
  </sheetData>
  <sheetProtection formatCells="0" formatColumns="0" formatRows="0"/>
  <mergeCells count="107">
    <mergeCell ref="B18:C18"/>
    <mergeCell ref="B19:C19"/>
    <mergeCell ref="H18:I18"/>
    <mergeCell ref="H19:I19"/>
    <mergeCell ref="A1:C2"/>
    <mergeCell ref="D1:AB2"/>
    <mergeCell ref="A3:A29"/>
    <mergeCell ref="B3:C3"/>
    <mergeCell ref="H3:I3"/>
    <mergeCell ref="B4:C4"/>
    <mergeCell ref="H4:I4"/>
    <mergeCell ref="B5:C5"/>
    <mergeCell ref="H5:I5"/>
    <mergeCell ref="H6:I6"/>
    <mergeCell ref="H7:I7"/>
    <mergeCell ref="H14:I14"/>
    <mergeCell ref="H15:I15"/>
    <mergeCell ref="B17:C17"/>
    <mergeCell ref="H17:I17"/>
    <mergeCell ref="Z17:Z19"/>
    <mergeCell ref="AA17:AA19"/>
    <mergeCell ref="H8:I8"/>
    <mergeCell ref="H9:I9"/>
    <mergeCell ref="H10:I10"/>
    <mergeCell ref="H24:I24"/>
    <mergeCell ref="AA24:AA25"/>
    <mergeCell ref="AB24:AB25"/>
    <mergeCell ref="H25:I25"/>
    <mergeCell ref="H26:I26"/>
    <mergeCell ref="AA26:AA27"/>
    <mergeCell ref="AB26:AB27"/>
    <mergeCell ref="H27:I27"/>
    <mergeCell ref="H20:I20"/>
    <mergeCell ref="AA20:AA21"/>
    <mergeCell ref="AB20:AB21"/>
    <mergeCell ref="H22:I22"/>
    <mergeCell ref="AA22:AA23"/>
    <mergeCell ref="AB22:AB23"/>
    <mergeCell ref="H23:I23"/>
    <mergeCell ref="H21:I21"/>
    <mergeCell ref="H11:I11"/>
    <mergeCell ref="H12:I12"/>
    <mergeCell ref="H13:I13"/>
    <mergeCell ref="AB17:AB19"/>
    <mergeCell ref="H28:I28"/>
    <mergeCell ref="AA28:AA29"/>
    <mergeCell ref="AB28:AB29"/>
    <mergeCell ref="H29:I29"/>
    <mergeCell ref="A32:A58"/>
    <mergeCell ref="B32:C32"/>
    <mergeCell ref="H32:I32"/>
    <mergeCell ref="B33:C33"/>
    <mergeCell ref="H33:I33"/>
    <mergeCell ref="B34:C34"/>
    <mergeCell ref="H40:I40"/>
    <mergeCell ref="H41:I41"/>
    <mergeCell ref="H42:I42"/>
    <mergeCell ref="H43:I43"/>
    <mergeCell ref="H44:I44"/>
    <mergeCell ref="B46:C46"/>
    <mergeCell ref="H46:I46"/>
    <mergeCell ref="H34:I34"/>
    <mergeCell ref="H35:I35"/>
    <mergeCell ref="H36:I36"/>
    <mergeCell ref="H37:I37"/>
    <mergeCell ref="H38:I38"/>
    <mergeCell ref="H39:I39"/>
    <mergeCell ref="B48:C48"/>
    <mergeCell ref="H49:I49"/>
    <mergeCell ref="AA49:AA50"/>
    <mergeCell ref="AB49:AB50"/>
    <mergeCell ref="H50:I50"/>
    <mergeCell ref="Z46:Z48"/>
    <mergeCell ref="AA46:AA48"/>
    <mergeCell ref="AB46:AB48"/>
    <mergeCell ref="B47:C47"/>
    <mergeCell ref="H47:I47"/>
    <mergeCell ref="H48:I48"/>
    <mergeCell ref="H55:I55"/>
    <mergeCell ref="AA55:AA56"/>
    <mergeCell ref="AB55:AB56"/>
    <mergeCell ref="H56:I56"/>
    <mergeCell ref="H57:I57"/>
    <mergeCell ref="AA57:AA58"/>
    <mergeCell ref="AB57:AB58"/>
    <mergeCell ref="H58:I58"/>
    <mergeCell ref="H51:I51"/>
    <mergeCell ref="AA51:AA52"/>
    <mergeCell ref="AB51:AB52"/>
    <mergeCell ref="H52:I52"/>
    <mergeCell ref="H53:I53"/>
    <mergeCell ref="AA53:AA54"/>
    <mergeCell ref="AB53:AB54"/>
    <mergeCell ref="H54:I54"/>
    <mergeCell ref="T60:AB66"/>
    <mergeCell ref="O60:P61"/>
    <mergeCell ref="B62:C62"/>
    <mergeCell ref="R60:S61"/>
    <mergeCell ref="A60:F60"/>
    <mergeCell ref="A61:C61"/>
    <mergeCell ref="D61:D62"/>
    <mergeCell ref="E61:E62"/>
    <mergeCell ref="H60:L60"/>
    <mergeCell ref="J61:J62"/>
    <mergeCell ref="K61:K62"/>
    <mergeCell ref="H62:I62"/>
    <mergeCell ref="H61:I61"/>
  </mergeCells>
  <conditionalFormatting sqref="R60:S62 O60 A62:C62 A60:A61 E227 C226:E226 F61:F62 A225:A226 A227:B231 D63:G66 N63:S66 A228:E231 A63:A66">
    <cfRule type="expression" dxfId="152" priority="379">
      <formula xml:space="preserve"> SEARCH($A$1,A60)&gt;0</formula>
    </cfRule>
  </conditionalFormatting>
  <conditionalFormatting sqref="D3:AB58">
    <cfRule type="cellIs" dxfId="151" priority="10" operator="equal">
      <formula>"tt"</formula>
    </cfRule>
    <cfRule type="cellIs" dxfId="150" priority="11" operator="equal">
      <formula>"avs"</formula>
    </cfRule>
    <cfRule type="cellIs" dxfId="149" priority="59" operator="equal">
      <formula>"POLICE"</formula>
    </cfRule>
  </conditionalFormatting>
  <conditionalFormatting sqref="D6:AB15 D20:Y29 D35:AB44 D49:Y58">
    <cfRule type="expression" dxfId="148" priority="12">
      <formula xml:space="preserve"> SEARCH($A$1,D6)&gt;0</formula>
    </cfRule>
  </conditionalFormatting>
  <conditionalFormatting sqref="H61">
    <cfRule type="expression" dxfId="147" priority="9">
      <formula xml:space="preserve"> SEARCH($A$1,H61)&gt;0</formula>
    </cfRule>
  </conditionalFormatting>
  <conditionalFormatting sqref="J63:L66">
    <cfRule type="expression" dxfId="146" priority="8">
      <formula xml:space="preserve"> SEARCH($A$1,J63)&gt;0</formula>
    </cfRule>
  </conditionalFormatting>
  <conditionalFormatting sqref="L61:L62">
    <cfRule type="expression" dxfId="145" priority="7">
      <formula xml:space="preserve"> SEARCH($A$1,L61)&gt;0</formula>
    </cfRule>
  </conditionalFormatting>
  <conditionalFormatting sqref="H62:I62">
    <cfRule type="expression" dxfId="144" priority="6">
      <formula xml:space="preserve"> SEARCH($A$1,H62)&gt;0</formula>
    </cfRule>
  </conditionalFormatting>
  <conditionalFormatting sqref="H60">
    <cfRule type="expression" dxfId="143" priority="5">
      <formula xml:space="preserve"> SEARCH($A$1,H60)&gt;0</formula>
    </cfRule>
  </conditionalFormatting>
  <conditionalFormatting sqref="A1:C2">
    <cfRule type="cellIs" dxfId="142" priority="1" operator="equal">
      <formula>"§"</formula>
    </cfRule>
    <cfRule type="cellIs" dxfId="141" priority="2" operator="equal">
      <formula>"!"</formula>
    </cfRule>
  </conditionalFormatting>
  <dataValidations count="7">
    <dataValidation type="list" allowBlank="1" showInputMessage="1" sqref="J34:AB34 J5:AB5 F34:H34 F5:H5 E48:H48 J48:Y48 E19:H19 J19:Y19">
      <formula1>$AD$3:$AD$37</formula1>
    </dataValidation>
    <dataValidation type="list" allowBlank="1" showInputMessage="1" sqref="A228:A231 H34 H48 H5 H30:H32 H45:H46 H16:H17 H3 H19">
      <formula1>$C$2:$C$5</formula1>
    </dataValidation>
    <dataValidation type="list" allowBlank="1" showInputMessage="1" sqref="D34:AB34 D48:Y48 D5:AB5 D19:Y19">
      <formula1>$AD$3:$AD$60</formula1>
    </dataValidation>
    <dataValidation type="list" allowBlank="1" showInputMessage="1" sqref="D48 D5 D34 D19">
      <formula1>$AD$2:$AD$50</formula1>
    </dataValidation>
    <dataValidation type="list" allowBlank="1" showInputMessage="1" sqref="E5:AB5 E34:AB34">
      <formula1>$AD$3:$AD$50</formula1>
    </dataValidation>
    <dataValidation type="list" allowBlank="1" showInputMessage="1" showErrorMessage="1" sqref="P64:P66 O64 O66">
      <formula1>$A$72:$A$221</formula1>
    </dataValidation>
    <dataValidation type="list" allowBlank="1" showInputMessage="1" sqref="D6:AB15 D20:Y29 D35:AB44 D49:Y58 O64:P66 R64:S66 C228:E231 D63:F66 J63:L66">
      <formula1>$A$72:$A$221</formula1>
    </dataValidation>
  </dataValidations>
  <hyperlinks>
    <hyperlink ref="D1:AB2" location="CONVOCATION!A12" display="CONVOCATION!A12"/>
  </hyperlinks>
  <printOptions horizontalCentered="1" verticalCentered="1"/>
  <pageMargins left="0" right="0" top="0" bottom="0" header="0" footer="0"/>
  <pageSetup paperSize="9" scale="26" orientation="landscape" horizontalDpi="300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'LISTE DES PROFS'!$C$2:$C$5</xm:f>
          </x14:formula1>
          <xm:sqref>A63:A66</xm:sqref>
        </x14:dataValidation>
        <x14:dataValidation type="list" allowBlank="1" showInputMessage="1">
          <x14:formula1>
            <xm:f>'LISTE DES PROFS'!$E$2:$E$4</xm:f>
          </x14:formula1>
          <xm:sqref>D4:AB4 D18:Y18 D33:AB33 D47:Y47</xm:sqref>
        </x14:dataValidation>
        <x14:dataValidation type="list" allowBlank="1" showInputMessage="1">
          <x14:formula1>
            <xm:f>'LISTE DES PROFS'!$A$2:$A$81</xm:f>
          </x14:formula1>
          <xm:sqref>A1:C2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AD332"/>
  <sheetViews>
    <sheetView showGridLines="0" zoomScale="40" zoomScaleNormal="40" workbookViewId="0">
      <pane xSplit="3" ySplit="2" topLeftCell="D3" activePane="bottomRight" state="frozen"/>
      <selection activeCell="L34" sqref="L34"/>
      <selection pane="topRight" activeCell="L34" sqref="L34"/>
      <selection pane="bottomLeft" activeCell="L34" sqref="L34"/>
      <selection pane="bottomRight" activeCell="L34" sqref="L34"/>
    </sheetView>
  </sheetViews>
  <sheetFormatPr baseColWidth="10" defaultRowHeight="15" x14ac:dyDescent="0.25"/>
  <cols>
    <col min="1" max="1" width="11.85546875" customWidth="1"/>
    <col min="2" max="3" width="10.5703125" style="15" customWidth="1"/>
    <col min="4" max="7" width="22" style="10" customWidth="1"/>
    <col min="8" max="8" width="10.140625" style="10" customWidth="1"/>
    <col min="9" max="9" width="11.85546875" style="10" customWidth="1"/>
    <col min="10" max="28" width="22" style="10" customWidth="1"/>
    <col min="29" max="29" width="17.140625" style="9" customWidth="1"/>
    <col min="30" max="30" width="36.5703125" hidden="1" customWidth="1"/>
    <col min="32" max="32" width="11.42578125" customWidth="1"/>
  </cols>
  <sheetData>
    <row r="1" spans="1:30" ht="36" customHeight="1" x14ac:dyDescent="0.25">
      <c r="A1" s="1028" t="s">
        <v>324</v>
      </c>
      <c r="B1" s="1029"/>
      <c r="C1" s="1030"/>
      <c r="D1" s="1124">
        <f>MERCREDI!D1+1</f>
        <v>43517</v>
      </c>
      <c r="E1" s="1125"/>
      <c r="F1" s="1125"/>
      <c r="G1" s="1125"/>
      <c r="H1" s="1125"/>
      <c r="I1" s="1125"/>
      <c r="J1" s="1125"/>
      <c r="K1" s="1125"/>
      <c r="L1" s="1125"/>
      <c r="M1" s="1125"/>
      <c r="N1" s="1125"/>
      <c r="O1" s="1125"/>
      <c r="P1" s="1125"/>
      <c r="Q1" s="1125"/>
      <c r="R1" s="1125"/>
      <c r="S1" s="1125"/>
      <c r="T1" s="1125"/>
      <c r="U1" s="1125"/>
      <c r="V1" s="1125"/>
      <c r="W1" s="1125"/>
      <c r="X1" s="1125"/>
      <c r="Y1" s="1125"/>
      <c r="Z1" s="1125"/>
      <c r="AA1" s="1125"/>
      <c r="AB1" s="1126"/>
    </row>
    <row r="2" spans="1:30" ht="61.5" customHeight="1" thickBot="1" x14ac:dyDescent="0.3">
      <c r="A2" s="1031"/>
      <c r="B2" s="1032"/>
      <c r="C2" s="1033"/>
      <c r="D2" s="1127"/>
      <c r="E2" s="1127"/>
      <c r="F2" s="1127"/>
      <c r="G2" s="1127"/>
      <c r="H2" s="1127"/>
      <c r="I2" s="1127"/>
      <c r="J2" s="1127"/>
      <c r="K2" s="1127"/>
      <c r="L2" s="1127"/>
      <c r="M2" s="1127"/>
      <c r="N2" s="1127"/>
      <c r="O2" s="1127"/>
      <c r="P2" s="1127"/>
      <c r="Q2" s="1127"/>
      <c r="R2" s="1127"/>
      <c r="S2" s="1127"/>
      <c r="T2" s="1127"/>
      <c r="U2" s="1127"/>
      <c r="V2" s="1127"/>
      <c r="W2" s="1127"/>
      <c r="X2" s="1127"/>
      <c r="Y2" s="1127"/>
      <c r="Z2" s="1127"/>
      <c r="AA2" s="1127"/>
      <c r="AB2" s="1128"/>
    </row>
    <row r="3" spans="1:30" s="371" customFormat="1" ht="28.5" customHeight="1" thickBot="1" x14ac:dyDescent="0.4">
      <c r="A3" s="1112" t="s">
        <v>0</v>
      </c>
      <c r="B3" s="1049" t="s">
        <v>85</v>
      </c>
      <c r="C3" s="1050"/>
      <c r="D3" s="361"/>
      <c r="E3" s="362"/>
      <c r="F3" s="362"/>
      <c r="G3" s="362"/>
      <c r="H3" s="1116"/>
      <c r="I3" s="1096"/>
      <c r="J3" s="363"/>
      <c r="K3" s="363"/>
      <c r="L3" s="363"/>
      <c r="M3" s="363"/>
      <c r="N3" s="364"/>
      <c r="O3" s="363"/>
      <c r="P3" s="363"/>
      <c r="Q3" s="363"/>
      <c r="R3" s="365"/>
      <c r="S3" s="366"/>
      <c r="T3" s="366"/>
      <c r="U3" s="366"/>
      <c r="V3" s="366"/>
      <c r="W3" s="367"/>
      <c r="X3" s="366"/>
      <c r="Y3" s="368"/>
      <c r="Z3" s="366"/>
      <c r="AA3" s="366"/>
      <c r="AB3" s="369"/>
      <c r="AC3" s="370"/>
      <c r="AD3" s="370" t="str">
        <f>ÉPREUVES!A1</f>
        <v>ARTS</v>
      </c>
    </row>
    <row r="4" spans="1:30" s="389" customFormat="1" ht="32.25" customHeight="1" x14ac:dyDescent="0.35">
      <c r="A4" s="1113"/>
      <c r="B4" s="1034" t="s">
        <v>111</v>
      </c>
      <c r="C4" s="1092"/>
      <c r="D4" s="386"/>
      <c r="E4" s="386"/>
      <c r="F4" s="386"/>
      <c r="G4" s="386"/>
      <c r="H4" s="1038"/>
      <c r="I4" s="1117"/>
      <c r="J4" s="382"/>
      <c r="K4" s="382"/>
      <c r="L4" s="382"/>
      <c r="M4" s="382"/>
      <c r="N4" s="382"/>
      <c r="O4" s="382"/>
      <c r="P4" s="387"/>
      <c r="Q4" s="387"/>
      <c r="R4" s="382"/>
      <c r="S4" s="382"/>
      <c r="T4" s="382"/>
      <c r="U4" s="382"/>
      <c r="V4" s="382"/>
      <c r="W4" s="382"/>
      <c r="X4" s="382"/>
      <c r="Y4" s="382"/>
      <c r="Z4" s="382"/>
      <c r="AA4" s="386"/>
      <c r="AB4" s="383"/>
      <c r="AD4" s="385" t="str">
        <f>ÉPREUVES!A2</f>
        <v>BIOLOGIE</v>
      </c>
    </row>
    <row r="5" spans="1:30" s="323" customFormat="1" ht="43.5" customHeight="1" thickBot="1" x14ac:dyDescent="0.35">
      <c r="A5" s="1113"/>
      <c r="B5" s="1036" t="s">
        <v>171</v>
      </c>
      <c r="C5" s="1115"/>
      <c r="D5" s="318"/>
      <c r="E5" s="318"/>
      <c r="F5" s="318"/>
      <c r="G5" s="318"/>
      <c r="H5" s="996"/>
      <c r="I5" s="997"/>
      <c r="J5" s="318"/>
      <c r="K5" s="318"/>
      <c r="L5" s="318"/>
      <c r="M5" s="318"/>
      <c r="N5" s="318"/>
      <c r="O5" s="318"/>
      <c r="P5" s="318"/>
      <c r="Q5" s="318"/>
      <c r="R5" s="322"/>
      <c r="S5" s="322"/>
      <c r="T5" s="318"/>
      <c r="U5" s="322"/>
      <c r="V5" s="318"/>
      <c r="W5" s="318"/>
      <c r="X5" s="318"/>
      <c r="Y5" s="318"/>
      <c r="Z5" s="318"/>
      <c r="AA5" s="322"/>
      <c r="AB5" s="319"/>
      <c r="AD5" s="321" t="str">
        <f>ÉPREUVES!A3</f>
        <v>BIOLOGIE     ÉCOLOGIE</v>
      </c>
    </row>
    <row r="6" spans="1:30" s="212" customFormat="1" ht="28.5" customHeight="1" x14ac:dyDescent="0.25">
      <c r="A6" s="1113"/>
      <c r="B6" s="420">
        <v>0.33333333333333331</v>
      </c>
      <c r="C6" s="395">
        <v>0.35416666666666669</v>
      </c>
      <c r="D6" s="261"/>
      <c r="E6" s="841"/>
      <c r="F6" s="262"/>
      <c r="G6" s="841"/>
      <c r="H6" s="1118"/>
      <c r="I6" s="1119"/>
      <c r="J6" s="262"/>
      <c r="K6" s="262"/>
      <c r="L6" s="262"/>
      <c r="M6" s="262"/>
      <c r="N6" s="262"/>
      <c r="O6" s="262"/>
      <c r="P6" s="262"/>
      <c r="Q6" s="262"/>
      <c r="R6" s="262"/>
      <c r="S6" s="262"/>
      <c r="T6" s="262"/>
      <c r="U6" s="262"/>
      <c r="V6" s="262"/>
      <c r="W6" s="262"/>
      <c r="X6" s="262"/>
      <c r="Y6" s="262"/>
      <c r="Z6" s="262"/>
      <c r="AA6" s="262"/>
      <c r="AB6" s="263"/>
      <c r="AD6" s="213" t="str">
        <f>ÉPREUVES!A4</f>
        <v>CIAV</v>
      </c>
    </row>
    <row r="7" spans="1:30" s="212" customFormat="1" ht="28.5" customHeight="1" x14ac:dyDescent="0.25">
      <c r="A7" s="1113"/>
      <c r="B7" s="396">
        <v>0.35416666666666669</v>
      </c>
      <c r="C7" s="548">
        <v>0.375</v>
      </c>
      <c r="D7" s="268"/>
      <c r="E7" s="852"/>
      <c r="F7" s="269"/>
      <c r="G7" s="852"/>
      <c r="H7" s="1040"/>
      <c r="I7" s="1041"/>
      <c r="J7" s="269"/>
      <c r="K7" s="269"/>
      <c r="L7" s="269"/>
      <c r="M7" s="269"/>
      <c r="N7" s="269"/>
      <c r="O7" s="269"/>
      <c r="P7" s="269"/>
      <c r="Q7" s="269"/>
      <c r="R7" s="269"/>
      <c r="S7" s="269"/>
      <c r="T7" s="269"/>
      <c r="U7" s="269"/>
      <c r="V7" s="269"/>
      <c r="W7" s="269"/>
      <c r="X7" s="269"/>
      <c r="Y7" s="269"/>
      <c r="Z7" s="269"/>
      <c r="AA7" s="269"/>
      <c r="AB7" s="270"/>
      <c r="AD7" s="213" t="str">
        <f>ÉPREUVES!A5</f>
        <v>ECO DR</v>
      </c>
    </row>
    <row r="8" spans="1:30" s="212" customFormat="1" ht="28.5" customHeight="1" x14ac:dyDescent="0.25">
      <c r="A8" s="1113"/>
      <c r="B8" s="421">
        <v>0.375</v>
      </c>
      <c r="C8" s="397">
        <v>0.39583333333333298</v>
      </c>
      <c r="D8" s="303"/>
      <c r="E8" s="304"/>
      <c r="F8" s="295"/>
      <c r="G8" s="304"/>
      <c r="H8" s="982"/>
      <c r="I8" s="983"/>
      <c r="J8" s="295"/>
      <c r="K8" s="295"/>
      <c r="L8" s="295"/>
      <c r="M8" s="304"/>
      <c r="N8" s="295"/>
      <c r="O8" s="295"/>
      <c r="P8" s="295"/>
      <c r="Q8" s="295"/>
      <c r="R8" s="295"/>
      <c r="S8" s="295"/>
      <c r="T8" s="295"/>
      <c r="U8" s="295"/>
      <c r="V8" s="295"/>
      <c r="W8" s="295"/>
      <c r="X8" s="295"/>
      <c r="Y8" s="295"/>
      <c r="Z8" s="295"/>
      <c r="AA8" s="295"/>
      <c r="AB8" s="301"/>
      <c r="AD8" s="213" t="str">
        <f>ÉPREUVES!A6</f>
        <v>ÉCOLOGIE</v>
      </c>
    </row>
    <row r="9" spans="1:30" s="212" customFormat="1" ht="28.5" customHeight="1" x14ac:dyDescent="0.25">
      <c r="A9" s="1113"/>
      <c r="B9" s="398">
        <v>0.39583333333333298</v>
      </c>
      <c r="C9" s="549">
        <v>0.41666666666666702</v>
      </c>
      <c r="D9" s="296"/>
      <c r="E9" s="305"/>
      <c r="F9" s="294"/>
      <c r="G9" s="305"/>
      <c r="H9" s="986"/>
      <c r="I9" s="987"/>
      <c r="J9" s="294"/>
      <c r="K9" s="294"/>
      <c r="L9" s="294"/>
      <c r="M9" s="305"/>
      <c r="N9" s="294"/>
      <c r="O9" s="294"/>
      <c r="P9" s="294"/>
      <c r="Q9" s="294"/>
      <c r="R9" s="294"/>
      <c r="S9" s="294"/>
      <c r="T9" s="294"/>
      <c r="U9" s="294"/>
      <c r="V9" s="294"/>
      <c r="W9" s="294"/>
      <c r="X9" s="294"/>
      <c r="Y9" s="294"/>
      <c r="Z9" s="294"/>
      <c r="AA9" s="294"/>
      <c r="AB9" s="302"/>
      <c r="AD9" s="213" t="str">
        <f>ÉPREUVES!A7</f>
        <v>EDROIT</v>
      </c>
    </row>
    <row r="10" spans="1:30" s="212" customFormat="1" ht="28.5" customHeight="1" x14ac:dyDescent="0.25">
      <c r="A10" s="1113"/>
      <c r="B10" s="421">
        <v>0.41666666666666702</v>
      </c>
      <c r="C10" s="397">
        <v>0.4375</v>
      </c>
      <c r="D10" s="299"/>
      <c r="E10" s="300"/>
      <c r="F10" s="266"/>
      <c r="G10" s="300"/>
      <c r="H10" s="988"/>
      <c r="I10" s="989"/>
      <c r="J10" s="266"/>
      <c r="K10" s="266"/>
      <c r="L10" s="266"/>
      <c r="M10" s="300"/>
      <c r="N10" s="266"/>
      <c r="O10" s="266"/>
      <c r="P10" s="266"/>
      <c r="Q10" s="266"/>
      <c r="R10" s="266"/>
      <c r="S10" s="266"/>
      <c r="T10" s="266"/>
      <c r="U10" s="266"/>
      <c r="V10" s="266"/>
      <c r="W10" s="266"/>
      <c r="X10" s="266"/>
      <c r="Y10" s="266"/>
      <c r="Z10" s="266"/>
      <c r="AA10" s="266"/>
      <c r="AB10" s="267"/>
      <c r="AD10" s="213" t="str">
        <f>ÉPREUVES!A8</f>
        <v>ENS SC</v>
      </c>
    </row>
    <row r="11" spans="1:30" s="212" customFormat="1" ht="28.5" customHeight="1" x14ac:dyDescent="0.25">
      <c r="A11" s="1113"/>
      <c r="B11" s="398">
        <v>0.4375</v>
      </c>
      <c r="C11" s="549">
        <v>0.45833333333333398</v>
      </c>
      <c r="D11" s="1370"/>
      <c r="E11" s="1369"/>
      <c r="F11" s="293"/>
      <c r="G11" s="1369"/>
      <c r="H11" s="1122"/>
      <c r="I11" s="1123"/>
      <c r="J11" s="293"/>
      <c r="K11" s="293"/>
      <c r="L11" s="293"/>
      <c r="M11" s="1369"/>
      <c r="N11" s="293"/>
      <c r="O11" s="293"/>
      <c r="P11" s="293"/>
      <c r="Q11" s="293"/>
      <c r="R11" s="293"/>
      <c r="S11" s="293"/>
      <c r="T11" s="293"/>
      <c r="U11" s="293"/>
      <c r="V11" s="293"/>
      <c r="W11" s="293"/>
      <c r="X11" s="293"/>
      <c r="Y11" s="293"/>
      <c r="Z11" s="293"/>
      <c r="AA11" s="293"/>
      <c r="AB11" s="297"/>
      <c r="AD11" s="213" t="str">
        <f>ÉPREUVES!A9</f>
        <v>EP PRO</v>
      </c>
    </row>
    <row r="12" spans="1:30" s="212" customFormat="1" ht="28.5" customHeight="1" x14ac:dyDescent="0.25">
      <c r="A12" s="1113"/>
      <c r="B12" s="421">
        <v>0.45833333333333298</v>
      </c>
      <c r="C12" s="397">
        <v>0.47916666666666702</v>
      </c>
      <c r="D12" s="303"/>
      <c r="E12" s="304"/>
      <c r="F12" s="295"/>
      <c r="G12" s="304"/>
      <c r="H12" s="982"/>
      <c r="I12" s="983"/>
      <c r="J12" s="295"/>
      <c r="K12" s="295"/>
      <c r="L12" s="295"/>
      <c r="M12" s="295"/>
      <c r="N12" s="295"/>
      <c r="O12" s="295"/>
      <c r="P12" s="295"/>
      <c r="Q12" s="295"/>
      <c r="R12" s="295"/>
      <c r="S12" s="295"/>
      <c r="T12" s="295"/>
      <c r="U12" s="295"/>
      <c r="V12" s="295"/>
      <c r="W12" s="295"/>
      <c r="X12" s="295"/>
      <c r="Y12" s="295"/>
      <c r="Z12" s="295"/>
      <c r="AA12" s="295"/>
      <c r="AB12" s="301"/>
      <c r="AD12" s="213" t="str">
        <f>ÉPREUVES!A10</f>
        <v>EPS</v>
      </c>
    </row>
    <row r="13" spans="1:30" s="212" customFormat="1" ht="28.5" customHeight="1" x14ac:dyDescent="0.25">
      <c r="A13" s="1113"/>
      <c r="B13" s="398">
        <v>0.47916666666666702</v>
      </c>
      <c r="C13" s="549">
        <v>0.5</v>
      </c>
      <c r="D13" s="296"/>
      <c r="E13" s="305"/>
      <c r="F13" s="294"/>
      <c r="G13" s="305"/>
      <c r="H13" s="986"/>
      <c r="I13" s="987"/>
      <c r="J13" s="294"/>
      <c r="K13" s="294"/>
      <c r="L13" s="294"/>
      <c r="M13" s="294"/>
      <c r="N13" s="294"/>
      <c r="O13" s="294"/>
      <c r="P13" s="294"/>
      <c r="Q13" s="294"/>
      <c r="R13" s="294"/>
      <c r="S13" s="294"/>
      <c r="T13" s="294"/>
      <c r="U13" s="294"/>
      <c r="V13" s="294"/>
      <c r="W13" s="294"/>
      <c r="X13" s="294"/>
      <c r="Y13" s="294"/>
      <c r="Z13" s="294"/>
      <c r="AA13" s="294"/>
      <c r="AB13" s="302"/>
      <c r="AD13" s="213" t="str">
        <f>ÉPREUVES!A11</f>
        <v>FRANÇAIS</v>
      </c>
    </row>
    <row r="14" spans="1:30" s="212" customFormat="1" ht="28.5" customHeight="1" x14ac:dyDescent="0.25">
      <c r="A14" s="1113"/>
      <c r="B14" s="422">
        <v>0.5</v>
      </c>
      <c r="C14" s="399">
        <v>0.52083333333333404</v>
      </c>
      <c r="D14" s="299"/>
      <c r="E14" s="300"/>
      <c r="F14" s="266"/>
      <c r="G14" s="300"/>
      <c r="H14" s="988"/>
      <c r="I14" s="989"/>
      <c r="J14" s="298"/>
      <c r="K14" s="266"/>
      <c r="L14" s="266"/>
      <c r="M14" s="266"/>
      <c r="N14" s="266"/>
      <c r="O14" s="266"/>
      <c r="P14" s="266"/>
      <c r="Q14" s="266"/>
      <c r="R14" s="266"/>
      <c r="S14" s="266"/>
      <c r="T14" s="266"/>
      <c r="U14" s="266"/>
      <c r="V14" s="266"/>
      <c r="W14" s="266"/>
      <c r="X14" s="266"/>
      <c r="Y14" s="266"/>
      <c r="Z14" s="266"/>
      <c r="AA14" s="266"/>
      <c r="AB14" s="267"/>
      <c r="AD14" s="213" t="str">
        <f>ÉPREUVES!A12</f>
        <v>HDA</v>
      </c>
    </row>
    <row r="15" spans="1:30" s="212" customFormat="1" ht="28.5" customHeight="1" thickBot="1" x14ac:dyDescent="0.3">
      <c r="A15" s="1113"/>
      <c r="B15" s="400">
        <v>0.52083333333333304</v>
      </c>
      <c r="C15" s="550">
        <v>0.54166666666666696</v>
      </c>
      <c r="D15" s="253"/>
      <c r="E15" s="854"/>
      <c r="F15" s="254"/>
      <c r="G15" s="854"/>
      <c r="H15" s="990"/>
      <c r="I15" s="991"/>
      <c r="J15" s="258"/>
      <c r="K15" s="257"/>
      <c r="L15" s="257"/>
      <c r="M15" s="257"/>
      <c r="N15" s="257"/>
      <c r="O15" s="257"/>
      <c r="P15" s="257"/>
      <c r="Q15" s="257"/>
      <c r="R15" s="257"/>
      <c r="S15" s="257"/>
      <c r="T15" s="257"/>
      <c r="U15" s="257"/>
      <c r="V15" s="257"/>
      <c r="W15" s="257"/>
      <c r="X15" s="257"/>
      <c r="Y15" s="257"/>
      <c r="Z15" s="257"/>
      <c r="AA15" s="257"/>
      <c r="AB15" s="259"/>
      <c r="AD15" s="213" t="str">
        <f>ÉPREUVES!A13</f>
        <v>HISTOIRE - GÉO</v>
      </c>
    </row>
    <row r="16" spans="1:30" ht="15.75" thickBot="1" x14ac:dyDescent="0.3">
      <c r="A16" s="1113"/>
      <c r="B16" s="306"/>
      <c r="C16" s="30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8"/>
      <c r="U16" s="17"/>
      <c r="V16" s="17"/>
      <c r="W16" s="17"/>
      <c r="X16" s="17"/>
      <c r="Y16" s="17"/>
      <c r="Z16" s="20"/>
      <c r="AA16" s="16"/>
      <c r="AB16" s="20"/>
      <c r="AD16" s="11" t="str">
        <f>ÉPREUVES!A14</f>
        <v>LANGUES  V1</v>
      </c>
    </row>
    <row r="17" spans="1:30" s="371" customFormat="1" ht="28.5" customHeight="1" thickBot="1" x14ac:dyDescent="0.4">
      <c r="A17" s="1113"/>
      <c r="B17" s="1049" t="s">
        <v>85</v>
      </c>
      <c r="C17" s="1050"/>
      <c r="D17" s="372"/>
      <c r="E17" s="373"/>
      <c r="F17" s="373"/>
      <c r="G17" s="373"/>
      <c r="H17" s="992"/>
      <c r="I17" s="993"/>
      <c r="J17" s="373"/>
      <c r="K17" s="373"/>
      <c r="L17" s="374"/>
      <c r="M17" s="375"/>
      <c r="N17" s="375"/>
      <c r="O17" s="375"/>
      <c r="P17" s="374"/>
      <c r="Q17" s="374"/>
      <c r="R17" s="374"/>
      <c r="S17" s="374"/>
      <c r="T17" s="374"/>
      <c r="U17" s="376"/>
      <c r="V17" s="376"/>
      <c r="W17" s="377"/>
      <c r="X17" s="377"/>
      <c r="Y17" s="378"/>
      <c r="Z17" s="998" t="s">
        <v>111</v>
      </c>
      <c r="AA17" s="1001" t="s">
        <v>106</v>
      </c>
      <c r="AB17" s="1004" t="s">
        <v>100</v>
      </c>
      <c r="AC17" s="370"/>
      <c r="AD17" s="370" t="str">
        <f>ÉPREUVES!A15</f>
        <v>LANGUES  V2</v>
      </c>
    </row>
    <row r="18" spans="1:30" s="384" customFormat="1" ht="32.25" customHeight="1" x14ac:dyDescent="0.35">
      <c r="A18" s="1113"/>
      <c r="B18" s="1034" t="s">
        <v>111</v>
      </c>
      <c r="C18" s="1092"/>
      <c r="D18" s="381"/>
      <c r="E18" s="382"/>
      <c r="F18" s="382"/>
      <c r="G18" s="382"/>
      <c r="H18" s="1038"/>
      <c r="I18" s="1039"/>
      <c r="J18" s="382"/>
      <c r="K18" s="382"/>
      <c r="L18" s="382"/>
      <c r="M18" s="382"/>
      <c r="N18" s="382"/>
      <c r="O18" s="382"/>
      <c r="P18" s="382"/>
      <c r="Q18" s="382"/>
      <c r="R18" s="382"/>
      <c r="S18" s="382"/>
      <c r="T18" s="382"/>
      <c r="U18" s="382"/>
      <c r="V18" s="382"/>
      <c r="W18" s="382"/>
      <c r="X18" s="382"/>
      <c r="Y18" s="382"/>
      <c r="Z18" s="999"/>
      <c r="AA18" s="1002"/>
      <c r="AB18" s="1005"/>
      <c r="AC18" s="385"/>
      <c r="AD18" s="385" t="str">
        <f>ÉPREUVES!A16</f>
        <v>LETTRES</v>
      </c>
    </row>
    <row r="19" spans="1:30" s="320" customFormat="1" ht="43.5" customHeight="1" thickBot="1" x14ac:dyDescent="0.35">
      <c r="A19" s="1113"/>
      <c r="B19" s="1036" t="s">
        <v>171</v>
      </c>
      <c r="C19" s="1115"/>
      <c r="D19" s="318"/>
      <c r="E19" s="318"/>
      <c r="F19" s="318"/>
      <c r="G19" s="318"/>
      <c r="H19" s="996"/>
      <c r="I19" s="1042"/>
      <c r="J19" s="318"/>
      <c r="K19" s="318"/>
      <c r="L19" s="318"/>
      <c r="M19" s="318"/>
      <c r="N19" s="318"/>
      <c r="O19" s="318"/>
      <c r="P19" s="318"/>
      <c r="Q19" s="318"/>
      <c r="R19" s="322"/>
      <c r="S19" s="322"/>
      <c r="T19" s="318"/>
      <c r="U19" s="322"/>
      <c r="V19" s="318"/>
      <c r="W19" s="318"/>
      <c r="X19" s="318"/>
      <c r="Y19" s="318"/>
      <c r="Z19" s="1000"/>
      <c r="AA19" s="1003"/>
      <c r="AB19" s="1006"/>
      <c r="AC19" s="321"/>
      <c r="AD19" s="321" t="str">
        <f>ÉPREUVES!A17</f>
        <v>LITTÉRATURE     PHILOSOPHIE</v>
      </c>
    </row>
    <row r="20" spans="1:30" s="212" customFormat="1" ht="28.5" customHeight="1" x14ac:dyDescent="0.25">
      <c r="A20" s="1113"/>
      <c r="B20" s="423">
        <v>0.33333333333333331</v>
      </c>
      <c r="C20" s="395">
        <v>0.35416666666666669</v>
      </c>
      <c r="D20" s="251"/>
      <c r="E20" s="855"/>
      <c r="F20" s="252"/>
      <c r="G20" s="855"/>
      <c r="H20" s="1150"/>
      <c r="I20" s="1151"/>
      <c r="J20" s="252"/>
      <c r="K20" s="252"/>
      <c r="L20" s="328"/>
      <c r="M20" s="252"/>
      <c r="N20" s="855"/>
      <c r="O20" s="252"/>
      <c r="P20" s="252"/>
      <c r="Q20" s="252"/>
      <c r="R20" s="855"/>
      <c r="S20" s="252"/>
      <c r="T20" s="855"/>
      <c r="U20" s="252"/>
      <c r="V20" s="855"/>
      <c r="W20" s="252"/>
      <c r="X20" s="252"/>
      <c r="Y20" s="256"/>
      <c r="Z20" s="345"/>
      <c r="AA20" s="1135">
        <f>COUNTA(F63:F66)</f>
        <v>0</v>
      </c>
      <c r="AB20" s="1129">
        <f>COUNTA(D63:D66,E63:E66)</f>
        <v>0</v>
      </c>
      <c r="AD20" s="213" t="str">
        <f>ÉPREUVES!A18</f>
        <v>MANAGT</v>
      </c>
    </row>
    <row r="21" spans="1:30" s="212" customFormat="1" ht="28.5" customHeight="1" thickBot="1" x14ac:dyDescent="0.3">
      <c r="A21" s="1113"/>
      <c r="B21" s="407">
        <v>0.35416666666666669</v>
      </c>
      <c r="C21" s="548">
        <v>0.375</v>
      </c>
      <c r="D21" s="275"/>
      <c r="E21" s="847"/>
      <c r="F21" s="273"/>
      <c r="G21" s="847"/>
      <c r="H21" s="986"/>
      <c r="I21" s="1385"/>
      <c r="J21" s="1384"/>
      <c r="K21" s="273"/>
      <c r="L21" s="324"/>
      <c r="M21" s="273"/>
      <c r="N21" s="847"/>
      <c r="O21" s="273"/>
      <c r="P21" s="273"/>
      <c r="Q21" s="273"/>
      <c r="R21" s="847"/>
      <c r="S21" s="273"/>
      <c r="T21" s="847"/>
      <c r="U21" s="273"/>
      <c r="V21" s="847"/>
      <c r="W21" s="273"/>
      <c r="X21" s="273"/>
      <c r="Y21" s="274"/>
      <c r="Z21" s="346"/>
      <c r="AA21" s="1136"/>
      <c r="AB21" s="1130"/>
      <c r="AD21" s="213" t="str">
        <f>ÉPREUVES!A19</f>
        <v>MATHS</v>
      </c>
    </row>
    <row r="22" spans="1:30" s="212" customFormat="1" ht="28.5" customHeight="1" x14ac:dyDescent="0.25">
      <c r="A22" s="1113"/>
      <c r="B22" s="421">
        <v>0.375</v>
      </c>
      <c r="C22" s="397">
        <v>0.39583333333333298</v>
      </c>
      <c r="D22" s="264"/>
      <c r="E22" s="849"/>
      <c r="F22" s="265"/>
      <c r="G22" s="849"/>
      <c r="H22" s="988"/>
      <c r="I22" s="989"/>
      <c r="J22" s="265"/>
      <c r="K22" s="849"/>
      <c r="L22" s="265"/>
      <c r="M22" s="849"/>
      <c r="N22" s="265"/>
      <c r="O22" s="265"/>
      <c r="P22" s="271"/>
      <c r="Q22" s="265"/>
      <c r="R22" s="271"/>
      <c r="S22" s="849"/>
      <c r="T22" s="265"/>
      <c r="U22" s="271"/>
      <c r="V22" s="849"/>
      <c r="W22" s="265"/>
      <c r="X22" s="265"/>
      <c r="Y22" s="272"/>
      <c r="Z22" s="346"/>
      <c r="AA22" s="1131" t="s">
        <v>109</v>
      </c>
      <c r="AB22" s="1131" t="s">
        <v>85</v>
      </c>
      <c r="AD22" s="213" t="str">
        <f>ÉPREUVES!A20</f>
        <v>PHILOSOPHIE</v>
      </c>
    </row>
    <row r="23" spans="1:30" s="212" customFormat="1" ht="28.5" customHeight="1" x14ac:dyDescent="0.25">
      <c r="A23" s="1113"/>
      <c r="B23" s="398">
        <v>0.39583333333333298</v>
      </c>
      <c r="C23" s="549">
        <v>0.41666666666666702</v>
      </c>
      <c r="D23" s="279"/>
      <c r="E23" s="843"/>
      <c r="F23" s="276"/>
      <c r="G23" s="843"/>
      <c r="H23" s="1122"/>
      <c r="I23" s="1123"/>
      <c r="J23" s="276"/>
      <c r="K23" s="843"/>
      <c r="L23" s="276"/>
      <c r="M23" s="843"/>
      <c r="N23" s="276"/>
      <c r="O23" s="276"/>
      <c r="P23" s="277"/>
      <c r="Q23" s="276"/>
      <c r="R23" s="843"/>
      <c r="S23" s="842"/>
      <c r="T23" s="276"/>
      <c r="U23" s="277"/>
      <c r="V23" s="843"/>
      <c r="W23" s="276"/>
      <c r="X23" s="276"/>
      <c r="Y23" s="278"/>
      <c r="Z23" s="346"/>
      <c r="AA23" s="1134"/>
      <c r="AB23" s="1134"/>
      <c r="AD23" s="213" t="str">
        <f>ÉPREUVES!A21</f>
        <v>PHYSIQUE</v>
      </c>
    </row>
    <row r="24" spans="1:30" s="212" customFormat="1" ht="28.5" customHeight="1" x14ac:dyDescent="0.25">
      <c r="A24" s="1113"/>
      <c r="B24" s="421">
        <v>0.41666666666666702</v>
      </c>
      <c r="C24" s="397">
        <v>0.4375</v>
      </c>
      <c r="D24" s="286"/>
      <c r="E24" s="845"/>
      <c r="F24" s="282"/>
      <c r="G24" s="845"/>
      <c r="H24" s="982"/>
      <c r="I24" s="983"/>
      <c r="J24" s="282"/>
      <c r="K24" s="845"/>
      <c r="L24" s="282"/>
      <c r="M24" s="858"/>
      <c r="N24" s="858"/>
      <c r="O24" s="282"/>
      <c r="P24" s="858"/>
      <c r="Q24" s="282"/>
      <c r="R24" s="287"/>
      <c r="S24" s="288"/>
      <c r="T24" s="282"/>
      <c r="U24" s="858"/>
      <c r="V24" s="845"/>
      <c r="W24" s="282"/>
      <c r="X24" s="282"/>
      <c r="Y24" s="283"/>
      <c r="Z24" s="346"/>
      <c r="AA24" s="1137">
        <v>0</v>
      </c>
      <c r="AB24" s="1139">
        <f>COUNTA(D4:AB4,D18:Y18)</f>
        <v>0</v>
      </c>
      <c r="AD24" s="213" t="str">
        <f>ÉPREUVES!A22</f>
        <v>PHYSIQUE              CHIMIE</v>
      </c>
    </row>
    <row r="25" spans="1:30" s="212" customFormat="1" ht="28.5" customHeight="1" thickBot="1" x14ac:dyDescent="0.3">
      <c r="A25" s="1113"/>
      <c r="B25" s="398">
        <v>0.4375</v>
      </c>
      <c r="C25" s="549">
        <v>0.45833333333333398</v>
      </c>
      <c r="D25" s="275"/>
      <c r="E25" s="847"/>
      <c r="F25" s="273"/>
      <c r="G25" s="847"/>
      <c r="H25" s="986"/>
      <c r="I25" s="987"/>
      <c r="J25" s="273"/>
      <c r="K25" s="847"/>
      <c r="L25" s="273"/>
      <c r="M25" s="860"/>
      <c r="N25" s="860"/>
      <c r="O25" s="273"/>
      <c r="P25" s="860"/>
      <c r="Q25" s="273"/>
      <c r="R25" s="289"/>
      <c r="S25" s="290"/>
      <c r="T25" s="273"/>
      <c r="U25" s="284"/>
      <c r="V25" s="847"/>
      <c r="W25" s="285"/>
      <c r="X25" s="273"/>
      <c r="Y25" s="274"/>
      <c r="Z25" s="346"/>
      <c r="AA25" s="1138"/>
      <c r="AB25" s="1140"/>
      <c r="AD25" s="213" t="str">
        <f>ÉPREUVES!A23</f>
        <v>PSE</v>
      </c>
    </row>
    <row r="26" spans="1:30" s="212" customFormat="1" ht="28.5" customHeight="1" x14ac:dyDescent="0.25">
      <c r="A26" s="1113"/>
      <c r="B26" s="421">
        <v>0.45833333333333298</v>
      </c>
      <c r="C26" s="397">
        <v>0.47916666666666702</v>
      </c>
      <c r="D26" s="286"/>
      <c r="E26" s="845"/>
      <c r="F26" s="282"/>
      <c r="G26" s="845"/>
      <c r="H26" s="982"/>
      <c r="I26" s="983"/>
      <c r="J26" s="282"/>
      <c r="K26" s="282"/>
      <c r="L26" s="326"/>
      <c r="M26" s="282"/>
      <c r="N26" s="845"/>
      <c r="O26" s="282"/>
      <c r="P26" s="858"/>
      <c r="Q26" s="282"/>
      <c r="R26" s="845"/>
      <c r="S26" s="844"/>
      <c r="T26" s="282"/>
      <c r="U26" s="292"/>
      <c r="V26" s="845"/>
      <c r="W26" s="291"/>
      <c r="X26" s="282"/>
      <c r="Y26" s="283"/>
      <c r="Z26" s="346"/>
      <c r="AA26" s="1141" t="s">
        <v>21</v>
      </c>
      <c r="AB26" s="1143" t="s">
        <v>88</v>
      </c>
      <c r="AD26" s="213" t="str">
        <f>ÉPREUVES!A24</f>
        <v>SES</v>
      </c>
    </row>
    <row r="27" spans="1:30" s="212" customFormat="1" ht="28.5" customHeight="1" x14ac:dyDescent="0.25">
      <c r="A27" s="1113"/>
      <c r="B27" s="398">
        <v>0.47916666666666702</v>
      </c>
      <c r="C27" s="549">
        <v>0.5</v>
      </c>
      <c r="D27" s="275"/>
      <c r="E27" s="847"/>
      <c r="F27" s="273"/>
      <c r="G27" s="847"/>
      <c r="H27" s="986"/>
      <c r="I27" s="987"/>
      <c r="J27" s="273"/>
      <c r="K27" s="273"/>
      <c r="L27" s="324"/>
      <c r="M27" s="273"/>
      <c r="N27" s="847"/>
      <c r="O27" s="273"/>
      <c r="P27" s="860"/>
      <c r="Q27" s="273"/>
      <c r="R27" s="847"/>
      <c r="S27" s="273"/>
      <c r="T27" s="847"/>
      <c r="U27" s="273"/>
      <c r="V27" s="847"/>
      <c r="W27" s="273"/>
      <c r="X27" s="273"/>
      <c r="Y27" s="274"/>
      <c r="Z27" s="346"/>
      <c r="AA27" s="1142"/>
      <c r="AB27" s="1144"/>
      <c r="AD27" s="213" t="str">
        <f>ÉPREUVES!A25</f>
        <v>SES SPE</v>
      </c>
    </row>
    <row r="28" spans="1:30" s="212" customFormat="1" ht="28.5" customHeight="1" x14ac:dyDescent="0.25">
      <c r="A28" s="1113"/>
      <c r="B28" s="424">
        <v>0.5</v>
      </c>
      <c r="C28" s="399">
        <v>0.52083333333333404</v>
      </c>
      <c r="D28" s="264"/>
      <c r="E28" s="849"/>
      <c r="F28" s="265"/>
      <c r="G28" s="849"/>
      <c r="H28" s="988"/>
      <c r="I28" s="989"/>
      <c r="J28" s="265"/>
      <c r="K28" s="265"/>
      <c r="L28" s="325"/>
      <c r="M28" s="265"/>
      <c r="N28" s="849"/>
      <c r="O28" s="265"/>
      <c r="P28" s="265"/>
      <c r="Q28" s="265"/>
      <c r="R28" s="849"/>
      <c r="S28" s="265"/>
      <c r="T28" s="849"/>
      <c r="U28" s="265"/>
      <c r="V28" s="849"/>
      <c r="W28" s="265"/>
      <c r="X28" s="265"/>
      <c r="Y28" s="272"/>
      <c r="Z28" s="346"/>
      <c r="AA28" s="1145">
        <v>0</v>
      </c>
      <c r="AB28" s="1147">
        <v>0</v>
      </c>
      <c r="AD28" s="213" t="str">
        <f>ÉPREUVES!A26</f>
        <v>SG</v>
      </c>
    </row>
    <row r="29" spans="1:30" s="212" customFormat="1" ht="28.5" customHeight="1" thickBot="1" x14ac:dyDescent="0.3">
      <c r="A29" s="1114"/>
      <c r="B29" s="400">
        <v>0.52083333333333304</v>
      </c>
      <c r="C29" s="550">
        <v>0.54166666666666696</v>
      </c>
      <c r="D29" s="253"/>
      <c r="E29" s="854"/>
      <c r="F29" s="254"/>
      <c r="G29" s="854"/>
      <c r="H29" s="990"/>
      <c r="I29" s="991"/>
      <c r="J29" s="254"/>
      <c r="K29" s="254"/>
      <c r="L29" s="327"/>
      <c r="M29" s="254"/>
      <c r="N29" s="853"/>
      <c r="O29" s="254"/>
      <c r="P29" s="254"/>
      <c r="Q29" s="254"/>
      <c r="R29" s="854"/>
      <c r="S29" s="254"/>
      <c r="T29" s="854"/>
      <c r="U29" s="254"/>
      <c r="V29" s="854"/>
      <c r="W29" s="254"/>
      <c r="X29" s="254"/>
      <c r="Y29" s="255"/>
      <c r="Z29" s="347"/>
      <c r="AA29" s="1146"/>
      <c r="AB29" s="1148"/>
      <c r="AD29" s="213" t="str">
        <f>ÉPREUVES!A27</f>
        <v>SVT</v>
      </c>
    </row>
    <row r="30" spans="1:30" ht="22.5" customHeight="1" x14ac:dyDescent="0.25">
      <c r="A30" s="393"/>
      <c r="B30" s="307"/>
      <c r="C30" s="307"/>
      <c r="D30" s="19"/>
      <c r="E30" s="20"/>
      <c r="F30" s="7"/>
      <c r="G30" s="7"/>
      <c r="H30" s="7"/>
      <c r="I30" s="7"/>
      <c r="J30" s="7"/>
      <c r="K30" s="4"/>
      <c r="L30" s="7"/>
      <c r="M30" s="7"/>
      <c r="N30" s="7"/>
      <c r="O30" s="7"/>
      <c r="P30" s="7"/>
      <c r="Q30" s="7"/>
      <c r="R30" s="7"/>
      <c r="S30" s="7"/>
      <c r="T30" s="4"/>
      <c r="U30" s="4"/>
      <c r="V30" s="4"/>
      <c r="W30" s="4"/>
      <c r="X30" s="4"/>
      <c r="Y30" s="4"/>
      <c r="Z30" s="6"/>
      <c r="AA30" s="1"/>
      <c r="AB30" s="1"/>
      <c r="AD30" s="11" t="str">
        <f>ÉPREUVES!A28</f>
        <v>TPE</v>
      </c>
    </row>
    <row r="31" spans="1:30" ht="22.5" customHeight="1" thickBot="1" x14ac:dyDescent="0.3">
      <c r="A31" s="394"/>
      <c r="B31" s="12"/>
      <c r="C31" s="12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1"/>
      <c r="AA31" s="1"/>
      <c r="AB31" s="1"/>
      <c r="AD31" s="11">
        <f>ÉPREUVES!A29</f>
        <v>0</v>
      </c>
    </row>
    <row r="32" spans="1:30" s="371" customFormat="1" ht="28.5" customHeight="1" thickBot="1" x14ac:dyDescent="0.4">
      <c r="A32" s="1089" t="s">
        <v>35</v>
      </c>
      <c r="B32" s="1049" t="s">
        <v>85</v>
      </c>
      <c r="C32" s="1050"/>
      <c r="D32" s="391"/>
      <c r="E32" s="392"/>
      <c r="F32" s="392"/>
      <c r="G32" s="392"/>
      <c r="H32" s="1095"/>
      <c r="I32" s="1096"/>
      <c r="J32" s="363"/>
      <c r="K32" s="363"/>
      <c r="L32" s="363"/>
      <c r="M32" s="363"/>
      <c r="N32" s="364"/>
      <c r="O32" s="363"/>
      <c r="P32" s="363"/>
      <c r="Q32" s="363"/>
      <c r="R32" s="365"/>
      <c r="S32" s="366"/>
      <c r="T32" s="366"/>
      <c r="U32" s="366"/>
      <c r="V32" s="366"/>
      <c r="W32" s="367"/>
      <c r="X32" s="366"/>
      <c r="Y32" s="368"/>
      <c r="Z32" s="366"/>
      <c r="AA32" s="366"/>
      <c r="AB32" s="369"/>
      <c r="AC32" s="370"/>
      <c r="AD32" s="370">
        <f>ÉPREUVES!A30</f>
        <v>0</v>
      </c>
    </row>
    <row r="33" spans="1:30" s="384" customFormat="1" ht="32.25" customHeight="1" x14ac:dyDescent="0.35">
      <c r="A33" s="1090"/>
      <c r="B33" s="1034" t="s">
        <v>111</v>
      </c>
      <c r="C33" s="1092"/>
      <c r="D33" s="381"/>
      <c r="E33" s="382"/>
      <c r="F33" s="382"/>
      <c r="G33" s="382"/>
      <c r="H33" s="1038"/>
      <c r="I33" s="1039"/>
      <c r="J33" s="382"/>
      <c r="K33" s="382"/>
      <c r="L33" s="382"/>
      <c r="M33" s="382"/>
      <c r="N33" s="382"/>
      <c r="O33" s="382"/>
      <c r="P33" s="387"/>
      <c r="Q33" s="387"/>
      <c r="R33" s="382"/>
      <c r="S33" s="382"/>
      <c r="T33" s="382"/>
      <c r="U33" s="382"/>
      <c r="V33" s="382"/>
      <c r="W33" s="382"/>
      <c r="X33" s="382"/>
      <c r="Y33" s="382"/>
      <c r="Z33" s="382"/>
      <c r="AA33" s="386"/>
      <c r="AB33" s="383"/>
      <c r="AD33" s="385">
        <f>ÉPREUVES!A31</f>
        <v>0</v>
      </c>
    </row>
    <row r="34" spans="1:30" s="320" customFormat="1" ht="43.5" customHeight="1" thickBot="1" x14ac:dyDescent="0.35">
      <c r="A34" s="1090"/>
      <c r="B34" s="1093" t="s">
        <v>171</v>
      </c>
      <c r="C34" s="1094"/>
      <c r="D34" s="318"/>
      <c r="E34" s="318"/>
      <c r="F34" s="318"/>
      <c r="G34" s="318"/>
      <c r="H34" s="996"/>
      <c r="I34" s="997"/>
      <c r="J34" s="318"/>
      <c r="K34" s="318"/>
      <c r="L34" s="318"/>
      <c r="M34" s="318"/>
      <c r="N34" s="318"/>
      <c r="O34" s="318"/>
      <c r="P34" s="318"/>
      <c r="Q34" s="318"/>
      <c r="R34" s="322"/>
      <c r="S34" s="322"/>
      <c r="T34" s="318"/>
      <c r="U34" s="322"/>
      <c r="V34" s="318"/>
      <c r="W34" s="318"/>
      <c r="X34" s="318"/>
      <c r="Y34" s="318"/>
      <c r="Z34" s="318"/>
      <c r="AA34" s="322"/>
      <c r="AB34" s="319"/>
      <c r="AC34" s="321"/>
      <c r="AD34" s="321">
        <f>ÉPREUVES!A32</f>
        <v>0</v>
      </c>
    </row>
    <row r="35" spans="1:30" s="212" customFormat="1" ht="28.5" customHeight="1" x14ac:dyDescent="0.25">
      <c r="A35" s="1090"/>
      <c r="B35" s="425">
        <v>0.54166666666666663</v>
      </c>
      <c r="C35" s="408">
        <v>0.5625</v>
      </c>
      <c r="D35" s="251"/>
      <c r="E35" s="855"/>
      <c r="F35" s="252"/>
      <c r="G35" s="855"/>
      <c r="H35" s="1150"/>
      <c r="I35" s="1151"/>
      <c r="J35" s="252"/>
      <c r="K35" s="260"/>
      <c r="L35" s="252"/>
      <c r="M35" s="252"/>
      <c r="N35" s="252"/>
      <c r="O35" s="252"/>
      <c r="P35" s="252"/>
      <c r="Q35" s="252"/>
      <c r="R35" s="252"/>
      <c r="S35" s="252"/>
      <c r="T35" s="252"/>
      <c r="U35" s="252"/>
      <c r="V35" s="252"/>
      <c r="W35" s="252"/>
      <c r="X35" s="252"/>
      <c r="Y35" s="252"/>
      <c r="Z35" s="252"/>
      <c r="AA35" s="252"/>
      <c r="AB35" s="256"/>
      <c r="AD35" s="213">
        <f>ÉPREUVES!A33</f>
        <v>0</v>
      </c>
    </row>
    <row r="36" spans="1:30" s="212" customFormat="1" ht="28.5" customHeight="1" x14ac:dyDescent="0.25">
      <c r="A36" s="1090"/>
      <c r="B36" s="409">
        <v>0.5625</v>
      </c>
      <c r="C36" s="551">
        <v>0.58333333333333337</v>
      </c>
      <c r="D36" s="275"/>
      <c r="E36" s="847"/>
      <c r="F36" s="273"/>
      <c r="G36" s="847"/>
      <c r="H36" s="986"/>
      <c r="I36" s="987"/>
      <c r="J36" s="273"/>
      <c r="K36" s="860"/>
      <c r="L36" s="273"/>
      <c r="M36" s="273"/>
      <c r="N36" s="273"/>
      <c r="O36" s="273"/>
      <c r="P36" s="273"/>
      <c r="Q36" s="273"/>
      <c r="R36" s="273"/>
      <c r="S36" s="273"/>
      <c r="T36" s="273"/>
      <c r="U36" s="273"/>
      <c r="V36" s="273"/>
      <c r="W36" s="273"/>
      <c r="X36" s="273"/>
      <c r="Y36" s="273"/>
      <c r="Z36" s="273"/>
      <c r="AA36" s="273"/>
      <c r="AB36" s="274"/>
      <c r="AD36" s="213">
        <f>ÉPREUVES!A34</f>
        <v>0</v>
      </c>
    </row>
    <row r="37" spans="1:30" s="212" customFormat="1" ht="28.5" customHeight="1" x14ac:dyDescent="0.25">
      <c r="A37" s="1090"/>
      <c r="B37" s="426">
        <v>0.58333333333333337</v>
      </c>
      <c r="C37" s="410">
        <v>0.60416666666666663</v>
      </c>
      <c r="D37" s="264"/>
      <c r="E37" s="849"/>
      <c r="F37" s="265"/>
      <c r="G37" s="849"/>
      <c r="H37" s="988"/>
      <c r="I37" s="989"/>
      <c r="J37" s="265"/>
      <c r="K37" s="271"/>
      <c r="L37" s="265"/>
      <c r="M37" s="849"/>
      <c r="N37" s="265"/>
      <c r="O37" s="265"/>
      <c r="P37" s="265"/>
      <c r="Q37" s="265"/>
      <c r="R37" s="265"/>
      <c r="S37" s="265"/>
      <c r="T37" s="265"/>
      <c r="U37" s="265"/>
      <c r="V37" s="265"/>
      <c r="W37" s="265"/>
      <c r="X37" s="265"/>
      <c r="Y37" s="265"/>
      <c r="Z37" s="265"/>
      <c r="AA37" s="265"/>
      <c r="AB37" s="272"/>
      <c r="AD37" s="213">
        <f>ÉPREUVES!A35</f>
        <v>0</v>
      </c>
    </row>
    <row r="38" spans="1:30" s="212" customFormat="1" ht="28.5" customHeight="1" x14ac:dyDescent="0.25">
      <c r="A38" s="1090"/>
      <c r="B38" s="409">
        <v>0.60416666666666696</v>
      </c>
      <c r="C38" s="551">
        <v>0.625</v>
      </c>
      <c r="D38" s="279"/>
      <c r="E38" s="843"/>
      <c r="F38" s="276"/>
      <c r="G38" s="843"/>
      <c r="H38" s="1122"/>
      <c r="I38" s="1123"/>
      <c r="J38" s="276"/>
      <c r="K38" s="277"/>
      <c r="L38" s="276"/>
      <c r="M38" s="843"/>
      <c r="N38" s="276"/>
      <c r="O38" s="276"/>
      <c r="P38" s="276"/>
      <c r="Q38" s="276"/>
      <c r="R38" s="276"/>
      <c r="S38" s="276"/>
      <c r="T38" s="276"/>
      <c r="U38" s="276"/>
      <c r="V38" s="276"/>
      <c r="W38" s="276"/>
      <c r="X38" s="276"/>
      <c r="Y38" s="276"/>
      <c r="Z38" s="276"/>
      <c r="AA38" s="276"/>
      <c r="AB38" s="278"/>
      <c r="AD38" s="213">
        <f>ÉPREUVES!A36</f>
        <v>0</v>
      </c>
    </row>
    <row r="39" spans="1:30" s="212" customFormat="1" ht="28.5" customHeight="1" x14ac:dyDescent="0.25">
      <c r="A39" s="1090"/>
      <c r="B39" s="426">
        <v>0.625</v>
      </c>
      <c r="C39" s="410">
        <v>0.64583333333333304</v>
      </c>
      <c r="D39" s="286"/>
      <c r="E39" s="845"/>
      <c r="F39" s="282"/>
      <c r="G39" s="845"/>
      <c r="H39" s="982"/>
      <c r="I39" s="983"/>
      <c r="J39" s="282"/>
      <c r="K39" s="858"/>
      <c r="L39" s="282"/>
      <c r="M39" s="845"/>
      <c r="N39" s="282"/>
      <c r="O39" s="282"/>
      <c r="P39" s="282"/>
      <c r="Q39" s="282"/>
      <c r="R39" s="282"/>
      <c r="S39" s="282"/>
      <c r="T39" s="282"/>
      <c r="U39" s="282"/>
      <c r="V39" s="282"/>
      <c r="W39" s="282"/>
      <c r="X39" s="282"/>
      <c r="Y39" s="282"/>
      <c r="Z39" s="282"/>
      <c r="AA39" s="282"/>
      <c r="AB39" s="283"/>
      <c r="AD39" s="213">
        <f>ÉPREUVES!A37</f>
        <v>0</v>
      </c>
    </row>
    <row r="40" spans="1:30" s="212" customFormat="1" ht="28.5" customHeight="1" x14ac:dyDescent="0.25">
      <c r="A40" s="1090"/>
      <c r="B40" s="409">
        <v>0.64583333333333304</v>
      </c>
      <c r="C40" s="551">
        <v>0.66666666666666596</v>
      </c>
      <c r="D40" s="275"/>
      <c r="E40" s="847"/>
      <c r="F40" s="273"/>
      <c r="G40" s="847"/>
      <c r="H40" s="986"/>
      <c r="I40" s="987"/>
      <c r="J40" s="273"/>
      <c r="K40" s="860"/>
      <c r="L40" s="273"/>
      <c r="M40" s="847"/>
      <c r="N40" s="273"/>
      <c r="O40" s="273"/>
      <c r="P40" s="273"/>
      <c r="Q40" s="273"/>
      <c r="R40" s="273"/>
      <c r="S40" s="273"/>
      <c r="T40" s="273"/>
      <c r="U40" s="273"/>
      <c r="V40" s="273"/>
      <c r="W40" s="273"/>
      <c r="X40" s="273"/>
      <c r="Y40" s="273"/>
      <c r="Z40" s="273"/>
      <c r="AA40" s="273"/>
      <c r="AB40" s="274"/>
      <c r="AD40" s="213">
        <f>ÉPREUVES!A38</f>
        <v>0</v>
      </c>
    </row>
    <row r="41" spans="1:30" s="212" customFormat="1" ht="28.5" customHeight="1" x14ac:dyDescent="0.25">
      <c r="A41" s="1090"/>
      <c r="B41" s="426">
        <v>0.66666666666666696</v>
      </c>
      <c r="C41" s="410">
        <v>0.687499999999999</v>
      </c>
      <c r="D41" s="286"/>
      <c r="E41" s="845"/>
      <c r="F41" s="282"/>
      <c r="G41" s="845"/>
      <c r="H41" s="982"/>
      <c r="I41" s="983"/>
      <c r="J41" s="282"/>
      <c r="K41" s="858"/>
      <c r="L41" s="282"/>
      <c r="M41" s="282"/>
      <c r="N41" s="282"/>
      <c r="O41" s="282"/>
      <c r="P41" s="282"/>
      <c r="Q41" s="282"/>
      <c r="R41" s="282"/>
      <c r="S41" s="282"/>
      <c r="T41" s="282"/>
      <c r="U41" s="282"/>
      <c r="V41" s="282"/>
      <c r="W41" s="282"/>
      <c r="X41" s="282"/>
      <c r="Y41" s="282"/>
      <c r="Z41" s="282"/>
      <c r="AA41" s="282"/>
      <c r="AB41" s="283"/>
      <c r="AD41" s="213">
        <f>ÉPREUVES!A39</f>
        <v>0</v>
      </c>
    </row>
    <row r="42" spans="1:30" s="212" customFormat="1" ht="28.5" customHeight="1" x14ac:dyDescent="0.25">
      <c r="A42" s="1090"/>
      <c r="B42" s="409">
        <v>0.6875</v>
      </c>
      <c r="C42" s="551">
        <v>0.70833333333333304</v>
      </c>
      <c r="D42" s="275"/>
      <c r="E42" s="847"/>
      <c r="F42" s="273"/>
      <c r="G42" s="847"/>
      <c r="H42" s="986"/>
      <c r="I42" s="987"/>
      <c r="J42" s="273"/>
      <c r="K42" s="860"/>
      <c r="L42" s="273"/>
      <c r="M42" s="273"/>
      <c r="N42" s="273"/>
      <c r="O42" s="273"/>
      <c r="P42" s="273"/>
      <c r="Q42" s="273"/>
      <c r="R42" s="273"/>
      <c r="S42" s="273"/>
      <c r="T42" s="273"/>
      <c r="U42" s="273"/>
      <c r="V42" s="273"/>
      <c r="W42" s="273"/>
      <c r="X42" s="273"/>
      <c r="Y42" s="273"/>
      <c r="Z42" s="273"/>
      <c r="AA42" s="273"/>
      <c r="AB42" s="274"/>
      <c r="AD42" s="213">
        <f>ÉPREUVES!A40</f>
        <v>0</v>
      </c>
    </row>
    <row r="43" spans="1:30" s="212" customFormat="1" ht="28.5" customHeight="1" x14ac:dyDescent="0.25">
      <c r="A43" s="1090"/>
      <c r="B43" s="427">
        <v>0.70833333333333404</v>
      </c>
      <c r="C43" s="411">
        <v>0.72916666666666596</v>
      </c>
      <c r="D43" s="264"/>
      <c r="E43" s="849"/>
      <c r="F43" s="265"/>
      <c r="G43" s="849"/>
      <c r="H43" s="988"/>
      <c r="I43" s="989"/>
      <c r="J43" s="265"/>
      <c r="K43" s="271"/>
      <c r="L43" s="265"/>
      <c r="M43" s="265"/>
      <c r="N43" s="265"/>
      <c r="O43" s="265"/>
      <c r="P43" s="265"/>
      <c r="Q43" s="265"/>
      <c r="R43" s="265"/>
      <c r="S43" s="265"/>
      <c r="T43" s="265"/>
      <c r="U43" s="265"/>
      <c r="V43" s="265"/>
      <c r="W43" s="265"/>
      <c r="X43" s="265"/>
      <c r="Y43" s="265"/>
      <c r="Z43" s="265"/>
      <c r="AA43" s="265"/>
      <c r="AB43" s="272"/>
      <c r="AD43" s="213">
        <f>ÉPREUVES!A41</f>
        <v>0</v>
      </c>
    </row>
    <row r="44" spans="1:30" s="212" customFormat="1" ht="28.5" customHeight="1" thickBot="1" x14ac:dyDescent="0.3">
      <c r="A44" s="1090"/>
      <c r="B44" s="412">
        <v>0.72916666666666696</v>
      </c>
      <c r="C44" s="552">
        <v>0.749999999999999</v>
      </c>
      <c r="D44" s="253"/>
      <c r="E44" s="854"/>
      <c r="F44" s="254"/>
      <c r="G44" s="854"/>
      <c r="H44" s="990"/>
      <c r="I44" s="991"/>
      <c r="J44" s="254"/>
      <c r="K44" s="859"/>
      <c r="L44" s="854"/>
      <c r="M44" s="254"/>
      <c r="N44" s="853"/>
      <c r="O44" s="254"/>
      <c r="P44" s="254"/>
      <c r="Q44" s="254"/>
      <c r="R44" s="854"/>
      <c r="S44" s="254"/>
      <c r="T44" s="854"/>
      <c r="U44" s="254"/>
      <c r="V44" s="854"/>
      <c r="W44" s="254"/>
      <c r="X44" s="254"/>
      <c r="Y44" s="854"/>
      <c r="Z44" s="254"/>
      <c r="AA44" s="254"/>
      <c r="AB44" s="255"/>
      <c r="AD44" s="213">
        <f>ÉPREUVES!A42</f>
        <v>0</v>
      </c>
    </row>
    <row r="45" spans="1:30" ht="15.75" thickBot="1" x14ac:dyDescent="0.3">
      <c r="A45" s="1090"/>
      <c r="B45" s="13"/>
      <c r="C45" s="13"/>
      <c r="D45" s="349"/>
      <c r="E45" s="350"/>
      <c r="F45" s="3"/>
      <c r="G45" s="3"/>
      <c r="H45" s="3"/>
      <c r="I45" s="3"/>
      <c r="J45" s="3"/>
      <c r="K45" s="3"/>
      <c r="L45" s="3"/>
      <c r="M45" s="3"/>
      <c r="N45" s="2"/>
      <c r="O45" s="4"/>
      <c r="P45" s="4"/>
      <c r="Q45" s="3"/>
      <c r="R45" s="3"/>
      <c r="S45" s="3"/>
      <c r="T45" s="3"/>
      <c r="U45" s="3"/>
      <c r="V45" s="3"/>
      <c r="W45" s="5"/>
      <c r="X45" s="5"/>
      <c r="Y45" s="5"/>
      <c r="AB45" s="5"/>
      <c r="AD45" s="11">
        <f>ÉPREUVES!A43</f>
        <v>0</v>
      </c>
    </row>
    <row r="46" spans="1:30" s="371" customFormat="1" ht="28.5" customHeight="1" thickBot="1" x14ac:dyDescent="0.4">
      <c r="A46" s="1090"/>
      <c r="B46" s="1049" t="s">
        <v>85</v>
      </c>
      <c r="C46" s="1050"/>
      <c r="D46" s="372"/>
      <c r="E46" s="373"/>
      <c r="F46" s="373"/>
      <c r="G46" s="373"/>
      <c r="H46" s="992"/>
      <c r="I46" s="993"/>
      <c r="J46" s="373"/>
      <c r="K46" s="373"/>
      <c r="L46" s="374"/>
      <c r="M46" s="375"/>
      <c r="N46" s="375"/>
      <c r="O46" s="375"/>
      <c r="P46" s="374"/>
      <c r="Q46" s="374"/>
      <c r="R46" s="374"/>
      <c r="S46" s="374"/>
      <c r="T46" s="374"/>
      <c r="U46" s="376"/>
      <c r="V46" s="376"/>
      <c r="W46" s="377"/>
      <c r="X46" s="377"/>
      <c r="Y46" s="378"/>
      <c r="Z46" s="998" t="s">
        <v>111</v>
      </c>
      <c r="AA46" s="1001" t="s">
        <v>106</v>
      </c>
      <c r="AB46" s="1004" t="s">
        <v>100</v>
      </c>
      <c r="AC46" s="370"/>
      <c r="AD46" s="370">
        <f>ÉPREUVES!A44</f>
        <v>0</v>
      </c>
    </row>
    <row r="47" spans="1:30" s="384" customFormat="1" ht="32.25" customHeight="1" x14ac:dyDescent="0.35">
      <c r="A47" s="1090"/>
      <c r="B47" s="1034" t="s">
        <v>111</v>
      </c>
      <c r="C47" s="1092"/>
      <c r="D47" s="381"/>
      <c r="E47" s="382"/>
      <c r="F47" s="382"/>
      <c r="G47" s="382"/>
      <c r="H47" s="1038"/>
      <c r="I47" s="1039"/>
      <c r="J47" s="382"/>
      <c r="K47" s="382"/>
      <c r="L47" s="382"/>
      <c r="M47" s="382"/>
      <c r="N47" s="382"/>
      <c r="O47" s="382"/>
      <c r="P47" s="382"/>
      <c r="Q47" s="388"/>
      <c r="R47" s="382"/>
      <c r="S47" s="382"/>
      <c r="T47" s="388"/>
      <c r="U47" s="382"/>
      <c r="V47" s="382"/>
      <c r="W47" s="382"/>
      <c r="X47" s="382"/>
      <c r="Y47" s="382"/>
      <c r="Z47" s="999"/>
      <c r="AA47" s="1002"/>
      <c r="AB47" s="1005"/>
      <c r="AC47" s="385"/>
      <c r="AD47" s="385">
        <f>ÉPREUVES!A45</f>
        <v>0</v>
      </c>
    </row>
    <row r="48" spans="1:30" s="320" customFormat="1" ht="43.5" customHeight="1" thickBot="1" x14ac:dyDescent="0.35">
      <c r="A48" s="1090"/>
      <c r="B48" s="1036" t="s">
        <v>171</v>
      </c>
      <c r="C48" s="1115"/>
      <c r="D48" s="318"/>
      <c r="E48" s="318"/>
      <c r="F48" s="318"/>
      <c r="G48" s="318"/>
      <c r="H48" s="996"/>
      <c r="I48" s="997"/>
      <c r="J48" s="318"/>
      <c r="K48" s="318"/>
      <c r="L48" s="318"/>
      <c r="M48" s="318"/>
      <c r="N48" s="318"/>
      <c r="O48" s="318"/>
      <c r="P48" s="318"/>
      <c r="Q48" s="318"/>
      <c r="R48" s="322"/>
      <c r="S48" s="322"/>
      <c r="T48" s="318"/>
      <c r="U48" s="322"/>
      <c r="V48" s="318"/>
      <c r="W48" s="318"/>
      <c r="X48" s="318"/>
      <c r="Y48" s="318"/>
      <c r="Z48" s="1000"/>
      <c r="AA48" s="1003"/>
      <c r="AB48" s="1006"/>
      <c r="AC48" s="321"/>
      <c r="AD48" s="321">
        <f>ÉPREUVES!A46</f>
        <v>0</v>
      </c>
    </row>
    <row r="49" spans="1:30" s="212" customFormat="1" ht="28.5" customHeight="1" x14ac:dyDescent="0.25">
      <c r="A49" s="1090"/>
      <c r="B49" s="425">
        <v>0.54166666666666663</v>
      </c>
      <c r="C49" s="408">
        <v>0.5625</v>
      </c>
      <c r="D49" s="251"/>
      <c r="E49" s="855"/>
      <c r="F49" s="252"/>
      <c r="G49" s="855"/>
      <c r="H49" s="1150"/>
      <c r="I49" s="1151"/>
      <c r="J49" s="252"/>
      <c r="K49" s="252"/>
      <c r="L49" s="855"/>
      <c r="M49" s="252"/>
      <c r="N49" s="252"/>
      <c r="O49" s="252"/>
      <c r="P49" s="252"/>
      <c r="Q49" s="1383"/>
      <c r="R49" s="252"/>
      <c r="S49" s="252"/>
      <c r="T49" s="1383"/>
      <c r="U49" s="252"/>
      <c r="V49" s="855"/>
      <c r="W49" s="252"/>
      <c r="X49" s="252"/>
      <c r="Y49" s="256"/>
      <c r="Z49" s="345"/>
      <c r="AA49" s="1135">
        <f>COUNTA(E231:E234)</f>
        <v>0</v>
      </c>
      <c r="AB49" s="1129">
        <f>COUNTA(C231:C234,D231:D234)</f>
        <v>0</v>
      </c>
      <c r="AD49" s="213">
        <f>ÉPREUVES!A47</f>
        <v>0</v>
      </c>
    </row>
    <row r="50" spans="1:30" s="212" customFormat="1" ht="28.5" customHeight="1" thickBot="1" x14ac:dyDescent="0.3">
      <c r="A50" s="1090"/>
      <c r="B50" s="419">
        <v>0.5625</v>
      </c>
      <c r="C50" s="554">
        <v>0.58333333333333337</v>
      </c>
      <c r="D50" s="275"/>
      <c r="E50" s="847"/>
      <c r="F50" s="273"/>
      <c r="G50" s="847"/>
      <c r="H50" s="986"/>
      <c r="I50" s="1385"/>
      <c r="J50" s="1384"/>
      <c r="K50" s="273"/>
      <c r="L50" s="847"/>
      <c r="M50" s="273"/>
      <c r="N50" s="273"/>
      <c r="O50" s="273"/>
      <c r="P50" s="273"/>
      <c r="Q50" s="273"/>
      <c r="R50" s="273"/>
      <c r="S50" s="273"/>
      <c r="T50" s="273"/>
      <c r="U50" s="273"/>
      <c r="V50" s="847"/>
      <c r="W50" s="273"/>
      <c r="X50" s="273"/>
      <c r="Y50" s="274"/>
      <c r="Z50" s="346"/>
      <c r="AA50" s="1136"/>
      <c r="AB50" s="1130"/>
      <c r="AD50" s="213">
        <f>ÉPREUVES!A48</f>
        <v>0</v>
      </c>
    </row>
    <row r="51" spans="1:30" s="212" customFormat="1" ht="28.5" customHeight="1" x14ac:dyDescent="0.25">
      <c r="A51" s="1090"/>
      <c r="B51" s="426">
        <v>0.58333333333333337</v>
      </c>
      <c r="C51" s="410">
        <v>0.60416666666666663</v>
      </c>
      <c r="D51" s="264"/>
      <c r="E51" s="849"/>
      <c r="F51" s="265"/>
      <c r="G51" s="849"/>
      <c r="H51" s="988"/>
      <c r="I51" s="989"/>
      <c r="J51" s="265"/>
      <c r="K51" s="849"/>
      <c r="L51" s="265"/>
      <c r="M51" s="265"/>
      <c r="N51" s="265"/>
      <c r="O51" s="265"/>
      <c r="P51" s="265"/>
      <c r="Q51" s="281"/>
      <c r="R51" s="265"/>
      <c r="S51" s="265"/>
      <c r="T51" s="281"/>
      <c r="U51" s="271"/>
      <c r="V51" s="849"/>
      <c r="W51" s="265"/>
      <c r="X51" s="265"/>
      <c r="Y51" s="272"/>
      <c r="Z51" s="346"/>
      <c r="AA51" s="1131" t="s">
        <v>109</v>
      </c>
      <c r="AB51" s="1131" t="s">
        <v>85</v>
      </c>
      <c r="AD51" s="213">
        <f>ÉPREUVES!A49</f>
        <v>0</v>
      </c>
    </row>
    <row r="52" spans="1:30" s="212" customFormat="1" ht="28.5" customHeight="1" x14ac:dyDescent="0.25">
      <c r="A52" s="1090"/>
      <c r="B52" s="409">
        <v>0.60416666666666696</v>
      </c>
      <c r="C52" s="551">
        <v>0.625</v>
      </c>
      <c r="D52" s="279"/>
      <c r="E52" s="843"/>
      <c r="F52" s="276"/>
      <c r="G52" s="843"/>
      <c r="H52" s="1122"/>
      <c r="I52" s="1123"/>
      <c r="J52" s="276"/>
      <c r="K52" s="843"/>
      <c r="L52" s="276"/>
      <c r="M52" s="276"/>
      <c r="N52" s="276"/>
      <c r="O52" s="276"/>
      <c r="P52" s="276"/>
      <c r="Q52" s="1368"/>
      <c r="R52" s="276"/>
      <c r="S52" s="276"/>
      <c r="T52" s="1368"/>
      <c r="U52" s="277"/>
      <c r="V52" s="843"/>
      <c r="W52" s="276"/>
      <c r="X52" s="276"/>
      <c r="Y52" s="278"/>
      <c r="Z52" s="346"/>
      <c r="AA52" s="1132"/>
      <c r="AB52" s="1132"/>
      <c r="AD52" s="213">
        <f>ÉPREUVES!A50</f>
        <v>0</v>
      </c>
    </row>
    <row r="53" spans="1:30" s="212" customFormat="1" ht="28.5" customHeight="1" x14ac:dyDescent="0.25">
      <c r="A53" s="1090"/>
      <c r="B53" s="426">
        <v>0.625</v>
      </c>
      <c r="C53" s="410">
        <v>0.64583333333333304</v>
      </c>
      <c r="D53" s="286"/>
      <c r="E53" s="845"/>
      <c r="F53" s="282"/>
      <c r="G53" s="845"/>
      <c r="H53" s="982"/>
      <c r="I53" s="983"/>
      <c r="J53" s="282"/>
      <c r="K53" s="845"/>
      <c r="L53" s="282"/>
      <c r="M53" s="282"/>
      <c r="N53" s="282"/>
      <c r="O53" s="282"/>
      <c r="P53" s="282"/>
      <c r="Q53" s="291"/>
      <c r="R53" s="282"/>
      <c r="S53" s="282"/>
      <c r="T53" s="291"/>
      <c r="U53" s="858"/>
      <c r="V53" s="845"/>
      <c r="W53" s="282"/>
      <c r="X53" s="282"/>
      <c r="Y53" s="283"/>
      <c r="Z53" s="346"/>
      <c r="AA53" s="1137">
        <v>0</v>
      </c>
      <c r="AB53" s="1139">
        <f>COUNTA(D33:AB33,D47:Y47)</f>
        <v>0</v>
      </c>
      <c r="AD53" s="213">
        <f>ÉPREUVES!A51</f>
        <v>0</v>
      </c>
    </row>
    <row r="54" spans="1:30" s="212" customFormat="1" ht="28.5" customHeight="1" thickBot="1" x14ac:dyDescent="0.3">
      <c r="A54" s="1090"/>
      <c r="B54" s="409">
        <v>0.64583333333333304</v>
      </c>
      <c r="C54" s="551">
        <v>0.66666666666666596</v>
      </c>
      <c r="D54" s="275"/>
      <c r="E54" s="847"/>
      <c r="F54" s="273"/>
      <c r="G54" s="847"/>
      <c r="H54" s="986"/>
      <c r="I54" s="987"/>
      <c r="J54" s="273"/>
      <c r="K54" s="847"/>
      <c r="L54" s="273"/>
      <c r="M54" s="273"/>
      <c r="N54" s="273"/>
      <c r="O54" s="273"/>
      <c r="P54" s="273"/>
      <c r="Q54" s="285"/>
      <c r="R54" s="273"/>
      <c r="S54" s="273"/>
      <c r="T54" s="285"/>
      <c r="U54" s="284"/>
      <c r="V54" s="847"/>
      <c r="W54" s="285"/>
      <c r="X54" s="273"/>
      <c r="Y54" s="274"/>
      <c r="Z54" s="346"/>
      <c r="AA54" s="1138"/>
      <c r="AB54" s="1140"/>
      <c r="AD54" s="213">
        <f>ÉPREUVES!A52</f>
        <v>0</v>
      </c>
    </row>
    <row r="55" spans="1:30" s="212" customFormat="1" ht="28.5" customHeight="1" x14ac:dyDescent="0.25">
      <c r="A55" s="1090"/>
      <c r="B55" s="426">
        <v>0.66666666666666696</v>
      </c>
      <c r="C55" s="410">
        <v>0.687499999999999</v>
      </c>
      <c r="D55" s="264"/>
      <c r="E55" s="849"/>
      <c r="F55" s="265"/>
      <c r="G55" s="849"/>
      <c r="H55" s="988"/>
      <c r="I55" s="989"/>
      <c r="J55" s="265"/>
      <c r="K55" s="265"/>
      <c r="L55" s="849"/>
      <c r="M55" s="265"/>
      <c r="N55" s="265"/>
      <c r="O55" s="265"/>
      <c r="P55" s="265"/>
      <c r="Q55" s="265"/>
      <c r="R55" s="265"/>
      <c r="S55" s="265"/>
      <c r="T55" s="265"/>
      <c r="U55" s="280"/>
      <c r="V55" s="849"/>
      <c r="W55" s="281"/>
      <c r="X55" s="265"/>
      <c r="Y55" s="272"/>
      <c r="Z55" s="346"/>
      <c r="AA55" s="1141" t="s">
        <v>21</v>
      </c>
      <c r="AB55" s="1143" t="s">
        <v>88</v>
      </c>
      <c r="AD55" s="213">
        <f>ÉPREUVES!A53</f>
        <v>0</v>
      </c>
    </row>
    <row r="56" spans="1:30" s="212" customFormat="1" ht="28.5" customHeight="1" x14ac:dyDescent="0.25">
      <c r="A56" s="1090"/>
      <c r="B56" s="409">
        <v>0.6875</v>
      </c>
      <c r="C56" s="551">
        <v>0.70833333333333304</v>
      </c>
      <c r="D56" s="279"/>
      <c r="E56" s="843"/>
      <c r="F56" s="276"/>
      <c r="G56" s="843"/>
      <c r="H56" s="1122"/>
      <c r="I56" s="1123"/>
      <c r="J56" s="276"/>
      <c r="K56" s="276"/>
      <c r="L56" s="843"/>
      <c r="M56" s="276"/>
      <c r="N56" s="276"/>
      <c r="O56" s="276"/>
      <c r="P56" s="276"/>
      <c r="Q56" s="276"/>
      <c r="R56" s="276"/>
      <c r="S56" s="276"/>
      <c r="T56" s="276"/>
      <c r="U56" s="276"/>
      <c r="V56" s="843"/>
      <c r="W56" s="276"/>
      <c r="X56" s="276"/>
      <c r="Y56" s="278"/>
      <c r="Z56" s="346"/>
      <c r="AA56" s="1142"/>
      <c r="AB56" s="1144"/>
      <c r="AD56" s="213">
        <f>ÉPREUVES!A54</f>
        <v>0</v>
      </c>
    </row>
    <row r="57" spans="1:30" s="212" customFormat="1" ht="28.5" customHeight="1" x14ac:dyDescent="0.25">
      <c r="A57" s="1090"/>
      <c r="B57" s="427">
        <v>0.70833333333333404</v>
      </c>
      <c r="C57" s="411">
        <v>0.72916666666666596</v>
      </c>
      <c r="D57" s="286"/>
      <c r="E57" s="845"/>
      <c r="F57" s="282"/>
      <c r="G57" s="845"/>
      <c r="H57" s="982"/>
      <c r="I57" s="983"/>
      <c r="J57" s="282"/>
      <c r="K57" s="282"/>
      <c r="L57" s="845"/>
      <c r="M57" s="282"/>
      <c r="N57" s="282"/>
      <c r="O57" s="282"/>
      <c r="P57" s="282"/>
      <c r="Q57" s="282"/>
      <c r="R57" s="282"/>
      <c r="S57" s="282"/>
      <c r="T57" s="282"/>
      <c r="U57" s="282"/>
      <c r="V57" s="845"/>
      <c r="W57" s="282"/>
      <c r="X57" s="282"/>
      <c r="Y57" s="283"/>
      <c r="Z57" s="346"/>
      <c r="AA57" s="1145">
        <v>0</v>
      </c>
      <c r="AB57" s="1147">
        <v>0</v>
      </c>
      <c r="AD57" s="213">
        <f>ÉPREUVES!A55</f>
        <v>0</v>
      </c>
    </row>
    <row r="58" spans="1:30" s="212" customFormat="1" ht="28.5" customHeight="1" thickBot="1" x14ac:dyDescent="0.3">
      <c r="A58" s="1091"/>
      <c r="B58" s="412">
        <v>0.72916666666666696</v>
      </c>
      <c r="C58" s="552">
        <v>0.749999999999999</v>
      </c>
      <c r="D58" s="253"/>
      <c r="E58" s="854"/>
      <c r="F58" s="254"/>
      <c r="G58" s="854"/>
      <c r="H58" s="990"/>
      <c r="I58" s="991"/>
      <c r="J58" s="254"/>
      <c r="K58" s="254"/>
      <c r="L58" s="854"/>
      <c r="M58" s="254"/>
      <c r="N58" s="853"/>
      <c r="O58" s="254"/>
      <c r="P58" s="254"/>
      <c r="Q58" s="254"/>
      <c r="R58" s="854"/>
      <c r="S58" s="254"/>
      <c r="T58" s="854"/>
      <c r="U58" s="254"/>
      <c r="V58" s="854"/>
      <c r="W58" s="254"/>
      <c r="X58" s="254"/>
      <c r="Y58" s="255"/>
      <c r="Z58" s="347"/>
      <c r="AA58" s="1146"/>
      <c r="AB58" s="1148"/>
      <c r="AD58" s="213">
        <f>ÉPREUVES!A56</f>
        <v>0</v>
      </c>
    </row>
    <row r="59" spans="1:30" ht="66.75" customHeight="1" thickBot="1" x14ac:dyDescent="0.3">
      <c r="A59" s="8"/>
      <c r="B59" s="14"/>
      <c r="C59" s="14"/>
      <c r="D59" s="3"/>
      <c r="E59" s="3"/>
      <c r="F59" s="3"/>
      <c r="G59" s="3"/>
      <c r="H59" s="3"/>
      <c r="I59" s="3"/>
      <c r="J59" s="1"/>
      <c r="K59" s="1"/>
      <c r="L59" s="3"/>
      <c r="M59" s="3"/>
      <c r="N59" s="3"/>
      <c r="O59" s="3"/>
      <c r="P59" s="1"/>
      <c r="Q59" s="1"/>
      <c r="R59" s="1"/>
      <c r="S59" s="3"/>
      <c r="T59" s="3"/>
      <c r="U59" s="3"/>
      <c r="V59" s="3"/>
      <c r="W59" s="4"/>
      <c r="X59" s="3"/>
      <c r="Y59" s="1"/>
      <c r="Z59" s="6"/>
      <c r="AA59" s="6"/>
      <c r="AB59" s="1"/>
      <c r="AD59" s="11">
        <f>ÉPREUVES!A57</f>
        <v>0</v>
      </c>
    </row>
    <row r="60" spans="1:30" ht="48.75" customHeight="1" thickBot="1" x14ac:dyDescent="0.3">
      <c r="A60" s="1063" t="s">
        <v>0</v>
      </c>
      <c r="B60" s="1064"/>
      <c r="C60" s="1064"/>
      <c r="D60" s="1064"/>
      <c r="E60" s="1064"/>
      <c r="F60" s="1065"/>
      <c r="H60" s="1105" t="s">
        <v>105</v>
      </c>
      <c r="I60" s="1106"/>
      <c r="J60" s="1106"/>
      <c r="K60" s="1106"/>
      <c r="L60" s="1107"/>
      <c r="O60" s="1081" t="s">
        <v>51</v>
      </c>
      <c r="P60" s="1082"/>
      <c r="R60" s="1057" t="s">
        <v>166</v>
      </c>
      <c r="S60" s="1152"/>
      <c r="T60" s="1072" t="s">
        <v>167</v>
      </c>
      <c r="U60" s="1073"/>
      <c r="V60" s="1073"/>
      <c r="W60" s="1073"/>
      <c r="X60" s="1073"/>
      <c r="Y60" s="1073"/>
      <c r="Z60" s="1073"/>
      <c r="AA60" s="1073"/>
      <c r="AB60" s="1074"/>
      <c r="AD60" s="11">
        <f>ÉPREUVES!A59</f>
        <v>0</v>
      </c>
    </row>
    <row r="61" spans="1:30" ht="32.25" customHeight="1" thickBot="1" x14ac:dyDescent="0.3">
      <c r="A61" s="1087" t="s">
        <v>110</v>
      </c>
      <c r="B61" s="1088"/>
      <c r="C61" s="1088"/>
      <c r="D61" s="1070" t="s">
        <v>52</v>
      </c>
      <c r="E61" s="1097" t="s">
        <v>168</v>
      </c>
      <c r="F61" s="359" t="s">
        <v>106</v>
      </c>
      <c r="H61" s="1120" t="s">
        <v>110</v>
      </c>
      <c r="I61" s="1121"/>
      <c r="J61" s="1108" t="s">
        <v>52</v>
      </c>
      <c r="K61" s="1110" t="s">
        <v>168</v>
      </c>
      <c r="L61" s="359" t="s">
        <v>106</v>
      </c>
      <c r="O61" s="1083"/>
      <c r="P61" s="1084"/>
      <c r="R61" s="1153"/>
      <c r="S61" s="1154"/>
      <c r="T61" s="1075"/>
      <c r="U61" s="1076"/>
      <c r="V61" s="1076"/>
      <c r="W61" s="1076"/>
      <c r="X61" s="1076"/>
      <c r="Y61" s="1076"/>
      <c r="Z61" s="1076"/>
      <c r="AA61" s="1076"/>
      <c r="AB61" s="1077"/>
      <c r="AD61" s="11">
        <f>ÉPREUVES!A60</f>
        <v>0</v>
      </c>
    </row>
    <row r="62" spans="1:30" ht="24" customHeight="1" thickBot="1" x14ac:dyDescent="0.3">
      <c r="A62" s="352" t="s">
        <v>114</v>
      </c>
      <c r="B62" s="1051" t="s">
        <v>104</v>
      </c>
      <c r="C62" s="1052"/>
      <c r="D62" s="1071"/>
      <c r="E62" s="1098"/>
      <c r="F62" s="360" t="s">
        <v>107</v>
      </c>
      <c r="H62" s="1066" t="s">
        <v>104</v>
      </c>
      <c r="I62" s="1067"/>
      <c r="J62" s="1109"/>
      <c r="K62" s="1111"/>
      <c r="L62" s="360" t="s">
        <v>108</v>
      </c>
      <c r="O62" s="356" t="s">
        <v>0</v>
      </c>
      <c r="P62" s="211" t="s">
        <v>105</v>
      </c>
      <c r="R62" s="356" t="s">
        <v>0</v>
      </c>
      <c r="S62" s="211" t="s">
        <v>105</v>
      </c>
      <c r="T62" s="1075"/>
      <c r="U62" s="1076"/>
      <c r="V62" s="1076"/>
      <c r="W62" s="1076"/>
      <c r="X62" s="1076"/>
      <c r="Y62" s="1076"/>
      <c r="Z62" s="1076"/>
      <c r="AA62" s="1076"/>
      <c r="AB62" s="1077"/>
      <c r="AD62" s="11">
        <f>ÉPREUVES!A61</f>
        <v>0</v>
      </c>
    </row>
    <row r="63" spans="1:30" ht="60.75" customHeight="1" thickBot="1" x14ac:dyDescent="0.3">
      <c r="A63" s="538" t="s">
        <v>101</v>
      </c>
      <c r="B63" s="582">
        <v>0.33333333333333331</v>
      </c>
      <c r="C63" s="585">
        <v>0.5</v>
      </c>
      <c r="D63" s="353"/>
      <c r="E63" s="329"/>
      <c r="F63" s="330"/>
      <c r="H63" s="609">
        <v>0.54166666666666663</v>
      </c>
      <c r="I63" s="610">
        <v>0.75</v>
      </c>
      <c r="J63" s="335"/>
      <c r="K63" s="336"/>
      <c r="L63" s="330"/>
      <c r="O63" s="357" t="s">
        <v>169</v>
      </c>
      <c r="P63" s="348" t="s">
        <v>170</v>
      </c>
      <c r="R63" s="358" t="s">
        <v>169</v>
      </c>
      <c r="S63" s="341" t="s">
        <v>170</v>
      </c>
      <c r="T63" s="1075"/>
      <c r="U63" s="1076"/>
      <c r="V63" s="1076"/>
      <c r="W63" s="1076"/>
      <c r="X63" s="1076"/>
      <c r="Y63" s="1076"/>
      <c r="Z63" s="1076"/>
      <c r="AA63" s="1076"/>
      <c r="AB63" s="1077"/>
      <c r="AD63" s="11">
        <f>ÉPREUVES!A62</f>
        <v>0</v>
      </c>
    </row>
    <row r="64" spans="1:30" ht="60.75" customHeight="1" x14ac:dyDescent="0.25">
      <c r="A64" s="539" t="s">
        <v>102</v>
      </c>
      <c r="B64" s="580">
        <v>0.33333333333333331</v>
      </c>
      <c r="C64" s="586">
        <v>0.54166666666666663</v>
      </c>
      <c r="D64" s="354"/>
      <c r="E64" s="331"/>
      <c r="F64" s="332"/>
      <c r="H64" s="611">
        <v>0.5625</v>
      </c>
      <c r="I64" s="612">
        <v>0.70833333333333337</v>
      </c>
      <c r="J64" s="337"/>
      <c r="K64" s="338"/>
      <c r="L64" s="332"/>
      <c r="O64" s="354"/>
      <c r="P64" s="338"/>
      <c r="R64" s="354"/>
      <c r="S64" s="338"/>
      <c r="T64" s="1075"/>
      <c r="U64" s="1076"/>
      <c r="V64" s="1076"/>
      <c r="W64" s="1076"/>
      <c r="X64" s="1076"/>
      <c r="Y64" s="1076"/>
      <c r="Z64" s="1076"/>
      <c r="AA64" s="1076"/>
      <c r="AB64" s="1077"/>
    </row>
    <row r="65" spans="1:30" ht="60.75" customHeight="1" x14ac:dyDescent="0.25">
      <c r="A65" s="539" t="s">
        <v>103</v>
      </c>
      <c r="B65" s="580">
        <v>0.33333333333333331</v>
      </c>
      <c r="C65" s="586">
        <v>0.52083333333333337</v>
      </c>
      <c r="D65" s="354"/>
      <c r="E65" s="331"/>
      <c r="F65" s="332"/>
      <c r="H65" s="611">
        <v>0.5625</v>
      </c>
      <c r="I65" s="612">
        <v>0.6875</v>
      </c>
      <c r="J65" s="337"/>
      <c r="K65" s="338"/>
      <c r="L65" s="332"/>
      <c r="O65" s="354"/>
      <c r="P65" s="338"/>
      <c r="R65" s="354"/>
      <c r="S65" s="338"/>
      <c r="T65" s="1075"/>
      <c r="U65" s="1076"/>
      <c r="V65" s="1076"/>
      <c r="W65" s="1076"/>
      <c r="X65" s="1076"/>
      <c r="Y65" s="1076"/>
      <c r="Z65" s="1076"/>
      <c r="AA65" s="1076"/>
      <c r="AB65" s="1077"/>
    </row>
    <row r="66" spans="1:30" ht="60.75" customHeight="1" thickBot="1" x14ac:dyDescent="0.3">
      <c r="A66" s="540" t="s">
        <v>112</v>
      </c>
      <c r="B66" s="581">
        <v>0.33333333333333331</v>
      </c>
      <c r="C66" s="587">
        <v>0.52083333333333337</v>
      </c>
      <c r="D66" s="355"/>
      <c r="E66" s="333"/>
      <c r="F66" s="334"/>
      <c r="H66" s="613">
        <v>0.54166666666666663</v>
      </c>
      <c r="I66" s="614">
        <v>0.70833333333333337</v>
      </c>
      <c r="J66" s="339"/>
      <c r="K66" s="340"/>
      <c r="L66" s="334"/>
      <c r="O66" s="355"/>
      <c r="P66" s="340"/>
      <c r="R66" s="355"/>
      <c r="S66" s="340"/>
      <c r="T66" s="1078"/>
      <c r="U66" s="1079"/>
      <c r="V66" s="1079"/>
      <c r="W66" s="1079"/>
      <c r="X66" s="1079"/>
      <c r="Y66" s="1079"/>
      <c r="Z66" s="1079"/>
      <c r="AA66" s="1079"/>
      <c r="AB66" s="1080"/>
    </row>
    <row r="67" spans="1:30" s="25" customFormat="1" x14ac:dyDescent="0.25">
      <c r="A67" s="22"/>
      <c r="B67" s="23"/>
      <c r="C67" s="23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D67" s="22"/>
    </row>
    <row r="68" spans="1:30" s="25" customFormat="1" x14ac:dyDescent="0.25">
      <c r="A68" s="22"/>
      <c r="B68" s="23"/>
      <c r="C68" s="23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D68" s="22"/>
    </row>
    <row r="69" spans="1:30" s="25" customFormat="1" x14ac:dyDescent="0.25">
      <c r="A69" s="22"/>
      <c r="B69" s="23"/>
      <c r="C69" s="23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D69" s="22"/>
    </row>
    <row r="70" spans="1:30" s="25" customFormat="1" x14ac:dyDescent="0.25">
      <c r="A70" s="22"/>
      <c r="B70" s="23"/>
      <c r="C70" s="23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D70" s="22"/>
    </row>
    <row r="71" spans="1:30" s="25" customFormat="1" x14ac:dyDescent="0.25">
      <c r="A71" s="22"/>
      <c r="B71" s="23"/>
      <c r="C71" s="23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D71" s="22"/>
    </row>
    <row r="72" spans="1:30" s="25" customFormat="1" x14ac:dyDescent="0.25">
      <c r="A72" s="22"/>
      <c r="B72" s="23"/>
      <c r="C72" s="23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D72" s="22"/>
    </row>
    <row r="73" spans="1:30" s="25" customFormat="1" hidden="1" x14ac:dyDescent="0.25">
      <c r="A73" s="22" t="str">
        <f>'LISTE DES PROFS'!A2</f>
        <v>ALCOUFFE</v>
      </c>
      <c r="B73" s="23"/>
      <c r="C73" s="23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D73" s="22"/>
    </row>
    <row r="74" spans="1:30" s="25" customFormat="1" hidden="1" x14ac:dyDescent="0.25">
      <c r="A74" s="22" t="str">
        <f>'LISTE DES PROFS'!A3</f>
        <v>ATIG</v>
      </c>
      <c r="B74" s="23"/>
      <c r="C74" s="23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D74" s="22"/>
    </row>
    <row r="75" spans="1:30" s="22" customFormat="1" hidden="1" x14ac:dyDescent="0.25">
      <c r="A75" s="22" t="str">
        <f>'LISTE DES PROFS'!A4</f>
        <v>BARRES</v>
      </c>
      <c r="B75" s="23"/>
      <c r="C75" s="23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5"/>
    </row>
    <row r="76" spans="1:30" s="22" customFormat="1" hidden="1" x14ac:dyDescent="0.25">
      <c r="A76" s="22" t="str">
        <f>'LISTE DES PROFS'!A5</f>
        <v>BELKHIR / DIONE</v>
      </c>
      <c r="B76" s="23"/>
      <c r="C76" s="23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5"/>
    </row>
    <row r="77" spans="1:30" s="22" customFormat="1" hidden="1" x14ac:dyDescent="0.25">
      <c r="A77" s="22" t="str">
        <f>'LISTE DES PROFS'!A6</f>
        <v>BELLAZI</v>
      </c>
      <c r="B77" s="23"/>
      <c r="C77" s="23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5"/>
    </row>
    <row r="78" spans="1:30" s="22" customFormat="1" hidden="1" x14ac:dyDescent="0.25">
      <c r="A78" s="22" t="str">
        <f>'LISTE DES PROFS'!A7</f>
        <v>BELLEMARE</v>
      </c>
      <c r="B78" s="23"/>
      <c r="C78" s="23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5"/>
    </row>
    <row r="79" spans="1:30" s="22" customFormat="1" hidden="1" x14ac:dyDescent="0.25">
      <c r="A79" s="22" t="str">
        <f>'LISTE DES PROFS'!A8</f>
        <v>BENGUELLAZ</v>
      </c>
      <c r="B79" s="23"/>
      <c r="C79" s="23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5"/>
    </row>
    <row r="80" spans="1:30" s="22" customFormat="1" hidden="1" x14ac:dyDescent="0.25">
      <c r="A80" s="22" t="str">
        <f>'LISTE DES PROFS'!A9</f>
        <v>BLANC</v>
      </c>
      <c r="B80" s="23"/>
      <c r="C80" s="23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5"/>
    </row>
    <row r="81" spans="1:29" s="22" customFormat="1" hidden="1" x14ac:dyDescent="0.25">
      <c r="A81" s="22" t="str">
        <f>'LISTE DES PROFS'!A10</f>
        <v>BORGES</v>
      </c>
      <c r="B81" s="23"/>
      <c r="C81" s="2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5"/>
    </row>
    <row r="82" spans="1:29" s="22" customFormat="1" hidden="1" x14ac:dyDescent="0.25">
      <c r="A82" s="22" t="str">
        <f>'LISTE DES PROFS'!A11</f>
        <v>BOUDHRIOUA</v>
      </c>
      <c r="B82" s="23"/>
      <c r="C82" s="23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5"/>
    </row>
    <row r="83" spans="1:29" s="22" customFormat="1" hidden="1" x14ac:dyDescent="0.25">
      <c r="A83" s="22" t="str">
        <f>'LISTE DES PROFS'!A12</f>
        <v>BOUILLET</v>
      </c>
      <c r="B83" s="23"/>
      <c r="C83" s="23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5"/>
    </row>
    <row r="84" spans="1:29" s="22" customFormat="1" hidden="1" x14ac:dyDescent="0.25">
      <c r="A84" s="22" t="str">
        <f>'LISTE DES PROFS'!A13</f>
        <v>CAHUT</v>
      </c>
      <c r="B84" s="23"/>
      <c r="C84" s="23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5"/>
    </row>
    <row r="85" spans="1:29" s="22" customFormat="1" hidden="1" x14ac:dyDescent="0.25">
      <c r="A85" s="22" t="str">
        <f>'LISTE DES PROFS'!A14</f>
        <v>CASANOVA</v>
      </c>
      <c r="B85" s="23"/>
      <c r="C85" s="23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5"/>
    </row>
    <row r="86" spans="1:29" s="22" customFormat="1" hidden="1" x14ac:dyDescent="0.25">
      <c r="A86" s="22" t="str">
        <f>'LISTE DES PROFS'!A15</f>
        <v xml:space="preserve">CHERVIER </v>
      </c>
      <c r="B86" s="23"/>
      <c r="C86" s="23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5"/>
    </row>
    <row r="87" spans="1:29" s="22" customFormat="1" hidden="1" x14ac:dyDescent="0.25">
      <c r="A87" s="22" t="str">
        <f>'LISTE DES PROFS'!A16</f>
        <v>COLAS</v>
      </c>
      <c r="B87" s="23"/>
      <c r="C87" s="23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5"/>
    </row>
    <row r="88" spans="1:29" s="22" customFormat="1" hidden="1" x14ac:dyDescent="0.25">
      <c r="A88" s="22" t="str">
        <f>'LISTE DES PROFS'!A17</f>
        <v>COSTANTINI</v>
      </c>
      <c r="B88" s="23"/>
      <c r="C88" s="23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5"/>
    </row>
    <row r="89" spans="1:29" s="22" customFormat="1" hidden="1" x14ac:dyDescent="0.25">
      <c r="A89" s="22" t="str">
        <f>'LISTE DES PROFS'!A18</f>
        <v>CRESPO</v>
      </c>
      <c r="B89" s="23"/>
      <c r="C89" s="23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5"/>
    </row>
    <row r="90" spans="1:29" s="22" customFormat="1" hidden="1" x14ac:dyDescent="0.25">
      <c r="A90" s="22" t="str">
        <f>'LISTE DES PROFS'!A19</f>
        <v>DESMONS</v>
      </c>
      <c r="B90" s="23"/>
      <c r="C90" s="23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5"/>
    </row>
    <row r="91" spans="1:29" s="22" customFormat="1" hidden="1" x14ac:dyDescent="0.25">
      <c r="A91" s="22" t="str">
        <f>'LISTE DES PROFS'!A20</f>
        <v>DI LAURO</v>
      </c>
      <c r="B91" s="23"/>
      <c r="C91" s="23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5"/>
    </row>
    <row r="92" spans="1:29" s="22" customFormat="1" hidden="1" x14ac:dyDescent="0.25">
      <c r="A92" s="22" t="str">
        <f>'LISTE DES PROFS'!A21</f>
        <v>DOUAI</v>
      </c>
      <c r="B92" s="23"/>
      <c r="C92" s="23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5"/>
    </row>
    <row r="93" spans="1:29" s="22" customFormat="1" hidden="1" x14ac:dyDescent="0.25">
      <c r="A93" s="22" t="str">
        <f>'LISTE DES PROFS'!A22</f>
        <v>DUCROT</v>
      </c>
      <c r="B93" s="23"/>
      <c r="C93" s="23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5"/>
    </row>
    <row r="94" spans="1:29" s="22" customFormat="1" hidden="1" x14ac:dyDescent="0.25">
      <c r="A94" s="22" t="str">
        <f>'LISTE DES PROFS'!A23</f>
        <v>DUMANT</v>
      </c>
      <c r="B94" s="23"/>
      <c r="C94" s="23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5"/>
    </row>
    <row r="95" spans="1:29" s="22" customFormat="1" hidden="1" x14ac:dyDescent="0.25">
      <c r="A95" s="22" t="str">
        <f>'LISTE DES PROFS'!A24</f>
        <v>DUVAL</v>
      </c>
      <c r="B95" s="23"/>
      <c r="C95" s="23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5"/>
    </row>
    <row r="96" spans="1:29" s="22" customFormat="1" hidden="1" x14ac:dyDescent="0.25">
      <c r="A96" s="22" t="str">
        <f>'LISTE DES PROFS'!A25</f>
        <v>EL FARROUJ</v>
      </c>
      <c r="B96" s="23"/>
      <c r="C96" s="23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5"/>
    </row>
    <row r="97" spans="1:29" s="22" customFormat="1" hidden="1" x14ac:dyDescent="0.25">
      <c r="A97" s="22" t="str">
        <f>'LISTE DES PROFS'!A26</f>
        <v>EL OUARDI</v>
      </c>
      <c r="B97" s="23"/>
      <c r="C97" s="23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5"/>
    </row>
    <row r="98" spans="1:29" s="22" customFormat="1" hidden="1" x14ac:dyDescent="0.25">
      <c r="A98" s="22" t="str">
        <f>'LISTE DES PROFS'!A27</f>
        <v>FARRELY</v>
      </c>
      <c r="B98" s="23"/>
      <c r="C98" s="23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5"/>
    </row>
    <row r="99" spans="1:29" s="22" customFormat="1" hidden="1" x14ac:dyDescent="0.25">
      <c r="A99" s="22" t="str">
        <f>'LISTE DES PROFS'!A28</f>
        <v>FARROUJI</v>
      </c>
      <c r="B99" s="23"/>
      <c r="C99" s="23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5"/>
    </row>
    <row r="100" spans="1:29" s="22" customFormat="1" hidden="1" x14ac:dyDescent="0.25">
      <c r="A100" s="22" t="str">
        <f>'LISTE DES PROFS'!A29</f>
        <v>FATMI</v>
      </c>
      <c r="B100" s="23"/>
      <c r="C100" s="23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5"/>
    </row>
    <row r="101" spans="1:29" s="22" customFormat="1" hidden="1" x14ac:dyDescent="0.25">
      <c r="A101" s="22" t="str">
        <f>'LISTE DES PROFS'!A30</f>
        <v>FAYARD</v>
      </c>
      <c r="B101" s="23"/>
      <c r="C101" s="23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5"/>
    </row>
    <row r="102" spans="1:29" s="22" customFormat="1" hidden="1" x14ac:dyDescent="0.25">
      <c r="A102" s="22" t="str">
        <f>'LISTE DES PROFS'!A31</f>
        <v>GAUDY</v>
      </c>
      <c r="B102" s="23"/>
      <c r="C102" s="23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5"/>
    </row>
    <row r="103" spans="1:29" s="22" customFormat="1" hidden="1" x14ac:dyDescent="0.25">
      <c r="A103" s="22" t="str">
        <f>'LISTE DES PROFS'!A32</f>
        <v>GHANEM</v>
      </c>
      <c r="B103" s="23"/>
      <c r="C103" s="23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5"/>
    </row>
    <row r="104" spans="1:29" s="22" customFormat="1" hidden="1" x14ac:dyDescent="0.25">
      <c r="A104" s="22" t="str">
        <f>'LISTE DES PROFS'!A33</f>
        <v>GRELET</v>
      </c>
      <c r="B104" s="23"/>
      <c r="C104" s="23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5"/>
    </row>
    <row r="105" spans="1:29" s="22" customFormat="1" hidden="1" x14ac:dyDescent="0.25">
      <c r="A105" s="22" t="str">
        <f>'LISTE DES PROFS'!A34</f>
        <v>GUERIN</v>
      </c>
      <c r="B105" s="23"/>
      <c r="C105" s="23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5"/>
    </row>
    <row r="106" spans="1:29" s="22" customFormat="1" hidden="1" x14ac:dyDescent="0.25">
      <c r="A106" s="22" t="str">
        <f>'LISTE DES PROFS'!A35</f>
        <v>HAKEM</v>
      </c>
      <c r="B106" s="23"/>
      <c r="C106" s="23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5"/>
    </row>
    <row r="107" spans="1:29" s="22" customFormat="1" hidden="1" x14ac:dyDescent="0.25">
      <c r="A107" s="22" t="str">
        <f>'LISTE DES PROFS'!A36</f>
        <v>JACQUET</v>
      </c>
      <c r="B107" s="23"/>
      <c r="C107" s="23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5"/>
    </row>
    <row r="108" spans="1:29" s="22" customFormat="1" hidden="1" x14ac:dyDescent="0.25">
      <c r="A108" s="22" t="str">
        <f>'LISTE DES PROFS'!A37</f>
        <v>JOLLY</v>
      </c>
      <c r="B108" s="23"/>
      <c r="C108" s="23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5"/>
    </row>
    <row r="109" spans="1:29" s="22" customFormat="1" hidden="1" x14ac:dyDescent="0.25">
      <c r="A109" s="22" t="str">
        <f>'LISTE DES PROFS'!A38</f>
        <v>LALLIER-GIROT</v>
      </c>
      <c r="B109" s="23"/>
      <c r="C109" s="23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5"/>
    </row>
    <row r="110" spans="1:29" s="22" customFormat="1" hidden="1" x14ac:dyDescent="0.25">
      <c r="A110" s="22" t="str">
        <f>'LISTE DES PROFS'!A39</f>
        <v>LE</v>
      </c>
      <c r="B110" s="23"/>
      <c r="C110" s="23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5"/>
    </row>
    <row r="111" spans="1:29" s="22" customFormat="1" hidden="1" x14ac:dyDescent="0.25">
      <c r="A111" s="22" t="str">
        <f>'LISTE DES PROFS'!A40</f>
        <v>LE COCGUIC</v>
      </c>
      <c r="B111" s="23"/>
      <c r="C111" s="23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5"/>
    </row>
    <row r="112" spans="1:29" s="22" customFormat="1" hidden="1" x14ac:dyDescent="0.25">
      <c r="A112" s="22" t="str">
        <f>'LISTE DES PROFS'!A41</f>
        <v>LECUNF</v>
      </c>
      <c r="B112" s="23"/>
      <c r="C112" s="23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5"/>
    </row>
    <row r="113" spans="1:29" s="22" customFormat="1" hidden="1" x14ac:dyDescent="0.25">
      <c r="A113" s="22" t="str">
        <f>'LISTE DES PROFS'!A42</f>
        <v>LOUNES</v>
      </c>
      <c r="B113" s="23"/>
      <c r="C113" s="23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5"/>
    </row>
    <row r="114" spans="1:29" s="22" customFormat="1" hidden="1" x14ac:dyDescent="0.25">
      <c r="A114" s="22" t="str">
        <f>'LISTE DES PROFS'!A43</f>
        <v>MACHADO</v>
      </c>
      <c r="B114" s="23"/>
      <c r="C114" s="23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5"/>
    </row>
    <row r="115" spans="1:29" s="22" customFormat="1" hidden="1" x14ac:dyDescent="0.25">
      <c r="A115" s="22" t="str">
        <f>'LISTE DES PROFS'!A44</f>
        <v>MANGO</v>
      </c>
      <c r="B115" s="23"/>
      <c r="C115" s="23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5"/>
    </row>
    <row r="116" spans="1:29" s="22" customFormat="1" hidden="1" x14ac:dyDescent="0.25">
      <c r="A116" s="22" t="str">
        <f>'LISTE DES PROFS'!A45</f>
        <v>MARTIAL</v>
      </c>
      <c r="B116" s="23"/>
      <c r="C116" s="23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5"/>
    </row>
    <row r="117" spans="1:29" s="22" customFormat="1" hidden="1" x14ac:dyDescent="0.25">
      <c r="A117" s="22" t="str">
        <f>'LISTE DES PROFS'!A46</f>
        <v>MASSALSKY</v>
      </c>
      <c r="B117" s="23"/>
      <c r="C117" s="23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5"/>
    </row>
    <row r="118" spans="1:29" s="22" customFormat="1" hidden="1" x14ac:dyDescent="0.25">
      <c r="A118" s="22" t="str">
        <f>'LISTE DES PROFS'!A47</f>
        <v>MEFTAH</v>
      </c>
      <c r="B118" s="23"/>
      <c r="C118" s="23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5"/>
    </row>
    <row r="119" spans="1:29" s="22" customFormat="1" hidden="1" x14ac:dyDescent="0.25">
      <c r="A119" s="22" t="str">
        <f>'LISTE DES PROFS'!A48</f>
        <v>MOLLE</v>
      </c>
      <c r="B119" s="23"/>
      <c r="C119" s="23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5"/>
    </row>
    <row r="120" spans="1:29" s="22" customFormat="1" hidden="1" x14ac:dyDescent="0.25">
      <c r="A120" s="22" t="str">
        <f>'LISTE DES PROFS'!A49</f>
        <v>MONTANDON</v>
      </c>
      <c r="B120" s="23"/>
      <c r="C120" s="23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5"/>
    </row>
    <row r="121" spans="1:29" s="22" customFormat="1" hidden="1" x14ac:dyDescent="0.25">
      <c r="A121" s="22" t="str">
        <f>'LISTE DES PROFS'!A50</f>
        <v>MUNOZ CAZIEUX</v>
      </c>
      <c r="B121" s="23"/>
      <c r="C121" s="23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5"/>
    </row>
    <row r="122" spans="1:29" s="22" customFormat="1" hidden="1" x14ac:dyDescent="0.25">
      <c r="A122" s="22" t="str">
        <f>'LISTE DES PROFS'!A51</f>
        <v>NICOLAS</v>
      </c>
      <c r="B122" s="23"/>
      <c r="C122" s="23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5"/>
    </row>
    <row r="123" spans="1:29" s="22" customFormat="1" hidden="1" x14ac:dyDescent="0.25">
      <c r="A123" s="22" t="str">
        <f>'LISTE DES PROFS'!A52</f>
        <v>OCULI</v>
      </c>
      <c r="B123" s="23"/>
      <c r="C123" s="23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5"/>
    </row>
    <row r="124" spans="1:29" s="22" customFormat="1" hidden="1" x14ac:dyDescent="0.25">
      <c r="A124" s="22" t="str">
        <f>'LISTE DES PROFS'!A53</f>
        <v>OULD SLIMANE</v>
      </c>
      <c r="B124" s="23"/>
      <c r="C124" s="23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5"/>
    </row>
    <row r="125" spans="1:29" s="22" customFormat="1" hidden="1" x14ac:dyDescent="0.25">
      <c r="A125" s="22" t="str">
        <f>'LISTE DES PROFS'!A54</f>
        <v>OUVRIER</v>
      </c>
      <c r="B125" s="23"/>
      <c r="C125" s="23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5"/>
    </row>
    <row r="126" spans="1:29" s="22" customFormat="1" hidden="1" x14ac:dyDescent="0.25">
      <c r="A126" s="22" t="str">
        <f>'LISTE DES PROFS'!A55</f>
        <v>PARSY</v>
      </c>
      <c r="B126" s="23"/>
      <c r="C126" s="23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5"/>
    </row>
    <row r="127" spans="1:29" s="22" customFormat="1" hidden="1" x14ac:dyDescent="0.25">
      <c r="A127" s="22" t="str">
        <f>'LISTE DES PROFS'!A56</f>
        <v>PINOIT</v>
      </c>
      <c r="B127" s="23"/>
      <c r="C127" s="23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5"/>
    </row>
    <row r="128" spans="1:29" s="22" customFormat="1" hidden="1" x14ac:dyDescent="0.25">
      <c r="A128" s="22" t="str">
        <f>'LISTE DES PROFS'!A57</f>
        <v>PIOGER</v>
      </c>
      <c r="B128" s="23"/>
      <c r="C128" s="23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5"/>
    </row>
    <row r="129" spans="1:29" s="22" customFormat="1" hidden="1" x14ac:dyDescent="0.25">
      <c r="A129" s="22" t="str">
        <f>'LISTE DES PROFS'!A58</f>
        <v>PIVERT</v>
      </c>
      <c r="B129" s="23"/>
      <c r="C129" s="23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5"/>
    </row>
    <row r="130" spans="1:29" s="22" customFormat="1" hidden="1" x14ac:dyDescent="0.25">
      <c r="A130" s="22" t="str">
        <f>'LISTE DES PROFS'!A59</f>
        <v>POIREE</v>
      </c>
      <c r="B130" s="23"/>
      <c r="C130" s="23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5"/>
    </row>
    <row r="131" spans="1:29" s="22" customFormat="1" hidden="1" x14ac:dyDescent="0.25">
      <c r="A131" s="22" t="str">
        <f>'LISTE DES PROFS'!A60</f>
        <v>PRADEL</v>
      </c>
      <c r="B131" s="23"/>
      <c r="C131" s="23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5"/>
    </row>
    <row r="132" spans="1:29" s="22" customFormat="1" hidden="1" x14ac:dyDescent="0.25">
      <c r="A132" s="22" t="str">
        <f>'LISTE DES PROFS'!A61</f>
        <v>PRIN</v>
      </c>
      <c r="B132" s="23"/>
      <c r="C132" s="23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5"/>
    </row>
    <row r="133" spans="1:29" s="22" customFormat="1" hidden="1" x14ac:dyDescent="0.25">
      <c r="A133" s="22" t="str">
        <f>'LISTE DES PROFS'!A62</f>
        <v>REZAC</v>
      </c>
      <c r="B133" s="23"/>
      <c r="C133" s="23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5"/>
    </row>
    <row r="134" spans="1:29" s="22" customFormat="1" hidden="1" x14ac:dyDescent="0.25">
      <c r="A134" s="22" t="str">
        <f>'LISTE DES PROFS'!A63</f>
        <v>RICKLIN</v>
      </c>
      <c r="B134" s="23"/>
      <c r="C134" s="23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5"/>
    </row>
    <row r="135" spans="1:29" s="22" customFormat="1" hidden="1" x14ac:dyDescent="0.25">
      <c r="A135" s="22" t="str">
        <f>'LISTE DES PROFS'!A64</f>
        <v>ROUSSET</v>
      </c>
      <c r="B135" s="23"/>
      <c r="C135" s="23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5"/>
    </row>
    <row r="136" spans="1:29" s="22" customFormat="1" hidden="1" x14ac:dyDescent="0.25">
      <c r="A136" s="22" t="str">
        <f>'LISTE DES PROFS'!A65</f>
        <v>SAADI</v>
      </c>
      <c r="B136" s="23"/>
      <c r="C136" s="23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5"/>
    </row>
    <row r="137" spans="1:29" s="22" customFormat="1" hidden="1" x14ac:dyDescent="0.25">
      <c r="A137" s="22" t="str">
        <f>'LISTE DES PROFS'!A66</f>
        <v>SANCHEZ</v>
      </c>
      <c r="B137" s="23"/>
      <c r="C137" s="23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5"/>
    </row>
    <row r="138" spans="1:29" s="22" customFormat="1" hidden="1" x14ac:dyDescent="0.25">
      <c r="A138" s="22" t="str">
        <f>'LISTE DES PROFS'!A67</f>
        <v>SANZ</v>
      </c>
      <c r="B138" s="23"/>
      <c r="C138" s="23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5"/>
    </row>
    <row r="139" spans="1:29" s="22" customFormat="1" hidden="1" x14ac:dyDescent="0.25">
      <c r="A139" s="22" t="str">
        <f>'LISTE DES PROFS'!A68</f>
        <v>SELLOUM</v>
      </c>
      <c r="B139" s="23"/>
      <c r="C139" s="23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5"/>
    </row>
    <row r="140" spans="1:29" s="22" customFormat="1" hidden="1" x14ac:dyDescent="0.25">
      <c r="A140" s="22" t="str">
        <f>'LISTE DES PROFS'!A69</f>
        <v>SILVARES</v>
      </c>
      <c r="B140" s="23"/>
      <c r="C140" s="23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5"/>
    </row>
    <row r="141" spans="1:29" s="22" customFormat="1" hidden="1" x14ac:dyDescent="0.25">
      <c r="A141" s="22" t="str">
        <f>'LISTE DES PROFS'!A70</f>
        <v>SNAUWAERT</v>
      </c>
      <c r="B141" s="23"/>
      <c r="C141" s="23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5"/>
    </row>
    <row r="142" spans="1:29" s="22" customFormat="1" hidden="1" x14ac:dyDescent="0.25">
      <c r="A142" s="22" t="str">
        <f>'LISTE DES PROFS'!A71</f>
        <v>TAILLARD</v>
      </c>
      <c r="B142" s="23"/>
      <c r="C142" s="23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5"/>
    </row>
    <row r="143" spans="1:29" s="22" customFormat="1" hidden="1" x14ac:dyDescent="0.25">
      <c r="A143" s="22" t="str">
        <f>'LISTE DES PROFS'!A72</f>
        <v>TAYOL</v>
      </c>
      <c r="B143" s="23"/>
      <c r="C143" s="23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5"/>
    </row>
    <row r="144" spans="1:29" s="22" customFormat="1" hidden="1" x14ac:dyDescent="0.25">
      <c r="A144" s="22" t="str">
        <f>'LISTE DES PROFS'!A73</f>
        <v>TOHOURI</v>
      </c>
      <c r="B144" s="23"/>
      <c r="C144" s="23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5"/>
    </row>
    <row r="145" spans="1:29" s="22" customFormat="1" hidden="1" x14ac:dyDescent="0.25">
      <c r="A145" s="22" t="str">
        <f>'LISTE DES PROFS'!A74</f>
        <v>TOURTOIS</v>
      </c>
      <c r="B145" s="23"/>
      <c r="C145" s="23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5"/>
    </row>
    <row r="146" spans="1:29" s="22" customFormat="1" hidden="1" x14ac:dyDescent="0.25">
      <c r="A146" s="22" t="str">
        <f>'LISTE DES PROFS'!A75</f>
        <v>VIBERT</v>
      </c>
      <c r="B146" s="23"/>
      <c r="C146" s="23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5"/>
    </row>
    <row r="147" spans="1:29" s="22" customFormat="1" hidden="1" x14ac:dyDescent="0.25">
      <c r="A147" s="22" t="str">
        <f>'LISTE DES PROFS'!A76</f>
        <v>VIVIES</v>
      </c>
      <c r="B147" s="23"/>
      <c r="C147" s="23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5"/>
    </row>
    <row r="148" spans="1:29" s="22" customFormat="1" hidden="1" x14ac:dyDescent="0.25">
      <c r="A148" s="22" t="str">
        <f>'LISTE DES PROFS'!A77</f>
        <v>WAZANA</v>
      </c>
      <c r="B148" s="23"/>
      <c r="C148" s="23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5"/>
    </row>
    <row r="149" spans="1:29" s="22" customFormat="1" hidden="1" x14ac:dyDescent="0.25">
      <c r="A149" s="22" t="str">
        <f>'LISTE DES PROFS'!A78</f>
        <v>WEYERMAN</v>
      </c>
      <c r="B149" s="23"/>
      <c r="C149" s="23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  <c r="Z149" s="24"/>
      <c r="AA149" s="24"/>
      <c r="AB149" s="24"/>
      <c r="AC149" s="25"/>
    </row>
    <row r="150" spans="1:29" s="22" customFormat="1" hidden="1" x14ac:dyDescent="0.25">
      <c r="A150" s="22" t="str">
        <f>'LISTE DES PROFS'!A79</f>
        <v>WEYERMA</v>
      </c>
      <c r="B150" s="23"/>
      <c r="C150" s="23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5"/>
    </row>
    <row r="151" spans="1:29" s="22" customFormat="1" hidden="1" x14ac:dyDescent="0.25">
      <c r="A151" s="22">
        <f>'LISTE DES PROFS'!A80</f>
        <v>0</v>
      </c>
      <c r="B151" s="23"/>
      <c r="C151" s="23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5"/>
    </row>
    <row r="152" spans="1:29" s="22" customFormat="1" hidden="1" x14ac:dyDescent="0.25">
      <c r="A152" s="22">
        <f>'LISTE DES PROFS'!A81</f>
        <v>0</v>
      </c>
      <c r="B152" s="23"/>
      <c r="C152" s="23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5"/>
    </row>
    <row r="153" spans="1:29" s="22" customFormat="1" hidden="1" x14ac:dyDescent="0.25">
      <c r="A153" s="22">
        <f>'LISTE DES PROFS'!A82</f>
        <v>0</v>
      </c>
      <c r="B153" s="23"/>
      <c r="C153" s="23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  <c r="Z153" s="24"/>
      <c r="AA153" s="24"/>
      <c r="AB153" s="24"/>
      <c r="AC153" s="25"/>
    </row>
    <row r="154" spans="1:29" s="22" customFormat="1" hidden="1" x14ac:dyDescent="0.25">
      <c r="A154" s="22">
        <f>'LISTE DES PROFS'!A83</f>
        <v>0</v>
      </c>
      <c r="B154" s="23"/>
      <c r="C154" s="23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  <c r="Z154" s="24"/>
      <c r="AA154" s="24"/>
      <c r="AB154" s="24"/>
      <c r="AC154" s="25"/>
    </row>
    <row r="155" spans="1:29" s="22" customFormat="1" hidden="1" x14ac:dyDescent="0.25">
      <c r="A155" s="22">
        <f>'LISTE DES PROFS'!A84</f>
        <v>0</v>
      </c>
      <c r="B155" s="23"/>
      <c r="C155" s="23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5"/>
    </row>
    <row r="156" spans="1:29" s="22" customFormat="1" hidden="1" x14ac:dyDescent="0.25">
      <c r="A156" s="22">
        <f>'LISTE DES PROFS'!A85</f>
        <v>0</v>
      </c>
      <c r="B156" s="23"/>
      <c r="C156" s="23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5"/>
    </row>
    <row r="157" spans="1:29" s="22" customFormat="1" hidden="1" x14ac:dyDescent="0.25">
      <c r="A157" s="22">
        <f>'LISTE DES PROFS'!A86</f>
        <v>0</v>
      </c>
      <c r="B157" s="23"/>
      <c r="C157" s="23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5"/>
    </row>
    <row r="158" spans="1:29" s="22" customFormat="1" hidden="1" x14ac:dyDescent="0.25">
      <c r="A158" s="22">
        <f>'LISTE DES PROFS'!A87</f>
        <v>0</v>
      </c>
      <c r="B158" s="23"/>
      <c r="C158" s="23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5"/>
    </row>
    <row r="159" spans="1:29" s="22" customFormat="1" hidden="1" x14ac:dyDescent="0.25">
      <c r="A159" s="22">
        <f>'LISTE DES PROFS'!A88</f>
        <v>0</v>
      </c>
      <c r="B159" s="23"/>
      <c r="C159" s="23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5"/>
    </row>
    <row r="160" spans="1:29" s="22" customFormat="1" hidden="1" x14ac:dyDescent="0.25">
      <c r="A160" s="22">
        <f>'LISTE DES PROFS'!A89</f>
        <v>0</v>
      </c>
      <c r="B160" s="23"/>
      <c r="C160" s="23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5"/>
    </row>
    <row r="161" spans="1:29" s="22" customFormat="1" hidden="1" x14ac:dyDescent="0.25">
      <c r="A161" s="22">
        <f>'LISTE DES PROFS'!A90</f>
        <v>0</v>
      </c>
      <c r="B161" s="23"/>
      <c r="C161" s="23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5"/>
    </row>
    <row r="162" spans="1:29" s="22" customFormat="1" hidden="1" x14ac:dyDescent="0.25">
      <c r="A162" s="22">
        <f>'LISTE DES PROFS'!A91</f>
        <v>0</v>
      </c>
      <c r="B162" s="23"/>
      <c r="C162" s="23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5"/>
    </row>
    <row r="163" spans="1:29" s="22" customFormat="1" hidden="1" x14ac:dyDescent="0.25">
      <c r="A163" s="22">
        <f>'LISTE DES PROFS'!A92</f>
        <v>0</v>
      </c>
      <c r="B163" s="23"/>
      <c r="C163" s="23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4"/>
      <c r="X163" s="24"/>
      <c r="Y163" s="24"/>
      <c r="Z163" s="24"/>
      <c r="AA163" s="24"/>
      <c r="AB163" s="24"/>
      <c r="AC163" s="25"/>
    </row>
    <row r="164" spans="1:29" s="22" customFormat="1" hidden="1" x14ac:dyDescent="0.25">
      <c r="A164" s="22">
        <f>'LISTE DES PROFS'!A93</f>
        <v>0</v>
      </c>
      <c r="B164" s="23"/>
      <c r="C164" s="23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4"/>
      <c r="X164" s="24"/>
      <c r="Y164" s="24"/>
      <c r="Z164" s="24"/>
      <c r="AA164" s="24"/>
      <c r="AB164" s="24"/>
      <c r="AC164" s="25"/>
    </row>
    <row r="165" spans="1:29" s="22" customFormat="1" hidden="1" x14ac:dyDescent="0.25">
      <c r="A165" s="22">
        <f>'LISTE DES PROFS'!A94</f>
        <v>0</v>
      </c>
      <c r="B165" s="23"/>
      <c r="C165" s="23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4"/>
      <c r="X165" s="24"/>
      <c r="Y165" s="24"/>
      <c r="Z165" s="24"/>
      <c r="AA165" s="24"/>
      <c r="AB165" s="24"/>
      <c r="AC165" s="25"/>
    </row>
    <row r="166" spans="1:29" s="22" customFormat="1" hidden="1" x14ac:dyDescent="0.25">
      <c r="A166" s="22">
        <f>'LISTE DES PROFS'!A95</f>
        <v>0</v>
      </c>
      <c r="B166" s="23"/>
      <c r="C166" s="23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5"/>
    </row>
    <row r="167" spans="1:29" s="22" customFormat="1" hidden="1" x14ac:dyDescent="0.25">
      <c r="A167" s="22">
        <f>'LISTE DES PROFS'!A96</f>
        <v>0</v>
      </c>
      <c r="B167" s="23"/>
      <c r="C167" s="23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4"/>
      <c r="X167" s="24"/>
      <c r="Y167" s="24"/>
      <c r="Z167" s="24"/>
      <c r="AA167" s="24"/>
      <c r="AB167" s="24"/>
      <c r="AC167" s="25"/>
    </row>
    <row r="168" spans="1:29" s="22" customFormat="1" hidden="1" x14ac:dyDescent="0.25">
      <c r="A168" s="22">
        <f>'LISTE DES PROFS'!A97</f>
        <v>0</v>
      </c>
      <c r="B168" s="23"/>
      <c r="C168" s="23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4"/>
      <c r="X168" s="24"/>
      <c r="Y168" s="24"/>
      <c r="Z168" s="24"/>
      <c r="AA168" s="24"/>
      <c r="AB168" s="24"/>
      <c r="AC168" s="25"/>
    </row>
    <row r="169" spans="1:29" s="22" customFormat="1" hidden="1" x14ac:dyDescent="0.25">
      <c r="A169" s="22">
        <f>'LISTE DES PROFS'!A98</f>
        <v>0</v>
      </c>
      <c r="B169" s="23"/>
      <c r="C169" s="23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4"/>
      <c r="X169" s="24"/>
      <c r="Y169" s="24"/>
      <c r="Z169" s="24"/>
      <c r="AA169" s="24"/>
      <c r="AB169" s="24"/>
      <c r="AC169" s="25"/>
    </row>
    <row r="170" spans="1:29" s="22" customFormat="1" hidden="1" x14ac:dyDescent="0.25">
      <c r="A170" s="22">
        <f>'LISTE DES PROFS'!A99</f>
        <v>0</v>
      </c>
      <c r="B170" s="23"/>
      <c r="C170" s="23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4"/>
      <c r="X170" s="24"/>
      <c r="Y170" s="24"/>
      <c r="Z170" s="24"/>
      <c r="AA170" s="24"/>
      <c r="AB170" s="24"/>
      <c r="AC170" s="25"/>
    </row>
    <row r="171" spans="1:29" s="22" customFormat="1" hidden="1" x14ac:dyDescent="0.25">
      <c r="A171" s="22">
        <f>'LISTE DES PROFS'!A100</f>
        <v>0</v>
      </c>
      <c r="B171" s="23"/>
      <c r="C171" s="23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4"/>
      <c r="X171" s="24"/>
      <c r="Y171" s="24"/>
      <c r="Z171" s="24"/>
      <c r="AA171" s="24"/>
      <c r="AB171" s="24"/>
      <c r="AC171" s="25"/>
    </row>
    <row r="172" spans="1:29" s="22" customFormat="1" hidden="1" x14ac:dyDescent="0.25">
      <c r="A172" s="22">
        <f>'LISTE DES PROFS'!A101</f>
        <v>0</v>
      </c>
      <c r="B172" s="23"/>
      <c r="C172" s="23"/>
      <c r="D172" s="24"/>
      <c r="E172" s="24"/>
      <c r="F172" s="24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24"/>
      <c r="S172" s="24"/>
      <c r="T172" s="24"/>
      <c r="U172" s="24"/>
      <c r="V172" s="24"/>
      <c r="W172" s="24"/>
      <c r="X172" s="24"/>
      <c r="Y172" s="24"/>
      <c r="Z172" s="24"/>
      <c r="AA172" s="24"/>
      <c r="AB172" s="24"/>
      <c r="AC172" s="25"/>
    </row>
    <row r="173" spans="1:29" s="22" customFormat="1" hidden="1" x14ac:dyDescent="0.25">
      <c r="A173" s="22">
        <f>'LISTE DES PROFS'!A102</f>
        <v>0</v>
      </c>
      <c r="B173" s="23"/>
      <c r="C173" s="23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24"/>
      <c r="S173" s="24"/>
      <c r="T173" s="24"/>
      <c r="U173" s="24"/>
      <c r="V173" s="24"/>
      <c r="W173" s="24"/>
      <c r="X173" s="24"/>
      <c r="Y173" s="24"/>
      <c r="Z173" s="24"/>
      <c r="AA173" s="24"/>
      <c r="AB173" s="24"/>
      <c r="AC173" s="25"/>
    </row>
    <row r="174" spans="1:29" s="22" customFormat="1" hidden="1" x14ac:dyDescent="0.25">
      <c r="A174" s="22">
        <f>'LISTE DES PROFS'!A103</f>
        <v>0</v>
      </c>
      <c r="B174" s="23"/>
      <c r="C174" s="23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5"/>
    </row>
    <row r="175" spans="1:29" s="22" customFormat="1" hidden="1" x14ac:dyDescent="0.25">
      <c r="A175" s="22">
        <f>'LISTE DES PROFS'!A104</f>
        <v>0</v>
      </c>
      <c r="B175" s="23"/>
      <c r="C175" s="23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5"/>
    </row>
    <row r="176" spans="1:29" s="22" customFormat="1" hidden="1" x14ac:dyDescent="0.25">
      <c r="A176" s="22">
        <f>'LISTE DES PROFS'!A105</f>
        <v>0</v>
      </c>
      <c r="B176" s="23"/>
      <c r="C176" s="23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5"/>
    </row>
    <row r="177" spans="1:29" s="22" customFormat="1" hidden="1" x14ac:dyDescent="0.25">
      <c r="A177" s="22">
        <f>'LISTE DES PROFS'!A106</f>
        <v>0</v>
      </c>
      <c r="B177" s="23"/>
      <c r="C177" s="23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5"/>
    </row>
    <row r="178" spans="1:29" s="22" customFormat="1" hidden="1" x14ac:dyDescent="0.25">
      <c r="A178" s="22">
        <f>'LISTE DES PROFS'!A107</f>
        <v>0</v>
      </c>
      <c r="B178" s="23"/>
      <c r="C178" s="23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4"/>
      <c r="P178" s="24"/>
      <c r="Q178" s="24"/>
      <c r="R178" s="24"/>
      <c r="S178" s="24"/>
      <c r="T178" s="24"/>
      <c r="U178" s="24"/>
      <c r="V178" s="24"/>
      <c r="W178" s="24"/>
      <c r="X178" s="24"/>
      <c r="Y178" s="24"/>
      <c r="Z178" s="24"/>
      <c r="AA178" s="24"/>
      <c r="AB178" s="24"/>
      <c r="AC178" s="25"/>
    </row>
    <row r="179" spans="1:29" s="22" customFormat="1" hidden="1" x14ac:dyDescent="0.25">
      <c r="A179" s="22">
        <f>'LISTE DES PROFS'!A108</f>
        <v>0</v>
      </c>
      <c r="B179" s="23"/>
      <c r="C179" s="23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4"/>
      <c r="P179" s="24"/>
      <c r="Q179" s="24"/>
      <c r="R179" s="24"/>
      <c r="S179" s="24"/>
      <c r="T179" s="24"/>
      <c r="U179" s="24"/>
      <c r="V179" s="24"/>
      <c r="W179" s="24"/>
      <c r="X179" s="24"/>
      <c r="Y179" s="24"/>
      <c r="Z179" s="24"/>
      <c r="AA179" s="24"/>
      <c r="AB179" s="24"/>
      <c r="AC179" s="25"/>
    </row>
    <row r="180" spans="1:29" s="22" customFormat="1" hidden="1" x14ac:dyDescent="0.25">
      <c r="A180" s="22">
        <f>'LISTE DES PROFS'!A109</f>
        <v>0</v>
      </c>
      <c r="B180" s="23"/>
      <c r="C180" s="23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  <c r="S180" s="24"/>
      <c r="T180" s="24"/>
      <c r="U180" s="24"/>
      <c r="V180" s="24"/>
      <c r="W180" s="24"/>
      <c r="X180" s="24"/>
      <c r="Y180" s="24"/>
      <c r="Z180" s="24"/>
      <c r="AA180" s="24"/>
      <c r="AB180" s="24"/>
      <c r="AC180" s="25"/>
    </row>
    <row r="181" spans="1:29" s="22" customFormat="1" hidden="1" x14ac:dyDescent="0.25">
      <c r="A181" s="22">
        <f>'LISTE DES PROFS'!A110</f>
        <v>0</v>
      </c>
      <c r="B181" s="23"/>
      <c r="C181" s="23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4"/>
      <c r="P181" s="24"/>
      <c r="Q181" s="24"/>
      <c r="R181" s="24"/>
      <c r="S181" s="24"/>
      <c r="T181" s="24"/>
      <c r="U181" s="24"/>
      <c r="V181" s="24"/>
      <c r="W181" s="24"/>
      <c r="X181" s="24"/>
      <c r="Y181" s="24"/>
      <c r="Z181" s="24"/>
      <c r="AA181" s="24"/>
      <c r="AB181" s="24"/>
      <c r="AC181" s="25"/>
    </row>
    <row r="182" spans="1:29" s="22" customFormat="1" hidden="1" x14ac:dyDescent="0.25">
      <c r="A182" s="22">
        <f>'LISTE DES PROFS'!A111</f>
        <v>0</v>
      </c>
      <c r="B182" s="23"/>
      <c r="C182" s="23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5"/>
    </row>
    <row r="183" spans="1:29" s="22" customFormat="1" hidden="1" x14ac:dyDescent="0.25">
      <c r="A183" s="22">
        <f>'LISTE DES PROFS'!A112</f>
        <v>0</v>
      </c>
      <c r="B183" s="23"/>
      <c r="C183" s="23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4"/>
      <c r="P183" s="24"/>
      <c r="Q183" s="24"/>
      <c r="R183" s="24"/>
      <c r="S183" s="24"/>
      <c r="T183" s="24"/>
      <c r="U183" s="24"/>
      <c r="V183" s="24"/>
      <c r="W183" s="24"/>
      <c r="X183" s="24"/>
      <c r="Y183" s="24"/>
      <c r="Z183" s="24"/>
      <c r="AA183" s="24"/>
      <c r="AB183" s="24"/>
      <c r="AC183" s="25"/>
    </row>
    <row r="184" spans="1:29" s="22" customFormat="1" hidden="1" x14ac:dyDescent="0.25">
      <c r="A184" s="22">
        <f>'LISTE DES PROFS'!A113</f>
        <v>0</v>
      </c>
      <c r="B184" s="23"/>
      <c r="C184" s="23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4"/>
      <c r="P184" s="24"/>
      <c r="Q184" s="24"/>
      <c r="R184" s="24"/>
      <c r="S184" s="24"/>
      <c r="T184" s="24"/>
      <c r="U184" s="24"/>
      <c r="V184" s="24"/>
      <c r="W184" s="24"/>
      <c r="X184" s="24"/>
      <c r="Y184" s="24"/>
      <c r="Z184" s="24"/>
      <c r="AA184" s="24"/>
      <c r="AB184" s="24"/>
      <c r="AC184" s="25"/>
    </row>
    <row r="185" spans="1:29" s="22" customFormat="1" hidden="1" x14ac:dyDescent="0.25">
      <c r="A185" s="22">
        <f>'LISTE DES PROFS'!A114</f>
        <v>0</v>
      </c>
      <c r="B185" s="23"/>
      <c r="C185" s="23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4"/>
      <c r="O185" s="24"/>
      <c r="P185" s="24"/>
      <c r="Q185" s="24"/>
      <c r="R185" s="24"/>
      <c r="S185" s="24"/>
      <c r="T185" s="24"/>
      <c r="U185" s="24"/>
      <c r="V185" s="24"/>
      <c r="W185" s="24"/>
      <c r="X185" s="24"/>
      <c r="Y185" s="24"/>
      <c r="Z185" s="24"/>
      <c r="AA185" s="24"/>
      <c r="AB185" s="24"/>
      <c r="AC185" s="25"/>
    </row>
    <row r="186" spans="1:29" s="22" customFormat="1" hidden="1" x14ac:dyDescent="0.25">
      <c r="A186" s="22">
        <f>'LISTE DES PROFS'!A115</f>
        <v>0</v>
      </c>
      <c r="B186" s="23"/>
      <c r="C186" s="23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4"/>
      <c r="S186" s="24"/>
      <c r="T186" s="24"/>
      <c r="U186" s="24"/>
      <c r="V186" s="24"/>
      <c r="W186" s="24"/>
      <c r="X186" s="24"/>
      <c r="Y186" s="24"/>
      <c r="Z186" s="24"/>
      <c r="AA186" s="24"/>
      <c r="AB186" s="24"/>
      <c r="AC186" s="25"/>
    </row>
    <row r="187" spans="1:29" s="22" customFormat="1" hidden="1" x14ac:dyDescent="0.25">
      <c r="A187" s="22">
        <f>'LISTE DES PROFS'!A116</f>
        <v>0</v>
      </c>
      <c r="B187" s="23"/>
      <c r="C187" s="23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4"/>
      <c r="P187" s="24"/>
      <c r="Q187" s="24"/>
      <c r="R187" s="24"/>
      <c r="S187" s="24"/>
      <c r="T187" s="24"/>
      <c r="U187" s="24"/>
      <c r="V187" s="24"/>
      <c r="W187" s="24"/>
      <c r="X187" s="24"/>
      <c r="Y187" s="24"/>
      <c r="Z187" s="24"/>
      <c r="AA187" s="24"/>
      <c r="AB187" s="24"/>
      <c r="AC187" s="25"/>
    </row>
    <row r="188" spans="1:29" s="22" customFormat="1" hidden="1" x14ac:dyDescent="0.25">
      <c r="A188" s="22">
        <f>'LISTE DES PROFS'!A117</f>
        <v>0</v>
      </c>
      <c r="B188" s="23"/>
      <c r="C188" s="23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5"/>
    </row>
    <row r="189" spans="1:29" s="22" customFormat="1" hidden="1" x14ac:dyDescent="0.25">
      <c r="A189" s="22">
        <f>'LISTE DES PROFS'!A118</f>
        <v>0</v>
      </c>
      <c r="B189" s="23"/>
      <c r="C189" s="23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  <c r="Z189" s="24"/>
      <c r="AA189" s="24"/>
      <c r="AB189" s="24"/>
      <c r="AC189" s="25"/>
    </row>
    <row r="190" spans="1:29" s="22" customFormat="1" hidden="1" x14ac:dyDescent="0.25">
      <c r="A190" s="22">
        <f>'LISTE DES PROFS'!A119</f>
        <v>0</v>
      </c>
      <c r="B190" s="23"/>
      <c r="C190" s="23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4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5"/>
    </row>
    <row r="191" spans="1:29" s="22" customFormat="1" hidden="1" x14ac:dyDescent="0.25">
      <c r="A191" s="22">
        <f>'LISTE DES PROFS'!A120</f>
        <v>0</v>
      </c>
      <c r="B191" s="23"/>
      <c r="C191" s="23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4"/>
      <c r="O191" s="24"/>
      <c r="P191" s="24"/>
      <c r="Q191" s="24"/>
      <c r="R191" s="24"/>
      <c r="S191" s="24"/>
      <c r="T191" s="24"/>
      <c r="U191" s="24"/>
      <c r="V191" s="24"/>
      <c r="W191" s="24"/>
      <c r="X191" s="24"/>
      <c r="Y191" s="24"/>
      <c r="Z191" s="24"/>
      <c r="AA191" s="24"/>
      <c r="AB191" s="24"/>
      <c r="AC191" s="25"/>
    </row>
    <row r="192" spans="1:29" s="22" customFormat="1" hidden="1" x14ac:dyDescent="0.25">
      <c r="A192" s="22">
        <f>'LISTE DES PROFS'!A121</f>
        <v>0</v>
      </c>
      <c r="B192" s="23"/>
      <c r="C192" s="23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4"/>
      <c r="O192" s="24"/>
      <c r="P192" s="24"/>
      <c r="Q192" s="24"/>
      <c r="R192" s="24"/>
      <c r="S192" s="24"/>
      <c r="T192" s="24"/>
      <c r="U192" s="24"/>
      <c r="V192" s="24"/>
      <c r="W192" s="24"/>
      <c r="X192" s="24"/>
      <c r="Y192" s="24"/>
      <c r="Z192" s="24"/>
      <c r="AA192" s="24"/>
      <c r="AB192" s="24"/>
      <c r="AC192" s="25"/>
    </row>
    <row r="193" spans="1:29" s="22" customFormat="1" hidden="1" x14ac:dyDescent="0.25">
      <c r="A193" s="22">
        <f>'LISTE DES PROFS'!A122</f>
        <v>0</v>
      </c>
      <c r="B193" s="23"/>
      <c r="C193" s="23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5"/>
    </row>
    <row r="194" spans="1:29" s="22" customFormat="1" hidden="1" x14ac:dyDescent="0.25">
      <c r="A194" s="22">
        <f>'LISTE DES PROFS'!A123</f>
        <v>0</v>
      </c>
      <c r="B194" s="23"/>
      <c r="C194" s="23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5"/>
    </row>
    <row r="195" spans="1:29" s="22" customFormat="1" hidden="1" x14ac:dyDescent="0.25">
      <c r="A195" s="22">
        <f>'LISTE DES PROFS'!A124</f>
        <v>0</v>
      </c>
      <c r="B195" s="23"/>
      <c r="C195" s="23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5"/>
    </row>
    <row r="196" spans="1:29" s="22" customFormat="1" hidden="1" x14ac:dyDescent="0.25">
      <c r="A196" s="22">
        <f>'LISTE DES PROFS'!A125</f>
        <v>0</v>
      </c>
      <c r="B196" s="23"/>
      <c r="C196" s="23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4"/>
      <c r="P196" s="24"/>
      <c r="Q196" s="24"/>
      <c r="R196" s="24"/>
      <c r="S196" s="24"/>
      <c r="T196" s="24"/>
      <c r="U196" s="24"/>
      <c r="V196" s="24"/>
      <c r="W196" s="24"/>
      <c r="X196" s="24"/>
      <c r="Y196" s="24"/>
      <c r="Z196" s="24"/>
      <c r="AA196" s="24"/>
      <c r="AB196" s="24"/>
      <c r="AC196" s="25"/>
    </row>
    <row r="197" spans="1:29" s="22" customFormat="1" hidden="1" x14ac:dyDescent="0.25">
      <c r="A197" s="22">
        <f>'LISTE DES PROFS'!A126</f>
        <v>0</v>
      </c>
      <c r="B197" s="23"/>
      <c r="C197" s="23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4"/>
      <c r="P197" s="24"/>
      <c r="Q197" s="24"/>
      <c r="R197" s="24"/>
      <c r="S197" s="24"/>
      <c r="T197" s="24"/>
      <c r="U197" s="24"/>
      <c r="V197" s="24"/>
      <c r="W197" s="24"/>
      <c r="X197" s="24"/>
      <c r="Y197" s="24"/>
      <c r="Z197" s="24"/>
      <c r="AA197" s="24"/>
      <c r="AB197" s="24"/>
      <c r="AC197" s="25"/>
    </row>
    <row r="198" spans="1:29" s="22" customFormat="1" hidden="1" x14ac:dyDescent="0.25">
      <c r="A198" s="22">
        <f>'LISTE DES PROFS'!A127</f>
        <v>0</v>
      </c>
      <c r="B198" s="23"/>
      <c r="C198" s="23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4"/>
      <c r="P198" s="24"/>
      <c r="Q198" s="24"/>
      <c r="R198" s="24"/>
      <c r="S198" s="24"/>
      <c r="T198" s="24"/>
      <c r="U198" s="24"/>
      <c r="V198" s="24"/>
      <c r="W198" s="24"/>
      <c r="X198" s="24"/>
      <c r="Y198" s="24"/>
      <c r="Z198" s="24"/>
      <c r="AA198" s="24"/>
      <c r="AB198" s="24"/>
      <c r="AC198" s="25"/>
    </row>
    <row r="199" spans="1:29" s="22" customFormat="1" hidden="1" x14ac:dyDescent="0.25">
      <c r="A199" s="22">
        <f>'LISTE DES PROFS'!A128</f>
        <v>0</v>
      </c>
      <c r="B199" s="23"/>
      <c r="C199" s="23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5"/>
    </row>
    <row r="200" spans="1:29" s="22" customFormat="1" hidden="1" x14ac:dyDescent="0.25">
      <c r="A200" s="22">
        <f>'LISTE DES PROFS'!A129</f>
        <v>0</v>
      </c>
      <c r="B200" s="23"/>
      <c r="C200" s="23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4"/>
      <c r="P200" s="24"/>
      <c r="Q200" s="24"/>
      <c r="R200" s="24"/>
      <c r="S200" s="24"/>
      <c r="T200" s="24"/>
      <c r="U200" s="24"/>
      <c r="V200" s="24"/>
      <c r="W200" s="24"/>
      <c r="X200" s="24"/>
      <c r="Y200" s="24"/>
      <c r="Z200" s="24"/>
      <c r="AA200" s="24"/>
      <c r="AB200" s="24"/>
      <c r="AC200" s="25"/>
    </row>
    <row r="201" spans="1:29" s="22" customFormat="1" hidden="1" x14ac:dyDescent="0.25">
      <c r="A201" s="22">
        <f>'LISTE DES PROFS'!A130</f>
        <v>0</v>
      </c>
      <c r="B201" s="23"/>
      <c r="C201" s="23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4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5"/>
    </row>
    <row r="202" spans="1:29" s="22" customFormat="1" hidden="1" x14ac:dyDescent="0.25">
      <c r="A202" s="22">
        <f>'LISTE DES PROFS'!A131</f>
        <v>0</v>
      </c>
      <c r="B202" s="23"/>
      <c r="C202" s="23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5"/>
    </row>
    <row r="203" spans="1:29" s="22" customFormat="1" hidden="1" x14ac:dyDescent="0.25">
      <c r="A203" s="22">
        <f>'LISTE DES PROFS'!A132</f>
        <v>0</v>
      </c>
      <c r="B203" s="23"/>
      <c r="C203" s="23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4"/>
      <c r="O203" s="24"/>
      <c r="P203" s="24"/>
      <c r="Q203" s="24"/>
      <c r="R203" s="24"/>
      <c r="S203" s="24"/>
      <c r="T203" s="24"/>
      <c r="U203" s="24"/>
      <c r="V203" s="24"/>
      <c r="W203" s="24"/>
      <c r="X203" s="24"/>
      <c r="Y203" s="24"/>
      <c r="Z203" s="24"/>
      <c r="AA203" s="24"/>
      <c r="AB203" s="24"/>
      <c r="AC203" s="25"/>
    </row>
    <row r="204" spans="1:29" s="22" customFormat="1" hidden="1" x14ac:dyDescent="0.25">
      <c r="A204" s="22">
        <f>'LISTE DES PROFS'!A133</f>
        <v>0</v>
      </c>
      <c r="B204" s="23"/>
      <c r="C204" s="23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4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5"/>
    </row>
    <row r="205" spans="1:29" s="22" customFormat="1" hidden="1" x14ac:dyDescent="0.25">
      <c r="A205" s="22">
        <f>'LISTE DES PROFS'!A134</f>
        <v>0</v>
      </c>
      <c r="B205" s="23"/>
      <c r="C205" s="23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5"/>
    </row>
    <row r="206" spans="1:29" s="22" customFormat="1" hidden="1" x14ac:dyDescent="0.25">
      <c r="A206" s="22">
        <f>'LISTE DES PROFS'!A135</f>
        <v>0</v>
      </c>
      <c r="B206" s="23"/>
      <c r="C206" s="23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5"/>
    </row>
    <row r="207" spans="1:29" s="22" customFormat="1" hidden="1" x14ac:dyDescent="0.25">
      <c r="A207" s="22">
        <f>'LISTE DES PROFS'!A136</f>
        <v>0</v>
      </c>
      <c r="B207" s="23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5"/>
    </row>
    <row r="208" spans="1:29" s="22" customFormat="1" hidden="1" x14ac:dyDescent="0.25">
      <c r="A208" s="22">
        <f>'LISTE DES PROFS'!A137</f>
        <v>0</v>
      </c>
      <c r="B208" s="23"/>
      <c r="C208" s="23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5"/>
    </row>
    <row r="209" spans="1:29" s="22" customFormat="1" hidden="1" x14ac:dyDescent="0.25">
      <c r="A209" s="22">
        <f>'LISTE DES PROFS'!A138</f>
        <v>0</v>
      </c>
      <c r="B209" s="23"/>
      <c r="C209" s="23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4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5"/>
    </row>
    <row r="210" spans="1:29" s="22" customFormat="1" hidden="1" x14ac:dyDescent="0.25">
      <c r="A210" s="22">
        <f>'LISTE DES PROFS'!A139</f>
        <v>0</v>
      </c>
      <c r="B210" s="23"/>
      <c r="C210" s="23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4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5"/>
    </row>
    <row r="211" spans="1:29" s="22" customFormat="1" hidden="1" x14ac:dyDescent="0.25">
      <c r="A211" s="22">
        <f>'LISTE DES PROFS'!A140</f>
        <v>0</v>
      </c>
      <c r="B211" s="23"/>
      <c r="C211" s="23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4"/>
      <c r="O211" s="24"/>
      <c r="P211" s="24"/>
      <c r="Q211" s="24"/>
      <c r="R211" s="24"/>
      <c r="S211" s="24"/>
      <c r="T211" s="24"/>
      <c r="U211" s="24"/>
      <c r="V211" s="24"/>
      <c r="W211" s="24"/>
      <c r="X211" s="24"/>
      <c r="Y211" s="24"/>
      <c r="Z211" s="24"/>
      <c r="AA211" s="24"/>
      <c r="AB211" s="24"/>
      <c r="AC211" s="25"/>
    </row>
    <row r="212" spans="1:29" s="22" customFormat="1" hidden="1" x14ac:dyDescent="0.25">
      <c r="A212" s="22">
        <f>'LISTE DES PROFS'!A141</f>
        <v>0</v>
      </c>
      <c r="B212" s="23"/>
      <c r="C212" s="23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5"/>
    </row>
    <row r="213" spans="1:29" s="22" customFormat="1" hidden="1" x14ac:dyDescent="0.25">
      <c r="A213" s="22">
        <f>'LISTE DES PROFS'!A142</f>
        <v>0</v>
      </c>
      <c r="B213" s="23"/>
      <c r="C213" s="23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5"/>
    </row>
    <row r="214" spans="1:29" s="22" customFormat="1" hidden="1" x14ac:dyDescent="0.25">
      <c r="A214" s="22">
        <f>'LISTE DES PROFS'!A143</f>
        <v>0</v>
      </c>
      <c r="B214" s="23"/>
      <c r="C214" s="23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5"/>
    </row>
    <row r="215" spans="1:29" s="22" customFormat="1" hidden="1" x14ac:dyDescent="0.25">
      <c r="A215" s="22">
        <f>'LISTE DES PROFS'!A144</f>
        <v>0</v>
      </c>
      <c r="B215" s="23"/>
      <c r="C215" s="23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5"/>
    </row>
    <row r="216" spans="1:29" s="22" customFormat="1" hidden="1" x14ac:dyDescent="0.25">
      <c r="A216" s="22">
        <f>'LISTE DES PROFS'!A145</f>
        <v>0</v>
      </c>
      <c r="B216" s="23"/>
      <c r="C216" s="23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4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5"/>
    </row>
    <row r="217" spans="1:29" s="22" customFormat="1" hidden="1" x14ac:dyDescent="0.25">
      <c r="A217" s="22">
        <f>'LISTE DES PROFS'!A146</f>
        <v>0</v>
      </c>
      <c r="B217" s="23"/>
      <c r="C217" s="23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5"/>
    </row>
    <row r="218" spans="1:29" s="22" customFormat="1" hidden="1" x14ac:dyDescent="0.25">
      <c r="A218" s="22">
        <f>'LISTE DES PROFS'!A147</f>
        <v>0</v>
      </c>
      <c r="B218" s="23"/>
      <c r="C218" s="23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5"/>
    </row>
    <row r="219" spans="1:29" s="22" customFormat="1" hidden="1" x14ac:dyDescent="0.25">
      <c r="A219" s="22">
        <f>'LISTE DES PROFS'!A148</f>
        <v>0</v>
      </c>
      <c r="B219" s="23"/>
      <c r="C219" s="23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4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5"/>
    </row>
    <row r="220" spans="1:29" s="22" customFormat="1" hidden="1" x14ac:dyDescent="0.25">
      <c r="A220" s="22">
        <f>'LISTE DES PROFS'!A149</f>
        <v>0</v>
      </c>
      <c r="B220" s="23"/>
      <c r="C220" s="23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5"/>
    </row>
    <row r="221" spans="1:29" s="22" customFormat="1" hidden="1" x14ac:dyDescent="0.25">
      <c r="A221" s="22">
        <f>'LISTE DES PROFS'!A150</f>
        <v>0</v>
      </c>
      <c r="B221" s="23"/>
      <c r="C221" s="23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4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5"/>
    </row>
    <row r="222" spans="1:29" s="22" customFormat="1" hidden="1" x14ac:dyDescent="0.25">
      <c r="A222" s="22">
        <f>'LISTE DES PROFS'!A151</f>
        <v>0</v>
      </c>
      <c r="B222" s="23"/>
      <c r="C222" s="23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5"/>
    </row>
    <row r="223" spans="1:29" s="22" customFormat="1" x14ac:dyDescent="0.25">
      <c r="B223" s="23"/>
      <c r="C223" s="23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5"/>
    </row>
    <row r="224" spans="1:29" s="22" customFormat="1" x14ac:dyDescent="0.25">
      <c r="B224" s="23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5"/>
    </row>
    <row r="225" spans="1:29" s="22" customFormat="1" x14ac:dyDescent="0.25">
      <c r="A225" s="635"/>
      <c r="B225" s="634"/>
      <c r="C225" s="634"/>
      <c r="D225" s="590"/>
      <c r="E225" s="590"/>
      <c r="F225" s="590"/>
      <c r="G225" s="24"/>
      <c r="H225" s="24"/>
      <c r="I225" s="24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5"/>
    </row>
    <row r="226" spans="1:29" s="22" customFormat="1" x14ac:dyDescent="0.25">
      <c r="A226" s="635"/>
      <c r="B226" s="634"/>
      <c r="C226" s="634"/>
      <c r="D226" s="590"/>
      <c r="E226" s="590"/>
      <c r="F226" s="590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5"/>
    </row>
    <row r="227" spans="1:29" s="22" customFormat="1" x14ac:dyDescent="0.25">
      <c r="A227" s="635"/>
      <c r="B227" s="634"/>
      <c r="C227" s="634"/>
      <c r="D227" s="590"/>
      <c r="E227" s="590"/>
      <c r="F227" s="590"/>
      <c r="G227" s="24"/>
      <c r="H227" s="24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  <c r="W227" s="24"/>
      <c r="X227" s="24"/>
      <c r="Y227" s="24"/>
      <c r="Z227" s="24"/>
      <c r="AA227" s="24"/>
      <c r="AB227" s="24"/>
      <c r="AC227" s="25"/>
    </row>
    <row r="228" spans="1:29" s="22" customFormat="1" x14ac:dyDescent="0.25">
      <c r="A228" s="635"/>
      <c r="B228" s="635"/>
      <c r="C228" s="634"/>
      <c r="D228" s="634"/>
      <c r="E228" s="590"/>
      <c r="F228" s="590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5"/>
    </row>
    <row r="229" spans="1:29" s="22" customFormat="1" x14ac:dyDescent="0.25">
      <c r="A229" s="635"/>
      <c r="B229" s="635"/>
      <c r="C229" s="634"/>
      <c r="D229" s="634"/>
      <c r="E229" s="590"/>
      <c r="F229" s="590"/>
      <c r="G229" s="24"/>
      <c r="H229" s="24"/>
      <c r="I229" s="24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24"/>
      <c r="W229" s="24"/>
      <c r="X229" s="24"/>
      <c r="Y229" s="24"/>
      <c r="Z229" s="24"/>
      <c r="AA229" s="24"/>
      <c r="AB229" s="24"/>
      <c r="AC229" s="25"/>
    </row>
    <row r="230" spans="1:29" s="22" customFormat="1" x14ac:dyDescent="0.25">
      <c r="A230" s="635"/>
      <c r="B230" s="635"/>
      <c r="C230" s="634"/>
      <c r="D230" s="634"/>
      <c r="E230" s="590"/>
      <c r="F230" s="590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24"/>
      <c r="W230" s="24"/>
      <c r="X230" s="24"/>
      <c r="Y230" s="24"/>
      <c r="Z230" s="24"/>
      <c r="AA230" s="24"/>
      <c r="AB230" s="24"/>
      <c r="AC230" s="25"/>
    </row>
    <row r="231" spans="1:29" s="22" customFormat="1" x14ac:dyDescent="0.25">
      <c r="A231" s="635"/>
      <c r="B231" s="635"/>
      <c r="C231" s="634"/>
      <c r="D231" s="634"/>
      <c r="E231" s="590"/>
      <c r="F231" s="590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24"/>
      <c r="W231" s="24"/>
      <c r="X231" s="24"/>
      <c r="Y231" s="24"/>
      <c r="Z231" s="24"/>
      <c r="AA231" s="24"/>
      <c r="AB231" s="24"/>
      <c r="AC231" s="25"/>
    </row>
    <row r="232" spans="1:29" s="22" customFormat="1" x14ac:dyDescent="0.25">
      <c r="A232" s="592"/>
      <c r="B232" s="592"/>
      <c r="C232" s="634"/>
      <c r="D232" s="634"/>
      <c r="E232" s="590"/>
      <c r="F232" s="590"/>
      <c r="G232" s="24"/>
      <c r="H232" s="24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5"/>
    </row>
    <row r="233" spans="1:29" s="22" customFormat="1" x14ac:dyDescent="0.25">
      <c r="A233" s="592"/>
      <c r="B233" s="592"/>
      <c r="C233" s="634"/>
      <c r="D233" s="634"/>
      <c r="E233" s="590"/>
      <c r="F233" s="590"/>
      <c r="G233" s="24"/>
      <c r="H233" s="24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25"/>
    </row>
    <row r="234" spans="1:29" s="22" customFormat="1" x14ac:dyDescent="0.25">
      <c r="A234" s="592"/>
      <c r="B234" s="592"/>
      <c r="C234" s="634"/>
      <c r="D234" s="634"/>
      <c r="E234" s="590"/>
      <c r="F234" s="590"/>
      <c r="G234" s="24"/>
      <c r="H234" s="24"/>
      <c r="I234" s="24"/>
      <c r="J234" s="24"/>
      <c r="K234" s="24"/>
      <c r="L234" s="24"/>
      <c r="M234" s="24"/>
      <c r="N234" s="24"/>
      <c r="O234" s="24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5"/>
    </row>
    <row r="235" spans="1:29" s="22" customFormat="1" x14ac:dyDescent="0.25">
      <c r="A235" s="592"/>
      <c r="B235" s="592"/>
      <c r="C235" s="634"/>
      <c r="D235" s="634"/>
      <c r="E235" s="590"/>
      <c r="F235" s="590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5"/>
    </row>
    <row r="236" spans="1:29" s="22" customFormat="1" x14ac:dyDescent="0.25">
      <c r="A236" s="592"/>
      <c r="B236" s="592"/>
      <c r="C236" s="634"/>
      <c r="D236" s="634"/>
      <c r="E236" s="590"/>
      <c r="F236" s="590"/>
      <c r="G236" s="24"/>
      <c r="H236" s="24"/>
      <c r="I236" s="24"/>
      <c r="J236" s="24"/>
      <c r="K236" s="24"/>
      <c r="L236" s="24"/>
      <c r="M236" s="24"/>
      <c r="N236" s="24"/>
      <c r="O236" s="24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5"/>
    </row>
    <row r="237" spans="1:29" s="22" customFormat="1" x14ac:dyDescent="0.25">
      <c r="A237" s="592"/>
      <c r="B237" s="592"/>
      <c r="C237" s="634"/>
      <c r="D237" s="634"/>
      <c r="E237" s="590"/>
      <c r="F237" s="590"/>
      <c r="G237" s="24"/>
      <c r="H237" s="24"/>
      <c r="I237" s="24"/>
      <c r="J237" s="24"/>
      <c r="K237" s="24"/>
      <c r="L237" s="24"/>
      <c r="M237" s="24"/>
      <c r="N237" s="24"/>
      <c r="O237" s="24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5"/>
    </row>
    <row r="238" spans="1:29" s="22" customFormat="1" x14ac:dyDescent="0.25">
      <c r="A238" s="592"/>
      <c r="B238" s="592"/>
      <c r="C238" s="634"/>
      <c r="D238" s="634"/>
      <c r="E238" s="590"/>
      <c r="F238" s="590"/>
      <c r="G238" s="24"/>
      <c r="H238" s="24"/>
      <c r="I238" s="24"/>
      <c r="J238" s="24"/>
      <c r="K238" s="24"/>
      <c r="L238" s="24"/>
      <c r="M238" s="24"/>
      <c r="N238" s="24"/>
      <c r="O238" s="24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5"/>
    </row>
    <row r="239" spans="1:29" s="22" customFormat="1" x14ac:dyDescent="0.25">
      <c r="A239" s="592"/>
      <c r="B239" s="634"/>
      <c r="C239" s="634"/>
      <c r="D239" s="634"/>
      <c r="E239" s="590"/>
      <c r="F239" s="590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24"/>
      <c r="S239" s="24"/>
      <c r="T239" s="24"/>
      <c r="U239" s="24"/>
      <c r="V239" s="24"/>
      <c r="W239" s="24"/>
      <c r="X239" s="24"/>
      <c r="Y239" s="24"/>
      <c r="Z239" s="24"/>
      <c r="AA239" s="24"/>
      <c r="AB239" s="24"/>
      <c r="AC239" s="25"/>
    </row>
    <row r="240" spans="1:29" s="22" customFormat="1" x14ac:dyDescent="0.25">
      <c r="A240" s="592"/>
      <c r="B240" s="634"/>
      <c r="C240" s="634"/>
      <c r="D240" s="634"/>
      <c r="E240" s="590"/>
      <c r="F240" s="590"/>
      <c r="G240" s="24"/>
      <c r="H240" s="24"/>
      <c r="I240" s="24"/>
      <c r="J240" s="24"/>
      <c r="K240" s="24"/>
      <c r="L240" s="24"/>
      <c r="M240" s="24"/>
      <c r="N240" s="24"/>
      <c r="O240" s="24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5"/>
    </row>
    <row r="241" spans="1:29" s="22" customFormat="1" x14ac:dyDescent="0.25">
      <c r="A241" s="592"/>
      <c r="B241" s="634"/>
      <c r="C241" s="634"/>
      <c r="D241" s="634"/>
      <c r="E241" s="590"/>
      <c r="F241" s="590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5"/>
    </row>
    <row r="242" spans="1:29" s="22" customFormat="1" x14ac:dyDescent="0.25">
      <c r="B242" s="23"/>
      <c r="C242" s="23"/>
      <c r="D242" s="23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5"/>
    </row>
    <row r="243" spans="1:29" s="22" customFormat="1" x14ac:dyDescent="0.25">
      <c r="B243" s="23"/>
      <c r="C243" s="23"/>
      <c r="D243" s="23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5"/>
    </row>
    <row r="244" spans="1:29" s="22" customFormat="1" x14ac:dyDescent="0.25">
      <c r="B244" s="23"/>
      <c r="C244" s="23"/>
      <c r="D244" s="23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5"/>
    </row>
    <row r="245" spans="1:29" s="22" customFormat="1" x14ac:dyDescent="0.25">
      <c r="C245" s="23"/>
      <c r="D245" s="23"/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4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5"/>
    </row>
    <row r="246" spans="1:29" s="22" customFormat="1" x14ac:dyDescent="0.25">
      <c r="C246" s="23"/>
      <c r="D246" s="23"/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4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5"/>
    </row>
    <row r="247" spans="1:29" s="22" customFormat="1" x14ac:dyDescent="0.25">
      <c r="C247" s="23"/>
      <c r="D247" s="23"/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4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5"/>
    </row>
    <row r="248" spans="1:29" s="22" customFormat="1" x14ac:dyDescent="0.25">
      <c r="B248" s="23"/>
      <c r="C248" s="23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24"/>
      <c r="S248" s="24"/>
      <c r="T248" s="24"/>
      <c r="U248" s="24"/>
      <c r="V248" s="24"/>
      <c r="W248" s="24"/>
      <c r="X248" s="24"/>
      <c r="Y248" s="24"/>
      <c r="Z248" s="24"/>
      <c r="AA248" s="24"/>
      <c r="AB248" s="24"/>
      <c r="AC248" s="25"/>
    </row>
    <row r="249" spans="1:29" s="22" customFormat="1" x14ac:dyDescent="0.25">
      <c r="B249" s="23"/>
      <c r="C249" s="23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4"/>
      <c r="O249" s="24"/>
      <c r="P249" s="24"/>
      <c r="Q249" s="24"/>
      <c r="R249" s="24"/>
      <c r="S249" s="24"/>
      <c r="T249" s="24"/>
      <c r="U249" s="24"/>
      <c r="V249" s="24"/>
      <c r="W249" s="24"/>
      <c r="X249" s="24"/>
      <c r="Y249" s="24"/>
      <c r="Z249" s="24"/>
      <c r="AA249" s="24"/>
      <c r="AB249" s="24"/>
      <c r="AC249" s="25"/>
    </row>
    <row r="250" spans="1:29" s="22" customFormat="1" x14ac:dyDescent="0.25">
      <c r="B250" s="23"/>
      <c r="C250" s="23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4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5"/>
    </row>
    <row r="251" spans="1:29" s="22" customFormat="1" x14ac:dyDescent="0.25">
      <c r="B251" s="23"/>
      <c r="C251" s="23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5"/>
    </row>
    <row r="252" spans="1:29" s="22" customFormat="1" x14ac:dyDescent="0.25">
      <c r="B252" s="23"/>
      <c r="C252" s="23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4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5"/>
    </row>
    <row r="253" spans="1:29" s="22" customFormat="1" x14ac:dyDescent="0.25">
      <c r="B253" s="23"/>
      <c r="C253" s="23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5"/>
    </row>
    <row r="254" spans="1:29" s="22" customFormat="1" x14ac:dyDescent="0.25">
      <c r="B254" s="23"/>
      <c r="C254" s="23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5"/>
    </row>
    <row r="255" spans="1:29" s="22" customFormat="1" x14ac:dyDescent="0.25">
      <c r="B255" s="23"/>
      <c r="C255" s="23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5"/>
    </row>
    <row r="256" spans="1:29" s="22" customFormat="1" x14ac:dyDescent="0.25">
      <c r="B256" s="23"/>
      <c r="C256" s="23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5"/>
    </row>
    <row r="257" spans="2:29" s="22" customFormat="1" x14ac:dyDescent="0.25">
      <c r="B257" s="23"/>
      <c r="C257" s="23"/>
      <c r="D257" s="24"/>
      <c r="E257" s="24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5"/>
    </row>
    <row r="258" spans="2:29" s="22" customFormat="1" x14ac:dyDescent="0.25">
      <c r="B258" s="23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5"/>
    </row>
    <row r="259" spans="2:29" s="22" customFormat="1" x14ac:dyDescent="0.25">
      <c r="B259" s="23"/>
      <c r="C259" s="23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4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5"/>
    </row>
    <row r="260" spans="2:29" s="22" customFormat="1" x14ac:dyDescent="0.25">
      <c r="B260" s="23"/>
      <c r="C260" s="23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4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5"/>
    </row>
    <row r="261" spans="2:29" s="22" customFormat="1" x14ac:dyDescent="0.25">
      <c r="B261" s="23"/>
      <c r="C261" s="23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5"/>
    </row>
    <row r="262" spans="2:29" s="22" customFormat="1" x14ac:dyDescent="0.25">
      <c r="B262" s="23"/>
      <c r="C262" s="23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5"/>
    </row>
    <row r="263" spans="2:29" s="22" customFormat="1" x14ac:dyDescent="0.25">
      <c r="B263" s="23"/>
      <c r="C263" s="23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5"/>
    </row>
    <row r="264" spans="2:29" s="22" customFormat="1" x14ac:dyDescent="0.25">
      <c r="B264" s="23"/>
      <c r="C264" s="23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4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5"/>
    </row>
    <row r="265" spans="2:29" s="22" customFormat="1" x14ac:dyDescent="0.25">
      <c r="B265" s="23"/>
      <c r="C265" s="23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5"/>
    </row>
    <row r="266" spans="2:29" s="22" customFormat="1" x14ac:dyDescent="0.25">
      <c r="B266" s="23"/>
      <c r="C266" s="23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5"/>
    </row>
    <row r="267" spans="2:29" s="22" customFormat="1" x14ac:dyDescent="0.25">
      <c r="B267" s="23"/>
      <c r="C267" s="23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  <c r="Z267" s="24"/>
      <c r="AA267" s="24"/>
      <c r="AB267" s="24"/>
      <c r="AC267" s="25"/>
    </row>
    <row r="268" spans="2:29" s="22" customFormat="1" x14ac:dyDescent="0.25">
      <c r="B268" s="23"/>
      <c r="C268" s="23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4"/>
      <c r="P268" s="24"/>
      <c r="Q268" s="24"/>
      <c r="R268" s="24"/>
      <c r="S268" s="24"/>
      <c r="T268" s="24"/>
      <c r="U268" s="24"/>
      <c r="V268" s="24"/>
      <c r="W268" s="24"/>
      <c r="X268" s="24"/>
      <c r="Y268" s="24"/>
      <c r="Z268" s="24"/>
      <c r="AA268" s="24"/>
      <c r="AB268" s="24"/>
      <c r="AC268" s="25"/>
    </row>
    <row r="269" spans="2:29" s="22" customFormat="1" x14ac:dyDescent="0.25">
      <c r="B269" s="23"/>
      <c r="C269" s="23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5"/>
    </row>
    <row r="270" spans="2:29" s="22" customFormat="1" x14ac:dyDescent="0.25">
      <c r="B270" s="23"/>
      <c r="C270" s="23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5"/>
    </row>
    <row r="271" spans="2:29" s="22" customFormat="1" x14ac:dyDescent="0.25">
      <c r="B271" s="23"/>
      <c r="C271" s="23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5"/>
    </row>
    <row r="272" spans="2:29" s="22" customFormat="1" x14ac:dyDescent="0.25">
      <c r="B272" s="23"/>
      <c r="C272" s="23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4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5"/>
    </row>
    <row r="273" spans="2:29" s="22" customFormat="1" x14ac:dyDescent="0.25">
      <c r="B273" s="23"/>
      <c r="C273" s="23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4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5"/>
    </row>
    <row r="274" spans="2:29" s="22" customFormat="1" x14ac:dyDescent="0.25">
      <c r="B274" s="23"/>
      <c r="C274" s="23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5"/>
    </row>
    <row r="275" spans="2:29" s="22" customFormat="1" x14ac:dyDescent="0.25">
      <c r="B275" s="23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5"/>
    </row>
    <row r="276" spans="2:29" s="22" customFormat="1" x14ac:dyDescent="0.25">
      <c r="B276" s="23"/>
      <c r="C276" s="23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5"/>
    </row>
    <row r="277" spans="2:29" s="22" customFormat="1" x14ac:dyDescent="0.25">
      <c r="B277" s="23"/>
      <c r="C277" s="23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5"/>
    </row>
    <row r="278" spans="2:29" s="22" customFormat="1" x14ac:dyDescent="0.25">
      <c r="B278" s="23"/>
      <c r="C278" s="23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5"/>
    </row>
    <row r="279" spans="2:29" s="22" customFormat="1" x14ac:dyDescent="0.25">
      <c r="B279" s="23"/>
      <c r="C279" s="23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4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5"/>
    </row>
    <row r="280" spans="2:29" s="22" customFormat="1" x14ac:dyDescent="0.25">
      <c r="B280" s="23"/>
      <c r="C280" s="2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5"/>
    </row>
    <row r="281" spans="2:29" s="22" customFormat="1" x14ac:dyDescent="0.25">
      <c r="B281" s="23"/>
      <c r="C281" s="23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5"/>
    </row>
    <row r="282" spans="2:29" s="22" customFormat="1" x14ac:dyDescent="0.25">
      <c r="B282" s="23"/>
      <c r="C282" s="23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4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5"/>
    </row>
    <row r="283" spans="2:29" s="22" customFormat="1" x14ac:dyDescent="0.25">
      <c r="B283" s="23"/>
      <c r="C283" s="23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4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5"/>
    </row>
    <row r="284" spans="2:29" s="22" customFormat="1" x14ac:dyDescent="0.25">
      <c r="B284" s="23"/>
      <c r="C284" s="23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4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5"/>
    </row>
    <row r="285" spans="2:29" s="22" customFormat="1" x14ac:dyDescent="0.25">
      <c r="B285" s="23"/>
      <c r="C285" s="23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5"/>
    </row>
    <row r="286" spans="2:29" s="22" customFormat="1" x14ac:dyDescent="0.25">
      <c r="B286" s="23"/>
      <c r="C286" s="23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4"/>
      <c r="O286" s="24"/>
      <c r="P286" s="24"/>
      <c r="Q286" s="24"/>
      <c r="R286" s="24"/>
      <c r="S286" s="24"/>
      <c r="T286" s="24"/>
      <c r="U286" s="24"/>
      <c r="V286" s="24"/>
      <c r="W286" s="24"/>
      <c r="X286" s="24"/>
      <c r="Y286" s="24"/>
      <c r="Z286" s="24"/>
      <c r="AA286" s="24"/>
      <c r="AB286" s="24"/>
      <c r="AC286" s="25"/>
    </row>
    <row r="287" spans="2:29" s="22" customFormat="1" x14ac:dyDescent="0.25">
      <c r="B287" s="23"/>
      <c r="C287" s="23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5"/>
    </row>
    <row r="288" spans="2:29" s="22" customFormat="1" x14ac:dyDescent="0.25">
      <c r="B288" s="23"/>
      <c r="C288" s="23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4"/>
      <c r="O288" s="24"/>
      <c r="P288" s="24"/>
      <c r="Q288" s="24"/>
      <c r="R288" s="24"/>
      <c r="S288" s="24"/>
      <c r="T288" s="24"/>
      <c r="U288" s="24"/>
      <c r="V288" s="24"/>
      <c r="W288" s="24"/>
      <c r="X288" s="24"/>
      <c r="Y288" s="24"/>
      <c r="Z288" s="24"/>
      <c r="AA288" s="24"/>
      <c r="AB288" s="24"/>
      <c r="AC288" s="25"/>
    </row>
    <row r="289" spans="2:29" s="22" customFormat="1" x14ac:dyDescent="0.25">
      <c r="B289" s="23"/>
      <c r="C289" s="23"/>
      <c r="D289" s="24"/>
      <c r="E289" s="24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24"/>
      <c r="S289" s="24"/>
      <c r="T289" s="24"/>
      <c r="U289" s="24"/>
      <c r="V289" s="24"/>
      <c r="W289" s="24"/>
      <c r="X289" s="24"/>
      <c r="Y289" s="24"/>
      <c r="Z289" s="24"/>
      <c r="AA289" s="24"/>
      <c r="AB289" s="24"/>
      <c r="AC289" s="25"/>
    </row>
    <row r="290" spans="2:29" s="22" customFormat="1" x14ac:dyDescent="0.25">
      <c r="B290" s="23"/>
      <c r="C290" s="23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4"/>
      <c r="O290" s="24"/>
      <c r="P290" s="24"/>
      <c r="Q290" s="24"/>
      <c r="R290" s="24"/>
      <c r="S290" s="24"/>
      <c r="T290" s="24"/>
      <c r="U290" s="24"/>
      <c r="V290" s="24"/>
      <c r="W290" s="24"/>
      <c r="X290" s="24"/>
      <c r="Y290" s="24"/>
      <c r="Z290" s="24"/>
      <c r="AA290" s="24"/>
      <c r="AB290" s="24"/>
      <c r="AC290" s="25"/>
    </row>
    <row r="291" spans="2:29" s="22" customFormat="1" x14ac:dyDescent="0.25">
      <c r="B291" s="23"/>
      <c r="C291" s="23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4"/>
      <c r="O291" s="24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  <c r="AA291" s="24"/>
      <c r="AB291" s="24"/>
      <c r="AC291" s="25"/>
    </row>
    <row r="292" spans="2:29" s="22" customFormat="1" x14ac:dyDescent="0.25">
      <c r="B292" s="23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  <c r="AA292" s="24"/>
      <c r="AB292" s="24"/>
      <c r="AC292" s="25"/>
    </row>
    <row r="293" spans="2:29" s="22" customFormat="1" x14ac:dyDescent="0.25">
      <c r="B293" s="23"/>
      <c r="C293" s="23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  <c r="AA293" s="24"/>
      <c r="AB293" s="24"/>
      <c r="AC293" s="25"/>
    </row>
    <row r="294" spans="2:29" s="22" customFormat="1" x14ac:dyDescent="0.25">
      <c r="B294" s="23"/>
      <c r="C294" s="23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O294" s="24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  <c r="AA294" s="24"/>
      <c r="AB294" s="24"/>
      <c r="AC294" s="25"/>
    </row>
    <row r="295" spans="2:29" s="22" customFormat="1" x14ac:dyDescent="0.25">
      <c r="B295" s="23"/>
      <c r="C295" s="23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4"/>
      <c r="O295" s="24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  <c r="AA295" s="24"/>
      <c r="AB295" s="24"/>
      <c r="AC295" s="25"/>
    </row>
    <row r="296" spans="2:29" s="22" customFormat="1" x14ac:dyDescent="0.25">
      <c r="B296" s="23"/>
      <c r="C296" s="23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4"/>
      <c r="O296" s="24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  <c r="AA296" s="24"/>
      <c r="AB296" s="24"/>
      <c r="AC296" s="25"/>
    </row>
    <row r="297" spans="2:29" s="22" customFormat="1" x14ac:dyDescent="0.25">
      <c r="B297" s="23"/>
      <c r="C297" s="23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  <c r="AA297" s="24"/>
      <c r="AB297" s="24"/>
      <c r="AC297" s="25"/>
    </row>
    <row r="298" spans="2:29" s="22" customFormat="1" x14ac:dyDescent="0.25">
      <c r="B298" s="23"/>
      <c r="C298" s="23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4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5"/>
    </row>
    <row r="299" spans="2:29" s="22" customFormat="1" x14ac:dyDescent="0.25">
      <c r="B299" s="23"/>
      <c r="C299" s="23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  <c r="AA299" s="24"/>
      <c r="AB299" s="24"/>
      <c r="AC299" s="25"/>
    </row>
    <row r="300" spans="2:29" s="22" customFormat="1" x14ac:dyDescent="0.25">
      <c r="B300" s="23"/>
      <c r="C300" s="23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  <c r="AA300" s="24"/>
      <c r="AB300" s="24"/>
      <c r="AC300" s="25"/>
    </row>
    <row r="301" spans="2:29" s="22" customFormat="1" x14ac:dyDescent="0.25">
      <c r="B301" s="23"/>
      <c r="C301" s="23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  <c r="AA301" s="24"/>
      <c r="AB301" s="24"/>
      <c r="AC301" s="25"/>
    </row>
    <row r="302" spans="2:29" s="22" customFormat="1" x14ac:dyDescent="0.25">
      <c r="B302" s="23"/>
      <c r="C302" s="23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4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5"/>
    </row>
    <row r="303" spans="2:29" s="22" customFormat="1" x14ac:dyDescent="0.25">
      <c r="B303" s="23"/>
      <c r="C303" s="23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4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  <c r="AA303" s="24"/>
      <c r="AB303" s="24"/>
      <c r="AC303" s="25"/>
    </row>
    <row r="304" spans="2:29" s="22" customFormat="1" x14ac:dyDescent="0.25">
      <c r="B304" s="23"/>
      <c r="C304" s="23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  <c r="AA304" s="24"/>
      <c r="AB304" s="24"/>
      <c r="AC304" s="25"/>
    </row>
    <row r="305" spans="2:29" s="22" customFormat="1" x14ac:dyDescent="0.25">
      <c r="B305" s="23"/>
      <c r="C305" s="23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  <c r="AA305" s="24"/>
      <c r="AB305" s="24"/>
      <c r="AC305" s="25"/>
    </row>
    <row r="306" spans="2:29" s="22" customFormat="1" x14ac:dyDescent="0.25">
      <c r="B306" s="23"/>
      <c r="C306" s="23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  <c r="AA306" s="24"/>
      <c r="AB306" s="24"/>
      <c r="AC306" s="25"/>
    </row>
    <row r="307" spans="2:29" s="22" customFormat="1" x14ac:dyDescent="0.25">
      <c r="B307" s="23"/>
      <c r="C307" s="23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  <c r="AA307" s="24"/>
      <c r="AB307" s="24"/>
      <c r="AC307" s="25"/>
    </row>
    <row r="308" spans="2:29" s="22" customFormat="1" x14ac:dyDescent="0.25">
      <c r="B308" s="23"/>
      <c r="C308" s="23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4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  <c r="AA308" s="24"/>
      <c r="AB308" s="24"/>
      <c r="AC308" s="25"/>
    </row>
    <row r="309" spans="2:29" s="22" customFormat="1" x14ac:dyDescent="0.25">
      <c r="B309" s="23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5"/>
    </row>
    <row r="310" spans="2:29" s="22" customFormat="1" x14ac:dyDescent="0.25">
      <c r="B310" s="23"/>
      <c r="C310" s="23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4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  <c r="AA310" s="24"/>
      <c r="AB310" s="24"/>
      <c r="AC310" s="25"/>
    </row>
    <row r="311" spans="2:29" s="22" customFormat="1" x14ac:dyDescent="0.25">
      <c r="B311" s="23"/>
      <c r="C311" s="23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4"/>
      <c r="O311" s="24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  <c r="AA311" s="24"/>
      <c r="AB311" s="24"/>
      <c r="AC311" s="25"/>
    </row>
    <row r="312" spans="2:29" s="22" customFormat="1" x14ac:dyDescent="0.25">
      <c r="B312" s="23"/>
      <c r="C312" s="23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5"/>
    </row>
    <row r="313" spans="2:29" s="22" customFormat="1" x14ac:dyDescent="0.25">
      <c r="B313" s="23"/>
      <c r="C313" s="23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  <c r="AA313" s="24"/>
      <c r="AB313" s="24"/>
      <c r="AC313" s="25"/>
    </row>
    <row r="314" spans="2:29" s="22" customFormat="1" x14ac:dyDescent="0.25">
      <c r="B314" s="23"/>
      <c r="C314" s="23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4"/>
      <c r="O314" s="24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  <c r="AA314" s="24"/>
      <c r="AB314" s="24"/>
      <c r="AC314" s="25"/>
    </row>
    <row r="315" spans="2:29" s="22" customFormat="1" x14ac:dyDescent="0.25">
      <c r="B315" s="23"/>
      <c r="C315" s="23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4"/>
      <c r="O315" s="24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  <c r="AA315" s="24"/>
      <c r="AB315" s="24"/>
      <c r="AC315" s="25"/>
    </row>
    <row r="316" spans="2:29" s="22" customFormat="1" x14ac:dyDescent="0.25">
      <c r="B316" s="23"/>
      <c r="C316" s="23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4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  <c r="AA316" s="24"/>
      <c r="AB316" s="24"/>
      <c r="AC316" s="25"/>
    </row>
    <row r="317" spans="2:29" s="22" customFormat="1" x14ac:dyDescent="0.25">
      <c r="B317" s="23"/>
      <c r="C317" s="23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  <c r="AA317" s="24"/>
      <c r="AB317" s="24"/>
      <c r="AC317" s="25"/>
    </row>
    <row r="318" spans="2:29" s="22" customFormat="1" x14ac:dyDescent="0.25">
      <c r="B318" s="23"/>
      <c r="C318" s="23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4"/>
      <c r="O318" s="24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  <c r="AA318" s="24"/>
      <c r="AB318" s="24"/>
      <c r="AC318" s="25"/>
    </row>
    <row r="319" spans="2:29" s="22" customFormat="1" x14ac:dyDescent="0.25">
      <c r="B319" s="23"/>
      <c r="C319" s="23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  <c r="AA319" s="24"/>
      <c r="AB319" s="24"/>
      <c r="AC319" s="25"/>
    </row>
    <row r="320" spans="2:29" s="22" customFormat="1" x14ac:dyDescent="0.25">
      <c r="B320" s="23"/>
      <c r="C320" s="23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  <c r="AA320" s="24"/>
      <c r="AB320" s="24"/>
      <c r="AC320" s="25"/>
    </row>
    <row r="321" spans="2:29" s="22" customFormat="1" x14ac:dyDescent="0.25">
      <c r="B321" s="23"/>
      <c r="C321" s="23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4"/>
      <c r="O321" s="24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  <c r="AA321" s="24"/>
      <c r="AB321" s="24"/>
      <c r="AC321" s="25"/>
    </row>
    <row r="322" spans="2:29" s="22" customFormat="1" x14ac:dyDescent="0.25">
      <c r="B322" s="23"/>
      <c r="C322" s="23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  <c r="AA322" s="24"/>
      <c r="AB322" s="24"/>
      <c r="AC322" s="25"/>
    </row>
    <row r="323" spans="2:29" s="22" customFormat="1" x14ac:dyDescent="0.25">
      <c r="B323" s="23"/>
      <c r="C323" s="23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  <c r="AA323" s="24"/>
      <c r="AB323" s="24"/>
      <c r="AC323" s="25"/>
    </row>
    <row r="324" spans="2:29" s="22" customFormat="1" x14ac:dyDescent="0.25">
      <c r="B324" s="23"/>
      <c r="C324" s="23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4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  <c r="AA324" s="24"/>
      <c r="AB324" s="24"/>
      <c r="AC324" s="25"/>
    </row>
    <row r="325" spans="2:29" s="22" customFormat="1" x14ac:dyDescent="0.25">
      <c r="B325" s="23"/>
      <c r="C325" s="23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O325" s="24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  <c r="AA325" s="24"/>
      <c r="AB325" s="24"/>
      <c r="AC325" s="25"/>
    </row>
    <row r="326" spans="2:29" s="22" customFormat="1" x14ac:dyDescent="0.25">
      <c r="B326" s="23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  <c r="AA326" s="24"/>
      <c r="AB326" s="24"/>
      <c r="AC326" s="25"/>
    </row>
    <row r="327" spans="2:29" s="22" customFormat="1" x14ac:dyDescent="0.25">
      <c r="B327" s="23"/>
      <c r="C327" s="23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O327" s="24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  <c r="AA327" s="24"/>
      <c r="AB327" s="24"/>
      <c r="AC327" s="25"/>
    </row>
    <row r="328" spans="2:29" s="22" customFormat="1" x14ac:dyDescent="0.25">
      <c r="B328" s="23"/>
      <c r="C328" s="23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O328" s="24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  <c r="AA328" s="24"/>
      <c r="AB328" s="24"/>
      <c r="AC328" s="25"/>
    </row>
    <row r="329" spans="2:29" s="22" customFormat="1" x14ac:dyDescent="0.25">
      <c r="B329" s="23"/>
      <c r="C329" s="23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4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  <c r="AA329" s="24"/>
      <c r="AB329" s="24"/>
      <c r="AC329" s="25"/>
    </row>
    <row r="330" spans="2:29" s="22" customFormat="1" x14ac:dyDescent="0.25">
      <c r="B330" s="23"/>
      <c r="C330" s="23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4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5"/>
    </row>
    <row r="331" spans="2:29" s="22" customFormat="1" x14ac:dyDescent="0.25">
      <c r="B331" s="23"/>
      <c r="C331" s="23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O331" s="24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  <c r="AA331" s="24"/>
      <c r="AB331" s="24"/>
      <c r="AC331" s="25"/>
    </row>
    <row r="332" spans="2:29" s="22" customFormat="1" x14ac:dyDescent="0.25">
      <c r="B332" s="23"/>
      <c r="C332" s="23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  <c r="AA332" s="24"/>
      <c r="AB332" s="24"/>
      <c r="AC332" s="25"/>
    </row>
  </sheetData>
  <sheetProtection formatCells="0" formatColumns="0" formatRows="0"/>
  <mergeCells count="107">
    <mergeCell ref="B18:C18"/>
    <mergeCell ref="B19:C19"/>
    <mergeCell ref="H18:I18"/>
    <mergeCell ref="H19:I19"/>
    <mergeCell ref="A1:C2"/>
    <mergeCell ref="D1:AB2"/>
    <mergeCell ref="A3:A29"/>
    <mergeCell ref="B3:C3"/>
    <mergeCell ref="H3:I3"/>
    <mergeCell ref="B4:C4"/>
    <mergeCell ref="H4:I4"/>
    <mergeCell ref="B5:C5"/>
    <mergeCell ref="H5:I5"/>
    <mergeCell ref="H6:I6"/>
    <mergeCell ref="H7:I7"/>
    <mergeCell ref="H14:I14"/>
    <mergeCell ref="H15:I15"/>
    <mergeCell ref="B17:C17"/>
    <mergeCell ref="H17:I17"/>
    <mergeCell ref="Z17:Z19"/>
    <mergeCell ref="AA17:AA19"/>
    <mergeCell ref="H8:I8"/>
    <mergeCell ref="H9:I9"/>
    <mergeCell ref="H10:I10"/>
    <mergeCell ref="H24:I24"/>
    <mergeCell ref="AA24:AA25"/>
    <mergeCell ref="AB24:AB25"/>
    <mergeCell ref="H25:I25"/>
    <mergeCell ref="H26:I26"/>
    <mergeCell ref="AA26:AA27"/>
    <mergeCell ref="AB26:AB27"/>
    <mergeCell ref="H27:I27"/>
    <mergeCell ref="H20:I20"/>
    <mergeCell ref="AA20:AA21"/>
    <mergeCell ref="AB20:AB21"/>
    <mergeCell ref="H22:I22"/>
    <mergeCell ref="AA22:AA23"/>
    <mergeCell ref="AB22:AB23"/>
    <mergeCell ref="H23:I23"/>
    <mergeCell ref="H21:I21"/>
    <mergeCell ref="H11:I11"/>
    <mergeCell ref="H12:I12"/>
    <mergeCell ref="H13:I13"/>
    <mergeCell ref="AB17:AB19"/>
    <mergeCell ref="H28:I28"/>
    <mergeCell ref="AA28:AA29"/>
    <mergeCell ref="AB28:AB29"/>
    <mergeCell ref="H29:I29"/>
    <mergeCell ref="A32:A58"/>
    <mergeCell ref="B32:C32"/>
    <mergeCell ref="H32:I32"/>
    <mergeCell ref="B33:C33"/>
    <mergeCell ref="H33:I33"/>
    <mergeCell ref="B34:C34"/>
    <mergeCell ref="H40:I40"/>
    <mergeCell ref="H41:I41"/>
    <mergeCell ref="H42:I42"/>
    <mergeCell ref="H43:I43"/>
    <mergeCell ref="H44:I44"/>
    <mergeCell ref="B46:C46"/>
    <mergeCell ref="H46:I46"/>
    <mergeCell ref="H34:I34"/>
    <mergeCell ref="H35:I35"/>
    <mergeCell ref="H36:I36"/>
    <mergeCell ref="H37:I37"/>
    <mergeCell ref="H38:I38"/>
    <mergeCell ref="H39:I39"/>
    <mergeCell ref="B48:C48"/>
    <mergeCell ref="H49:I49"/>
    <mergeCell ref="AA49:AA50"/>
    <mergeCell ref="AB49:AB50"/>
    <mergeCell ref="Z46:Z48"/>
    <mergeCell ref="AA46:AA48"/>
    <mergeCell ref="AB46:AB48"/>
    <mergeCell ref="B47:C47"/>
    <mergeCell ref="H47:I47"/>
    <mergeCell ref="H48:I48"/>
    <mergeCell ref="H50:I50"/>
    <mergeCell ref="H55:I55"/>
    <mergeCell ref="AA55:AA56"/>
    <mergeCell ref="AB55:AB56"/>
    <mergeCell ref="H56:I56"/>
    <mergeCell ref="H57:I57"/>
    <mergeCell ref="AA57:AA58"/>
    <mergeCell ref="AB57:AB58"/>
    <mergeCell ref="H58:I58"/>
    <mergeCell ref="H51:I51"/>
    <mergeCell ref="AA51:AA52"/>
    <mergeCell ref="AB51:AB52"/>
    <mergeCell ref="H52:I52"/>
    <mergeCell ref="H53:I53"/>
    <mergeCell ref="AA53:AA54"/>
    <mergeCell ref="AB53:AB54"/>
    <mergeCell ref="H54:I54"/>
    <mergeCell ref="T60:AB66"/>
    <mergeCell ref="O60:P61"/>
    <mergeCell ref="B62:C62"/>
    <mergeCell ref="R60:S61"/>
    <mergeCell ref="A60:F60"/>
    <mergeCell ref="A61:C61"/>
    <mergeCell ref="D61:D62"/>
    <mergeCell ref="E61:E62"/>
    <mergeCell ref="H60:L60"/>
    <mergeCell ref="H61:I61"/>
    <mergeCell ref="J61:J62"/>
    <mergeCell ref="K61:K62"/>
    <mergeCell ref="H62:I62"/>
  </mergeCells>
  <conditionalFormatting sqref="R60:S62 O60 O62:P62 A62:C62 A60:A61 E230 C229:E229 F61:F62 A228:A229 A230:B234 D63:G66 N63:S66 A231:E234 A63:A66">
    <cfRule type="expression" dxfId="140" priority="370">
      <formula xml:space="preserve"> SEARCH($A$1,A60)&gt;0</formula>
    </cfRule>
  </conditionalFormatting>
  <conditionalFormatting sqref="D3:AB20 D22:AB49 D21:H21 J21:AB21 D51:AB58 D50:H50 J50:AB50">
    <cfRule type="cellIs" dxfId="139" priority="10" operator="equal">
      <formula>"tt"</formula>
    </cfRule>
    <cfRule type="cellIs" dxfId="138" priority="11" operator="equal">
      <formula>"avs"</formula>
    </cfRule>
    <cfRule type="cellIs" dxfId="137" priority="27" operator="equal">
      <formula>"POLICE"</formula>
    </cfRule>
  </conditionalFormatting>
  <conditionalFormatting sqref="D6:AB15 D20:Y20 D35:AB44 D49:Y49 D22:Y29 D21:H21 J21:Y21 D51:Y58 D50:H50 J50:Y50">
    <cfRule type="expression" dxfId="136" priority="12">
      <formula xml:space="preserve"> SEARCH($A$1,D6)&gt;0</formula>
    </cfRule>
  </conditionalFormatting>
  <conditionalFormatting sqref="H61">
    <cfRule type="expression" dxfId="135" priority="9">
      <formula xml:space="preserve"> SEARCH($A$1,H61)&gt;0</formula>
    </cfRule>
  </conditionalFormatting>
  <conditionalFormatting sqref="J63:L66">
    <cfRule type="expression" dxfId="134" priority="8">
      <formula xml:space="preserve"> SEARCH($A$1,J63)&gt;0</formula>
    </cfRule>
  </conditionalFormatting>
  <conditionalFormatting sqref="L61:L62">
    <cfRule type="expression" dxfId="133" priority="7">
      <formula xml:space="preserve"> SEARCH($A$1,L61)&gt;0</formula>
    </cfRule>
  </conditionalFormatting>
  <conditionalFormatting sqref="H62:I62">
    <cfRule type="expression" dxfId="132" priority="6">
      <formula xml:space="preserve"> SEARCH($A$1,H62)&gt;0</formula>
    </cfRule>
  </conditionalFormatting>
  <conditionalFormatting sqref="H60">
    <cfRule type="expression" dxfId="131" priority="5">
      <formula xml:space="preserve"> SEARCH($A$1,H60)&gt;0</formula>
    </cfRule>
  </conditionalFormatting>
  <conditionalFormatting sqref="A1:C2">
    <cfRule type="cellIs" dxfId="130" priority="1" operator="equal">
      <formula>"§"</formula>
    </cfRule>
    <cfRule type="cellIs" dxfId="129" priority="2" operator="equal">
      <formula>"!"</formula>
    </cfRule>
  </conditionalFormatting>
  <dataValidations count="6">
    <dataValidation type="list" allowBlank="1" showInputMessage="1" sqref="E19:H19 J5:AB5 J19:Y19 F5:H5 J34:AB34 F34:H34 E48:H48 J48:Y48">
      <formula1>$AD$3:$AD$37</formula1>
    </dataValidation>
    <dataValidation type="list" allowBlank="1" showInputMessage="1" sqref="A63:A66 H19 H34 H5 H30:H32 H45:H46 H16:H17 H3 H48">
      <formula1>$C$2:$C$5</formula1>
    </dataValidation>
    <dataValidation type="list" allowBlank="1" showInputMessage="1" sqref="D19:Y19 D34:AB34 D5:AB5 D48:Y48">
      <formula1>$AD$3:$AD$60</formula1>
    </dataValidation>
    <dataValidation type="list" allowBlank="1" showInputMessage="1" sqref="D34 D5 D19 D48">
      <formula1>$AD$2:$AD$50</formula1>
    </dataValidation>
    <dataValidation type="list" allowBlank="1" showInputMessage="1" sqref="E5:AB5 E34:AB34">
      <formula1>$AD$3:$AD$50</formula1>
    </dataValidation>
    <dataValidation type="list" allowBlank="1" showInputMessage="1" sqref="R64:S66 D6:AB15 J51:J58 D35:AB44 O64:P66 D63:F66 J63:L66 I22:I29 K49:Y58 J49 J22:J29 K20:Y29 J20 D20:H29 I20 D49:H58 I49 I51:I58">
      <formula1>$A$72:$A$221</formula1>
    </dataValidation>
  </dataValidations>
  <hyperlinks>
    <hyperlink ref="D1:AB2" location="CONVOCATION!A12" display="CONVOCATION!A12"/>
  </hyperlinks>
  <printOptions horizontalCentered="1" verticalCentered="1"/>
  <pageMargins left="0" right="0" top="0" bottom="0" header="0" footer="0"/>
  <pageSetup paperSize="9" scale="26" orientation="landscape" horizontalDpi="300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'LISTE DES PROFS'!$E$2:$E$4</xm:f>
          </x14:formula1>
          <xm:sqref>D4:AB4 D18:Y18 D33:AB33 D47:Y47</xm:sqref>
        </x14:dataValidation>
        <x14:dataValidation type="list" allowBlank="1" showInputMessage="1">
          <x14:formula1>
            <xm:f>'LISTE DES PROFS'!$A$2:$A$81</xm:f>
          </x14:formula1>
          <xm:sqref>A1:C2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  <pageSetUpPr fitToPage="1"/>
  </sheetPr>
  <dimension ref="A1:AD332"/>
  <sheetViews>
    <sheetView showGridLines="0" zoomScale="40" zoomScaleNormal="40" workbookViewId="0">
      <pane xSplit="3" ySplit="2" topLeftCell="D3" activePane="bottomRight" state="frozen"/>
      <selection activeCell="L34" sqref="L34"/>
      <selection pane="topRight" activeCell="L34" sqref="L34"/>
      <selection pane="bottomLeft" activeCell="L34" sqref="L34"/>
      <selection pane="bottomRight" activeCell="L34" sqref="L34"/>
    </sheetView>
  </sheetViews>
  <sheetFormatPr baseColWidth="10" defaultRowHeight="15" x14ac:dyDescent="0.25"/>
  <cols>
    <col min="1" max="1" width="11.85546875" customWidth="1"/>
    <col min="2" max="3" width="10.5703125" style="15" customWidth="1"/>
    <col min="4" max="7" width="22" style="10" customWidth="1"/>
    <col min="8" max="8" width="10.140625" style="10" customWidth="1"/>
    <col min="9" max="9" width="11.85546875" style="10" customWidth="1"/>
    <col min="10" max="28" width="22" style="10" customWidth="1"/>
    <col min="29" max="29" width="17.140625" style="9" customWidth="1"/>
    <col min="30" max="30" width="36.5703125" hidden="1" customWidth="1"/>
    <col min="32" max="32" width="11.42578125" customWidth="1"/>
  </cols>
  <sheetData>
    <row r="1" spans="1:30" ht="36" customHeight="1" x14ac:dyDescent="0.25">
      <c r="A1" s="1028" t="s">
        <v>324</v>
      </c>
      <c r="B1" s="1029"/>
      <c r="C1" s="1030"/>
      <c r="D1" s="1124">
        <f>JEUDI!D1+1</f>
        <v>43518</v>
      </c>
      <c r="E1" s="1125"/>
      <c r="F1" s="1125"/>
      <c r="G1" s="1125"/>
      <c r="H1" s="1125"/>
      <c r="I1" s="1125"/>
      <c r="J1" s="1125"/>
      <c r="K1" s="1125"/>
      <c r="L1" s="1125"/>
      <c r="M1" s="1125"/>
      <c r="N1" s="1125"/>
      <c r="O1" s="1125"/>
      <c r="P1" s="1125"/>
      <c r="Q1" s="1125"/>
      <c r="R1" s="1125"/>
      <c r="S1" s="1125"/>
      <c r="T1" s="1125"/>
      <c r="U1" s="1125"/>
      <c r="V1" s="1125"/>
      <c r="W1" s="1125"/>
      <c r="X1" s="1125"/>
      <c r="Y1" s="1125"/>
      <c r="Z1" s="1125"/>
      <c r="AA1" s="1125"/>
      <c r="AB1" s="1126"/>
    </row>
    <row r="2" spans="1:30" ht="61.5" customHeight="1" thickBot="1" x14ac:dyDescent="0.3">
      <c r="A2" s="1031"/>
      <c r="B2" s="1032"/>
      <c r="C2" s="1033"/>
      <c r="D2" s="1127"/>
      <c r="E2" s="1127"/>
      <c r="F2" s="1127"/>
      <c r="G2" s="1127"/>
      <c r="H2" s="1127"/>
      <c r="I2" s="1127"/>
      <c r="J2" s="1127"/>
      <c r="K2" s="1127"/>
      <c r="L2" s="1127"/>
      <c r="M2" s="1127"/>
      <c r="N2" s="1127"/>
      <c r="O2" s="1127"/>
      <c r="P2" s="1127"/>
      <c r="Q2" s="1127"/>
      <c r="R2" s="1127"/>
      <c r="S2" s="1127"/>
      <c r="T2" s="1127"/>
      <c r="U2" s="1127"/>
      <c r="V2" s="1127"/>
      <c r="W2" s="1127"/>
      <c r="X2" s="1127"/>
      <c r="Y2" s="1127"/>
      <c r="Z2" s="1127"/>
      <c r="AA2" s="1127"/>
      <c r="AB2" s="1128"/>
    </row>
    <row r="3" spans="1:30" s="371" customFormat="1" ht="28.5" customHeight="1" thickBot="1" x14ac:dyDescent="0.4">
      <c r="A3" s="1112" t="s">
        <v>0</v>
      </c>
      <c r="B3" s="1049" t="s">
        <v>85</v>
      </c>
      <c r="C3" s="1050"/>
      <c r="D3" s="361"/>
      <c r="E3" s="362"/>
      <c r="F3" s="362"/>
      <c r="G3" s="362"/>
      <c r="H3" s="1116"/>
      <c r="I3" s="1096"/>
      <c r="J3" s="363"/>
      <c r="K3" s="363"/>
      <c r="L3" s="363"/>
      <c r="M3" s="363"/>
      <c r="N3" s="364"/>
      <c r="O3" s="363"/>
      <c r="P3" s="363"/>
      <c r="Q3" s="363"/>
      <c r="R3" s="365"/>
      <c r="S3" s="366"/>
      <c r="T3" s="366"/>
      <c r="U3" s="366"/>
      <c r="V3" s="366"/>
      <c r="W3" s="367"/>
      <c r="X3" s="366"/>
      <c r="Y3" s="368"/>
      <c r="Z3" s="366"/>
      <c r="AA3" s="366"/>
      <c r="AB3" s="369"/>
      <c r="AC3" s="370"/>
      <c r="AD3" s="370" t="str">
        <f>ÉPREUVES!A1</f>
        <v>ARTS</v>
      </c>
    </row>
    <row r="4" spans="1:30" s="389" customFormat="1" ht="32.25" customHeight="1" x14ac:dyDescent="0.35">
      <c r="A4" s="1113"/>
      <c r="B4" s="1034" t="s">
        <v>111</v>
      </c>
      <c r="C4" s="1092"/>
      <c r="D4" s="381"/>
      <c r="E4" s="382"/>
      <c r="F4" s="382"/>
      <c r="G4" s="382"/>
      <c r="H4" s="1038"/>
      <c r="I4" s="1117"/>
      <c r="J4" s="386"/>
      <c r="K4" s="386"/>
      <c r="L4" s="386"/>
      <c r="M4" s="386"/>
      <c r="N4" s="386"/>
      <c r="O4" s="386"/>
      <c r="P4" s="387"/>
      <c r="Q4" s="387"/>
      <c r="R4" s="386"/>
      <c r="S4" s="386"/>
      <c r="T4" s="386"/>
      <c r="U4" s="386"/>
      <c r="V4" s="386"/>
      <c r="W4" s="386"/>
      <c r="X4" s="386"/>
      <c r="Y4" s="386"/>
      <c r="Z4" s="386"/>
      <c r="AA4" s="386"/>
      <c r="AB4" s="390"/>
      <c r="AD4" s="385" t="str">
        <f>ÉPREUVES!A2</f>
        <v>BIOLOGIE</v>
      </c>
    </row>
    <row r="5" spans="1:30" s="323" customFormat="1" ht="43.5" customHeight="1" thickBot="1" x14ac:dyDescent="0.35">
      <c r="A5" s="1113"/>
      <c r="B5" s="1036" t="s">
        <v>171</v>
      </c>
      <c r="C5" s="1115"/>
      <c r="D5" s="318"/>
      <c r="E5" s="318"/>
      <c r="F5" s="318"/>
      <c r="G5" s="318"/>
      <c r="H5" s="996"/>
      <c r="I5" s="997"/>
      <c r="J5" s="318"/>
      <c r="K5" s="318"/>
      <c r="L5" s="318"/>
      <c r="M5" s="318"/>
      <c r="N5" s="318"/>
      <c r="O5" s="318"/>
      <c r="P5" s="318"/>
      <c r="Q5" s="318"/>
      <c r="R5" s="322"/>
      <c r="S5" s="322"/>
      <c r="T5" s="318"/>
      <c r="U5" s="322"/>
      <c r="V5" s="318"/>
      <c r="W5" s="318"/>
      <c r="X5" s="318"/>
      <c r="Y5" s="318"/>
      <c r="Z5" s="318"/>
      <c r="AA5" s="322"/>
      <c r="AB5" s="319"/>
      <c r="AD5" s="321" t="str">
        <f>ÉPREUVES!A3</f>
        <v>BIOLOGIE     ÉCOLOGIE</v>
      </c>
    </row>
    <row r="6" spans="1:30" s="250" customFormat="1" ht="28.5" customHeight="1" x14ac:dyDescent="0.25">
      <c r="A6" s="1113"/>
      <c r="B6" s="420">
        <v>0.33333333333333331</v>
      </c>
      <c r="C6" s="395">
        <v>0.35416666666666669</v>
      </c>
      <c r="D6" s="261"/>
      <c r="E6" s="841"/>
      <c r="F6" s="262"/>
      <c r="G6" s="841"/>
      <c r="H6" s="1118"/>
      <c r="I6" s="1160"/>
      <c r="J6" s="262"/>
      <c r="K6" s="262"/>
      <c r="L6" s="262"/>
      <c r="M6" s="262"/>
      <c r="N6" s="262"/>
      <c r="O6" s="262"/>
      <c r="P6" s="262"/>
      <c r="Q6" s="262"/>
      <c r="R6" s="262"/>
      <c r="S6" s="262"/>
      <c r="T6" s="262"/>
      <c r="U6" s="262"/>
      <c r="V6" s="262"/>
      <c r="W6" s="262"/>
      <c r="X6" s="262"/>
      <c r="Y6" s="262"/>
      <c r="Z6" s="262"/>
      <c r="AA6" s="262"/>
      <c r="AB6" s="263"/>
      <c r="AD6" s="5" t="str">
        <f>ÉPREUVES!A4</f>
        <v>CIAV</v>
      </c>
    </row>
    <row r="7" spans="1:30" s="250" customFormat="1" ht="28.5" customHeight="1" x14ac:dyDescent="0.25">
      <c r="A7" s="1113"/>
      <c r="B7" s="396">
        <v>0.35416666666666669</v>
      </c>
      <c r="C7" s="548">
        <v>0.375</v>
      </c>
      <c r="D7" s="268"/>
      <c r="E7" s="852"/>
      <c r="F7" s="269"/>
      <c r="G7" s="852"/>
      <c r="H7" s="1040"/>
      <c r="I7" s="1161"/>
      <c r="J7" s="269"/>
      <c r="K7" s="269"/>
      <c r="L7" s="269"/>
      <c r="M7" s="269"/>
      <c r="N7" s="269"/>
      <c r="O7" s="269"/>
      <c r="P7" s="269"/>
      <c r="Q7" s="269"/>
      <c r="R7" s="269"/>
      <c r="S7" s="269"/>
      <c r="T7" s="269"/>
      <c r="U7" s="269"/>
      <c r="V7" s="269"/>
      <c r="W7" s="269"/>
      <c r="X7" s="269"/>
      <c r="Y7" s="269"/>
      <c r="Z7" s="269"/>
      <c r="AA7" s="269"/>
      <c r="AB7" s="270"/>
      <c r="AD7" s="5" t="str">
        <f>ÉPREUVES!A5</f>
        <v>ECO DR</v>
      </c>
    </row>
    <row r="8" spans="1:30" s="250" customFormat="1" ht="28.5" customHeight="1" x14ac:dyDescent="0.25">
      <c r="A8" s="1113"/>
      <c r="B8" s="421">
        <v>0.375</v>
      </c>
      <c r="C8" s="397">
        <v>0.39583333333333298</v>
      </c>
      <c r="D8" s="286"/>
      <c r="E8" s="845"/>
      <c r="F8" s="282"/>
      <c r="G8" s="845"/>
      <c r="H8" s="982"/>
      <c r="I8" s="1159"/>
      <c r="J8" s="295"/>
      <c r="K8" s="295"/>
      <c r="L8" s="295"/>
      <c r="M8" s="304"/>
      <c r="N8" s="295"/>
      <c r="O8" s="295"/>
      <c r="P8" s="295"/>
      <c r="Q8" s="295"/>
      <c r="R8" s="295"/>
      <c r="S8" s="295"/>
      <c r="T8" s="295"/>
      <c r="U8" s="295"/>
      <c r="V8" s="295"/>
      <c r="W8" s="295"/>
      <c r="X8" s="295"/>
      <c r="Y8" s="295"/>
      <c r="Z8" s="295"/>
      <c r="AA8" s="295"/>
      <c r="AB8" s="301"/>
      <c r="AD8" s="5" t="str">
        <f>ÉPREUVES!A6</f>
        <v>ÉCOLOGIE</v>
      </c>
    </row>
    <row r="9" spans="1:30" s="250" customFormat="1" ht="28.5" customHeight="1" x14ac:dyDescent="0.25">
      <c r="A9" s="1113"/>
      <c r="B9" s="398">
        <v>0.39583333333333298</v>
      </c>
      <c r="C9" s="549">
        <v>0.41666666666666702</v>
      </c>
      <c r="D9" s="275"/>
      <c r="E9" s="847"/>
      <c r="F9" s="273"/>
      <c r="G9" s="847"/>
      <c r="H9" s="986"/>
      <c r="I9" s="1158"/>
      <c r="J9" s="294"/>
      <c r="K9" s="294"/>
      <c r="L9" s="294"/>
      <c r="M9" s="305"/>
      <c r="N9" s="294"/>
      <c r="O9" s="294"/>
      <c r="P9" s="294"/>
      <c r="Q9" s="294"/>
      <c r="R9" s="294"/>
      <c r="S9" s="294"/>
      <c r="T9" s="294"/>
      <c r="U9" s="294"/>
      <c r="V9" s="294"/>
      <c r="W9" s="294"/>
      <c r="X9" s="294"/>
      <c r="Y9" s="294"/>
      <c r="Z9" s="294"/>
      <c r="AA9" s="294"/>
      <c r="AB9" s="302"/>
      <c r="AD9" s="5" t="str">
        <f>ÉPREUVES!A7</f>
        <v>EDROIT</v>
      </c>
    </row>
    <row r="10" spans="1:30" s="250" customFormat="1" ht="28.5" customHeight="1" x14ac:dyDescent="0.25">
      <c r="A10" s="1113"/>
      <c r="B10" s="421">
        <v>0.41666666666666702</v>
      </c>
      <c r="C10" s="397">
        <v>0.4375</v>
      </c>
      <c r="D10" s="264"/>
      <c r="E10" s="849"/>
      <c r="F10" s="265"/>
      <c r="G10" s="849"/>
      <c r="H10" s="982"/>
      <c r="I10" s="1159"/>
      <c r="J10" s="266"/>
      <c r="K10" s="266"/>
      <c r="L10" s="266"/>
      <c r="M10" s="300"/>
      <c r="N10" s="266"/>
      <c r="O10" s="266"/>
      <c r="P10" s="266"/>
      <c r="Q10" s="266"/>
      <c r="R10" s="266"/>
      <c r="S10" s="266"/>
      <c r="T10" s="266"/>
      <c r="U10" s="266"/>
      <c r="V10" s="266"/>
      <c r="W10" s="266"/>
      <c r="X10" s="266"/>
      <c r="Y10" s="266"/>
      <c r="Z10" s="266"/>
      <c r="AA10" s="266"/>
      <c r="AB10" s="267"/>
      <c r="AD10" s="5" t="str">
        <f>ÉPREUVES!A8</f>
        <v>ENS SC</v>
      </c>
    </row>
    <row r="11" spans="1:30" s="250" customFormat="1" ht="28.5" customHeight="1" x14ac:dyDescent="0.25">
      <c r="A11" s="1113"/>
      <c r="B11" s="398">
        <v>0.4375</v>
      </c>
      <c r="C11" s="549">
        <v>0.45833333333333398</v>
      </c>
      <c r="D11" s="279"/>
      <c r="E11" s="843"/>
      <c r="F11" s="276"/>
      <c r="G11" s="843"/>
      <c r="H11" s="986"/>
      <c r="I11" s="1158"/>
      <c r="J11" s="293"/>
      <c r="K11" s="293"/>
      <c r="L11" s="293"/>
      <c r="M11" s="1369"/>
      <c r="N11" s="293"/>
      <c r="O11" s="293"/>
      <c r="P11" s="293"/>
      <c r="Q11" s="293"/>
      <c r="R11" s="293"/>
      <c r="S11" s="293"/>
      <c r="T11" s="293"/>
      <c r="U11" s="293"/>
      <c r="V11" s="293"/>
      <c r="W11" s="293"/>
      <c r="X11" s="293"/>
      <c r="Y11" s="293"/>
      <c r="Z11" s="293"/>
      <c r="AA11" s="293"/>
      <c r="AB11" s="297"/>
      <c r="AD11" s="5" t="str">
        <f>ÉPREUVES!A9</f>
        <v>EP PRO</v>
      </c>
    </row>
    <row r="12" spans="1:30" s="250" customFormat="1" ht="28.5" customHeight="1" x14ac:dyDescent="0.25">
      <c r="A12" s="1113"/>
      <c r="B12" s="421">
        <v>0.45833333333333298</v>
      </c>
      <c r="C12" s="397">
        <v>0.47916666666666702</v>
      </c>
      <c r="D12" s="286"/>
      <c r="E12" s="845"/>
      <c r="F12" s="282"/>
      <c r="G12" s="845"/>
      <c r="H12" s="982"/>
      <c r="I12" s="1159"/>
      <c r="J12" s="295"/>
      <c r="K12" s="295"/>
      <c r="L12" s="295"/>
      <c r="M12" s="295"/>
      <c r="N12" s="295"/>
      <c r="O12" s="295"/>
      <c r="P12" s="295"/>
      <c r="Q12" s="295"/>
      <c r="R12" s="295"/>
      <c r="S12" s="295"/>
      <c r="T12" s="295"/>
      <c r="U12" s="295"/>
      <c r="V12" s="295"/>
      <c r="W12" s="295"/>
      <c r="X12" s="295"/>
      <c r="Y12" s="295"/>
      <c r="Z12" s="295"/>
      <c r="AA12" s="295"/>
      <c r="AB12" s="301"/>
      <c r="AD12" s="5" t="str">
        <f>ÉPREUVES!A10</f>
        <v>EPS</v>
      </c>
    </row>
    <row r="13" spans="1:30" s="250" customFormat="1" ht="28.5" customHeight="1" x14ac:dyDescent="0.25">
      <c r="A13" s="1113"/>
      <c r="B13" s="398">
        <v>0.47916666666666702</v>
      </c>
      <c r="C13" s="549">
        <v>0.5</v>
      </c>
      <c r="D13" s="275"/>
      <c r="E13" s="847"/>
      <c r="F13" s="273"/>
      <c r="G13" s="847"/>
      <c r="H13" s="986"/>
      <c r="I13" s="1158"/>
      <c r="J13" s="294"/>
      <c r="K13" s="294"/>
      <c r="L13" s="294"/>
      <c r="M13" s="294"/>
      <c r="N13" s="294"/>
      <c r="O13" s="294"/>
      <c r="P13" s="294"/>
      <c r="Q13" s="294"/>
      <c r="R13" s="294"/>
      <c r="S13" s="294"/>
      <c r="T13" s="294"/>
      <c r="U13" s="294"/>
      <c r="V13" s="294"/>
      <c r="W13" s="294"/>
      <c r="X13" s="294"/>
      <c r="Y13" s="294"/>
      <c r="Z13" s="294"/>
      <c r="AA13" s="294"/>
      <c r="AB13" s="302"/>
      <c r="AD13" s="5" t="str">
        <f>ÉPREUVES!A11</f>
        <v>FRANÇAIS</v>
      </c>
    </row>
    <row r="14" spans="1:30" s="250" customFormat="1" ht="28.5" customHeight="1" x14ac:dyDescent="0.25">
      <c r="A14" s="1113"/>
      <c r="B14" s="422">
        <v>0.5</v>
      </c>
      <c r="C14" s="399">
        <v>0.52083333333333404</v>
      </c>
      <c r="D14" s="264"/>
      <c r="E14" s="849"/>
      <c r="F14" s="265"/>
      <c r="G14" s="849"/>
      <c r="H14" s="982"/>
      <c r="I14" s="1159"/>
      <c r="J14" s="298"/>
      <c r="K14" s="266"/>
      <c r="L14" s="266"/>
      <c r="M14" s="266"/>
      <c r="N14" s="266"/>
      <c r="O14" s="266"/>
      <c r="P14" s="266"/>
      <c r="Q14" s="266"/>
      <c r="R14" s="266"/>
      <c r="S14" s="266"/>
      <c r="T14" s="266"/>
      <c r="U14" s="266"/>
      <c r="V14" s="266"/>
      <c r="W14" s="266"/>
      <c r="X14" s="266"/>
      <c r="Y14" s="266"/>
      <c r="Z14" s="266"/>
      <c r="AA14" s="266"/>
      <c r="AB14" s="267"/>
      <c r="AD14" s="5" t="str">
        <f>ÉPREUVES!A12</f>
        <v>HDA</v>
      </c>
    </row>
    <row r="15" spans="1:30" s="250" customFormat="1" ht="28.5" customHeight="1" thickBot="1" x14ac:dyDescent="0.3">
      <c r="A15" s="1113"/>
      <c r="B15" s="400">
        <v>0.52083333333333304</v>
      </c>
      <c r="C15" s="550">
        <v>0.54166666666666696</v>
      </c>
      <c r="D15" s="253"/>
      <c r="E15" s="854"/>
      <c r="F15" s="254"/>
      <c r="G15" s="854"/>
      <c r="H15" s="990"/>
      <c r="I15" s="1162"/>
      <c r="J15" s="254"/>
      <c r="K15" s="254"/>
      <c r="L15" s="854"/>
      <c r="M15" s="254"/>
      <c r="N15" s="853"/>
      <c r="O15" s="254"/>
      <c r="P15" s="254"/>
      <c r="Q15" s="254"/>
      <c r="R15" s="854"/>
      <c r="S15" s="254"/>
      <c r="T15" s="854"/>
      <c r="U15" s="254"/>
      <c r="V15" s="854"/>
      <c r="W15" s="254"/>
      <c r="X15" s="254"/>
      <c r="Y15" s="854"/>
      <c r="Z15" s="254"/>
      <c r="AA15" s="254"/>
      <c r="AB15" s="255"/>
      <c r="AD15" s="5" t="str">
        <f>ÉPREUVES!A13</f>
        <v>HISTOIRE - GÉO</v>
      </c>
    </row>
    <row r="16" spans="1:30" ht="15.75" thickBot="1" x14ac:dyDescent="0.3">
      <c r="A16" s="1113"/>
      <c r="B16" s="306"/>
      <c r="C16" s="30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8"/>
      <c r="U16" s="17"/>
      <c r="V16" s="17"/>
      <c r="W16" s="17"/>
      <c r="X16" s="17"/>
      <c r="Y16" s="17"/>
      <c r="Z16" s="20"/>
      <c r="AA16" s="16"/>
      <c r="AB16" s="20"/>
      <c r="AD16" s="11" t="str">
        <f>ÉPREUVES!A14</f>
        <v>LANGUES  V1</v>
      </c>
    </row>
    <row r="17" spans="1:30" s="371" customFormat="1" ht="28.5" customHeight="1" thickBot="1" x14ac:dyDescent="0.4">
      <c r="A17" s="1113"/>
      <c r="B17" s="1049" t="s">
        <v>85</v>
      </c>
      <c r="C17" s="1050"/>
      <c r="D17" s="372"/>
      <c r="E17" s="373"/>
      <c r="F17" s="373"/>
      <c r="G17" s="373"/>
      <c r="H17" s="992"/>
      <c r="I17" s="993"/>
      <c r="J17" s="373"/>
      <c r="K17" s="373"/>
      <c r="L17" s="374"/>
      <c r="M17" s="375"/>
      <c r="N17" s="375"/>
      <c r="O17" s="375"/>
      <c r="P17" s="374"/>
      <c r="Q17" s="374"/>
      <c r="R17" s="374"/>
      <c r="S17" s="374"/>
      <c r="T17" s="374"/>
      <c r="U17" s="376"/>
      <c r="V17" s="376"/>
      <c r="W17" s="377"/>
      <c r="X17" s="377"/>
      <c r="Y17" s="378"/>
      <c r="Z17" s="998" t="s">
        <v>111</v>
      </c>
      <c r="AA17" s="1001" t="s">
        <v>106</v>
      </c>
      <c r="AB17" s="1004" t="s">
        <v>100</v>
      </c>
      <c r="AC17" s="370"/>
      <c r="AD17" s="370" t="str">
        <f>ÉPREUVES!A15</f>
        <v>LANGUES  V2</v>
      </c>
    </row>
    <row r="18" spans="1:30" s="384" customFormat="1" ht="32.25" customHeight="1" x14ac:dyDescent="0.35">
      <c r="A18" s="1113"/>
      <c r="B18" s="1034" t="s">
        <v>111</v>
      </c>
      <c r="C18" s="1092"/>
      <c r="D18" s="381"/>
      <c r="E18" s="382"/>
      <c r="F18" s="382"/>
      <c r="G18" s="382"/>
      <c r="H18" s="1038"/>
      <c r="I18" s="1039"/>
      <c r="J18" s="382"/>
      <c r="K18" s="382"/>
      <c r="L18" s="382"/>
      <c r="M18" s="382"/>
      <c r="N18" s="382"/>
      <c r="O18" s="382"/>
      <c r="P18" s="382"/>
      <c r="Q18" s="382"/>
      <c r="R18" s="382"/>
      <c r="S18" s="382"/>
      <c r="T18" s="382"/>
      <c r="U18" s="382"/>
      <c r="V18" s="382"/>
      <c r="W18" s="382"/>
      <c r="X18" s="382"/>
      <c r="Y18" s="382"/>
      <c r="Z18" s="999"/>
      <c r="AA18" s="1002"/>
      <c r="AB18" s="1005"/>
      <c r="AC18" s="385"/>
      <c r="AD18" s="385" t="str">
        <f>ÉPREUVES!A16</f>
        <v>LETTRES</v>
      </c>
    </row>
    <row r="19" spans="1:30" s="320" customFormat="1" ht="43.5" customHeight="1" thickBot="1" x14ac:dyDescent="0.35">
      <c r="A19" s="1113"/>
      <c r="B19" s="1036" t="s">
        <v>171</v>
      </c>
      <c r="C19" s="1115"/>
      <c r="D19" s="318"/>
      <c r="E19" s="318"/>
      <c r="F19" s="318"/>
      <c r="G19" s="318"/>
      <c r="H19" s="996"/>
      <c r="I19" s="1042"/>
      <c r="J19" s="318"/>
      <c r="K19" s="318"/>
      <c r="L19" s="318"/>
      <c r="M19" s="318"/>
      <c r="N19" s="318"/>
      <c r="O19" s="318"/>
      <c r="P19" s="318"/>
      <c r="Q19" s="318"/>
      <c r="R19" s="318"/>
      <c r="S19" s="322"/>
      <c r="T19" s="322"/>
      <c r="U19" s="322"/>
      <c r="V19" s="318"/>
      <c r="W19" s="318"/>
      <c r="X19" s="318"/>
      <c r="Y19" s="318"/>
      <c r="Z19" s="1000"/>
      <c r="AA19" s="1003"/>
      <c r="AB19" s="1006"/>
      <c r="AC19" s="321"/>
      <c r="AD19" s="321" t="str">
        <f>ÉPREUVES!A17</f>
        <v>LITTÉRATURE     PHILOSOPHIE</v>
      </c>
    </row>
    <row r="20" spans="1:30" s="212" customFormat="1" ht="28.5" customHeight="1" x14ac:dyDescent="0.25">
      <c r="A20" s="1113"/>
      <c r="B20" s="423">
        <v>0.33333333333333331</v>
      </c>
      <c r="C20" s="395">
        <v>0.35416666666666669</v>
      </c>
      <c r="D20" s="251"/>
      <c r="E20" s="855"/>
      <c r="F20" s="252"/>
      <c r="G20" s="855"/>
      <c r="H20" s="1150"/>
      <c r="I20" s="1151"/>
      <c r="J20" s="252"/>
      <c r="K20" s="252"/>
      <c r="L20" s="328"/>
      <c r="M20" s="1371"/>
      <c r="N20" s="1372"/>
      <c r="O20" s="1371"/>
      <c r="P20" s="1371"/>
      <c r="Q20" s="1371"/>
      <c r="R20" s="1371"/>
      <c r="S20" s="1371"/>
      <c r="T20" s="1371"/>
      <c r="U20" s="252"/>
      <c r="V20" s="855"/>
      <c r="W20" s="252"/>
      <c r="X20" s="252"/>
      <c r="Y20" s="256"/>
      <c r="Z20" s="342"/>
      <c r="AA20" s="1135">
        <f>COUNTA(F63:F66)</f>
        <v>0</v>
      </c>
      <c r="AB20" s="1129">
        <f>COUNTA(D63:D66,E63:E66)</f>
        <v>0</v>
      </c>
      <c r="AD20" s="213" t="str">
        <f>ÉPREUVES!A18</f>
        <v>MANAGT</v>
      </c>
    </row>
    <row r="21" spans="1:30" s="212" customFormat="1" ht="28.5" customHeight="1" thickBot="1" x14ac:dyDescent="0.3">
      <c r="A21" s="1113"/>
      <c r="B21" s="407">
        <v>0.35416666666666669</v>
      </c>
      <c r="C21" s="548">
        <v>0.375</v>
      </c>
      <c r="D21" s="275"/>
      <c r="E21" s="847"/>
      <c r="F21" s="273"/>
      <c r="G21" s="847"/>
      <c r="H21" s="986"/>
      <c r="I21" s="987"/>
      <c r="J21" s="273"/>
      <c r="K21" s="273"/>
      <c r="L21" s="324"/>
      <c r="M21" s="294"/>
      <c r="N21" s="308"/>
      <c r="O21" s="294"/>
      <c r="P21" s="294"/>
      <c r="Q21" s="294"/>
      <c r="R21" s="294"/>
      <c r="S21" s="294"/>
      <c r="T21" s="294"/>
      <c r="U21" s="273"/>
      <c r="V21" s="847"/>
      <c r="W21" s="273"/>
      <c r="X21" s="273"/>
      <c r="Y21" s="274"/>
      <c r="Z21" s="343"/>
      <c r="AA21" s="1136"/>
      <c r="AB21" s="1130"/>
      <c r="AD21" s="213" t="str">
        <f>ÉPREUVES!A19</f>
        <v>MATHS</v>
      </c>
    </row>
    <row r="22" spans="1:30" s="212" customFormat="1" ht="28.5" customHeight="1" x14ac:dyDescent="0.25">
      <c r="A22" s="1113"/>
      <c r="B22" s="421">
        <v>0.375</v>
      </c>
      <c r="C22" s="397">
        <v>0.39583333333333298</v>
      </c>
      <c r="D22" s="264"/>
      <c r="E22" s="849"/>
      <c r="F22" s="265"/>
      <c r="G22" s="849"/>
      <c r="H22" s="988"/>
      <c r="I22" s="989"/>
      <c r="J22" s="265"/>
      <c r="K22" s="849"/>
      <c r="L22" s="265"/>
      <c r="M22" s="266"/>
      <c r="N22" s="1373"/>
      <c r="O22" s="266"/>
      <c r="P22" s="266"/>
      <c r="Q22" s="266"/>
      <c r="R22" s="266"/>
      <c r="S22" s="266"/>
      <c r="T22" s="266"/>
      <c r="U22" s="271"/>
      <c r="V22" s="849"/>
      <c r="W22" s="265"/>
      <c r="X22" s="265"/>
      <c r="Y22" s="272"/>
      <c r="Z22" s="343"/>
      <c r="AA22" s="1131" t="s">
        <v>109</v>
      </c>
      <c r="AB22" s="1131" t="s">
        <v>85</v>
      </c>
      <c r="AD22" s="213" t="str">
        <f>ÉPREUVES!A20</f>
        <v>PHILOSOPHIE</v>
      </c>
    </row>
    <row r="23" spans="1:30" s="212" customFormat="1" ht="28.5" customHeight="1" x14ac:dyDescent="0.25">
      <c r="A23" s="1113"/>
      <c r="B23" s="398">
        <v>0.39583333333333298</v>
      </c>
      <c r="C23" s="549">
        <v>0.41666666666666702</v>
      </c>
      <c r="D23" s="279"/>
      <c r="E23" s="843"/>
      <c r="F23" s="276"/>
      <c r="G23" s="843"/>
      <c r="H23" s="1122"/>
      <c r="I23" s="1123"/>
      <c r="J23" s="276"/>
      <c r="K23" s="843"/>
      <c r="L23" s="276"/>
      <c r="M23" s="293"/>
      <c r="N23" s="1374"/>
      <c r="O23" s="293"/>
      <c r="P23" s="293"/>
      <c r="Q23" s="293"/>
      <c r="R23" s="293"/>
      <c r="S23" s="293"/>
      <c r="T23" s="293"/>
      <c r="U23" s="277"/>
      <c r="V23" s="843"/>
      <c r="W23" s="276"/>
      <c r="X23" s="276"/>
      <c r="Y23" s="278"/>
      <c r="Z23" s="343"/>
      <c r="AA23" s="1134"/>
      <c r="AB23" s="1134"/>
      <c r="AD23" s="213" t="str">
        <f>ÉPREUVES!A21</f>
        <v>PHYSIQUE</v>
      </c>
    </row>
    <row r="24" spans="1:30" s="212" customFormat="1" ht="28.5" customHeight="1" x14ac:dyDescent="0.25">
      <c r="A24" s="1113"/>
      <c r="B24" s="421">
        <v>0.41666666666666702</v>
      </c>
      <c r="C24" s="397">
        <v>0.4375</v>
      </c>
      <c r="D24" s="286"/>
      <c r="E24" s="845"/>
      <c r="F24" s="282"/>
      <c r="G24" s="845"/>
      <c r="H24" s="982"/>
      <c r="I24" s="983"/>
      <c r="J24" s="282"/>
      <c r="K24" s="845"/>
      <c r="L24" s="282"/>
      <c r="M24" s="295"/>
      <c r="N24" s="1375"/>
      <c r="O24" s="295"/>
      <c r="P24" s="295"/>
      <c r="Q24" s="295"/>
      <c r="R24" s="295"/>
      <c r="S24" s="295"/>
      <c r="T24" s="295"/>
      <c r="U24" s="858"/>
      <c r="V24" s="845"/>
      <c r="W24" s="282"/>
      <c r="X24" s="282"/>
      <c r="Y24" s="283"/>
      <c r="Z24" s="343"/>
      <c r="AA24" s="1137">
        <v>0</v>
      </c>
      <c r="AB24" s="1139">
        <f>COUNTA(D4:AB4,D18:Y18)</f>
        <v>0</v>
      </c>
      <c r="AD24" s="213" t="str">
        <f>ÉPREUVES!A22</f>
        <v>PHYSIQUE              CHIMIE</v>
      </c>
    </row>
    <row r="25" spans="1:30" s="212" customFormat="1" ht="28.5" customHeight="1" thickBot="1" x14ac:dyDescent="0.3">
      <c r="A25" s="1113"/>
      <c r="B25" s="398">
        <v>0.4375</v>
      </c>
      <c r="C25" s="549">
        <v>0.45833333333333398</v>
      </c>
      <c r="D25" s="275"/>
      <c r="E25" s="847"/>
      <c r="F25" s="273"/>
      <c r="G25" s="847"/>
      <c r="H25" s="986"/>
      <c r="I25" s="987"/>
      <c r="J25" s="273"/>
      <c r="K25" s="847"/>
      <c r="L25" s="273"/>
      <c r="M25" s="294"/>
      <c r="N25" s="308"/>
      <c r="O25" s="294"/>
      <c r="P25" s="294"/>
      <c r="Q25" s="294"/>
      <c r="R25" s="294"/>
      <c r="S25" s="294"/>
      <c r="T25" s="294"/>
      <c r="U25" s="284"/>
      <c r="V25" s="847"/>
      <c r="W25" s="285"/>
      <c r="X25" s="273"/>
      <c r="Y25" s="274"/>
      <c r="Z25" s="343"/>
      <c r="AA25" s="1138"/>
      <c r="AB25" s="1140"/>
      <c r="AD25" s="213" t="str">
        <f>ÉPREUVES!A23</f>
        <v>PSE</v>
      </c>
    </row>
    <row r="26" spans="1:30" s="212" customFormat="1" ht="28.5" customHeight="1" x14ac:dyDescent="0.25">
      <c r="A26" s="1113"/>
      <c r="B26" s="421">
        <v>0.45833333333333298</v>
      </c>
      <c r="C26" s="397">
        <v>0.47916666666666702</v>
      </c>
      <c r="D26" s="286"/>
      <c r="E26" s="845"/>
      <c r="F26" s="282"/>
      <c r="G26" s="845"/>
      <c r="H26" s="982"/>
      <c r="I26" s="983"/>
      <c r="J26" s="282"/>
      <c r="K26" s="282"/>
      <c r="L26" s="326"/>
      <c r="M26" s="295"/>
      <c r="N26" s="1375"/>
      <c r="O26" s="295"/>
      <c r="P26" s="295"/>
      <c r="Q26" s="295"/>
      <c r="R26" s="295"/>
      <c r="S26" s="295"/>
      <c r="T26" s="295"/>
      <c r="U26" s="292"/>
      <c r="V26" s="845"/>
      <c r="W26" s="291"/>
      <c r="X26" s="282"/>
      <c r="Y26" s="283"/>
      <c r="Z26" s="343"/>
      <c r="AA26" s="1141" t="s">
        <v>21</v>
      </c>
      <c r="AB26" s="1143" t="s">
        <v>88</v>
      </c>
      <c r="AD26" s="213" t="str">
        <f>ÉPREUVES!A24</f>
        <v>SES</v>
      </c>
    </row>
    <row r="27" spans="1:30" s="212" customFormat="1" ht="28.5" customHeight="1" x14ac:dyDescent="0.25">
      <c r="A27" s="1113"/>
      <c r="B27" s="398">
        <v>0.47916666666666702</v>
      </c>
      <c r="C27" s="549">
        <v>0.5</v>
      </c>
      <c r="D27" s="275"/>
      <c r="E27" s="847"/>
      <c r="F27" s="273"/>
      <c r="G27" s="847"/>
      <c r="H27" s="986"/>
      <c r="I27" s="987"/>
      <c r="J27" s="273"/>
      <c r="K27" s="273"/>
      <c r="L27" s="324"/>
      <c r="M27" s="285"/>
      <c r="N27" s="284"/>
      <c r="O27" s="285"/>
      <c r="P27" s="285"/>
      <c r="Q27" s="285"/>
      <c r="R27" s="285"/>
      <c r="S27" s="285"/>
      <c r="T27" s="285"/>
      <c r="U27" s="273"/>
      <c r="V27" s="847"/>
      <c r="W27" s="273"/>
      <c r="X27" s="273"/>
      <c r="Y27" s="274"/>
      <c r="Z27" s="343"/>
      <c r="AA27" s="1142"/>
      <c r="AB27" s="1144"/>
      <c r="AD27" s="213" t="str">
        <f>ÉPREUVES!A25</f>
        <v>SES SPE</v>
      </c>
    </row>
    <row r="28" spans="1:30" s="212" customFormat="1" ht="28.5" customHeight="1" x14ac:dyDescent="0.25">
      <c r="A28" s="1113"/>
      <c r="B28" s="424">
        <v>0.5</v>
      </c>
      <c r="C28" s="399">
        <v>0.52083333333333404</v>
      </c>
      <c r="D28" s="264"/>
      <c r="E28" s="849"/>
      <c r="F28" s="265"/>
      <c r="G28" s="849"/>
      <c r="H28" s="988"/>
      <c r="I28" s="989"/>
      <c r="J28" s="265"/>
      <c r="K28" s="265"/>
      <c r="L28" s="325"/>
      <c r="M28" s="281"/>
      <c r="N28" s="280"/>
      <c r="O28" s="281"/>
      <c r="P28" s="281"/>
      <c r="Q28" s="281"/>
      <c r="R28" s="281"/>
      <c r="S28" s="281"/>
      <c r="T28" s="281"/>
      <c r="U28" s="265"/>
      <c r="V28" s="849"/>
      <c r="W28" s="265"/>
      <c r="X28" s="265"/>
      <c r="Y28" s="272"/>
      <c r="Z28" s="343"/>
      <c r="AA28" s="1145">
        <v>0</v>
      </c>
      <c r="AB28" s="1147">
        <v>0</v>
      </c>
      <c r="AD28" s="213" t="str">
        <f>ÉPREUVES!A26</f>
        <v>SG</v>
      </c>
    </row>
    <row r="29" spans="1:30" s="212" customFormat="1" ht="28.5" customHeight="1" thickBot="1" x14ac:dyDescent="0.3">
      <c r="A29" s="1114"/>
      <c r="B29" s="400">
        <v>0.52083333333333304</v>
      </c>
      <c r="C29" s="550">
        <v>0.54166666666666696</v>
      </c>
      <c r="D29" s="253"/>
      <c r="E29" s="854"/>
      <c r="F29" s="254"/>
      <c r="G29" s="854"/>
      <c r="H29" s="990"/>
      <c r="I29" s="991"/>
      <c r="J29" s="254"/>
      <c r="K29" s="254"/>
      <c r="L29" s="327"/>
      <c r="M29" s="257"/>
      <c r="N29" s="309"/>
      <c r="O29" s="257"/>
      <c r="P29" s="257"/>
      <c r="Q29" s="257"/>
      <c r="R29" s="257"/>
      <c r="S29" s="257"/>
      <c r="T29" s="257"/>
      <c r="U29" s="254"/>
      <c r="V29" s="854"/>
      <c r="W29" s="254"/>
      <c r="X29" s="254"/>
      <c r="Y29" s="255"/>
      <c r="Z29" s="344"/>
      <c r="AA29" s="1146"/>
      <c r="AB29" s="1148"/>
      <c r="AD29" s="213" t="str">
        <f>ÉPREUVES!A27</f>
        <v>SVT</v>
      </c>
    </row>
    <row r="30" spans="1:30" ht="22.5" customHeight="1" x14ac:dyDescent="0.25">
      <c r="A30" s="393"/>
      <c r="B30" s="307"/>
      <c r="C30" s="307"/>
      <c r="D30" s="19"/>
      <c r="E30" s="20"/>
      <c r="F30" s="7"/>
      <c r="G30" s="7"/>
      <c r="H30" s="7"/>
      <c r="I30" s="7"/>
      <c r="J30" s="7"/>
      <c r="K30" s="4"/>
      <c r="L30" s="7"/>
      <c r="M30" s="7"/>
      <c r="N30" s="7"/>
      <c r="O30" s="7"/>
      <c r="P30" s="7"/>
      <c r="Q30" s="7"/>
      <c r="R30" s="7"/>
      <c r="S30" s="7"/>
      <c r="T30" s="4"/>
      <c r="U30" s="4"/>
      <c r="V30" s="4"/>
      <c r="W30" s="4"/>
      <c r="X30" s="4"/>
      <c r="Y30" s="4"/>
      <c r="Z30" s="6"/>
      <c r="AA30" s="1"/>
      <c r="AB30" s="1"/>
      <c r="AD30" s="11" t="str">
        <f>ÉPREUVES!A28</f>
        <v>TPE</v>
      </c>
    </row>
    <row r="31" spans="1:30" ht="22.5" customHeight="1" thickBot="1" x14ac:dyDescent="0.3">
      <c r="A31" s="394"/>
      <c r="B31" s="12"/>
      <c r="C31" s="12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1"/>
      <c r="AA31" s="1"/>
      <c r="AB31" s="1"/>
      <c r="AD31" s="11">
        <f>ÉPREUVES!A29</f>
        <v>0</v>
      </c>
    </row>
    <row r="32" spans="1:30" s="371" customFormat="1" ht="28.5" customHeight="1" thickBot="1" x14ac:dyDescent="0.4">
      <c r="A32" s="1089" t="s">
        <v>35</v>
      </c>
      <c r="B32" s="1049" t="s">
        <v>85</v>
      </c>
      <c r="C32" s="1050"/>
      <c r="D32" s="391"/>
      <c r="E32" s="392"/>
      <c r="F32" s="392"/>
      <c r="G32" s="392"/>
      <c r="H32" s="1095"/>
      <c r="I32" s="1096"/>
      <c r="J32" s="363"/>
      <c r="K32" s="363"/>
      <c r="L32" s="363"/>
      <c r="M32" s="363"/>
      <c r="N32" s="364"/>
      <c r="O32" s="363"/>
      <c r="P32" s="363"/>
      <c r="Q32" s="363"/>
      <c r="R32" s="365"/>
      <c r="S32" s="366"/>
      <c r="T32" s="366"/>
      <c r="U32" s="366"/>
      <c r="V32" s="366"/>
      <c r="W32" s="367"/>
      <c r="X32" s="366"/>
      <c r="Y32" s="368"/>
      <c r="Z32" s="366"/>
      <c r="AA32" s="366"/>
      <c r="AB32" s="369"/>
      <c r="AC32" s="370"/>
      <c r="AD32" s="370">
        <f>ÉPREUVES!A30</f>
        <v>0</v>
      </c>
    </row>
    <row r="33" spans="1:30" s="384" customFormat="1" ht="32.25" customHeight="1" x14ac:dyDescent="0.35">
      <c r="A33" s="1090"/>
      <c r="B33" s="1034" t="s">
        <v>111</v>
      </c>
      <c r="C33" s="1092"/>
      <c r="D33" s="381"/>
      <c r="E33" s="382"/>
      <c r="F33" s="382"/>
      <c r="G33" s="382"/>
      <c r="H33" s="1038"/>
      <c r="I33" s="1039"/>
      <c r="J33" s="382"/>
      <c r="K33" s="382"/>
      <c r="L33" s="382"/>
      <c r="M33" s="382"/>
      <c r="N33" s="382"/>
      <c r="O33" s="382"/>
      <c r="P33" s="382"/>
      <c r="Q33" s="382"/>
      <c r="R33" s="382"/>
      <c r="S33" s="382"/>
      <c r="T33" s="382"/>
      <c r="U33" s="382"/>
      <c r="V33" s="382"/>
      <c r="W33" s="382"/>
      <c r="X33" s="382"/>
      <c r="Y33" s="382"/>
      <c r="Z33" s="382"/>
      <c r="AA33" s="386"/>
      <c r="AB33" s="383"/>
      <c r="AD33" s="385">
        <f>ÉPREUVES!A31</f>
        <v>0</v>
      </c>
    </row>
    <row r="34" spans="1:30" s="320" customFormat="1" ht="43.5" customHeight="1" thickBot="1" x14ac:dyDescent="0.35">
      <c r="A34" s="1090"/>
      <c r="B34" s="1093" t="s">
        <v>171</v>
      </c>
      <c r="C34" s="1094"/>
      <c r="D34" s="318"/>
      <c r="E34" s="318"/>
      <c r="F34" s="318"/>
      <c r="G34" s="318"/>
      <c r="H34" s="996"/>
      <c r="I34" s="997"/>
      <c r="J34" s="318"/>
      <c r="K34" s="318"/>
      <c r="L34" s="318"/>
      <c r="M34" s="318"/>
      <c r="N34" s="318"/>
      <c r="O34" s="318"/>
      <c r="P34" s="318"/>
      <c r="Q34" s="318"/>
      <c r="R34" s="322"/>
      <c r="S34" s="322"/>
      <c r="T34" s="318"/>
      <c r="U34" s="322"/>
      <c r="V34" s="318"/>
      <c r="W34" s="318"/>
      <c r="X34" s="318"/>
      <c r="Y34" s="318"/>
      <c r="Z34" s="318"/>
      <c r="AA34" s="322"/>
      <c r="AB34" s="319"/>
      <c r="AC34" s="321"/>
      <c r="AD34" s="321">
        <f>ÉPREUVES!A32</f>
        <v>0</v>
      </c>
    </row>
    <row r="35" spans="1:30" s="212" customFormat="1" ht="28.5" customHeight="1" x14ac:dyDescent="0.25">
      <c r="A35" s="1090"/>
      <c r="B35" s="425">
        <v>0.54166666666666663</v>
      </c>
      <c r="C35" s="408">
        <v>0.5625</v>
      </c>
      <c r="D35" s="251"/>
      <c r="E35" s="855"/>
      <c r="F35" s="252"/>
      <c r="G35" s="855"/>
      <c r="H35" s="1150"/>
      <c r="I35" s="1151"/>
      <c r="J35" s="252"/>
      <c r="K35" s="252"/>
      <c r="L35" s="252"/>
      <c r="M35" s="252"/>
      <c r="N35" s="252"/>
      <c r="O35" s="252"/>
      <c r="P35" s="252"/>
      <c r="Q35" s="252"/>
      <c r="R35" s="252"/>
      <c r="S35" s="252"/>
      <c r="T35" s="252"/>
      <c r="U35" s="252"/>
      <c r="V35" s="252"/>
      <c r="W35" s="252"/>
      <c r="X35" s="252"/>
      <c r="Y35" s="252"/>
      <c r="Z35" s="252"/>
      <c r="AA35" s="252"/>
      <c r="AB35" s="256"/>
      <c r="AD35" s="213">
        <f>ÉPREUVES!A33</f>
        <v>0</v>
      </c>
    </row>
    <row r="36" spans="1:30" s="212" customFormat="1" ht="28.5" customHeight="1" x14ac:dyDescent="0.25">
      <c r="A36" s="1090"/>
      <c r="B36" s="409">
        <v>0.5625</v>
      </c>
      <c r="C36" s="551">
        <v>0.58333333333333337</v>
      </c>
      <c r="D36" s="275"/>
      <c r="E36" s="847"/>
      <c r="F36" s="273"/>
      <c r="G36" s="847"/>
      <c r="H36" s="986"/>
      <c r="I36" s="987"/>
      <c r="J36" s="273"/>
      <c r="K36" s="273"/>
      <c r="L36" s="273"/>
      <c r="M36" s="273"/>
      <c r="N36" s="273"/>
      <c r="O36" s="273"/>
      <c r="P36" s="273"/>
      <c r="Q36" s="273"/>
      <c r="R36" s="273"/>
      <c r="S36" s="273"/>
      <c r="T36" s="273"/>
      <c r="U36" s="273"/>
      <c r="V36" s="273"/>
      <c r="W36" s="273"/>
      <c r="X36" s="273"/>
      <c r="Y36" s="273"/>
      <c r="Z36" s="273"/>
      <c r="AA36" s="273"/>
      <c r="AB36" s="274"/>
      <c r="AD36" s="213">
        <f>ÉPREUVES!A34</f>
        <v>0</v>
      </c>
    </row>
    <row r="37" spans="1:30" s="212" customFormat="1" ht="28.5" customHeight="1" x14ac:dyDescent="0.25">
      <c r="A37" s="1090"/>
      <c r="B37" s="426">
        <v>0.58333333333333337</v>
      </c>
      <c r="C37" s="410">
        <v>0.60416666666666663</v>
      </c>
      <c r="D37" s="264"/>
      <c r="E37" s="849"/>
      <c r="F37" s="265"/>
      <c r="G37" s="849"/>
      <c r="H37" s="988"/>
      <c r="I37" s="989"/>
      <c r="J37" s="265"/>
      <c r="K37" s="265"/>
      <c r="L37" s="265"/>
      <c r="M37" s="849"/>
      <c r="N37" s="265"/>
      <c r="O37" s="265"/>
      <c r="P37" s="265"/>
      <c r="Q37" s="265"/>
      <c r="R37" s="265"/>
      <c r="S37" s="265"/>
      <c r="T37" s="265"/>
      <c r="U37" s="265"/>
      <c r="V37" s="265"/>
      <c r="W37" s="265"/>
      <c r="X37" s="265"/>
      <c r="Y37" s="265"/>
      <c r="Z37" s="265"/>
      <c r="AA37" s="265"/>
      <c r="AB37" s="272"/>
      <c r="AD37" s="213">
        <f>ÉPREUVES!A35</f>
        <v>0</v>
      </c>
    </row>
    <row r="38" spans="1:30" s="212" customFormat="1" ht="28.5" customHeight="1" x14ac:dyDescent="0.25">
      <c r="A38" s="1090"/>
      <c r="B38" s="409">
        <v>0.60416666666666696</v>
      </c>
      <c r="C38" s="551">
        <v>0.625</v>
      </c>
      <c r="D38" s="279"/>
      <c r="E38" s="843"/>
      <c r="F38" s="276"/>
      <c r="G38" s="843"/>
      <c r="H38" s="1122"/>
      <c r="I38" s="1123"/>
      <c r="J38" s="276"/>
      <c r="K38" s="276"/>
      <c r="L38" s="276"/>
      <c r="M38" s="843"/>
      <c r="N38" s="276"/>
      <c r="O38" s="276"/>
      <c r="P38" s="276"/>
      <c r="Q38" s="276"/>
      <c r="R38" s="276"/>
      <c r="S38" s="276"/>
      <c r="T38" s="276"/>
      <c r="U38" s="276"/>
      <c r="V38" s="276"/>
      <c r="W38" s="276"/>
      <c r="X38" s="276"/>
      <c r="Y38" s="276"/>
      <c r="Z38" s="276"/>
      <c r="AA38" s="276"/>
      <c r="AB38" s="278"/>
      <c r="AD38" s="213">
        <f>ÉPREUVES!A36</f>
        <v>0</v>
      </c>
    </row>
    <row r="39" spans="1:30" s="212" customFormat="1" ht="28.5" customHeight="1" x14ac:dyDescent="0.25">
      <c r="A39" s="1090"/>
      <c r="B39" s="426">
        <v>0.625</v>
      </c>
      <c r="C39" s="410">
        <v>0.64583333333333304</v>
      </c>
      <c r="D39" s="286"/>
      <c r="E39" s="845"/>
      <c r="F39" s="282"/>
      <c r="G39" s="845"/>
      <c r="H39" s="982"/>
      <c r="I39" s="983"/>
      <c r="J39" s="282"/>
      <c r="K39" s="282"/>
      <c r="L39" s="282"/>
      <c r="M39" s="845"/>
      <c r="N39" s="282"/>
      <c r="O39" s="282"/>
      <c r="P39" s="282"/>
      <c r="Q39" s="282"/>
      <c r="R39" s="282"/>
      <c r="S39" s="282"/>
      <c r="T39" s="282"/>
      <c r="U39" s="282"/>
      <c r="V39" s="282"/>
      <c r="W39" s="282"/>
      <c r="X39" s="282"/>
      <c r="Y39" s="282"/>
      <c r="Z39" s="282"/>
      <c r="AA39" s="282"/>
      <c r="AB39" s="283"/>
      <c r="AD39" s="213">
        <f>ÉPREUVES!A37</f>
        <v>0</v>
      </c>
    </row>
    <row r="40" spans="1:30" s="212" customFormat="1" ht="28.5" customHeight="1" x14ac:dyDescent="0.25">
      <c r="A40" s="1090"/>
      <c r="B40" s="409">
        <v>0.64583333333333304</v>
      </c>
      <c r="C40" s="551">
        <v>0.66666666666666596</v>
      </c>
      <c r="D40" s="275"/>
      <c r="E40" s="847"/>
      <c r="F40" s="273"/>
      <c r="G40" s="847"/>
      <c r="H40" s="986"/>
      <c r="I40" s="987"/>
      <c r="J40" s="273"/>
      <c r="K40" s="273"/>
      <c r="L40" s="273"/>
      <c r="M40" s="847"/>
      <c r="N40" s="273"/>
      <c r="O40" s="273"/>
      <c r="P40" s="273"/>
      <c r="Q40" s="273"/>
      <c r="R40" s="273"/>
      <c r="S40" s="273"/>
      <c r="T40" s="273"/>
      <c r="U40" s="273"/>
      <c r="V40" s="273"/>
      <c r="W40" s="273"/>
      <c r="X40" s="273"/>
      <c r="Y40" s="273"/>
      <c r="Z40" s="273"/>
      <c r="AA40" s="273"/>
      <c r="AB40" s="274"/>
      <c r="AD40" s="213">
        <f>ÉPREUVES!A38</f>
        <v>0</v>
      </c>
    </row>
    <row r="41" spans="1:30" s="212" customFormat="1" ht="28.5" customHeight="1" x14ac:dyDescent="0.25">
      <c r="A41" s="1090"/>
      <c r="B41" s="426">
        <v>0.66666666666666696</v>
      </c>
      <c r="C41" s="410">
        <v>0.687499999999999</v>
      </c>
      <c r="D41" s="286"/>
      <c r="E41" s="845"/>
      <c r="F41" s="282"/>
      <c r="G41" s="845"/>
      <c r="H41" s="982"/>
      <c r="I41" s="983"/>
      <c r="J41" s="282"/>
      <c r="K41" s="282"/>
      <c r="L41" s="282"/>
      <c r="M41" s="282"/>
      <c r="N41" s="282"/>
      <c r="O41" s="282"/>
      <c r="P41" s="282"/>
      <c r="Q41" s="282"/>
      <c r="R41" s="282"/>
      <c r="S41" s="282"/>
      <c r="T41" s="282"/>
      <c r="U41" s="282"/>
      <c r="V41" s="282"/>
      <c r="W41" s="282"/>
      <c r="X41" s="282"/>
      <c r="Y41" s="282"/>
      <c r="Z41" s="282"/>
      <c r="AA41" s="282"/>
      <c r="AB41" s="283"/>
      <c r="AD41" s="213">
        <f>ÉPREUVES!A39</f>
        <v>0</v>
      </c>
    </row>
    <row r="42" spans="1:30" s="212" customFormat="1" ht="28.5" customHeight="1" x14ac:dyDescent="0.25">
      <c r="A42" s="1090"/>
      <c r="B42" s="409">
        <v>0.6875</v>
      </c>
      <c r="C42" s="551">
        <v>0.70833333333333304</v>
      </c>
      <c r="D42" s="275"/>
      <c r="E42" s="847"/>
      <c r="F42" s="273"/>
      <c r="G42" s="847"/>
      <c r="H42" s="986"/>
      <c r="I42" s="987"/>
      <c r="J42" s="273"/>
      <c r="K42" s="273"/>
      <c r="L42" s="273"/>
      <c r="M42" s="273"/>
      <c r="N42" s="273"/>
      <c r="O42" s="273"/>
      <c r="P42" s="273"/>
      <c r="Q42" s="273"/>
      <c r="R42" s="273"/>
      <c r="S42" s="273"/>
      <c r="T42" s="273"/>
      <c r="U42" s="273"/>
      <c r="V42" s="273"/>
      <c r="W42" s="273"/>
      <c r="X42" s="273"/>
      <c r="Y42" s="273"/>
      <c r="Z42" s="273"/>
      <c r="AA42" s="273"/>
      <c r="AB42" s="274"/>
      <c r="AD42" s="213">
        <f>ÉPREUVES!A40</f>
        <v>0</v>
      </c>
    </row>
    <row r="43" spans="1:30" s="212" customFormat="1" ht="28.5" customHeight="1" x14ac:dyDescent="0.25">
      <c r="A43" s="1090"/>
      <c r="B43" s="427">
        <v>0.70833333333333404</v>
      </c>
      <c r="C43" s="411">
        <v>0.72916666666666596</v>
      </c>
      <c r="D43" s="264"/>
      <c r="E43" s="849"/>
      <c r="F43" s="265"/>
      <c r="G43" s="849"/>
      <c r="H43" s="988"/>
      <c r="I43" s="989"/>
      <c r="J43" s="848"/>
      <c r="K43" s="265"/>
      <c r="L43" s="265"/>
      <c r="M43" s="265"/>
      <c r="N43" s="265"/>
      <c r="O43" s="265"/>
      <c r="P43" s="265"/>
      <c r="Q43" s="265"/>
      <c r="R43" s="265"/>
      <c r="S43" s="265"/>
      <c r="T43" s="265"/>
      <c r="U43" s="265"/>
      <c r="V43" s="265"/>
      <c r="W43" s="265"/>
      <c r="X43" s="265"/>
      <c r="Y43" s="265"/>
      <c r="Z43" s="265"/>
      <c r="AA43" s="265"/>
      <c r="AB43" s="272"/>
      <c r="AD43" s="213">
        <f>ÉPREUVES!A41</f>
        <v>0</v>
      </c>
    </row>
    <row r="44" spans="1:30" s="212" customFormat="1" ht="28.5" customHeight="1" thickBot="1" x14ac:dyDescent="0.3">
      <c r="A44" s="1090"/>
      <c r="B44" s="412">
        <v>0.72916666666666696</v>
      </c>
      <c r="C44" s="552">
        <v>0.749999999999999</v>
      </c>
      <c r="D44" s="253"/>
      <c r="E44" s="854"/>
      <c r="F44" s="254"/>
      <c r="G44" s="854"/>
      <c r="H44" s="990"/>
      <c r="I44" s="991"/>
      <c r="J44" s="853"/>
      <c r="K44" s="254"/>
      <c r="L44" s="254"/>
      <c r="M44" s="254"/>
      <c r="N44" s="254"/>
      <c r="O44" s="254"/>
      <c r="P44" s="254"/>
      <c r="Q44" s="254"/>
      <c r="R44" s="254"/>
      <c r="S44" s="254"/>
      <c r="T44" s="254"/>
      <c r="U44" s="254"/>
      <c r="V44" s="254"/>
      <c r="W44" s="254"/>
      <c r="X44" s="254"/>
      <c r="Y44" s="254"/>
      <c r="Z44" s="254"/>
      <c r="AA44" s="254"/>
      <c r="AB44" s="255"/>
      <c r="AD44" s="213">
        <f>ÉPREUVES!A42</f>
        <v>0</v>
      </c>
    </row>
    <row r="45" spans="1:30" ht="15.75" thickBot="1" x14ac:dyDescent="0.3">
      <c r="A45" s="1090"/>
      <c r="B45" s="13"/>
      <c r="C45" s="13"/>
      <c r="D45" s="349"/>
      <c r="E45" s="350"/>
      <c r="F45" s="3"/>
      <c r="G45" s="3"/>
      <c r="H45" s="3"/>
      <c r="I45" s="3"/>
      <c r="J45" s="3"/>
      <c r="K45" s="3"/>
      <c r="L45" s="3"/>
      <c r="M45" s="3"/>
      <c r="N45" s="2"/>
      <c r="O45" s="4"/>
      <c r="P45" s="4"/>
      <c r="Q45" s="3"/>
      <c r="R45" s="3"/>
      <c r="S45" s="3"/>
      <c r="T45" s="3"/>
      <c r="U45" s="3"/>
      <c r="V45" s="3"/>
      <c r="W45" s="5"/>
      <c r="X45" s="5"/>
      <c r="Y45" s="5"/>
      <c r="AB45" s="5"/>
      <c r="AD45" s="11">
        <f>ÉPREUVES!A43</f>
        <v>0</v>
      </c>
    </row>
    <row r="46" spans="1:30" s="371" customFormat="1" ht="28.5" customHeight="1" thickBot="1" x14ac:dyDescent="0.4">
      <c r="A46" s="1090"/>
      <c r="B46" s="1049" t="s">
        <v>85</v>
      </c>
      <c r="C46" s="1050"/>
      <c r="D46" s="372"/>
      <c r="E46" s="373"/>
      <c r="F46" s="373"/>
      <c r="G46" s="373"/>
      <c r="H46" s="992"/>
      <c r="I46" s="993"/>
      <c r="J46" s="373"/>
      <c r="K46" s="373"/>
      <c r="L46" s="374"/>
      <c r="M46" s="375"/>
      <c r="N46" s="375"/>
      <c r="O46" s="375"/>
      <c r="P46" s="374"/>
      <c r="Q46" s="374"/>
      <c r="R46" s="374"/>
      <c r="S46" s="374"/>
      <c r="T46" s="374"/>
      <c r="U46" s="376"/>
      <c r="V46" s="376"/>
      <c r="W46" s="377"/>
      <c r="X46" s="377"/>
      <c r="Y46" s="378"/>
      <c r="Z46" s="998" t="s">
        <v>111</v>
      </c>
      <c r="AA46" s="1001" t="s">
        <v>106</v>
      </c>
      <c r="AB46" s="1004" t="s">
        <v>100</v>
      </c>
      <c r="AC46" s="370"/>
      <c r="AD46" s="370">
        <f>ÉPREUVES!A44</f>
        <v>0</v>
      </c>
    </row>
    <row r="47" spans="1:30" s="384" customFormat="1" ht="32.25" customHeight="1" x14ac:dyDescent="0.35">
      <c r="A47" s="1090"/>
      <c r="B47" s="1034" t="s">
        <v>111</v>
      </c>
      <c r="C47" s="1092"/>
      <c r="D47" s="381"/>
      <c r="E47" s="382"/>
      <c r="F47" s="382"/>
      <c r="G47" s="382"/>
      <c r="H47" s="1038"/>
      <c r="I47" s="1039"/>
      <c r="J47" s="382"/>
      <c r="K47" s="382"/>
      <c r="L47" s="382"/>
      <c r="M47" s="382"/>
      <c r="N47" s="382"/>
      <c r="O47" s="382"/>
      <c r="P47" s="382"/>
      <c r="Q47" s="382"/>
      <c r="R47" s="382"/>
      <c r="S47" s="382"/>
      <c r="T47" s="382"/>
      <c r="U47" s="382"/>
      <c r="V47" s="382"/>
      <c r="W47" s="382"/>
      <c r="X47" s="382"/>
      <c r="Y47" s="382"/>
      <c r="Z47" s="999"/>
      <c r="AA47" s="1002"/>
      <c r="AB47" s="1005"/>
      <c r="AC47" s="385"/>
      <c r="AD47" s="385">
        <f>ÉPREUVES!A45</f>
        <v>0</v>
      </c>
    </row>
    <row r="48" spans="1:30" s="320" customFormat="1" ht="43.5" customHeight="1" thickBot="1" x14ac:dyDescent="0.35">
      <c r="A48" s="1090"/>
      <c r="B48" s="1036" t="s">
        <v>171</v>
      </c>
      <c r="C48" s="1115"/>
      <c r="D48" s="318"/>
      <c r="E48" s="318"/>
      <c r="F48" s="318"/>
      <c r="G48" s="318"/>
      <c r="H48" s="996"/>
      <c r="I48" s="997"/>
      <c r="J48" s="318"/>
      <c r="K48" s="318"/>
      <c r="L48" s="318"/>
      <c r="M48" s="318"/>
      <c r="N48" s="318"/>
      <c r="O48" s="318"/>
      <c r="P48" s="318"/>
      <c r="Q48" s="322"/>
      <c r="R48" s="322"/>
      <c r="S48" s="318"/>
      <c r="T48" s="318"/>
      <c r="U48" s="322"/>
      <c r="V48" s="318"/>
      <c r="W48" s="318"/>
      <c r="X48" s="318"/>
      <c r="Y48" s="318"/>
      <c r="Z48" s="1000"/>
      <c r="AA48" s="1003"/>
      <c r="AB48" s="1006"/>
      <c r="AC48" s="321"/>
      <c r="AD48" s="321">
        <f>ÉPREUVES!A46</f>
        <v>0</v>
      </c>
    </row>
    <row r="49" spans="1:30" s="212" customFormat="1" ht="28.5" customHeight="1" x14ac:dyDescent="0.25">
      <c r="A49" s="1090"/>
      <c r="B49" s="425">
        <v>0.54166666666666663</v>
      </c>
      <c r="C49" s="408">
        <v>0.5625</v>
      </c>
      <c r="D49" s="251"/>
      <c r="E49" s="855"/>
      <c r="F49" s="252"/>
      <c r="G49" s="855"/>
      <c r="H49" s="1150"/>
      <c r="I49" s="1151"/>
      <c r="J49" s="252"/>
      <c r="K49" s="252"/>
      <c r="L49" s="252"/>
      <c r="M49" s="252"/>
      <c r="N49" s="252"/>
      <c r="O49" s="252"/>
      <c r="P49" s="252"/>
      <c r="Q49" s="252"/>
      <c r="R49" s="252"/>
      <c r="S49" s="252"/>
      <c r="T49" s="855"/>
      <c r="U49" s="252"/>
      <c r="V49" s="855"/>
      <c r="W49" s="252"/>
      <c r="X49" s="252"/>
      <c r="Y49" s="256"/>
      <c r="Z49" s="342"/>
      <c r="AA49" s="1135">
        <f>COUNTA(E231:E234)</f>
        <v>0</v>
      </c>
      <c r="AB49" s="1129">
        <f>COUNTA(C231:C234,D231:D234)</f>
        <v>0</v>
      </c>
      <c r="AD49" s="213">
        <f>ÉPREUVES!A47</f>
        <v>0</v>
      </c>
    </row>
    <row r="50" spans="1:30" s="212" customFormat="1" ht="28.5" customHeight="1" thickBot="1" x14ac:dyDescent="0.3">
      <c r="A50" s="1090"/>
      <c r="B50" s="419">
        <v>0.5625</v>
      </c>
      <c r="C50" s="554">
        <v>0.58333333333333337</v>
      </c>
      <c r="D50" s="275"/>
      <c r="E50" s="847"/>
      <c r="F50" s="273"/>
      <c r="G50" s="847"/>
      <c r="H50" s="986"/>
      <c r="I50" s="987"/>
      <c r="J50" s="273"/>
      <c r="K50" s="273"/>
      <c r="L50" s="273"/>
      <c r="M50" s="273"/>
      <c r="N50" s="273"/>
      <c r="O50" s="273"/>
      <c r="P50" s="273"/>
      <c r="Q50" s="273"/>
      <c r="R50" s="273"/>
      <c r="S50" s="273"/>
      <c r="T50" s="847"/>
      <c r="U50" s="273"/>
      <c r="V50" s="847"/>
      <c r="W50" s="273"/>
      <c r="X50" s="273"/>
      <c r="Y50" s="274"/>
      <c r="Z50" s="343"/>
      <c r="AA50" s="1136"/>
      <c r="AB50" s="1130"/>
      <c r="AD50" s="213">
        <f>ÉPREUVES!A48</f>
        <v>0</v>
      </c>
    </row>
    <row r="51" spans="1:30" s="212" customFormat="1" ht="28.5" customHeight="1" x14ac:dyDescent="0.25">
      <c r="A51" s="1090"/>
      <c r="B51" s="426">
        <v>0.58333333333333337</v>
      </c>
      <c r="C51" s="410">
        <v>0.60416666666666663</v>
      </c>
      <c r="D51" s="264"/>
      <c r="E51" s="849"/>
      <c r="F51" s="265"/>
      <c r="G51" s="849"/>
      <c r="H51" s="988"/>
      <c r="I51" s="989"/>
      <c r="J51" s="265"/>
      <c r="K51" s="849"/>
      <c r="L51" s="265"/>
      <c r="M51" s="265"/>
      <c r="N51" s="265"/>
      <c r="O51" s="265"/>
      <c r="P51" s="265"/>
      <c r="Q51" s="265"/>
      <c r="R51" s="265"/>
      <c r="S51" s="265"/>
      <c r="T51" s="265"/>
      <c r="U51" s="271"/>
      <c r="V51" s="849"/>
      <c r="W51" s="265"/>
      <c r="X51" s="265"/>
      <c r="Y51" s="272"/>
      <c r="Z51" s="343"/>
      <c r="AA51" s="1131" t="s">
        <v>109</v>
      </c>
      <c r="AB51" s="1131" t="s">
        <v>85</v>
      </c>
      <c r="AD51" s="213">
        <f>ÉPREUVES!A49</f>
        <v>0</v>
      </c>
    </row>
    <row r="52" spans="1:30" s="212" customFormat="1" ht="28.5" customHeight="1" x14ac:dyDescent="0.25">
      <c r="A52" s="1090"/>
      <c r="B52" s="409">
        <v>0.60416666666666696</v>
      </c>
      <c r="C52" s="551">
        <v>0.625</v>
      </c>
      <c r="D52" s="279"/>
      <c r="E52" s="843"/>
      <c r="F52" s="276"/>
      <c r="G52" s="843"/>
      <c r="H52" s="1122"/>
      <c r="I52" s="1123"/>
      <c r="J52" s="276"/>
      <c r="K52" s="843"/>
      <c r="L52" s="276"/>
      <c r="M52" s="276"/>
      <c r="N52" s="276"/>
      <c r="O52" s="276"/>
      <c r="P52" s="276"/>
      <c r="Q52" s="276"/>
      <c r="R52" s="276"/>
      <c r="S52" s="276"/>
      <c r="T52" s="276"/>
      <c r="U52" s="277"/>
      <c r="V52" s="843"/>
      <c r="W52" s="276"/>
      <c r="X52" s="276"/>
      <c r="Y52" s="278"/>
      <c r="Z52" s="343"/>
      <c r="AA52" s="1132"/>
      <c r="AB52" s="1132"/>
      <c r="AD52" s="213">
        <f>ÉPREUVES!A50</f>
        <v>0</v>
      </c>
    </row>
    <row r="53" spans="1:30" s="212" customFormat="1" ht="28.5" customHeight="1" x14ac:dyDescent="0.25">
      <c r="A53" s="1090"/>
      <c r="B53" s="426">
        <v>0.625</v>
      </c>
      <c r="C53" s="410">
        <v>0.64583333333333304</v>
      </c>
      <c r="D53" s="286"/>
      <c r="E53" s="845"/>
      <c r="F53" s="282"/>
      <c r="G53" s="845"/>
      <c r="H53" s="982"/>
      <c r="I53" s="983"/>
      <c r="J53" s="282"/>
      <c r="K53" s="845"/>
      <c r="L53" s="282"/>
      <c r="M53" s="282"/>
      <c r="N53" s="282"/>
      <c r="O53" s="282"/>
      <c r="P53" s="282"/>
      <c r="Q53" s="282"/>
      <c r="R53" s="282"/>
      <c r="S53" s="282"/>
      <c r="T53" s="282"/>
      <c r="U53" s="858"/>
      <c r="V53" s="845"/>
      <c r="W53" s="282"/>
      <c r="X53" s="282"/>
      <c r="Y53" s="283"/>
      <c r="Z53" s="343"/>
      <c r="AA53" s="1137">
        <v>0</v>
      </c>
      <c r="AB53" s="1139">
        <f>COUNTA(D33:AB33,D47:Y47)</f>
        <v>0</v>
      </c>
      <c r="AD53" s="213">
        <f>ÉPREUVES!A51</f>
        <v>0</v>
      </c>
    </row>
    <row r="54" spans="1:30" s="212" customFormat="1" ht="28.5" customHeight="1" thickBot="1" x14ac:dyDescent="0.3">
      <c r="A54" s="1090"/>
      <c r="B54" s="409">
        <v>0.64583333333333304</v>
      </c>
      <c r="C54" s="551">
        <v>0.66666666666666596</v>
      </c>
      <c r="D54" s="275"/>
      <c r="E54" s="847"/>
      <c r="F54" s="273"/>
      <c r="G54" s="847"/>
      <c r="H54" s="986"/>
      <c r="I54" s="987"/>
      <c r="J54" s="273"/>
      <c r="K54" s="847"/>
      <c r="L54" s="273"/>
      <c r="M54" s="273"/>
      <c r="N54" s="273"/>
      <c r="O54" s="273"/>
      <c r="P54" s="273"/>
      <c r="Q54" s="273"/>
      <c r="R54" s="273"/>
      <c r="S54" s="273"/>
      <c r="T54" s="273"/>
      <c r="U54" s="284"/>
      <c r="V54" s="847"/>
      <c r="W54" s="285"/>
      <c r="X54" s="273"/>
      <c r="Y54" s="274"/>
      <c r="Z54" s="343"/>
      <c r="AA54" s="1138"/>
      <c r="AB54" s="1140"/>
      <c r="AD54" s="213">
        <f>ÉPREUVES!A52</f>
        <v>0</v>
      </c>
    </row>
    <row r="55" spans="1:30" s="212" customFormat="1" ht="28.5" customHeight="1" x14ac:dyDescent="0.25">
      <c r="A55" s="1090"/>
      <c r="B55" s="426">
        <v>0.66666666666666696</v>
      </c>
      <c r="C55" s="410">
        <v>0.687499999999999</v>
      </c>
      <c r="D55" s="264"/>
      <c r="E55" s="849"/>
      <c r="F55" s="265"/>
      <c r="G55" s="849"/>
      <c r="H55" s="988"/>
      <c r="I55" s="989"/>
      <c r="J55" s="265"/>
      <c r="K55" s="265"/>
      <c r="L55" s="265"/>
      <c r="M55" s="265"/>
      <c r="N55" s="265"/>
      <c r="O55" s="265"/>
      <c r="P55" s="265"/>
      <c r="Q55" s="265"/>
      <c r="R55" s="265"/>
      <c r="S55" s="265"/>
      <c r="T55" s="265"/>
      <c r="U55" s="280"/>
      <c r="V55" s="849"/>
      <c r="W55" s="281"/>
      <c r="X55" s="265"/>
      <c r="Y55" s="272"/>
      <c r="Z55" s="343"/>
      <c r="AA55" s="1141" t="s">
        <v>21</v>
      </c>
      <c r="AB55" s="1143" t="s">
        <v>88</v>
      </c>
      <c r="AD55" s="213">
        <f>ÉPREUVES!A53</f>
        <v>0</v>
      </c>
    </row>
    <row r="56" spans="1:30" s="212" customFormat="1" ht="28.5" customHeight="1" x14ac:dyDescent="0.25">
      <c r="A56" s="1090"/>
      <c r="B56" s="409">
        <v>0.6875</v>
      </c>
      <c r="C56" s="551">
        <v>0.70833333333333304</v>
      </c>
      <c r="D56" s="279"/>
      <c r="E56" s="843"/>
      <c r="F56" s="276"/>
      <c r="G56" s="843"/>
      <c r="H56" s="1122"/>
      <c r="I56" s="1123"/>
      <c r="J56" s="276"/>
      <c r="K56" s="276"/>
      <c r="L56" s="276"/>
      <c r="M56" s="276"/>
      <c r="N56" s="276"/>
      <c r="O56" s="276"/>
      <c r="P56" s="276"/>
      <c r="Q56" s="276"/>
      <c r="R56" s="276"/>
      <c r="S56" s="276"/>
      <c r="T56" s="843"/>
      <c r="U56" s="276"/>
      <c r="V56" s="843"/>
      <c r="W56" s="276"/>
      <c r="X56" s="276"/>
      <c r="Y56" s="278"/>
      <c r="Z56" s="343"/>
      <c r="AA56" s="1142"/>
      <c r="AB56" s="1144"/>
      <c r="AD56" s="213">
        <f>ÉPREUVES!A54</f>
        <v>0</v>
      </c>
    </row>
    <row r="57" spans="1:30" s="212" customFormat="1" ht="28.5" customHeight="1" x14ac:dyDescent="0.25">
      <c r="A57" s="1090"/>
      <c r="B57" s="427">
        <v>0.70833333333333404</v>
      </c>
      <c r="C57" s="411">
        <v>0.72916666666666596</v>
      </c>
      <c r="D57" s="286"/>
      <c r="E57" s="845"/>
      <c r="F57" s="282"/>
      <c r="G57" s="845"/>
      <c r="H57" s="982"/>
      <c r="I57" s="983"/>
      <c r="J57" s="282"/>
      <c r="K57" s="282"/>
      <c r="L57" s="282"/>
      <c r="M57" s="282"/>
      <c r="N57" s="282"/>
      <c r="O57" s="282"/>
      <c r="P57" s="282"/>
      <c r="Q57" s="282"/>
      <c r="R57" s="282"/>
      <c r="S57" s="282"/>
      <c r="T57" s="845"/>
      <c r="U57" s="282"/>
      <c r="V57" s="845"/>
      <c r="W57" s="282"/>
      <c r="X57" s="282"/>
      <c r="Y57" s="283"/>
      <c r="Z57" s="343"/>
      <c r="AA57" s="1145">
        <v>0</v>
      </c>
      <c r="AB57" s="1147">
        <v>0</v>
      </c>
      <c r="AD57" s="213">
        <f>ÉPREUVES!A55</f>
        <v>0</v>
      </c>
    </row>
    <row r="58" spans="1:30" s="212" customFormat="1" ht="28.5" customHeight="1" thickBot="1" x14ac:dyDescent="0.3">
      <c r="A58" s="1091"/>
      <c r="B58" s="412">
        <v>0.72916666666666696</v>
      </c>
      <c r="C58" s="552">
        <v>0.749999999999999</v>
      </c>
      <c r="D58" s="253"/>
      <c r="E58" s="854"/>
      <c r="F58" s="254"/>
      <c r="G58" s="854"/>
      <c r="H58" s="990"/>
      <c r="I58" s="991"/>
      <c r="J58" s="254"/>
      <c r="K58" s="254"/>
      <c r="L58" s="254"/>
      <c r="M58" s="254"/>
      <c r="N58" s="254"/>
      <c r="O58" s="254"/>
      <c r="P58" s="254"/>
      <c r="Q58" s="254"/>
      <c r="R58" s="254"/>
      <c r="S58" s="254"/>
      <c r="T58" s="854"/>
      <c r="U58" s="254"/>
      <c r="V58" s="854"/>
      <c r="W58" s="254"/>
      <c r="X58" s="254"/>
      <c r="Y58" s="255"/>
      <c r="Z58" s="344"/>
      <c r="AA58" s="1146"/>
      <c r="AB58" s="1148"/>
      <c r="AD58" s="213">
        <f>ÉPREUVES!A56</f>
        <v>0</v>
      </c>
    </row>
    <row r="59" spans="1:30" ht="66.75" customHeight="1" thickBot="1" x14ac:dyDescent="0.3">
      <c r="A59" s="8"/>
      <c r="B59" s="14"/>
      <c r="C59" s="14"/>
      <c r="D59" s="3"/>
      <c r="E59" s="3"/>
      <c r="F59" s="3"/>
      <c r="G59" s="3"/>
      <c r="H59" s="3"/>
      <c r="I59" s="3"/>
      <c r="J59" s="1"/>
      <c r="K59" s="1"/>
      <c r="L59" s="3"/>
      <c r="M59" s="3"/>
      <c r="N59" s="3"/>
      <c r="O59" s="3"/>
      <c r="P59" s="1"/>
      <c r="Q59" s="1"/>
      <c r="R59" s="1"/>
      <c r="S59" s="3"/>
      <c r="T59" s="3"/>
      <c r="U59" s="3"/>
      <c r="V59" s="3"/>
      <c r="W59" s="4"/>
      <c r="X59" s="3"/>
      <c r="Y59" s="1"/>
      <c r="Z59" s="6"/>
      <c r="AA59" s="6"/>
      <c r="AB59" s="1"/>
      <c r="AD59" s="11">
        <f>ÉPREUVES!A57</f>
        <v>0</v>
      </c>
    </row>
    <row r="60" spans="1:30" ht="48.75" customHeight="1" thickBot="1" x14ac:dyDescent="0.3">
      <c r="A60" s="1063" t="s">
        <v>0</v>
      </c>
      <c r="B60" s="1064"/>
      <c r="C60" s="1064"/>
      <c r="D60" s="1064"/>
      <c r="E60" s="1064"/>
      <c r="F60" s="1065"/>
      <c r="H60" s="1105" t="s">
        <v>105</v>
      </c>
      <c r="I60" s="1106"/>
      <c r="J60" s="1106"/>
      <c r="K60" s="1106"/>
      <c r="L60" s="1107"/>
      <c r="O60" s="1081" t="s">
        <v>51</v>
      </c>
      <c r="P60" s="1082"/>
      <c r="R60" s="1057" t="s">
        <v>166</v>
      </c>
      <c r="S60" s="1152"/>
      <c r="T60" s="1072" t="s">
        <v>167</v>
      </c>
      <c r="U60" s="1073"/>
      <c r="V60" s="1073"/>
      <c r="W60" s="1073"/>
      <c r="X60" s="1073"/>
      <c r="Y60" s="1073"/>
      <c r="Z60" s="1073"/>
      <c r="AA60" s="1073"/>
      <c r="AB60" s="1074"/>
      <c r="AD60" s="11">
        <f>ÉPREUVES!A59</f>
        <v>0</v>
      </c>
    </row>
    <row r="61" spans="1:30" ht="32.25" customHeight="1" thickBot="1" x14ac:dyDescent="0.3">
      <c r="A61" s="1087" t="s">
        <v>110</v>
      </c>
      <c r="B61" s="1088"/>
      <c r="C61" s="1088"/>
      <c r="D61" s="1070" t="s">
        <v>52</v>
      </c>
      <c r="E61" s="1097" t="s">
        <v>168</v>
      </c>
      <c r="F61" s="359" t="s">
        <v>106</v>
      </c>
      <c r="H61" s="1120" t="s">
        <v>110</v>
      </c>
      <c r="I61" s="1121"/>
      <c r="J61" s="1108" t="s">
        <v>52</v>
      </c>
      <c r="K61" s="1110" t="s">
        <v>168</v>
      </c>
      <c r="L61" s="359" t="s">
        <v>106</v>
      </c>
      <c r="O61" s="1083"/>
      <c r="P61" s="1084"/>
      <c r="R61" s="1153"/>
      <c r="S61" s="1154"/>
      <c r="T61" s="1075"/>
      <c r="U61" s="1076"/>
      <c r="V61" s="1076"/>
      <c r="W61" s="1076"/>
      <c r="X61" s="1076"/>
      <c r="Y61" s="1076"/>
      <c r="Z61" s="1076"/>
      <c r="AA61" s="1076"/>
      <c r="AB61" s="1077"/>
      <c r="AD61" s="11">
        <f>ÉPREUVES!A60</f>
        <v>0</v>
      </c>
    </row>
    <row r="62" spans="1:30" ht="24" customHeight="1" thickBot="1" x14ac:dyDescent="0.3">
      <c r="A62" s="352" t="s">
        <v>114</v>
      </c>
      <c r="B62" s="1051" t="s">
        <v>104</v>
      </c>
      <c r="C62" s="1052"/>
      <c r="D62" s="1071"/>
      <c r="E62" s="1098"/>
      <c r="F62" s="360" t="s">
        <v>107</v>
      </c>
      <c r="G62" s="351"/>
      <c r="H62" s="1066" t="s">
        <v>104</v>
      </c>
      <c r="I62" s="1067"/>
      <c r="J62" s="1109"/>
      <c r="K62" s="1111"/>
      <c r="L62" s="360" t="s">
        <v>108</v>
      </c>
      <c r="O62" s="356" t="s">
        <v>0</v>
      </c>
      <c r="P62" s="211" t="s">
        <v>105</v>
      </c>
      <c r="R62" s="356" t="s">
        <v>0</v>
      </c>
      <c r="S62" s="211" t="s">
        <v>105</v>
      </c>
      <c r="T62" s="1075"/>
      <c r="U62" s="1076"/>
      <c r="V62" s="1076"/>
      <c r="W62" s="1076"/>
      <c r="X62" s="1076"/>
      <c r="Y62" s="1076"/>
      <c r="Z62" s="1076"/>
      <c r="AA62" s="1076"/>
      <c r="AB62" s="1077"/>
      <c r="AD62" s="11">
        <f>ÉPREUVES!A61</f>
        <v>0</v>
      </c>
    </row>
    <row r="63" spans="1:30" ht="60.75" customHeight="1" thickBot="1" x14ac:dyDescent="0.3">
      <c r="A63" s="538" t="s">
        <v>101</v>
      </c>
      <c r="B63" s="582">
        <v>0.33333333333333331</v>
      </c>
      <c r="C63" s="585">
        <v>0.5</v>
      </c>
      <c r="D63" s="353"/>
      <c r="E63" s="329"/>
      <c r="F63" s="330"/>
      <c r="H63" s="609">
        <v>0.54166666666666663</v>
      </c>
      <c r="I63" s="610">
        <v>0.75</v>
      </c>
      <c r="J63" s="335"/>
      <c r="K63" s="336"/>
      <c r="L63" s="330"/>
      <c r="O63" s="357" t="s">
        <v>169</v>
      </c>
      <c r="P63" s="348" t="s">
        <v>170</v>
      </c>
      <c r="R63" s="358" t="s">
        <v>169</v>
      </c>
      <c r="S63" s="341" t="s">
        <v>170</v>
      </c>
      <c r="T63" s="1075"/>
      <c r="U63" s="1076"/>
      <c r="V63" s="1076"/>
      <c r="W63" s="1076"/>
      <c r="X63" s="1076"/>
      <c r="Y63" s="1076"/>
      <c r="Z63" s="1076"/>
      <c r="AA63" s="1076"/>
      <c r="AB63" s="1077"/>
      <c r="AD63" s="11">
        <f>ÉPREUVES!A62</f>
        <v>0</v>
      </c>
    </row>
    <row r="64" spans="1:30" ht="60.75" customHeight="1" x14ac:dyDescent="0.25">
      <c r="A64" s="539" t="s">
        <v>102</v>
      </c>
      <c r="B64" s="580">
        <v>0.33333333333333331</v>
      </c>
      <c r="C64" s="586">
        <v>0.54166666666666663</v>
      </c>
      <c r="D64" s="354"/>
      <c r="E64" s="331"/>
      <c r="F64" s="332"/>
      <c r="H64" s="611">
        <v>0.5625</v>
      </c>
      <c r="I64" s="612">
        <v>0.70833333333333337</v>
      </c>
      <c r="J64" s="337"/>
      <c r="K64" s="338"/>
      <c r="L64" s="332"/>
      <c r="O64" s="354" t="s">
        <v>325</v>
      </c>
      <c r="P64" s="338"/>
      <c r="R64" s="354"/>
      <c r="S64" s="338"/>
      <c r="T64" s="1075"/>
      <c r="U64" s="1076"/>
      <c r="V64" s="1076"/>
      <c r="W64" s="1076"/>
      <c r="X64" s="1076"/>
      <c r="Y64" s="1076"/>
      <c r="Z64" s="1076"/>
      <c r="AA64" s="1076"/>
      <c r="AB64" s="1077"/>
    </row>
    <row r="65" spans="1:30" ht="60.75" customHeight="1" x14ac:dyDescent="0.25">
      <c r="A65" s="539" t="s">
        <v>103</v>
      </c>
      <c r="B65" s="580">
        <v>0.33333333333333331</v>
      </c>
      <c r="C65" s="586">
        <v>0.54166666666666663</v>
      </c>
      <c r="D65" s="354"/>
      <c r="E65" s="331"/>
      <c r="F65" s="332"/>
      <c r="H65" s="611">
        <v>0.5625</v>
      </c>
      <c r="I65" s="612">
        <v>0.6875</v>
      </c>
      <c r="J65" s="337"/>
      <c r="K65" s="338"/>
      <c r="L65" s="332"/>
      <c r="O65" s="354"/>
      <c r="P65" s="338"/>
      <c r="R65" s="354"/>
      <c r="S65" s="338"/>
      <c r="T65" s="1075"/>
      <c r="U65" s="1076"/>
      <c r="V65" s="1076"/>
      <c r="W65" s="1076"/>
      <c r="X65" s="1076"/>
      <c r="Y65" s="1076"/>
      <c r="Z65" s="1076"/>
      <c r="AA65" s="1076"/>
      <c r="AB65" s="1077"/>
    </row>
    <row r="66" spans="1:30" ht="60.75" customHeight="1" thickBot="1" x14ac:dyDescent="0.3">
      <c r="A66" s="540" t="s">
        <v>112</v>
      </c>
      <c r="B66" s="581"/>
      <c r="C66" s="587"/>
      <c r="D66" s="355"/>
      <c r="E66" s="333"/>
      <c r="F66" s="334"/>
      <c r="H66" s="613">
        <v>0.54166666666666663</v>
      </c>
      <c r="I66" s="614">
        <v>0.70833333333333337</v>
      </c>
      <c r="J66" s="339"/>
      <c r="K66" s="340"/>
      <c r="L66" s="334"/>
      <c r="O66" s="355"/>
      <c r="P66" s="340"/>
      <c r="R66" s="355"/>
      <c r="S66" s="340"/>
      <c r="T66" s="1078"/>
      <c r="U66" s="1079"/>
      <c r="V66" s="1079"/>
      <c r="W66" s="1079"/>
      <c r="X66" s="1079"/>
      <c r="Y66" s="1079"/>
      <c r="Z66" s="1079"/>
      <c r="AA66" s="1079"/>
      <c r="AB66" s="1080"/>
    </row>
    <row r="67" spans="1:30" s="25" customFormat="1" x14ac:dyDescent="0.25">
      <c r="A67" s="22"/>
      <c r="B67" s="23"/>
      <c r="C67" s="23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D67" s="22"/>
    </row>
    <row r="68" spans="1:30" s="25" customFormat="1" x14ac:dyDescent="0.25">
      <c r="A68" s="22"/>
      <c r="B68" s="23"/>
      <c r="C68" s="23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D68" s="22"/>
    </row>
    <row r="69" spans="1:30" s="25" customFormat="1" x14ac:dyDescent="0.25">
      <c r="A69" s="22"/>
      <c r="B69" s="23"/>
      <c r="C69" s="23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D69" s="22"/>
    </row>
    <row r="70" spans="1:30" s="25" customFormat="1" x14ac:dyDescent="0.25">
      <c r="A70" s="22"/>
      <c r="B70" s="23"/>
      <c r="C70" s="23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D70" s="22"/>
    </row>
    <row r="71" spans="1:30" s="25" customFormat="1" x14ac:dyDescent="0.25">
      <c r="A71" s="22"/>
      <c r="B71" s="23"/>
      <c r="C71" s="23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D71" s="22"/>
    </row>
    <row r="72" spans="1:30" s="25" customFormat="1" x14ac:dyDescent="0.25">
      <c r="A72" s="22"/>
      <c r="B72" s="23"/>
      <c r="C72" s="23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D72" s="22"/>
    </row>
    <row r="73" spans="1:30" s="25" customFormat="1" hidden="1" x14ac:dyDescent="0.25">
      <c r="A73" s="22" t="str">
        <f>'LISTE DES PROFS'!A2</f>
        <v>ALCOUFFE</v>
      </c>
      <c r="B73" s="23"/>
      <c r="C73" s="23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D73" s="22"/>
    </row>
    <row r="74" spans="1:30" s="25" customFormat="1" hidden="1" x14ac:dyDescent="0.25">
      <c r="A74" s="22" t="str">
        <f>'LISTE DES PROFS'!A3</f>
        <v>ATIG</v>
      </c>
      <c r="B74" s="23"/>
      <c r="C74" s="23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D74" s="22"/>
    </row>
    <row r="75" spans="1:30" s="22" customFormat="1" hidden="1" x14ac:dyDescent="0.25">
      <c r="A75" s="22" t="str">
        <f>'LISTE DES PROFS'!A4</f>
        <v>BARRES</v>
      </c>
      <c r="B75" s="23"/>
      <c r="C75" s="23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5"/>
    </row>
    <row r="76" spans="1:30" s="22" customFormat="1" hidden="1" x14ac:dyDescent="0.25">
      <c r="A76" s="22" t="str">
        <f>'LISTE DES PROFS'!A5</f>
        <v>BELKHIR / DIONE</v>
      </c>
      <c r="B76" s="23"/>
      <c r="C76" s="23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5"/>
    </row>
    <row r="77" spans="1:30" s="22" customFormat="1" hidden="1" x14ac:dyDescent="0.25">
      <c r="A77" s="22" t="str">
        <f>'LISTE DES PROFS'!A6</f>
        <v>BELLAZI</v>
      </c>
      <c r="B77" s="23"/>
      <c r="C77" s="23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5"/>
    </row>
    <row r="78" spans="1:30" s="22" customFormat="1" hidden="1" x14ac:dyDescent="0.25">
      <c r="A78" s="22" t="str">
        <f>'LISTE DES PROFS'!A7</f>
        <v>BELLEMARE</v>
      </c>
      <c r="B78" s="23"/>
      <c r="C78" s="23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5"/>
    </row>
    <row r="79" spans="1:30" s="22" customFormat="1" hidden="1" x14ac:dyDescent="0.25">
      <c r="A79" s="22" t="str">
        <f>'LISTE DES PROFS'!A8</f>
        <v>BENGUELLAZ</v>
      </c>
      <c r="B79" s="23"/>
      <c r="C79" s="23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5"/>
    </row>
    <row r="80" spans="1:30" s="22" customFormat="1" hidden="1" x14ac:dyDescent="0.25">
      <c r="A80" s="22" t="str">
        <f>'LISTE DES PROFS'!A9</f>
        <v>BLANC</v>
      </c>
      <c r="B80" s="23"/>
      <c r="C80" s="23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5"/>
    </row>
    <row r="81" spans="1:29" s="22" customFormat="1" hidden="1" x14ac:dyDescent="0.25">
      <c r="A81" s="22" t="str">
        <f>'LISTE DES PROFS'!A10</f>
        <v>BORGES</v>
      </c>
      <c r="B81" s="23"/>
      <c r="C81" s="2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5"/>
    </row>
    <row r="82" spans="1:29" s="22" customFormat="1" hidden="1" x14ac:dyDescent="0.25">
      <c r="A82" s="22" t="str">
        <f>'LISTE DES PROFS'!A11</f>
        <v>BOUDHRIOUA</v>
      </c>
      <c r="B82" s="23"/>
      <c r="C82" s="23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5"/>
    </row>
    <row r="83" spans="1:29" s="22" customFormat="1" hidden="1" x14ac:dyDescent="0.25">
      <c r="A83" s="22" t="str">
        <f>'LISTE DES PROFS'!A12</f>
        <v>BOUILLET</v>
      </c>
      <c r="B83" s="23"/>
      <c r="C83" s="23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5"/>
    </row>
    <row r="84" spans="1:29" s="22" customFormat="1" hidden="1" x14ac:dyDescent="0.25">
      <c r="A84" s="22" t="str">
        <f>'LISTE DES PROFS'!A13</f>
        <v>CAHUT</v>
      </c>
      <c r="B84" s="23"/>
      <c r="C84" s="23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5"/>
    </row>
    <row r="85" spans="1:29" s="22" customFormat="1" hidden="1" x14ac:dyDescent="0.25">
      <c r="A85" s="22" t="str">
        <f>'LISTE DES PROFS'!A14</f>
        <v>CASANOVA</v>
      </c>
      <c r="B85" s="23"/>
      <c r="C85" s="23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5"/>
    </row>
    <row r="86" spans="1:29" s="22" customFormat="1" hidden="1" x14ac:dyDescent="0.25">
      <c r="A86" s="22" t="str">
        <f>'LISTE DES PROFS'!A15</f>
        <v xml:space="preserve">CHERVIER </v>
      </c>
      <c r="B86" s="23"/>
      <c r="C86" s="23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5"/>
    </row>
    <row r="87" spans="1:29" s="22" customFormat="1" hidden="1" x14ac:dyDescent="0.25">
      <c r="A87" s="22" t="str">
        <f>'LISTE DES PROFS'!A16</f>
        <v>COLAS</v>
      </c>
      <c r="B87" s="23"/>
      <c r="C87" s="23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5"/>
    </row>
    <row r="88" spans="1:29" s="22" customFormat="1" hidden="1" x14ac:dyDescent="0.25">
      <c r="A88" s="22" t="str">
        <f>'LISTE DES PROFS'!A17</f>
        <v>COSTANTINI</v>
      </c>
      <c r="B88" s="23"/>
      <c r="C88" s="23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5"/>
    </row>
    <row r="89" spans="1:29" s="22" customFormat="1" hidden="1" x14ac:dyDescent="0.25">
      <c r="A89" s="22" t="str">
        <f>'LISTE DES PROFS'!A18</f>
        <v>CRESPO</v>
      </c>
      <c r="B89" s="23"/>
      <c r="C89" s="23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5"/>
    </row>
    <row r="90" spans="1:29" s="22" customFormat="1" hidden="1" x14ac:dyDescent="0.25">
      <c r="A90" s="22" t="str">
        <f>'LISTE DES PROFS'!A19</f>
        <v>DESMONS</v>
      </c>
      <c r="B90" s="23"/>
      <c r="C90" s="23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5"/>
    </row>
    <row r="91" spans="1:29" s="22" customFormat="1" hidden="1" x14ac:dyDescent="0.25">
      <c r="A91" s="22" t="str">
        <f>'LISTE DES PROFS'!A20</f>
        <v>DI LAURO</v>
      </c>
      <c r="B91" s="23"/>
      <c r="C91" s="23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5"/>
    </row>
    <row r="92" spans="1:29" s="22" customFormat="1" hidden="1" x14ac:dyDescent="0.25">
      <c r="A92" s="22" t="str">
        <f>'LISTE DES PROFS'!A21</f>
        <v>DOUAI</v>
      </c>
      <c r="B92" s="23"/>
      <c r="C92" s="23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5"/>
    </row>
    <row r="93" spans="1:29" s="22" customFormat="1" hidden="1" x14ac:dyDescent="0.25">
      <c r="A93" s="22" t="str">
        <f>'LISTE DES PROFS'!A22</f>
        <v>DUCROT</v>
      </c>
      <c r="B93" s="23"/>
      <c r="C93" s="23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5"/>
    </row>
    <row r="94" spans="1:29" s="22" customFormat="1" hidden="1" x14ac:dyDescent="0.25">
      <c r="A94" s="22" t="str">
        <f>'LISTE DES PROFS'!A23</f>
        <v>DUMANT</v>
      </c>
      <c r="B94" s="23"/>
      <c r="C94" s="23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5"/>
    </row>
    <row r="95" spans="1:29" s="22" customFormat="1" hidden="1" x14ac:dyDescent="0.25">
      <c r="A95" s="22" t="str">
        <f>'LISTE DES PROFS'!A24</f>
        <v>DUVAL</v>
      </c>
      <c r="B95" s="23"/>
      <c r="C95" s="23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5"/>
    </row>
    <row r="96" spans="1:29" s="22" customFormat="1" hidden="1" x14ac:dyDescent="0.25">
      <c r="A96" s="22" t="str">
        <f>'LISTE DES PROFS'!A25</f>
        <v>EL FARROUJ</v>
      </c>
      <c r="B96" s="23"/>
      <c r="C96" s="23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5"/>
    </row>
    <row r="97" spans="1:29" s="22" customFormat="1" hidden="1" x14ac:dyDescent="0.25">
      <c r="A97" s="22" t="str">
        <f>'LISTE DES PROFS'!A26</f>
        <v>EL OUARDI</v>
      </c>
      <c r="B97" s="23"/>
      <c r="C97" s="23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5"/>
    </row>
    <row r="98" spans="1:29" s="22" customFormat="1" hidden="1" x14ac:dyDescent="0.25">
      <c r="A98" s="22" t="str">
        <f>'LISTE DES PROFS'!A27</f>
        <v>FARRELY</v>
      </c>
      <c r="B98" s="23"/>
      <c r="C98" s="23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5"/>
    </row>
    <row r="99" spans="1:29" s="22" customFormat="1" hidden="1" x14ac:dyDescent="0.25">
      <c r="A99" s="22" t="str">
        <f>'LISTE DES PROFS'!A28</f>
        <v>FARROUJI</v>
      </c>
      <c r="B99" s="23"/>
      <c r="C99" s="23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5"/>
    </row>
    <row r="100" spans="1:29" s="22" customFormat="1" hidden="1" x14ac:dyDescent="0.25">
      <c r="A100" s="22" t="str">
        <f>'LISTE DES PROFS'!A29</f>
        <v>FATMI</v>
      </c>
      <c r="B100" s="23"/>
      <c r="C100" s="23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5"/>
    </row>
    <row r="101" spans="1:29" s="22" customFormat="1" hidden="1" x14ac:dyDescent="0.25">
      <c r="A101" s="22" t="str">
        <f>'LISTE DES PROFS'!A30</f>
        <v>FAYARD</v>
      </c>
      <c r="B101" s="23"/>
      <c r="C101" s="23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5"/>
    </row>
    <row r="102" spans="1:29" s="22" customFormat="1" hidden="1" x14ac:dyDescent="0.25">
      <c r="A102" s="22" t="str">
        <f>'LISTE DES PROFS'!A31</f>
        <v>GAUDY</v>
      </c>
      <c r="B102" s="23"/>
      <c r="C102" s="23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5"/>
    </row>
    <row r="103" spans="1:29" s="22" customFormat="1" hidden="1" x14ac:dyDescent="0.25">
      <c r="A103" s="22" t="str">
        <f>'LISTE DES PROFS'!A32</f>
        <v>GHANEM</v>
      </c>
      <c r="B103" s="23"/>
      <c r="C103" s="23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5"/>
    </row>
    <row r="104" spans="1:29" s="22" customFormat="1" hidden="1" x14ac:dyDescent="0.25">
      <c r="A104" s="22" t="str">
        <f>'LISTE DES PROFS'!A33</f>
        <v>GRELET</v>
      </c>
      <c r="B104" s="23"/>
      <c r="C104" s="23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5"/>
    </row>
    <row r="105" spans="1:29" s="22" customFormat="1" hidden="1" x14ac:dyDescent="0.25">
      <c r="A105" s="22" t="str">
        <f>'LISTE DES PROFS'!A34</f>
        <v>GUERIN</v>
      </c>
      <c r="B105" s="23"/>
      <c r="C105" s="23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5"/>
    </row>
    <row r="106" spans="1:29" s="22" customFormat="1" hidden="1" x14ac:dyDescent="0.25">
      <c r="A106" s="22" t="str">
        <f>'LISTE DES PROFS'!A35</f>
        <v>HAKEM</v>
      </c>
      <c r="B106" s="23"/>
      <c r="C106" s="23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5"/>
    </row>
    <row r="107" spans="1:29" s="22" customFormat="1" hidden="1" x14ac:dyDescent="0.25">
      <c r="A107" s="22" t="str">
        <f>'LISTE DES PROFS'!A36</f>
        <v>JACQUET</v>
      </c>
      <c r="B107" s="23"/>
      <c r="C107" s="23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5"/>
    </row>
    <row r="108" spans="1:29" s="22" customFormat="1" hidden="1" x14ac:dyDescent="0.25">
      <c r="A108" s="22" t="str">
        <f>'LISTE DES PROFS'!A37</f>
        <v>JOLLY</v>
      </c>
      <c r="B108" s="23"/>
      <c r="C108" s="23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5"/>
    </row>
    <row r="109" spans="1:29" s="22" customFormat="1" hidden="1" x14ac:dyDescent="0.25">
      <c r="A109" s="22" t="str">
        <f>'LISTE DES PROFS'!A38</f>
        <v>LALLIER-GIROT</v>
      </c>
      <c r="B109" s="23"/>
      <c r="C109" s="23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5"/>
    </row>
    <row r="110" spans="1:29" s="22" customFormat="1" hidden="1" x14ac:dyDescent="0.25">
      <c r="A110" s="22" t="str">
        <f>'LISTE DES PROFS'!A39</f>
        <v>LE</v>
      </c>
      <c r="B110" s="23"/>
      <c r="C110" s="23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5"/>
    </row>
    <row r="111" spans="1:29" s="22" customFormat="1" hidden="1" x14ac:dyDescent="0.25">
      <c r="A111" s="22" t="str">
        <f>'LISTE DES PROFS'!A40</f>
        <v>LE COCGUIC</v>
      </c>
      <c r="B111" s="23"/>
      <c r="C111" s="23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5"/>
    </row>
    <row r="112" spans="1:29" s="22" customFormat="1" hidden="1" x14ac:dyDescent="0.25">
      <c r="A112" s="22" t="str">
        <f>'LISTE DES PROFS'!A41</f>
        <v>LECUNF</v>
      </c>
      <c r="B112" s="23"/>
      <c r="C112" s="23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5"/>
    </row>
    <row r="113" spans="1:29" s="22" customFormat="1" hidden="1" x14ac:dyDescent="0.25">
      <c r="A113" s="22" t="str">
        <f>'LISTE DES PROFS'!A42</f>
        <v>LOUNES</v>
      </c>
      <c r="B113" s="23"/>
      <c r="C113" s="23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5"/>
    </row>
    <row r="114" spans="1:29" s="22" customFormat="1" hidden="1" x14ac:dyDescent="0.25">
      <c r="A114" s="22" t="str">
        <f>'LISTE DES PROFS'!A43</f>
        <v>MACHADO</v>
      </c>
      <c r="B114" s="23"/>
      <c r="C114" s="23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5"/>
    </row>
    <row r="115" spans="1:29" s="22" customFormat="1" hidden="1" x14ac:dyDescent="0.25">
      <c r="A115" s="22" t="str">
        <f>'LISTE DES PROFS'!A44</f>
        <v>MANGO</v>
      </c>
      <c r="B115" s="23"/>
      <c r="C115" s="23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5"/>
    </row>
    <row r="116" spans="1:29" s="22" customFormat="1" hidden="1" x14ac:dyDescent="0.25">
      <c r="A116" s="22" t="str">
        <f>'LISTE DES PROFS'!A45</f>
        <v>MARTIAL</v>
      </c>
      <c r="B116" s="23"/>
      <c r="C116" s="23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5"/>
    </row>
    <row r="117" spans="1:29" s="22" customFormat="1" hidden="1" x14ac:dyDescent="0.25">
      <c r="A117" s="22" t="str">
        <f>'LISTE DES PROFS'!A46</f>
        <v>MASSALSKY</v>
      </c>
      <c r="B117" s="23"/>
      <c r="C117" s="23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5"/>
    </row>
    <row r="118" spans="1:29" s="22" customFormat="1" hidden="1" x14ac:dyDescent="0.25">
      <c r="A118" s="22" t="str">
        <f>'LISTE DES PROFS'!A47</f>
        <v>MEFTAH</v>
      </c>
      <c r="B118" s="23"/>
      <c r="C118" s="23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5"/>
    </row>
    <row r="119" spans="1:29" s="22" customFormat="1" hidden="1" x14ac:dyDescent="0.25">
      <c r="A119" s="22" t="str">
        <f>'LISTE DES PROFS'!A48</f>
        <v>MOLLE</v>
      </c>
      <c r="B119" s="23"/>
      <c r="C119" s="23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5"/>
    </row>
    <row r="120" spans="1:29" s="22" customFormat="1" hidden="1" x14ac:dyDescent="0.25">
      <c r="A120" s="22" t="str">
        <f>'LISTE DES PROFS'!A49</f>
        <v>MONTANDON</v>
      </c>
      <c r="B120" s="23"/>
      <c r="C120" s="23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5"/>
    </row>
    <row r="121" spans="1:29" s="22" customFormat="1" hidden="1" x14ac:dyDescent="0.25">
      <c r="A121" s="22" t="str">
        <f>'LISTE DES PROFS'!A50</f>
        <v>MUNOZ CAZIEUX</v>
      </c>
      <c r="B121" s="23"/>
      <c r="C121" s="23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5"/>
    </row>
    <row r="122" spans="1:29" s="22" customFormat="1" hidden="1" x14ac:dyDescent="0.25">
      <c r="A122" s="22" t="str">
        <f>'LISTE DES PROFS'!A51</f>
        <v>NICOLAS</v>
      </c>
      <c r="B122" s="23"/>
      <c r="C122" s="23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5"/>
    </row>
    <row r="123" spans="1:29" s="22" customFormat="1" hidden="1" x14ac:dyDescent="0.25">
      <c r="A123" s="22" t="str">
        <f>'LISTE DES PROFS'!A52</f>
        <v>OCULI</v>
      </c>
      <c r="B123" s="23"/>
      <c r="C123" s="23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5"/>
    </row>
    <row r="124" spans="1:29" s="22" customFormat="1" hidden="1" x14ac:dyDescent="0.25">
      <c r="A124" s="22" t="str">
        <f>'LISTE DES PROFS'!A53</f>
        <v>OULD SLIMANE</v>
      </c>
      <c r="B124" s="23"/>
      <c r="C124" s="23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5"/>
    </row>
    <row r="125" spans="1:29" s="22" customFormat="1" hidden="1" x14ac:dyDescent="0.25">
      <c r="A125" s="22" t="str">
        <f>'LISTE DES PROFS'!A54</f>
        <v>OUVRIER</v>
      </c>
      <c r="B125" s="23"/>
      <c r="C125" s="23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5"/>
    </row>
    <row r="126" spans="1:29" s="22" customFormat="1" hidden="1" x14ac:dyDescent="0.25">
      <c r="A126" s="22" t="str">
        <f>'LISTE DES PROFS'!A55</f>
        <v>PARSY</v>
      </c>
      <c r="B126" s="23"/>
      <c r="C126" s="23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5"/>
    </row>
    <row r="127" spans="1:29" s="22" customFormat="1" hidden="1" x14ac:dyDescent="0.25">
      <c r="A127" s="22" t="str">
        <f>'LISTE DES PROFS'!A56</f>
        <v>PINOIT</v>
      </c>
      <c r="B127" s="23"/>
      <c r="C127" s="23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5"/>
    </row>
    <row r="128" spans="1:29" s="22" customFormat="1" hidden="1" x14ac:dyDescent="0.25">
      <c r="A128" s="22" t="str">
        <f>'LISTE DES PROFS'!A57</f>
        <v>PIOGER</v>
      </c>
      <c r="B128" s="23"/>
      <c r="C128" s="23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5"/>
    </row>
    <row r="129" spans="1:29" s="22" customFormat="1" hidden="1" x14ac:dyDescent="0.25">
      <c r="A129" s="22" t="str">
        <f>'LISTE DES PROFS'!A58</f>
        <v>PIVERT</v>
      </c>
      <c r="B129" s="23"/>
      <c r="C129" s="23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5"/>
    </row>
    <row r="130" spans="1:29" s="22" customFormat="1" hidden="1" x14ac:dyDescent="0.25">
      <c r="A130" s="22" t="str">
        <f>'LISTE DES PROFS'!A59</f>
        <v>POIREE</v>
      </c>
      <c r="B130" s="23"/>
      <c r="C130" s="23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5"/>
    </row>
    <row r="131" spans="1:29" s="22" customFormat="1" hidden="1" x14ac:dyDescent="0.25">
      <c r="A131" s="22" t="str">
        <f>'LISTE DES PROFS'!A60</f>
        <v>PRADEL</v>
      </c>
      <c r="B131" s="23"/>
      <c r="C131" s="23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5"/>
    </row>
    <row r="132" spans="1:29" s="22" customFormat="1" hidden="1" x14ac:dyDescent="0.25">
      <c r="A132" s="22" t="str">
        <f>'LISTE DES PROFS'!A61</f>
        <v>PRIN</v>
      </c>
      <c r="B132" s="23"/>
      <c r="C132" s="23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5"/>
    </row>
    <row r="133" spans="1:29" s="22" customFormat="1" hidden="1" x14ac:dyDescent="0.25">
      <c r="A133" s="22" t="str">
        <f>'LISTE DES PROFS'!A62</f>
        <v>REZAC</v>
      </c>
      <c r="B133" s="23"/>
      <c r="C133" s="23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5"/>
    </row>
    <row r="134" spans="1:29" s="22" customFormat="1" hidden="1" x14ac:dyDescent="0.25">
      <c r="A134" s="22" t="str">
        <f>'LISTE DES PROFS'!A63</f>
        <v>RICKLIN</v>
      </c>
      <c r="B134" s="23"/>
      <c r="C134" s="23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5"/>
    </row>
    <row r="135" spans="1:29" s="22" customFormat="1" hidden="1" x14ac:dyDescent="0.25">
      <c r="A135" s="22" t="str">
        <f>'LISTE DES PROFS'!A64</f>
        <v>ROUSSET</v>
      </c>
      <c r="B135" s="23"/>
      <c r="C135" s="23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5"/>
    </row>
    <row r="136" spans="1:29" s="22" customFormat="1" hidden="1" x14ac:dyDescent="0.25">
      <c r="A136" s="22" t="str">
        <f>'LISTE DES PROFS'!A65</f>
        <v>SAADI</v>
      </c>
      <c r="B136" s="23"/>
      <c r="C136" s="23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5"/>
    </row>
    <row r="137" spans="1:29" s="22" customFormat="1" hidden="1" x14ac:dyDescent="0.25">
      <c r="A137" s="22" t="str">
        <f>'LISTE DES PROFS'!A66</f>
        <v>SANCHEZ</v>
      </c>
      <c r="B137" s="23"/>
      <c r="C137" s="23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5"/>
    </row>
    <row r="138" spans="1:29" s="22" customFormat="1" hidden="1" x14ac:dyDescent="0.25">
      <c r="A138" s="22" t="str">
        <f>'LISTE DES PROFS'!A67</f>
        <v>SANZ</v>
      </c>
      <c r="B138" s="23"/>
      <c r="C138" s="23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5"/>
    </row>
    <row r="139" spans="1:29" s="22" customFormat="1" hidden="1" x14ac:dyDescent="0.25">
      <c r="A139" s="22" t="str">
        <f>'LISTE DES PROFS'!A68</f>
        <v>SELLOUM</v>
      </c>
      <c r="B139" s="23"/>
      <c r="C139" s="23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5"/>
    </row>
    <row r="140" spans="1:29" s="22" customFormat="1" hidden="1" x14ac:dyDescent="0.25">
      <c r="A140" s="22" t="str">
        <f>'LISTE DES PROFS'!A69</f>
        <v>SILVARES</v>
      </c>
      <c r="B140" s="23"/>
      <c r="C140" s="23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5"/>
    </row>
    <row r="141" spans="1:29" s="22" customFormat="1" hidden="1" x14ac:dyDescent="0.25">
      <c r="A141" s="22" t="str">
        <f>'LISTE DES PROFS'!A70</f>
        <v>SNAUWAERT</v>
      </c>
      <c r="B141" s="23"/>
      <c r="C141" s="23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5"/>
    </row>
    <row r="142" spans="1:29" s="22" customFormat="1" hidden="1" x14ac:dyDescent="0.25">
      <c r="A142" s="22" t="str">
        <f>'LISTE DES PROFS'!A71</f>
        <v>TAILLARD</v>
      </c>
      <c r="B142" s="23"/>
      <c r="C142" s="23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5"/>
    </row>
    <row r="143" spans="1:29" s="22" customFormat="1" hidden="1" x14ac:dyDescent="0.25">
      <c r="A143" s="22" t="str">
        <f>'LISTE DES PROFS'!A72</f>
        <v>TAYOL</v>
      </c>
      <c r="B143" s="23"/>
      <c r="C143" s="23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5"/>
    </row>
    <row r="144" spans="1:29" s="22" customFormat="1" hidden="1" x14ac:dyDescent="0.25">
      <c r="A144" s="22" t="str">
        <f>'LISTE DES PROFS'!A73</f>
        <v>TOHOURI</v>
      </c>
      <c r="B144" s="23"/>
      <c r="C144" s="23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5"/>
    </row>
    <row r="145" spans="1:29" s="22" customFormat="1" hidden="1" x14ac:dyDescent="0.25">
      <c r="A145" s="22" t="str">
        <f>'LISTE DES PROFS'!A74</f>
        <v>TOURTOIS</v>
      </c>
      <c r="B145" s="23"/>
      <c r="C145" s="23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5"/>
    </row>
    <row r="146" spans="1:29" s="22" customFormat="1" hidden="1" x14ac:dyDescent="0.25">
      <c r="A146" s="22" t="str">
        <f>'LISTE DES PROFS'!A75</f>
        <v>VIBERT</v>
      </c>
      <c r="B146" s="23"/>
      <c r="C146" s="23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5"/>
    </row>
    <row r="147" spans="1:29" s="22" customFormat="1" hidden="1" x14ac:dyDescent="0.25">
      <c r="A147" s="22" t="str">
        <f>'LISTE DES PROFS'!A76</f>
        <v>VIVIES</v>
      </c>
      <c r="B147" s="23"/>
      <c r="C147" s="23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5"/>
    </row>
    <row r="148" spans="1:29" s="22" customFormat="1" hidden="1" x14ac:dyDescent="0.25">
      <c r="A148" s="22" t="str">
        <f>'LISTE DES PROFS'!A77</f>
        <v>WAZANA</v>
      </c>
      <c r="B148" s="23"/>
      <c r="C148" s="23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5"/>
    </row>
    <row r="149" spans="1:29" s="22" customFormat="1" hidden="1" x14ac:dyDescent="0.25">
      <c r="A149" s="22" t="str">
        <f>'LISTE DES PROFS'!A78</f>
        <v>WEYERMAN</v>
      </c>
      <c r="B149" s="23"/>
      <c r="C149" s="23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  <c r="Z149" s="24"/>
      <c r="AA149" s="24"/>
      <c r="AB149" s="24"/>
      <c r="AC149" s="25"/>
    </row>
    <row r="150" spans="1:29" s="22" customFormat="1" hidden="1" x14ac:dyDescent="0.25">
      <c r="A150" s="22" t="str">
        <f>'LISTE DES PROFS'!A79</f>
        <v>WEYERMA</v>
      </c>
      <c r="B150" s="23"/>
      <c r="C150" s="23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5"/>
    </row>
    <row r="151" spans="1:29" s="22" customFormat="1" hidden="1" x14ac:dyDescent="0.25">
      <c r="A151" s="22">
        <f>'LISTE DES PROFS'!A80</f>
        <v>0</v>
      </c>
      <c r="B151" s="23"/>
      <c r="C151" s="23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5"/>
    </row>
    <row r="152" spans="1:29" s="22" customFormat="1" hidden="1" x14ac:dyDescent="0.25">
      <c r="A152" s="22">
        <f>'LISTE DES PROFS'!A81</f>
        <v>0</v>
      </c>
      <c r="B152" s="23"/>
      <c r="C152" s="23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5"/>
    </row>
    <row r="153" spans="1:29" s="22" customFormat="1" hidden="1" x14ac:dyDescent="0.25">
      <c r="A153" s="22">
        <f>'LISTE DES PROFS'!A82</f>
        <v>0</v>
      </c>
      <c r="B153" s="23"/>
      <c r="C153" s="23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  <c r="Z153" s="24"/>
      <c r="AA153" s="24"/>
      <c r="AB153" s="24"/>
      <c r="AC153" s="25"/>
    </row>
    <row r="154" spans="1:29" s="22" customFormat="1" hidden="1" x14ac:dyDescent="0.25">
      <c r="A154" s="22">
        <f>'LISTE DES PROFS'!A83</f>
        <v>0</v>
      </c>
      <c r="B154" s="23"/>
      <c r="C154" s="23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  <c r="Z154" s="24"/>
      <c r="AA154" s="24"/>
      <c r="AB154" s="24"/>
      <c r="AC154" s="25"/>
    </row>
    <row r="155" spans="1:29" s="22" customFormat="1" hidden="1" x14ac:dyDescent="0.25">
      <c r="A155" s="22">
        <f>'LISTE DES PROFS'!A84</f>
        <v>0</v>
      </c>
      <c r="B155" s="23"/>
      <c r="C155" s="23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5"/>
    </row>
    <row r="156" spans="1:29" s="22" customFormat="1" hidden="1" x14ac:dyDescent="0.25">
      <c r="A156" s="22">
        <f>'LISTE DES PROFS'!A85</f>
        <v>0</v>
      </c>
      <c r="B156" s="23"/>
      <c r="C156" s="23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5"/>
    </row>
    <row r="157" spans="1:29" s="22" customFormat="1" hidden="1" x14ac:dyDescent="0.25">
      <c r="A157" s="22">
        <f>'LISTE DES PROFS'!A86</f>
        <v>0</v>
      </c>
      <c r="B157" s="23"/>
      <c r="C157" s="23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5"/>
    </row>
    <row r="158" spans="1:29" s="22" customFormat="1" hidden="1" x14ac:dyDescent="0.25">
      <c r="A158" s="22">
        <f>'LISTE DES PROFS'!A87</f>
        <v>0</v>
      </c>
      <c r="B158" s="23"/>
      <c r="C158" s="23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5"/>
    </row>
    <row r="159" spans="1:29" s="22" customFormat="1" hidden="1" x14ac:dyDescent="0.25">
      <c r="A159" s="22">
        <f>'LISTE DES PROFS'!A88</f>
        <v>0</v>
      </c>
      <c r="B159" s="23"/>
      <c r="C159" s="23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5"/>
    </row>
    <row r="160" spans="1:29" s="22" customFormat="1" hidden="1" x14ac:dyDescent="0.25">
      <c r="A160" s="22">
        <f>'LISTE DES PROFS'!A89</f>
        <v>0</v>
      </c>
      <c r="B160" s="23"/>
      <c r="C160" s="23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5"/>
    </row>
    <row r="161" spans="1:29" s="22" customFormat="1" hidden="1" x14ac:dyDescent="0.25">
      <c r="A161" s="22">
        <f>'LISTE DES PROFS'!A90</f>
        <v>0</v>
      </c>
      <c r="B161" s="23"/>
      <c r="C161" s="23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5"/>
    </row>
    <row r="162" spans="1:29" s="22" customFormat="1" hidden="1" x14ac:dyDescent="0.25">
      <c r="A162" s="22">
        <f>'LISTE DES PROFS'!A91</f>
        <v>0</v>
      </c>
      <c r="B162" s="23"/>
      <c r="C162" s="23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5"/>
    </row>
    <row r="163" spans="1:29" s="22" customFormat="1" hidden="1" x14ac:dyDescent="0.25">
      <c r="A163" s="22">
        <f>'LISTE DES PROFS'!A92</f>
        <v>0</v>
      </c>
      <c r="B163" s="23"/>
      <c r="C163" s="23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4"/>
      <c r="X163" s="24"/>
      <c r="Y163" s="24"/>
      <c r="Z163" s="24"/>
      <c r="AA163" s="24"/>
      <c r="AB163" s="24"/>
      <c r="AC163" s="25"/>
    </row>
    <row r="164" spans="1:29" s="22" customFormat="1" hidden="1" x14ac:dyDescent="0.25">
      <c r="A164" s="22">
        <f>'LISTE DES PROFS'!A93</f>
        <v>0</v>
      </c>
      <c r="B164" s="23"/>
      <c r="C164" s="23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4"/>
      <c r="X164" s="24"/>
      <c r="Y164" s="24"/>
      <c r="Z164" s="24"/>
      <c r="AA164" s="24"/>
      <c r="AB164" s="24"/>
      <c r="AC164" s="25"/>
    </row>
    <row r="165" spans="1:29" s="22" customFormat="1" hidden="1" x14ac:dyDescent="0.25">
      <c r="A165" s="22">
        <f>'LISTE DES PROFS'!A94</f>
        <v>0</v>
      </c>
      <c r="B165" s="23"/>
      <c r="C165" s="23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4"/>
      <c r="X165" s="24"/>
      <c r="Y165" s="24"/>
      <c r="Z165" s="24"/>
      <c r="AA165" s="24"/>
      <c r="AB165" s="24"/>
      <c r="AC165" s="25"/>
    </row>
    <row r="166" spans="1:29" s="22" customFormat="1" hidden="1" x14ac:dyDescent="0.25">
      <c r="A166" s="22">
        <f>'LISTE DES PROFS'!A95</f>
        <v>0</v>
      </c>
      <c r="B166" s="23"/>
      <c r="C166" s="23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5"/>
    </row>
    <row r="167" spans="1:29" s="22" customFormat="1" hidden="1" x14ac:dyDescent="0.25">
      <c r="A167" s="22">
        <f>'LISTE DES PROFS'!A96</f>
        <v>0</v>
      </c>
      <c r="B167" s="23"/>
      <c r="C167" s="23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4"/>
      <c r="X167" s="24"/>
      <c r="Y167" s="24"/>
      <c r="Z167" s="24"/>
      <c r="AA167" s="24"/>
      <c r="AB167" s="24"/>
      <c r="AC167" s="25"/>
    </row>
    <row r="168" spans="1:29" s="22" customFormat="1" hidden="1" x14ac:dyDescent="0.25">
      <c r="A168" s="22">
        <f>'LISTE DES PROFS'!A97</f>
        <v>0</v>
      </c>
      <c r="B168" s="23"/>
      <c r="C168" s="23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4"/>
      <c r="X168" s="24"/>
      <c r="Y168" s="24"/>
      <c r="Z168" s="24"/>
      <c r="AA168" s="24"/>
      <c r="AB168" s="24"/>
      <c r="AC168" s="25"/>
    </row>
    <row r="169" spans="1:29" s="22" customFormat="1" hidden="1" x14ac:dyDescent="0.25">
      <c r="A169" s="22">
        <f>'LISTE DES PROFS'!A98</f>
        <v>0</v>
      </c>
      <c r="B169" s="23"/>
      <c r="C169" s="23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4"/>
      <c r="X169" s="24"/>
      <c r="Y169" s="24"/>
      <c r="Z169" s="24"/>
      <c r="AA169" s="24"/>
      <c r="AB169" s="24"/>
      <c r="AC169" s="25"/>
    </row>
    <row r="170" spans="1:29" s="22" customFormat="1" hidden="1" x14ac:dyDescent="0.25">
      <c r="A170" s="22">
        <f>'LISTE DES PROFS'!A99</f>
        <v>0</v>
      </c>
      <c r="B170" s="23"/>
      <c r="C170" s="23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4"/>
      <c r="X170" s="24"/>
      <c r="Y170" s="24"/>
      <c r="Z170" s="24"/>
      <c r="AA170" s="24"/>
      <c r="AB170" s="24"/>
      <c r="AC170" s="25"/>
    </row>
    <row r="171" spans="1:29" s="22" customFormat="1" hidden="1" x14ac:dyDescent="0.25">
      <c r="A171" s="22">
        <f>'LISTE DES PROFS'!A100</f>
        <v>0</v>
      </c>
      <c r="B171" s="23"/>
      <c r="C171" s="23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4"/>
      <c r="X171" s="24"/>
      <c r="Y171" s="24"/>
      <c r="Z171" s="24"/>
      <c r="AA171" s="24"/>
      <c r="AB171" s="24"/>
      <c r="AC171" s="25"/>
    </row>
    <row r="172" spans="1:29" s="22" customFormat="1" hidden="1" x14ac:dyDescent="0.25">
      <c r="A172" s="22">
        <f>'LISTE DES PROFS'!A101</f>
        <v>0</v>
      </c>
      <c r="B172" s="23"/>
      <c r="C172" s="23"/>
      <c r="D172" s="24"/>
      <c r="E172" s="24"/>
      <c r="F172" s="24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24"/>
      <c r="S172" s="24"/>
      <c r="T172" s="24"/>
      <c r="U172" s="24"/>
      <c r="V172" s="24"/>
      <c r="W172" s="24"/>
      <c r="X172" s="24"/>
      <c r="Y172" s="24"/>
      <c r="Z172" s="24"/>
      <c r="AA172" s="24"/>
      <c r="AB172" s="24"/>
      <c r="AC172" s="25"/>
    </row>
    <row r="173" spans="1:29" s="22" customFormat="1" hidden="1" x14ac:dyDescent="0.25">
      <c r="A173" s="22">
        <f>'LISTE DES PROFS'!A102</f>
        <v>0</v>
      </c>
      <c r="B173" s="23"/>
      <c r="C173" s="23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24"/>
      <c r="S173" s="24"/>
      <c r="T173" s="24"/>
      <c r="U173" s="24"/>
      <c r="V173" s="24"/>
      <c r="W173" s="24"/>
      <c r="X173" s="24"/>
      <c r="Y173" s="24"/>
      <c r="Z173" s="24"/>
      <c r="AA173" s="24"/>
      <c r="AB173" s="24"/>
      <c r="AC173" s="25"/>
    </row>
    <row r="174" spans="1:29" s="22" customFormat="1" hidden="1" x14ac:dyDescent="0.25">
      <c r="A174" s="22">
        <f>'LISTE DES PROFS'!A103</f>
        <v>0</v>
      </c>
      <c r="B174" s="23"/>
      <c r="C174" s="23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5"/>
    </row>
    <row r="175" spans="1:29" s="22" customFormat="1" hidden="1" x14ac:dyDescent="0.25">
      <c r="A175" s="22">
        <f>'LISTE DES PROFS'!A104</f>
        <v>0</v>
      </c>
      <c r="B175" s="23"/>
      <c r="C175" s="23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5"/>
    </row>
    <row r="176" spans="1:29" s="22" customFormat="1" hidden="1" x14ac:dyDescent="0.25">
      <c r="A176" s="22">
        <f>'LISTE DES PROFS'!A105</f>
        <v>0</v>
      </c>
      <c r="B176" s="23"/>
      <c r="C176" s="23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5"/>
    </row>
    <row r="177" spans="1:29" s="22" customFormat="1" hidden="1" x14ac:dyDescent="0.25">
      <c r="A177" s="22">
        <f>'LISTE DES PROFS'!A106</f>
        <v>0</v>
      </c>
      <c r="B177" s="23"/>
      <c r="C177" s="23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5"/>
    </row>
    <row r="178" spans="1:29" s="22" customFormat="1" hidden="1" x14ac:dyDescent="0.25">
      <c r="A178" s="22">
        <f>'LISTE DES PROFS'!A107</f>
        <v>0</v>
      </c>
      <c r="B178" s="23"/>
      <c r="C178" s="23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4"/>
      <c r="P178" s="24"/>
      <c r="Q178" s="24"/>
      <c r="R178" s="24"/>
      <c r="S178" s="24"/>
      <c r="T178" s="24"/>
      <c r="U178" s="24"/>
      <c r="V178" s="24"/>
      <c r="W178" s="24"/>
      <c r="X178" s="24"/>
      <c r="Y178" s="24"/>
      <c r="Z178" s="24"/>
      <c r="AA178" s="24"/>
      <c r="AB178" s="24"/>
      <c r="AC178" s="25"/>
    </row>
    <row r="179" spans="1:29" s="22" customFormat="1" hidden="1" x14ac:dyDescent="0.25">
      <c r="A179" s="22">
        <f>'LISTE DES PROFS'!A108</f>
        <v>0</v>
      </c>
      <c r="B179" s="23"/>
      <c r="C179" s="23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4"/>
      <c r="P179" s="24"/>
      <c r="Q179" s="24"/>
      <c r="R179" s="24"/>
      <c r="S179" s="24"/>
      <c r="T179" s="24"/>
      <c r="U179" s="24"/>
      <c r="V179" s="24"/>
      <c r="W179" s="24"/>
      <c r="X179" s="24"/>
      <c r="Y179" s="24"/>
      <c r="Z179" s="24"/>
      <c r="AA179" s="24"/>
      <c r="AB179" s="24"/>
      <c r="AC179" s="25"/>
    </row>
    <row r="180" spans="1:29" s="22" customFormat="1" hidden="1" x14ac:dyDescent="0.25">
      <c r="A180" s="22">
        <f>'LISTE DES PROFS'!A109</f>
        <v>0</v>
      </c>
      <c r="B180" s="23"/>
      <c r="C180" s="23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  <c r="S180" s="24"/>
      <c r="T180" s="24"/>
      <c r="U180" s="24"/>
      <c r="V180" s="24"/>
      <c r="W180" s="24"/>
      <c r="X180" s="24"/>
      <c r="Y180" s="24"/>
      <c r="Z180" s="24"/>
      <c r="AA180" s="24"/>
      <c r="AB180" s="24"/>
      <c r="AC180" s="25"/>
    </row>
    <row r="181" spans="1:29" s="22" customFormat="1" hidden="1" x14ac:dyDescent="0.25">
      <c r="A181" s="22">
        <f>'LISTE DES PROFS'!A110</f>
        <v>0</v>
      </c>
      <c r="B181" s="23"/>
      <c r="C181" s="23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4"/>
      <c r="P181" s="24"/>
      <c r="Q181" s="24"/>
      <c r="R181" s="24"/>
      <c r="S181" s="24"/>
      <c r="T181" s="24"/>
      <c r="U181" s="24"/>
      <c r="V181" s="24"/>
      <c r="W181" s="24"/>
      <c r="X181" s="24"/>
      <c r="Y181" s="24"/>
      <c r="Z181" s="24"/>
      <c r="AA181" s="24"/>
      <c r="AB181" s="24"/>
      <c r="AC181" s="25"/>
    </row>
    <row r="182" spans="1:29" s="22" customFormat="1" hidden="1" x14ac:dyDescent="0.25">
      <c r="A182" s="22">
        <f>'LISTE DES PROFS'!A111</f>
        <v>0</v>
      </c>
      <c r="B182" s="23"/>
      <c r="C182" s="23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5"/>
    </row>
    <row r="183" spans="1:29" s="22" customFormat="1" hidden="1" x14ac:dyDescent="0.25">
      <c r="A183" s="22">
        <f>'LISTE DES PROFS'!A112</f>
        <v>0</v>
      </c>
      <c r="B183" s="23"/>
      <c r="C183" s="23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4"/>
      <c r="P183" s="24"/>
      <c r="Q183" s="24"/>
      <c r="R183" s="24"/>
      <c r="S183" s="24"/>
      <c r="T183" s="24"/>
      <c r="U183" s="24"/>
      <c r="V183" s="24"/>
      <c r="W183" s="24"/>
      <c r="X183" s="24"/>
      <c r="Y183" s="24"/>
      <c r="Z183" s="24"/>
      <c r="AA183" s="24"/>
      <c r="AB183" s="24"/>
      <c r="AC183" s="25"/>
    </row>
    <row r="184" spans="1:29" s="22" customFormat="1" hidden="1" x14ac:dyDescent="0.25">
      <c r="A184" s="22">
        <f>'LISTE DES PROFS'!A113</f>
        <v>0</v>
      </c>
      <c r="B184" s="23"/>
      <c r="C184" s="23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4"/>
      <c r="P184" s="24"/>
      <c r="Q184" s="24"/>
      <c r="R184" s="24"/>
      <c r="S184" s="24"/>
      <c r="T184" s="24"/>
      <c r="U184" s="24"/>
      <c r="V184" s="24"/>
      <c r="W184" s="24"/>
      <c r="X184" s="24"/>
      <c r="Y184" s="24"/>
      <c r="Z184" s="24"/>
      <c r="AA184" s="24"/>
      <c r="AB184" s="24"/>
      <c r="AC184" s="25"/>
    </row>
    <row r="185" spans="1:29" s="22" customFormat="1" hidden="1" x14ac:dyDescent="0.25">
      <c r="A185" s="22">
        <f>'LISTE DES PROFS'!A114</f>
        <v>0</v>
      </c>
      <c r="B185" s="23"/>
      <c r="C185" s="23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4"/>
      <c r="O185" s="24"/>
      <c r="P185" s="24"/>
      <c r="Q185" s="24"/>
      <c r="R185" s="24"/>
      <c r="S185" s="24"/>
      <c r="T185" s="24"/>
      <c r="U185" s="24"/>
      <c r="V185" s="24"/>
      <c r="W185" s="24"/>
      <c r="X185" s="24"/>
      <c r="Y185" s="24"/>
      <c r="Z185" s="24"/>
      <c r="AA185" s="24"/>
      <c r="AB185" s="24"/>
      <c r="AC185" s="25"/>
    </row>
    <row r="186" spans="1:29" s="22" customFormat="1" hidden="1" x14ac:dyDescent="0.25">
      <c r="A186" s="22">
        <f>'LISTE DES PROFS'!A115</f>
        <v>0</v>
      </c>
      <c r="B186" s="23"/>
      <c r="C186" s="23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4"/>
      <c r="S186" s="24"/>
      <c r="T186" s="24"/>
      <c r="U186" s="24"/>
      <c r="V186" s="24"/>
      <c r="W186" s="24"/>
      <c r="X186" s="24"/>
      <c r="Y186" s="24"/>
      <c r="Z186" s="24"/>
      <c r="AA186" s="24"/>
      <c r="AB186" s="24"/>
      <c r="AC186" s="25"/>
    </row>
    <row r="187" spans="1:29" s="22" customFormat="1" hidden="1" x14ac:dyDescent="0.25">
      <c r="A187" s="22">
        <f>'LISTE DES PROFS'!A116</f>
        <v>0</v>
      </c>
      <c r="B187" s="23"/>
      <c r="C187" s="23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4"/>
      <c r="P187" s="24"/>
      <c r="Q187" s="24"/>
      <c r="R187" s="24"/>
      <c r="S187" s="24"/>
      <c r="T187" s="24"/>
      <c r="U187" s="24"/>
      <c r="V187" s="24"/>
      <c r="W187" s="24"/>
      <c r="X187" s="24"/>
      <c r="Y187" s="24"/>
      <c r="Z187" s="24"/>
      <c r="AA187" s="24"/>
      <c r="AB187" s="24"/>
      <c r="AC187" s="25"/>
    </row>
    <row r="188" spans="1:29" s="22" customFormat="1" hidden="1" x14ac:dyDescent="0.25">
      <c r="A188" s="22">
        <f>'LISTE DES PROFS'!A117</f>
        <v>0</v>
      </c>
      <c r="B188" s="23"/>
      <c r="C188" s="23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5"/>
    </row>
    <row r="189" spans="1:29" s="22" customFormat="1" hidden="1" x14ac:dyDescent="0.25">
      <c r="A189" s="22">
        <f>'LISTE DES PROFS'!A118</f>
        <v>0</v>
      </c>
      <c r="B189" s="23"/>
      <c r="C189" s="23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  <c r="Z189" s="24"/>
      <c r="AA189" s="24"/>
      <c r="AB189" s="24"/>
      <c r="AC189" s="25"/>
    </row>
    <row r="190" spans="1:29" s="22" customFormat="1" hidden="1" x14ac:dyDescent="0.25">
      <c r="A190" s="22">
        <f>'LISTE DES PROFS'!A119</f>
        <v>0</v>
      </c>
      <c r="B190" s="23"/>
      <c r="C190" s="23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4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5"/>
    </row>
    <row r="191" spans="1:29" s="22" customFormat="1" hidden="1" x14ac:dyDescent="0.25">
      <c r="A191" s="22">
        <f>'LISTE DES PROFS'!A120</f>
        <v>0</v>
      </c>
      <c r="B191" s="23"/>
      <c r="C191" s="23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4"/>
      <c r="O191" s="24"/>
      <c r="P191" s="24"/>
      <c r="Q191" s="24"/>
      <c r="R191" s="24"/>
      <c r="S191" s="24"/>
      <c r="T191" s="24"/>
      <c r="U191" s="24"/>
      <c r="V191" s="24"/>
      <c r="W191" s="24"/>
      <c r="X191" s="24"/>
      <c r="Y191" s="24"/>
      <c r="Z191" s="24"/>
      <c r="AA191" s="24"/>
      <c r="AB191" s="24"/>
      <c r="AC191" s="25"/>
    </row>
    <row r="192" spans="1:29" s="22" customFormat="1" hidden="1" x14ac:dyDescent="0.25">
      <c r="A192" s="22">
        <f>'LISTE DES PROFS'!A121</f>
        <v>0</v>
      </c>
      <c r="B192" s="23"/>
      <c r="C192" s="23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4"/>
      <c r="O192" s="24"/>
      <c r="P192" s="24"/>
      <c r="Q192" s="24"/>
      <c r="R192" s="24"/>
      <c r="S192" s="24"/>
      <c r="T192" s="24"/>
      <c r="U192" s="24"/>
      <c r="V192" s="24"/>
      <c r="W192" s="24"/>
      <c r="X192" s="24"/>
      <c r="Y192" s="24"/>
      <c r="Z192" s="24"/>
      <c r="AA192" s="24"/>
      <c r="AB192" s="24"/>
      <c r="AC192" s="25"/>
    </row>
    <row r="193" spans="1:29" s="22" customFormat="1" hidden="1" x14ac:dyDescent="0.25">
      <c r="A193" s="22">
        <f>'LISTE DES PROFS'!A122</f>
        <v>0</v>
      </c>
      <c r="B193" s="23"/>
      <c r="C193" s="23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5"/>
    </row>
    <row r="194" spans="1:29" s="22" customFormat="1" hidden="1" x14ac:dyDescent="0.25">
      <c r="A194" s="22">
        <f>'LISTE DES PROFS'!A123</f>
        <v>0</v>
      </c>
      <c r="B194" s="23"/>
      <c r="C194" s="23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5"/>
    </row>
    <row r="195" spans="1:29" s="22" customFormat="1" hidden="1" x14ac:dyDescent="0.25">
      <c r="A195" s="22">
        <f>'LISTE DES PROFS'!A124</f>
        <v>0</v>
      </c>
      <c r="B195" s="23"/>
      <c r="C195" s="23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5"/>
    </row>
    <row r="196" spans="1:29" s="22" customFormat="1" hidden="1" x14ac:dyDescent="0.25">
      <c r="A196" s="22">
        <f>'LISTE DES PROFS'!A125</f>
        <v>0</v>
      </c>
      <c r="B196" s="23"/>
      <c r="C196" s="23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4"/>
      <c r="P196" s="24"/>
      <c r="Q196" s="24"/>
      <c r="R196" s="24"/>
      <c r="S196" s="24"/>
      <c r="T196" s="24"/>
      <c r="U196" s="24"/>
      <c r="V196" s="24"/>
      <c r="W196" s="24"/>
      <c r="X196" s="24"/>
      <c r="Y196" s="24"/>
      <c r="Z196" s="24"/>
      <c r="AA196" s="24"/>
      <c r="AB196" s="24"/>
      <c r="AC196" s="25"/>
    </row>
    <row r="197" spans="1:29" s="22" customFormat="1" hidden="1" x14ac:dyDescent="0.25">
      <c r="A197" s="22">
        <f>'LISTE DES PROFS'!A126</f>
        <v>0</v>
      </c>
      <c r="B197" s="23"/>
      <c r="C197" s="23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4"/>
      <c r="P197" s="24"/>
      <c r="Q197" s="24"/>
      <c r="R197" s="24"/>
      <c r="S197" s="24"/>
      <c r="T197" s="24"/>
      <c r="U197" s="24"/>
      <c r="V197" s="24"/>
      <c r="W197" s="24"/>
      <c r="X197" s="24"/>
      <c r="Y197" s="24"/>
      <c r="Z197" s="24"/>
      <c r="AA197" s="24"/>
      <c r="AB197" s="24"/>
      <c r="AC197" s="25"/>
    </row>
    <row r="198" spans="1:29" s="22" customFormat="1" hidden="1" x14ac:dyDescent="0.25">
      <c r="A198" s="22">
        <f>'LISTE DES PROFS'!A127</f>
        <v>0</v>
      </c>
      <c r="B198" s="23"/>
      <c r="C198" s="23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4"/>
      <c r="P198" s="24"/>
      <c r="Q198" s="24"/>
      <c r="R198" s="24"/>
      <c r="S198" s="24"/>
      <c r="T198" s="24"/>
      <c r="U198" s="24"/>
      <c r="V198" s="24"/>
      <c r="W198" s="24"/>
      <c r="X198" s="24"/>
      <c r="Y198" s="24"/>
      <c r="Z198" s="24"/>
      <c r="AA198" s="24"/>
      <c r="AB198" s="24"/>
      <c r="AC198" s="25"/>
    </row>
    <row r="199" spans="1:29" s="22" customFormat="1" hidden="1" x14ac:dyDescent="0.25">
      <c r="A199" s="22">
        <f>'LISTE DES PROFS'!A128</f>
        <v>0</v>
      </c>
      <c r="B199" s="23"/>
      <c r="C199" s="23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5"/>
    </row>
    <row r="200" spans="1:29" s="22" customFormat="1" hidden="1" x14ac:dyDescent="0.25">
      <c r="A200" s="22">
        <f>'LISTE DES PROFS'!A129</f>
        <v>0</v>
      </c>
      <c r="B200" s="23"/>
      <c r="C200" s="23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4"/>
      <c r="P200" s="24"/>
      <c r="Q200" s="24"/>
      <c r="R200" s="24"/>
      <c r="S200" s="24"/>
      <c r="T200" s="24"/>
      <c r="U200" s="24"/>
      <c r="V200" s="24"/>
      <c r="W200" s="24"/>
      <c r="X200" s="24"/>
      <c r="Y200" s="24"/>
      <c r="Z200" s="24"/>
      <c r="AA200" s="24"/>
      <c r="AB200" s="24"/>
      <c r="AC200" s="25"/>
    </row>
    <row r="201" spans="1:29" s="22" customFormat="1" hidden="1" x14ac:dyDescent="0.25">
      <c r="A201" s="22">
        <f>'LISTE DES PROFS'!A130</f>
        <v>0</v>
      </c>
      <c r="B201" s="23"/>
      <c r="C201" s="23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4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5"/>
    </row>
    <row r="202" spans="1:29" s="22" customFormat="1" hidden="1" x14ac:dyDescent="0.25">
      <c r="A202" s="22">
        <f>'LISTE DES PROFS'!A131</f>
        <v>0</v>
      </c>
      <c r="B202" s="23"/>
      <c r="C202" s="23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5"/>
    </row>
    <row r="203" spans="1:29" s="22" customFormat="1" hidden="1" x14ac:dyDescent="0.25">
      <c r="A203" s="22">
        <f>'LISTE DES PROFS'!A132</f>
        <v>0</v>
      </c>
      <c r="B203" s="23"/>
      <c r="C203" s="23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4"/>
      <c r="O203" s="24"/>
      <c r="P203" s="24"/>
      <c r="Q203" s="24"/>
      <c r="R203" s="24"/>
      <c r="S203" s="24"/>
      <c r="T203" s="24"/>
      <c r="U203" s="24"/>
      <c r="V203" s="24"/>
      <c r="W203" s="24"/>
      <c r="X203" s="24"/>
      <c r="Y203" s="24"/>
      <c r="Z203" s="24"/>
      <c r="AA203" s="24"/>
      <c r="AB203" s="24"/>
      <c r="AC203" s="25"/>
    </row>
    <row r="204" spans="1:29" s="22" customFormat="1" hidden="1" x14ac:dyDescent="0.25">
      <c r="A204" s="22">
        <f>'LISTE DES PROFS'!A133</f>
        <v>0</v>
      </c>
      <c r="B204" s="23"/>
      <c r="C204" s="23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4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5"/>
    </row>
    <row r="205" spans="1:29" s="22" customFormat="1" hidden="1" x14ac:dyDescent="0.25">
      <c r="A205" s="22">
        <f>'LISTE DES PROFS'!A134</f>
        <v>0</v>
      </c>
      <c r="B205" s="23"/>
      <c r="C205" s="23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5"/>
    </row>
    <row r="206" spans="1:29" s="22" customFormat="1" hidden="1" x14ac:dyDescent="0.25">
      <c r="A206" s="22">
        <f>'LISTE DES PROFS'!A135</f>
        <v>0</v>
      </c>
      <c r="B206" s="23"/>
      <c r="C206" s="23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5"/>
    </row>
    <row r="207" spans="1:29" s="22" customFormat="1" hidden="1" x14ac:dyDescent="0.25">
      <c r="A207" s="22">
        <f>'LISTE DES PROFS'!A136</f>
        <v>0</v>
      </c>
      <c r="B207" s="23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5"/>
    </row>
    <row r="208" spans="1:29" s="22" customFormat="1" hidden="1" x14ac:dyDescent="0.25">
      <c r="A208" s="22">
        <f>'LISTE DES PROFS'!A137</f>
        <v>0</v>
      </c>
      <c r="B208" s="23"/>
      <c r="C208" s="23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5"/>
    </row>
    <row r="209" spans="1:29" s="22" customFormat="1" hidden="1" x14ac:dyDescent="0.25">
      <c r="A209" s="22">
        <f>'LISTE DES PROFS'!A138</f>
        <v>0</v>
      </c>
      <c r="B209" s="23"/>
      <c r="C209" s="23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4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5"/>
    </row>
    <row r="210" spans="1:29" s="22" customFormat="1" hidden="1" x14ac:dyDescent="0.25">
      <c r="A210" s="22">
        <f>'LISTE DES PROFS'!A139</f>
        <v>0</v>
      </c>
      <c r="B210" s="23"/>
      <c r="C210" s="23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4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5"/>
    </row>
    <row r="211" spans="1:29" s="22" customFormat="1" hidden="1" x14ac:dyDescent="0.25">
      <c r="A211" s="22">
        <f>'LISTE DES PROFS'!A140</f>
        <v>0</v>
      </c>
      <c r="B211" s="23"/>
      <c r="C211" s="23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4"/>
      <c r="O211" s="24"/>
      <c r="P211" s="24"/>
      <c r="Q211" s="24"/>
      <c r="R211" s="24"/>
      <c r="S211" s="24"/>
      <c r="T211" s="24"/>
      <c r="U211" s="24"/>
      <c r="V211" s="24"/>
      <c r="W211" s="24"/>
      <c r="X211" s="24"/>
      <c r="Y211" s="24"/>
      <c r="Z211" s="24"/>
      <c r="AA211" s="24"/>
      <c r="AB211" s="24"/>
      <c r="AC211" s="25"/>
    </row>
    <row r="212" spans="1:29" s="22" customFormat="1" hidden="1" x14ac:dyDescent="0.25">
      <c r="A212" s="22">
        <f>'LISTE DES PROFS'!A141</f>
        <v>0</v>
      </c>
      <c r="B212" s="23"/>
      <c r="C212" s="23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5"/>
    </row>
    <row r="213" spans="1:29" s="22" customFormat="1" hidden="1" x14ac:dyDescent="0.25">
      <c r="A213" s="22">
        <f>'LISTE DES PROFS'!A142</f>
        <v>0</v>
      </c>
      <c r="B213" s="23"/>
      <c r="C213" s="23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5"/>
    </row>
    <row r="214" spans="1:29" s="22" customFormat="1" hidden="1" x14ac:dyDescent="0.25">
      <c r="A214" s="22">
        <f>'LISTE DES PROFS'!A143</f>
        <v>0</v>
      </c>
      <c r="B214" s="23"/>
      <c r="C214" s="23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5"/>
    </row>
    <row r="215" spans="1:29" s="22" customFormat="1" hidden="1" x14ac:dyDescent="0.25">
      <c r="A215" s="22">
        <f>'LISTE DES PROFS'!A144</f>
        <v>0</v>
      </c>
      <c r="B215" s="23"/>
      <c r="C215" s="23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5"/>
    </row>
    <row r="216" spans="1:29" s="22" customFormat="1" hidden="1" x14ac:dyDescent="0.25">
      <c r="A216" s="22">
        <f>'LISTE DES PROFS'!A145</f>
        <v>0</v>
      </c>
      <c r="B216" s="23"/>
      <c r="C216" s="23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4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5"/>
    </row>
    <row r="217" spans="1:29" s="22" customFormat="1" hidden="1" x14ac:dyDescent="0.25">
      <c r="A217" s="22">
        <f>'LISTE DES PROFS'!A146</f>
        <v>0</v>
      </c>
      <c r="B217" s="23"/>
      <c r="C217" s="23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5"/>
    </row>
    <row r="218" spans="1:29" s="22" customFormat="1" hidden="1" x14ac:dyDescent="0.25">
      <c r="A218" s="22">
        <f>'LISTE DES PROFS'!A147</f>
        <v>0</v>
      </c>
      <c r="B218" s="23"/>
      <c r="C218" s="23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5"/>
    </row>
    <row r="219" spans="1:29" s="22" customFormat="1" hidden="1" x14ac:dyDescent="0.25">
      <c r="A219" s="22">
        <f>'LISTE DES PROFS'!A148</f>
        <v>0</v>
      </c>
      <c r="B219" s="23"/>
      <c r="C219" s="23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4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5"/>
    </row>
    <row r="220" spans="1:29" s="22" customFormat="1" hidden="1" x14ac:dyDescent="0.25">
      <c r="A220" s="22">
        <f>'LISTE DES PROFS'!A149</f>
        <v>0</v>
      </c>
      <c r="B220" s="23"/>
      <c r="C220" s="23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5"/>
    </row>
    <row r="221" spans="1:29" s="22" customFormat="1" hidden="1" x14ac:dyDescent="0.25">
      <c r="A221" s="22">
        <f>'LISTE DES PROFS'!A150</f>
        <v>0</v>
      </c>
      <c r="B221" s="23"/>
      <c r="C221" s="23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4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5"/>
    </row>
    <row r="222" spans="1:29" s="22" customFormat="1" hidden="1" x14ac:dyDescent="0.25">
      <c r="A222" s="22">
        <f>'LISTE DES PROFS'!A151</f>
        <v>0</v>
      </c>
      <c r="B222" s="23"/>
      <c r="C222" s="23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5"/>
    </row>
    <row r="223" spans="1:29" s="22" customFormat="1" x14ac:dyDescent="0.25">
      <c r="B223" s="23"/>
      <c r="C223" s="23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5"/>
    </row>
    <row r="224" spans="1:29" s="22" customFormat="1" x14ac:dyDescent="0.25">
      <c r="B224" s="23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5"/>
    </row>
    <row r="225" spans="1:29" s="22" customFormat="1" x14ac:dyDescent="0.25">
      <c r="A225" s="635"/>
      <c r="B225" s="634"/>
      <c r="C225" s="634"/>
      <c r="D225" s="590"/>
      <c r="E225" s="590"/>
      <c r="F225" s="590"/>
      <c r="G225" s="24"/>
      <c r="H225" s="24"/>
      <c r="I225" s="24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5"/>
    </row>
    <row r="226" spans="1:29" s="22" customFormat="1" x14ac:dyDescent="0.25">
      <c r="A226" s="635"/>
      <c r="B226" s="634"/>
      <c r="C226" s="634"/>
      <c r="D226" s="590"/>
      <c r="E226" s="590"/>
      <c r="F226" s="590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5"/>
    </row>
    <row r="227" spans="1:29" s="22" customFormat="1" x14ac:dyDescent="0.25">
      <c r="A227" s="635"/>
      <c r="B227" s="634"/>
      <c r="C227" s="634"/>
      <c r="D227" s="590"/>
      <c r="E227" s="590"/>
      <c r="F227" s="590"/>
      <c r="G227" s="24"/>
      <c r="H227" s="24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  <c r="W227" s="24"/>
      <c r="X227" s="24"/>
      <c r="Y227" s="24"/>
      <c r="Z227" s="24"/>
      <c r="AA227" s="24"/>
      <c r="AB227" s="24"/>
      <c r="AC227" s="25"/>
    </row>
    <row r="228" spans="1:29" s="22" customFormat="1" x14ac:dyDescent="0.25">
      <c r="A228" s="635"/>
      <c r="B228" s="634"/>
      <c r="C228" s="634"/>
      <c r="D228" s="590"/>
      <c r="E228" s="590"/>
      <c r="F228" s="590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5"/>
    </row>
    <row r="229" spans="1:29" s="22" customFormat="1" x14ac:dyDescent="0.25">
      <c r="A229" s="635"/>
      <c r="B229" s="634"/>
      <c r="C229" s="634"/>
      <c r="D229" s="590"/>
      <c r="E229" s="590"/>
      <c r="F229" s="590"/>
      <c r="G229" s="24"/>
      <c r="H229" s="24"/>
      <c r="I229" s="24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24"/>
      <c r="W229" s="24"/>
      <c r="X229" s="24"/>
      <c r="Y229" s="24"/>
      <c r="Z229" s="24"/>
      <c r="AA229" s="24"/>
      <c r="AB229" s="24"/>
      <c r="AC229" s="25"/>
    </row>
    <row r="230" spans="1:29" s="22" customFormat="1" x14ac:dyDescent="0.25">
      <c r="A230" s="635"/>
      <c r="B230" s="634"/>
      <c r="C230" s="634"/>
      <c r="D230" s="590"/>
      <c r="E230" s="590"/>
      <c r="F230" s="590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24"/>
      <c r="W230" s="24"/>
      <c r="X230" s="24"/>
      <c r="Y230" s="24"/>
      <c r="Z230" s="24"/>
      <c r="AA230" s="24"/>
      <c r="AB230" s="24"/>
      <c r="AC230" s="25"/>
    </row>
    <row r="231" spans="1:29" s="22" customFormat="1" x14ac:dyDescent="0.25">
      <c r="A231" s="635"/>
      <c r="B231" s="634"/>
      <c r="C231" s="634"/>
      <c r="D231" s="590"/>
      <c r="E231" s="590"/>
      <c r="F231" s="590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24"/>
      <c r="W231" s="24"/>
      <c r="X231" s="24"/>
      <c r="Y231" s="24"/>
      <c r="Z231" s="24"/>
      <c r="AA231" s="24"/>
      <c r="AB231" s="24"/>
      <c r="AC231" s="25"/>
    </row>
    <row r="232" spans="1:29" s="22" customFormat="1" x14ac:dyDescent="0.25">
      <c r="A232" s="592"/>
      <c r="B232" s="634"/>
      <c r="C232" s="634"/>
      <c r="D232" s="590"/>
      <c r="E232" s="590"/>
      <c r="F232" s="590"/>
      <c r="G232" s="24"/>
      <c r="H232" s="24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5"/>
    </row>
    <row r="233" spans="1:29" s="22" customFormat="1" x14ac:dyDescent="0.25">
      <c r="A233" s="592"/>
      <c r="B233" s="634"/>
      <c r="C233" s="634"/>
      <c r="D233" s="590"/>
      <c r="E233" s="590"/>
      <c r="F233" s="590"/>
      <c r="G233" s="24"/>
      <c r="H233" s="24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25"/>
    </row>
    <row r="234" spans="1:29" s="22" customFormat="1" x14ac:dyDescent="0.25">
      <c r="A234" s="592"/>
      <c r="B234" s="634"/>
      <c r="C234" s="634"/>
      <c r="D234" s="590"/>
      <c r="E234" s="590"/>
      <c r="F234" s="590"/>
      <c r="G234" s="24"/>
      <c r="H234" s="24"/>
      <c r="I234" s="24"/>
      <c r="J234" s="24"/>
      <c r="K234" s="24"/>
      <c r="L234" s="24"/>
      <c r="M234" s="24"/>
      <c r="N234" s="24"/>
      <c r="O234" s="24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5"/>
    </row>
    <row r="235" spans="1:29" s="22" customFormat="1" x14ac:dyDescent="0.25">
      <c r="A235" s="592"/>
      <c r="B235" s="634"/>
      <c r="C235" s="634"/>
      <c r="D235" s="590"/>
      <c r="E235" s="590"/>
      <c r="F235" s="590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5"/>
    </row>
    <row r="236" spans="1:29" s="22" customFormat="1" x14ac:dyDescent="0.25">
      <c r="A236" s="592"/>
      <c r="B236" s="634"/>
      <c r="C236" s="634"/>
      <c r="D236" s="590"/>
      <c r="E236" s="590"/>
      <c r="F236" s="590"/>
      <c r="G236" s="24"/>
      <c r="H236" s="24"/>
      <c r="I236" s="24"/>
      <c r="J236" s="24"/>
      <c r="K236" s="24"/>
      <c r="L236" s="24"/>
      <c r="M236" s="24"/>
      <c r="N236" s="24"/>
      <c r="O236" s="24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5"/>
    </row>
    <row r="237" spans="1:29" s="22" customFormat="1" x14ac:dyDescent="0.25">
      <c r="A237" s="592"/>
      <c r="B237" s="634"/>
      <c r="C237" s="634"/>
      <c r="D237" s="590"/>
      <c r="E237" s="590"/>
      <c r="F237" s="590"/>
      <c r="G237" s="24"/>
      <c r="H237" s="24"/>
      <c r="I237" s="24"/>
      <c r="J237" s="24"/>
      <c r="K237" s="24"/>
      <c r="L237" s="24"/>
      <c r="M237" s="24"/>
      <c r="N237" s="24"/>
      <c r="O237" s="24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5"/>
    </row>
    <row r="238" spans="1:29" s="22" customFormat="1" x14ac:dyDescent="0.25">
      <c r="A238" s="592"/>
      <c r="B238" s="634"/>
      <c r="C238" s="634"/>
      <c r="D238" s="590"/>
      <c r="E238" s="590"/>
      <c r="F238" s="590"/>
      <c r="G238" s="24"/>
      <c r="H238" s="24"/>
      <c r="I238" s="24"/>
      <c r="J238" s="24"/>
      <c r="K238" s="24"/>
      <c r="L238" s="24"/>
      <c r="M238" s="24"/>
      <c r="N238" s="24"/>
      <c r="O238" s="24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5"/>
    </row>
    <row r="239" spans="1:29" s="22" customFormat="1" x14ac:dyDescent="0.25">
      <c r="A239" s="592"/>
      <c r="B239" s="634"/>
      <c r="C239" s="634"/>
      <c r="D239" s="590"/>
      <c r="E239" s="590"/>
      <c r="F239" s="590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24"/>
      <c r="S239" s="24"/>
      <c r="T239" s="24"/>
      <c r="U239" s="24"/>
      <c r="V239" s="24"/>
      <c r="W239" s="24"/>
      <c r="X239" s="24"/>
      <c r="Y239" s="24"/>
      <c r="Z239" s="24"/>
      <c r="AA239" s="24"/>
      <c r="AB239" s="24"/>
      <c r="AC239" s="25"/>
    </row>
    <row r="240" spans="1:29" s="22" customFormat="1" x14ac:dyDescent="0.25">
      <c r="A240" s="592"/>
      <c r="B240" s="634"/>
      <c r="C240" s="634"/>
      <c r="D240" s="590"/>
      <c r="E240" s="590"/>
      <c r="F240" s="590"/>
      <c r="G240" s="24"/>
      <c r="H240" s="24"/>
      <c r="I240" s="24"/>
      <c r="J240" s="24"/>
      <c r="K240" s="24"/>
      <c r="L240" s="24"/>
      <c r="M240" s="24"/>
      <c r="N240" s="24"/>
      <c r="O240" s="24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5"/>
    </row>
    <row r="241" spans="1:29" s="22" customFormat="1" x14ac:dyDescent="0.25">
      <c r="A241" s="592"/>
      <c r="B241" s="634"/>
      <c r="C241" s="634"/>
      <c r="D241" s="590"/>
      <c r="E241" s="590"/>
      <c r="F241" s="590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5"/>
    </row>
    <row r="242" spans="1:29" s="22" customFormat="1" x14ac:dyDescent="0.25">
      <c r="B242" s="23"/>
      <c r="C242" s="23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5"/>
    </row>
    <row r="243" spans="1:29" s="22" customFormat="1" x14ac:dyDescent="0.25">
      <c r="B243" s="23"/>
      <c r="C243" s="23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5"/>
    </row>
    <row r="244" spans="1:29" s="22" customFormat="1" x14ac:dyDescent="0.25">
      <c r="B244" s="23"/>
      <c r="C244" s="23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5"/>
    </row>
    <row r="245" spans="1:29" s="22" customFormat="1" x14ac:dyDescent="0.25">
      <c r="B245" s="23"/>
      <c r="C245" s="23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4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5"/>
    </row>
    <row r="246" spans="1:29" s="22" customFormat="1" x14ac:dyDescent="0.25">
      <c r="B246" s="23"/>
      <c r="C246" s="23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4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5"/>
    </row>
    <row r="247" spans="1:29" s="22" customFormat="1" x14ac:dyDescent="0.25">
      <c r="B247" s="23"/>
      <c r="C247" s="23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4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5"/>
    </row>
    <row r="248" spans="1:29" s="22" customFormat="1" x14ac:dyDescent="0.25">
      <c r="B248" s="23"/>
      <c r="C248" s="23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24"/>
      <c r="S248" s="24"/>
      <c r="T248" s="24"/>
      <c r="U248" s="24"/>
      <c r="V248" s="24"/>
      <c r="W248" s="24"/>
      <c r="X248" s="24"/>
      <c r="Y248" s="24"/>
      <c r="Z248" s="24"/>
      <c r="AA248" s="24"/>
      <c r="AB248" s="24"/>
      <c r="AC248" s="25"/>
    </row>
    <row r="249" spans="1:29" s="22" customFormat="1" x14ac:dyDescent="0.25">
      <c r="B249" s="23"/>
      <c r="C249" s="23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4"/>
      <c r="O249" s="24"/>
      <c r="P249" s="24"/>
      <c r="Q249" s="24"/>
      <c r="R249" s="24"/>
      <c r="S249" s="24"/>
      <c r="T249" s="24"/>
      <c r="U249" s="24"/>
      <c r="V249" s="24"/>
      <c r="W249" s="24"/>
      <c r="X249" s="24"/>
      <c r="Y249" s="24"/>
      <c r="Z249" s="24"/>
      <c r="AA249" s="24"/>
      <c r="AB249" s="24"/>
      <c r="AC249" s="25"/>
    </row>
    <row r="250" spans="1:29" s="22" customFormat="1" x14ac:dyDescent="0.25">
      <c r="B250" s="23"/>
      <c r="C250" s="23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4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5"/>
    </row>
    <row r="251" spans="1:29" s="22" customFormat="1" x14ac:dyDescent="0.25">
      <c r="B251" s="23"/>
      <c r="C251" s="23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5"/>
    </row>
    <row r="252" spans="1:29" s="22" customFormat="1" x14ac:dyDescent="0.25">
      <c r="B252" s="23"/>
      <c r="C252" s="23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4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5"/>
    </row>
    <row r="253" spans="1:29" s="22" customFormat="1" x14ac:dyDescent="0.25">
      <c r="B253" s="23"/>
      <c r="C253" s="23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5"/>
    </row>
    <row r="254" spans="1:29" s="22" customFormat="1" x14ac:dyDescent="0.25">
      <c r="B254" s="23"/>
      <c r="C254" s="23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5"/>
    </row>
    <row r="255" spans="1:29" s="22" customFormat="1" x14ac:dyDescent="0.25">
      <c r="B255" s="23"/>
      <c r="C255" s="23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5"/>
    </row>
    <row r="256" spans="1:29" s="22" customFormat="1" x14ac:dyDescent="0.25">
      <c r="B256" s="23"/>
      <c r="C256" s="23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5"/>
    </row>
    <row r="257" spans="2:29" s="22" customFormat="1" x14ac:dyDescent="0.25">
      <c r="B257" s="23"/>
      <c r="C257" s="23"/>
      <c r="D257" s="24"/>
      <c r="E257" s="24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5"/>
    </row>
    <row r="258" spans="2:29" s="22" customFormat="1" x14ac:dyDescent="0.25">
      <c r="B258" s="23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5"/>
    </row>
    <row r="259" spans="2:29" s="22" customFormat="1" x14ac:dyDescent="0.25">
      <c r="B259" s="23"/>
      <c r="C259" s="23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4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5"/>
    </row>
    <row r="260" spans="2:29" s="22" customFormat="1" x14ac:dyDescent="0.25">
      <c r="B260" s="23"/>
      <c r="C260" s="23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4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5"/>
    </row>
    <row r="261" spans="2:29" s="22" customFormat="1" x14ac:dyDescent="0.25">
      <c r="B261" s="23"/>
      <c r="C261" s="23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5"/>
    </row>
    <row r="262" spans="2:29" s="22" customFormat="1" x14ac:dyDescent="0.25">
      <c r="B262" s="23"/>
      <c r="C262" s="23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5"/>
    </row>
    <row r="263" spans="2:29" s="22" customFormat="1" x14ac:dyDescent="0.25">
      <c r="B263" s="23"/>
      <c r="C263" s="23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5"/>
    </row>
    <row r="264" spans="2:29" s="22" customFormat="1" x14ac:dyDescent="0.25">
      <c r="B264" s="23"/>
      <c r="C264" s="23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4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5"/>
    </row>
    <row r="265" spans="2:29" s="22" customFormat="1" x14ac:dyDescent="0.25">
      <c r="B265" s="23"/>
      <c r="C265" s="23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5"/>
    </row>
    <row r="266" spans="2:29" s="22" customFormat="1" x14ac:dyDescent="0.25">
      <c r="B266" s="23"/>
      <c r="C266" s="23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5"/>
    </row>
    <row r="267" spans="2:29" s="22" customFormat="1" x14ac:dyDescent="0.25">
      <c r="B267" s="23"/>
      <c r="C267" s="23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  <c r="Z267" s="24"/>
      <c r="AA267" s="24"/>
      <c r="AB267" s="24"/>
      <c r="AC267" s="25"/>
    </row>
    <row r="268" spans="2:29" s="22" customFormat="1" x14ac:dyDescent="0.25">
      <c r="B268" s="23"/>
      <c r="C268" s="23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4"/>
      <c r="P268" s="24"/>
      <c r="Q268" s="24"/>
      <c r="R268" s="24"/>
      <c r="S268" s="24"/>
      <c r="T268" s="24"/>
      <c r="U268" s="24"/>
      <c r="V268" s="24"/>
      <c r="W268" s="24"/>
      <c r="X268" s="24"/>
      <c r="Y268" s="24"/>
      <c r="Z268" s="24"/>
      <c r="AA268" s="24"/>
      <c r="AB268" s="24"/>
      <c r="AC268" s="25"/>
    </row>
    <row r="269" spans="2:29" s="22" customFormat="1" x14ac:dyDescent="0.25">
      <c r="B269" s="23"/>
      <c r="C269" s="23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5"/>
    </row>
    <row r="270" spans="2:29" s="22" customFormat="1" x14ac:dyDescent="0.25">
      <c r="B270" s="23"/>
      <c r="C270" s="23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5"/>
    </row>
    <row r="271" spans="2:29" s="22" customFormat="1" x14ac:dyDescent="0.25">
      <c r="B271" s="23"/>
      <c r="C271" s="23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5"/>
    </row>
    <row r="272" spans="2:29" s="22" customFormat="1" x14ac:dyDescent="0.25">
      <c r="B272" s="23"/>
      <c r="C272" s="23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4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5"/>
    </row>
    <row r="273" spans="2:29" s="22" customFormat="1" x14ac:dyDescent="0.25">
      <c r="B273" s="23"/>
      <c r="C273" s="23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4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5"/>
    </row>
    <row r="274" spans="2:29" s="22" customFormat="1" x14ac:dyDescent="0.25">
      <c r="B274" s="23"/>
      <c r="C274" s="23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5"/>
    </row>
    <row r="275" spans="2:29" s="22" customFormat="1" x14ac:dyDescent="0.25">
      <c r="B275" s="23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5"/>
    </row>
    <row r="276" spans="2:29" s="22" customFormat="1" x14ac:dyDescent="0.25">
      <c r="B276" s="23"/>
      <c r="C276" s="23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5"/>
    </row>
    <row r="277" spans="2:29" s="22" customFormat="1" x14ac:dyDescent="0.25">
      <c r="B277" s="23"/>
      <c r="C277" s="23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5"/>
    </row>
    <row r="278" spans="2:29" s="22" customFormat="1" x14ac:dyDescent="0.25">
      <c r="B278" s="23"/>
      <c r="C278" s="23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5"/>
    </row>
    <row r="279" spans="2:29" s="22" customFormat="1" x14ac:dyDescent="0.25">
      <c r="B279" s="23"/>
      <c r="C279" s="23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4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5"/>
    </row>
    <row r="280" spans="2:29" s="22" customFormat="1" x14ac:dyDescent="0.25">
      <c r="B280" s="23"/>
      <c r="C280" s="2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5"/>
    </row>
    <row r="281" spans="2:29" s="22" customFormat="1" x14ac:dyDescent="0.25">
      <c r="B281" s="23"/>
      <c r="C281" s="23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5"/>
    </row>
    <row r="282" spans="2:29" s="22" customFormat="1" x14ac:dyDescent="0.25">
      <c r="B282" s="23"/>
      <c r="C282" s="23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4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5"/>
    </row>
    <row r="283" spans="2:29" s="22" customFormat="1" x14ac:dyDescent="0.25">
      <c r="B283" s="23"/>
      <c r="C283" s="23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4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5"/>
    </row>
    <row r="284" spans="2:29" s="22" customFormat="1" x14ac:dyDescent="0.25">
      <c r="B284" s="23"/>
      <c r="C284" s="23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4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5"/>
    </row>
    <row r="285" spans="2:29" s="22" customFormat="1" x14ac:dyDescent="0.25">
      <c r="B285" s="23"/>
      <c r="C285" s="23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5"/>
    </row>
    <row r="286" spans="2:29" s="22" customFormat="1" x14ac:dyDescent="0.25">
      <c r="B286" s="23"/>
      <c r="C286" s="23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4"/>
      <c r="O286" s="24"/>
      <c r="P286" s="24"/>
      <c r="Q286" s="24"/>
      <c r="R286" s="24"/>
      <c r="S286" s="24"/>
      <c r="T286" s="24"/>
      <c r="U286" s="24"/>
      <c r="V286" s="24"/>
      <c r="W286" s="24"/>
      <c r="X286" s="24"/>
      <c r="Y286" s="24"/>
      <c r="Z286" s="24"/>
      <c r="AA286" s="24"/>
      <c r="AB286" s="24"/>
      <c r="AC286" s="25"/>
    </row>
    <row r="287" spans="2:29" s="22" customFormat="1" x14ac:dyDescent="0.25">
      <c r="B287" s="23"/>
      <c r="C287" s="23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5"/>
    </row>
    <row r="288" spans="2:29" s="22" customFormat="1" x14ac:dyDescent="0.25">
      <c r="B288" s="23"/>
      <c r="C288" s="23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4"/>
      <c r="O288" s="24"/>
      <c r="P288" s="24"/>
      <c r="Q288" s="24"/>
      <c r="R288" s="24"/>
      <c r="S288" s="24"/>
      <c r="T288" s="24"/>
      <c r="U288" s="24"/>
      <c r="V288" s="24"/>
      <c r="W288" s="24"/>
      <c r="X288" s="24"/>
      <c r="Y288" s="24"/>
      <c r="Z288" s="24"/>
      <c r="AA288" s="24"/>
      <c r="AB288" s="24"/>
      <c r="AC288" s="25"/>
    </row>
    <row r="289" spans="2:29" s="22" customFormat="1" x14ac:dyDescent="0.25">
      <c r="B289" s="23"/>
      <c r="C289" s="23"/>
      <c r="D289" s="24"/>
      <c r="E289" s="24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24"/>
      <c r="S289" s="24"/>
      <c r="T289" s="24"/>
      <c r="U289" s="24"/>
      <c r="V289" s="24"/>
      <c r="W289" s="24"/>
      <c r="X289" s="24"/>
      <c r="Y289" s="24"/>
      <c r="Z289" s="24"/>
      <c r="AA289" s="24"/>
      <c r="AB289" s="24"/>
      <c r="AC289" s="25"/>
    </row>
    <row r="290" spans="2:29" s="22" customFormat="1" x14ac:dyDescent="0.25">
      <c r="B290" s="23"/>
      <c r="C290" s="23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4"/>
      <c r="O290" s="24"/>
      <c r="P290" s="24"/>
      <c r="Q290" s="24"/>
      <c r="R290" s="24"/>
      <c r="S290" s="24"/>
      <c r="T290" s="24"/>
      <c r="U290" s="24"/>
      <c r="V290" s="24"/>
      <c r="W290" s="24"/>
      <c r="X290" s="24"/>
      <c r="Y290" s="24"/>
      <c r="Z290" s="24"/>
      <c r="AA290" s="24"/>
      <c r="AB290" s="24"/>
      <c r="AC290" s="25"/>
    </row>
    <row r="291" spans="2:29" s="22" customFormat="1" x14ac:dyDescent="0.25">
      <c r="B291" s="23"/>
      <c r="C291" s="23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4"/>
      <c r="O291" s="24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  <c r="AA291" s="24"/>
      <c r="AB291" s="24"/>
      <c r="AC291" s="25"/>
    </row>
    <row r="292" spans="2:29" s="22" customFormat="1" x14ac:dyDescent="0.25">
      <c r="B292" s="23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  <c r="AA292" s="24"/>
      <c r="AB292" s="24"/>
      <c r="AC292" s="25"/>
    </row>
    <row r="293" spans="2:29" s="22" customFormat="1" x14ac:dyDescent="0.25">
      <c r="B293" s="23"/>
      <c r="C293" s="23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  <c r="AA293" s="24"/>
      <c r="AB293" s="24"/>
      <c r="AC293" s="25"/>
    </row>
    <row r="294" spans="2:29" s="22" customFormat="1" x14ac:dyDescent="0.25">
      <c r="B294" s="23"/>
      <c r="C294" s="23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O294" s="24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  <c r="AA294" s="24"/>
      <c r="AB294" s="24"/>
      <c r="AC294" s="25"/>
    </row>
    <row r="295" spans="2:29" s="22" customFormat="1" x14ac:dyDescent="0.25">
      <c r="B295" s="23"/>
      <c r="C295" s="23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4"/>
      <c r="O295" s="24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  <c r="AA295" s="24"/>
      <c r="AB295" s="24"/>
      <c r="AC295" s="25"/>
    </row>
    <row r="296" spans="2:29" s="22" customFormat="1" x14ac:dyDescent="0.25">
      <c r="B296" s="23"/>
      <c r="C296" s="23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4"/>
      <c r="O296" s="24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  <c r="AA296" s="24"/>
      <c r="AB296" s="24"/>
      <c r="AC296" s="25"/>
    </row>
    <row r="297" spans="2:29" s="22" customFormat="1" x14ac:dyDescent="0.25">
      <c r="B297" s="23"/>
      <c r="C297" s="23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  <c r="AA297" s="24"/>
      <c r="AB297" s="24"/>
      <c r="AC297" s="25"/>
    </row>
    <row r="298" spans="2:29" s="22" customFormat="1" x14ac:dyDescent="0.25">
      <c r="B298" s="23"/>
      <c r="C298" s="23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4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5"/>
    </row>
    <row r="299" spans="2:29" s="22" customFormat="1" x14ac:dyDescent="0.25">
      <c r="B299" s="23"/>
      <c r="C299" s="23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  <c r="AA299" s="24"/>
      <c r="AB299" s="24"/>
      <c r="AC299" s="25"/>
    </row>
    <row r="300" spans="2:29" s="22" customFormat="1" x14ac:dyDescent="0.25">
      <c r="B300" s="23"/>
      <c r="C300" s="23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  <c r="AA300" s="24"/>
      <c r="AB300" s="24"/>
      <c r="AC300" s="25"/>
    </row>
    <row r="301" spans="2:29" s="22" customFormat="1" x14ac:dyDescent="0.25">
      <c r="B301" s="23"/>
      <c r="C301" s="23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  <c r="AA301" s="24"/>
      <c r="AB301" s="24"/>
      <c r="AC301" s="25"/>
    </row>
    <row r="302" spans="2:29" s="22" customFormat="1" x14ac:dyDescent="0.25">
      <c r="B302" s="23"/>
      <c r="C302" s="23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4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5"/>
    </row>
    <row r="303" spans="2:29" s="22" customFormat="1" x14ac:dyDescent="0.25">
      <c r="B303" s="23"/>
      <c r="C303" s="23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4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  <c r="AA303" s="24"/>
      <c r="AB303" s="24"/>
      <c r="AC303" s="25"/>
    </row>
    <row r="304" spans="2:29" s="22" customFormat="1" x14ac:dyDescent="0.25">
      <c r="B304" s="23"/>
      <c r="C304" s="23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  <c r="AA304" s="24"/>
      <c r="AB304" s="24"/>
      <c r="AC304" s="25"/>
    </row>
    <row r="305" spans="2:29" s="22" customFormat="1" x14ac:dyDescent="0.25">
      <c r="B305" s="23"/>
      <c r="C305" s="23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  <c r="AA305" s="24"/>
      <c r="AB305" s="24"/>
      <c r="AC305" s="25"/>
    </row>
    <row r="306" spans="2:29" s="22" customFormat="1" x14ac:dyDescent="0.25">
      <c r="B306" s="23"/>
      <c r="C306" s="23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  <c r="AA306" s="24"/>
      <c r="AB306" s="24"/>
      <c r="AC306" s="25"/>
    </row>
    <row r="307" spans="2:29" s="22" customFormat="1" x14ac:dyDescent="0.25">
      <c r="B307" s="23"/>
      <c r="C307" s="23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  <c r="AA307" s="24"/>
      <c r="AB307" s="24"/>
      <c r="AC307" s="25"/>
    </row>
    <row r="308" spans="2:29" s="22" customFormat="1" x14ac:dyDescent="0.25">
      <c r="B308" s="23"/>
      <c r="C308" s="23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4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  <c r="AA308" s="24"/>
      <c r="AB308" s="24"/>
      <c r="AC308" s="25"/>
    </row>
    <row r="309" spans="2:29" s="22" customFormat="1" x14ac:dyDescent="0.25">
      <c r="B309" s="23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5"/>
    </row>
    <row r="310" spans="2:29" s="22" customFormat="1" x14ac:dyDescent="0.25">
      <c r="B310" s="23"/>
      <c r="C310" s="23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4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  <c r="AA310" s="24"/>
      <c r="AB310" s="24"/>
      <c r="AC310" s="25"/>
    </row>
    <row r="311" spans="2:29" s="22" customFormat="1" x14ac:dyDescent="0.25">
      <c r="B311" s="23"/>
      <c r="C311" s="23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4"/>
      <c r="O311" s="24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  <c r="AA311" s="24"/>
      <c r="AB311" s="24"/>
      <c r="AC311" s="25"/>
    </row>
    <row r="312" spans="2:29" s="22" customFormat="1" x14ac:dyDescent="0.25">
      <c r="B312" s="23"/>
      <c r="C312" s="23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5"/>
    </row>
    <row r="313" spans="2:29" s="22" customFormat="1" x14ac:dyDescent="0.25">
      <c r="B313" s="23"/>
      <c r="C313" s="23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  <c r="AA313" s="24"/>
      <c r="AB313" s="24"/>
      <c r="AC313" s="25"/>
    </row>
    <row r="314" spans="2:29" s="22" customFormat="1" x14ac:dyDescent="0.25">
      <c r="B314" s="23"/>
      <c r="C314" s="23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4"/>
      <c r="O314" s="24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  <c r="AA314" s="24"/>
      <c r="AB314" s="24"/>
      <c r="AC314" s="25"/>
    </row>
    <row r="315" spans="2:29" s="22" customFormat="1" x14ac:dyDescent="0.25">
      <c r="B315" s="23"/>
      <c r="C315" s="23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4"/>
      <c r="O315" s="24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  <c r="AA315" s="24"/>
      <c r="AB315" s="24"/>
      <c r="AC315" s="25"/>
    </row>
    <row r="316" spans="2:29" s="22" customFormat="1" x14ac:dyDescent="0.25">
      <c r="B316" s="23"/>
      <c r="C316" s="23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4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  <c r="AA316" s="24"/>
      <c r="AB316" s="24"/>
      <c r="AC316" s="25"/>
    </row>
    <row r="317" spans="2:29" s="22" customFormat="1" x14ac:dyDescent="0.25">
      <c r="B317" s="23"/>
      <c r="C317" s="23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  <c r="AA317" s="24"/>
      <c r="AB317" s="24"/>
      <c r="AC317" s="25"/>
    </row>
    <row r="318" spans="2:29" s="22" customFormat="1" x14ac:dyDescent="0.25">
      <c r="B318" s="23"/>
      <c r="C318" s="23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4"/>
      <c r="O318" s="24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  <c r="AA318" s="24"/>
      <c r="AB318" s="24"/>
      <c r="AC318" s="25"/>
    </row>
    <row r="319" spans="2:29" s="22" customFormat="1" x14ac:dyDescent="0.25">
      <c r="B319" s="23"/>
      <c r="C319" s="23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  <c r="AA319" s="24"/>
      <c r="AB319" s="24"/>
      <c r="AC319" s="25"/>
    </row>
    <row r="320" spans="2:29" s="22" customFormat="1" x14ac:dyDescent="0.25">
      <c r="B320" s="23"/>
      <c r="C320" s="23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  <c r="AA320" s="24"/>
      <c r="AB320" s="24"/>
      <c r="AC320" s="25"/>
    </row>
    <row r="321" spans="2:29" s="22" customFormat="1" x14ac:dyDescent="0.25">
      <c r="B321" s="23"/>
      <c r="C321" s="23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4"/>
      <c r="O321" s="24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  <c r="AA321" s="24"/>
      <c r="AB321" s="24"/>
      <c r="AC321" s="25"/>
    </row>
    <row r="322" spans="2:29" s="22" customFormat="1" x14ac:dyDescent="0.25">
      <c r="B322" s="23"/>
      <c r="C322" s="23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  <c r="AA322" s="24"/>
      <c r="AB322" s="24"/>
      <c r="AC322" s="25"/>
    </row>
    <row r="323" spans="2:29" s="22" customFormat="1" x14ac:dyDescent="0.25">
      <c r="B323" s="23"/>
      <c r="C323" s="23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  <c r="AA323" s="24"/>
      <c r="AB323" s="24"/>
      <c r="AC323" s="25"/>
    </row>
    <row r="324" spans="2:29" s="22" customFormat="1" x14ac:dyDescent="0.25">
      <c r="B324" s="23"/>
      <c r="C324" s="23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4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  <c r="AA324" s="24"/>
      <c r="AB324" s="24"/>
      <c r="AC324" s="25"/>
    </row>
    <row r="325" spans="2:29" s="22" customFormat="1" x14ac:dyDescent="0.25">
      <c r="B325" s="23"/>
      <c r="C325" s="23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O325" s="24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  <c r="AA325" s="24"/>
      <c r="AB325" s="24"/>
      <c r="AC325" s="25"/>
    </row>
    <row r="326" spans="2:29" s="22" customFormat="1" x14ac:dyDescent="0.25">
      <c r="B326" s="23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  <c r="AA326" s="24"/>
      <c r="AB326" s="24"/>
      <c r="AC326" s="25"/>
    </row>
    <row r="327" spans="2:29" s="22" customFormat="1" x14ac:dyDescent="0.25">
      <c r="B327" s="23"/>
      <c r="C327" s="23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O327" s="24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  <c r="AA327" s="24"/>
      <c r="AB327" s="24"/>
      <c r="AC327" s="25"/>
    </row>
    <row r="328" spans="2:29" s="22" customFormat="1" x14ac:dyDescent="0.25">
      <c r="B328" s="23"/>
      <c r="C328" s="23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O328" s="24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  <c r="AA328" s="24"/>
      <c r="AB328" s="24"/>
      <c r="AC328" s="25"/>
    </row>
    <row r="329" spans="2:29" s="22" customFormat="1" x14ac:dyDescent="0.25">
      <c r="B329" s="23"/>
      <c r="C329" s="23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4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  <c r="AA329" s="24"/>
      <c r="AB329" s="24"/>
      <c r="AC329" s="25"/>
    </row>
    <row r="330" spans="2:29" s="22" customFormat="1" x14ac:dyDescent="0.25">
      <c r="B330" s="23"/>
      <c r="C330" s="23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4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5"/>
    </row>
    <row r="331" spans="2:29" s="22" customFormat="1" x14ac:dyDescent="0.25">
      <c r="B331" s="23"/>
      <c r="C331" s="23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O331" s="24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  <c r="AA331" s="24"/>
      <c r="AB331" s="24"/>
      <c r="AC331" s="25"/>
    </row>
    <row r="332" spans="2:29" s="22" customFormat="1" x14ac:dyDescent="0.25">
      <c r="B332" s="23"/>
      <c r="C332" s="23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  <c r="AA332" s="24"/>
      <c r="AB332" s="24"/>
      <c r="AC332" s="25"/>
    </row>
  </sheetData>
  <sheetProtection formatCells="0" formatColumns="0" formatRows="0"/>
  <mergeCells count="107">
    <mergeCell ref="B18:C18"/>
    <mergeCell ref="B19:C19"/>
    <mergeCell ref="H18:I18"/>
    <mergeCell ref="H19:I19"/>
    <mergeCell ref="A1:C2"/>
    <mergeCell ref="D1:AB2"/>
    <mergeCell ref="A3:A29"/>
    <mergeCell ref="B3:C3"/>
    <mergeCell ref="H3:I3"/>
    <mergeCell ref="B4:C4"/>
    <mergeCell ref="H4:I4"/>
    <mergeCell ref="B5:C5"/>
    <mergeCell ref="H5:I5"/>
    <mergeCell ref="H6:I6"/>
    <mergeCell ref="H7:I7"/>
    <mergeCell ref="H14:I14"/>
    <mergeCell ref="H15:I15"/>
    <mergeCell ref="B17:C17"/>
    <mergeCell ref="H17:I17"/>
    <mergeCell ref="Z17:Z19"/>
    <mergeCell ref="AA17:AA19"/>
    <mergeCell ref="H8:I8"/>
    <mergeCell ref="H9:I9"/>
    <mergeCell ref="H10:I10"/>
    <mergeCell ref="H24:I24"/>
    <mergeCell ref="AA24:AA25"/>
    <mergeCell ref="AB24:AB25"/>
    <mergeCell ref="H25:I25"/>
    <mergeCell ref="H26:I26"/>
    <mergeCell ref="AA26:AA27"/>
    <mergeCell ref="AB26:AB27"/>
    <mergeCell ref="H27:I27"/>
    <mergeCell ref="H20:I20"/>
    <mergeCell ref="AA20:AA21"/>
    <mergeCell ref="AB20:AB21"/>
    <mergeCell ref="H22:I22"/>
    <mergeCell ref="AA22:AA23"/>
    <mergeCell ref="AB22:AB23"/>
    <mergeCell ref="H23:I23"/>
    <mergeCell ref="H21:I21"/>
    <mergeCell ref="H11:I11"/>
    <mergeCell ref="H12:I12"/>
    <mergeCell ref="H13:I13"/>
    <mergeCell ref="AB17:AB19"/>
    <mergeCell ref="H28:I28"/>
    <mergeCell ref="AA28:AA29"/>
    <mergeCell ref="AB28:AB29"/>
    <mergeCell ref="H29:I29"/>
    <mergeCell ref="A32:A58"/>
    <mergeCell ref="B32:C32"/>
    <mergeCell ref="H32:I32"/>
    <mergeCell ref="B33:C33"/>
    <mergeCell ref="H33:I33"/>
    <mergeCell ref="B34:C34"/>
    <mergeCell ref="H40:I40"/>
    <mergeCell ref="H41:I41"/>
    <mergeCell ref="H42:I42"/>
    <mergeCell ref="H43:I43"/>
    <mergeCell ref="H44:I44"/>
    <mergeCell ref="B46:C46"/>
    <mergeCell ref="H46:I46"/>
    <mergeCell ref="H34:I34"/>
    <mergeCell ref="H35:I35"/>
    <mergeCell ref="H36:I36"/>
    <mergeCell ref="H37:I37"/>
    <mergeCell ref="H38:I38"/>
    <mergeCell ref="H39:I39"/>
    <mergeCell ref="B48:C48"/>
    <mergeCell ref="H49:I49"/>
    <mergeCell ref="AA49:AA50"/>
    <mergeCell ref="AB49:AB50"/>
    <mergeCell ref="Z46:Z48"/>
    <mergeCell ref="AA46:AA48"/>
    <mergeCell ref="AB46:AB48"/>
    <mergeCell ref="B47:C47"/>
    <mergeCell ref="H47:I47"/>
    <mergeCell ref="H48:I48"/>
    <mergeCell ref="H50:I50"/>
    <mergeCell ref="H55:I55"/>
    <mergeCell ref="AA55:AA56"/>
    <mergeCell ref="AB55:AB56"/>
    <mergeCell ref="H56:I56"/>
    <mergeCell ref="H57:I57"/>
    <mergeCell ref="AA57:AA58"/>
    <mergeCell ref="AB57:AB58"/>
    <mergeCell ref="H58:I58"/>
    <mergeCell ref="H51:I51"/>
    <mergeCell ref="AA51:AA52"/>
    <mergeCell ref="AB51:AB52"/>
    <mergeCell ref="H52:I52"/>
    <mergeCell ref="H53:I53"/>
    <mergeCell ref="AA53:AA54"/>
    <mergeCell ref="AB53:AB54"/>
    <mergeCell ref="H54:I54"/>
    <mergeCell ref="T60:AB66"/>
    <mergeCell ref="O60:P61"/>
    <mergeCell ref="B62:C62"/>
    <mergeCell ref="R60:S61"/>
    <mergeCell ref="A60:F60"/>
    <mergeCell ref="A61:C61"/>
    <mergeCell ref="D61:D62"/>
    <mergeCell ref="E61:E62"/>
    <mergeCell ref="H60:L60"/>
    <mergeCell ref="H61:I61"/>
    <mergeCell ref="J61:J62"/>
    <mergeCell ref="K61:K62"/>
    <mergeCell ref="H62:I62"/>
  </mergeCells>
  <conditionalFormatting sqref="A63:A66 R60:S63 O60 A60:A61 E230 C229:E229 A62:C62 F61:F62 A228:A229 A230:B234 D63:F63 D64:E64 D65:F66">
    <cfRule type="expression" dxfId="128" priority="367">
      <formula>SEARCH($A$1,A60)&gt;0</formula>
    </cfRule>
  </conditionalFormatting>
  <conditionalFormatting sqref="D3:AB58">
    <cfRule type="cellIs" dxfId="127" priority="10" operator="equal">
      <formula>"avs"</formula>
    </cfRule>
    <cfRule type="cellIs" dxfId="126" priority="11" operator="equal">
      <formula>"TT"</formula>
    </cfRule>
    <cfRule type="cellIs" dxfId="125" priority="63" operator="equal">
      <formula>"POLICE"</formula>
    </cfRule>
  </conditionalFormatting>
  <conditionalFormatting sqref="D33">
    <cfRule type="cellIs" dxfId="124" priority="58" operator="equal">
      <formula>"POLICE"</formula>
    </cfRule>
  </conditionalFormatting>
  <conditionalFormatting sqref="E33:H33">
    <cfRule type="cellIs" dxfId="123" priority="53" operator="equal">
      <formula>"POLICE"</formula>
    </cfRule>
  </conditionalFormatting>
  <conditionalFormatting sqref="D18">
    <cfRule type="cellIs" dxfId="122" priority="48" operator="equal">
      <formula>"POLICE"</formula>
    </cfRule>
  </conditionalFormatting>
  <conditionalFormatting sqref="E18:H18 J18:L18 U18:Y18">
    <cfRule type="cellIs" dxfId="121" priority="43" operator="equal">
      <formula>"POLICE"</formula>
    </cfRule>
  </conditionalFormatting>
  <conditionalFormatting sqref="D47">
    <cfRule type="cellIs" dxfId="120" priority="38" operator="equal">
      <formula>"POLICE"</formula>
    </cfRule>
  </conditionalFormatting>
  <conditionalFormatting sqref="E47:H47 J47:K47 T47:Y47">
    <cfRule type="cellIs" dxfId="119" priority="33" operator="equal">
      <formula>"POLICE"</formula>
    </cfRule>
  </conditionalFormatting>
  <conditionalFormatting sqref="M18:T18">
    <cfRule type="cellIs" dxfId="118" priority="22" operator="equal">
      <formula>"POLICE"</formula>
    </cfRule>
  </conditionalFormatting>
  <conditionalFormatting sqref="D6:AB15 D20:Y29 D35:AB44 D49:Y58 D63:G66 N63:S66 A231:E234">
    <cfRule type="expression" dxfId="117" priority="12">
      <formula xml:space="preserve"> SEARCH($A$1,A6)&gt;0</formula>
    </cfRule>
  </conditionalFormatting>
  <conditionalFormatting sqref="H61">
    <cfRule type="expression" dxfId="116" priority="9">
      <formula xml:space="preserve"> SEARCH($A$1,H61)&gt;0</formula>
    </cfRule>
  </conditionalFormatting>
  <conditionalFormatting sqref="J63:L66">
    <cfRule type="expression" dxfId="115" priority="8">
      <formula xml:space="preserve"> SEARCH($A$1,J63)&gt;0</formula>
    </cfRule>
  </conditionalFormatting>
  <conditionalFormatting sqref="L61:L62">
    <cfRule type="expression" dxfId="114" priority="7">
      <formula xml:space="preserve"> SEARCH($A$1,L61)&gt;0</formula>
    </cfRule>
  </conditionalFormatting>
  <conditionalFormatting sqref="H62:I62">
    <cfRule type="expression" dxfId="113" priority="6">
      <formula xml:space="preserve"> SEARCH($A$1,H62)&gt;0</formula>
    </cfRule>
  </conditionalFormatting>
  <conditionalFormatting sqref="H60">
    <cfRule type="expression" dxfId="112" priority="5">
      <formula xml:space="preserve"> SEARCH($A$1,H60)&gt;0</formula>
    </cfRule>
  </conditionalFormatting>
  <conditionalFormatting sqref="A1:C2">
    <cfRule type="cellIs" dxfId="111" priority="1" operator="equal">
      <formula>"§"</formula>
    </cfRule>
    <cfRule type="cellIs" dxfId="110" priority="2" operator="equal">
      <formula>"!"</formula>
    </cfRule>
  </conditionalFormatting>
  <dataValidations count="7">
    <dataValidation type="list" allowBlank="1" showInputMessage="1" sqref="J34:AB34 J5:AB5 F34:H34 F5:H5 E48:H48 J48:Y48 E19:H19 J19:Y19">
      <formula1>$AD$3:$AD$37</formula1>
    </dataValidation>
    <dataValidation type="list" allowBlank="1" showInputMessage="1" sqref="A63:A66 H34 H48 H5 H30:H32 H45:H46 H16:H17 H3 H19">
      <formula1>$C$2:$C$5</formula1>
    </dataValidation>
    <dataValidation type="list" allowBlank="1" showInputMessage="1" sqref="D34:AB34 D48:Y48 D5:AB5 D19:Y19">
      <formula1>$AD$3:$AD$60</formula1>
    </dataValidation>
    <dataValidation type="list" allowBlank="1" showInputMessage="1" sqref="D48 D5 D34 D19">
      <formula1>$AD$2:$AD$50</formula1>
    </dataValidation>
    <dataValidation type="list" allowBlank="1" showInputMessage="1" sqref="E5:AB5 E34:AB34">
      <formula1>$AD$3:$AD$50</formula1>
    </dataValidation>
    <dataValidation type="list" allowBlank="1" showInputMessage="1" showErrorMessage="1" sqref="O64:P66 R64:S66">
      <formula1>$A$72:$A$221</formula1>
    </dataValidation>
    <dataValidation type="list" allowBlank="1" showInputMessage="1" sqref="D20:Y29 D6:AB15 D35:AB44 D49:Y58 J63:L66 D63:F66">
      <formula1>$A$72:$A$221</formula1>
    </dataValidation>
  </dataValidations>
  <hyperlinks>
    <hyperlink ref="D1:AB2" location="CONVOCATION!A12" display="CONVOCATION!A12"/>
  </hyperlinks>
  <printOptions horizontalCentered="1" verticalCentered="1"/>
  <pageMargins left="0" right="0" top="0" bottom="0" header="0" footer="0"/>
  <pageSetup paperSize="9" scale="26" orientation="landscape" horizontalDpi="300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'LISTE DES PROFS'!$E$2:$E$4</xm:f>
          </x14:formula1>
          <xm:sqref>D4:AB4 D18:Y18 D33:AB33 D47:Y47</xm:sqref>
        </x14:dataValidation>
        <x14:dataValidation type="list" allowBlank="1" showInputMessage="1">
          <x14:formula1>
            <xm:f>'LISTE DES PROFS'!$A$2:$A$81</xm:f>
          </x14:formula1>
          <xm:sqref>A1:C2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2:E408"/>
  <sheetViews>
    <sheetView showGridLines="0" topLeftCell="A64" workbookViewId="0">
      <selection activeCell="A78" sqref="A78"/>
    </sheetView>
  </sheetViews>
  <sheetFormatPr baseColWidth="10" defaultRowHeight="15" x14ac:dyDescent="0.25"/>
  <cols>
    <col min="1" max="1" width="46.140625" customWidth="1"/>
    <col min="2" max="2" width="25.7109375" customWidth="1"/>
    <col min="3" max="3" width="17.140625" style="40" hidden="1" customWidth="1"/>
    <col min="4" max="4" width="11.42578125" customWidth="1"/>
    <col min="5" max="5" width="11.42578125" style="10" hidden="1" customWidth="1"/>
  </cols>
  <sheetData>
    <row r="2" spans="1:5" ht="25.5" customHeight="1" x14ac:dyDescent="0.3">
      <c r="A2" s="31" t="s">
        <v>42</v>
      </c>
      <c r="C2" s="192" t="s">
        <v>101</v>
      </c>
      <c r="E2" s="191" t="s">
        <v>21</v>
      </c>
    </row>
    <row r="3" spans="1:5" ht="21.75" customHeight="1" x14ac:dyDescent="0.3">
      <c r="A3" s="31" t="s">
        <v>47</v>
      </c>
      <c r="C3" s="192" t="s">
        <v>102</v>
      </c>
      <c r="E3" s="191" t="s">
        <v>20</v>
      </c>
    </row>
    <row r="4" spans="1:5" ht="21.75" customHeight="1" x14ac:dyDescent="0.3">
      <c r="A4" s="31" t="s">
        <v>11</v>
      </c>
      <c r="C4" s="192" t="s">
        <v>103</v>
      </c>
      <c r="E4" s="191" t="s">
        <v>165</v>
      </c>
    </row>
    <row r="5" spans="1:5" ht="21.75" customHeight="1" x14ac:dyDescent="0.3">
      <c r="A5" s="31" t="s">
        <v>89</v>
      </c>
      <c r="C5" s="193" t="s">
        <v>112</v>
      </c>
      <c r="E5" s="191"/>
    </row>
    <row r="6" spans="1:5" ht="21.75" customHeight="1" x14ac:dyDescent="0.3">
      <c r="A6" s="31" t="s">
        <v>23</v>
      </c>
    </row>
    <row r="7" spans="1:5" ht="21.75" customHeight="1" x14ac:dyDescent="0.3">
      <c r="A7" s="31" t="s">
        <v>57</v>
      </c>
    </row>
    <row r="8" spans="1:5" ht="21.75" customHeight="1" x14ac:dyDescent="0.3">
      <c r="A8" s="31" t="s">
        <v>46</v>
      </c>
    </row>
    <row r="9" spans="1:5" ht="21.75" customHeight="1" x14ac:dyDescent="0.3">
      <c r="A9" s="31" t="s">
        <v>38</v>
      </c>
    </row>
    <row r="10" spans="1:5" ht="21.75" customHeight="1" x14ac:dyDescent="0.3">
      <c r="A10" s="31" t="s">
        <v>5</v>
      </c>
    </row>
    <row r="11" spans="1:5" ht="21.75" customHeight="1" x14ac:dyDescent="0.3">
      <c r="A11" s="31" t="s">
        <v>37</v>
      </c>
    </row>
    <row r="12" spans="1:5" ht="21.75" customHeight="1" x14ac:dyDescent="0.3">
      <c r="A12" s="31" t="s">
        <v>66</v>
      </c>
    </row>
    <row r="13" spans="1:5" ht="21.75" customHeight="1" x14ac:dyDescent="0.3">
      <c r="A13" s="31" t="s">
        <v>48</v>
      </c>
    </row>
    <row r="14" spans="1:5" ht="21.75" customHeight="1" x14ac:dyDescent="0.3">
      <c r="A14" s="31" t="s">
        <v>77</v>
      </c>
    </row>
    <row r="15" spans="1:5" ht="21.75" customHeight="1" x14ac:dyDescent="0.3">
      <c r="A15" s="31" t="s">
        <v>90</v>
      </c>
    </row>
    <row r="16" spans="1:5" ht="21.75" customHeight="1" x14ac:dyDescent="0.3">
      <c r="A16" s="31" t="s">
        <v>41</v>
      </c>
    </row>
    <row r="17" spans="1:1" ht="21.75" customHeight="1" x14ac:dyDescent="0.3">
      <c r="A17" s="31" t="s">
        <v>73</v>
      </c>
    </row>
    <row r="18" spans="1:1" ht="21.75" customHeight="1" x14ac:dyDescent="0.3">
      <c r="A18" s="31" t="s">
        <v>55</v>
      </c>
    </row>
    <row r="19" spans="1:1" ht="21.75" customHeight="1" x14ac:dyDescent="0.3">
      <c r="A19" s="31" t="s">
        <v>56</v>
      </c>
    </row>
    <row r="20" spans="1:1" ht="21.75" customHeight="1" x14ac:dyDescent="0.3">
      <c r="A20" s="31" t="s">
        <v>13</v>
      </c>
    </row>
    <row r="21" spans="1:1" ht="21.75" customHeight="1" x14ac:dyDescent="0.3">
      <c r="A21" s="31" t="s">
        <v>70</v>
      </c>
    </row>
    <row r="22" spans="1:1" ht="21.75" customHeight="1" x14ac:dyDescent="0.3">
      <c r="A22" s="31" t="s">
        <v>40</v>
      </c>
    </row>
    <row r="23" spans="1:1" ht="21.75" customHeight="1" x14ac:dyDescent="0.3">
      <c r="A23" s="31" t="s">
        <v>6</v>
      </c>
    </row>
    <row r="24" spans="1:1" ht="21.75" customHeight="1" x14ac:dyDescent="0.3">
      <c r="A24" s="31" t="s">
        <v>69</v>
      </c>
    </row>
    <row r="25" spans="1:1" ht="21.75" customHeight="1" x14ac:dyDescent="0.3">
      <c r="A25" s="31" t="s">
        <v>91</v>
      </c>
    </row>
    <row r="26" spans="1:1" ht="21.75" customHeight="1" x14ac:dyDescent="0.3">
      <c r="A26" s="31" t="s">
        <v>63</v>
      </c>
    </row>
    <row r="27" spans="1:1" ht="21.75" customHeight="1" x14ac:dyDescent="0.3">
      <c r="A27" s="31" t="s">
        <v>92</v>
      </c>
    </row>
    <row r="28" spans="1:1" ht="21.75" customHeight="1" x14ac:dyDescent="0.3">
      <c r="A28" s="33" t="s">
        <v>12</v>
      </c>
    </row>
    <row r="29" spans="1:1" ht="21.75" customHeight="1" x14ac:dyDescent="0.3">
      <c r="A29" s="31" t="s">
        <v>50</v>
      </c>
    </row>
    <row r="30" spans="1:1" ht="21.75" customHeight="1" x14ac:dyDescent="0.3">
      <c r="A30" s="31" t="s">
        <v>24</v>
      </c>
    </row>
    <row r="31" spans="1:1" ht="21.75" customHeight="1" x14ac:dyDescent="0.3">
      <c r="A31" s="31" t="s">
        <v>43</v>
      </c>
    </row>
    <row r="32" spans="1:1" ht="21.75" customHeight="1" x14ac:dyDescent="0.3">
      <c r="A32" s="31" t="s">
        <v>15</v>
      </c>
    </row>
    <row r="33" spans="1:1" ht="21.75" customHeight="1" x14ac:dyDescent="0.3">
      <c r="A33" s="31" t="s">
        <v>49</v>
      </c>
    </row>
    <row r="34" spans="1:1" ht="21.75" customHeight="1" x14ac:dyDescent="0.3">
      <c r="A34" s="31" t="s">
        <v>7</v>
      </c>
    </row>
    <row r="35" spans="1:1" ht="21.75" customHeight="1" x14ac:dyDescent="0.3">
      <c r="A35" s="31" t="s">
        <v>9</v>
      </c>
    </row>
    <row r="36" spans="1:1" ht="21.75" customHeight="1" x14ac:dyDescent="0.3">
      <c r="A36" s="31" t="s">
        <v>39</v>
      </c>
    </row>
    <row r="37" spans="1:1" ht="21.75" customHeight="1" x14ac:dyDescent="0.3">
      <c r="A37" s="31" t="s">
        <v>78</v>
      </c>
    </row>
    <row r="38" spans="1:1" ht="21.75" customHeight="1" x14ac:dyDescent="0.3">
      <c r="A38" s="31" t="s">
        <v>93</v>
      </c>
    </row>
    <row r="39" spans="1:1" ht="21.75" customHeight="1" x14ac:dyDescent="0.3">
      <c r="A39" s="31" t="s">
        <v>60</v>
      </c>
    </row>
    <row r="40" spans="1:1" ht="21.75" customHeight="1" x14ac:dyDescent="0.3">
      <c r="A40" s="31" t="s">
        <v>27</v>
      </c>
    </row>
    <row r="41" spans="1:1" ht="21.75" customHeight="1" x14ac:dyDescent="0.3">
      <c r="A41" s="31" t="s">
        <v>94</v>
      </c>
    </row>
    <row r="42" spans="1:1" ht="21.75" customHeight="1" x14ac:dyDescent="0.3">
      <c r="A42" s="31" t="s">
        <v>29</v>
      </c>
    </row>
    <row r="43" spans="1:1" ht="21.75" customHeight="1" x14ac:dyDescent="0.3">
      <c r="A43" s="31" t="s">
        <v>18</v>
      </c>
    </row>
    <row r="44" spans="1:1" ht="21.75" customHeight="1" x14ac:dyDescent="0.3">
      <c r="A44" s="31" t="s">
        <v>3</v>
      </c>
    </row>
    <row r="45" spans="1:1" ht="21.75" customHeight="1" x14ac:dyDescent="0.3">
      <c r="A45" s="31" t="s">
        <v>22</v>
      </c>
    </row>
    <row r="46" spans="1:1" ht="21.75" customHeight="1" x14ac:dyDescent="0.3">
      <c r="A46" s="31" t="s">
        <v>67</v>
      </c>
    </row>
    <row r="47" spans="1:1" ht="21.75" customHeight="1" x14ac:dyDescent="0.3">
      <c r="A47" s="31" t="s">
        <v>30</v>
      </c>
    </row>
    <row r="48" spans="1:1" ht="21.75" customHeight="1" x14ac:dyDescent="0.3">
      <c r="A48" s="31" t="s">
        <v>36</v>
      </c>
    </row>
    <row r="49" spans="1:1" ht="21.75" customHeight="1" x14ac:dyDescent="0.3">
      <c r="A49" s="31" t="s">
        <v>32</v>
      </c>
    </row>
    <row r="50" spans="1:1" ht="21.75" customHeight="1" x14ac:dyDescent="0.3">
      <c r="A50" s="31" t="s">
        <v>95</v>
      </c>
    </row>
    <row r="51" spans="1:1" ht="21.75" customHeight="1" x14ac:dyDescent="0.3">
      <c r="A51" s="31" t="s">
        <v>16</v>
      </c>
    </row>
    <row r="52" spans="1:1" ht="21.75" customHeight="1" x14ac:dyDescent="0.3">
      <c r="A52" s="31" t="s">
        <v>45</v>
      </c>
    </row>
    <row r="53" spans="1:1" ht="21.75" customHeight="1" x14ac:dyDescent="0.3">
      <c r="A53" s="31" t="s">
        <v>96</v>
      </c>
    </row>
    <row r="54" spans="1:1" ht="21.75" customHeight="1" x14ac:dyDescent="0.3">
      <c r="A54" s="31" t="s">
        <v>97</v>
      </c>
    </row>
    <row r="55" spans="1:1" ht="21.75" customHeight="1" x14ac:dyDescent="0.3">
      <c r="A55" s="31" t="s">
        <v>17</v>
      </c>
    </row>
    <row r="56" spans="1:1" ht="21.75" customHeight="1" x14ac:dyDescent="0.3">
      <c r="A56" s="31" t="s">
        <v>8</v>
      </c>
    </row>
    <row r="57" spans="1:1" ht="21.75" customHeight="1" x14ac:dyDescent="0.3">
      <c r="A57" s="31" t="s">
        <v>26</v>
      </c>
    </row>
    <row r="58" spans="1:1" ht="21.75" customHeight="1" x14ac:dyDescent="0.3">
      <c r="A58" s="31" t="s">
        <v>54</v>
      </c>
    </row>
    <row r="59" spans="1:1" ht="21.75" customHeight="1" x14ac:dyDescent="0.3">
      <c r="A59" s="31" t="s">
        <v>31</v>
      </c>
    </row>
    <row r="60" spans="1:1" ht="21.75" customHeight="1" x14ac:dyDescent="0.3">
      <c r="A60" s="31" t="s">
        <v>59</v>
      </c>
    </row>
    <row r="61" spans="1:1" ht="21.75" customHeight="1" x14ac:dyDescent="0.3">
      <c r="A61" s="31" t="s">
        <v>10</v>
      </c>
    </row>
    <row r="62" spans="1:1" ht="21.75" customHeight="1" x14ac:dyDescent="0.3">
      <c r="A62" s="31" t="s">
        <v>53</v>
      </c>
    </row>
    <row r="63" spans="1:1" ht="21.75" customHeight="1" x14ac:dyDescent="0.3">
      <c r="A63" s="31" t="s">
        <v>76</v>
      </c>
    </row>
    <row r="64" spans="1:1" ht="21.75" customHeight="1" x14ac:dyDescent="0.3">
      <c r="A64" s="31" t="s">
        <v>79</v>
      </c>
    </row>
    <row r="65" spans="1:2" ht="21.75" customHeight="1" x14ac:dyDescent="0.3">
      <c r="A65" s="31" t="s">
        <v>98</v>
      </c>
    </row>
    <row r="66" spans="1:2" ht="21.75" customHeight="1" x14ac:dyDescent="0.3">
      <c r="A66" s="31" t="s">
        <v>44</v>
      </c>
    </row>
    <row r="67" spans="1:2" ht="21.75" customHeight="1" x14ac:dyDescent="0.3">
      <c r="A67" s="31" t="s">
        <v>28</v>
      </c>
    </row>
    <row r="68" spans="1:2" ht="21.75" customHeight="1" x14ac:dyDescent="0.3">
      <c r="A68" s="31" t="s">
        <v>14</v>
      </c>
    </row>
    <row r="69" spans="1:2" ht="21.75" customHeight="1" x14ac:dyDescent="0.3">
      <c r="A69" s="31" t="s">
        <v>64</v>
      </c>
    </row>
    <row r="70" spans="1:2" ht="21.75" customHeight="1" x14ac:dyDescent="0.3">
      <c r="A70" s="31" t="s">
        <v>4</v>
      </c>
    </row>
    <row r="71" spans="1:2" ht="21.75" customHeight="1" x14ac:dyDescent="0.3">
      <c r="A71" s="31" t="s">
        <v>58</v>
      </c>
    </row>
    <row r="72" spans="1:2" ht="21.75" customHeight="1" x14ac:dyDescent="0.3">
      <c r="A72" s="31" t="s">
        <v>68</v>
      </c>
    </row>
    <row r="73" spans="1:2" ht="21.75" customHeight="1" x14ac:dyDescent="0.3">
      <c r="A73" s="31" t="s">
        <v>74</v>
      </c>
    </row>
    <row r="74" spans="1:2" ht="21.75" customHeight="1" x14ac:dyDescent="0.3">
      <c r="A74" s="31" t="s">
        <v>71</v>
      </c>
    </row>
    <row r="75" spans="1:2" ht="21.75" customHeight="1" x14ac:dyDescent="0.3">
      <c r="A75" s="31" t="s">
        <v>61</v>
      </c>
    </row>
    <row r="76" spans="1:2" ht="21.75" customHeight="1" x14ac:dyDescent="0.3">
      <c r="A76" s="31" t="s">
        <v>72</v>
      </c>
    </row>
    <row r="77" spans="1:2" ht="21.75" customHeight="1" x14ac:dyDescent="0.3">
      <c r="A77" s="31" t="s">
        <v>33</v>
      </c>
    </row>
    <row r="78" spans="1:2" ht="21.75" customHeight="1" x14ac:dyDescent="0.3">
      <c r="A78" s="31" t="s">
        <v>99</v>
      </c>
      <c r="B78" s="31" t="s">
        <v>327</v>
      </c>
    </row>
    <row r="79" spans="1:2" ht="21.75" customHeight="1" x14ac:dyDescent="0.3">
      <c r="A79" s="1431" t="s">
        <v>326</v>
      </c>
    </row>
    <row r="80" spans="1:2" ht="21.75" customHeight="1" x14ac:dyDescent="0.3">
      <c r="A80" s="197"/>
    </row>
    <row r="81" spans="1:5" ht="21.75" customHeight="1" x14ac:dyDescent="0.3">
      <c r="A81" s="32"/>
    </row>
    <row r="82" spans="1:5" ht="21.75" customHeight="1" x14ac:dyDescent="0.3">
      <c r="A82" s="32"/>
    </row>
    <row r="83" spans="1:5" ht="21.75" customHeight="1" x14ac:dyDescent="0.3">
      <c r="A83" s="32"/>
    </row>
    <row r="84" spans="1:5" s="194" customFormat="1" ht="21.75" customHeight="1" x14ac:dyDescent="0.3">
      <c r="A84" s="32"/>
      <c r="C84" s="195"/>
      <c r="E84" s="34"/>
    </row>
    <row r="85" spans="1:5" s="194" customFormat="1" ht="21.75" customHeight="1" x14ac:dyDescent="0.3">
      <c r="A85" s="203"/>
      <c r="C85" s="195"/>
      <c r="E85" s="34"/>
    </row>
    <row r="86" spans="1:5" s="194" customFormat="1" ht="21.75" customHeight="1" x14ac:dyDescent="0.3">
      <c r="A86" s="32"/>
      <c r="C86" s="195"/>
      <c r="E86" s="34"/>
    </row>
    <row r="87" spans="1:5" s="194" customFormat="1" ht="18.75" x14ac:dyDescent="0.3">
      <c r="A87" s="32"/>
      <c r="C87" s="195"/>
      <c r="E87" s="34"/>
    </row>
    <row r="88" spans="1:5" s="194" customFormat="1" ht="18.75" x14ac:dyDescent="0.3">
      <c r="A88" s="32"/>
      <c r="C88" s="195"/>
      <c r="E88" s="34"/>
    </row>
    <row r="89" spans="1:5" s="194" customFormat="1" ht="18.75" x14ac:dyDescent="0.3">
      <c r="A89" s="32"/>
      <c r="C89" s="195"/>
      <c r="E89" s="34"/>
    </row>
    <row r="90" spans="1:5" s="194" customFormat="1" ht="18.75" x14ac:dyDescent="0.3">
      <c r="A90" s="32"/>
      <c r="C90" s="195"/>
      <c r="E90" s="34"/>
    </row>
    <row r="91" spans="1:5" s="194" customFormat="1" ht="18.75" x14ac:dyDescent="0.3">
      <c r="A91" s="32"/>
      <c r="C91" s="195"/>
      <c r="E91" s="34"/>
    </row>
    <row r="92" spans="1:5" s="194" customFormat="1" ht="18.75" x14ac:dyDescent="0.3">
      <c r="A92" s="32"/>
      <c r="C92" s="195"/>
      <c r="E92" s="34"/>
    </row>
    <row r="93" spans="1:5" s="194" customFormat="1" ht="18.75" x14ac:dyDescent="0.3">
      <c r="A93" s="32"/>
      <c r="C93" s="195"/>
      <c r="E93" s="34"/>
    </row>
    <row r="94" spans="1:5" s="194" customFormat="1" ht="18.75" x14ac:dyDescent="0.3">
      <c r="A94" s="32"/>
      <c r="C94" s="195"/>
      <c r="E94" s="34"/>
    </row>
    <row r="95" spans="1:5" s="194" customFormat="1" ht="18.75" x14ac:dyDescent="0.3">
      <c r="A95" s="32"/>
      <c r="C95" s="195"/>
      <c r="E95" s="34"/>
    </row>
    <row r="96" spans="1:5" s="194" customFormat="1" ht="18.75" x14ac:dyDescent="0.3">
      <c r="A96" s="32"/>
      <c r="C96" s="195"/>
      <c r="E96" s="34"/>
    </row>
    <row r="97" spans="1:5" s="194" customFormat="1" ht="18.75" x14ac:dyDescent="0.3">
      <c r="A97" s="32"/>
      <c r="C97" s="195"/>
      <c r="E97" s="34"/>
    </row>
    <row r="98" spans="1:5" s="194" customFormat="1" ht="18.75" x14ac:dyDescent="0.3">
      <c r="A98" s="32"/>
      <c r="C98" s="195"/>
      <c r="E98" s="34"/>
    </row>
    <row r="99" spans="1:5" s="194" customFormat="1" ht="18.75" x14ac:dyDescent="0.3">
      <c r="A99" s="32"/>
      <c r="C99" s="195"/>
      <c r="E99" s="34"/>
    </row>
    <row r="100" spans="1:5" s="194" customFormat="1" ht="18.75" x14ac:dyDescent="0.3">
      <c r="A100" s="32"/>
      <c r="C100" s="195"/>
      <c r="E100" s="34"/>
    </row>
    <row r="101" spans="1:5" s="194" customFormat="1" ht="18.75" x14ac:dyDescent="0.3">
      <c r="A101" s="32"/>
      <c r="C101" s="195"/>
      <c r="E101" s="34"/>
    </row>
    <row r="102" spans="1:5" s="194" customFormat="1" ht="18.75" x14ac:dyDescent="0.3">
      <c r="A102" s="32"/>
      <c r="C102" s="195"/>
      <c r="E102" s="34"/>
    </row>
    <row r="103" spans="1:5" s="194" customFormat="1" ht="18.75" x14ac:dyDescent="0.3">
      <c r="A103" s="32"/>
      <c r="C103" s="195"/>
      <c r="E103" s="34"/>
    </row>
    <row r="104" spans="1:5" s="194" customFormat="1" ht="18.75" x14ac:dyDescent="0.3">
      <c r="A104" s="32"/>
      <c r="C104" s="195"/>
      <c r="E104" s="34"/>
    </row>
    <row r="105" spans="1:5" s="194" customFormat="1" ht="18.75" x14ac:dyDescent="0.3">
      <c r="A105" s="32"/>
      <c r="C105" s="195"/>
      <c r="E105" s="34"/>
    </row>
    <row r="106" spans="1:5" s="194" customFormat="1" ht="18.75" x14ac:dyDescent="0.3">
      <c r="A106" s="32"/>
      <c r="C106" s="195"/>
      <c r="E106" s="34"/>
    </row>
    <row r="107" spans="1:5" s="194" customFormat="1" ht="18.75" x14ac:dyDescent="0.3">
      <c r="A107" s="32"/>
      <c r="C107" s="195"/>
      <c r="E107" s="34"/>
    </row>
    <row r="108" spans="1:5" s="194" customFormat="1" ht="18.75" x14ac:dyDescent="0.3">
      <c r="A108" s="32"/>
      <c r="C108" s="195"/>
      <c r="E108" s="34"/>
    </row>
    <row r="109" spans="1:5" s="194" customFormat="1" ht="18.75" x14ac:dyDescent="0.3">
      <c r="A109" s="32"/>
      <c r="C109" s="195"/>
      <c r="E109" s="34"/>
    </row>
    <row r="110" spans="1:5" s="194" customFormat="1" ht="18.75" x14ac:dyDescent="0.3">
      <c r="A110" s="32"/>
      <c r="C110" s="195"/>
      <c r="E110" s="34"/>
    </row>
    <row r="111" spans="1:5" s="194" customFormat="1" ht="18.75" x14ac:dyDescent="0.3">
      <c r="A111" s="32"/>
      <c r="C111" s="195"/>
      <c r="E111" s="34"/>
    </row>
    <row r="112" spans="1:5" s="194" customFormat="1" ht="18.75" x14ac:dyDescent="0.3">
      <c r="A112" s="32"/>
      <c r="C112" s="195"/>
      <c r="E112" s="34"/>
    </row>
    <row r="113" spans="1:5" s="194" customFormat="1" ht="18.75" x14ac:dyDescent="0.3">
      <c r="A113" s="32"/>
      <c r="C113" s="195"/>
      <c r="E113" s="34"/>
    </row>
    <row r="114" spans="1:5" s="194" customFormat="1" ht="18.75" x14ac:dyDescent="0.3">
      <c r="A114" s="32"/>
      <c r="C114" s="195"/>
      <c r="E114" s="34"/>
    </row>
    <row r="115" spans="1:5" s="194" customFormat="1" ht="18.75" x14ac:dyDescent="0.3">
      <c r="A115" s="32"/>
      <c r="C115" s="195"/>
      <c r="E115" s="34"/>
    </row>
    <row r="116" spans="1:5" s="194" customFormat="1" ht="18.75" x14ac:dyDescent="0.3">
      <c r="A116" s="32"/>
      <c r="C116" s="195"/>
      <c r="E116" s="34"/>
    </row>
    <row r="117" spans="1:5" s="194" customFormat="1" ht="18.75" x14ac:dyDescent="0.3">
      <c r="A117" s="32"/>
      <c r="C117" s="195"/>
      <c r="E117" s="34"/>
    </row>
    <row r="118" spans="1:5" s="194" customFormat="1" ht="18.75" x14ac:dyDescent="0.3">
      <c r="A118" s="32"/>
      <c r="C118" s="195"/>
      <c r="E118" s="34"/>
    </row>
    <row r="119" spans="1:5" s="194" customFormat="1" ht="18.75" x14ac:dyDescent="0.3">
      <c r="A119" s="32"/>
      <c r="C119" s="195"/>
      <c r="E119" s="34"/>
    </row>
    <row r="120" spans="1:5" s="194" customFormat="1" ht="18.75" x14ac:dyDescent="0.3">
      <c r="A120" s="32"/>
      <c r="C120" s="195"/>
      <c r="E120" s="34"/>
    </row>
    <row r="121" spans="1:5" s="194" customFormat="1" ht="18.75" x14ac:dyDescent="0.3">
      <c r="A121" s="32"/>
      <c r="C121" s="195"/>
      <c r="E121" s="34"/>
    </row>
    <row r="122" spans="1:5" s="194" customFormat="1" ht="18.75" x14ac:dyDescent="0.3">
      <c r="A122" s="32"/>
      <c r="C122" s="195"/>
      <c r="E122" s="34"/>
    </row>
    <row r="123" spans="1:5" s="194" customFormat="1" ht="18.75" x14ac:dyDescent="0.3">
      <c r="A123" s="32"/>
      <c r="C123" s="195"/>
      <c r="E123" s="34"/>
    </row>
    <row r="124" spans="1:5" s="194" customFormat="1" ht="18.75" x14ac:dyDescent="0.3">
      <c r="A124" s="32"/>
      <c r="C124" s="195"/>
      <c r="E124" s="34"/>
    </row>
    <row r="125" spans="1:5" s="194" customFormat="1" ht="18.75" x14ac:dyDescent="0.3">
      <c r="A125" s="32"/>
      <c r="C125" s="195"/>
      <c r="E125" s="34"/>
    </row>
    <row r="126" spans="1:5" s="194" customFormat="1" ht="18.75" x14ac:dyDescent="0.3">
      <c r="A126" s="32"/>
      <c r="C126" s="195"/>
      <c r="E126" s="34"/>
    </row>
    <row r="127" spans="1:5" s="194" customFormat="1" ht="18.75" x14ac:dyDescent="0.3">
      <c r="A127" s="32"/>
      <c r="C127" s="195"/>
      <c r="E127" s="34"/>
    </row>
    <row r="128" spans="1:5" s="194" customFormat="1" ht="18.75" x14ac:dyDescent="0.3">
      <c r="A128" s="32"/>
      <c r="C128" s="195"/>
      <c r="E128" s="34"/>
    </row>
    <row r="129" spans="1:5" s="194" customFormat="1" ht="18.75" x14ac:dyDescent="0.3">
      <c r="A129" s="32"/>
      <c r="C129" s="195"/>
      <c r="E129" s="34"/>
    </row>
    <row r="130" spans="1:5" s="194" customFormat="1" ht="18.75" x14ac:dyDescent="0.3">
      <c r="A130" s="32"/>
      <c r="C130" s="195"/>
      <c r="E130" s="34"/>
    </row>
    <row r="131" spans="1:5" s="194" customFormat="1" ht="18.75" x14ac:dyDescent="0.3">
      <c r="A131" s="32"/>
      <c r="C131" s="195"/>
      <c r="E131" s="34"/>
    </row>
    <row r="132" spans="1:5" s="194" customFormat="1" ht="18.75" x14ac:dyDescent="0.3">
      <c r="A132" s="32"/>
      <c r="C132" s="195"/>
      <c r="E132" s="34"/>
    </row>
    <row r="133" spans="1:5" s="194" customFormat="1" ht="18.75" x14ac:dyDescent="0.3">
      <c r="A133" s="32"/>
      <c r="C133" s="195"/>
      <c r="E133" s="34"/>
    </row>
    <row r="134" spans="1:5" s="194" customFormat="1" ht="18.75" x14ac:dyDescent="0.3">
      <c r="A134" s="32"/>
      <c r="C134" s="195"/>
      <c r="E134" s="34"/>
    </row>
    <row r="135" spans="1:5" s="194" customFormat="1" ht="18.75" x14ac:dyDescent="0.3">
      <c r="A135" s="32"/>
      <c r="C135" s="195"/>
      <c r="E135" s="34"/>
    </row>
    <row r="136" spans="1:5" s="194" customFormat="1" ht="18.75" x14ac:dyDescent="0.3">
      <c r="A136" s="32"/>
      <c r="C136" s="195"/>
      <c r="E136" s="34"/>
    </row>
    <row r="137" spans="1:5" s="194" customFormat="1" ht="18.75" x14ac:dyDescent="0.3">
      <c r="A137" s="32"/>
      <c r="C137" s="195"/>
      <c r="E137" s="34"/>
    </row>
    <row r="138" spans="1:5" s="194" customFormat="1" ht="18.75" x14ac:dyDescent="0.3">
      <c r="A138" s="32"/>
      <c r="C138" s="195"/>
      <c r="E138" s="34"/>
    </row>
    <row r="139" spans="1:5" s="194" customFormat="1" ht="18.75" x14ac:dyDescent="0.3">
      <c r="A139" s="32"/>
      <c r="C139" s="195"/>
      <c r="E139" s="34"/>
    </row>
    <row r="140" spans="1:5" s="194" customFormat="1" ht="18.75" x14ac:dyDescent="0.3">
      <c r="A140" s="32"/>
      <c r="C140" s="195"/>
      <c r="E140" s="34"/>
    </row>
    <row r="141" spans="1:5" s="194" customFormat="1" ht="18.75" x14ac:dyDescent="0.3">
      <c r="A141" s="32"/>
      <c r="C141" s="195"/>
      <c r="E141" s="34"/>
    </row>
    <row r="142" spans="1:5" s="194" customFormat="1" ht="18.75" x14ac:dyDescent="0.3">
      <c r="A142" s="32"/>
      <c r="C142" s="195"/>
      <c r="E142" s="34"/>
    </row>
    <row r="143" spans="1:5" s="194" customFormat="1" ht="18.75" x14ac:dyDescent="0.3">
      <c r="A143" s="32"/>
      <c r="C143" s="195"/>
      <c r="E143" s="34"/>
    </row>
    <row r="144" spans="1:5" s="194" customFormat="1" ht="18.75" x14ac:dyDescent="0.3">
      <c r="A144" s="32"/>
      <c r="C144" s="195"/>
      <c r="E144" s="34"/>
    </row>
    <row r="145" spans="1:5" s="194" customFormat="1" ht="18.75" x14ac:dyDescent="0.3">
      <c r="A145" s="32"/>
      <c r="C145" s="195"/>
      <c r="E145" s="34"/>
    </row>
    <row r="146" spans="1:5" s="194" customFormat="1" ht="18.75" x14ac:dyDescent="0.3">
      <c r="A146" s="32"/>
      <c r="C146" s="195"/>
      <c r="E146" s="34"/>
    </row>
    <row r="147" spans="1:5" s="194" customFormat="1" ht="18.75" x14ac:dyDescent="0.3">
      <c r="A147" s="32"/>
      <c r="C147" s="195"/>
      <c r="E147" s="34"/>
    </row>
    <row r="148" spans="1:5" s="194" customFormat="1" ht="18.75" x14ac:dyDescent="0.3">
      <c r="A148" s="32"/>
      <c r="C148" s="195"/>
      <c r="E148" s="34"/>
    </row>
    <row r="149" spans="1:5" s="194" customFormat="1" ht="18.75" x14ac:dyDescent="0.3">
      <c r="A149" s="32"/>
      <c r="C149" s="195"/>
      <c r="E149" s="34"/>
    </row>
    <row r="150" spans="1:5" s="194" customFormat="1" ht="18.75" x14ac:dyDescent="0.3">
      <c r="A150" s="32"/>
      <c r="C150" s="195"/>
      <c r="E150" s="34"/>
    </row>
    <row r="151" spans="1:5" s="194" customFormat="1" ht="18.75" x14ac:dyDescent="0.3">
      <c r="A151" s="32"/>
      <c r="C151" s="195"/>
      <c r="E151" s="34"/>
    </row>
    <row r="152" spans="1:5" s="194" customFormat="1" ht="18.75" x14ac:dyDescent="0.3">
      <c r="A152" s="196"/>
      <c r="C152" s="195"/>
      <c r="E152" s="34"/>
    </row>
    <row r="153" spans="1:5" s="194" customFormat="1" ht="18.75" x14ac:dyDescent="0.3">
      <c r="A153" s="196"/>
      <c r="C153" s="195"/>
      <c r="E153" s="34"/>
    </row>
    <row r="154" spans="1:5" s="194" customFormat="1" ht="18.75" x14ac:dyDescent="0.3">
      <c r="A154" s="196"/>
      <c r="C154" s="195"/>
      <c r="E154" s="34"/>
    </row>
    <row r="155" spans="1:5" s="194" customFormat="1" ht="18.75" x14ac:dyDescent="0.3">
      <c r="A155" s="196"/>
      <c r="C155" s="195"/>
      <c r="E155" s="34"/>
    </row>
    <row r="156" spans="1:5" s="194" customFormat="1" ht="18.75" x14ac:dyDescent="0.3">
      <c r="A156" s="196"/>
      <c r="C156" s="195"/>
      <c r="E156" s="34"/>
    </row>
    <row r="157" spans="1:5" s="194" customFormat="1" ht="18.75" x14ac:dyDescent="0.3">
      <c r="A157" s="196"/>
      <c r="C157" s="195"/>
      <c r="E157" s="34"/>
    </row>
    <row r="158" spans="1:5" s="194" customFormat="1" ht="18.75" x14ac:dyDescent="0.3">
      <c r="A158" s="196"/>
      <c r="C158" s="195"/>
      <c r="E158" s="34"/>
    </row>
    <row r="159" spans="1:5" s="194" customFormat="1" ht="18.75" x14ac:dyDescent="0.3">
      <c r="A159" s="196"/>
      <c r="C159" s="195"/>
      <c r="E159" s="34"/>
    </row>
    <row r="160" spans="1:5" s="194" customFormat="1" ht="18.75" x14ac:dyDescent="0.3">
      <c r="A160" s="196"/>
      <c r="C160" s="195"/>
      <c r="E160" s="34"/>
    </row>
    <row r="161" spans="1:5" s="194" customFormat="1" ht="18.75" x14ac:dyDescent="0.3">
      <c r="A161" s="196"/>
      <c r="C161" s="195"/>
      <c r="E161" s="34"/>
    </row>
    <row r="162" spans="1:5" s="194" customFormat="1" ht="18.75" x14ac:dyDescent="0.3">
      <c r="A162" s="196"/>
      <c r="C162" s="195"/>
      <c r="E162" s="34"/>
    </row>
    <row r="163" spans="1:5" s="194" customFormat="1" ht="18.75" x14ac:dyDescent="0.3">
      <c r="A163" s="196"/>
      <c r="C163" s="195"/>
      <c r="E163" s="34"/>
    </row>
    <row r="164" spans="1:5" s="194" customFormat="1" ht="18.75" x14ac:dyDescent="0.3">
      <c r="A164" s="196"/>
      <c r="C164" s="195"/>
      <c r="E164" s="34"/>
    </row>
    <row r="165" spans="1:5" s="194" customFormat="1" ht="18.75" x14ac:dyDescent="0.3">
      <c r="A165" s="196"/>
      <c r="C165" s="195"/>
      <c r="E165" s="34"/>
    </row>
    <row r="166" spans="1:5" s="194" customFormat="1" ht="18.75" x14ac:dyDescent="0.3">
      <c r="A166" s="196"/>
      <c r="C166" s="195"/>
      <c r="E166" s="34"/>
    </row>
    <row r="167" spans="1:5" s="194" customFormat="1" ht="18.75" x14ac:dyDescent="0.3">
      <c r="A167" s="196"/>
      <c r="C167" s="195"/>
      <c r="E167" s="34"/>
    </row>
    <row r="168" spans="1:5" s="194" customFormat="1" ht="18.75" x14ac:dyDescent="0.3">
      <c r="A168" s="196"/>
      <c r="C168" s="195"/>
      <c r="E168" s="34"/>
    </row>
    <row r="169" spans="1:5" s="194" customFormat="1" ht="18.75" x14ac:dyDescent="0.3">
      <c r="A169" s="196"/>
      <c r="C169" s="195"/>
      <c r="E169" s="34"/>
    </row>
    <row r="170" spans="1:5" s="194" customFormat="1" ht="18.75" x14ac:dyDescent="0.3">
      <c r="A170" s="196"/>
      <c r="C170" s="195"/>
      <c r="E170" s="34"/>
    </row>
    <row r="171" spans="1:5" s="194" customFormat="1" ht="18.75" x14ac:dyDescent="0.3">
      <c r="A171" s="196"/>
      <c r="C171" s="195"/>
      <c r="E171" s="34"/>
    </row>
    <row r="172" spans="1:5" s="194" customFormat="1" ht="18.75" x14ac:dyDescent="0.3">
      <c r="A172" s="196"/>
      <c r="C172" s="195"/>
      <c r="E172" s="34"/>
    </row>
    <row r="173" spans="1:5" s="194" customFormat="1" ht="18.75" x14ac:dyDescent="0.3">
      <c r="A173" s="196"/>
      <c r="C173" s="195"/>
      <c r="E173" s="34"/>
    </row>
    <row r="174" spans="1:5" s="194" customFormat="1" ht="18.75" x14ac:dyDescent="0.3">
      <c r="A174" s="196"/>
      <c r="C174" s="195"/>
      <c r="E174" s="34"/>
    </row>
    <row r="175" spans="1:5" s="194" customFormat="1" ht="18.75" x14ac:dyDescent="0.3">
      <c r="A175" s="196"/>
      <c r="C175" s="195"/>
      <c r="E175" s="34"/>
    </row>
    <row r="176" spans="1:5" s="194" customFormat="1" ht="18.75" x14ac:dyDescent="0.3">
      <c r="A176" s="196"/>
      <c r="C176" s="195"/>
      <c r="E176" s="34"/>
    </row>
    <row r="177" spans="1:5" s="194" customFormat="1" ht="18.75" x14ac:dyDescent="0.3">
      <c r="A177" s="196"/>
      <c r="C177" s="195"/>
      <c r="E177" s="34"/>
    </row>
    <row r="178" spans="1:5" s="194" customFormat="1" ht="18.75" x14ac:dyDescent="0.3">
      <c r="A178" s="196"/>
      <c r="C178" s="195"/>
      <c r="E178" s="34"/>
    </row>
    <row r="179" spans="1:5" s="194" customFormat="1" ht="18.75" x14ac:dyDescent="0.3">
      <c r="A179" s="196"/>
      <c r="C179" s="195"/>
      <c r="E179" s="34"/>
    </row>
    <row r="180" spans="1:5" s="194" customFormat="1" ht="18.75" x14ac:dyDescent="0.3">
      <c r="A180" s="196"/>
      <c r="C180" s="195"/>
      <c r="E180" s="34"/>
    </row>
    <row r="181" spans="1:5" s="194" customFormat="1" ht="18.75" x14ac:dyDescent="0.3">
      <c r="A181" s="196"/>
      <c r="C181" s="195"/>
      <c r="E181" s="34"/>
    </row>
    <row r="182" spans="1:5" s="194" customFormat="1" ht="18.75" x14ac:dyDescent="0.3">
      <c r="A182" s="196"/>
      <c r="C182" s="195"/>
      <c r="E182" s="34"/>
    </row>
    <row r="183" spans="1:5" s="194" customFormat="1" ht="18.75" x14ac:dyDescent="0.3">
      <c r="A183" s="196"/>
      <c r="C183" s="195"/>
      <c r="E183" s="34"/>
    </row>
    <row r="184" spans="1:5" s="194" customFormat="1" ht="18.75" x14ac:dyDescent="0.3">
      <c r="A184" s="196"/>
      <c r="C184" s="195"/>
      <c r="E184" s="34"/>
    </row>
    <row r="185" spans="1:5" s="194" customFormat="1" ht="18.75" x14ac:dyDescent="0.3">
      <c r="A185" s="196"/>
      <c r="C185" s="195"/>
      <c r="E185" s="34"/>
    </row>
    <row r="186" spans="1:5" s="194" customFormat="1" ht="18.75" x14ac:dyDescent="0.3">
      <c r="A186" s="196"/>
      <c r="C186" s="195"/>
      <c r="E186" s="34"/>
    </row>
    <row r="187" spans="1:5" s="194" customFormat="1" ht="18.75" x14ac:dyDescent="0.3">
      <c r="A187" s="196"/>
      <c r="C187" s="195"/>
      <c r="E187" s="34"/>
    </row>
    <row r="188" spans="1:5" s="194" customFormat="1" ht="18.75" x14ac:dyDescent="0.3">
      <c r="A188" s="196"/>
      <c r="C188" s="195"/>
      <c r="E188" s="34"/>
    </row>
    <row r="189" spans="1:5" s="194" customFormat="1" ht="18.75" x14ac:dyDescent="0.3">
      <c r="A189" s="196"/>
      <c r="C189" s="195"/>
      <c r="E189" s="34"/>
    </row>
    <row r="190" spans="1:5" s="194" customFormat="1" ht="18.75" x14ac:dyDescent="0.3">
      <c r="A190" s="196"/>
      <c r="C190" s="195"/>
      <c r="E190" s="34"/>
    </row>
    <row r="191" spans="1:5" s="194" customFormat="1" ht="18.75" x14ac:dyDescent="0.3">
      <c r="A191" s="196"/>
      <c r="C191" s="195"/>
      <c r="E191" s="34"/>
    </row>
    <row r="192" spans="1:5" s="194" customFormat="1" ht="18.75" x14ac:dyDescent="0.3">
      <c r="A192" s="196"/>
      <c r="C192" s="195"/>
      <c r="E192" s="34"/>
    </row>
    <row r="193" spans="1:5" s="194" customFormat="1" ht="18.75" x14ac:dyDescent="0.3">
      <c r="A193" s="196"/>
      <c r="C193" s="195"/>
      <c r="E193" s="34"/>
    </row>
    <row r="194" spans="1:5" s="194" customFormat="1" ht="18.75" x14ac:dyDescent="0.3">
      <c r="A194" s="196"/>
      <c r="C194" s="195"/>
      <c r="E194" s="34"/>
    </row>
    <row r="195" spans="1:5" s="194" customFormat="1" ht="18.75" x14ac:dyDescent="0.3">
      <c r="A195" s="196"/>
      <c r="C195" s="195"/>
      <c r="E195" s="34"/>
    </row>
    <row r="196" spans="1:5" s="194" customFormat="1" ht="18.75" x14ac:dyDescent="0.3">
      <c r="A196" s="196"/>
      <c r="C196" s="195"/>
      <c r="E196" s="34"/>
    </row>
    <row r="197" spans="1:5" s="194" customFormat="1" ht="18.75" x14ac:dyDescent="0.3">
      <c r="A197" s="196"/>
      <c r="C197" s="195"/>
      <c r="E197" s="34"/>
    </row>
    <row r="198" spans="1:5" s="194" customFormat="1" ht="18.75" x14ac:dyDescent="0.3">
      <c r="A198" s="196"/>
      <c r="C198" s="195"/>
      <c r="E198" s="34"/>
    </row>
    <row r="199" spans="1:5" s="194" customFormat="1" ht="18.75" x14ac:dyDescent="0.3">
      <c r="A199" s="196"/>
      <c r="C199" s="195"/>
      <c r="E199" s="34"/>
    </row>
    <row r="200" spans="1:5" s="194" customFormat="1" ht="18.75" x14ac:dyDescent="0.3">
      <c r="A200" s="196"/>
      <c r="C200" s="195"/>
      <c r="E200" s="34"/>
    </row>
    <row r="201" spans="1:5" s="194" customFormat="1" ht="18.75" x14ac:dyDescent="0.3">
      <c r="A201" s="196"/>
      <c r="C201" s="195"/>
      <c r="E201" s="34"/>
    </row>
    <row r="202" spans="1:5" s="194" customFormat="1" ht="18.75" x14ac:dyDescent="0.3">
      <c r="A202" s="196"/>
      <c r="C202" s="195"/>
      <c r="E202" s="34"/>
    </row>
    <row r="203" spans="1:5" s="194" customFormat="1" ht="18.75" x14ac:dyDescent="0.3">
      <c r="A203" s="196"/>
      <c r="C203" s="195"/>
      <c r="E203" s="34"/>
    </row>
    <row r="204" spans="1:5" s="194" customFormat="1" ht="18.75" x14ac:dyDescent="0.3">
      <c r="A204" s="196"/>
      <c r="C204" s="195"/>
      <c r="E204" s="34"/>
    </row>
    <row r="205" spans="1:5" s="194" customFormat="1" ht="18.75" x14ac:dyDescent="0.3">
      <c r="A205" s="196"/>
      <c r="C205" s="195"/>
      <c r="E205" s="34"/>
    </row>
    <row r="206" spans="1:5" s="194" customFormat="1" ht="18.75" x14ac:dyDescent="0.3">
      <c r="A206" s="196"/>
      <c r="C206" s="195"/>
      <c r="E206" s="34"/>
    </row>
    <row r="207" spans="1:5" s="194" customFormat="1" ht="18.75" x14ac:dyDescent="0.3">
      <c r="A207" s="196"/>
      <c r="C207" s="195"/>
      <c r="E207" s="34"/>
    </row>
    <row r="208" spans="1:5" s="194" customFormat="1" ht="18.75" x14ac:dyDescent="0.3">
      <c r="A208" s="196"/>
      <c r="C208" s="195"/>
      <c r="E208" s="34"/>
    </row>
    <row r="209" spans="1:5" s="194" customFormat="1" ht="18.75" x14ac:dyDescent="0.3">
      <c r="A209" s="196"/>
      <c r="C209" s="195"/>
      <c r="E209" s="34"/>
    </row>
    <row r="210" spans="1:5" s="194" customFormat="1" ht="18.75" x14ac:dyDescent="0.3">
      <c r="A210" s="196"/>
      <c r="C210" s="195"/>
      <c r="E210" s="34"/>
    </row>
    <row r="211" spans="1:5" s="194" customFormat="1" ht="18.75" x14ac:dyDescent="0.3">
      <c r="A211" s="196"/>
      <c r="C211" s="195"/>
      <c r="E211" s="34"/>
    </row>
    <row r="212" spans="1:5" s="194" customFormat="1" ht="18.75" x14ac:dyDescent="0.3">
      <c r="A212" s="196"/>
      <c r="C212" s="195"/>
      <c r="E212" s="34"/>
    </row>
    <row r="213" spans="1:5" s="194" customFormat="1" ht="18.75" x14ac:dyDescent="0.3">
      <c r="A213" s="196"/>
      <c r="C213" s="195"/>
      <c r="E213" s="34"/>
    </row>
    <row r="214" spans="1:5" s="194" customFormat="1" ht="18.75" x14ac:dyDescent="0.3">
      <c r="A214" s="196"/>
      <c r="C214" s="195"/>
      <c r="E214" s="34"/>
    </row>
    <row r="215" spans="1:5" s="194" customFormat="1" ht="18.75" x14ac:dyDescent="0.3">
      <c r="A215" s="196"/>
      <c r="C215" s="195"/>
      <c r="E215" s="34"/>
    </row>
    <row r="216" spans="1:5" s="194" customFormat="1" ht="18.75" x14ac:dyDescent="0.3">
      <c r="A216" s="196"/>
      <c r="C216" s="195"/>
      <c r="E216" s="34"/>
    </row>
    <row r="217" spans="1:5" s="194" customFormat="1" ht="18.75" x14ac:dyDescent="0.3">
      <c r="A217" s="196"/>
      <c r="C217" s="195"/>
      <c r="E217" s="34"/>
    </row>
    <row r="218" spans="1:5" s="194" customFormat="1" ht="18.75" x14ac:dyDescent="0.3">
      <c r="A218" s="196"/>
      <c r="C218" s="195"/>
      <c r="E218" s="34"/>
    </row>
    <row r="219" spans="1:5" s="194" customFormat="1" ht="18.75" x14ac:dyDescent="0.3">
      <c r="A219" s="196"/>
      <c r="C219" s="195"/>
      <c r="E219" s="34"/>
    </row>
    <row r="220" spans="1:5" s="194" customFormat="1" ht="18.75" x14ac:dyDescent="0.3">
      <c r="A220" s="196"/>
      <c r="C220" s="195"/>
      <c r="E220" s="34"/>
    </row>
    <row r="221" spans="1:5" s="194" customFormat="1" ht="18.75" x14ac:dyDescent="0.3">
      <c r="A221" s="196"/>
      <c r="C221" s="195"/>
      <c r="E221" s="34"/>
    </row>
    <row r="222" spans="1:5" s="194" customFormat="1" ht="18.75" x14ac:dyDescent="0.3">
      <c r="A222" s="196"/>
      <c r="C222" s="195"/>
      <c r="E222" s="34"/>
    </row>
    <row r="223" spans="1:5" s="194" customFormat="1" ht="18.75" x14ac:dyDescent="0.3">
      <c r="A223" s="196"/>
      <c r="C223" s="195"/>
      <c r="E223" s="34"/>
    </row>
    <row r="224" spans="1:5" s="194" customFormat="1" ht="18.75" x14ac:dyDescent="0.3">
      <c r="A224" s="196"/>
      <c r="C224" s="195"/>
      <c r="E224" s="34"/>
    </row>
    <row r="225" spans="1:5" s="194" customFormat="1" ht="18.75" x14ac:dyDescent="0.3">
      <c r="A225" s="196"/>
      <c r="C225" s="195"/>
      <c r="E225" s="34"/>
    </row>
    <row r="226" spans="1:5" s="194" customFormat="1" ht="18.75" x14ac:dyDescent="0.3">
      <c r="A226" s="196"/>
      <c r="C226" s="195"/>
      <c r="E226" s="34"/>
    </row>
    <row r="227" spans="1:5" s="194" customFormat="1" ht="18.75" x14ac:dyDescent="0.3">
      <c r="A227" s="196"/>
      <c r="C227" s="195"/>
      <c r="E227" s="34"/>
    </row>
    <row r="228" spans="1:5" s="194" customFormat="1" ht="18.75" x14ac:dyDescent="0.3">
      <c r="A228" s="196"/>
      <c r="C228" s="195"/>
      <c r="E228" s="34"/>
    </row>
    <row r="229" spans="1:5" s="194" customFormat="1" ht="18.75" x14ac:dyDescent="0.3">
      <c r="A229" s="196"/>
      <c r="C229" s="195"/>
      <c r="E229" s="34"/>
    </row>
    <row r="230" spans="1:5" s="194" customFormat="1" ht="18.75" x14ac:dyDescent="0.3">
      <c r="A230" s="196"/>
      <c r="C230" s="195"/>
      <c r="E230" s="34"/>
    </row>
    <row r="231" spans="1:5" s="194" customFormat="1" ht="18.75" x14ac:dyDescent="0.3">
      <c r="A231" s="196"/>
      <c r="C231" s="195"/>
      <c r="E231" s="34"/>
    </row>
    <row r="232" spans="1:5" s="194" customFormat="1" ht="18.75" x14ac:dyDescent="0.3">
      <c r="A232" s="196"/>
      <c r="C232" s="195"/>
      <c r="E232" s="34"/>
    </row>
    <row r="233" spans="1:5" s="194" customFormat="1" ht="18.75" x14ac:dyDescent="0.3">
      <c r="A233" s="196"/>
      <c r="C233" s="195"/>
      <c r="E233" s="34"/>
    </row>
    <row r="234" spans="1:5" s="194" customFormat="1" ht="18.75" x14ac:dyDescent="0.3">
      <c r="A234" s="196"/>
      <c r="C234" s="195"/>
      <c r="E234" s="34"/>
    </row>
    <row r="235" spans="1:5" s="194" customFormat="1" ht="18.75" x14ac:dyDescent="0.3">
      <c r="A235" s="196"/>
      <c r="C235" s="195"/>
      <c r="E235" s="34"/>
    </row>
    <row r="236" spans="1:5" s="194" customFormat="1" ht="18.75" x14ac:dyDescent="0.3">
      <c r="A236" s="196"/>
      <c r="C236" s="195"/>
      <c r="E236" s="34"/>
    </row>
    <row r="237" spans="1:5" s="194" customFormat="1" ht="18.75" x14ac:dyDescent="0.3">
      <c r="A237" s="196"/>
      <c r="C237" s="195"/>
      <c r="E237" s="34"/>
    </row>
    <row r="238" spans="1:5" s="194" customFormat="1" ht="18.75" x14ac:dyDescent="0.3">
      <c r="A238" s="196"/>
      <c r="C238" s="195"/>
      <c r="E238" s="34"/>
    </row>
    <row r="239" spans="1:5" s="194" customFormat="1" ht="18.75" x14ac:dyDescent="0.3">
      <c r="A239" s="196"/>
      <c r="C239" s="195"/>
      <c r="E239" s="34"/>
    </row>
    <row r="240" spans="1:5" s="194" customFormat="1" ht="18.75" x14ac:dyDescent="0.3">
      <c r="A240" s="196"/>
      <c r="C240" s="195"/>
      <c r="E240" s="34"/>
    </row>
    <row r="241" spans="1:5" s="194" customFormat="1" ht="18.75" x14ac:dyDescent="0.3">
      <c r="A241" s="196"/>
      <c r="C241" s="195"/>
      <c r="E241" s="34"/>
    </row>
    <row r="242" spans="1:5" s="194" customFormat="1" ht="18.75" x14ac:dyDescent="0.3">
      <c r="A242" s="196"/>
      <c r="C242" s="195"/>
      <c r="E242" s="34"/>
    </row>
    <row r="243" spans="1:5" s="194" customFormat="1" ht="18.75" x14ac:dyDescent="0.3">
      <c r="A243" s="196"/>
      <c r="C243" s="195"/>
      <c r="E243" s="34"/>
    </row>
    <row r="244" spans="1:5" s="194" customFormat="1" ht="18.75" x14ac:dyDescent="0.3">
      <c r="A244" s="196"/>
      <c r="C244" s="195"/>
      <c r="E244" s="34"/>
    </row>
    <row r="245" spans="1:5" s="194" customFormat="1" ht="18.75" x14ac:dyDescent="0.3">
      <c r="A245" s="196"/>
      <c r="C245" s="195"/>
      <c r="E245" s="34"/>
    </row>
    <row r="246" spans="1:5" s="194" customFormat="1" ht="18.75" x14ac:dyDescent="0.3">
      <c r="A246" s="196"/>
      <c r="C246" s="195"/>
      <c r="E246" s="34"/>
    </row>
    <row r="247" spans="1:5" s="194" customFormat="1" ht="18.75" x14ac:dyDescent="0.3">
      <c r="A247" s="196"/>
      <c r="C247" s="195"/>
      <c r="E247" s="34"/>
    </row>
    <row r="248" spans="1:5" s="194" customFormat="1" ht="18.75" x14ac:dyDescent="0.3">
      <c r="A248" s="196"/>
      <c r="C248" s="195"/>
      <c r="E248" s="34"/>
    </row>
    <row r="249" spans="1:5" s="194" customFormat="1" ht="18.75" x14ac:dyDescent="0.3">
      <c r="A249" s="196"/>
      <c r="C249" s="195"/>
      <c r="E249" s="34"/>
    </row>
    <row r="250" spans="1:5" s="194" customFormat="1" ht="18.75" x14ac:dyDescent="0.3">
      <c r="A250" s="196"/>
      <c r="C250" s="195"/>
      <c r="E250" s="34"/>
    </row>
    <row r="251" spans="1:5" s="194" customFormat="1" ht="18.75" x14ac:dyDescent="0.3">
      <c r="A251" s="196"/>
      <c r="C251" s="195"/>
      <c r="E251" s="34"/>
    </row>
    <row r="252" spans="1:5" s="194" customFormat="1" ht="18.75" x14ac:dyDescent="0.3">
      <c r="A252" s="196"/>
      <c r="C252" s="195"/>
      <c r="E252" s="34"/>
    </row>
    <row r="253" spans="1:5" s="194" customFormat="1" ht="18.75" x14ac:dyDescent="0.3">
      <c r="A253" s="196"/>
      <c r="C253" s="195"/>
      <c r="E253" s="34"/>
    </row>
    <row r="254" spans="1:5" s="194" customFormat="1" ht="18.75" x14ac:dyDescent="0.3">
      <c r="A254" s="196"/>
      <c r="C254" s="195"/>
      <c r="E254" s="34"/>
    </row>
    <row r="255" spans="1:5" s="194" customFormat="1" ht="18.75" x14ac:dyDescent="0.3">
      <c r="A255" s="196"/>
      <c r="C255" s="195"/>
      <c r="E255" s="34"/>
    </row>
    <row r="256" spans="1:5" s="194" customFormat="1" ht="18.75" x14ac:dyDescent="0.3">
      <c r="A256" s="196"/>
      <c r="C256" s="195"/>
      <c r="E256" s="34"/>
    </row>
    <row r="257" spans="1:5" s="194" customFormat="1" ht="18.75" x14ac:dyDescent="0.3">
      <c r="A257" s="196"/>
      <c r="C257" s="195"/>
      <c r="E257" s="34"/>
    </row>
    <row r="258" spans="1:5" s="194" customFormat="1" ht="18.75" x14ac:dyDescent="0.3">
      <c r="A258" s="196"/>
      <c r="C258" s="195"/>
      <c r="E258" s="34"/>
    </row>
    <row r="259" spans="1:5" s="194" customFormat="1" ht="18.75" x14ac:dyDescent="0.3">
      <c r="A259" s="196"/>
      <c r="C259" s="195"/>
      <c r="E259" s="34"/>
    </row>
    <row r="260" spans="1:5" s="194" customFormat="1" ht="18.75" x14ac:dyDescent="0.3">
      <c r="A260" s="196"/>
      <c r="C260" s="195"/>
      <c r="E260" s="34"/>
    </row>
    <row r="261" spans="1:5" s="194" customFormat="1" ht="18.75" x14ac:dyDescent="0.3">
      <c r="A261" s="196"/>
      <c r="C261" s="195"/>
      <c r="E261" s="34"/>
    </row>
    <row r="262" spans="1:5" s="194" customFormat="1" ht="18.75" x14ac:dyDescent="0.3">
      <c r="A262" s="196"/>
      <c r="C262" s="195"/>
      <c r="E262" s="34"/>
    </row>
    <row r="263" spans="1:5" s="194" customFormat="1" ht="18.75" x14ac:dyDescent="0.3">
      <c r="A263" s="196"/>
      <c r="C263" s="195"/>
      <c r="E263" s="34"/>
    </row>
    <row r="264" spans="1:5" s="194" customFormat="1" ht="18.75" x14ac:dyDescent="0.3">
      <c r="A264" s="196"/>
      <c r="C264" s="195"/>
      <c r="E264" s="34"/>
    </row>
    <row r="265" spans="1:5" s="194" customFormat="1" ht="18.75" x14ac:dyDescent="0.3">
      <c r="A265" s="196"/>
      <c r="C265" s="195"/>
      <c r="E265" s="34"/>
    </row>
    <row r="266" spans="1:5" s="194" customFormat="1" ht="18.75" x14ac:dyDescent="0.3">
      <c r="A266" s="196"/>
      <c r="C266" s="195"/>
      <c r="E266" s="34"/>
    </row>
    <row r="267" spans="1:5" s="194" customFormat="1" ht="18.75" x14ac:dyDescent="0.3">
      <c r="A267" s="196"/>
      <c r="C267" s="195"/>
      <c r="E267" s="34"/>
    </row>
    <row r="268" spans="1:5" s="194" customFormat="1" ht="18.75" x14ac:dyDescent="0.3">
      <c r="A268" s="196"/>
      <c r="C268" s="195"/>
      <c r="E268" s="34"/>
    </row>
    <row r="269" spans="1:5" s="194" customFormat="1" ht="18.75" x14ac:dyDescent="0.3">
      <c r="A269" s="196"/>
      <c r="C269" s="195"/>
      <c r="E269" s="34"/>
    </row>
    <row r="270" spans="1:5" s="194" customFormat="1" ht="18.75" x14ac:dyDescent="0.3">
      <c r="A270" s="196"/>
      <c r="C270" s="195"/>
      <c r="E270" s="34"/>
    </row>
    <row r="271" spans="1:5" s="194" customFormat="1" ht="18.75" x14ac:dyDescent="0.3">
      <c r="A271" s="196"/>
      <c r="C271" s="195"/>
      <c r="E271" s="34"/>
    </row>
    <row r="272" spans="1:5" s="194" customFormat="1" ht="18.75" x14ac:dyDescent="0.3">
      <c r="A272" s="196"/>
      <c r="C272" s="195"/>
      <c r="E272" s="34"/>
    </row>
    <row r="273" spans="1:5" s="194" customFormat="1" ht="18.75" x14ac:dyDescent="0.3">
      <c r="A273" s="196"/>
      <c r="C273" s="195"/>
      <c r="E273" s="34"/>
    </row>
    <row r="274" spans="1:5" s="194" customFormat="1" ht="18.75" x14ac:dyDescent="0.3">
      <c r="A274" s="196"/>
      <c r="C274" s="195"/>
      <c r="E274" s="34"/>
    </row>
    <row r="275" spans="1:5" s="194" customFormat="1" ht="18.75" x14ac:dyDescent="0.3">
      <c r="A275" s="196"/>
      <c r="C275" s="195"/>
      <c r="E275" s="34"/>
    </row>
    <row r="276" spans="1:5" s="194" customFormat="1" ht="18.75" x14ac:dyDescent="0.3">
      <c r="A276" s="196"/>
      <c r="C276" s="195"/>
      <c r="E276" s="34"/>
    </row>
    <row r="277" spans="1:5" s="194" customFormat="1" ht="18.75" x14ac:dyDescent="0.3">
      <c r="A277" s="196"/>
      <c r="C277" s="195"/>
      <c r="E277" s="34"/>
    </row>
    <row r="278" spans="1:5" s="194" customFormat="1" ht="18.75" x14ac:dyDescent="0.3">
      <c r="A278" s="196"/>
      <c r="C278" s="195"/>
      <c r="E278" s="34"/>
    </row>
    <row r="279" spans="1:5" s="194" customFormat="1" ht="18.75" x14ac:dyDescent="0.3">
      <c r="A279" s="196"/>
      <c r="C279" s="195"/>
      <c r="E279" s="34"/>
    </row>
    <row r="280" spans="1:5" s="194" customFormat="1" ht="18.75" x14ac:dyDescent="0.3">
      <c r="A280" s="196"/>
      <c r="C280" s="195"/>
      <c r="E280" s="34"/>
    </row>
    <row r="281" spans="1:5" s="194" customFormat="1" ht="18.75" x14ac:dyDescent="0.3">
      <c r="A281" s="196"/>
      <c r="C281" s="195"/>
      <c r="E281" s="34"/>
    </row>
    <row r="282" spans="1:5" s="194" customFormat="1" ht="18.75" x14ac:dyDescent="0.3">
      <c r="A282" s="196"/>
      <c r="C282" s="195"/>
      <c r="E282" s="34"/>
    </row>
    <row r="283" spans="1:5" s="194" customFormat="1" ht="18.75" x14ac:dyDescent="0.3">
      <c r="A283" s="196"/>
      <c r="C283" s="195"/>
      <c r="E283" s="34"/>
    </row>
    <row r="284" spans="1:5" s="194" customFormat="1" ht="18.75" x14ac:dyDescent="0.3">
      <c r="A284" s="196"/>
      <c r="C284" s="195"/>
      <c r="E284" s="34"/>
    </row>
    <row r="285" spans="1:5" s="194" customFormat="1" ht="18.75" x14ac:dyDescent="0.3">
      <c r="A285" s="196"/>
      <c r="C285" s="195"/>
      <c r="E285" s="34"/>
    </row>
    <row r="286" spans="1:5" s="194" customFormat="1" ht="18.75" x14ac:dyDescent="0.3">
      <c r="A286" s="196"/>
      <c r="C286" s="195"/>
      <c r="E286" s="34"/>
    </row>
    <row r="287" spans="1:5" s="194" customFormat="1" ht="18.75" x14ac:dyDescent="0.3">
      <c r="A287" s="196"/>
      <c r="C287" s="195"/>
      <c r="E287" s="34"/>
    </row>
    <row r="288" spans="1:5" s="194" customFormat="1" ht="18.75" x14ac:dyDescent="0.3">
      <c r="A288" s="196"/>
      <c r="C288" s="195"/>
      <c r="E288" s="34"/>
    </row>
    <row r="289" spans="1:5" s="194" customFormat="1" ht="18.75" x14ac:dyDescent="0.3">
      <c r="A289" s="196"/>
      <c r="C289" s="195"/>
      <c r="E289" s="34"/>
    </row>
    <row r="290" spans="1:5" s="194" customFormat="1" ht="18.75" x14ac:dyDescent="0.3">
      <c r="A290" s="196"/>
      <c r="C290" s="195"/>
      <c r="E290" s="34"/>
    </row>
    <row r="291" spans="1:5" s="194" customFormat="1" ht="18.75" x14ac:dyDescent="0.3">
      <c r="A291" s="196"/>
      <c r="C291" s="195"/>
      <c r="E291" s="34"/>
    </row>
    <row r="292" spans="1:5" s="194" customFormat="1" ht="18.75" x14ac:dyDescent="0.3">
      <c r="A292" s="196"/>
      <c r="C292" s="195"/>
      <c r="E292" s="34"/>
    </row>
    <row r="293" spans="1:5" s="194" customFormat="1" ht="18.75" x14ac:dyDescent="0.3">
      <c r="A293" s="196"/>
      <c r="C293" s="195"/>
      <c r="E293" s="34"/>
    </row>
    <row r="294" spans="1:5" s="194" customFormat="1" ht="18.75" x14ac:dyDescent="0.3">
      <c r="A294" s="196"/>
      <c r="C294" s="195"/>
      <c r="E294" s="34"/>
    </row>
    <row r="295" spans="1:5" s="194" customFormat="1" ht="18.75" x14ac:dyDescent="0.3">
      <c r="A295" s="196"/>
      <c r="C295" s="195"/>
      <c r="E295" s="34"/>
    </row>
    <row r="296" spans="1:5" s="194" customFormat="1" ht="18.75" x14ac:dyDescent="0.3">
      <c r="A296" s="196"/>
      <c r="C296" s="195"/>
      <c r="E296" s="34"/>
    </row>
    <row r="297" spans="1:5" s="194" customFormat="1" ht="18.75" x14ac:dyDescent="0.3">
      <c r="A297" s="196"/>
      <c r="C297" s="195"/>
      <c r="E297" s="34"/>
    </row>
    <row r="298" spans="1:5" s="194" customFormat="1" ht="18.75" x14ac:dyDescent="0.3">
      <c r="A298" s="196"/>
      <c r="C298" s="195"/>
      <c r="E298" s="34"/>
    </row>
    <row r="299" spans="1:5" s="194" customFormat="1" ht="18.75" x14ac:dyDescent="0.3">
      <c r="A299" s="196"/>
      <c r="C299" s="195"/>
      <c r="E299" s="34"/>
    </row>
    <row r="300" spans="1:5" s="194" customFormat="1" ht="18.75" x14ac:dyDescent="0.3">
      <c r="A300" s="196"/>
      <c r="C300" s="195"/>
      <c r="E300" s="34"/>
    </row>
    <row r="301" spans="1:5" s="194" customFormat="1" ht="18.75" x14ac:dyDescent="0.3">
      <c r="A301" s="196"/>
      <c r="C301" s="195"/>
      <c r="E301" s="34"/>
    </row>
    <row r="302" spans="1:5" s="194" customFormat="1" ht="18.75" x14ac:dyDescent="0.3">
      <c r="A302" s="196"/>
      <c r="C302" s="195"/>
      <c r="E302" s="34"/>
    </row>
    <row r="303" spans="1:5" s="194" customFormat="1" ht="18.75" x14ac:dyDescent="0.3">
      <c r="A303" s="196"/>
      <c r="C303" s="195"/>
      <c r="E303" s="34"/>
    </row>
    <row r="304" spans="1:5" s="194" customFormat="1" ht="18.75" x14ac:dyDescent="0.3">
      <c r="A304" s="196"/>
      <c r="C304" s="195"/>
      <c r="E304" s="34"/>
    </row>
    <row r="305" spans="1:5" s="194" customFormat="1" ht="18.75" x14ac:dyDescent="0.3">
      <c r="A305" s="196"/>
      <c r="C305" s="195"/>
      <c r="E305" s="34"/>
    </row>
    <row r="306" spans="1:5" s="194" customFormat="1" ht="18.75" x14ac:dyDescent="0.3">
      <c r="A306" s="196"/>
      <c r="C306" s="195"/>
      <c r="E306" s="34"/>
    </row>
    <row r="307" spans="1:5" s="194" customFormat="1" ht="18.75" x14ac:dyDescent="0.3">
      <c r="A307" s="196"/>
      <c r="C307" s="195"/>
      <c r="E307" s="34"/>
    </row>
    <row r="308" spans="1:5" s="194" customFormat="1" ht="18.75" x14ac:dyDescent="0.3">
      <c r="A308" s="196"/>
      <c r="C308" s="195"/>
      <c r="E308" s="34"/>
    </row>
    <row r="309" spans="1:5" s="194" customFormat="1" ht="18.75" x14ac:dyDescent="0.3">
      <c r="A309" s="196"/>
      <c r="C309" s="195"/>
      <c r="E309" s="34"/>
    </row>
    <row r="310" spans="1:5" s="194" customFormat="1" ht="18.75" x14ac:dyDescent="0.3">
      <c r="A310" s="196"/>
      <c r="C310" s="195"/>
      <c r="E310" s="34"/>
    </row>
    <row r="311" spans="1:5" s="194" customFormat="1" ht="18.75" x14ac:dyDescent="0.3">
      <c r="A311" s="196"/>
      <c r="C311" s="195"/>
      <c r="E311" s="34"/>
    </row>
    <row r="312" spans="1:5" s="194" customFormat="1" ht="18.75" x14ac:dyDescent="0.3">
      <c r="A312" s="196"/>
      <c r="C312" s="195"/>
      <c r="E312" s="34"/>
    </row>
    <row r="313" spans="1:5" s="194" customFormat="1" ht="18.75" x14ac:dyDescent="0.3">
      <c r="A313" s="196"/>
      <c r="C313" s="195"/>
      <c r="E313" s="34"/>
    </row>
    <row r="314" spans="1:5" s="194" customFormat="1" ht="18.75" x14ac:dyDescent="0.3">
      <c r="A314" s="196"/>
      <c r="C314" s="195"/>
      <c r="E314" s="34"/>
    </row>
    <row r="315" spans="1:5" s="194" customFormat="1" ht="18.75" x14ac:dyDescent="0.3">
      <c r="A315" s="196"/>
      <c r="C315" s="195"/>
      <c r="E315" s="34"/>
    </row>
    <row r="316" spans="1:5" s="194" customFormat="1" ht="18.75" x14ac:dyDescent="0.3">
      <c r="A316" s="196"/>
      <c r="C316" s="195"/>
      <c r="E316" s="34"/>
    </row>
    <row r="317" spans="1:5" s="194" customFormat="1" ht="18.75" x14ac:dyDescent="0.3">
      <c r="A317" s="196"/>
      <c r="C317" s="195"/>
      <c r="E317" s="34"/>
    </row>
    <row r="318" spans="1:5" s="194" customFormat="1" ht="18.75" x14ac:dyDescent="0.3">
      <c r="A318" s="196"/>
      <c r="C318" s="195"/>
      <c r="E318" s="34"/>
    </row>
    <row r="319" spans="1:5" s="194" customFormat="1" ht="18.75" x14ac:dyDescent="0.3">
      <c r="A319" s="196"/>
      <c r="C319" s="195"/>
      <c r="E319" s="34"/>
    </row>
    <row r="320" spans="1:5" s="194" customFormat="1" ht="18.75" x14ac:dyDescent="0.3">
      <c r="A320" s="196"/>
      <c r="C320" s="195"/>
      <c r="E320" s="34"/>
    </row>
    <row r="321" spans="1:5" s="194" customFormat="1" ht="18.75" x14ac:dyDescent="0.3">
      <c r="A321" s="196"/>
      <c r="C321" s="195"/>
      <c r="E321" s="34"/>
    </row>
    <row r="322" spans="1:5" s="194" customFormat="1" ht="18.75" x14ac:dyDescent="0.3">
      <c r="A322" s="196"/>
      <c r="C322" s="195"/>
      <c r="E322" s="34"/>
    </row>
    <row r="323" spans="1:5" s="194" customFormat="1" ht="18.75" x14ac:dyDescent="0.3">
      <c r="A323" s="196"/>
      <c r="C323" s="195"/>
      <c r="E323" s="34"/>
    </row>
    <row r="324" spans="1:5" s="194" customFormat="1" ht="18.75" x14ac:dyDescent="0.3">
      <c r="A324" s="196"/>
      <c r="C324" s="195"/>
      <c r="E324" s="34"/>
    </row>
    <row r="325" spans="1:5" s="194" customFormat="1" ht="18.75" x14ac:dyDescent="0.3">
      <c r="A325" s="196"/>
      <c r="C325" s="195"/>
      <c r="E325" s="34"/>
    </row>
    <row r="326" spans="1:5" s="194" customFormat="1" ht="18.75" x14ac:dyDescent="0.3">
      <c r="A326" s="196"/>
      <c r="C326" s="195"/>
      <c r="E326" s="34"/>
    </row>
    <row r="327" spans="1:5" s="194" customFormat="1" ht="18.75" x14ac:dyDescent="0.3">
      <c r="A327" s="196"/>
      <c r="C327" s="195"/>
      <c r="E327" s="34"/>
    </row>
    <row r="328" spans="1:5" s="194" customFormat="1" ht="18.75" x14ac:dyDescent="0.3">
      <c r="A328" s="196"/>
      <c r="C328" s="195"/>
      <c r="E328" s="34"/>
    </row>
    <row r="329" spans="1:5" s="194" customFormat="1" ht="18.75" x14ac:dyDescent="0.3">
      <c r="A329" s="196"/>
      <c r="C329" s="195"/>
      <c r="E329" s="34"/>
    </row>
    <row r="330" spans="1:5" s="194" customFormat="1" ht="18.75" x14ac:dyDescent="0.3">
      <c r="A330" s="196"/>
      <c r="C330" s="195"/>
      <c r="E330" s="34"/>
    </row>
    <row r="331" spans="1:5" s="194" customFormat="1" ht="18.75" x14ac:dyDescent="0.3">
      <c r="A331" s="196"/>
      <c r="C331" s="195"/>
      <c r="E331" s="34"/>
    </row>
    <row r="332" spans="1:5" s="194" customFormat="1" ht="18.75" x14ac:dyDescent="0.3">
      <c r="A332" s="196"/>
      <c r="C332" s="195"/>
      <c r="E332" s="34"/>
    </row>
    <row r="333" spans="1:5" s="194" customFormat="1" ht="18.75" x14ac:dyDescent="0.3">
      <c r="A333" s="196"/>
      <c r="C333" s="195"/>
      <c r="E333" s="34"/>
    </row>
    <row r="334" spans="1:5" s="194" customFormat="1" ht="18.75" x14ac:dyDescent="0.3">
      <c r="A334" s="196"/>
      <c r="C334" s="195"/>
      <c r="E334" s="34"/>
    </row>
    <row r="335" spans="1:5" s="194" customFormat="1" ht="18.75" x14ac:dyDescent="0.3">
      <c r="A335" s="196"/>
      <c r="C335" s="195"/>
      <c r="E335" s="34"/>
    </row>
    <row r="336" spans="1:5" s="194" customFormat="1" ht="18.75" x14ac:dyDescent="0.3">
      <c r="A336" s="196"/>
      <c r="C336" s="195"/>
      <c r="E336" s="34"/>
    </row>
    <row r="337" spans="1:5" s="194" customFormat="1" ht="18.75" x14ac:dyDescent="0.3">
      <c r="A337" s="196"/>
      <c r="C337" s="195"/>
      <c r="E337" s="34"/>
    </row>
    <row r="338" spans="1:5" s="194" customFormat="1" ht="18.75" x14ac:dyDescent="0.3">
      <c r="A338" s="196"/>
      <c r="C338" s="195"/>
      <c r="E338" s="34"/>
    </row>
    <row r="339" spans="1:5" s="194" customFormat="1" ht="18.75" x14ac:dyDescent="0.3">
      <c r="A339" s="196"/>
      <c r="C339" s="195"/>
      <c r="E339" s="34"/>
    </row>
    <row r="340" spans="1:5" s="194" customFormat="1" ht="18.75" x14ac:dyDescent="0.3">
      <c r="A340" s="196"/>
      <c r="C340" s="195"/>
      <c r="E340" s="34"/>
    </row>
    <row r="341" spans="1:5" s="194" customFormat="1" ht="18.75" x14ac:dyDescent="0.3">
      <c r="A341" s="196"/>
      <c r="C341" s="195"/>
      <c r="E341" s="34"/>
    </row>
    <row r="342" spans="1:5" s="194" customFormat="1" ht="18.75" x14ac:dyDescent="0.3">
      <c r="A342" s="196"/>
      <c r="C342" s="195"/>
      <c r="E342" s="34"/>
    </row>
    <row r="343" spans="1:5" s="194" customFormat="1" ht="18.75" x14ac:dyDescent="0.3">
      <c r="A343" s="196"/>
      <c r="C343" s="195"/>
      <c r="E343" s="34"/>
    </row>
    <row r="344" spans="1:5" s="194" customFormat="1" ht="18.75" x14ac:dyDescent="0.3">
      <c r="A344" s="196"/>
      <c r="C344" s="195"/>
      <c r="E344" s="34"/>
    </row>
    <row r="345" spans="1:5" s="194" customFormat="1" ht="18.75" x14ac:dyDescent="0.3">
      <c r="A345" s="196"/>
      <c r="C345" s="195"/>
      <c r="E345" s="34"/>
    </row>
    <row r="346" spans="1:5" s="194" customFormat="1" ht="18.75" x14ac:dyDescent="0.3">
      <c r="A346" s="196"/>
      <c r="C346" s="195"/>
      <c r="E346" s="34"/>
    </row>
    <row r="347" spans="1:5" s="194" customFormat="1" ht="18.75" x14ac:dyDescent="0.3">
      <c r="A347" s="196"/>
      <c r="C347" s="195"/>
      <c r="E347" s="34"/>
    </row>
    <row r="348" spans="1:5" s="194" customFormat="1" ht="18.75" x14ac:dyDescent="0.3">
      <c r="A348" s="196"/>
      <c r="C348" s="195"/>
      <c r="E348" s="34"/>
    </row>
    <row r="349" spans="1:5" s="194" customFormat="1" ht="18.75" x14ac:dyDescent="0.3">
      <c r="A349" s="196"/>
      <c r="C349" s="195"/>
      <c r="E349" s="34"/>
    </row>
    <row r="350" spans="1:5" s="194" customFormat="1" ht="18.75" x14ac:dyDescent="0.3">
      <c r="A350" s="196"/>
      <c r="C350" s="195"/>
      <c r="E350" s="34"/>
    </row>
    <row r="351" spans="1:5" s="194" customFormat="1" ht="18.75" x14ac:dyDescent="0.3">
      <c r="A351" s="196"/>
      <c r="C351" s="195"/>
      <c r="E351" s="34"/>
    </row>
    <row r="352" spans="1:5" s="194" customFormat="1" ht="18.75" x14ac:dyDescent="0.3">
      <c r="A352" s="196"/>
      <c r="C352" s="195"/>
      <c r="E352" s="34"/>
    </row>
    <row r="353" spans="1:5" s="194" customFormat="1" ht="18.75" x14ac:dyDescent="0.3">
      <c r="A353" s="196"/>
      <c r="C353" s="195"/>
      <c r="E353" s="34"/>
    </row>
    <row r="354" spans="1:5" s="194" customFormat="1" ht="18.75" x14ac:dyDescent="0.3">
      <c r="A354" s="196"/>
      <c r="C354" s="195"/>
      <c r="E354" s="34"/>
    </row>
    <row r="355" spans="1:5" s="194" customFormat="1" ht="18.75" x14ac:dyDescent="0.3">
      <c r="A355" s="196"/>
      <c r="C355" s="195"/>
      <c r="E355" s="34"/>
    </row>
    <row r="356" spans="1:5" s="194" customFormat="1" ht="18.75" x14ac:dyDescent="0.3">
      <c r="A356" s="196"/>
      <c r="C356" s="195"/>
      <c r="E356" s="34"/>
    </row>
    <row r="357" spans="1:5" s="194" customFormat="1" ht="18.75" x14ac:dyDescent="0.3">
      <c r="A357" s="196"/>
      <c r="C357" s="195"/>
      <c r="E357" s="34"/>
    </row>
    <row r="358" spans="1:5" s="194" customFormat="1" ht="18.75" x14ac:dyDescent="0.3">
      <c r="A358" s="196"/>
      <c r="C358" s="195"/>
      <c r="E358" s="34"/>
    </row>
    <row r="359" spans="1:5" s="194" customFormat="1" ht="18.75" x14ac:dyDescent="0.3">
      <c r="A359" s="196"/>
      <c r="C359" s="195"/>
      <c r="E359" s="34"/>
    </row>
    <row r="360" spans="1:5" s="194" customFormat="1" ht="18.75" x14ac:dyDescent="0.3">
      <c r="A360" s="196"/>
      <c r="C360" s="195"/>
      <c r="E360" s="34"/>
    </row>
    <row r="361" spans="1:5" s="194" customFormat="1" ht="18.75" x14ac:dyDescent="0.3">
      <c r="A361" s="196"/>
      <c r="C361" s="195"/>
      <c r="E361" s="34"/>
    </row>
    <row r="362" spans="1:5" s="194" customFormat="1" ht="18.75" x14ac:dyDescent="0.3">
      <c r="A362" s="196"/>
      <c r="C362" s="195"/>
      <c r="E362" s="34"/>
    </row>
    <row r="363" spans="1:5" s="194" customFormat="1" ht="18.75" x14ac:dyDescent="0.3">
      <c r="A363" s="196"/>
      <c r="C363" s="195"/>
      <c r="E363" s="34"/>
    </row>
    <row r="364" spans="1:5" s="194" customFormat="1" ht="18.75" x14ac:dyDescent="0.3">
      <c r="A364" s="196"/>
      <c r="C364" s="195"/>
      <c r="E364" s="34"/>
    </row>
    <row r="365" spans="1:5" s="194" customFormat="1" ht="18.75" x14ac:dyDescent="0.3">
      <c r="A365" s="196"/>
      <c r="C365" s="195"/>
      <c r="E365" s="34"/>
    </row>
    <row r="366" spans="1:5" s="194" customFormat="1" ht="18.75" x14ac:dyDescent="0.3">
      <c r="A366" s="196"/>
      <c r="C366" s="195"/>
      <c r="E366" s="34"/>
    </row>
    <row r="367" spans="1:5" s="194" customFormat="1" ht="18.75" x14ac:dyDescent="0.3">
      <c r="A367" s="196"/>
      <c r="C367" s="195"/>
      <c r="E367" s="34"/>
    </row>
    <row r="368" spans="1:5" s="194" customFormat="1" ht="18.75" x14ac:dyDescent="0.3">
      <c r="A368" s="196"/>
      <c r="C368" s="195"/>
      <c r="E368" s="34"/>
    </row>
    <row r="369" spans="1:5" s="194" customFormat="1" ht="18.75" x14ac:dyDescent="0.3">
      <c r="A369" s="196"/>
      <c r="C369" s="195"/>
      <c r="E369" s="34"/>
    </row>
    <row r="370" spans="1:5" s="194" customFormat="1" ht="18.75" x14ac:dyDescent="0.3">
      <c r="A370" s="196"/>
      <c r="C370" s="195"/>
      <c r="E370" s="34"/>
    </row>
    <row r="371" spans="1:5" s="194" customFormat="1" ht="18.75" x14ac:dyDescent="0.3">
      <c r="A371" s="196"/>
      <c r="C371" s="195"/>
      <c r="E371" s="34"/>
    </row>
    <row r="372" spans="1:5" s="194" customFormat="1" ht="18.75" x14ac:dyDescent="0.3">
      <c r="A372" s="196"/>
      <c r="C372" s="195"/>
      <c r="E372" s="34"/>
    </row>
    <row r="373" spans="1:5" s="194" customFormat="1" ht="18.75" x14ac:dyDescent="0.3">
      <c r="A373" s="196"/>
      <c r="C373" s="195"/>
      <c r="E373" s="34"/>
    </row>
    <row r="374" spans="1:5" s="194" customFormat="1" ht="18.75" x14ac:dyDescent="0.3">
      <c r="A374" s="196"/>
      <c r="C374" s="195"/>
      <c r="E374" s="34"/>
    </row>
    <row r="375" spans="1:5" s="194" customFormat="1" ht="18.75" x14ac:dyDescent="0.3">
      <c r="A375" s="196"/>
      <c r="C375" s="195"/>
      <c r="E375" s="34"/>
    </row>
    <row r="376" spans="1:5" s="194" customFormat="1" ht="18.75" x14ac:dyDescent="0.3">
      <c r="A376" s="196"/>
      <c r="C376" s="195"/>
      <c r="E376" s="34"/>
    </row>
    <row r="377" spans="1:5" s="194" customFormat="1" ht="18.75" x14ac:dyDescent="0.3">
      <c r="A377" s="196"/>
      <c r="C377" s="195"/>
      <c r="E377" s="34"/>
    </row>
    <row r="378" spans="1:5" s="194" customFormat="1" ht="18.75" x14ac:dyDescent="0.3">
      <c r="A378" s="196"/>
      <c r="C378" s="195"/>
      <c r="E378" s="34"/>
    </row>
    <row r="379" spans="1:5" s="194" customFormat="1" ht="18.75" x14ac:dyDescent="0.3">
      <c r="A379" s="196"/>
      <c r="C379" s="195"/>
      <c r="E379" s="34"/>
    </row>
    <row r="380" spans="1:5" s="194" customFormat="1" ht="18.75" x14ac:dyDescent="0.3">
      <c r="A380" s="196"/>
      <c r="C380" s="195"/>
      <c r="E380" s="34"/>
    </row>
    <row r="381" spans="1:5" s="194" customFormat="1" ht="18.75" x14ac:dyDescent="0.3">
      <c r="A381" s="196"/>
      <c r="C381" s="195"/>
      <c r="E381" s="34"/>
    </row>
    <row r="382" spans="1:5" s="194" customFormat="1" ht="18.75" x14ac:dyDescent="0.3">
      <c r="A382" s="196"/>
      <c r="C382" s="195"/>
      <c r="E382" s="34"/>
    </row>
    <row r="383" spans="1:5" s="194" customFormat="1" ht="18.75" x14ac:dyDescent="0.3">
      <c r="A383" s="196"/>
      <c r="C383" s="195"/>
      <c r="E383" s="34"/>
    </row>
    <row r="384" spans="1:5" s="194" customFormat="1" ht="18.75" x14ac:dyDescent="0.3">
      <c r="A384" s="196"/>
      <c r="C384" s="195"/>
      <c r="E384" s="34"/>
    </row>
    <row r="385" spans="1:5" s="194" customFormat="1" ht="18.75" x14ac:dyDescent="0.3">
      <c r="A385" s="196"/>
      <c r="C385" s="195"/>
      <c r="E385" s="34"/>
    </row>
    <row r="386" spans="1:5" s="194" customFormat="1" ht="18.75" x14ac:dyDescent="0.3">
      <c r="A386" s="196"/>
      <c r="C386" s="195"/>
      <c r="E386" s="34"/>
    </row>
    <row r="387" spans="1:5" s="194" customFormat="1" ht="18.75" x14ac:dyDescent="0.3">
      <c r="A387" s="196"/>
      <c r="C387" s="195"/>
      <c r="E387" s="34"/>
    </row>
    <row r="388" spans="1:5" s="194" customFormat="1" ht="18.75" x14ac:dyDescent="0.3">
      <c r="A388" s="196"/>
      <c r="C388" s="195"/>
      <c r="E388" s="34"/>
    </row>
    <row r="389" spans="1:5" s="194" customFormat="1" ht="18.75" x14ac:dyDescent="0.3">
      <c r="A389" s="196"/>
      <c r="C389" s="195"/>
      <c r="E389" s="34"/>
    </row>
    <row r="390" spans="1:5" s="194" customFormat="1" ht="18.75" x14ac:dyDescent="0.3">
      <c r="A390" s="196"/>
      <c r="C390" s="195"/>
      <c r="E390" s="34"/>
    </row>
    <row r="391" spans="1:5" s="194" customFormat="1" ht="18.75" x14ac:dyDescent="0.3">
      <c r="A391" s="196"/>
      <c r="C391" s="195"/>
      <c r="E391" s="34"/>
    </row>
    <row r="392" spans="1:5" s="194" customFormat="1" ht="18.75" x14ac:dyDescent="0.3">
      <c r="A392" s="196"/>
      <c r="C392" s="195"/>
      <c r="E392" s="34"/>
    </row>
    <row r="393" spans="1:5" s="194" customFormat="1" ht="18.75" x14ac:dyDescent="0.3">
      <c r="A393" s="196"/>
      <c r="C393" s="195"/>
      <c r="E393" s="34"/>
    </row>
    <row r="394" spans="1:5" s="194" customFormat="1" ht="18.75" x14ac:dyDescent="0.3">
      <c r="A394" s="196"/>
      <c r="C394" s="195"/>
      <c r="E394" s="34"/>
    </row>
    <row r="395" spans="1:5" s="194" customFormat="1" ht="18.75" x14ac:dyDescent="0.3">
      <c r="A395" s="196"/>
      <c r="C395" s="195"/>
      <c r="E395" s="34"/>
    </row>
    <row r="396" spans="1:5" s="194" customFormat="1" ht="18.75" x14ac:dyDescent="0.3">
      <c r="A396" s="196"/>
      <c r="C396" s="195"/>
      <c r="E396" s="34"/>
    </row>
    <row r="397" spans="1:5" s="194" customFormat="1" ht="18.75" x14ac:dyDescent="0.3">
      <c r="A397" s="196"/>
      <c r="C397" s="195"/>
      <c r="E397" s="34"/>
    </row>
    <row r="398" spans="1:5" s="194" customFormat="1" ht="18.75" x14ac:dyDescent="0.3">
      <c r="A398" s="196"/>
      <c r="C398" s="195"/>
      <c r="E398" s="34"/>
    </row>
    <row r="399" spans="1:5" s="194" customFormat="1" ht="18.75" x14ac:dyDescent="0.3">
      <c r="A399" s="196"/>
      <c r="C399" s="195"/>
      <c r="E399" s="34"/>
    </row>
    <row r="400" spans="1:5" s="194" customFormat="1" ht="18.75" x14ac:dyDescent="0.3">
      <c r="A400" s="196"/>
      <c r="C400" s="195"/>
      <c r="E400" s="34"/>
    </row>
    <row r="401" spans="1:5" s="194" customFormat="1" ht="18.75" x14ac:dyDescent="0.3">
      <c r="A401" s="196"/>
      <c r="C401" s="195"/>
      <c r="E401" s="34"/>
    </row>
    <row r="402" spans="1:5" s="194" customFormat="1" ht="18.75" x14ac:dyDescent="0.3">
      <c r="A402" s="196"/>
      <c r="C402" s="195"/>
      <c r="E402" s="34"/>
    </row>
    <row r="403" spans="1:5" s="194" customFormat="1" ht="18.75" x14ac:dyDescent="0.3">
      <c r="A403" s="196"/>
      <c r="C403" s="195"/>
      <c r="E403" s="34"/>
    </row>
    <row r="404" spans="1:5" s="194" customFormat="1" ht="18.75" x14ac:dyDescent="0.3">
      <c r="A404" s="196"/>
      <c r="C404" s="195"/>
      <c r="E404" s="34"/>
    </row>
    <row r="405" spans="1:5" s="194" customFormat="1" ht="18.75" x14ac:dyDescent="0.3">
      <c r="A405" s="196"/>
      <c r="C405" s="195"/>
      <c r="E405" s="34"/>
    </row>
    <row r="406" spans="1:5" s="194" customFormat="1" ht="18.75" x14ac:dyDescent="0.3">
      <c r="A406" s="196"/>
      <c r="C406" s="195"/>
      <c r="E406" s="34"/>
    </row>
    <row r="407" spans="1:5" s="194" customFormat="1" ht="18.75" x14ac:dyDescent="0.3">
      <c r="A407" s="196"/>
      <c r="C407" s="195"/>
      <c r="E407" s="34"/>
    </row>
    <row r="408" spans="1:5" s="194" customFormat="1" ht="18.75" x14ac:dyDescent="0.3">
      <c r="A408" s="196"/>
      <c r="C408" s="195"/>
      <c r="E408" s="34"/>
    </row>
  </sheetData>
  <sortState ref="A1:A407">
    <sortCondition ref="A73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A28"/>
  <sheetViews>
    <sheetView showGridLines="0" workbookViewId="0">
      <selection activeCell="F20" sqref="F20"/>
    </sheetView>
  </sheetViews>
  <sheetFormatPr baseColWidth="10" defaultRowHeight="15" x14ac:dyDescent="0.25"/>
  <cols>
    <col min="1" max="1" width="30.85546875" style="28" customWidth="1"/>
    <col min="3" max="3" width="20.7109375" customWidth="1"/>
  </cols>
  <sheetData>
    <row r="1" spans="1:1" ht="15.75" customHeight="1" x14ac:dyDescent="0.25">
      <c r="A1" s="28" t="s">
        <v>118</v>
      </c>
    </row>
    <row r="2" spans="1:1" ht="15.75" customHeight="1" x14ac:dyDescent="0.25">
      <c r="A2" s="28" t="s">
        <v>117</v>
      </c>
    </row>
    <row r="3" spans="1:1" ht="15.75" customHeight="1" x14ac:dyDescent="0.25">
      <c r="A3" s="28" t="s">
        <v>124</v>
      </c>
    </row>
    <row r="4" spans="1:1" ht="15.75" customHeight="1" x14ac:dyDescent="0.25">
      <c r="A4" s="30" t="s">
        <v>82</v>
      </c>
    </row>
    <row r="5" spans="1:1" ht="15.75" customHeight="1" x14ac:dyDescent="0.25">
      <c r="A5" s="28" t="s">
        <v>34</v>
      </c>
    </row>
    <row r="6" spans="1:1" ht="15.75" customHeight="1" x14ac:dyDescent="0.25">
      <c r="A6" s="28" t="s">
        <v>119</v>
      </c>
    </row>
    <row r="7" spans="1:1" ht="15.75" customHeight="1" x14ac:dyDescent="0.25">
      <c r="A7" s="190" t="s">
        <v>83</v>
      </c>
    </row>
    <row r="8" spans="1:1" ht="15.75" customHeight="1" x14ac:dyDescent="0.25">
      <c r="A8" s="28" t="s">
        <v>164</v>
      </c>
    </row>
    <row r="9" spans="1:1" ht="15.75" customHeight="1" x14ac:dyDescent="0.25">
      <c r="A9" s="29" t="s">
        <v>75</v>
      </c>
    </row>
    <row r="10" spans="1:1" ht="15.75" customHeight="1" x14ac:dyDescent="0.25">
      <c r="A10" s="28" t="s">
        <v>87</v>
      </c>
    </row>
    <row r="11" spans="1:1" ht="15.75" customHeight="1" x14ac:dyDescent="0.25">
      <c r="A11" s="28" t="s">
        <v>115</v>
      </c>
    </row>
    <row r="12" spans="1:1" ht="15.75" customHeight="1" x14ac:dyDescent="0.25">
      <c r="A12" s="30" t="s">
        <v>81</v>
      </c>
    </row>
    <row r="13" spans="1:1" ht="15.75" customHeight="1" x14ac:dyDescent="0.25">
      <c r="A13" s="28" t="s">
        <v>120</v>
      </c>
    </row>
    <row r="14" spans="1:1" ht="15.75" customHeight="1" x14ac:dyDescent="0.25">
      <c r="A14" s="28" t="s">
        <v>121</v>
      </c>
    </row>
    <row r="15" spans="1:1" ht="15.75" customHeight="1" x14ac:dyDescent="0.25">
      <c r="A15" s="28" t="s">
        <v>122</v>
      </c>
    </row>
    <row r="16" spans="1:1" ht="15.75" customHeight="1" x14ac:dyDescent="0.25">
      <c r="A16" s="28" t="s">
        <v>62</v>
      </c>
    </row>
    <row r="17" spans="1:1" x14ac:dyDescent="0.25">
      <c r="A17" s="28" t="s">
        <v>123</v>
      </c>
    </row>
    <row r="18" spans="1:1" x14ac:dyDescent="0.25">
      <c r="A18" s="29" t="s">
        <v>19</v>
      </c>
    </row>
    <row r="19" spans="1:1" x14ac:dyDescent="0.25">
      <c r="A19" s="28" t="s">
        <v>65</v>
      </c>
    </row>
    <row r="20" spans="1:1" x14ac:dyDescent="0.25">
      <c r="A20" s="28" t="s">
        <v>116</v>
      </c>
    </row>
    <row r="21" spans="1:1" x14ac:dyDescent="0.25">
      <c r="A21" s="28" t="s">
        <v>126</v>
      </c>
    </row>
    <row r="22" spans="1:1" x14ac:dyDescent="0.25">
      <c r="A22" s="28" t="s">
        <v>125</v>
      </c>
    </row>
    <row r="23" spans="1:1" x14ac:dyDescent="0.25">
      <c r="A23" s="28" t="s">
        <v>25</v>
      </c>
    </row>
    <row r="24" spans="1:1" x14ac:dyDescent="0.25">
      <c r="A24" s="29" t="s">
        <v>1</v>
      </c>
    </row>
    <row r="25" spans="1:1" x14ac:dyDescent="0.25">
      <c r="A25" s="29" t="s">
        <v>2</v>
      </c>
    </row>
    <row r="26" spans="1:1" x14ac:dyDescent="0.25">
      <c r="A26" s="29" t="s">
        <v>84</v>
      </c>
    </row>
    <row r="27" spans="1:1" x14ac:dyDescent="0.25">
      <c r="A27" s="28" t="s">
        <v>80</v>
      </c>
    </row>
    <row r="28" spans="1:1" x14ac:dyDescent="0.25">
      <c r="A28" s="28" t="s">
        <v>86</v>
      </c>
    </row>
  </sheetData>
  <sortState ref="A1:A28">
    <sortCondition ref="A1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BF272"/>
  <sheetViews>
    <sheetView showGridLines="0" showZeros="0" zoomScale="90" zoomScaleNormal="90" workbookViewId="0">
      <selection activeCell="N8" sqref="N8"/>
    </sheetView>
  </sheetViews>
  <sheetFormatPr baseColWidth="10" defaultRowHeight="15" x14ac:dyDescent="0.25"/>
  <cols>
    <col min="1" max="1" width="11" customWidth="1"/>
    <col min="2" max="6" width="9.5703125" style="606" customWidth="1"/>
    <col min="7" max="7" width="4.5703125" customWidth="1"/>
    <col min="8" max="8" width="7.140625" style="607" customWidth="1"/>
    <col min="9" max="9" width="6.85546875" style="607" customWidth="1"/>
    <col min="10" max="10" width="12" style="607" customWidth="1"/>
    <col min="11" max="11" width="8" style="606" customWidth="1"/>
    <col min="12" max="13" width="6" style="606" customWidth="1"/>
    <col min="14" max="14" width="5.28515625" style="606" customWidth="1"/>
    <col min="15" max="15" width="8.7109375" style="606" customWidth="1"/>
    <col min="16" max="16" width="4.7109375" style="606" customWidth="1"/>
    <col min="17" max="17" width="6" style="606" customWidth="1"/>
    <col min="18" max="18" width="4.85546875" style="606" customWidth="1"/>
    <col min="19" max="19" width="7.42578125" style="606" customWidth="1"/>
    <col min="20" max="20" width="6.5703125" style="606" customWidth="1"/>
    <col min="21" max="21" width="4.5703125" style="606" customWidth="1"/>
    <col min="22" max="22" width="15.85546875" style="606" customWidth="1"/>
    <col min="23" max="23" width="9.85546875" style="507" customWidth="1"/>
    <col min="24" max="24" width="4.42578125" customWidth="1"/>
    <col min="25" max="27" width="16.140625" style="465" customWidth="1"/>
    <col min="28" max="28" width="16.140625" style="532" customWidth="1"/>
    <col min="29" max="29" width="16.140625" style="477" customWidth="1"/>
    <col min="30" max="30" width="11.42578125" style="477" customWidth="1"/>
    <col min="31" max="31" width="3.85546875" style="477" customWidth="1"/>
    <col min="32" max="36" width="11" style="555" customWidth="1"/>
    <col min="37" max="38" width="11" style="556" customWidth="1"/>
    <col min="39" max="39" width="16" style="670" customWidth="1"/>
    <col min="40" max="40" width="16.42578125" style="670" customWidth="1"/>
    <col min="41" max="56" width="11" style="670" customWidth="1"/>
    <col min="57" max="58" width="11.42578125" style="606" customWidth="1"/>
  </cols>
  <sheetData>
    <row r="1" spans="1:56" x14ac:dyDescent="0.25">
      <c r="B1" s="536"/>
      <c r="C1" s="536"/>
      <c r="D1" s="510"/>
      <c r="Y1" s="465">
        <v>1</v>
      </c>
      <c r="Z1" s="465">
        <v>1</v>
      </c>
      <c r="AA1" s="465">
        <v>1</v>
      </c>
      <c r="AB1" s="465">
        <v>1</v>
      </c>
      <c r="AC1" s="465">
        <v>1</v>
      </c>
      <c r="AD1" s="1272">
        <f ca="1">IF(A12&lt;&gt;"",VLOOKUP(A12,'Détail du lun au vend  RÉCAP '!A7:N150,14,FALSE),"")</f>
        <v>2</v>
      </c>
      <c r="AF1" s="1274" t="s">
        <v>233</v>
      </c>
      <c r="AG1" s="1275"/>
      <c r="AI1" s="1274" t="s">
        <v>233</v>
      </c>
      <c r="AJ1" s="1275"/>
    </row>
    <row r="2" spans="1:56" x14ac:dyDescent="0.25">
      <c r="A2" s="536"/>
      <c r="B2" s="536"/>
      <c r="C2" s="536"/>
      <c r="D2" s="510"/>
      <c r="N2" s="607"/>
      <c r="O2" s="607" t="s">
        <v>223</v>
      </c>
      <c r="P2" s="1282">
        <v>43487</v>
      </c>
      <c r="Q2" s="1282"/>
      <c r="R2" s="1282"/>
      <c r="S2" s="1282"/>
      <c r="T2" s="1282"/>
      <c r="U2" s="608"/>
      <c r="W2" s="1386">
        <f ca="1">SUM(B20:F21,B24:F25,B28:F29,B32:F33,B36:F37)</f>
        <v>2</v>
      </c>
      <c r="Y2" s="465">
        <v>2</v>
      </c>
      <c r="Z2" s="465">
        <v>2</v>
      </c>
      <c r="AA2" s="465">
        <v>2</v>
      </c>
      <c r="AC2" s="465">
        <v>2</v>
      </c>
      <c r="AD2" s="1273"/>
      <c r="AF2" s="1276"/>
      <c r="AG2" s="1277"/>
      <c r="AI2" s="1276"/>
      <c r="AJ2" s="1277"/>
    </row>
    <row r="3" spans="1:56" x14ac:dyDescent="0.25">
      <c r="D3" s="520"/>
      <c r="Y3" s="465" t="s">
        <v>206</v>
      </c>
      <c r="Z3" s="465" t="s">
        <v>297</v>
      </c>
      <c r="AA3" s="465" t="s">
        <v>207</v>
      </c>
      <c r="AB3" s="465" t="s">
        <v>208</v>
      </c>
      <c r="AC3" s="465" t="s">
        <v>298</v>
      </c>
      <c r="AF3" s="1278"/>
      <c r="AG3" s="1279"/>
      <c r="AH3" s="557"/>
      <c r="AI3" s="1278"/>
      <c r="AJ3" s="1279"/>
    </row>
    <row r="4" spans="1:56" x14ac:dyDescent="0.25">
      <c r="AF4" s="1280"/>
      <c r="AG4" s="1281"/>
      <c r="AH4" s="557"/>
      <c r="AI4" s="1280"/>
      <c r="AJ4" s="1281"/>
    </row>
    <row r="5" spans="1:56" x14ac:dyDescent="0.25">
      <c r="O5" s="1283" t="s">
        <v>213</v>
      </c>
      <c r="P5" s="1163"/>
      <c r="Q5" s="1163"/>
      <c r="R5" s="1163"/>
      <c r="S5" s="1163"/>
      <c r="T5" s="607"/>
      <c r="X5" s="537">
        <v>76</v>
      </c>
      <c r="Y5" s="1284" t="str">
        <f ca="1">OFFSET('LISTE DES PROFS'!A2,X5,)</f>
        <v>WEYERMAN</v>
      </c>
      <c r="Z5" s="1284"/>
      <c r="AA5" s="1284"/>
      <c r="AF5" s="1285" t="s">
        <v>0</v>
      </c>
      <c r="AG5" s="1286"/>
      <c r="AI5" s="1287" t="s">
        <v>0</v>
      </c>
      <c r="AJ5" s="1288"/>
    </row>
    <row r="6" spans="1:56" ht="11.25" customHeight="1" x14ac:dyDescent="0.25">
      <c r="I6" s="1259"/>
      <c r="J6" s="1260"/>
      <c r="K6" s="1260"/>
      <c r="L6" s="1260"/>
      <c r="AF6" s="1261">
        <v>0.35416666666666669</v>
      </c>
      <c r="AG6" s="1263">
        <v>0.5</v>
      </c>
      <c r="AI6" s="1265">
        <v>0.32291666666666669</v>
      </c>
      <c r="AJ6" s="1263">
        <v>0.52083333333333337</v>
      </c>
    </row>
    <row r="7" spans="1:56" ht="11.25" customHeight="1" x14ac:dyDescent="0.25">
      <c r="I7" s="1268"/>
      <c r="J7" s="1269"/>
      <c r="K7" s="1269"/>
      <c r="L7" s="1269"/>
      <c r="O7" s="1270" t="str">
        <f ca="1">IF(A12&lt;&gt;"",VLOOKUP(A12,A93:K200,10,FALSE),"")</f>
        <v>A   M.  WEYERMAN</v>
      </c>
      <c r="P7" s="1271"/>
      <c r="Q7" s="1271"/>
      <c r="R7" s="1271"/>
      <c r="S7" s="1271"/>
      <c r="Y7" s="606" t="s">
        <v>20</v>
      </c>
      <c r="Z7" s="606" t="s">
        <v>21</v>
      </c>
      <c r="AA7" s="465" t="s">
        <v>165</v>
      </c>
      <c r="AB7" s="532" t="b">
        <v>1</v>
      </c>
      <c r="AF7" s="1262"/>
      <c r="AG7" s="1264"/>
      <c r="AI7" s="1266"/>
      <c r="AJ7" s="1267"/>
    </row>
    <row r="8" spans="1:56" ht="51.75" customHeight="1" x14ac:dyDescent="0.35">
      <c r="A8" s="194"/>
      <c r="B8" s="470"/>
      <c r="C8" s="470"/>
      <c r="D8" s="470"/>
      <c r="E8" s="470"/>
      <c r="F8" s="470"/>
      <c r="G8" s="194"/>
      <c r="I8" s="1289"/>
      <c r="J8" s="1290"/>
      <c r="K8" s="1290"/>
      <c r="L8" s="1290"/>
      <c r="M8" s="470"/>
      <c r="N8" s="470"/>
      <c r="O8" s="1291"/>
      <c r="P8" s="1292"/>
      <c r="Q8" s="1292"/>
      <c r="R8" s="1292"/>
      <c r="S8" s="470"/>
      <c r="T8" s="470"/>
      <c r="V8" s="456"/>
      <c r="AF8" s="1293" t="s">
        <v>106</v>
      </c>
      <c r="AG8" s="1294"/>
      <c r="AI8" s="1295" t="s">
        <v>51</v>
      </c>
      <c r="AJ8" s="1296"/>
    </row>
    <row r="9" spans="1:56" ht="13.5" customHeight="1" x14ac:dyDescent="0.35">
      <c r="A9" s="194"/>
      <c r="B9" s="470"/>
      <c r="C9" s="470"/>
      <c r="D9" s="470"/>
      <c r="E9" s="470"/>
      <c r="F9" s="470"/>
      <c r="G9" s="194"/>
      <c r="H9" s="460"/>
      <c r="I9" s="461"/>
      <c r="J9" s="461"/>
      <c r="K9" s="461"/>
      <c r="L9" s="470"/>
      <c r="M9" s="470"/>
      <c r="N9" s="470"/>
      <c r="O9" s="470"/>
      <c r="P9" s="470"/>
      <c r="Q9" s="470"/>
      <c r="R9" s="470"/>
      <c r="S9" s="470"/>
      <c r="T9" s="470"/>
      <c r="V9" s="456"/>
      <c r="AA9" s="710" t="s">
        <v>316</v>
      </c>
      <c r="AF9" s="1257" t="s">
        <v>105</v>
      </c>
      <c r="AG9" s="1258"/>
      <c r="AI9" s="1257" t="s">
        <v>105</v>
      </c>
      <c r="AJ9" s="1258"/>
    </row>
    <row r="10" spans="1:56" x14ac:dyDescent="0.25">
      <c r="E10" s="470"/>
      <c r="F10" s="470"/>
      <c r="G10" s="194"/>
      <c r="H10" s="509"/>
      <c r="I10" s="509" t="s">
        <v>222</v>
      </c>
      <c r="J10" s="1163" t="s">
        <v>234</v>
      </c>
      <c r="K10" s="1163"/>
      <c r="L10" s="1163"/>
      <c r="M10" s="1163"/>
      <c r="N10" s="1163"/>
      <c r="O10" s="926" t="s">
        <v>227</v>
      </c>
      <c r="P10" s="1251"/>
      <c r="Q10" s="1252">
        <v>43489</v>
      </c>
      <c r="R10" s="1252"/>
      <c r="S10" s="1252"/>
      <c r="T10" s="1252"/>
      <c r="AF10" s="1253">
        <v>0.54166666666666663</v>
      </c>
      <c r="AG10" s="1226">
        <v>0.70833333333333337</v>
      </c>
      <c r="AI10" s="1253">
        <v>0.5625</v>
      </c>
      <c r="AJ10" s="1226">
        <v>0.72916666666666596</v>
      </c>
    </row>
    <row r="11" spans="1:56" ht="10.5" customHeight="1" thickBot="1" x14ac:dyDescent="0.3">
      <c r="A11" s="194"/>
      <c r="B11" s="470"/>
      <c r="C11" s="470"/>
      <c r="D11" s="470"/>
      <c r="E11" s="470"/>
      <c r="F11" s="470"/>
      <c r="G11" s="194"/>
      <c r="H11" s="509"/>
      <c r="I11" s="509"/>
      <c r="J11" s="509"/>
      <c r="K11" s="470"/>
      <c r="L11" s="470"/>
      <c r="M11" s="470"/>
      <c r="N11" s="470"/>
      <c r="O11" s="470"/>
      <c r="P11" s="470"/>
      <c r="Q11" s="470"/>
      <c r="R11" s="470"/>
      <c r="S11" s="470"/>
      <c r="T11" s="470"/>
      <c r="Y11" s="533"/>
      <c r="Z11" s="465">
        <f>COUNTIF(AA18:AA39,"TT")</f>
        <v>0</v>
      </c>
      <c r="AF11" s="1254"/>
      <c r="AG11" s="1227"/>
      <c r="AI11" s="1254"/>
      <c r="AJ11" s="1227"/>
    </row>
    <row r="12" spans="1:56" x14ac:dyDescent="0.25">
      <c r="A12" s="1228" t="str">
        <f ca="1">Y5</f>
        <v>WEYERMAN</v>
      </c>
      <c r="B12" s="1229"/>
      <c r="C12" s="1229"/>
      <c r="D12" s="1229"/>
      <c r="E12" s="1229"/>
      <c r="F12" s="1230"/>
      <c r="G12" s="194"/>
      <c r="H12" s="509"/>
      <c r="I12" s="509" t="s">
        <v>173</v>
      </c>
      <c r="J12" s="509"/>
      <c r="K12" s="470"/>
      <c r="L12" s="470"/>
      <c r="M12" s="470"/>
      <c r="N12" s="470"/>
      <c r="O12" s="470"/>
      <c r="P12" s="470"/>
      <c r="Q12" s="470"/>
      <c r="R12" s="470"/>
      <c r="S12" s="470"/>
      <c r="T12" s="470"/>
      <c r="Y12" s="534"/>
      <c r="AB12"/>
    </row>
    <row r="13" spans="1:56" ht="9.75" customHeight="1" x14ac:dyDescent="0.25">
      <c r="A13" s="1231"/>
      <c r="B13" s="1232"/>
      <c r="C13" s="1232"/>
      <c r="D13" s="1232"/>
      <c r="E13" s="1232"/>
      <c r="F13" s="1233"/>
      <c r="G13" s="194"/>
      <c r="H13" s="509"/>
      <c r="I13" s="509"/>
      <c r="J13" s="509"/>
      <c r="K13" s="470"/>
      <c r="L13" s="470"/>
      <c r="M13" s="470"/>
      <c r="N13" s="470"/>
      <c r="O13" s="470"/>
      <c r="P13" s="470"/>
      <c r="Q13" s="470"/>
      <c r="R13" s="470"/>
      <c r="S13" s="470"/>
      <c r="T13" s="470"/>
      <c r="AB13"/>
    </row>
    <row r="14" spans="1:56" ht="15" customHeight="1" x14ac:dyDescent="0.25">
      <c r="A14" s="1231"/>
      <c r="B14" s="1232"/>
      <c r="C14" s="1232"/>
      <c r="D14" s="1232"/>
      <c r="E14" s="1232"/>
      <c r="F14" s="1233"/>
      <c r="G14" s="194"/>
      <c r="H14" s="509"/>
      <c r="I14" s="509"/>
      <c r="J14" s="509" t="s">
        <v>218</v>
      </c>
      <c r="K14" s="470"/>
      <c r="L14" s="470"/>
      <c r="M14" s="470"/>
      <c r="N14" s="470"/>
      <c r="O14" s="470"/>
      <c r="P14" s="470"/>
      <c r="Q14" s="470"/>
      <c r="R14" s="470"/>
      <c r="S14" s="470"/>
      <c r="T14" s="470"/>
      <c r="V14" s="606" t="s">
        <v>317</v>
      </c>
      <c r="Z14" s="606"/>
      <c r="AA14" s="507"/>
      <c r="AB14"/>
    </row>
    <row r="15" spans="1:56" ht="15.75" thickBot="1" x14ac:dyDescent="0.3">
      <c r="A15" s="1234"/>
      <c r="B15" s="1235"/>
      <c r="C15" s="1235"/>
      <c r="D15" s="1235"/>
      <c r="E15" s="1235"/>
      <c r="F15" s="1236"/>
      <c r="G15" s="194"/>
      <c r="H15" s="509"/>
      <c r="I15" s="1237" t="s">
        <v>217</v>
      </c>
      <c r="J15" s="1163"/>
      <c r="K15" s="1163"/>
      <c r="L15" s="1163"/>
      <c r="M15" s="1163"/>
      <c r="N15" s="1163"/>
      <c r="O15" s="1163"/>
      <c r="P15" s="1163"/>
      <c r="Q15" s="461"/>
      <c r="R15" s="461"/>
      <c r="S15" s="461"/>
      <c r="T15" s="461"/>
      <c r="V15" s="434"/>
      <c r="Z15" s="606"/>
      <c r="AA15" s="507"/>
      <c r="AB15"/>
    </row>
    <row r="16" spans="1:56" ht="18" customHeight="1" thickBot="1" x14ac:dyDescent="0.55000000000000004">
      <c r="A16" s="521"/>
      <c r="B16" s="521"/>
      <c r="C16" s="521"/>
      <c r="D16" s="521"/>
      <c r="E16" s="521"/>
      <c r="F16" s="521"/>
      <c r="G16" s="194"/>
      <c r="H16" s="509"/>
      <c r="I16" s="509"/>
      <c r="J16" s="509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Z16" s="455"/>
      <c r="AA16" s="508" t="str">
        <f>IF(Z16=TRUE,$Y$7,"")</f>
        <v/>
      </c>
      <c r="AB16" s="455"/>
      <c r="AF16" s="577"/>
      <c r="AG16" s="685"/>
      <c r="AH16" s="558"/>
      <c r="AI16" s="577"/>
      <c r="AJ16" s="685"/>
      <c r="AK16" s="558"/>
      <c r="AL16" s="558"/>
      <c r="AM16" s="569"/>
      <c r="AN16" s="569"/>
      <c r="AO16" s="569"/>
      <c r="AP16" s="569"/>
      <c r="AQ16" s="569"/>
      <c r="AR16" s="569"/>
      <c r="AS16" s="569"/>
      <c r="AT16" s="569"/>
      <c r="AU16" s="569"/>
      <c r="AV16" s="569"/>
      <c r="AW16" s="569"/>
      <c r="AX16" s="569"/>
      <c r="AY16" s="569"/>
      <c r="AZ16" s="569"/>
      <c r="BA16" s="569"/>
      <c r="BB16" s="569"/>
      <c r="BC16" s="569"/>
      <c r="BD16" s="569"/>
    </row>
    <row r="17" spans="1:58" ht="12" customHeight="1" thickBot="1" x14ac:dyDescent="0.55000000000000004">
      <c r="A17" s="522"/>
      <c r="B17" s="522"/>
      <c r="C17" s="522"/>
      <c r="D17" s="522"/>
      <c r="E17" s="522"/>
      <c r="F17" s="522"/>
      <c r="G17" s="194"/>
      <c r="H17" s="509"/>
      <c r="I17" s="509"/>
      <c r="J17" s="509"/>
      <c r="K17" s="470"/>
      <c r="L17" s="470"/>
      <c r="M17" s="470"/>
      <c r="N17" s="470"/>
      <c r="O17" s="470"/>
      <c r="P17" s="470"/>
      <c r="Q17" s="470"/>
      <c r="R17" s="470"/>
      <c r="S17" s="470"/>
      <c r="T17" s="470"/>
      <c r="V17"/>
      <c r="Z17" s="713"/>
      <c r="AA17" s="713"/>
      <c r="AB17" s="714"/>
      <c r="AC17" s="715"/>
      <c r="AF17" s="1238" t="s">
        <v>0</v>
      </c>
      <c r="AG17" s="1239"/>
      <c r="AH17" s="584"/>
      <c r="AI17" s="1242" t="s">
        <v>105</v>
      </c>
      <c r="AJ17" s="1243"/>
    </row>
    <row r="18" spans="1:58" ht="21" customHeight="1" thickBot="1" x14ac:dyDescent="0.3">
      <c r="A18" s="838"/>
      <c r="B18" s="882">
        <f>COUNTIF(AA18:AA39,"TT")</f>
        <v>0</v>
      </c>
      <c r="C18" s="839" t="s">
        <v>322</v>
      </c>
      <c r="D18" s="840"/>
      <c r="E18" s="883"/>
      <c r="F18" s="882">
        <f ca="1">SUM(C20:E37)</f>
        <v>1</v>
      </c>
      <c r="G18" s="194"/>
      <c r="H18" s="509"/>
      <c r="I18" s="1248" t="s">
        <v>172</v>
      </c>
      <c r="J18" s="1249"/>
      <c r="K18" s="1249"/>
      <c r="L18" s="1248" t="s">
        <v>0</v>
      </c>
      <c r="M18" s="1249"/>
      <c r="N18" s="1249"/>
      <c r="O18" s="1250"/>
      <c r="P18" s="1249" t="s">
        <v>105</v>
      </c>
      <c r="Q18" s="1249"/>
      <c r="R18" s="1249"/>
      <c r="S18" s="1250"/>
      <c r="T18" s="470"/>
      <c r="Z18" s="713"/>
      <c r="AA18" s="740">
        <f>L22</f>
        <v>0</v>
      </c>
      <c r="AB18" s="737">
        <f>P22</f>
        <v>0</v>
      </c>
      <c r="AC18" s="715"/>
      <c r="AF18" s="1240"/>
      <c r="AG18" s="1241"/>
      <c r="AI18" s="1244"/>
      <c r="AJ18" s="1245"/>
      <c r="AM18" s="670" t="s">
        <v>313</v>
      </c>
      <c r="AO18" s="670" t="s">
        <v>308</v>
      </c>
      <c r="AP18" s="670" t="s">
        <v>309</v>
      </c>
      <c r="AR18" s="464" t="s">
        <v>301</v>
      </c>
      <c r="AS18" s="464"/>
      <c r="AT18" s="464"/>
      <c r="AU18" s="824" t="s">
        <v>153</v>
      </c>
      <c r="AV18" s="825" t="s">
        <v>154</v>
      </c>
      <c r="AW18" s="825" t="s">
        <v>158</v>
      </c>
      <c r="AX18" s="825" t="s">
        <v>156</v>
      </c>
      <c r="AY18" s="826" t="s">
        <v>157</v>
      </c>
      <c r="BE18" s="670"/>
      <c r="BF18" s="670"/>
    </row>
    <row r="19" spans="1:58" ht="14.25" customHeight="1" thickBot="1" x14ac:dyDescent="0.3">
      <c r="A19" s="511" t="s">
        <v>138</v>
      </c>
      <c r="B19" s="720" t="s">
        <v>206</v>
      </c>
      <c r="C19" s="718" t="s">
        <v>232</v>
      </c>
      <c r="D19" s="719" t="s">
        <v>231</v>
      </c>
      <c r="E19" s="749" t="s">
        <v>207</v>
      </c>
      <c r="F19" s="515" t="s">
        <v>208</v>
      </c>
      <c r="G19" s="194"/>
      <c r="H19" s="509"/>
      <c r="I19" s="1314">
        <f>LUNDI!D1</f>
        <v>43514</v>
      </c>
      <c r="J19" s="1315"/>
      <c r="K19" s="1315"/>
      <c r="L19" s="1213">
        <f ca="1">AU19</f>
        <v>0.41666666666666702</v>
      </c>
      <c r="M19" s="1214"/>
      <c r="N19" s="1190"/>
      <c r="O19" s="1191"/>
      <c r="P19" s="1213">
        <f ca="1">AU22</f>
        <v>0</v>
      </c>
      <c r="Q19" s="1214"/>
      <c r="R19" s="1190"/>
      <c r="S19" s="1191"/>
      <c r="T19" s="576"/>
      <c r="V19" s="607" t="s">
        <v>319</v>
      </c>
      <c r="Z19" s="738" t="b">
        <v>0</v>
      </c>
      <c r="AA19" s="741" t="str">
        <f>IF(Z19=TRUE,$Z$7,"")</f>
        <v/>
      </c>
      <c r="AB19" s="739" t="b">
        <v>0</v>
      </c>
      <c r="AC19" s="715"/>
      <c r="AF19" s="700" t="s">
        <v>111</v>
      </c>
      <c r="AG19" s="701">
        <f ca="1">AM41</f>
        <v>-0.41666666666666702</v>
      </c>
      <c r="AI19" s="694" t="s">
        <v>111</v>
      </c>
      <c r="AJ19" s="695">
        <f ca="1">AN41</f>
        <v>0</v>
      </c>
      <c r="AM19" s="680">
        <f ca="1">N19-L19</f>
        <v>-0.41666666666666702</v>
      </c>
      <c r="AN19" s="804">
        <f ca="1">R19-P19</f>
        <v>0</v>
      </c>
      <c r="AO19" s="805">
        <f ca="1">IF(L20=$AA$3,N21-L21,$AL$1)</f>
        <v>0</v>
      </c>
      <c r="AP19" s="806">
        <f ca="1">IF(L20=$AB$3,N21-L21,$AL$1)</f>
        <v>0</v>
      </c>
      <c r="AR19" s="464" t="s">
        <v>304</v>
      </c>
      <c r="AS19" s="464"/>
      <c r="AT19" s="464"/>
      <c r="AU19" s="1427">
        <f ca="1">IF($A$12&lt;&gt;"",VLOOKUP($A$12,'Détail du lun au vend  RÉCAP '!CV7:DV150,27,FALSE),"")</f>
        <v>0.41666666666666702</v>
      </c>
      <c r="AV19" s="827">
        <f ca="1">IF($A$12&lt;&gt;"",VLOOKUP($A$12,'Détail du lun au vend  RÉCAP '!DW7:EW150,27,FALSE),"")</f>
        <v>0</v>
      </c>
      <c r="AW19" s="827">
        <f ca="1">IF($A$12&lt;&gt;"",VLOOKUP($A$12,'Détail du lun au vend  RÉCAP '!EY7:FY150,27,FALSE),"")</f>
        <v>0</v>
      </c>
      <c r="AX19" s="827">
        <f ca="1">IF($A$12&lt;&gt;"",VLOOKUP($A$12,'Détail du lun au vend  RÉCAP '!GA7:HA150,27,FALSE),"")</f>
        <v>0</v>
      </c>
      <c r="AY19" s="828">
        <f ca="1">IF($A$12&lt;&gt;"",VLOOKUP($A$12,'Détail du lun au vend  RÉCAP '!HC7:IC150,27,FALSE),"")</f>
        <v>0</v>
      </c>
      <c r="BE19" s="670"/>
      <c r="BF19" s="670"/>
    </row>
    <row r="20" spans="1:58" ht="14.25" customHeight="1" thickBot="1" x14ac:dyDescent="0.3">
      <c r="A20" s="512" t="s">
        <v>211</v>
      </c>
      <c r="B20" s="750">
        <f ca="1">IF(A12&lt;&gt;"",VLOOKUP(A12,'Détail du lun au vend  RÉCAP '!O7:CH150,4,FALSE),"")</f>
        <v>1</v>
      </c>
      <c r="C20" s="758">
        <f ca="1">IF(A12&lt;&gt;"",VLOOKUP(A12,'Détail du lun au vend  RÉCAP '!O7:CH150,17,FALSE),"")</f>
        <v>0</v>
      </c>
      <c r="D20" s="759">
        <f ca="1">IF(A12&lt;&gt;"",VLOOKUP(A12,'Détail du lun au vend  RÉCAP '!O7:CH150,18,FALSE),"")</f>
        <v>0</v>
      </c>
      <c r="E20" s="756">
        <f ca="1">IF(A12&lt;&gt;"",VLOOKUP(A12,'Détail du lun au vend  RÉCAP '!O7:CH150,27,FALSE),"")</f>
        <v>0</v>
      </c>
      <c r="F20" s="518">
        <f ca="1">IF(A12&lt;&gt;"",VLOOKUP(A12,'Détail du lun au vend  RÉCAP '!O7:CU150,75,FALSE),"")</f>
        <v>0</v>
      </c>
      <c r="G20" s="1225"/>
      <c r="H20" s="509"/>
      <c r="I20" s="1311"/>
      <c r="J20" s="1310"/>
      <c r="K20" s="1310"/>
      <c r="L20" s="1195" t="str">
        <f ca="1">IF(B20=$Y$1,$Y$3,IF(C20=$Z$1,$Z$3,IF(E20=$AA$1,$AA$3,IF(B20=$Y$2,$Y$3,IF(C20=$Z$2,$Z$3,IF(E20=$AA$2,$AA$3,IF(F20=$AB$1,$AB$3,IF(D20=$AC$1,$AC$3,""))))))))</f>
        <v>Classe</v>
      </c>
      <c r="M20" s="1196"/>
      <c r="N20" s="1196"/>
      <c r="O20" s="1197"/>
      <c r="P20" s="1195" t="str">
        <f ca="1">IF(B21=$Y$1,$Y$3,IF(C21=$Z$1,$Z$3,IF(E21=$AA$1,$AA$3,IF(B21=$Y$2,$Y$3,IF(C21=$Z$2,$Z$3,IF(E21=$AA$2,$AA$3,IF(F21=$AB$1,$AB$3,IF(D21=$AC$1,$AC$3,""))))))))</f>
        <v>Couloir - 1er étage</v>
      </c>
      <c r="Q20" s="1196"/>
      <c r="R20" s="1196"/>
      <c r="S20" s="1197"/>
      <c r="T20" s="53"/>
      <c r="V20" s="744" t="s">
        <v>21</v>
      </c>
      <c r="Z20" s="713"/>
      <c r="AA20" s="742" t="str">
        <f>IF(AB19=TRUE,$Z$7,"")</f>
        <v/>
      </c>
      <c r="AB20" s="714"/>
      <c r="AC20" s="715"/>
      <c r="AF20" s="702" t="s">
        <v>100</v>
      </c>
      <c r="AG20" s="703">
        <f ca="1">AM40</f>
        <v>0</v>
      </c>
      <c r="AI20" s="696" t="s">
        <v>100</v>
      </c>
      <c r="AJ20" s="697">
        <f ca="1">AN40</f>
        <v>0.10416666666666663</v>
      </c>
      <c r="AM20" s="811">
        <f ca="1">IF(L20=$Z$3,N21-L21,IF(L20=$AC$3,N21-L21,$AL$1))</f>
        <v>0</v>
      </c>
      <c r="AN20" s="809">
        <f ca="1">IF(P20=$Z$3,R21-P21,IF(P20=$AC$3,R21-P21,$AL$1))</f>
        <v>0.10416666666666663</v>
      </c>
      <c r="AO20" s="812">
        <f ca="1">IF(P20=$AA$3,R21-P21,$AL$1)</f>
        <v>0</v>
      </c>
      <c r="AP20" s="812">
        <f ca="1">IF(P20=$AB$3,R21-P21,$AL$1)</f>
        <v>0</v>
      </c>
      <c r="AR20" s="464" t="s">
        <v>305</v>
      </c>
      <c r="AS20" s="464"/>
      <c r="AT20" s="464"/>
      <c r="AU20" s="829"/>
      <c r="AV20" s="830"/>
      <c r="AW20" s="830"/>
      <c r="AX20" s="830"/>
      <c r="AY20" s="831"/>
      <c r="BE20" s="670"/>
      <c r="BF20" s="670"/>
    </row>
    <row r="21" spans="1:58" ht="14.25" customHeight="1" thickBot="1" x14ac:dyDescent="0.3">
      <c r="A21" s="513" t="s">
        <v>212</v>
      </c>
      <c r="B21" s="751">
        <f ca="1">IF(A12&lt;&gt;"",VLOOKUP(A12,'Détail du lun au vend  RÉCAP '!O7:CH150,40,FALSE),"")</f>
        <v>0</v>
      </c>
      <c r="C21" s="761">
        <f ca="1">IF(A12&lt;&gt;"",VLOOKUP(A12,'Détail du lun au vend  RÉCAP '!O7:CH150,53,FALSE),"")</f>
        <v>0</v>
      </c>
      <c r="D21" s="762">
        <f ca="1">IF(A12&lt;&gt;"",VLOOKUP(A12,'Détail du lun au vend  RÉCAP '!O7:CH150,54,FALSE),"")</f>
        <v>1</v>
      </c>
      <c r="E21" s="757">
        <f ca="1">IF(A12&lt;&gt;"",VLOOKUP(A12,'Détail du lun au vend  RÉCAP '!O7:CH150,63,FALSE),"")</f>
        <v>0</v>
      </c>
      <c r="F21" s="519">
        <f ca="1">IF(A12&lt;&gt;"",VLOOKUP(A12,'Détail du lun au vend  RÉCAP '!O7:CU150,81,FALSE),"")</f>
        <v>0</v>
      </c>
      <c r="G21" s="1225"/>
      <c r="H21" s="509"/>
      <c r="I21" s="1311"/>
      <c r="J21" s="1310"/>
      <c r="K21" s="1310"/>
      <c r="L21" s="1188">
        <f ca="1">IF(L20=$AA$3,$AF$6,IF(L20=$AB$3,$AI$6,IF(L20=$Z$3,AU26,IF(L20=$AC$3,AU27,$AL$1))))</f>
        <v>0</v>
      </c>
      <c r="M21" s="1189"/>
      <c r="N21" s="1174">
        <f ca="1">IF(L20=$AA$3,AG6,IF(L20=$AB$3,AJ6,IF(L20=$Z$3,BB26,IF(L20=$AC$3,BB27,$AL$1))))</f>
        <v>0</v>
      </c>
      <c r="O21" s="1175"/>
      <c r="P21" s="1255">
        <f ca="1">IF(P20=$AA$3,AF10,IF(P20=$AB$3,AI10,IF(P20=$Z$3,AU29,IF(P20=$AC$3,AU30,$AL$1))))</f>
        <v>0.5625</v>
      </c>
      <c r="Q21" s="1256"/>
      <c r="R21" s="1174">
        <f ca="1">IF(P20=$AA$3,AG10,IF(P20=$AB$3,AJ10,IF(P20=$Z$3,BB29,IF(P20=$AC$3,BB30,$AL$1))))</f>
        <v>0.66666666666666663</v>
      </c>
      <c r="S21" s="1175"/>
      <c r="T21" s="53"/>
      <c r="Z21" s="713"/>
      <c r="AA21" s="713"/>
      <c r="AB21" s="714"/>
      <c r="AC21" s="715"/>
      <c r="AF21" s="702" t="s">
        <v>106</v>
      </c>
      <c r="AG21" s="703">
        <f ca="1">AO38</f>
        <v>0</v>
      </c>
      <c r="AI21" s="696" t="s">
        <v>106</v>
      </c>
      <c r="AJ21" s="697">
        <f ca="1">AO39</f>
        <v>0</v>
      </c>
      <c r="AM21" s="681"/>
      <c r="AN21" s="729"/>
      <c r="AO21" s="807"/>
      <c r="AP21" s="808"/>
      <c r="AR21" s="464"/>
      <c r="AS21" s="464"/>
      <c r="AT21" s="464"/>
      <c r="AU21" s="832" t="s">
        <v>153</v>
      </c>
      <c r="AV21" s="833" t="s">
        <v>154</v>
      </c>
      <c r="AW21" s="833" t="s">
        <v>158</v>
      </c>
      <c r="AX21" s="833" t="s">
        <v>156</v>
      </c>
      <c r="AY21" s="834" t="s">
        <v>157</v>
      </c>
      <c r="BE21" s="670"/>
      <c r="BF21" s="670"/>
    </row>
    <row r="22" spans="1:58" ht="14.25" customHeight="1" thickBot="1" x14ac:dyDescent="0.3">
      <c r="A22" s="721"/>
      <c r="B22" s="722"/>
      <c r="C22" s="722"/>
      <c r="D22" s="722"/>
      <c r="E22" s="722"/>
      <c r="F22" s="722"/>
      <c r="G22" s="1225"/>
      <c r="H22" s="509"/>
      <c r="I22" s="1312"/>
      <c r="J22" s="1313"/>
      <c r="K22" s="1313"/>
      <c r="L22" s="1176"/>
      <c r="M22" s="1177"/>
      <c r="N22" s="1177"/>
      <c r="O22" s="1178"/>
      <c r="P22" s="1176"/>
      <c r="Q22" s="1177"/>
      <c r="R22" s="1177"/>
      <c r="S22" s="1178"/>
      <c r="T22" s="53"/>
      <c r="Z22" s="713"/>
      <c r="AA22" s="740">
        <f>L26</f>
        <v>0</v>
      </c>
      <c r="AB22" s="737">
        <f>P26</f>
        <v>0</v>
      </c>
      <c r="AC22" s="715"/>
      <c r="AF22" s="704" t="s">
        <v>51</v>
      </c>
      <c r="AG22" s="705">
        <f ca="1">AP38</f>
        <v>0</v>
      </c>
      <c r="AI22" s="698" t="s">
        <v>51</v>
      </c>
      <c r="AJ22" s="699">
        <f ca="1">AP39</f>
        <v>0</v>
      </c>
      <c r="AM22" s="681"/>
      <c r="AN22" s="729"/>
      <c r="AO22" s="807"/>
      <c r="AP22" s="808"/>
      <c r="AR22" s="464"/>
      <c r="AS22" s="464"/>
      <c r="AT22" s="464"/>
      <c r="AU22" s="835">
        <f ca="1">IF($A$12&lt;&gt;"",VLOOKUP($A$12,'Détail du lun au vend  RÉCAP '!IG7:JG150,27,FALSE),"")</f>
        <v>0</v>
      </c>
      <c r="AV22" s="836">
        <f ca="1">IF($A$12&lt;&gt;"",VLOOKUP($A$12,'Détail du lun au vend  RÉCAP '!JI7:KI150,27,FALSE),"")</f>
        <v>0</v>
      </c>
      <c r="AW22" s="836">
        <f ca="1">IF($A$12&lt;&gt;"",VLOOKUP($A$12,'Détail du lun au vend  RÉCAP '!KK7:LK150,27,FALSE),"")</f>
        <v>0</v>
      </c>
      <c r="AX22" s="836">
        <f ca="1">IF($A$12&lt;&gt;"",VLOOKUP($A$12,'Détail du lun au vend  RÉCAP '!LM7:MM150,27,FALSE),"")</f>
        <v>0</v>
      </c>
      <c r="AY22" s="837">
        <f ca="1">IF($A$12&lt;&gt;"",VLOOKUP($A$12,'Détail du lun au vend  RÉCAP '!MP7:NP150,27,FALSE),"")</f>
        <v>0</v>
      </c>
      <c r="BE22" s="670"/>
      <c r="BF22" s="670"/>
    </row>
    <row r="23" spans="1:58" ht="14.25" customHeight="1" thickBot="1" x14ac:dyDescent="0.3">
      <c r="A23" s="511" t="s">
        <v>139</v>
      </c>
      <c r="B23" s="720" t="s">
        <v>206</v>
      </c>
      <c r="C23" s="718" t="s">
        <v>232</v>
      </c>
      <c r="D23" s="719" t="s">
        <v>231</v>
      </c>
      <c r="E23" s="749" t="s">
        <v>207</v>
      </c>
      <c r="F23" s="515" t="s">
        <v>208</v>
      </c>
      <c r="G23" s="194"/>
      <c r="H23" s="509"/>
      <c r="I23" s="1314">
        <f>I19+1</f>
        <v>43515</v>
      </c>
      <c r="J23" s="1315"/>
      <c r="K23" s="1315"/>
      <c r="L23" s="1213">
        <f ca="1">AV19</f>
        <v>0</v>
      </c>
      <c r="M23" s="1214"/>
      <c r="N23" s="1190"/>
      <c r="O23" s="1191"/>
      <c r="P23" s="1215">
        <f ca="1">AV22</f>
        <v>0</v>
      </c>
      <c r="Q23" s="1214"/>
      <c r="R23" s="1190"/>
      <c r="S23" s="1191"/>
      <c r="T23" s="576"/>
      <c r="U23" s="454"/>
      <c r="V23" s="607" t="s">
        <v>319</v>
      </c>
      <c r="Z23" s="738" t="b">
        <v>0</v>
      </c>
      <c r="AA23" s="741" t="str">
        <f>IF(Z23=TRUE,$Z$7,"")</f>
        <v/>
      </c>
      <c r="AB23" s="743" t="b">
        <v>0</v>
      </c>
      <c r="AC23" s="715"/>
      <c r="AM23" s="680">
        <f ca="1">N23-L23</f>
        <v>0</v>
      </c>
      <c r="AN23" s="804">
        <f ca="1">R23-P23</f>
        <v>0</v>
      </c>
      <c r="AO23" s="805">
        <f ca="1">IF(L24=$AA$3,N25-L25,$AL$1)</f>
        <v>0</v>
      </c>
      <c r="AP23" s="806">
        <f ca="1">IF(L24=$AB$3,N25-L25,$AL$1)</f>
        <v>0</v>
      </c>
      <c r="AR23" s="464"/>
      <c r="AS23" s="464"/>
      <c r="AT23" s="464"/>
      <c r="AU23" s="723"/>
      <c r="AV23" s="723"/>
      <c r="AW23" s="723"/>
      <c r="AX23" s="723"/>
      <c r="AY23" s="723"/>
      <c r="BE23" s="670"/>
      <c r="BF23" s="670"/>
    </row>
    <row r="24" spans="1:58" ht="14.25" customHeight="1" thickBot="1" x14ac:dyDescent="0.3">
      <c r="A24" s="512" t="s">
        <v>211</v>
      </c>
      <c r="B24" s="750">
        <f ca="1">IF(A12&lt;&gt;"",VLOOKUP(A12,'Détail du lun au vend  RÉCAP '!O7:CH150,7,FALSE),"")</f>
        <v>0</v>
      </c>
      <c r="C24" s="758">
        <f ca="1">IF(A12&lt;&gt;"",VLOOKUP(A12,'Détail du lun au vend  RÉCAP '!O7:CH150,19,FALSE),"")</f>
        <v>0</v>
      </c>
      <c r="D24" s="759">
        <f ca="1">IF(A12&lt;&gt;"",VLOOKUP(A12,'Détail du lun au vend  RÉCAP '!O7:CH150,20,FALSE),"")</f>
        <v>0</v>
      </c>
      <c r="E24" s="756">
        <f ca="1">IF(A12&lt;&gt;"",VLOOKUP(A12,'Détail du lun au vend  RÉCAP '!O7:CH150,29,FALSE),"")</f>
        <v>0</v>
      </c>
      <c r="F24" s="518">
        <f ca="1">IF(A12&lt;&gt;"",VLOOKUP(A12,'Détail du lun au vend  RÉCAP '!O7:CU150,76,FALSE),"")</f>
        <v>0</v>
      </c>
      <c r="G24" s="194"/>
      <c r="H24" s="509"/>
      <c r="I24" s="1311"/>
      <c r="J24" s="1310"/>
      <c r="K24" s="1310"/>
      <c r="L24" s="1195" t="str">
        <f ca="1">IF(B24=$Y$1,$Y$3,IF(C24=$Z$1,$Z$3,IF(E24=$AA$1,$AA$3,IF(B24=$Y$2,$Y$3,IF(C24=$Z$2,$Z$3,IF(E24=$AA$2,$AA$3,IF(F24=$AB$1,$AB$3,IF(D24=$AC$1,$AC$3,""))))))))</f>
        <v/>
      </c>
      <c r="M24" s="1196"/>
      <c r="N24" s="1196"/>
      <c r="O24" s="1197"/>
      <c r="P24" s="1196" t="str">
        <f ca="1">IF(B25=$Y$1,$Y$3,IF(C25=$Z$1,$Z$3,IF(E25=$AA$1,$AA$3,IF(B25=$Y$2,$Y$3,IF(C25=$Z$2,$Z$3,IF(E25=$AA$2,$AA$3,IF(F25=$AB$1,$AB$3,IF(D25=$AC$1,$AC$3,""))))))))</f>
        <v/>
      </c>
      <c r="Q24" s="1196"/>
      <c r="R24" s="1196"/>
      <c r="S24" s="1197"/>
      <c r="T24" s="53"/>
      <c r="V24" s="745" t="s">
        <v>21</v>
      </c>
      <c r="Z24" s="713"/>
      <c r="AA24" s="742" t="str">
        <f>IF(AB23=TRUE,$Z$7,"")</f>
        <v/>
      </c>
      <c r="AB24" s="714"/>
      <c r="AC24" s="715"/>
      <c r="AF24" s="1216" t="s">
        <v>311</v>
      </c>
      <c r="AG24" s="1217"/>
      <c r="AI24" s="1216" t="s">
        <v>310</v>
      </c>
      <c r="AJ24" s="1217"/>
      <c r="AM24" s="811">
        <f ca="1">IF(L24=$Z$3,N25-L25,IF(L24=$AC$3,N25-L25,$AL$1))</f>
        <v>0</v>
      </c>
      <c r="AN24" s="809">
        <f ca="1">IF(P24=$Z$3,R25-P25,IF(P24=$AC$3,R25-P25,$AL$1))</f>
        <v>0</v>
      </c>
      <c r="AO24" s="812">
        <f ca="1">IF(P24=$AA$3,R25-P25,$AL$1)</f>
        <v>0</v>
      </c>
      <c r="AP24" s="812">
        <f ca="1">IF(P24=$AB$3,R25-P25,$AL$1)</f>
        <v>0</v>
      </c>
      <c r="AR24" s="464"/>
      <c r="AS24" s="464"/>
      <c r="AT24" s="464"/>
      <c r="AU24" s="723"/>
      <c r="AV24" s="723"/>
      <c r="AW24" s="723"/>
      <c r="AX24" s="723"/>
      <c r="AY24" s="723"/>
      <c r="BE24" s="670"/>
      <c r="BF24" s="670"/>
    </row>
    <row r="25" spans="1:58" ht="14.25" customHeight="1" thickBot="1" x14ac:dyDescent="0.3">
      <c r="A25" s="513" t="s">
        <v>212</v>
      </c>
      <c r="B25" s="751">
        <f ca="1">IF(A12&lt;&gt;"",VLOOKUP(A12,'Détail du lun au vend  RÉCAP '!O7:CH150,43,FALSE),"")</f>
        <v>0</v>
      </c>
      <c r="C25" s="761">
        <f ca="1">IF(A12&lt;&gt;"",VLOOKUP(A12,'Détail du lun au vend  RÉCAP '!O7:CH150,55,FALSE),"")</f>
        <v>0</v>
      </c>
      <c r="D25" s="762">
        <f ca="1">IF(A12&lt;&gt;"",VLOOKUP(A12,'Détail du lun au vend  RÉCAP '!O7:CH150,56,FALSE),"")</f>
        <v>0</v>
      </c>
      <c r="E25" s="757">
        <f ca="1">IF(A12&lt;&gt;"",VLOOKUP(A12,'Détail du lun au vend  RÉCAP '!O7:CH150,65,FALSE),"")</f>
        <v>0</v>
      </c>
      <c r="F25" s="519">
        <f ca="1">IF(A12&lt;&gt;"",VLOOKUP(A12,'Détail du lun au vend  RÉCAP '!O7:CU150,82,FALSE),"")</f>
        <v>0</v>
      </c>
      <c r="G25" s="194"/>
      <c r="H25" s="509"/>
      <c r="I25" s="1311"/>
      <c r="J25" s="1310"/>
      <c r="K25" s="1310"/>
      <c r="L25" s="1188">
        <f ca="1">IF(L24=$AA$3,$AF$6,IF(L24=$AB$3,$AI$6,IF(L24=$Z$3,AV26,IF(L24=$AC$3,AV27,$AL$1))))</f>
        <v>0</v>
      </c>
      <c r="M25" s="1189"/>
      <c r="N25" s="1174">
        <f ca="1">IF(L24=$AA$3,AG6,IF(L24=$AB$3,AJ6,IF(L24=$Z$3,BC26,IF(L24=$AC$3,BC27,$AL$1))))</f>
        <v>0</v>
      </c>
      <c r="O25" s="1175"/>
      <c r="P25" s="1188">
        <f ca="1">IF(P24=$AA$3,AF10,IF(P24=$AB$3,AI10,IF(P24=$Z$3,AV29,IF(P24=$AC$3,AV30,$AL$1))))</f>
        <v>0</v>
      </c>
      <c r="Q25" s="1189"/>
      <c r="R25" s="1174">
        <f ca="1">IF(P24=$AA$3,AG10,IF(P24=$AB$3,AJ10,IF(P24=$Z$3,BC29,IF(P24=$AC$3,BC30,$AL$1))))</f>
        <v>0</v>
      </c>
      <c r="S25" s="1175"/>
      <c r="T25" s="53"/>
      <c r="Z25" s="713"/>
      <c r="AA25" s="713"/>
      <c r="AB25" s="714"/>
      <c r="AC25" s="715"/>
      <c r="AF25" s="1217"/>
      <c r="AG25" s="1217"/>
      <c r="AI25" s="1217"/>
      <c r="AJ25" s="1217"/>
      <c r="AM25" s="681"/>
      <c r="AN25" s="729"/>
      <c r="AO25" s="807"/>
      <c r="AP25" s="808"/>
      <c r="AR25" s="464"/>
      <c r="AS25" s="464"/>
      <c r="AT25" s="464"/>
      <c r="AU25" s="560" t="s">
        <v>153</v>
      </c>
      <c r="AV25" s="560" t="s">
        <v>154</v>
      </c>
      <c r="AW25" s="560" t="s">
        <v>158</v>
      </c>
      <c r="AX25" s="560" t="s">
        <v>156</v>
      </c>
      <c r="AY25" s="560" t="s">
        <v>157</v>
      </c>
      <c r="BB25" s="560" t="s">
        <v>153</v>
      </c>
      <c r="BC25" s="560" t="s">
        <v>154</v>
      </c>
      <c r="BD25" s="560" t="s">
        <v>158</v>
      </c>
      <c r="BE25" s="560" t="s">
        <v>156</v>
      </c>
      <c r="BF25" s="560" t="s">
        <v>157</v>
      </c>
    </row>
    <row r="26" spans="1:58" ht="14.25" customHeight="1" thickBot="1" x14ac:dyDescent="0.3">
      <c r="A26" s="721"/>
      <c r="B26" s="722"/>
      <c r="C26" s="722"/>
      <c r="D26" s="722"/>
      <c r="E26" s="722"/>
      <c r="F26" s="722"/>
      <c r="G26" s="194"/>
      <c r="H26" s="509"/>
      <c r="I26" s="1312"/>
      <c r="J26" s="1313"/>
      <c r="K26" s="1313"/>
      <c r="L26" s="1176"/>
      <c r="M26" s="1177"/>
      <c r="N26" s="1177"/>
      <c r="O26" s="1178"/>
      <c r="P26" s="1177"/>
      <c r="Q26" s="1177"/>
      <c r="R26" s="1177"/>
      <c r="S26" s="1178"/>
      <c r="T26" s="53"/>
      <c r="Z26" s="713"/>
      <c r="AA26" s="737">
        <f>L30</f>
        <v>0</v>
      </c>
      <c r="AB26" s="737">
        <f>P30</f>
        <v>0</v>
      </c>
      <c r="AC26" s="715"/>
      <c r="AF26" s="1217"/>
      <c r="AG26" s="1217"/>
      <c r="AI26" s="1217"/>
      <c r="AJ26" s="1217"/>
      <c r="AM26" s="681"/>
      <c r="AN26" s="729"/>
      <c r="AO26" s="807"/>
      <c r="AP26" s="808"/>
      <c r="AR26" s="724" t="s">
        <v>100</v>
      </c>
      <c r="AS26" s="725"/>
      <c r="AT26" s="725" t="s">
        <v>302</v>
      </c>
      <c r="AU26" s="818" t="e">
        <f ca="1">IF($A$12&lt;&gt;"",VLOOKUP($A$12,'Détail du lun au vend  RÉCAP '!NS7:OP150,2,FALSE),"")</f>
        <v>#N/A</v>
      </c>
      <c r="AV26" s="818" t="e">
        <f ca="1">IF($A$12&lt;&gt;"",VLOOKUP($A$12,'Détail du lun au vend  RÉCAP '!NS7:OP150,6,FALSE),"")</f>
        <v>#N/A</v>
      </c>
      <c r="AW26" s="818" t="e">
        <f ca="1">IF($A$12&lt;&gt;"",VLOOKUP($A$12,'Détail du lun au vend  RÉCAP '!NS7:OP150,10,FALSE),"")</f>
        <v>#N/A</v>
      </c>
      <c r="AX26" s="818" t="e">
        <f ca="1">IF($A$12&lt;&gt;"",VLOOKUP($A$12,'Détail du lun au vend  RÉCAP '!NS7:OP150,14,FALSE),"")</f>
        <v>#N/A</v>
      </c>
      <c r="AY26" s="819" t="e">
        <f ca="1">IF($A$12&lt;&gt;"",VLOOKUP($A$12,'Détail du lun au vend  RÉCAP '!NS7:OP150,18,FALSE),"")</f>
        <v>#N/A</v>
      </c>
      <c r="AZ26" s="727"/>
      <c r="BA26" s="725" t="s">
        <v>302</v>
      </c>
      <c r="BB26" s="673" t="e">
        <f ca="1">IF($A$12&lt;&gt;"",VLOOKUP($A$12,'Détail du lun au vend  RÉCAP '!ON7:PH150,2,FALSE),"")</f>
        <v>#N/A</v>
      </c>
      <c r="BC26" s="673" t="e">
        <f ca="1">IF($A$12&lt;&gt;"",VLOOKUP($A$12,'Détail du lun au vend  RÉCAP '!ON7:PH150,6,FALSE),"")</f>
        <v>#N/A</v>
      </c>
      <c r="BD26" s="673" t="e">
        <f ca="1">IF($A$12&lt;&gt;"",VLOOKUP($A$12,'Détail du lun au vend  RÉCAP '!ON7:PH150,10,FALSE),"")</f>
        <v>#N/A</v>
      </c>
      <c r="BE26" s="673" t="e">
        <f ca="1">IF($A$12&lt;&gt;"",VLOOKUP($A$12,'Détail du lun au vend  RÉCAP '!ON7:PH150,14,FALSE),"")</f>
        <v>#N/A</v>
      </c>
      <c r="BF26" s="674" t="e">
        <f ca="1">IF($A$12&lt;&gt;"",VLOOKUP($A$12,'Détail du lun au vend  RÉCAP '!ON7:PH150,18,FALSE),"")</f>
        <v>#N/A</v>
      </c>
    </row>
    <row r="27" spans="1:58" ht="14.25" customHeight="1" thickBot="1" x14ac:dyDescent="0.3">
      <c r="A27" s="511" t="s">
        <v>140</v>
      </c>
      <c r="B27" s="720" t="s">
        <v>206</v>
      </c>
      <c r="C27" s="718" t="s">
        <v>232</v>
      </c>
      <c r="D27" s="719" t="s">
        <v>231</v>
      </c>
      <c r="E27" s="749" t="s">
        <v>207</v>
      </c>
      <c r="F27" s="515" t="s">
        <v>208</v>
      </c>
      <c r="G27" s="194"/>
      <c r="H27" s="509"/>
      <c r="I27" s="1314">
        <f>I23+1</f>
        <v>43516</v>
      </c>
      <c r="J27" s="1315"/>
      <c r="K27" s="1315"/>
      <c r="L27" s="1213">
        <f ca="1">AW19</f>
        <v>0</v>
      </c>
      <c r="M27" s="1214"/>
      <c r="N27" s="1190"/>
      <c r="O27" s="1191"/>
      <c r="P27" s="1215">
        <f ca="1">AW22</f>
        <v>0</v>
      </c>
      <c r="Q27" s="1214"/>
      <c r="R27" s="1190"/>
      <c r="S27" s="1191"/>
      <c r="T27" s="576"/>
      <c r="V27" s="607" t="s">
        <v>319</v>
      </c>
      <c r="W27" s="508"/>
      <c r="X27" s="455"/>
      <c r="Z27" s="712" t="b">
        <v>0</v>
      </c>
      <c r="AA27" s="716" t="str">
        <f>IF(Z27=TRUE,$Z$7,"")</f>
        <v/>
      </c>
      <c r="AB27" s="717" t="b">
        <v>0</v>
      </c>
      <c r="AC27" s="715"/>
      <c r="AF27" s="1217"/>
      <c r="AG27" s="1217"/>
      <c r="AH27" s="584"/>
      <c r="AI27" s="1217"/>
      <c r="AJ27" s="1217"/>
      <c r="AM27" s="680">
        <f ca="1">N27-L27</f>
        <v>0</v>
      </c>
      <c r="AN27" s="804">
        <f ca="1">R27-P27</f>
        <v>0</v>
      </c>
      <c r="AO27" s="805">
        <f ca="1">IF(L28=$AA$3,N29-L29,$AL$1)</f>
        <v>0</v>
      </c>
      <c r="AP27" s="806">
        <f ca="1">IF(L28=$AB$3,N29-L29,$AL$1)</f>
        <v>0</v>
      </c>
      <c r="AR27" s="728" t="s">
        <v>301</v>
      </c>
      <c r="AS27" s="465"/>
      <c r="AT27" s="465" t="s">
        <v>231</v>
      </c>
      <c r="AU27" s="726" t="e">
        <f ca="1">IF($A$12&lt;&gt;"",VLOOKUP($A$12,'Détail du lun au vend  RÉCAP '!NS7:OP150,3,FALSE),"")</f>
        <v>#N/A</v>
      </c>
      <c r="AV27" s="726" t="e">
        <f ca="1">IF($A$12&lt;&gt;"",VLOOKUP($A$12,'Détail du lun au vend  RÉCAP '!NS7:OP150,7,FALSE),"")</f>
        <v>#N/A</v>
      </c>
      <c r="AW27" s="726" t="e">
        <f ca="1">IF($A$12&lt;&gt;"",VLOOKUP($A$12,'Détail du lun au vend  RÉCAP '!NS7:OP150,11,FALSE),"")</f>
        <v>#N/A</v>
      </c>
      <c r="AX27" s="726" t="e">
        <f ca="1">IF($A$12&lt;&gt;"",VLOOKUP($A$12,'Détail du lun au vend  RÉCAP '!NS7:OP150,15,FALSE),"")</f>
        <v>#N/A</v>
      </c>
      <c r="AY27" s="820" t="e">
        <f ca="1">IF($A$12&lt;&gt;"",VLOOKUP($A$12,'Détail du lun au vend  RÉCAP '!NS7:OP150,19,FALSE),"")</f>
        <v>#N/A</v>
      </c>
      <c r="AZ27" s="729"/>
      <c r="BA27" s="465" t="s">
        <v>231</v>
      </c>
      <c r="BB27" s="672" t="e">
        <f ca="1">IF($A$12&lt;&gt;"",VLOOKUP($A$12,'Détail du lun au vend  RÉCAP '!ON7:PH150,3,FALSE),"")</f>
        <v>#N/A</v>
      </c>
      <c r="BC27" s="672" t="e">
        <f ca="1">IF($A$12&lt;&gt;"",VLOOKUP($A$12,'Détail du lun au vend  RÉCAP '!ON7:PH150,7,FALSE),"")</f>
        <v>#N/A</v>
      </c>
      <c r="BD27" s="672" t="e">
        <f ca="1">IF($A$12&lt;&gt;"",VLOOKUP($A$12,'Détail du lun au vend  RÉCAP '!ON7:PH150,11,FALSE),"")</f>
        <v>#N/A</v>
      </c>
      <c r="BE27" s="672" t="e">
        <f ca="1">IF($A$12&lt;&gt;"",VLOOKUP($A$12,'Détail du lun au vend  RÉCAP '!ON7:PH150,15,FALSE),"")</f>
        <v>#N/A</v>
      </c>
      <c r="BF27" s="675" t="e">
        <f ca="1">IF($A$12&lt;&gt;"",VLOOKUP($A$12,'Détail du lun au vend  RÉCAP '!ON7:PH150,19,FALSE),"")</f>
        <v>#N/A</v>
      </c>
    </row>
    <row r="28" spans="1:58" ht="14.25" customHeight="1" thickBot="1" x14ac:dyDescent="0.3">
      <c r="A28" s="512" t="s">
        <v>211</v>
      </c>
      <c r="B28" s="750">
        <f ca="1">IF(A12&lt;&gt;"",VLOOKUP(A12,'Détail du lun au vend  RÉCAP '!O7:CH150,10,FALSE),"")</f>
        <v>0</v>
      </c>
      <c r="C28" s="760">
        <f ca="1">IF(A12&lt;&gt;"",VLOOKUP(A12,'Détail du lun au vend  RÉCAP '!O7:CH150,21,FALSE),"")</f>
        <v>0</v>
      </c>
      <c r="D28" s="759">
        <f ca="1">IF(A12&lt;&gt;"",VLOOKUP(A12,'Détail du lun au vend  RÉCAP '!O7:CH150,22,FALSE),"")</f>
        <v>0</v>
      </c>
      <c r="E28" s="756">
        <f ca="1">IF(A12&lt;&gt;"",VLOOKUP(A12,'Détail du lun au vend  RÉCAP '!O7:CH150,31,FALSE),"")</f>
        <v>0</v>
      </c>
      <c r="F28" s="518">
        <f ca="1">IF(A12&lt;&gt;"",VLOOKUP(A12,'Détail du lun au vend  RÉCAP '!O7:CU150,77,FALSE),"")</f>
        <v>0</v>
      </c>
      <c r="G28" s="194"/>
      <c r="H28" s="509"/>
      <c r="I28" s="1311"/>
      <c r="J28" s="1310"/>
      <c r="K28" s="1310"/>
      <c r="L28" s="1195" t="str">
        <f ca="1">IF(B28=$Y$1,$Y$3,IF(C28=$Z$1,$Z$3,IF(E28=$AA$1,$AA$3,IF(B28=$Y$2,$Y$3,IF(C28=$Z$2,$Z$3,IF(E28=$AA$2,$AA$3,IF(F28=$AB$1,$AB$3,IF(D28=$AC$1,$AC$3,""))))))))</f>
        <v/>
      </c>
      <c r="M28" s="1196"/>
      <c r="N28" s="1196"/>
      <c r="O28" s="1197"/>
      <c r="P28" s="1196" t="str">
        <f ca="1">IF(B29=$Y$1,$Y$3,IF(C29=$Z$1,$Z$3,IF(E29=$AA$1,$AA$3,IF(B29=$Y$2,$Y$3,IF(C29=$Z$2,$Z$3,IF(E29=$AA$2,$AA$3,IF(F29=$AB$1,$AB$3,IF(D29=$AC$1,$AC$3,""))))))))</f>
        <v/>
      </c>
      <c r="Q28" s="1196"/>
      <c r="R28" s="1196"/>
      <c r="S28" s="1197"/>
      <c r="T28" s="53"/>
      <c r="U28" s="454"/>
      <c r="V28" s="745" t="s">
        <v>21</v>
      </c>
      <c r="Z28" s="713"/>
      <c r="AA28" s="713" t="str">
        <f>IF(AB27=TRUE,$Z$7,"")</f>
        <v/>
      </c>
      <c r="AB28" s="714"/>
      <c r="AC28" s="715"/>
      <c r="AF28" s="1218">
        <f ca="1">SUM(AG19:AG22)</f>
        <v>-0.41666666666666702</v>
      </c>
      <c r="AG28" s="1219"/>
      <c r="AH28" s="577"/>
      <c r="AI28" s="1218">
        <f ca="1">SUM(AJ19:AJ22)</f>
        <v>0.10416666666666663</v>
      </c>
      <c r="AJ28" s="1222"/>
      <c r="AM28" s="811">
        <f ca="1">IF(L28=$Z$3,N29-L29,IF(L28=$AC$3,N29-L29,$AL$1))</f>
        <v>0</v>
      </c>
      <c r="AN28" s="809">
        <f ca="1">IF(P28=$Z$3,R29-P29,IF(P28=$AC$3,R29-P29,$AL$1))</f>
        <v>0</v>
      </c>
      <c r="AO28" s="812">
        <f ca="1">IF(P28=$AA$3,R29-P29,$AL$1)</f>
        <v>0</v>
      </c>
      <c r="AP28" s="812">
        <f ca="1">IF(P28=$AB$3,R29-P29,$AL$1)</f>
        <v>0</v>
      </c>
      <c r="AR28" s="728"/>
      <c r="AS28" s="465"/>
      <c r="AT28" s="465"/>
      <c r="AU28" s="730"/>
      <c r="AV28" s="730"/>
      <c r="AW28" s="730"/>
      <c r="AX28" s="730"/>
      <c r="AY28" s="821"/>
      <c r="AZ28" s="729"/>
      <c r="BA28" s="729"/>
      <c r="BB28" s="676"/>
      <c r="BC28" s="676"/>
      <c r="BD28" s="676"/>
      <c r="BE28" s="676"/>
      <c r="BF28" s="677"/>
    </row>
    <row r="29" spans="1:58" ht="14.25" customHeight="1" thickBot="1" x14ac:dyDescent="0.3">
      <c r="A29" s="513" t="s">
        <v>212</v>
      </c>
      <c r="B29" s="751">
        <f ca="1">IF(A12&lt;&gt;"",VLOOKUP(A12,'Détail du lun au vend  RÉCAP '!O7:CH150,46,FALSE),"")</f>
        <v>0</v>
      </c>
      <c r="C29" s="763">
        <f ca="1">IF(A12&lt;&gt;"",VLOOKUP(A12,'Détail du lun au vend  RÉCAP '!O7:CH150,57,FALSE),"")</f>
        <v>0</v>
      </c>
      <c r="D29" s="762">
        <f ca="1">IF(A12&lt;&gt;"",VLOOKUP(A12,'Détail du lun au vend  RÉCAP '!O7:CH150,58,FALSE),"")</f>
        <v>0</v>
      </c>
      <c r="E29" s="757">
        <f ca="1">IF(A12&lt;&gt;"",VLOOKUP(A12,'Détail du lun au vend  RÉCAP '!O7:CH150,67,FALSE),"")</f>
        <v>0</v>
      </c>
      <c r="F29" s="519">
        <f ca="1">IF(A12&lt;&gt;"",VLOOKUP(A12,'Détail du lun au vend  RÉCAP '!O7:CU150,83,FALSE),"")</f>
        <v>0</v>
      </c>
      <c r="G29" s="194"/>
      <c r="H29" s="509"/>
      <c r="I29" s="1311"/>
      <c r="J29" s="1310"/>
      <c r="K29" s="1310"/>
      <c r="L29" s="1188">
        <f ca="1">IF(L28=$AA$3,$AF$6,IF(L28=$AB$3,$AI$6,IF(L28=$Z$3,AW26,IF(L28=$AC$3,AW27,$AL$1))))</f>
        <v>0</v>
      </c>
      <c r="M29" s="1189"/>
      <c r="N29" s="1174">
        <f ca="1">IF(L28=$AA$3,AG6,IF(L28=$AB$3,AJ6,IF(L28=$Z$3,BD26,IF(L28=$AC$3,BD27,$AL$1))))</f>
        <v>0</v>
      </c>
      <c r="O29" s="1175"/>
      <c r="P29" s="1188">
        <f ca="1">IF(P28=$AA$3,AF10,IF(P28=$AB$3,AI10,IF(P28=$Z$3,AW29,IF(P28=$AC$3,AW30,$AL$1))))</f>
        <v>0</v>
      </c>
      <c r="Q29" s="1189"/>
      <c r="R29" s="1174">
        <f ca="1">IF(P28=$AA$3,AG10,IF(P28=$AB$3,AJ10,IF(P28=$Z$3,BD29,IF(P28=$AC$3,BD30,$AL$1))))</f>
        <v>0</v>
      </c>
      <c r="S29" s="1175"/>
      <c r="T29" s="53"/>
      <c r="Z29" s="713"/>
      <c r="AA29" s="713"/>
      <c r="AB29" s="714"/>
      <c r="AC29" s="715"/>
      <c r="AF29" s="1220"/>
      <c r="AG29" s="1221"/>
      <c r="AH29" s="577"/>
      <c r="AI29" s="1223"/>
      <c r="AJ29" s="1224"/>
      <c r="AM29" s="681"/>
      <c r="AN29" s="729"/>
      <c r="AO29" s="807"/>
      <c r="AP29" s="808"/>
      <c r="AR29" s="728"/>
      <c r="AS29" s="465"/>
      <c r="AT29" s="465" t="s">
        <v>302</v>
      </c>
      <c r="AU29" s="1422" t="e">
        <f ca="1">IF($A$12&lt;&gt;"",VLOOKUP($A$12,'Détail du lun au vend  RÉCAP '!NS7:OP150,4,FALSE),"")</f>
        <v>#N/A</v>
      </c>
      <c r="AV29" s="726" t="e">
        <f ca="1">IF($A$12&lt;&gt;"",VLOOKUP($A$12,'Détail du lun au vend  RÉCAP '!NS7:OP150,8,FALSE),"")</f>
        <v>#N/A</v>
      </c>
      <c r="AW29" s="726" t="e">
        <f ca="1">IF($A$12&lt;&gt;"",VLOOKUP($A$12,'Détail du lun au vend  RÉCAP '!NS7:OP150,12,FALSE),"")</f>
        <v>#N/A</v>
      </c>
      <c r="AX29" s="726" t="e">
        <f ca="1">IF($A$12&lt;&gt;"",VLOOKUP($A$12,'Détail du lun au vend  RÉCAP '!NS7:OP150,16,FALSE),"")</f>
        <v>#N/A</v>
      </c>
      <c r="AY29" s="820" t="e">
        <f ca="1">IF($A$12&lt;&gt;"",VLOOKUP($A$12,'Détail du lun au vend  RÉCAP '!NS7:OP150,20,FALSE),"")</f>
        <v>#N/A</v>
      </c>
      <c r="AZ29" s="729"/>
      <c r="BA29" s="465" t="s">
        <v>302</v>
      </c>
      <c r="BB29" s="1421" t="e">
        <f ca="1">IF($A$12&lt;&gt;"",VLOOKUP($A$12,'Détail du lun au vend  RÉCAP '!ON7:PH150,4,FALSE),"")</f>
        <v>#N/A</v>
      </c>
      <c r="BC29" s="672" t="e">
        <f ca="1">IF($A$12&lt;&gt;"",VLOOKUP($A$12,'Détail du lun au vend  RÉCAP '!ON7:PH150,8,FALSE),"")</f>
        <v>#N/A</v>
      </c>
      <c r="BD29" s="672" t="e">
        <f ca="1">IF($A$12&lt;&gt;"",VLOOKUP($A$12,'Détail du lun au vend  RÉCAP '!ON7:PH150,12,FALSE),"")</f>
        <v>#N/A</v>
      </c>
      <c r="BE29" s="672" t="e">
        <f ca="1">IF($A$12&lt;&gt;"",VLOOKUP($A$12,'Détail du lun au vend  RÉCAP '!ON7:PH150,16,FALSE),"")</f>
        <v>#N/A</v>
      </c>
      <c r="BF29" s="675" t="e">
        <f ca="1">IF($A$12&lt;&gt;"",VLOOKUP($A$12,'Détail du lun au vend  RÉCAP '!ON7:PH150,20,FALSE),"")</f>
        <v>#N/A</v>
      </c>
    </row>
    <row r="30" spans="1:58" ht="14.25" customHeight="1" thickBot="1" x14ac:dyDescent="0.3">
      <c r="A30" s="721"/>
      <c r="B30" s="722"/>
      <c r="C30" s="722"/>
      <c r="D30" s="722"/>
      <c r="E30" s="722"/>
      <c r="F30" s="722"/>
      <c r="G30" s="194"/>
      <c r="H30" s="509"/>
      <c r="I30" s="1312"/>
      <c r="J30" s="1313"/>
      <c r="K30" s="1313"/>
      <c r="L30" s="1176"/>
      <c r="M30" s="1177"/>
      <c r="N30" s="1177"/>
      <c r="O30" s="1178"/>
      <c r="P30" s="1177"/>
      <c r="Q30" s="1177"/>
      <c r="R30" s="1177"/>
      <c r="S30" s="1178"/>
      <c r="T30" s="53"/>
      <c r="Z30" s="713"/>
      <c r="AA30" s="740">
        <f>L34</f>
        <v>0</v>
      </c>
      <c r="AB30" s="737">
        <f>P34</f>
        <v>0</v>
      </c>
      <c r="AC30" s="715"/>
      <c r="AM30" s="681"/>
      <c r="AN30" s="729"/>
      <c r="AO30" s="807"/>
      <c r="AP30" s="808"/>
      <c r="AR30" s="731" t="s">
        <v>303</v>
      </c>
      <c r="AS30" s="732"/>
      <c r="AT30" s="732" t="s">
        <v>231</v>
      </c>
      <c r="AU30" s="822">
        <f ca="1">IF($A$12&lt;&gt;"",VLOOKUP($A$12,'Détail du lun au vend  RÉCAP '!NS7:OP150,5,FALSE),"")</f>
        <v>0.5625</v>
      </c>
      <c r="AV30" s="822" t="e">
        <f ca="1">IF($A$12&lt;&gt;"",VLOOKUP($A$12,'Détail du lun au vend  RÉCAP '!NS7:OP150,9,FALSE),"")</f>
        <v>#N/A</v>
      </c>
      <c r="AW30" s="822" t="e">
        <f ca="1">IF($A$12&lt;&gt;"",VLOOKUP($A$12,'Détail du lun au vend  RÉCAP '!NS7:OP150,13,FALSE),"")</f>
        <v>#N/A</v>
      </c>
      <c r="AX30" s="822" t="e">
        <f ca="1">IF($A$12&lt;&gt;"",VLOOKUP($A$12,'Détail du lun au vend  RÉCAP '!NS7:OP150,17,FALSE),"")</f>
        <v>#N/A</v>
      </c>
      <c r="AY30" s="823" t="e">
        <f ca="1">IF($A$12&lt;&gt;"",VLOOKUP($A$12,'Détail du lun au vend  RÉCAP '!NS7:OP150,21,FALSE),"")</f>
        <v>#N/A</v>
      </c>
      <c r="AZ30" s="733"/>
      <c r="BA30" s="732" t="s">
        <v>231</v>
      </c>
      <c r="BB30" s="678">
        <f ca="1">IF($A$12&lt;&gt;"",VLOOKUP($A$12,'Détail du lun au vend  RÉCAP '!ON7:PH151,5,FALSE),"")</f>
        <v>0.66666666666666663</v>
      </c>
      <c r="BC30" s="678" t="e">
        <f ca="1">IF($A$12&lt;&gt;"",VLOOKUP($A$12,'Détail du lun au vend  RÉCAP '!ON7:PH151,9,FALSE),"")</f>
        <v>#N/A</v>
      </c>
      <c r="BD30" s="678" t="e">
        <f ca="1">IF($A$12&lt;&gt;"",VLOOKUP($A$12,'Détail du lun au vend  RÉCAP '!ON7:PH151,13,FALSE),"")</f>
        <v>#N/A</v>
      </c>
      <c r="BE30" s="678" t="e">
        <f ca="1">IF($A$12&lt;&gt;"",VLOOKUP($A$12,'Détail du lun au vend  RÉCAP '!ON7:PH151,17,FALSE),"")</f>
        <v>#N/A</v>
      </c>
      <c r="BF30" s="679" t="e">
        <f ca="1">IF($A$12&lt;&gt;"",VLOOKUP($A$12,'Détail du lun au vend  RÉCAP '!ON7:PH151,21,FALSE),"")</f>
        <v>#N/A</v>
      </c>
    </row>
    <row r="31" spans="1:58" ht="14.25" customHeight="1" thickBot="1" x14ac:dyDescent="0.3">
      <c r="A31" s="511" t="s">
        <v>141</v>
      </c>
      <c r="B31" s="720" t="s">
        <v>206</v>
      </c>
      <c r="C31" s="718" t="s">
        <v>232</v>
      </c>
      <c r="D31" s="719" t="s">
        <v>231</v>
      </c>
      <c r="E31" s="749" t="s">
        <v>207</v>
      </c>
      <c r="F31" s="515" t="s">
        <v>208</v>
      </c>
      <c r="G31" s="194"/>
      <c r="H31" s="509"/>
      <c r="I31" s="1314">
        <f>I27+1</f>
        <v>43517</v>
      </c>
      <c r="J31" s="1315"/>
      <c r="K31" s="1315"/>
      <c r="L31" s="1213">
        <f ca="1">AX19</f>
        <v>0</v>
      </c>
      <c r="M31" s="1214"/>
      <c r="N31" s="1190"/>
      <c r="O31" s="1191"/>
      <c r="P31" s="1215">
        <f ca="1">AX22</f>
        <v>0</v>
      </c>
      <c r="Q31" s="1214"/>
      <c r="R31" s="1190"/>
      <c r="S31" s="1191"/>
      <c r="T31" s="576"/>
      <c r="U31" s="454"/>
      <c r="V31" s="607" t="s">
        <v>319</v>
      </c>
      <c r="W31" s="508"/>
      <c r="X31" s="455"/>
      <c r="Z31" s="738" t="b">
        <v>0</v>
      </c>
      <c r="AA31" s="741" t="str">
        <f>IF(Z31=TRUE,$Z$7,"")</f>
        <v/>
      </c>
      <c r="AB31" s="743" t="b">
        <v>0</v>
      </c>
      <c r="AC31" s="715"/>
      <c r="AM31" s="680">
        <f ca="1">N31-L31</f>
        <v>0</v>
      </c>
      <c r="AN31" s="804">
        <f ca="1">R31-P31</f>
        <v>0</v>
      </c>
      <c r="AO31" s="805">
        <f ca="1">IF(L32=$AA$3,N33-L33,$AL$1)</f>
        <v>0</v>
      </c>
      <c r="AP31" s="806">
        <f ca="1">IF(L32=$AB$3,N33-L33,$AL$1)</f>
        <v>0</v>
      </c>
      <c r="AR31" s="464"/>
      <c r="AS31" s="464"/>
      <c r="AT31" s="464"/>
      <c r="AU31" s="723"/>
      <c r="AV31" s="723"/>
      <c r="AW31" s="723"/>
      <c r="AX31" s="723"/>
      <c r="AY31" s="723"/>
      <c r="BB31" s="671"/>
      <c r="BC31" s="671"/>
      <c r="BD31" s="671"/>
      <c r="BE31" s="671"/>
      <c r="BF31" s="671"/>
    </row>
    <row r="32" spans="1:58" ht="14.25" customHeight="1" thickBot="1" x14ac:dyDescent="0.3">
      <c r="A32" s="512" t="s">
        <v>211</v>
      </c>
      <c r="B32" s="750">
        <f ca="1">IF(A12&lt;&gt;"",VLOOKUP(A12,'Détail du lun au vend  RÉCAP '!O7:CH150,13,FALSE),"")</f>
        <v>0</v>
      </c>
      <c r="C32" s="758">
        <f ca="1">IF(A12&lt;&gt;"",VLOOKUP(A12,'Détail du lun au vend  RÉCAP '!O7:CH150,23,FALSE),"")</f>
        <v>0</v>
      </c>
      <c r="D32" s="759">
        <f ca="1">IF(A12&lt;&gt;"",VLOOKUP(A12,'Détail du lun au vend  RÉCAP '!O7:CH150,24,FALSE),"")</f>
        <v>0</v>
      </c>
      <c r="E32" s="756">
        <f ca="1">IF(A12&lt;&gt;"",VLOOKUP(A12,'Détail du lun au vend  RÉCAP '!O7:CH150,33,FALSE),"")</f>
        <v>0</v>
      </c>
      <c r="F32" s="518">
        <f ca="1">IF(A12&lt;&gt;"",VLOOKUP(A12,'Détail du lun au vend  RÉCAP '!O7:CU150,78,FALSE),"")</f>
        <v>0</v>
      </c>
      <c r="G32" s="194"/>
      <c r="H32" s="509"/>
      <c r="I32" s="1311"/>
      <c r="J32" s="1310"/>
      <c r="K32" s="1310"/>
      <c r="L32" s="1195" t="str">
        <f ca="1">IF(B32=$Y$1,$Y$3,IF(C32=$Z$1,$Z$3,IF(E32=$AA$1,$AA$3,IF(B32=$Y$2,$Y$3,IF(C32=$Z$2,$Z$3,IF(E32=$AA$2,$AA$3,IF(F32=$AB$1,$AB$3,IF(D32=$AC$1,$AC$3,""))))))))</f>
        <v/>
      </c>
      <c r="M32" s="1196"/>
      <c r="N32" s="1196"/>
      <c r="O32" s="1197"/>
      <c r="P32" s="1196" t="str">
        <f ca="1">IF(B33=$Y$1,$Y$3,IF(C33=$Z$1,$Z$3,IF(E33=$AA$1,$AA$3,IF(B33=$Y$2,$Y$3,IF(C33=$Z$2,$Z$3,IF(E33=$AA$2,$AA$3,IF(F33=$AB$1,$AB$3,IF(D33=$AC$1,$AC$3,""))))))))</f>
        <v/>
      </c>
      <c r="Q32" s="1196"/>
      <c r="R32" s="1196"/>
      <c r="S32" s="1197"/>
      <c r="T32" s="53"/>
      <c r="V32" s="745" t="s">
        <v>21</v>
      </c>
      <c r="Z32" s="713"/>
      <c r="AA32" s="742" t="str">
        <f>IF(AB31=TRUE,$Z$7,"")</f>
        <v/>
      </c>
      <c r="AB32" s="714"/>
      <c r="AC32" s="715"/>
      <c r="AF32" s="1198" t="s">
        <v>312</v>
      </c>
      <c r="AG32" s="1199"/>
      <c r="AH32" s="1199"/>
      <c r="AI32" s="1199"/>
      <c r="AJ32" s="1200"/>
      <c r="AM32" s="811">
        <f ca="1">IF(L32=$Z$3,N33-L33,IF(L32=$AC$3,N33-L33,$AL$1))</f>
        <v>0</v>
      </c>
      <c r="AN32" s="809">
        <f ca="1">IF(P32=$Z$3,R33-P33,IF(P32=$AC$3,R33-P33,$AL$1))</f>
        <v>0</v>
      </c>
      <c r="AO32" s="812">
        <f ca="1">IF(P32=$AA$3,R33-P33,$AL$1)</f>
        <v>0</v>
      </c>
      <c r="AP32" s="812">
        <f ca="1">IF(P32=$AB$3,R33-P33,$AL$1)</f>
        <v>0</v>
      </c>
      <c r="AR32" s="464"/>
      <c r="AS32" s="464"/>
      <c r="AT32" s="464"/>
      <c r="AU32" s="723"/>
      <c r="AV32" s="723"/>
      <c r="AW32" s="723"/>
      <c r="AX32" s="723"/>
      <c r="AY32" s="723"/>
      <c r="BB32" s="671"/>
      <c r="BC32" s="671"/>
      <c r="BD32" s="671"/>
      <c r="BE32" s="671"/>
      <c r="BF32" s="671"/>
    </row>
    <row r="33" spans="1:42" ht="14.25" customHeight="1" thickBot="1" x14ac:dyDescent="0.3">
      <c r="A33" s="513" t="s">
        <v>212</v>
      </c>
      <c r="B33" s="751">
        <f ca="1">IF(A12&lt;&gt;"",VLOOKUP(A12,'Détail du lun au vend  RÉCAP '!O7:CH150,49,FALSE),"")</f>
        <v>0</v>
      </c>
      <c r="C33" s="761">
        <f ca="1">IF(A12&lt;&gt;"",VLOOKUP(A12,'Détail du lun au vend  RÉCAP '!O7:CH150,59,FALSE),"")</f>
        <v>0</v>
      </c>
      <c r="D33" s="762">
        <f ca="1">IF(A12&lt;&gt;"",VLOOKUP(A12,'Détail du lun au vend  RÉCAP '!O7:CH150,60,FALSE),"")</f>
        <v>0</v>
      </c>
      <c r="E33" s="757">
        <f ca="1">IF(A12&lt;&gt;"",VLOOKUP(A12,'Détail du lun au vend  RÉCAP '!O7:CH150,69,FALSE),"")</f>
        <v>0</v>
      </c>
      <c r="F33" s="519">
        <f ca="1">IF(A12&lt;&gt;"",VLOOKUP(A12,'Détail du lun au vend  RÉCAP '!O7:CU150,84,FALSE),"")</f>
        <v>0</v>
      </c>
      <c r="G33" s="194"/>
      <c r="H33" s="509"/>
      <c r="I33" s="1311"/>
      <c r="J33" s="1310"/>
      <c r="K33" s="1310"/>
      <c r="L33" s="1188">
        <f ca="1">IF(L32=$AA$3,$AF$6,IF(L32=$AB$3,$AI$6,IF(L32=$Z$3,AX26,IF(L32=$AC$3,AX27,$AL$1))))</f>
        <v>0</v>
      </c>
      <c r="M33" s="1189"/>
      <c r="N33" s="1174">
        <f ca="1">IF(L32=$AA$3,AG6,IF(L32=$AB$3,AJ6,IF(L32=$Z$3,BE26,IF(L32=$AC$3,BE27,$AL$1))))</f>
        <v>0</v>
      </c>
      <c r="O33" s="1175"/>
      <c r="P33" s="1188">
        <f ca="1">IF(P32=$AA$3,AF10,IF(P32=$AB$3,AI10,IF(P32=$Z$3,AX29,IF(P32=$AC$3,AX30,$AL$1))))</f>
        <v>0</v>
      </c>
      <c r="Q33" s="1189"/>
      <c r="R33" s="1174">
        <f ca="1">IF(P32=$AA$3,AG10,IF(P32=$AB$3,AJ10,IF(P32=$Z$3,BE29,IF(P32=$AC$3,BE30,$AL$1))))</f>
        <v>0</v>
      </c>
      <c r="S33" s="1175"/>
      <c r="T33" s="53"/>
      <c r="Z33" s="713"/>
      <c r="AA33" s="713"/>
      <c r="AB33" s="714"/>
      <c r="AC33" s="715"/>
      <c r="AF33" s="1201"/>
      <c r="AG33" s="1202"/>
      <c r="AH33" s="1202"/>
      <c r="AI33" s="1202"/>
      <c r="AJ33" s="1203"/>
      <c r="AM33" s="681"/>
      <c r="AN33" s="729"/>
      <c r="AO33" s="807"/>
      <c r="AP33" s="808"/>
    </row>
    <row r="34" spans="1:42" ht="14.25" customHeight="1" thickBot="1" x14ac:dyDescent="0.3">
      <c r="A34" s="721"/>
      <c r="B34" s="722"/>
      <c r="C34" s="722"/>
      <c r="D34" s="722"/>
      <c r="E34" s="722"/>
      <c r="F34" s="722"/>
      <c r="G34" s="194"/>
      <c r="H34" s="509"/>
      <c r="I34" s="1312"/>
      <c r="J34" s="1313"/>
      <c r="K34" s="1313"/>
      <c r="L34" s="1176"/>
      <c r="M34" s="1177"/>
      <c r="N34" s="1177"/>
      <c r="O34" s="1178"/>
      <c r="P34" s="1177"/>
      <c r="Q34" s="1177"/>
      <c r="R34" s="1177"/>
      <c r="S34" s="1178"/>
      <c r="T34" s="53"/>
      <c r="Z34" s="713"/>
      <c r="AA34" s="737">
        <f>L38</f>
        <v>0</v>
      </c>
      <c r="AB34" s="737">
        <f>P38</f>
        <v>0</v>
      </c>
      <c r="AC34" s="715"/>
      <c r="AF34" s="1204">
        <f ca="1">SUM(AF28+AI28)</f>
        <v>-0.31250000000000039</v>
      </c>
      <c r="AG34" s="1205"/>
      <c r="AH34" s="1205"/>
      <c r="AI34" s="1205"/>
      <c r="AJ34" s="1206"/>
      <c r="AM34" s="681"/>
      <c r="AN34" s="729"/>
      <c r="AO34" s="807"/>
      <c r="AP34" s="808"/>
    </row>
    <row r="35" spans="1:42" ht="14.25" customHeight="1" thickBot="1" x14ac:dyDescent="0.3">
      <c r="A35" s="511" t="s">
        <v>142</v>
      </c>
      <c r="B35" s="720" t="s">
        <v>206</v>
      </c>
      <c r="C35" s="718" t="s">
        <v>232</v>
      </c>
      <c r="D35" s="719" t="s">
        <v>231</v>
      </c>
      <c r="E35" s="749" t="s">
        <v>207</v>
      </c>
      <c r="F35" s="515" t="s">
        <v>208</v>
      </c>
      <c r="G35" s="194"/>
      <c r="H35" s="509"/>
      <c r="I35" s="1309">
        <f>I31+1</f>
        <v>43518</v>
      </c>
      <c r="J35" s="1310"/>
      <c r="K35" s="1310"/>
      <c r="L35" s="1188">
        <f ca="1">AY19</f>
        <v>0</v>
      </c>
      <c r="M35" s="1189"/>
      <c r="N35" s="1190"/>
      <c r="O35" s="1191"/>
      <c r="P35" s="1192">
        <f ca="1">AY22</f>
        <v>0</v>
      </c>
      <c r="Q35" s="1189"/>
      <c r="R35" s="1193"/>
      <c r="S35" s="1194"/>
      <c r="T35" s="576"/>
      <c r="V35" s="607" t="s">
        <v>319</v>
      </c>
      <c r="W35" s="508"/>
      <c r="X35" s="455"/>
      <c r="Z35" s="712" t="b">
        <v>0</v>
      </c>
      <c r="AA35" s="716" t="str">
        <f>IF(Z35=TRUE,$Z$7,"")</f>
        <v/>
      </c>
      <c r="AB35" s="717" t="b">
        <v>0</v>
      </c>
      <c r="AC35" s="715"/>
      <c r="AF35" s="1207"/>
      <c r="AG35" s="1208"/>
      <c r="AH35" s="1208"/>
      <c r="AI35" s="1208"/>
      <c r="AJ35" s="1209"/>
      <c r="AM35" s="680">
        <f ca="1">N35-L35</f>
        <v>0</v>
      </c>
      <c r="AN35" s="804">
        <f ca="1">R35-P35</f>
        <v>0</v>
      </c>
      <c r="AO35" s="805">
        <f ca="1">IF(L36=$AA$3,N37-L37,$AL$1)</f>
        <v>0</v>
      </c>
      <c r="AP35" s="806">
        <f ca="1">IF(L36=$AB$3,N37-L37,$AL$1)</f>
        <v>0</v>
      </c>
    </row>
    <row r="36" spans="1:42" ht="14.25" customHeight="1" thickBot="1" x14ac:dyDescent="0.3">
      <c r="A36" s="512" t="s">
        <v>211</v>
      </c>
      <c r="B36" s="752">
        <f ca="1">IF(A12&lt;&gt;"",VLOOKUP(A12,'Détail du lun au vend  RÉCAP '!O7:CH150,16,FALSE),"")</f>
        <v>0</v>
      </c>
      <c r="C36" s="758">
        <f ca="1">IF(A12&lt;&gt;"",VLOOKUP(A12,'Détail du lun au vend  RÉCAP '!O7:CH150,25,FALSE),"")</f>
        <v>0</v>
      </c>
      <c r="D36" s="759">
        <f ca="1">IF(A12&lt;&gt;"",VLOOKUP(A12,'Détail du lun au vend  RÉCAP '!O7:CH150,26,FALSE),"")</f>
        <v>0</v>
      </c>
      <c r="E36" s="754">
        <f ca="1">IF(A12&lt;&gt;"",VLOOKUP(A12,'Détail du lun au vend  RÉCAP '!O7:CH150,35,FALSE),"")</f>
        <v>0</v>
      </c>
      <c r="F36" s="516">
        <f ca="1">IF(A12&lt;&gt;"",VLOOKUP(A12,'Détail du lun au vend  RÉCAP '!O7:CU150,79,FALSE),"")</f>
        <v>0</v>
      </c>
      <c r="G36" s="194"/>
      <c r="H36" s="509"/>
      <c r="I36" s="1311"/>
      <c r="J36" s="1310"/>
      <c r="K36" s="1310"/>
      <c r="L36" s="1195" t="str">
        <f ca="1">IF(B36=$Y$1,$Y$3,IF(C36=$Z$1,$Z$3,IF(E36=$AA$1,$AA$3,IF(B36=$Y$2,$Y$3,IF(C36=$Z$2,$Z$3,IF(E36=$AA$2,$AA$3,IF(F36=$AB$1,$AB$3,IF(D36=$AC$1,$AC$3,""))))))))</f>
        <v/>
      </c>
      <c r="M36" s="1196"/>
      <c r="N36" s="1196"/>
      <c r="O36" s="1197"/>
      <c r="P36" s="1196" t="str">
        <f ca="1">IF(B37=$Y$1,$Y$3,IF(C37=$Z$1,$Z$3,IF(E37=$AA$1,$AA$3,IF(B37=$Y$2,$Y$3,IF(C37=$Z$2,$Z$3,IF(E37=$AA$2,$AA$3,IF(F37=$AB$1,$AB$3,IF(D37=$AC$1,$AC$3,""))))))))</f>
        <v/>
      </c>
      <c r="Q36" s="1196"/>
      <c r="R36" s="1196"/>
      <c r="S36" s="1197"/>
      <c r="T36" s="53"/>
      <c r="V36" s="745" t="s">
        <v>21</v>
      </c>
      <c r="Z36" s="713"/>
      <c r="AA36" s="713" t="str">
        <f>IF(AB35=TRUE,$Z$7,"")</f>
        <v/>
      </c>
      <c r="AB36" s="714"/>
      <c r="AC36" s="715"/>
      <c r="AF36" s="1210"/>
      <c r="AG36" s="1211"/>
      <c r="AH36" s="1211"/>
      <c r="AI36" s="1211"/>
      <c r="AJ36" s="1212"/>
      <c r="AM36" s="811">
        <f ca="1">IF(L36=$Z$3,N37-L37,IF(L36=$AC$3,N37-L37,$AL$1))</f>
        <v>0</v>
      </c>
      <c r="AN36" s="809">
        <f ca="1">IF(P36=$Z$3,R37-P37,IF(P36=$AC$3,R37-P37,$AL$1))</f>
        <v>0</v>
      </c>
      <c r="AO36" s="812">
        <f ca="1">IF(P36=$AA$3,R37-P37,$AL$1)</f>
        <v>0</v>
      </c>
      <c r="AP36" s="812">
        <f ca="1">IF(P36=$AB$3,R37-P37,$AL$1)</f>
        <v>0</v>
      </c>
    </row>
    <row r="37" spans="1:42" ht="14.25" customHeight="1" thickBot="1" x14ac:dyDescent="0.3">
      <c r="A37" s="513" t="s">
        <v>212</v>
      </c>
      <c r="B37" s="753">
        <f ca="1">IF(A12&lt;&gt;"",VLOOKUP(A12,'Détail du lun au vend  RÉCAP '!O7:CH150,52,FALSE),"")</f>
        <v>0</v>
      </c>
      <c r="C37" s="761">
        <f ca="1">IF(A12&lt;&gt;"",VLOOKUP(A12,'Détail du lun au vend  RÉCAP '!O7:CH150,61,FALSE),"")</f>
        <v>0</v>
      </c>
      <c r="D37" s="762">
        <f ca="1">IF(A12&lt;&gt;"",VLOOKUP(A12,'Détail du lun au vend  RÉCAP '!O7:CH150,62,FALSE),"")</f>
        <v>0</v>
      </c>
      <c r="E37" s="755">
        <f ca="1">IF(A12&lt;&gt;"",VLOOKUP(A12,'Détail du lun au vend  RÉCAP '!O7:CH150,71,FALSE),"")</f>
        <v>0</v>
      </c>
      <c r="F37" s="517">
        <f ca="1">IF(A12&lt;&gt;"",VLOOKUP(A12,'Détail du lun au vend  RÉCAP '!O7:CU150,85,FALSE),"")</f>
        <v>0</v>
      </c>
      <c r="G37" s="194"/>
      <c r="H37" s="509"/>
      <c r="I37" s="1311"/>
      <c r="J37" s="1310"/>
      <c r="K37" s="1310"/>
      <c r="L37" s="1188">
        <f ca="1">IF(L36=$AA$3,$AF$6,IF(L36=$AB$3,$AI$6,IF(L36=$Z$3,AY26,IF(L36=$AC$3,AY27,$AL$1))))</f>
        <v>0</v>
      </c>
      <c r="M37" s="1189"/>
      <c r="N37" s="1174">
        <f ca="1">IF(L36=$AA$3,AG6,IF(L36=$AB$3,AJ6,IF(L36=$Z$3,BF26,IF(L36=$AC$3,BF27,$AL$1))))</f>
        <v>0</v>
      </c>
      <c r="O37" s="1175"/>
      <c r="P37" s="1188">
        <f ca="1">IF(P36=$AA$3,AF10,IF(P36=$AB$3,AI10,IF(P36=$Z$3,AY29,IF(P36=$AC$3,AY30,$AL$1))))</f>
        <v>0</v>
      </c>
      <c r="Q37" s="1189"/>
      <c r="R37" s="1174">
        <f ca="1">IF(P36=$AA$3,AG10,IF(P36=$AB$3,AJ10,IF(P36=$Z$3,BF29,IF(P36=$AC$3,BF30,$AL$1))))</f>
        <v>0</v>
      </c>
      <c r="S37" s="1175"/>
      <c r="T37" s="53"/>
      <c r="AM37" s="681"/>
      <c r="AN37" s="729"/>
      <c r="AO37" s="729"/>
      <c r="AP37" s="808"/>
    </row>
    <row r="38" spans="1:42" ht="14.25" customHeight="1" thickBot="1" x14ac:dyDescent="0.3">
      <c r="A38" s="194"/>
      <c r="B38" s="470"/>
      <c r="C38" s="470"/>
      <c r="D38" s="470"/>
      <c r="E38" s="470"/>
      <c r="F38" s="470"/>
      <c r="G38" s="194"/>
      <c r="H38" s="509"/>
      <c r="I38" s="1312"/>
      <c r="J38" s="1313"/>
      <c r="K38" s="1313"/>
      <c r="L38" s="1176"/>
      <c r="M38" s="1177"/>
      <c r="N38" s="1177"/>
      <c r="O38" s="1178"/>
      <c r="P38" s="1177"/>
      <c r="Q38" s="1177"/>
      <c r="R38" s="1177"/>
      <c r="S38" s="1178"/>
      <c r="T38" s="53"/>
      <c r="AK38" s="556" t="s">
        <v>300</v>
      </c>
      <c r="AM38" s="681"/>
      <c r="AN38" s="729"/>
      <c r="AO38" s="684">
        <f ca="1">AO19+AO23+AO27+AO31+AO35</f>
        <v>0</v>
      </c>
      <c r="AP38" s="684">
        <f ca="1">AP19+AP23+AP27+AP31+AP35</f>
        <v>0</v>
      </c>
    </row>
    <row r="39" spans="1:42" ht="26.25" customHeight="1" thickBot="1" x14ac:dyDescent="0.3">
      <c r="E39" s="470"/>
      <c r="F39" s="470"/>
      <c r="G39" s="194"/>
      <c r="H39" s="462"/>
      <c r="I39" s="462"/>
      <c r="J39" s="462"/>
      <c r="K39" s="470"/>
      <c r="L39" s="470"/>
      <c r="M39" s="470"/>
      <c r="N39" s="470"/>
      <c r="O39" s="470"/>
      <c r="P39" s="470"/>
      <c r="Q39" s="470"/>
      <c r="R39" s="470"/>
      <c r="S39" s="470"/>
      <c r="T39" s="470"/>
      <c r="U39" s="470"/>
      <c r="Z39" s="1425" t="s">
        <v>165</v>
      </c>
      <c r="AA39" s="1425" t="s">
        <v>20</v>
      </c>
      <c r="AM39" s="814" t="s">
        <v>306</v>
      </c>
      <c r="AN39" s="815" t="s">
        <v>307</v>
      </c>
      <c r="AO39" s="813">
        <f ca="1">AO20+AO24+AO28+AO32+AO36</f>
        <v>0</v>
      </c>
      <c r="AP39" s="684">
        <f ca="1">AP20+AP24+AP28+AP32+AP36</f>
        <v>0</v>
      </c>
    </row>
    <row r="40" spans="1:42" ht="15" customHeight="1" x14ac:dyDescent="0.25">
      <c r="B40" s="870" t="s">
        <v>111</v>
      </c>
      <c r="C40" s="871"/>
      <c r="D40" s="872"/>
      <c r="E40" s="1299">
        <f ca="1">SUM(B20:B37)</f>
        <v>1</v>
      </c>
      <c r="F40" s="1300"/>
      <c r="G40" s="194"/>
      <c r="H40" s="462"/>
      <c r="I40" s="1179" t="s">
        <v>216</v>
      </c>
      <c r="J40" s="1180"/>
      <c r="K40" s="1180"/>
      <c r="L40" s="1180"/>
      <c r="M40" s="1180"/>
      <c r="N40" s="1180"/>
      <c r="O40" s="1180"/>
      <c r="P40" s="1180"/>
      <c r="Q40" s="1180"/>
      <c r="R40" s="1180"/>
      <c r="S40" s="1181"/>
      <c r="T40" s="470"/>
      <c r="U40" s="470"/>
      <c r="Z40" s="1426">
        <f>COUNTIF(L22:S22,"police")</f>
        <v>0</v>
      </c>
      <c r="AA40" s="1425">
        <f>COUNTIF(L22:S22,$Y$7)</f>
        <v>0</v>
      </c>
      <c r="AM40" s="682">
        <f ca="1">AM36+AM32+AM28+AM24+AM20</f>
        <v>0</v>
      </c>
      <c r="AN40" s="816">
        <f ca="1">AN36+AN32+AN28+AN24+AN20</f>
        <v>0.10416666666666663</v>
      </c>
      <c r="AO40" s="729"/>
      <c r="AP40" s="808"/>
    </row>
    <row r="41" spans="1:42" ht="15" customHeight="1" thickBot="1" x14ac:dyDescent="0.3">
      <c r="B41" s="867" t="s">
        <v>323</v>
      </c>
      <c r="C41" s="868"/>
      <c r="D41" s="869"/>
      <c r="E41" s="1301">
        <f ca="1">F18</f>
        <v>1</v>
      </c>
      <c r="F41" s="1302"/>
      <c r="G41" s="194"/>
      <c r="H41" s="509"/>
      <c r="I41" s="1182" t="s">
        <v>219</v>
      </c>
      <c r="J41" s="1183"/>
      <c r="K41" s="1183"/>
      <c r="L41" s="1183"/>
      <c r="M41" s="1183"/>
      <c r="N41" s="1183"/>
      <c r="O41" s="1183"/>
      <c r="P41" s="1183"/>
      <c r="Q41" s="1183"/>
      <c r="R41" s="1183"/>
      <c r="S41" s="1184"/>
      <c r="T41" s="509"/>
      <c r="U41" s="470"/>
      <c r="Z41" s="1425">
        <f>COUNTIF(L26:S26,"police")</f>
        <v>0</v>
      </c>
      <c r="AA41" s="1425">
        <f>COUNTIF(L26:S26,$Y$7)</f>
        <v>0</v>
      </c>
      <c r="AM41" s="683">
        <f ca="1">AM19+AM23+AM27+AM31+AM35</f>
        <v>-0.41666666666666702</v>
      </c>
      <c r="AN41" s="817">
        <f ca="1">AN19+AN23+AN27+AN31+AN35</f>
        <v>0</v>
      </c>
      <c r="AO41" s="733"/>
      <c r="AP41" s="810"/>
    </row>
    <row r="42" spans="1:42" ht="15" customHeight="1" thickBot="1" x14ac:dyDescent="0.3">
      <c r="G42" s="194"/>
      <c r="H42" s="509"/>
      <c r="I42" s="1185" t="s">
        <v>229</v>
      </c>
      <c r="J42" s="1186"/>
      <c r="K42" s="1186"/>
      <c r="L42" s="1186"/>
      <c r="M42" s="1186"/>
      <c r="N42" s="1186"/>
      <c r="O42" s="1186"/>
      <c r="P42" s="1186"/>
      <c r="Q42" s="1186"/>
      <c r="R42" s="1186"/>
      <c r="S42" s="1187"/>
      <c r="T42" s="509"/>
      <c r="U42" s="470"/>
      <c r="Z42" s="1425">
        <f>COUNTIF(L30:S30,"police")</f>
        <v>0</v>
      </c>
      <c r="AA42" s="1425">
        <f>COUNTIF(L30:S30,$Y$7)</f>
        <v>0</v>
      </c>
    </row>
    <row r="43" spans="1:42" ht="15" customHeight="1" x14ac:dyDescent="0.25">
      <c r="B43" s="873" t="s">
        <v>21</v>
      </c>
      <c r="C43" s="874"/>
      <c r="D43" s="875"/>
      <c r="E43" s="1303">
        <f>B18</f>
        <v>0</v>
      </c>
      <c r="F43" s="1304"/>
      <c r="G43" s="194"/>
      <c r="H43" s="509"/>
      <c r="I43" s="509"/>
      <c r="J43" s="509"/>
      <c r="K43" s="470"/>
      <c r="L43" s="470"/>
      <c r="M43" s="470"/>
      <c r="N43" s="470"/>
      <c r="O43" s="470"/>
      <c r="P43" s="470"/>
      <c r="Q43" s="470"/>
      <c r="R43" s="470"/>
      <c r="S43" s="470"/>
      <c r="T43" s="470"/>
      <c r="U43" s="470"/>
      <c r="Z43" s="1425">
        <f>COUNTIF(L34:S34,"police")</f>
        <v>0</v>
      </c>
      <c r="AA43" s="1425">
        <f>COUNTIF(L34:S34,$Y$7)</f>
        <v>0</v>
      </c>
    </row>
    <row r="44" spans="1:42" ht="15" customHeight="1" x14ac:dyDescent="0.25">
      <c r="B44" s="879" t="s">
        <v>20</v>
      </c>
      <c r="C44" s="880"/>
      <c r="D44" s="881"/>
      <c r="E44" s="1307">
        <f>AA46</f>
        <v>0</v>
      </c>
      <c r="F44" s="1308"/>
      <c r="G44" s="194"/>
      <c r="H44" s="509"/>
      <c r="I44" s="1164" t="s">
        <v>224</v>
      </c>
      <c r="J44" s="1165"/>
      <c r="K44" s="1165"/>
      <c r="L44" s="1165"/>
      <c r="M44" s="1165"/>
      <c r="N44" s="1165"/>
      <c r="O44" s="1165"/>
      <c r="P44" s="1165"/>
      <c r="Q44" s="1165"/>
      <c r="R44" s="1165"/>
      <c r="S44" s="1166"/>
      <c r="T44" s="509"/>
      <c r="U44" s="509"/>
      <c r="Z44" s="1425">
        <f>COUNTIF(L38:S38,"police")</f>
        <v>0</v>
      </c>
      <c r="AA44" s="1425">
        <f>COUNTIF(L38:S38,$Y$7)</f>
        <v>0</v>
      </c>
    </row>
    <row r="45" spans="1:42" ht="15" customHeight="1" thickBot="1" x14ac:dyDescent="0.3">
      <c r="B45" s="876" t="s">
        <v>165</v>
      </c>
      <c r="C45" s="877"/>
      <c r="D45" s="878"/>
      <c r="E45" s="1305">
        <f>Z46</f>
        <v>0</v>
      </c>
      <c r="F45" s="1306"/>
      <c r="G45" s="194"/>
      <c r="H45" s="509"/>
      <c r="I45" s="1167" t="s">
        <v>230</v>
      </c>
      <c r="J45" s="1168"/>
      <c r="K45" s="1168"/>
      <c r="L45" s="1168"/>
      <c r="M45" s="1168"/>
      <c r="N45" s="1168"/>
      <c r="O45" s="1168"/>
      <c r="P45" s="1168"/>
      <c r="Q45" s="1168"/>
      <c r="R45" s="1168"/>
      <c r="S45" s="1169"/>
      <c r="T45" s="470"/>
      <c r="U45" s="470"/>
      <c r="Z45" s="1425"/>
      <c r="AA45" s="1425"/>
    </row>
    <row r="46" spans="1:42" ht="12" customHeight="1" x14ac:dyDescent="0.25">
      <c r="F46" s="470"/>
      <c r="G46" s="194"/>
      <c r="H46" s="509"/>
      <c r="I46" s="509"/>
      <c r="J46" s="509"/>
      <c r="K46" s="470"/>
      <c r="L46" s="470"/>
      <c r="M46" s="470"/>
      <c r="N46" s="470"/>
      <c r="O46" s="470"/>
      <c r="P46" s="470"/>
      <c r="Q46" s="470"/>
      <c r="R46" s="470"/>
      <c r="S46" s="470"/>
      <c r="T46" s="470"/>
      <c r="U46" s="470"/>
      <c r="Z46" s="1425">
        <f>SUM(Z40:Z45)</f>
        <v>0</v>
      </c>
      <c r="AA46" s="1425">
        <f>SUM(AA40:AA45)</f>
        <v>0</v>
      </c>
    </row>
    <row r="47" spans="1:42" x14ac:dyDescent="0.25">
      <c r="F47" s="470"/>
      <c r="G47" s="194"/>
      <c r="H47" s="509"/>
      <c r="I47" s="509" t="s">
        <v>210</v>
      </c>
      <c r="J47" s="509"/>
      <c r="K47" s="470"/>
      <c r="L47" s="470"/>
      <c r="M47" s="470"/>
      <c r="N47" s="470"/>
      <c r="O47" s="470"/>
      <c r="P47" s="470"/>
      <c r="Q47" s="470"/>
      <c r="R47" s="470"/>
      <c r="S47" s="470"/>
      <c r="T47" s="470"/>
      <c r="U47" s="470"/>
    </row>
    <row r="48" spans="1:42" x14ac:dyDescent="0.25">
      <c r="F48" s="470"/>
      <c r="G48" s="194"/>
      <c r="H48" s="509"/>
      <c r="I48" s="509"/>
      <c r="J48" s="509"/>
      <c r="K48" s="470"/>
      <c r="L48" s="470"/>
      <c r="M48" s="470"/>
      <c r="N48" s="470"/>
      <c r="O48" s="470"/>
      <c r="P48" s="1170" t="s">
        <v>213</v>
      </c>
      <c r="Q48" s="1171"/>
      <c r="R48" s="1171"/>
      <c r="S48" s="1171"/>
      <c r="T48" s="1171"/>
      <c r="U48" s="470"/>
    </row>
    <row r="49" spans="1:58" x14ac:dyDescent="0.25">
      <c r="F49" s="470"/>
      <c r="G49" s="194"/>
      <c r="H49" s="509"/>
      <c r="I49" s="509"/>
      <c r="J49" s="509"/>
      <c r="K49" s="470"/>
      <c r="L49" s="470"/>
      <c r="M49" s="470"/>
      <c r="N49" s="470"/>
      <c r="O49" s="470"/>
      <c r="P49" s="470"/>
      <c r="Q49" s="470"/>
      <c r="R49" s="470"/>
      <c r="S49" s="470"/>
      <c r="T49" s="470"/>
      <c r="U49" s="470"/>
    </row>
    <row r="50" spans="1:58" x14ac:dyDescent="0.25">
      <c r="F50" s="470"/>
      <c r="G50" s="194"/>
      <c r="H50" s="509"/>
      <c r="I50" s="509"/>
      <c r="J50" s="509"/>
      <c r="K50" s="470"/>
      <c r="L50" s="470"/>
      <c r="M50" s="470"/>
      <c r="N50" s="470"/>
      <c r="O50" s="470"/>
      <c r="P50" s="470"/>
      <c r="Q50" s="470"/>
      <c r="R50" s="470"/>
      <c r="S50" s="470"/>
      <c r="T50" s="463"/>
    </row>
    <row r="51" spans="1:58" ht="38.25" customHeight="1" x14ac:dyDescent="0.25">
      <c r="F51" s="470"/>
      <c r="G51" s="194"/>
      <c r="H51" s="509"/>
      <c r="I51" s="509"/>
      <c r="J51" s="509"/>
      <c r="K51" s="470"/>
      <c r="L51" s="470"/>
      <c r="M51" s="470"/>
      <c r="N51" s="470"/>
      <c r="O51" s="470"/>
      <c r="P51" s="470"/>
      <c r="Q51" s="470"/>
      <c r="R51" s="470"/>
      <c r="S51" s="470"/>
      <c r="T51" s="470"/>
    </row>
    <row r="52" spans="1:58" ht="16.5" customHeight="1" x14ac:dyDescent="0.25">
      <c r="F52" s="470"/>
      <c r="G52" s="194"/>
      <c r="H52" s="509"/>
      <c r="I52" s="509"/>
      <c r="J52" s="509"/>
      <c r="K52" s="470"/>
      <c r="L52" s="470"/>
      <c r="M52" s="470"/>
      <c r="N52" s="470"/>
      <c r="O52" s="470"/>
      <c r="P52" s="470"/>
      <c r="Q52" s="470"/>
      <c r="R52" s="470"/>
      <c r="S52" s="470"/>
      <c r="T52" s="470"/>
    </row>
    <row r="54" spans="1:58" x14ac:dyDescent="0.25">
      <c r="AM54" s="671"/>
      <c r="AN54" s="671"/>
      <c r="AO54" s="671"/>
      <c r="AP54" s="671"/>
      <c r="AQ54" s="671"/>
    </row>
    <row r="55" spans="1:58" hidden="1" x14ac:dyDescent="0.25">
      <c r="L55" s="535">
        <v>0.52083333333333337</v>
      </c>
    </row>
    <row r="56" spans="1:58" s="215" customFormat="1" hidden="1" x14ac:dyDescent="0.25">
      <c r="B56" s="214"/>
      <c r="C56" s="214"/>
      <c r="D56" s="214"/>
      <c r="E56" s="214"/>
      <c r="F56" s="214"/>
      <c r="H56" s="605"/>
      <c r="I56" s="605"/>
      <c r="J56" s="605"/>
      <c r="K56" s="523">
        <v>0.33333333333333331</v>
      </c>
      <c r="L56" s="514">
        <v>0.54166666666666663</v>
      </c>
      <c r="M56" s="514"/>
      <c r="N56" s="514"/>
      <c r="O56" s="514">
        <v>0.29166666666666669</v>
      </c>
      <c r="P56" s="214"/>
      <c r="Q56" s="214"/>
      <c r="R56" s="214"/>
      <c r="S56" s="214"/>
      <c r="T56" s="214"/>
      <c r="U56" s="214"/>
      <c r="V56" s="214"/>
      <c r="Y56" s="465"/>
      <c r="Z56" s="465"/>
      <c r="AA56" s="465"/>
      <c r="AB56" s="532"/>
      <c r="AC56" s="477"/>
      <c r="AD56" s="477"/>
      <c r="AE56" s="477"/>
      <c r="AF56" s="555"/>
      <c r="AG56" s="555"/>
      <c r="AH56" s="555"/>
      <c r="AI56" s="555"/>
      <c r="AJ56" s="555"/>
      <c r="AK56" s="556"/>
      <c r="AL56" s="556"/>
      <c r="AM56" s="670"/>
      <c r="AN56" s="670"/>
      <c r="AO56" s="670"/>
      <c r="AP56" s="670"/>
      <c r="AQ56" s="670"/>
      <c r="AR56" s="670"/>
      <c r="AS56" s="670"/>
      <c r="AT56" s="670"/>
      <c r="AU56" s="670"/>
      <c r="AV56" s="670"/>
      <c r="AW56" s="670"/>
      <c r="AX56" s="670"/>
      <c r="AY56" s="670"/>
      <c r="AZ56" s="670"/>
      <c r="BA56" s="670"/>
      <c r="BB56" s="670"/>
      <c r="BC56" s="670"/>
      <c r="BD56" s="670"/>
      <c r="BE56" s="214"/>
      <c r="BF56" s="214"/>
    </row>
    <row r="57" spans="1:58" s="215" customFormat="1" hidden="1" x14ac:dyDescent="0.25">
      <c r="A57" s="215" t="s">
        <v>174</v>
      </c>
      <c r="B57" s="214"/>
      <c r="C57" s="214"/>
      <c r="D57" s="214"/>
      <c r="E57" s="214"/>
      <c r="F57" s="214"/>
      <c r="H57" s="605"/>
      <c r="I57" s="605"/>
      <c r="J57" s="605"/>
      <c r="K57" s="446">
        <v>0.35416666666666669</v>
      </c>
      <c r="L57" s="446">
        <v>0.5625</v>
      </c>
      <c r="M57" s="446"/>
      <c r="N57" s="446"/>
      <c r="O57" s="535">
        <v>0.30208333333333331</v>
      </c>
      <c r="P57" s="214"/>
      <c r="Q57" s="214"/>
      <c r="R57" s="214"/>
      <c r="S57" s="214"/>
      <c r="T57" s="214"/>
      <c r="U57" s="214"/>
      <c r="V57" s="214"/>
      <c r="Y57" s="465"/>
      <c r="Z57" s="465"/>
      <c r="AA57" s="465"/>
      <c r="AB57" s="532"/>
      <c r="AC57" s="477"/>
      <c r="AD57" s="477"/>
      <c r="AE57" s="477"/>
      <c r="AF57" s="555"/>
      <c r="AG57" s="555"/>
      <c r="AH57" s="555"/>
      <c r="AI57" s="555"/>
      <c r="AJ57" s="555"/>
      <c r="AK57" s="556"/>
      <c r="AL57" s="556"/>
      <c r="AM57" s="670"/>
      <c r="AN57" s="670"/>
      <c r="AO57" s="670"/>
      <c r="AP57" s="670"/>
      <c r="AQ57" s="670"/>
      <c r="AR57" s="670"/>
      <c r="AS57" s="670"/>
      <c r="AT57" s="670"/>
      <c r="AU57" s="670"/>
      <c r="AV57" s="670"/>
      <c r="AW57" s="670"/>
      <c r="AX57" s="670"/>
      <c r="AY57" s="670"/>
      <c r="AZ57" s="670"/>
      <c r="BA57" s="670"/>
      <c r="BB57" s="670"/>
      <c r="BC57" s="670"/>
      <c r="BD57" s="670"/>
      <c r="BE57" s="214"/>
      <c r="BF57" s="214"/>
    </row>
    <row r="58" spans="1:58" s="215" customFormat="1" hidden="1" x14ac:dyDescent="0.25">
      <c r="A58" s="215" t="s">
        <v>175</v>
      </c>
      <c r="B58" s="214"/>
      <c r="C58" s="214"/>
      <c r="D58" s="214"/>
      <c r="E58" s="214"/>
      <c r="F58" s="214"/>
      <c r="H58" s="605"/>
      <c r="I58" s="605"/>
      <c r="J58" s="605"/>
      <c r="K58" s="447">
        <v>0.375</v>
      </c>
      <c r="L58" s="447">
        <v>0.58333333333333337</v>
      </c>
      <c r="M58" s="447"/>
      <c r="N58" s="447"/>
      <c r="O58" s="535">
        <v>0.3125</v>
      </c>
      <c r="P58" s="214"/>
      <c r="Q58" s="214"/>
      <c r="R58" s="214"/>
      <c r="S58" s="214"/>
      <c r="T58" s="214"/>
      <c r="U58" s="214"/>
      <c r="V58" s="214"/>
      <c r="Y58" s="465"/>
      <c r="Z58" s="465"/>
      <c r="AA58" s="465"/>
      <c r="AB58" s="532"/>
      <c r="AC58" s="477"/>
      <c r="AD58" s="477"/>
      <c r="AE58" s="477"/>
      <c r="AF58" s="555"/>
      <c r="AG58" s="555"/>
      <c r="AH58" s="555"/>
      <c r="AI58" s="555"/>
      <c r="AJ58" s="555"/>
      <c r="AK58" s="556"/>
      <c r="AL58" s="556"/>
      <c r="AM58" s="670"/>
      <c r="AN58" s="670"/>
      <c r="AO58" s="670"/>
      <c r="AP58" s="670"/>
      <c r="AQ58" s="670"/>
      <c r="AR58" s="670"/>
      <c r="AS58" s="670"/>
      <c r="AT58" s="670"/>
      <c r="AU58" s="670"/>
      <c r="AV58" s="670"/>
      <c r="AW58" s="670"/>
      <c r="AX58" s="670"/>
      <c r="AY58" s="670"/>
      <c r="AZ58" s="670"/>
      <c r="BA58" s="670"/>
      <c r="BB58" s="670"/>
      <c r="BC58" s="670"/>
      <c r="BD58" s="670"/>
      <c r="BE58" s="214"/>
      <c r="BF58" s="214"/>
    </row>
    <row r="59" spans="1:58" s="215" customFormat="1" hidden="1" x14ac:dyDescent="0.25">
      <c r="A59" s="215" t="s">
        <v>176</v>
      </c>
      <c r="B59" s="214"/>
      <c r="C59" s="214"/>
      <c r="D59" s="214"/>
      <c r="E59" s="214"/>
      <c r="F59" s="214"/>
      <c r="H59" s="605"/>
      <c r="I59" s="605"/>
      <c r="J59" s="605"/>
      <c r="K59" s="446">
        <v>0.39583333333333298</v>
      </c>
      <c r="L59" s="446">
        <v>0.60416666666666663</v>
      </c>
      <c r="M59" s="446"/>
      <c r="N59" s="446"/>
      <c r="O59" s="514">
        <v>0.32291666666666669</v>
      </c>
      <c r="P59" s="214"/>
      <c r="Q59" s="214"/>
      <c r="R59" s="214"/>
      <c r="S59" s="214"/>
      <c r="T59" s="214"/>
      <c r="U59" s="214"/>
      <c r="V59" s="214"/>
      <c r="Y59" s="465"/>
      <c r="Z59" s="465"/>
      <c r="AA59" s="465"/>
      <c r="AB59" s="532"/>
      <c r="AC59" s="477"/>
      <c r="AD59" s="477"/>
      <c r="AE59" s="477"/>
      <c r="AF59" s="555"/>
      <c r="AG59" s="555"/>
      <c r="AH59" s="555"/>
      <c r="AI59" s="555"/>
      <c r="AJ59" s="555"/>
      <c r="AK59" s="556"/>
      <c r="AL59" s="556"/>
      <c r="AM59" s="670"/>
      <c r="AN59" s="670"/>
      <c r="AO59" s="670"/>
      <c r="AP59" s="670"/>
      <c r="AQ59" s="670"/>
      <c r="AR59" s="670"/>
      <c r="AS59" s="670"/>
      <c r="AT59" s="670"/>
      <c r="AU59" s="670"/>
      <c r="AV59" s="670"/>
      <c r="AW59" s="670"/>
      <c r="AX59" s="670"/>
      <c r="AY59" s="670"/>
      <c r="AZ59" s="670"/>
      <c r="BA59" s="670"/>
      <c r="BB59" s="670"/>
      <c r="BC59" s="670"/>
      <c r="BD59" s="670"/>
      <c r="BE59" s="214"/>
      <c r="BF59" s="214"/>
    </row>
    <row r="60" spans="1:58" s="215" customFormat="1" hidden="1" x14ac:dyDescent="0.25">
      <c r="A60" s="215" t="s">
        <v>177</v>
      </c>
      <c r="B60" s="214"/>
      <c r="C60" s="214"/>
      <c r="D60" s="214"/>
      <c r="E60" s="214"/>
      <c r="F60" s="214"/>
      <c r="H60" s="605" t="s">
        <v>299</v>
      </c>
      <c r="I60" s="605"/>
      <c r="J60" s="605"/>
      <c r="K60" s="447">
        <v>0.41666666666666702</v>
      </c>
      <c r="L60" s="447">
        <v>0.625</v>
      </c>
      <c r="M60" s="447"/>
      <c r="N60" s="447"/>
      <c r="O60" s="523">
        <v>0.33333333333333331</v>
      </c>
      <c r="P60" s="214"/>
      <c r="Q60" s="214"/>
      <c r="R60" s="214"/>
      <c r="S60" s="214"/>
      <c r="T60" s="214"/>
      <c r="U60" s="214"/>
      <c r="V60" s="214"/>
      <c r="Y60" s="465"/>
      <c r="Z60" s="465"/>
      <c r="AA60" s="465"/>
      <c r="AB60" s="532"/>
      <c r="AC60" s="477"/>
      <c r="AD60" s="477"/>
      <c r="AE60" s="477"/>
      <c r="AF60" s="555"/>
      <c r="AG60" s="555"/>
      <c r="AH60" s="555"/>
      <c r="AI60" s="555"/>
      <c r="AJ60" s="555"/>
      <c r="AK60" s="556"/>
      <c r="AL60" s="556"/>
      <c r="AM60" s="670"/>
      <c r="AN60" s="670"/>
      <c r="AO60" s="670"/>
      <c r="AP60" s="670"/>
      <c r="AQ60" s="670"/>
      <c r="AR60" s="670"/>
      <c r="AS60" s="670"/>
      <c r="AT60" s="670"/>
      <c r="AU60" s="670"/>
      <c r="AV60" s="670"/>
      <c r="AW60" s="670"/>
      <c r="AX60" s="670"/>
      <c r="AY60" s="670"/>
      <c r="AZ60" s="670"/>
      <c r="BA60" s="670"/>
      <c r="BB60" s="670"/>
      <c r="BC60" s="670"/>
      <c r="BD60" s="670"/>
      <c r="BE60" s="214"/>
      <c r="BF60" s="214"/>
    </row>
    <row r="61" spans="1:58" s="215" customFormat="1" hidden="1" x14ac:dyDescent="0.25">
      <c r="A61" s="215" t="s">
        <v>178</v>
      </c>
      <c r="B61" s="214"/>
      <c r="C61" s="214"/>
      <c r="D61" s="214"/>
      <c r="E61" s="214"/>
      <c r="F61" s="214"/>
      <c r="H61" s="605" t="s">
        <v>20</v>
      </c>
      <c r="I61" s="605"/>
      <c r="J61" s="605"/>
      <c r="K61" s="446">
        <v>0.4375</v>
      </c>
      <c r="L61" s="446">
        <v>0.64583333333333304</v>
      </c>
      <c r="M61" s="446"/>
      <c r="N61" s="446"/>
      <c r="O61" s="446">
        <v>0.35416666666666669</v>
      </c>
      <c r="P61" s="214"/>
      <c r="Q61" s="214"/>
      <c r="R61" s="214"/>
      <c r="S61" s="214"/>
      <c r="T61" s="214"/>
      <c r="U61" s="214"/>
      <c r="V61" s="214"/>
      <c r="Y61" s="465"/>
      <c r="Z61" s="465"/>
      <c r="AA61" s="465"/>
      <c r="AB61" s="532"/>
      <c r="AC61" s="477"/>
      <c r="AD61" s="477"/>
      <c r="AE61" s="477"/>
      <c r="AF61" s="555"/>
      <c r="AG61" s="555"/>
      <c r="AH61" s="555"/>
      <c r="AI61" s="555"/>
      <c r="AJ61" s="555"/>
      <c r="AK61" s="556"/>
      <c r="AL61" s="556"/>
      <c r="AM61" s="670"/>
      <c r="AN61" s="670"/>
      <c r="AO61" s="670"/>
      <c r="AP61" s="670"/>
      <c r="AQ61" s="670"/>
      <c r="AR61" s="670"/>
      <c r="AS61" s="670"/>
      <c r="AT61" s="670"/>
      <c r="AU61" s="670"/>
      <c r="AV61" s="670"/>
      <c r="AW61" s="670"/>
      <c r="AX61" s="670"/>
      <c r="AY61" s="670"/>
      <c r="AZ61" s="670"/>
      <c r="BA61" s="670"/>
      <c r="BB61" s="670"/>
      <c r="BC61" s="670"/>
      <c r="BD61" s="670"/>
      <c r="BE61" s="214"/>
      <c r="BF61" s="214"/>
    </row>
    <row r="62" spans="1:58" s="215" customFormat="1" hidden="1" x14ac:dyDescent="0.25">
      <c r="A62" s="215" t="s">
        <v>179</v>
      </c>
      <c r="B62" s="214"/>
      <c r="C62" s="214"/>
      <c r="D62" s="214"/>
      <c r="E62" s="214"/>
      <c r="F62" s="214"/>
      <c r="H62" s="605" t="s">
        <v>165</v>
      </c>
      <c r="I62" s="605"/>
      <c r="J62" s="605"/>
      <c r="K62" s="447">
        <v>0.45833333333333398</v>
      </c>
      <c r="L62" s="447">
        <v>0.66666666666666596</v>
      </c>
      <c r="M62" s="447"/>
      <c r="N62" s="447"/>
      <c r="O62" s="447">
        <v>0.375</v>
      </c>
      <c r="P62" s="214"/>
      <c r="Q62" s="214"/>
      <c r="R62" s="214"/>
      <c r="S62" s="214"/>
      <c r="T62" s="214"/>
      <c r="U62" s="214"/>
      <c r="V62" s="214"/>
      <c r="Y62" s="465"/>
      <c r="Z62" s="465"/>
      <c r="AA62" s="465"/>
      <c r="AB62" s="532"/>
      <c r="AC62" s="477"/>
      <c r="AD62" s="477"/>
      <c r="AE62" s="477"/>
      <c r="AF62" s="555"/>
      <c r="AG62" s="555"/>
      <c r="AH62" s="555"/>
      <c r="AI62" s="555"/>
      <c r="AJ62" s="555"/>
      <c r="AK62" s="556"/>
      <c r="AL62" s="556"/>
      <c r="AM62" s="670"/>
      <c r="AN62" s="670"/>
      <c r="AO62" s="670"/>
      <c r="AP62" s="670"/>
      <c r="AQ62" s="670"/>
      <c r="AR62" s="670"/>
      <c r="AS62" s="670"/>
      <c r="AT62" s="670"/>
      <c r="AU62" s="670"/>
      <c r="AV62" s="670"/>
      <c r="AW62" s="670"/>
      <c r="AX62" s="670"/>
      <c r="AY62" s="670"/>
      <c r="AZ62" s="670"/>
      <c r="BA62" s="670"/>
      <c r="BB62" s="670"/>
      <c r="BC62" s="670"/>
      <c r="BD62" s="670"/>
      <c r="BE62" s="214"/>
      <c r="BF62" s="214"/>
    </row>
    <row r="63" spans="1:58" s="215" customFormat="1" hidden="1" x14ac:dyDescent="0.25">
      <c r="A63" s="215" t="s">
        <v>180</v>
      </c>
      <c r="B63" s="214"/>
      <c r="C63" s="214"/>
      <c r="D63" s="214"/>
      <c r="E63" s="214"/>
      <c r="F63" s="214"/>
      <c r="H63" s="605" t="s">
        <v>209</v>
      </c>
      <c r="I63" s="605"/>
      <c r="J63" s="605"/>
      <c r="K63" s="446">
        <v>0.47916666666666702</v>
      </c>
      <c r="L63" s="446">
        <v>0.687499999999999</v>
      </c>
      <c r="M63" s="446"/>
      <c r="N63" s="446"/>
      <c r="O63" s="446">
        <v>0.39583333333333298</v>
      </c>
      <c r="P63" s="214"/>
      <c r="Q63" s="214"/>
      <c r="R63" s="214"/>
      <c r="S63" s="214"/>
      <c r="T63" s="214"/>
      <c r="U63" s="214"/>
      <c r="V63" s="214"/>
      <c r="Y63" s="465"/>
      <c r="Z63" s="465"/>
      <c r="AA63" s="465"/>
      <c r="AB63" s="532"/>
      <c r="AC63" s="477"/>
      <c r="AD63" s="477"/>
      <c r="AE63" s="477"/>
      <c r="AF63" s="555"/>
      <c r="AG63" s="555"/>
      <c r="AH63" s="555"/>
      <c r="AI63" s="555"/>
      <c r="AJ63" s="555"/>
      <c r="AK63" s="556"/>
      <c r="AL63" s="556"/>
      <c r="AM63" s="670"/>
      <c r="AN63" s="670"/>
      <c r="AO63" s="670"/>
      <c r="AP63" s="670"/>
      <c r="AQ63" s="670"/>
      <c r="AR63" s="670"/>
      <c r="AS63" s="670"/>
      <c r="AT63" s="670"/>
      <c r="AU63" s="670"/>
      <c r="AV63" s="670"/>
      <c r="AW63" s="670"/>
      <c r="AX63" s="670"/>
      <c r="AY63" s="670"/>
      <c r="AZ63" s="670"/>
      <c r="BA63" s="670"/>
      <c r="BB63" s="670"/>
      <c r="BC63" s="670"/>
      <c r="BD63" s="670"/>
      <c r="BE63" s="214"/>
      <c r="BF63" s="214"/>
    </row>
    <row r="64" spans="1:58" s="215" customFormat="1" hidden="1" x14ac:dyDescent="0.25">
      <c r="A64" s="215" t="s">
        <v>181</v>
      </c>
      <c r="B64" s="214"/>
      <c r="C64" s="214"/>
      <c r="D64" s="214"/>
      <c r="E64" s="214"/>
      <c r="F64" s="214"/>
      <c r="I64" s="605"/>
      <c r="J64" s="605"/>
      <c r="K64" s="447">
        <v>0.5</v>
      </c>
      <c r="L64" s="447">
        <v>0.70833333333333304</v>
      </c>
      <c r="M64" s="447"/>
      <c r="N64" s="447"/>
      <c r="O64" s="447">
        <v>0.41666666666666702</v>
      </c>
      <c r="P64" s="214"/>
      <c r="Q64" s="214"/>
      <c r="R64" s="214"/>
      <c r="S64" s="214"/>
      <c r="T64" s="214"/>
      <c r="U64" s="214"/>
      <c r="V64" s="214"/>
      <c r="Y64" s="465"/>
      <c r="Z64" s="465"/>
      <c r="AA64" s="465"/>
      <c r="AB64" s="532"/>
      <c r="AC64" s="477"/>
      <c r="AD64" s="477"/>
      <c r="AE64" s="477"/>
      <c r="AF64" s="555"/>
      <c r="AG64" s="555"/>
      <c r="AH64" s="555"/>
      <c r="AI64" s="555"/>
      <c r="AJ64" s="555"/>
      <c r="AK64" s="556"/>
      <c r="AL64" s="556"/>
      <c r="AM64" s="670"/>
      <c r="AN64" s="670"/>
      <c r="AO64" s="670"/>
      <c r="AP64" s="670"/>
      <c r="AQ64" s="670"/>
      <c r="AR64" s="670"/>
      <c r="AS64" s="670"/>
      <c r="AT64" s="670"/>
      <c r="AU64" s="670"/>
      <c r="AV64" s="670"/>
      <c r="AW64" s="670"/>
      <c r="AX64" s="670"/>
      <c r="AY64" s="670"/>
      <c r="AZ64" s="670"/>
      <c r="BA64" s="670"/>
      <c r="BB64" s="670"/>
      <c r="BC64" s="670"/>
      <c r="BD64" s="670"/>
      <c r="BE64" s="214"/>
      <c r="BF64" s="214"/>
    </row>
    <row r="65" spans="1:58" s="215" customFormat="1" hidden="1" x14ac:dyDescent="0.25">
      <c r="A65" s="215" t="s">
        <v>182</v>
      </c>
      <c r="B65" s="214"/>
      <c r="C65" s="214"/>
      <c r="D65" s="214"/>
      <c r="E65" s="214"/>
      <c r="F65" s="214"/>
      <c r="I65" s="605"/>
      <c r="J65" s="605"/>
      <c r="K65" s="446">
        <v>0.52083333333333404</v>
      </c>
      <c r="L65" s="446">
        <v>0.72916666666666596</v>
      </c>
      <c r="M65" s="446"/>
      <c r="N65" s="446"/>
      <c r="O65" s="446">
        <v>0.4375</v>
      </c>
      <c r="P65" s="214"/>
      <c r="Q65" s="214"/>
      <c r="R65" s="214"/>
      <c r="S65" s="214"/>
      <c r="T65" s="214"/>
      <c r="U65" s="214"/>
      <c r="V65" s="214"/>
      <c r="Y65" s="465"/>
      <c r="Z65" s="465"/>
      <c r="AA65" s="465"/>
      <c r="AB65" s="532"/>
      <c r="AC65" s="477"/>
      <c r="AD65" s="477"/>
      <c r="AE65" s="477"/>
      <c r="AF65" s="555"/>
      <c r="AG65" s="555"/>
      <c r="AH65" s="555"/>
      <c r="AI65" s="555"/>
      <c r="AJ65" s="555"/>
      <c r="AK65" s="556"/>
      <c r="AL65" s="556"/>
      <c r="AM65" s="670"/>
      <c r="AN65" s="670"/>
      <c r="AO65" s="670"/>
      <c r="AP65" s="670"/>
      <c r="AQ65" s="670"/>
      <c r="AR65" s="670"/>
      <c r="AS65" s="670"/>
      <c r="AT65" s="670"/>
      <c r="AU65" s="670"/>
      <c r="AV65" s="670"/>
      <c r="AW65" s="670"/>
      <c r="AX65" s="670"/>
      <c r="AY65" s="670"/>
      <c r="AZ65" s="670"/>
      <c r="BA65" s="670"/>
      <c r="BB65" s="670"/>
      <c r="BC65" s="670"/>
      <c r="BD65" s="670"/>
      <c r="BE65" s="214"/>
      <c r="BF65" s="214"/>
    </row>
    <row r="66" spans="1:58" s="215" customFormat="1" hidden="1" x14ac:dyDescent="0.25">
      <c r="A66" s="215" t="s">
        <v>183</v>
      </c>
      <c r="B66" s="214"/>
      <c r="C66" s="214"/>
      <c r="D66" s="214"/>
      <c r="E66" s="214"/>
      <c r="F66" s="214"/>
      <c r="H66" s="605"/>
      <c r="I66" s="605"/>
      <c r="J66" s="605"/>
      <c r="K66" s="447">
        <v>0.54166666666666696</v>
      </c>
      <c r="L66" s="447">
        <v>0.749999999999999</v>
      </c>
      <c r="M66" s="447"/>
      <c r="N66" s="447"/>
      <c r="O66" s="447">
        <v>0.45833333333333398</v>
      </c>
      <c r="P66" s="214"/>
      <c r="Q66" s="214"/>
      <c r="R66" s="214"/>
      <c r="S66" s="214"/>
      <c r="T66" s="214"/>
      <c r="U66" s="214"/>
      <c r="V66" s="214"/>
      <c r="Y66" s="465"/>
      <c r="Z66" s="465"/>
      <c r="AA66" s="465"/>
      <c r="AB66" s="532"/>
      <c r="AC66" s="477"/>
      <c r="AD66" s="477"/>
      <c r="AE66" s="477"/>
      <c r="AF66" s="555"/>
      <c r="AG66" s="555"/>
      <c r="AH66" s="555"/>
      <c r="AI66" s="555"/>
      <c r="AJ66" s="555"/>
      <c r="AK66" s="556"/>
      <c r="AL66" s="556"/>
      <c r="AM66" s="670"/>
      <c r="AN66" s="670"/>
      <c r="AO66" s="670"/>
      <c r="AP66" s="670"/>
      <c r="AQ66" s="670"/>
      <c r="AR66" s="670"/>
      <c r="AS66" s="670"/>
      <c r="AT66" s="670"/>
      <c r="AU66" s="670"/>
      <c r="AV66" s="670"/>
      <c r="AW66" s="670"/>
      <c r="AX66" s="670"/>
      <c r="AY66" s="670"/>
      <c r="AZ66" s="670"/>
      <c r="BA66" s="670"/>
      <c r="BB66" s="670"/>
      <c r="BC66" s="670"/>
      <c r="BD66" s="670"/>
      <c r="BE66" s="214"/>
      <c r="BF66" s="214"/>
    </row>
    <row r="67" spans="1:58" s="215" customFormat="1" hidden="1" x14ac:dyDescent="0.25">
      <c r="A67" s="215" t="s">
        <v>184</v>
      </c>
      <c r="B67" s="214"/>
      <c r="C67" s="214"/>
      <c r="D67" s="214"/>
      <c r="E67" s="214"/>
      <c r="F67" s="214"/>
      <c r="H67" s="605"/>
      <c r="I67" s="605"/>
      <c r="J67" s="605"/>
      <c r="K67" s="214"/>
      <c r="L67" s="514">
        <v>0.77083333333333337</v>
      </c>
      <c r="M67" s="214"/>
      <c r="N67" s="214"/>
      <c r="O67" s="446">
        <v>0.47916666666666702</v>
      </c>
      <c r="P67" s="214"/>
      <c r="Q67" s="214"/>
      <c r="R67" s="214"/>
      <c r="S67" s="214"/>
      <c r="T67" s="214"/>
      <c r="U67" s="214"/>
      <c r="V67" s="214"/>
      <c r="Y67" s="465"/>
      <c r="Z67" s="465"/>
      <c r="AA67" s="465"/>
      <c r="AB67" s="532"/>
      <c r="AC67" s="477"/>
      <c r="AD67" s="477"/>
      <c r="AE67" s="477"/>
      <c r="AF67" s="555"/>
      <c r="AG67" s="555"/>
      <c r="AH67" s="555"/>
      <c r="AI67" s="555"/>
      <c r="AJ67" s="555"/>
      <c r="AK67" s="556"/>
      <c r="AL67" s="556"/>
      <c r="AM67" s="670"/>
      <c r="AN67" s="670"/>
      <c r="AO67" s="670"/>
      <c r="AP67" s="670"/>
      <c r="AQ67" s="670"/>
      <c r="AR67" s="670"/>
      <c r="AS67" s="670"/>
      <c r="AT67" s="670"/>
      <c r="AU67" s="670"/>
      <c r="AV67" s="670"/>
      <c r="AW67" s="670"/>
      <c r="AX67" s="670"/>
      <c r="AY67" s="670"/>
      <c r="AZ67" s="670"/>
      <c r="BA67" s="670"/>
      <c r="BB67" s="670"/>
      <c r="BC67" s="670"/>
      <c r="BD67" s="670"/>
      <c r="BE67" s="214"/>
      <c r="BF67" s="214"/>
    </row>
    <row r="68" spans="1:58" s="215" customFormat="1" hidden="1" x14ac:dyDescent="0.25">
      <c r="A68" s="215" t="s">
        <v>185</v>
      </c>
      <c r="B68" s="214"/>
      <c r="C68" s="214"/>
      <c r="D68" s="214"/>
      <c r="E68" s="214"/>
      <c r="F68" s="214"/>
      <c r="H68" s="605"/>
      <c r="I68" s="605"/>
      <c r="J68" s="605"/>
      <c r="K68" s="214"/>
      <c r="L68" s="214"/>
      <c r="M68" s="214"/>
      <c r="N68" s="214"/>
      <c r="O68" s="447">
        <v>0.5</v>
      </c>
      <c r="P68" s="214"/>
      <c r="Q68" s="214"/>
      <c r="R68" s="214"/>
      <c r="S68" s="214"/>
      <c r="T68" s="214"/>
      <c r="U68" s="214"/>
      <c r="V68" s="214"/>
      <c r="Y68" s="465"/>
      <c r="Z68" s="465"/>
      <c r="AA68" s="465"/>
      <c r="AB68" s="532"/>
      <c r="AC68" s="477"/>
      <c r="AD68" s="477"/>
      <c r="AE68" s="477"/>
      <c r="AF68" s="555"/>
      <c r="AG68" s="555"/>
      <c r="AH68" s="555"/>
      <c r="AI68" s="555"/>
      <c r="AJ68" s="555"/>
      <c r="AK68" s="556"/>
      <c r="AL68" s="556"/>
      <c r="AM68" s="670"/>
      <c r="AN68" s="670"/>
      <c r="AO68" s="670"/>
      <c r="AP68" s="670"/>
      <c r="AQ68" s="670"/>
      <c r="AR68" s="670"/>
      <c r="AS68" s="670"/>
      <c r="AT68" s="670"/>
      <c r="AU68" s="670"/>
      <c r="AV68" s="670"/>
      <c r="AW68" s="670"/>
      <c r="AX68" s="670"/>
      <c r="AY68" s="670"/>
      <c r="AZ68" s="670"/>
      <c r="BA68" s="670"/>
      <c r="BB68" s="670"/>
      <c r="BC68" s="670"/>
      <c r="BD68" s="670"/>
      <c r="BE68" s="214"/>
      <c r="BF68" s="214"/>
    </row>
    <row r="69" spans="1:58" s="215" customFormat="1" hidden="1" x14ac:dyDescent="0.25">
      <c r="A69" s="215" t="s">
        <v>186</v>
      </c>
      <c r="B69" s="214"/>
      <c r="C69" s="214"/>
      <c r="D69" s="214"/>
      <c r="E69" s="214"/>
      <c r="F69" s="214"/>
      <c r="H69" s="605"/>
      <c r="I69" s="605"/>
      <c r="J69" s="605"/>
      <c r="K69" s="214"/>
      <c r="L69" s="214"/>
      <c r="M69" s="214"/>
      <c r="N69" s="214"/>
      <c r="O69" s="446">
        <v>0.52083333333333404</v>
      </c>
      <c r="P69" s="214"/>
      <c r="Q69" s="214"/>
      <c r="R69" s="214"/>
      <c r="S69" s="214"/>
      <c r="T69" s="214"/>
      <c r="U69" s="214"/>
      <c r="V69" s="214"/>
      <c r="Y69" s="465"/>
      <c r="Z69" s="465"/>
      <c r="AA69" s="465"/>
      <c r="AB69" s="532"/>
      <c r="AC69" s="477"/>
      <c r="AD69" s="477"/>
      <c r="AE69" s="477"/>
      <c r="AF69" s="555"/>
      <c r="AG69" s="555"/>
      <c r="AH69" s="555"/>
      <c r="AI69" s="555"/>
      <c r="AJ69" s="555"/>
      <c r="AK69" s="556"/>
      <c r="AL69" s="556"/>
      <c r="AM69" s="670"/>
      <c r="AN69" s="670"/>
      <c r="AO69" s="670"/>
      <c r="AP69" s="670"/>
      <c r="AQ69" s="670"/>
      <c r="AR69" s="670"/>
      <c r="AS69" s="670"/>
      <c r="AT69" s="670"/>
      <c r="AU69" s="670"/>
      <c r="AV69" s="670"/>
      <c r="AW69" s="670"/>
      <c r="AX69" s="670"/>
      <c r="AY69" s="670"/>
      <c r="AZ69" s="670"/>
      <c r="BA69" s="670"/>
      <c r="BB69" s="670"/>
      <c r="BC69" s="670"/>
      <c r="BD69" s="670"/>
      <c r="BE69" s="214"/>
      <c r="BF69" s="214"/>
    </row>
    <row r="70" spans="1:58" s="215" customFormat="1" hidden="1" x14ac:dyDescent="0.25">
      <c r="A70" s="215" t="s">
        <v>187</v>
      </c>
      <c r="B70" s="214"/>
      <c r="C70" s="214"/>
      <c r="D70" s="214"/>
      <c r="E70" s="214"/>
      <c r="F70" s="214"/>
      <c r="H70" s="1172" t="s">
        <v>213</v>
      </c>
      <c r="I70" s="1173"/>
      <c r="J70" s="1173"/>
      <c r="K70" s="1173"/>
      <c r="L70" s="1173"/>
      <c r="M70" s="214"/>
      <c r="N70" s="214"/>
      <c r="O70" s="447">
        <v>0.54166666666666696</v>
      </c>
      <c r="P70" s="214"/>
      <c r="Q70" s="214"/>
      <c r="R70" s="214"/>
      <c r="S70" s="214"/>
      <c r="T70" s="214"/>
      <c r="U70" s="214"/>
      <c r="V70" s="214"/>
      <c r="Y70" s="465"/>
      <c r="Z70" s="465"/>
      <c r="AA70" s="465"/>
      <c r="AB70" s="532"/>
      <c r="AC70" s="477"/>
      <c r="AD70" s="477"/>
      <c r="AE70" s="477"/>
      <c r="AF70" s="555"/>
      <c r="AG70" s="555"/>
      <c r="AH70" s="555"/>
      <c r="AI70" s="555"/>
      <c r="AJ70" s="555"/>
      <c r="AK70" s="556"/>
      <c r="AL70" s="556"/>
      <c r="AM70" s="670"/>
      <c r="AN70" s="670"/>
      <c r="AO70" s="670"/>
      <c r="AP70" s="670"/>
      <c r="AQ70" s="670"/>
      <c r="AR70" s="670"/>
      <c r="AS70" s="670"/>
      <c r="AT70" s="670"/>
      <c r="AU70" s="670"/>
      <c r="AV70" s="670"/>
      <c r="AW70" s="670"/>
      <c r="AX70" s="670"/>
      <c r="AY70" s="670"/>
      <c r="AZ70" s="670"/>
      <c r="BA70" s="670"/>
      <c r="BB70" s="670"/>
      <c r="BC70" s="670"/>
      <c r="BD70" s="670"/>
      <c r="BE70" s="214"/>
      <c r="BF70" s="214"/>
    </row>
    <row r="71" spans="1:58" s="215" customFormat="1" hidden="1" x14ac:dyDescent="0.25">
      <c r="A71" s="215" t="s">
        <v>188</v>
      </c>
      <c r="B71" s="214"/>
      <c r="C71" s="214"/>
      <c r="D71" s="214"/>
      <c r="E71" s="214"/>
      <c r="F71" s="214"/>
      <c r="H71" s="1172" t="s">
        <v>228</v>
      </c>
      <c r="I71" s="1173"/>
      <c r="J71" s="1173"/>
      <c r="K71" s="1173"/>
      <c r="L71" s="1173"/>
      <c r="M71" s="214"/>
      <c r="N71" s="214"/>
      <c r="O71" s="514">
        <v>0.5625</v>
      </c>
      <c r="P71" s="214"/>
      <c r="Q71" s="214"/>
      <c r="R71" s="214"/>
      <c r="S71" s="214"/>
      <c r="T71" s="214"/>
      <c r="U71" s="214"/>
      <c r="V71" s="214"/>
      <c r="Y71" s="465"/>
      <c r="Z71" s="465"/>
      <c r="AA71" s="465"/>
      <c r="AB71" s="532"/>
      <c r="AC71" s="477"/>
      <c r="AD71" s="477"/>
      <c r="AE71" s="477"/>
      <c r="AF71" s="555"/>
      <c r="AG71" s="555"/>
      <c r="AH71" s="555"/>
      <c r="AI71" s="555"/>
      <c r="AJ71" s="555"/>
      <c r="AK71" s="556"/>
      <c r="AL71" s="556"/>
      <c r="AM71" s="670"/>
      <c r="AN71" s="670"/>
      <c r="AO71" s="670"/>
      <c r="AP71" s="670"/>
      <c r="AQ71" s="670"/>
      <c r="AR71" s="670"/>
      <c r="AS71" s="670"/>
      <c r="AT71" s="670"/>
      <c r="AU71" s="670"/>
      <c r="AV71" s="670"/>
      <c r="AW71" s="670"/>
      <c r="AX71" s="670"/>
      <c r="AY71" s="670"/>
      <c r="AZ71" s="670"/>
      <c r="BA71" s="670"/>
      <c r="BB71" s="670"/>
      <c r="BC71" s="670"/>
      <c r="BD71" s="670"/>
      <c r="BE71" s="214"/>
      <c r="BF71" s="214"/>
    </row>
    <row r="72" spans="1:58" s="215" customFormat="1" hidden="1" x14ac:dyDescent="0.25">
      <c r="A72" s="215" t="s">
        <v>189</v>
      </c>
      <c r="B72" s="214"/>
      <c r="C72" s="214"/>
      <c r="D72" s="214"/>
      <c r="E72" s="214"/>
      <c r="F72" s="214"/>
      <c r="H72" s="605"/>
      <c r="I72" s="605"/>
      <c r="J72" s="605"/>
      <c r="K72" s="214"/>
      <c r="L72" s="214"/>
      <c r="M72" s="214"/>
      <c r="N72" s="214"/>
      <c r="O72" s="514">
        <v>0.58333333333333337</v>
      </c>
      <c r="P72" s="214"/>
      <c r="Q72" s="214"/>
      <c r="R72" s="214"/>
      <c r="S72" s="214"/>
      <c r="T72" s="214"/>
      <c r="U72" s="214"/>
      <c r="V72" s="214"/>
      <c r="Y72" s="465"/>
      <c r="Z72" s="465"/>
      <c r="AA72" s="465"/>
      <c r="AB72" s="532"/>
      <c r="AC72" s="477"/>
      <c r="AD72" s="477"/>
      <c r="AE72" s="477"/>
      <c r="AF72" s="555"/>
      <c r="AG72" s="555"/>
      <c r="AH72" s="555"/>
      <c r="AI72" s="555"/>
      <c r="AJ72" s="555"/>
      <c r="AK72" s="556"/>
      <c r="AL72" s="556"/>
      <c r="AM72" s="670"/>
      <c r="AN72" s="670"/>
      <c r="AO72" s="670"/>
      <c r="AP72" s="670"/>
      <c r="AQ72" s="670"/>
      <c r="AR72" s="670"/>
      <c r="AS72" s="670"/>
      <c r="AT72" s="670"/>
      <c r="AU72" s="670"/>
      <c r="AV72" s="670"/>
      <c r="AW72" s="670"/>
      <c r="AX72" s="670"/>
      <c r="AY72" s="670"/>
      <c r="AZ72" s="670"/>
      <c r="BA72" s="670"/>
      <c r="BB72" s="670"/>
      <c r="BC72" s="670"/>
      <c r="BD72" s="670"/>
      <c r="BE72" s="214"/>
      <c r="BF72" s="214"/>
    </row>
    <row r="73" spans="1:58" s="215" customFormat="1" hidden="1" x14ac:dyDescent="0.25">
      <c r="A73" s="215" t="s">
        <v>190</v>
      </c>
      <c r="B73" s="214"/>
      <c r="C73" s="214"/>
      <c r="D73" s="214"/>
      <c r="E73" s="214"/>
      <c r="F73" s="214"/>
      <c r="H73" s="605"/>
      <c r="I73" s="605"/>
      <c r="J73" s="605"/>
      <c r="K73" s="214"/>
      <c r="L73" s="214"/>
      <c r="M73" s="214"/>
      <c r="N73" s="214"/>
      <c r="O73" s="214"/>
      <c r="P73" s="214"/>
      <c r="Q73" s="214"/>
      <c r="R73" s="214"/>
      <c r="S73" s="214"/>
      <c r="T73" s="214"/>
      <c r="U73" s="214"/>
      <c r="V73" s="214"/>
      <c r="Y73" s="465"/>
      <c r="Z73" s="465"/>
      <c r="AA73" s="465"/>
      <c r="AB73" s="532"/>
      <c r="AC73" s="477"/>
      <c r="AD73" s="477"/>
      <c r="AE73" s="477"/>
      <c r="AF73" s="555"/>
      <c r="AG73" s="555"/>
      <c r="AH73" s="555"/>
      <c r="AI73" s="555"/>
      <c r="AJ73" s="555"/>
      <c r="AK73" s="556"/>
      <c r="AL73" s="556"/>
      <c r="AM73" s="670"/>
      <c r="AN73" s="670"/>
      <c r="AO73" s="670"/>
      <c r="AP73" s="670"/>
      <c r="AQ73" s="670"/>
      <c r="AR73" s="670"/>
      <c r="AS73" s="670"/>
      <c r="AT73" s="670"/>
      <c r="AU73" s="670"/>
      <c r="AV73" s="670"/>
      <c r="AW73" s="670"/>
      <c r="AX73" s="670"/>
      <c r="AY73" s="670"/>
      <c r="AZ73" s="670"/>
      <c r="BA73" s="670"/>
      <c r="BB73" s="670"/>
      <c r="BC73" s="670"/>
      <c r="BD73" s="670"/>
      <c r="BE73" s="214"/>
      <c r="BF73" s="214"/>
    </row>
    <row r="74" spans="1:58" s="215" customFormat="1" hidden="1" x14ac:dyDescent="0.25">
      <c r="A74" s="215" t="s">
        <v>191</v>
      </c>
      <c r="B74" s="214"/>
      <c r="C74" s="214"/>
      <c r="D74" s="214"/>
      <c r="E74" s="214"/>
      <c r="F74" s="214"/>
      <c r="H74" s="605"/>
      <c r="I74" s="605"/>
      <c r="J74" s="605"/>
      <c r="K74" s="214"/>
      <c r="L74" s="214"/>
      <c r="M74" s="214"/>
      <c r="N74" s="214"/>
      <c r="O74" s="214"/>
      <c r="P74" s="214"/>
      <c r="Q74" s="214"/>
      <c r="R74" s="214"/>
      <c r="S74" s="214"/>
      <c r="T74" s="214"/>
      <c r="U74" s="214"/>
      <c r="V74" s="214"/>
      <c r="Y74" s="465"/>
      <c r="Z74" s="465"/>
      <c r="AA74" s="465"/>
      <c r="AB74" s="532"/>
      <c r="AC74" s="477"/>
      <c r="AD74" s="477"/>
      <c r="AE74" s="477"/>
      <c r="AF74" s="555"/>
      <c r="AG74" s="555"/>
      <c r="AH74" s="555"/>
      <c r="AI74" s="555"/>
      <c r="AJ74" s="555"/>
      <c r="AK74" s="556"/>
      <c r="AL74" s="556"/>
      <c r="AM74" s="670"/>
      <c r="AN74" s="670"/>
      <c r="AO74" s="670"/>
      <c r="AP74" s="670"/>
      <c r="AQ74" s="670"/>
      <c r="AR74" s="670"/>
      <c r="AS74" s="670"/>
      <c r="AT74" s="670"/>
      <c r="AU74" s="670"/>
      <c r="AV74" s="670"/>
      <c r="AW74" s="670"/>
      <c r="AX74" s="670"/>
      <c r="AY74" s="670"/>
      <c r="AZ74" s="670"/>
      <c r="BA74" s="670"/>
      <c r="BB74" s="670"/>
      <c r="BC74" s="670"/>
      <c r="BD74" s="670"/>
      <c r="BE74" s="214"/>
      <c r="BF74" s="214"/>
    </row>
    <row r="75" spans="1:58" s="215" customFormat="1" hidden="1" x14ac:dyDescent="0.25">
      <c r="A75" s="215" t="s">
        <v>192</v>
      </c>
      <c r="B75" s="214"/>
      <c r="C75" s="214"/>
      <c r="D75" s="214"/>
      <c r="E75" s="214"/>
      <c r="F75" s="214"/>
      <c r="H75" s="605"/>
      <c r="I75" s="605"/>
      <c r="J75" s="605"/>
      <c r="K75" s="214"/>
      <c r="L75" s="214"/>
      <c r="M75" s="214"/>
      <c r="N75" s="214"/>
      <c r="O75" s="214"/>
      <c r="P75" s="214"/>
      <c r="Q75" s="214"/>
      <c r="R75" s="214"/>
      <c r="S75" s="214"/>
      <c r="T75" s="214"/>
      <c r="U75" s="214"/>
      <c r="V75" s="214"/>
      <c r="Y75" s="465"/>
      <c r="Z75" s="465"/>
      <c r="AA75" s="465"/>
      <c r="AB75" s="532"/>
      <c r="AC75" s="477"/>
      <c r="AD75" s="477"/>
      <c r="AE75" s="477"/>
      <c r="AF75" s="555"/>
      <c r="AG75" s="555"/>
      <c r="AH75" s="555"/>
      <c r="AI75" s="555"/>
      <c r="AJ75" s="555"/>
      <c r="AK75" s="556"/>
      <c r="AL75" s="556"/>
      <c r="AM75" s="670"/>
      <c r="AN75" s="670"/>
      <c r="AO75" s="670"/>
      <c r="AP75" s="670"/>
      <c r="AQ75" s="670"/>
      <c r="AR75" s="670"/>
      <c r="AS75" s="670"/>
      <c r="AT75" s="670"/>
      <c r="AU75" s="670"/>
      <c r="AV75" s="670"/>
      <c r="AW75" s="670"/>
      <c r="AX75" s="670"/>
      <c r="AY75" s="670"/>
      <c r="AZ75" s="670"/>
      <c r="BA75" s="670"/>
      <c r="BB75" s="670"/>
      <c r="BC75" s="670"/>
      <c r="BD75" s="670"/>
      <c r="BE75" s="214"/>
      <c r="BF75" s="214"/>
    </row>
    <row r="76" spans="1:58" s="215" customFormat="1" hidden="1" x14ac:dyDescent="0.25">
      <c r="A76" s="215" t="s">
        <v>193</v>
      </c>
      <c r="B76" s="214"/>
      <c r="C76" s="214"/>
      <c r="D76" s="214"/>
      <c r="E76" s="214"/>
      <c r="F76" s="214"/>
      <c r="H76" s="605"/>
      <c r="I76" s="605"/>
      <c r="J76" s="605"/>
      <c r="K76" s="214"/>
      <c r="L76" s="214"/>
      <c r="M76" s="214"/>
      <c r="N76" s="214"/>
      <c r="O76" s="214"/>
      <c r="P76" s="214"/>
      <c r="Q76" s="214"/>
      <c r="R76" s="214"/>
      <c r="S76" s="214"/>
      <c r="T76" s="214"/>
      <c r="U76" s="214"/>
      <c r="V76" s="214"/>
      <c r="Y76" s="465"/>
      <c r="Z76" s="465"/>
      <c r="AA76" s="465"/>
      <c r="AB76" s="532"/>
      <c r="AC76" s="477"/>
      <c r="AD76" s="477"/>
      <c r="AE76" s="477"/>
      <c r="AF76" s="555"/>
      <c r="AG76" s="555"/>
      <c r="AH76" s="555"/>
      <c r="AI76" s="555"/>
      <c r="AJ76" s="555"/>
      <c r="AK76" s="556"/>
      <c r="AL76" s="556"/>
      <c r="AM76" s="670"/>
      <c r="AN76" s="670"/>
      <c r="AO76" s="670"/>
      <c r="AP76" s="670"/>
      <c r="AQ76" s="670"/>
      <c r="AR76" s="670"/>
      <c r="AS76" s="670"/>
      <c r="AT76" s="670"/>
      <c r="AU76" s="670"/>
      <c r="AV76" s="670"/>
      <c r="AW76" s="670"/>
      <c r="AX76" s="670"/>
      <c r="AY76" s="670"/>
      <c r="AZ76" s="670"/>
      <c r="BA76" s="670"/>
      <c r="BB76" s="670"/>
      <c r="BC76" s="670"/>
      <c r="BD76" s="670"/>
      <c r="BE76" s="214"/>
      <c r="BF76" s="214"/>
    </row>
    <row r="77" spans="1:58" s="215" customFormat="1" ht="15.75" hidden="1" x14ac:dyDescent="0.25">
      <c r="A77" s="215" t="s">
        <v>194</v>
      </c>
      <c r="B77" s="214"/>
      <c r="C77" s="214"/>
      <c r="D77" s="214"/>
      <c r="E77" s="214"/>
      <c r="F77" s="214"/>
      <c r="H77" s="886" t="s">
        <v>100</v>
      </c>
      <c r="I77" s="887"/>
      <c r="J77" s="887"/>
      <c r="K77" s="1297">
        <f ca="1">SUM(P92:Q92)</f>
        <v>1</v>
      </c>
      <c r="L77" s="1298"/>
      <c r="M77" s="214"/>
      <c r="N77" s="214"/>
      <c r="O77" s="214"/>
      <c r="P77" s="214"/>
      <c r="Q77" s="214"/>
      <c r="R77" s="214"/>
      <c r="S77" s="214"/>
      <c r="T77" s="214"/>
      <c r="U77" s="214"/>
      <c r="V77" s="214"/>
      <c r="Y77" s="465"/>
      <c r="Z77" s="465"/>
      <c r="AA77" s="465"/>
      <c r="AB77" s="532"/>
      <c r="AC77" s="477"/>
      <c r="AD77" s="477"/>
      <c r="AE77" s="477"/>
      <c r="AF77" s="555"/>
      <c r="AG77" s="555"/>
      <c r="AH77" s="555"/>
      <c r="AI77" s="555"/>
      <c r="AJ77" s="555"/>
      <c r="AK77" s="556"/>
      <c r="AL77" s="556"/>
      <c r="AM77" s="670"/>
      <c r="AN77" s="670"/>
      <c r="AO77" s="670"/>
      <c r="AP77" s="670"/>
      <c r="AQ77" s="670"/>
      <c r="AR77" s="670"/>
      <c r="AS77" s="670"/>
      <c r="AT77" s="670"/>
      <c r="AU77" s="670"/>
      <c r="AV77" s="670"/>
      <c r="AW77" s="670"/>
      <c r="AX77" s="670"/>
      <c r="AY77" s="670"/>
      <c r="AZ77" s="670"/>
      <c r="BA77" s="670"/>
      <c r="BB77" s="670"/>
      <c r="BC77" s="670"/>
      <c r="BD77" s="670"/>
      <c r="BE77" s="214"/>
      <c r="BF77" s="214"/>
    </row>
    <row r="78" spans="1:58" s="215" customFormat="1" hidden="1" x14ac:dyDescent="0.25">
      <c r="A78" s="215" t="s">
        <v>195</v>
      </c>
      <c r="B78" s="214"/>
      <c r="C78" s="214"/>
      <c r="D78" s="214"/>
      <c r="E78" s="214"/>
      <c r="F78" s="214"/>
      <c r="H78" s="605"/>
      <c r="I78" s="605"/>
      <c r="J78" s="605"/>
      <c r="K78" s="214"/>
      <c r="L78" s="214"/>
      <c r="M78" s="214"/>
      <c r="N78" s="214"/>
      <c r="O78" s="214"/>
      <c r="P78" s="214"/>
      <c r="Q78" s="214"/>
      <c r="R78" s="214"/>
      <c r="S78" s="214"/>
      <c r="T78" s="214"/>
      <c r="U78" s="214"/>
      <c r="V78" s="214"/>
      <c r="Y78" s="465"/>
      <c r="Z78" s="465"/>
      <c r="AA78" s="465"/>
      <c r="AB78" s="532"/>
      <c r="AC78" s="477"/>
      <c r="AD78" s="477"/>
      <c r="AE78" s="477"/>
      <c r="AF78" s="555"/>
      <c r="AG78" s="555"/>
      <c r="AH78" s="555"/>
      <c r="AI78" s="555"/>
      <c r="AJ78" s="555"/>
      <c r="AK78" s="556"/>
      <c r="AL78" s="556"/>
      <c r="AM78" s="670"/>
      <c r="AN78" s="670"/>
      <c r="AO78" s="670"/>
      <c r="AP78" s="670"/>
      <c r="AQ78" s="670"/>
      <c r="AR78" s="670"/>
      <c r="AS78" s="670"/>
      <c r="AT78" s="670"/>
      <c r="AU78" s="670"/>
      <c r="AV78" s="670"/>
      <c r="AW78" s="670"/>
      <c r="AX78" s="670"/>
      <c r="AY78" s="670"/>
      <c r="AZ78" s="670"/>
      <c r="BA78" s="670"/>
      <c r="BB78" s="670"/>
      <c r="BC78" s="670"/>
      <c r="BD78" s="670"/>
      <c r="BE78" s="214"/>
      <c r="BF78" s="214"/>
    </row>
    <row r="79" spans="1:58" s="215" customFormat="1" hidden="1" x14ac:dyDescent="0.25">
      <c r="A79" s="215" t="s">
        <v>196</v>
      </c>
      <c r="B79" s="214"/>
      <c r="C79" s="214"/>
      <c r="D79" s="214"/>
      <c r="E79" s="214"/>
      <c r="F79" s="214"/>
      <c r="H79" s="605"/>
      <c r="I79" s="605"/>
      <c r="J79" s="605"/>
      <c r="K79" s="214"/>
      <c r="L79" s="214"/>
      <c r="M79" s="214"/>
      <c r="N79" s="214"/>
      <c r="O79" s="214"/>
      <c r="P79" s="214"/>
      <c r="Q79" s="214"/>
      <c r="R79" s="214"/>
      <c r="S79" s="214"/>
      <c r="T79" s="214"/>
      <c r="U79" s="214"/>
      <c r="V79" s="214"/>
      <c r="Y79" s="465"/>
      <c r="Z79" s="465"/>
      <c r="AA79" s="465"/>
      <c r="AB79" s="532"/>
      <c r="AC79" s="477"/>
      <c r="AD79" s="477"/>
      <c r="AE79" s="477"/>
      <c r="AF79" s="555"/>
      <c r="AG79" s="555"/>
      <c r="AH79" s="555"/>
      <c r="AI79" s="555"/>
      <c r="AJ79" s="555"/>
      <c r="AK79" s="556"/>
      <c r="AL79" s="556"/>
      <c r="AM79" s="670"/>
      <c r="AN79" s="670"/>
      <c r="AO79" s="670"/>
      <c r="AP79" s="670"/>
      <c r="AQ79" s="670"/>
      <c r="AR79" s="670"/>
      <c r="AS79" s="670"/>
      <c r="AT79" s="670"/>
      <c r="AU79" s="670"/>
      <c r="AV79" s="670"/>
      <c r="AW79" s="670"/>
      <c r="AX79" s="670"/>
      <c r="AY79" s="670"/>
      <c r="AZ79" s="670"/>
      <c r="BA79" s="670"/>
      <c r="BB79" s="670"/>
      <c r="BC79" s="670"/>
      <c r="BD79" s="670"/>
      <c r="BE79" s="214"/>
      <c r="BF79" s="214"/>
    </row>
    <row r="80" spans="1:58" s="215" customFormat="1" hidden="1" x14ac:dyDescent="0.25">
      <c r="A80" s="215" t="s">
        <v>197</v>
      </c>
      <c r="B80" s="214"/>
      <c r="C80" s="214"/>
      <c r="D80" s="214"/>
      <c r="E80" s="214"/>
      <c r="F80" s="214"/>
      <c r="H80" s="605"/>
      <c r="I80" s="605"/>
      <c r="J80" s="605"/>
      <c r="K80" s="214"/>
      <c r="L80" s="214"/>
      <c r="M80" s="214"/>
      <c r="N80" s="214"/>
      <c r="O80" s="214"/>
      <c r="P80" s="214"/>
      <c r="Q80" s="214"/>
      <c r="R80" s="214"/>
      <c r="S80" s="214"/>
      <c r="T80" s="214"/>
      <c r="U80" s="214"/>
      <c r="V80" s="214"/>
      <c r="Y80" s="465"/>
      <c r="Z80" s="465"/>
      <c r="AA80" s="465"/>
      <c r="AB80" s="532"/>
      <c r="AC80" s="477"/>
      <c r="AD80" s="477"/>
      <c r="AE80" s="477"/>
      <c r="AF80" s="555"/>
      <c r="AG80" s="555"/>
      <c r="AH80" s="555"/>
      <c r="AI80" s="555"/>
      <c r="AJ80" s="555"/>
      <c r="AK80" s="556"/>
      <c r="AL80" s="556"/>
      <c r="AM80" s="670"/>
      <c r="AN80" s="670"/>
      <c r="AO80" s="670"/>
      <c r="AP80" s="670"/>
      <c r="AQ80" s="670"/>
      <c r="AR80" s="670"/>
      <c r="AS80" s="670"/>
      <c r="AT80" s="670"/>
      <c r="AU80" s="670"/>
      <c r="AV80" s="670"/>
      <c r="AW80" s="670"/>
      <c r="AX80" s="670"/>
      <c r="AY80" s="670"/>
      <c r="AZ80" s="670"/>
      <c r="BA80" s="670"/>
      <c r="BB80" s="670"/>
      <c r="BC80" s="670"/>
      <c r="BD80" s="670"/>
      <c r="BE80" s="214"/>
      <c r="BF80" s="214"/>
    </row>
    <row r="81" spans="1:58" s="215" customFormat="1" hidden="1" x14ac:dyDescent="0.25">
      <c r="A81" s="215" t="s">
        <v>198</v>
      </c>
      <c r="B81" s="214"/>
      <c r="C81" s="214"/>
      <c r="D81" s="214"/>
      <c r="E81" s="214"/>
      <c r="F81" s="214"/>
      <c r="H81" s="605"/>
      <c r="I81" s="605"/>
      <c r="J81" s="605"/>
      <c r="K81" s="214"/>
      <c r="L81" s="214"/>
      <c r="M81" s="214"/>
      <c r="N81" s="214"/>
      <c r="O81" s="214"/>
      <c r="P81" s="214"/>
      <c r="Q81" s="214"/>
      <c r="R81" s="214"/>
      <c r="S81" s="214"/>
      <c r="T81" s="214"/>
      <c r="U81" s="214"/>
      <c r="V81" s="214"/>
      <c r="Y81" s="465"/>
      <c r="Z81" s="465"/>
      <c r="AA81" s="465"/>
      <c r="AB81" s="532"/>
      <c r="AC81" s="477"/>
      <c r="AD81" s="477"/>
      <c r="AE81" s="477"/>
      <c r="AF81" s="555"/>
      <c r="AG81" s="555"/>
      <c r="AH81" s="555"/>
      <c r="AI81" s="555"/>
      <c r="AJ81" s="555"/>
      <c r="AK81" s="556"/>
      <c r="AL81" s="556"/>
      <c r="AM81" s="670"/>
      <c r="AN81" s="670"/>
      <c r="AO81" s="670"/>
      <c r="AP81" s="670"/>
      <c r="AQ81" s="670"/>
      <c r="AR81" s="670"/>
      <c r="AS81" s="670"/>
      <c r="AT81" s="670"/>
      <c r="AU81" s="670"/>
      <c r="AV81" s="670"/>
      <c r="AW81" s="670"/>
      <c r="AX81" s="670"/>
      <c r="AY81" s="670"/>
      <c r="AZ81" s="670"/>
      <c r="BA81" s="670"/>
      <c r="BB81" s="670"/>
      <c r="BC81" s="670"/>
      <c r="BD81" s="670"/>
      <c r="BE81" s="214"/>
      <c r="BF81" s="214"/>
    </row>
    <row r="82" spans="1:58" s="215" customFormat="1" hidden="1" x14ac:dyDescent="0.25">
      <c r="A82" s="215" t="s">
        <v>199</v>
      </c>
      <c r="B82" s="214"/>
      <c r="C82" s="214"/>
      <c r="D82" s="214"/>
      <c r="E82" s="214"/>
      <c r="F82" s="214"/>
      <c r="H82" s="605"/>
      <c r="I82" s="605"/>
      <c r="J82" s="605"/>
      <c r="K82" s="214"/>
      <c r="L82" s="214"/>
      <c r="M82" s="214"/>
      <c r="N82" s="214"/>
      <c r="O82" s="214"/>
      <c r="P82" s="214"/>
      <c r="Q82" s="214"/>
      <c r="R82" s="214"/>
      <c r="S82" s="214"/>
      <c r="T82" s="214"/>
      <c r="U82" s="214"/>
      <c r="V82" s="214"/>
      <c r="Y82" s="465"/>
      <c r="Z82" s="465"/>
      <c r="AA82" s="465"/>
      <c r="AB82" s="532"/>
      <c r="AC82" s="477"/>
      <c r="AD82" s="477"/>
      <c r="AE82" s="477"/>
      <c r="AF82" s="555"/>
      <c r="AG82" s="555"/>
      <c r="AH82" s="555"/>
      <c r="AI82" s="555"/>
      <c r="AJ82" s="555"/>
      <c r="AK82" s="556"/>
      <c r="AL82" s="556"/>
      <c r="AM82" s="670"/>
      <c r="AN82" s="670"/>
      <c r="AO82" s="670"/>
      <c r="AP82" s="670"/>
      <c r="AQ82" s="670"/>
      <c r="AR82" s="670"/>
      <c r="AS82" s="670"/>
      <c r="AT82" s="670"/>
      <c r="AU82" s="670"/>
      <c r="AV82" s="670"/>
      <c r="AW82" s="670"/>
      <c r="AX82" s="670"/>
      <c r="AY82" s="670"/>
      <c r="AZ82" s="670"/>
      <c r="BA82" s="670"/>
      <c r="BB82" s="670"/>
      <c r="BC82" s="670"/>
      <c r="BD82" s="670"/>
      <c r="BE82" s="214"/>
      <c r="BF82" s="214"/>
    </row>
    <row r="83" spans="1:58" s="215" customFormat="1" hidden="1" x14ac:dyDescent="0.25">
      <c r="A83" s="215" t="s">
        <v>200</v>
      </c>
      <c r="B83" s="214"/>
      <c r="C83" s="214"/>
      <c r="D83" s="214"/>
      <c r="E83" s="214"/>
      <c r="F83" s="214"/>
      <c r="H83" s="605"/>
      <c r="I83" s="605"/>
      <c r="J83" s="605"/>
      <c r="K83" s="214"/>
      <c r="L83" s="214"/>
      <c r="M83" s="214"/>
      <c r="N83" s="214"/>
      <c r="O83" s="214"/>
      <c r="P83" s="214"/>
      <c r="Q83" s="214"/>
      <c r="R83" s="214"/>
      <c r="S83" s="214"/>
      <c r="T83" s="214"/>
      <c r="U83" s="214"/>
      <c r="V83" s="214"/>
      <c r="Y83" s="465"/>
      <c r="Z83" s="465"/>
      <c r="AA83" s="465"/>
      <c r="AB83" s="532"/>
      <c r="AC83" s="477"/>
      <c r="AD83" s="477"/>
      <c r="AE83" s="477"/>
      <c r="AF83" s="555"/>
      <c r="AG83" s="555"/>
      <c r="AH83" s="555"/>
      <c r="AI83" s="555"/>
      <c r="AJ83" s="555"/>
      <c r="AK83" s="556"/>
      <c r="AL83" s="556"/>
      <c r="AM83" s="670"/>
      <c r="AN83" s="670"/>
      <c r="AO83" s="670"/>
      <c r="AP83" s="670"/>
      <c r="AQ83" s="670"/>
      <c r="AR83" s="670"/>
      <c r="AS83" s="670"/>
      <c r="AT83" s="670"/>
      <c r="AU83" s="670"/>
      <c r="AV83" s="670"/>
      <c r="AW83" s="670"/>
      <c r="AX83" s="670"/>
      <c r="AY83" s="670"/>
      <c r="AZ83" s="670"/>
      <c r="BA83" s="670"/>
      <c r="BB83" s="670"/>
      <c r="BC83" s="670"/>
      <c r="BD83" s="670"/>
      <c r="BE83" s="214"/>
      <c r="BF83" s="214"/>
    </row>
    <row r="84" spans="1:58" s="215" customFormat="1" hidden="1" x14ac:dyDescent="0.25">
      <c r="A84" s="215" t="s">
        <v>201</v>
      </c>
      <c r="B84" s="214"/>
      <c r="C84" s="214"/>
      <c r="D84" s="214"/>
      <c r="E84" s="214"/>
      <c r="F84" s="214"/>
      <c r="H84" s="605"/>
      <c r="I84" s="605"/>
      <c r="J84" s="605"/>
      <c r="K84" s="214"/>
      <c r="L84" s="214"/>
      <c r="M84" s="214"/>
      <c r="N84" s="214"/>
      <c r="O84" s="214"/>
      <c r="P84" s="214"/>
      <c r="Q84" s="214"/>
      <c r="R84" s="214"/>
      <c r="S84" s="214"/>
      <c r="T84" s="214"/>
      <c r="U84" s="214"/>
      <c r="V84" s="214"/>
      <c r="Y84" s="465"/>
      <c r="Z84" s="465"/>
      <c r="AA84" s="465"/>
      <c r="AB84" s="532"/>
      <c r="AC84" s="477"/>
      <c r="AD84" s="477"/>
      <c r="AE84" s="477"/>
      <c r="AF84" s="555"/>
      <c r="AG84" s="555"/>
      <c r="AH84" s="555"/>
      <c r="AI84" s="555"/>
      <c r="AJ84" s="555"/>
      <c r="AK84" s="556"/>
      <c r="AL84" s="556"/>
      <c r="AM84" s="670"/>
      <c r="AN84" s="670"/>
      <c r="AO84" s="670"/>
      <c r="AP84" s="670"/>
      <c r="AQ84" s="670"/>
      <c r="AR84" s="670"/>
      <c r="AS84" s="670"/>
      <c r="AT84" s="670"/>
      <c r="AU84" s="670"/>
      <c r="AV84" s="670"/>
      <c r="AW84" s="670"/>
      <c r="AX84" s="670"/>
      <c r="AY84" s="670"/>
      <c r="AZ84" s="670"/>
      <c r="BA84" s="670"/>
      <c r="BB84" s="670"/>
      <c r="BC84" s="670"/>
      <c r="BD84" s="670"/>
      <c r="BE84" s="214"/>
      <c r="BF84" s="214"/>
    </row>
    <row r="85" spans="1:58" s="215" customFormat="1" hidden="1" x14ac:dyDescent="0.25">
      <c r="A85" s="215" t="s">
        <v>202</v>
      </c>
      <c r="B85" s="214"/>
      <c r="C85" s="214"/>
      <c r="D85" s="214"/>
      <c r="E85" s="214"/>
      <c r="F85" s="214"/>
      <c r="H85" s="605"/>
      <c r="I85" s="605"/>
      <c r="J85" s="605"/>
      <c r="K85" s="214"/>
      <c r="L85" s="214"/>
      <c r="M85" s="214"/>
      <c r="N85" s="214"/>
      <c r="O85" s="214"/>
      <c r="P85" s="214"/>
      <c r="Q85" s="214"/>
      <c r="R85" s="214"/>
      <c r="S85" s="214"/>
      <c r="T85" s="214"/>
      <c r="U85" s="214"/>
      <c r="V85" s="214"/>
      <c r="Y85" s="465"/>
      <c r="Z85" s="465"/>
      <c r="AA85" s="465"/>
      <c r="AB85" s="532"/>
      <c r="AC85" s="477"/>
      <c r="AD85" s="477"/>
      <c r="AE85" s="477"/>
      <c r="AF85" s="555"/>
      <c r="AG85" s="555"/>
      <c r="AH85" s="555"/>
      <c r="AI85" s="555"/>
      <c r="AJ85" s="555"/>
      <c r="AK85" s="556"/>
      <c r="AL85" s="556"/>
      <c r="AM85" s="670"/>
      <c r="AN85" s="670"/>
      <c r="AO85" s="670"/>
      <c r="AP85" s="670"/>
      <c r="AQ85" s="670"/>
      <c r="AR85" s="670"/>
      <c r="AS85" s="670"/>
      <c r="AT85" s="670"/>
      <c r="AU85" s="670"/>
      <c r="AV85" s="670"/>
      <c r="AW85" s="670"/>
      <c r="AX85" s="670"/>
      <c r="AY85" s="670"/>
      <c r="AZ85" s="670"/>
      <c r="BA85" s="670"/>
      <c r="BB85" s="670"/>
      <c r="BC85" s="670"/>
      <c r="BD85" s="670"/>
      <c r="BE85" s="214"/>
      <c r="BF85" s="214"/>
    </row>
    <row r="86" spans="1:58" s="215" customFormat="1" hidden="1" x14ac:dyDescent="0.25">
      <c r="A86" s="215" t="s">
        <v>203</v>
      </c>
      <c r="B86" s="214"/>
      <c r="C86" s="214"/>
      <c r="D86" s="214"/>
      <c r="E86" s="214"/>
      <c r="F86" s="214"/>
      <c r="H86" s="605"/>
      <c r="I86" s="605"/>
      <c r="J86" s="605"/>
      <c r="K86" s="214"/>
      <c r="L86" s="214"/>
      <c r="M86" s="214"/>
      <c r="N86" s="214"/>
      <c r="O86" s="214"/>
      <c r="P86" s="214"/>
      <c r="Q86" s="214"/>
      <c r="R86" s="214"/>
      <c r="S86" s="214"/>
      <c r="T86" s="214"/>
      <c r="U86" s="214"/>
      <c r="V86" s="214"/>
      <c r="Y86" s="465"/>
      <c r="Z86" s="465"/>
      <c r="AA86" s="465"/>
      <c r="AB86" s="532"/>
      <c r="AC86" s="477"/>
      <c r="AD86" s="477"/>
      <c r="AE86" s="477"/>
      <c r="AF86" s="555"/>
      <c r="AG86" s="555"/>
      <c r="AH86" s="555"/>
      <c r="AI86" s="555"/>
      <c r="AJ86" s="555"/>
      <c r="AK86" s="556"/>
      <c r="AL86" s="556"/>
      <c r="AM86" s="670"/>
      <c r="AN86" s="670"/>
      <c r="AO86" s="670"/>
      <c r="AP86" s="670"/>
      <c r="AQ86" s="670"/>
      <c r="AR86" s="670"/>
      <c r="AS86" s="670"/>
      <c r="AT86" s="670"/>
      <c r="AU86" s="670"/>
      <c r="AV86" s="670"/>
      <c r="AW86" s="670"/>
      <c r="AX86" s="670"/>
      <c r="AY86" s="670"/>
      <c r="AZ86" s="670"/>
      <c r="BA86" s="670"/>
      <c r="BB86" s="670"/>
      <c r="BC86" s="670"/>
      <c r="BD86" s="670"/>
      <c r="BE86" s="214"/>
      <c r="BF86" s="214"/>
    </row>
    <row r="87" spans="1:58" s="215" customFormat="1" hidden="1" x14ac:dyDescent="0.25">
      <c r="A87" s="215" t="s">
        <v>204</v>
      </c>
      <c r="B87" s="214"/>
      <c r="C87" s="214"/>
      <c r="D87" s="214"/>
      <c r="E87" s="214"/>
      <c r="F87" s="214"/>
      <c r="H87" s="605"/>
      <c r="I87" s="605"/>
      <c r="J87" s="605"/>
      <c r="K87" s="214"/>
      <c r="L87" s="214"/>
      <c r="M87" s="214"/>
      <c r="N87" s="214"/>
      <c r="O87" s="214"/>
      <c r="P87" s="214"/>
      <c r="Q87" s="214"/>
      <c r="R87" s="214"/>
      <c r="S87" s="214"/>
      <c r="T87" s="214"/>
      <c r="U87" s="214"/>
      <c r="V87" s="214"/>
      <c r="Y87" s="465"/>
      <c r="Z87" s="465"/>
      <c r="AA87" s="465"/>
      <c r="AB87" s="532"/>
      <c r="AC87" s="477"/>
      <c r="AD87" s="477"/>
      <c r="AE87" s="477"/>
      <c r="AF87" s="555"/>
      <c r="AG87" s="555"/>
      <c r="AH87" s="555"/>
      <c r="AI87" s="555"/>
      <c r="AJ87" s="555"/>
      <c r="AK87" s="556"/>
      <c r="AL87" s="556"/>
      <c r="AM87" s="670"/>
      <c r="AN87" s="670"/>
      <c r="AO87" s="670"/>
      <c r="AP87" s="670"/>
      <c r="AQ87" s="670"/>
      <c r="AR87" s="670"/>
      <c r="AS87" s="670"/>
      <c r="AT87" s="670"/>
      <c r="AU87" s="670"/>
      <c r="AV87" s="670"/>
      <c r="AW87" s="670"/>
      <c r="AX87" s="670"/>
      <c r="AY87" s="670"/>
      <c r="AZ87" s="670"/>
      <c r="BA87" s="670"/>
      <c r="BB87" s="670"/>
      <c r="BC87" s="670"/>
      <c r="BD87" s="670"/>
      <c r="BE87" s="214"/>
      <c r="BF87" s="214"/>
    </row>
    <row r="88" spans="1:58" s="215" customFormat="1" hidden="1" x14ac:dyDescent="0.25">
      <c r="A88" s="215" t="s">
        <v>205</v>
      </c>
      <c r="B88" s="214"/>
      <c r="C88" s="214"/>
      <c r="D88" s="214"/>
      <c r="E88" s="214"/>
      <c r="F88" s="214"/>
      <c r="H88" s="605"/>
      <c r="I88" s="605"/>
      <c r="J88" s="605"/>
      <c r="K88" s="214"/>
      <c r="L88" s="214"/>
      <c r="M88" s="214"/>
      <c r="N88" s="214"/>
      <c r="O88" s="214"/>
      <c r="P88" s="214"/>
      <c r="Q88" s="214"/>
      <c r="R88" s="214"/>
      <c r="S88" s="214"/>
      <c r="T88" s="214"/>
      <c r="U88" s="214"/>
      <c r="V88" s="214"/>
      <c r="Y88" s="465"/>
      <c r="Z88" s="465"/>
      <c r="AA88" s="465"/>
      <c r="AB88" s="532"/>
      <c r="AC88" s="477"/>
      <c r="AD88" s="477"/>
      <c r="AE88" s="477"/>
      <c r="AF88" s="555"/>
      <c r="AG88" s="555"/>
      <c r="AH88" s="555"/>
      <c r="AI88" s="555"/>
      <c r="AJ88" s="555"/>
      <c r="AK88" s="556"/>
      <c r="AL88" s="556"/>
      <c r="AM88" s="670"/>
      <c r="AN88" s="670"/>
      <c r="AO88" s="670"/>
      <c r="AP88" s="670"/>
      <c r="AQ88" s="670"/>
      <c r="AR88" s="670"/>
      <c r="AS88" s="670"/>
      <c r="AT88" s="670"/>
      <c r="AU88" s="670"/>
      <c r="AV88" s="670"/>
      <c r="AW88" s="670"/>
      <c r="AX88" s="670"/>
      <c r="AY88" s="670"/>
      <c r="AZ88" s="670"/>
      <c r="BA88" s="670"/>
      <c r="BB88" s="670"/>
      <c r="BC88" s="670"/>
      <c r="BD88" s="670"/>
      <c r="BE88" s="214"/>
      <c r="BF88" s="214"/>
    </row>
    <row r="89" spans="1:58" s="215" customFormat="1" x14ac:dyDescent="0.25">
      <c r="B89" s="214"/>
      <c r="C89" s="214"/>
      <c r="D89" s="214"/>
      <c r="E89" s="214"/>
      <c r="F89" s="214"/>
      <c r="H89" s="605"/>
      <c r="I89" s="605"/>
      <c r="J89" s="605"/>
      <c r="K89" s="214"/>
      <c r="L89" s="214"/>
      <c r="M89" s="214"/>
      <c r="N89" s="214"/>
      <c r="O89" s="214"/>
      <c r="P89" s="214"/>
      <c r="Q89" s="214"/>
      <c r="R89" s="214"/>
      <c r="S89" s="214"/>
      <c r="T89" s="214"/>
      <c r="U89" s="214"/>
      <c r="V89" s="214"/>
      <c r="Y89" s="465"/>
      <c r="Z89" s="465"/>
      <c r="AA89" s="465"/>
      <c r="AB89" s="532"/>
      <c r="AC89" s="477"/>
      <c r="AD89" s="477"/>
      <c r="AE89" s="477"/>
      <c r="AF89" s="555"/>
      <c r="AG89" s="555"/>
      <c r="AH89" s="555"/>
      <c r="AI89" s="555"/>
      <c r="AJ89" s="555"/>
      <c r="AK89" s="556"/>
      <c r="AL89" s="556"/>
      <c r="AM89" s="670"/>
      <c r="AN89" s="670"/>
      <c r="AO89" s="670"/>
      <c r="AP89" s="670"/>
      <c r="AQ89" s="670"/>
      <c r="AR89" s="670"/>
      <c r="AS89" s="670"/>
      <c r="AT89" s="670"/>
      <c r="AU89" s="670"/>
      <c r="AV89" s="670"/>
      <c r="AW89" s="670"/>
      <c r="AX89" s="670"/>
      <c r="AY89" s="670"/>
      <c r="AZ89" s="670"/>
      <c r="BA89" s="670"/>
      <c r="BB89" s="670"/>
      <c r="BC89" s="670"/>
      <c r="BD89" s="670"/>
      <c r="BE89" s="214"/>
      <c r="BF89" s="214"/>
    </row>
    <row r="90" spans="1:58" s="215" customFormat="1" x14ac:dyDescent="0.25">
      <c r="B90" s="214"/>
      <c r="C90" s="214"/>
      <c r="D90" s="214"/>
      <c r="E90" s="214"/>
      <c r="F90" s="214"/>
      <c r="H90" s="605"/>
      <c r="I90" s="605"/>
      <c r="J90" s="605"/>
      <c r="K90" s="214"/>
      <c r="L90" s="214"/>
      <c r="M90" s="214"/>
      <c r="N90" s="214"/>
      <c r="O90" s="214"/>
      <c r="P90" s="214"/>
      <c r="Q90" s="214"/>
      <c r="R90" s="214"/>
      <c r="S90" s="214"/>
      <c r="T90" s="214"/>
      <c r="U90" s="214"/>
      <c r="V90" s="214"/>
      <c r="Y90" s="465"/>
      <c r="Z90" s="465"/>
      <c r="AA90" s="465"/>
      <c r="AB90" s="532"/>
      <c r="AC90" s="477"/>
      <c r="AD90" s="477"/>
      <c r="AE90" s="477"/>
      <c r="AF90" s="555"/>
      <c r="AG90" s="555"/>
      <c r="AH90" s="555"/>
      <c r="AI90" s="555"/>
      <c r="AJ90" s="555"/>
      <c r="AK90" s="556"/>
      <c r="AL90" s="556"/>
      <c r="AM90" s="670"/>
      <c r="AN90" s="670"/>
      <c r="AO90" s="670"/>
      <c r="AP90" s="670"/>
      <c r="AQ90" s="670"/>
      <c r="AR90" s="670"/>
      <c r="AS90" s="670"/>
      <c r="AT90" s="670"/>
      <c r="AU90" s="670"/>
      <c r="AV90" s="670"/>
      <c r="AW90" s="670"/>
      <c r="AX90" s="670"/>
      <c r="AY90" s="670"/>
      <c r="AZ90" s="670"/>
      <c r="BA90" s="670"/>
      <c r="BB90" s="670"/>
      <c r="BC90" s="670"/>
      <c r="BD90" s="670"/>
      <c r="BE90" s="214"/>
      <c r="BF90" s="214"/>
    </row>
    <row r="91" spans="1:58" s="215" customFormat="1" x14ac:dyDescent="0.25">
      <c r="B91" s="214"/>
      <c r="C91" s="214"/>
      <c r="D91" s="214"/>
      <c r="E91" s="214"/>
      <c r="F91" s="214"/>
      <c r="H91" s="605"/>
      <c r="I91" s="605"/>
      <c r="J91" s="605"/>
      <c r="K91" s="214"/>
      <c r="L91" s="214"/>
      <c r="M91" s="214"/>
      <c r="N91" s="214"/>
      <c r="O91" s="214"/>
      <c r="P91" s="214"/>
      <c r="Q91" s="214"/>
      <c r="R91" s="214"/>
      <c r="S91" s="214"/>
      <c r="T91" s="214"/>
      <c r="U91" s="214"/>
      <c r="V91" s="214"/>
      <c r="Y91" s="465"/>
      <c r="Z91" s="465"/>
      <c r="AA91" s="465"/>
      <c r="AB91" s="532"/>
      <c r="AC91" s="477"/>
      <c r="AD91" s="477"/>
      <c r="AE91" s="477"/>
      <c r="AF91" s="555"/>
      <c r="AG91" s="555"/>
      <c r="AH91" s="555"/>
      <c r="AI91" s="555"/>
      <c r="AJ91" s="555"/>
      <c r="AK91" s="556"/>
      <c r="AL91" s="556"/>
      <c r="AM91" s="670"/>
      <c r="AN91" s="670"/>
      <c r="AO91" s="670"/>
      <c r="AP91" s="670"/>
      <c r="AQ91" s="670"/>
      <c r="AR91" s="670"/>
      <c r="AS91" s="670"/>
      <c r="AT91" s="670"/>
      <c r="AU91" s="670"/>
      <c r="AV91" s="670"/>
      <c r="AW91" s="670"/>
      <c r="AX91" s="670"/>
      <c r="AY91" s="670"/>
      <c r="AZ91" s="670"/>
      <c r="BA91" s="670"/>
      <c r="BB91" s="670"/>
      <c r="BC91" s="670"/>
      <c r="BD91" s="670"/>
      <c r="BE91" s="214"/>
      <c r="BF91" s="214"/>
    </row>
    <row r="92" spans="1:58" s="215" customFormat="1" ht="27" x14ac:dyDescent="0.5">
      <c r="B92" s="214"/>
      <c r="C92" s="214"/>
      <c r="D92" s="214"/>
      <c r="E92" s="214"/>
      <c r="F92" s="214"/>
      <c r="H92" s="605"/>
      <c r="I92" s="605"/>
      <c r="J92" s="605"/>
      <c r="K92" s="214"/>
      <c r="L92" s="214"/>
      <c r="M92" s="214"/>
      <c r="N92" s="214"/>
      <c r="O92" s="214"/>
      <c r="P92" s="866">
        <f ca="1">SUM(C20:C37)</f>
        <v>0</v>
      </c>
      <c r="Q92" s="866">
        <f ca="1">SUM(D20:D37)</f>
        <v>1</v>
      </c>
      <c r="R92" s="214"/>
      <c r="S92" s="214"/>
      <c r="T92" s="214"/>
      <c r="U92" s="214"/>
      <c r="V92" s="214"/>
      <c r="Y92" s="465"/>
      <c r="Z92" s="465"/>
      <c r="AA92" s="465"/>
      <c r="AB92" s="532"/>
      <c r="AK92" s="556"/>
      <c r="AL92" s="556"/>
      <c r="AM92" s="670"/>
      <c r="AN92" s="670"/>
      <c r="AO92" s="670"/>
      <c r="AP92" s="670"/>
      <c r="AQ92" s="670"/>
      <c r="AR92" s="670"/>
      <c r="AS92" s="670"/>
      <c r="AT92" s="670"/>
      <c r="AU92" s="670"/>
      <c r="AV92" s="670"/>
      <c r="AW92" s="670"/>
      <c r="AX92" s="670"/>
      <c r="AY92" s="670"/>
      <c r="AZ92" s="670"/>
      <c r="BA92" s="670"/>
      <c r="BB92" s="670"/>
      <c r="BC92" s="670"/>
      <c r="BD92" s="670"/>
      <c r="BE92" s="214"/>
      <c r="BF92" s="214"/>
    </row>
    <row r="93" spans="1:58" ht="15.75" x14ac:dyDescent="0.25">
      <c r="A93" s="477" t="str">
        <f>'LISTE DES PROFS'!A2</f>
        <v>ALCOUFFE</v>
      </c>
      <c r="B93" s="453" t="s">
        <v>214</v>
      </c>
      <c r="E93" s="478" t="s">
        <v>214</v>
      </c>
      <c r="F93" s="479" t="str">
        <f t="shared" ref="F93:F156" si="0">A93</f>
        <v>ALCOUFFE</v>
      </c>
      <c r="J93" s="607" t="str">
        <f t="shared" ref="J93:J156" si="1">(E93&amp;"  "&amp;F93)</f>
        <v>A   M.  ALCOUFFE</v>
      </c>
    </row>
    <row r="94" spans="1:58" ht="15.75" x14ac:dyDescent="0.25">
      <c r="A94" s="477" t="str">
        <f>'LISTE DES PROFS'!A3</f>
        <v>ATIG</v>
      </c>
      <c r="B94" s="453" t="s">
        <v>215</v>
      </c>
      <c r="E94" s="478" t="s">
        <v>214</v>
      </c>
      <c r="F94" s="479" t="str">
        <f t="shared" si="0"/>
        <v>ATIG</v>
      </c>
      <c r="J94" s="607" t="str">
        <f t="shared" si="1"/>
        <v>A   M.  ATIG</v>
      </c>
    </row>
    <row r="95" spans="1:58" ht="15.75" x14ac:dyDescent="0.25">
      <c r="A95" s="477" t="str">
        <f>'LISTE DES PROFS'!A4</f>
        <v>BARRES</v>
      </c>
      <c r="B95" s="448"/>
      <c r="E95" s="478" t="s">
        <v>215</v>
      </c>
      <c r="F95" s="479" t="str">
        <f t="shared" si="0"/>
        <v>BARRES</v>
      </c>
      <c r="J95" s="607" t="str">
        <f t="shared" si="1"/>
        <v>A   Mme.  BARRES</v>
      </c>
    </row>
    <row r="96" spans="1:58" ht="15.75" x14ac:dyDescent="0.25">
      <c r="A96" s="477" t="str">
        <f>'LISTE DES PROFS'!A5</f>
        <v>BELKHIR / DIONE</v>
      </c>
      <c r="B96" s="448"/>
      <c r="E96" s="478" t="s">
        <v>214</v>
      </c>
      <c r="F96" s="479" t="str">
        <f t="shared" si="0"/>
        <v>BELKHIR / DIONE</v>
      </c>
      <c r="J96" s="607" t="str">
        <f t="shared" si="1"/>
        <v>A   M.  BELKHIR / DIONE</v>
      </c>
    </row>
    <row r="97" spans="1:22" ht="15.75" x14ac:dyDescent="0.25">
      <c r="A97" s="477" t="str">
        <f>'LISTE DES PROFS'!A6</f>
        <v>BELLAZI</v>
      </c>
      <c r="B97" s="448"/>
      <c r="E97" s="478" t="s">
        <v>214</v>
      </c>
      <c r="F97" s="479" t="str">
        <f t="shared" si="0"/>
        <v>BELLAZI</v>
      </c>
      <c r="J97" s="607" t="str">
        <f t="shared" si="1"/>
        <v>A   M.  BELLAZI</v>
      </c>
    </row>
    <row r="98" spans="1:22" ht="15.75" x14ac:dyDescent="0.25">
      <c r="A98" s="477" t="str">
        <f>'LISTE DES PROFS'!A7</f>
        <v>BELLEMARE</v>
      </c>
      <c r="B98" s="448"/>
      <c r="E98" s="478" t="s">
        <v>214</v>
      </c>
      <c r="F98" s="479" t="str">
        <f t="shared" si="0"/>
        <v>BELLEMARE</v>
      </c>
      <c r="J98" s="607" t="str">
        <f t="shared" si="1"/>
        <v>A   M.  BELLEMARE</v>
      </c>
    </row>
    <row r="99" spans="1:22" ht="15.75" x14ac:dyDescent="0.25">
      <c r="A99" s="477" t="str">
        <f>'LISTE DES PROFS'!A8</f>
        <v>BENGUELLAZ</v>
      </c>
      <c r="B99" s="448"/>
      <c r="E99" s="478" t="s">
        <v>214</v>
      </c>
      <c r="F99" s="479" t="str">
        <f t="shared" si="0"/>
        <v>BENGUELLAZ</v>
      </c>
      <c r="J99" s="607" t="str">
        <f t="shared" si="1"/>
        <v>A   M.  BENGUELLAZ</v>
      </c>
    </row>
    <row r="100" spans="1:22" ht="15.75" x14ac:dyDescent="0.25">
      <c r="A100" s="477" t="str">
        <f>'LISTE DES PROFS'!A9</f>
        <v>BLANC</v>
      </c>
      <c r="B100" s="448"/>
      <c r="E100" s="478" t="s">
        <v>214</v>
      </c>
      <c r="F100" s="479" t="str">
        <f t="shared" si="0"/>
        <v>BLANC</v>
      </c>
      <c r="J100" s="607" t="str">
        <f t="shared" si="1"/>
        <v>A   M.  BLANC</v>
      </c>
    </row>
    <row r="101" spans="1:22" ht="15.75" x14ac:dyDescent="0.25">
      <c r="A101" s="477" t="str">
        <f>'LISTE DES PROFS'!A10</f>
        <v>BORGES</v>
      </c>
      <c r="B101" s="448"/>
      <c r="E101" s="478" t="s">
        <v>214</v>
      </c>
      <c r="F101" s="479" t="str">
        <f t="shared" si="0"/>
        <v>BORGES</v>
      </c>
      <c r="J101" s="607" t="str">
        <f t="shared" si="1"/>
        <v>A   M.  BORGES</v>
      </c>
    </row>
    <row r="102" spans="1:22" ht="15.75" x14ac:dyDescent="0.25">
      <c r="A102" s="477" t="str">
        <f>'LISTE DES PROFS'!A11</f>
        <v>BOUDHRIOUA</v>
      </c>
      <c r="B102" s="448"/>
      <c r="E102" s="478" t="s">
        <v>214</v>
      </c>
      <c r="F102" s="479" t="str">
        <f t="shared" si="0"/>
        <v>BOUDHRIOUA</v>
      </c>
      <c r="J102" s="607" t="str">
        <f t="shared" si="1"/>
        <v>A   M.  BOUDHRIOUA</v>
      </c>
      <c r="U102" s="467"/>
      <c r="V102" s="470"/>
    </row>
    <row r="103" spans="1:22" ht="15.75" x14ac:dyDescent="0.25">
      <c r="A103" s="477" t="str">
        <f>'LISTE DES PROFS'!A12</f>
        <v>BOUILLET</v>
      </c>
      <c r="B103" s="448"/>
      <c r="E103" s="478" t="s">
        <v>214</v>
      </c>
      <c r="F103" s="479" t="str">
        <f t="shared" si="0"/>
        <v>BOUILLET</v>
      </c>
      <c r="J103" s="607" t="str">
        <f t="shared" si="1"/>
        <v>A   M.  BOUILLET</v>
      </c>
    </row>
    <row r="104" spans="1:22" ht="15.75" x14ac:dyDescent="0.25">
      <c r="A104" s="477" t="str">
        <f>'LISTE DES PROFS'!A13</f>
        <v>CAHUT</v>
      </c>
      <c r="B104" s="448"/>
      <c r="E104" s="478" t="s">
        <v>214</v>
      </c>
      <c r="F104" s="479" t="str">
        <f t="shared" si="0"/>
        <v>CAHUT</v>
      </c>
      <c r="J104" s="607" t="str">
        <f t="shared" si="1"/>
        <v>A   M.  CAHUT</v>
      </c>
    </row>
    <row r="105" spans="1:22" ht="15.75" x14ac:dyDescent="0.25">
      <c r="A105" s="477" t="str">
        <f>'LISTE DES PROFS'!A14</f>
        <v>CASANOVA</v>
      </c>
      <c r="B105" s="448"/>
      <c r="E105" s="478" t="s">
        <v>214</v>
      </c>
      <c r="F105" s="479" t="str">
        <f t="shared" si="0"/>
        <v>CASANOVA</v>
      </c>
      <c r="J105" s="607" t="str">
        <f t="shared" si="1"/>
        <v>A   M.  CASANOVA</v>
      </c>
    </row>
    <row r="106" spans="1:22" ht="15.75" x14ac:dyDescent="0.25">
      <c r="A106" s="477" t="str">
        <f>'LISTE DES PROFS'!A15</f>
        <v xml:space="preserve">CHERVIER </v>
      </c>
      <c r="B106" s="448"/>
      <c r="E106" s="478" t="s">
        <v>214</v>
      </c>
      <c r="F106" s="479" t="str">
        <f t="shared" si="0"/>
        <v xml:space="preserve">CHERVIER </v>
      </c>
      <c r="J106" s="607" t="str">
        <f t="shared" si="1"/>
        <v xml:space="preserve">A   M.  CHERVIER </v>
      </c>
    </row>
    <row r="107" spans="1:22" ht="15.75" x14ac:dyDescent="0.25">
      <c r="A107" s="477" t="str">
        <f>'LISTE DES PROFS'!A16</f>
        <v>COLAS</v>
      </c>
      <c r="B107" s="448"/>
      <c r="E107" s="478" t="s">
        <v>214</v>
      </c>
      <c r="F107" s="479" t="str">
        <f t="shared" si="0"/>
        <v>COLAS</v>
      </c>
      <c r="J107" s="607" t="str">
        <f t="shared" si="1"/>
        <v>A   M.  COLAS</v>
      </c>
    </row>
    <row r="108" spans="1:22" ht="15.75" x14ac:dyDescent="0.25">
      <c r="A108" s="477" t="str">
        <f>'LISTE DES PROFS'!A17</f>
        <v>COSTANTINI</v>
      </c>
      <c r="B108" s="448"/>
      <c r="E108" s="478" t="s">
        <v>214</v>
      </c>
      <c r="F108" s="479" t="str">
        <f t="shared" si="0"/>
        <v>COSTANTINI</v>
      </c>
      <c r="J108" s="607" t="str">
        <f t="shared" si="1"/>
        <v>A   M.  COSTANTINI</v>
      </c>
    </row>
    <row r="109" spans="1:22" ht="15.75" x14ac:dyDescent="0.25">
      <c r="A109" s="477" t="str">
        <f>'LISTE DES PROFS'!A18</f>
        <v>CRESPO</v>
      </c>
      <c r="B109" s="448"/>
      <c r="E109" s="478" t="s">
        <v>214</v>
      </c>
      <c r="F109" s="479" t="str">
        <f t="shared" si="0"/>
        <v>CRESPO</v>
      </c>
      <c r="J109" s="607" t="str">
        <f t="shared" si="1"/>
        <v>A   M.  CRESPO</v>
      </c>
    </row>
    <row r="110" spans="1:22" ht="15.75" x14ac:dyDescent="0.25">
      <c r="A110" s="477" t="str">
        <f>'LISTE DES PROFS'!A19</f>
        <v>DESMONS</v>
      </c>
      <c r="B110" s="448"/>
      <c r="E110" s="478" t="s">
        <v>214</v>
      </c>
      <c r="F110" s="479" t="str">
        <f t="shared" si="0"/>
        <v>DESMONS</v>
      </c>
      <c r="J110" s="607" t="str">
        <f t="shared" si="1"/>
        <v>A   M.  DESMONS</v>
      </c>
    </row>
    <row r="111" spans="1:22" ht="15.75" x14ac:dyDescent="0.25">
      <c r="A111" s="477" t="str">
        <f>'LISTE DES PROFS'!A20</f>
        <v>DI LAURO</v>
      </c>
      <c r="B111" s="448"/>
      <c r="E111" s="478" t="s">
        <v>214</v>
      </c>
      <c r="F111" s="479" t="str">
        <f t="shared" si="0"/>
        <v>DI LAURO</v>
      </c>
      <c r="J111" s="607" t="str">
        <f t="shared" si="1"/>
        <v>A   M.  DI LAURO</v>
      </c>
    </row>
    <row r="112" spans="1:22" ht="15.75" x14ac:dyDescent="0.25">
      <c r="A112" s="477" t="str">
        <f>'LISTE DES PROFS'!A21</f>
        <v>DOUAI</v>
      </c>
      <c r="B112" s="448"/>
      <c r="E112" s="478" t="s">
        <v>214</v>
      </c>
      <c r="F112" s="479" t="str">
        <f t="shared" si="0"/>
        <v>DOUAI</v>
      </c>
      <c r="J112" s="607" t="str">
        <f t="shared" si="1"/>
        <v>A   M.  DOUAI</v>
      </c>
    </row>
    <row r="113" spans="1:10" ht="15.75" x14ac:dyDescent="0.25">
      <c r="A113" s="477" t="str">
        <f>'LISTE DES PROFS'!A22</f>
        <v>DUCROT</v>
      </c>
      <c r="B113" s="448"/>
      <c r="E113" s="478" t="s">
        <v>214</v>
      </c>
      <c r="F113" s="479" t="str">
        <f t="shared" si="0"/>
        <v>DUCROT</v>
      </c>
      <c r="J113" s="607" t="str">
        <f t="shared" si="1"/>
        <v>A   M.  DUCROT</v>
      </c>
    </row>
    <row r="114" spans="1:10" ht="15.75" x14ac:dyDescent="0.25">
      <c r="A114" s="477" t="str">
        <f>'LISTE DES PROFS'!A23</f>
        <v>DUMANT</v>
      </c>
      <c r="B114" s="448"/>
      <c r="E114" s="478" t="s">
        <v>214</v>
      </c>
      <c r="F114" s="479" t="str">
        <f t="shared" si="0"/>
        <v>DUMANT</v>
      </c>
      <c r="J114" s="607" t="str">
        <f t="shared" si="1"/>
        <v>A   M.  DUMANT</v>
      </c>
    </row>
    <row r="115" spans="1:10" ht="15.75" x14ac:dyDescent="0.25">
      <c r="A115" s="477" t="str">
        <f>'LISTE DES PROFS'!A24</f>
        <v>DUVAL</v>
      </c>
      <c r="B115" s="448"/>
      <c r="E115" s="478" t="s">
        <v>214</v>
      </c>
      <c r="F115" s="479" t="str">
        <f t="shared" si="0"/>
        <v>DUVAL</v>
      </c>
      <c r="J115" s="607" t="str">
        <f t="shared" si="1"/>
        <v>A   M.  DUVAL</v>
      </c>
    </row>
    <row r="116" spans="1:10" ht="15.75" x14ac:dyDescent="0.25">
      <c r="A116" s="477" t="str">
        <f>'LISTE DES PROFS'!A25</f>
        <v>EL FARROUJ</v>
      </c>
      <c r="B116" s="448"/>
      <c r="E116" s="478" t="s">
        <v>214</v>
      </c>
      <c r="F116" s="479" t="str">
        <f t="shared" si="0"/>
        <v>EL FARROUJ</v>
      </c>
      <c r="J116" s="607" t="str">
        <f t="shared" si="1"/>
        <v>A   M.  EL FARROUJ</v>
      </c>
    </row>
    <row r="117" spans="1:10" ht="15.75" x14ac:dyDescent="0.25">
      <c r="A117" s="477" t="str">
        <f>'LISTE DES PROFS'!A26</f>
        <v>EL OUARDI</v>
      </c>
      <c r="B117" s="448"/>
      <c r="E117" s="478" t="s">
        <v>214</v>
      </c>
      <c r="F117" s="479" t="str">
        <f t="shared" si="0"/>
        <v>EL OUARDI</v>
      </c>
      <c r="J117" s="607" t="str">
        <f t="shared" si="1"/>
        <v>A   M.  EL OUARDI</v>
      </c>
    </row>
    <row r="118" spans="1:10" ht="15.75" x14ac:dyDescent="0.25">
      <c r="A118" s="477" t="str">
        <f>'LISTE DES PROFS'!A27</f>
        <v>FARRELY</v>
      </c>
      <c r="B118" s="448"/>
      <c r="E118" s="478" t="s">
        <v>214</v>
      </c>
      <c r="F118" s="479" t="str">
        <f t="shared" si="0"/>
        <v>FARRELY</v>
      </c>
      <c r="J118" s="607" t="str">
        <f t="shared" si="1"/>
        <v>A   M.  FARRELY</v>
      </c>
    </row>
    <row r="119" spans="1:10" ht="15.75" x14ac:dyDescent="0.25">
      <c r="A119" s="477" t="str">
        <f>'LISTE DES PROFS'!A28</f>
        <v>FARROUJI</v>
      </c>
      <c r="B119" s="448"/>
      <c r="E119" s="478" t="s">
        <v>214</v>
      </c>
      <c r="F119" s="479" t="str">
        <f t="shared" si="0"/>
        <v>FARROUJI</v>
      </c>
      <c r="J119" s="607" t="str">
        <f t="shared" si="1"/>
        <v>A   M.  FARROUJI</v>
      </c>
    </row>
    <row r="120" spans="1:10" ht="15.75" x14ac:dyDescent="0.25">
      <c r="A120" s="477" t="str">
        <f>'LISTE DES PROFS'!A29</f>
        <v>FATMI</v>
      </c>
      <c r="B120" s="448"/>
      <c r="E120" s="478" t="s">
        <v>214</v>
      </c>
      <c r="F120" s="479" t="str">
        <f t="shared" si="0"/>
        <v>FATMI</v>
      </c>
      <c r="J120" s="607" t="str">
        <f t="shared" si="1"/>
        <v>A   M.  FATMI</v>
      </c>
    </row>
    <row r="121" spans="1:10" ht="15.75" x14ac:dyDescent="0.25">
      <c r="A121" s="477" t="str">
        <f>'LISTE DES PROFS'!A30</f>
        <v>FAYARD</v>
      </c>
      <c r="B121" s="448"/>
      <c r="E121" s="478" t="s">
        <v>214</v>
      </c>
      <c r="F121" s="479" t="str">
        <f t="shared" si="0"/>
        <v>FAYARD</v>
      </c>
      <c r="J121" s="607" t="str">
        <f t="shared" si="1"/>
        <v>A   M.  FAYARD</v>
      </c>
    </row>
    <row r="122" spans="1:10" ht="15.75" x14ac:dyDescent="0.25">
      <c r="A122" s="477" t="str">
        <f>'LISTE DES PROFS'!A31</f>
        <v>GAUDY</v>
      </c>
      <c r="B122" s="448"/>
      <c r="E122" s="478" t="s">
        <v>214</v>
      </c>
      <c r="F122" s="479" t="str">
        <f t="shared" si="0"/>
        <v>GAUDY</v>
      </c>
      <c r="J122" s="607" t="str">
        <f t="shared" si="1"/>
        <v>A   M.  GAUDY</v>
      </c>
    </row>
    <row r="123" spans="1:10" ht="15.75" x14ac:dyDescent="0.25">
      <c r="A123" s="477" t="str">
        <f>'LISTE DES PROFS'!A32</f>
        <v>GHANEM</v>
      </c>
      <c r="B123" s="448"/>
      <c r="E123" s="478" t="s">
        <v>214</v>
      </c>
      <c r="F123" s="479" t="str">
        <f t="shared" si="0"/>
        <v>GHANEM</v>
      </c>
      <c r="J123" s="607" t="str">
        <f t="shared" si="1"/>
        <v>A   M.  GHANEM</v>
      </c>
    </row>
    <row r="124" spans="1:10" ht="15.75" x14ac:dyDescent="0.25">
      <c r="A124" s="477" t="str">
        <f>'LISTE DES PROFS'!A33</f>
        <v>GRELET</v>
      </c>
      <c r="B124" s="448"/>
      <c r="E124" s="478" t="s">
        <v>214</v>
      </c>
      <c r="F124" s="479" t="str">
        <f t="shared" si="0"/>
        <v>GRELET</v>
      </c>
      <c r="J124" s="607" t="str">
        <f t="shared" si="1"/>
        <v>A   M.  GRELET</v>
      </c>
    </row>
    <row r="125" spans="1:10" ht="15.75" x14ac:dyDescent="0.25">
      <c r="A125" s="477" t="str">
        <f>'LISTE DES PROFS'!A34</f>
        <v>GUERIN</v>
      </c>
      <c r="B125" s="448"/>
      <c r="E125" s="478" t="s">
        <v>214</v>
      </c>
      <c r="F125" s="479" t="str">
        <f t="shared" si="0"/>
        <v>GUERIN</v>
      </c>
      <c r="J125" s="607" t="str">
        <f t="shared" si="1"/>
        <v>A   M.  GUERIN</v>
      </c>
    </row>
    <row r="126" spans="1:10" ht="15.75" x14ac:dyDescent="0.25">
      <c r="A126" s="477" t="str">
        <f>'LISTE DES PROFS'!A35</f>
        <v>HAKEM</v>
      </c>
      <c r="B126" s="448"/>
      <c r="E126" s="478" t="s">
        <v>214</v>
      </c>
      <c r="F126" s="479" t="str">
        <f t="shared" si="0"/>
        <v>HAKEM</v>
      </c>
      <c r="J126" s="607" t="str">
        <f t="shared" si="1"/>
        <v>A   M.  HAKEM</v>
      </c>
    </row>
    <row r="127" spans="1:10" ht="15.75" x14ac:dyDescent="0.25">
      <c r="A127" s="477" t="str">
        <f>'LISTE DES PROFS'!A36</f>
        <v>JACQUET</v>
      </c>
      <c r="B127" s="448"/>
      <c r="E127" s="478" t="s">
        <v>214</v>
      </c>
      <c r="F127" s="479" t="str">
        <f t="shared" si="0"/>
        <v>JACQUET</v>
      </c>
      <c r="J127" s="607" t="str">
        <f t="shared" si="1"/>
        <v>A   M.  JACQUET</v>
      </c>
    </row>
    <row r="128" spans="1:10" ht="15.75" x14ac:dyDescent="0.25">
      <c r="A128" s="477" t="str">
        <f>'LISTE DES PROFS'!A37</f>
        <v>JOLLY</v>
      </c>
      <c r="B128" s="448"/>
      <c r="E128" s="478" t="s">
        <v>214</v>
      </c>
      <c r="F128" s="479" t="str">
        <f t="shared" si="0"/>
        <v>JOLLY</v>
      </c>
      <c r="J128" s="607" t="str">
        <f t="shared" si="1"/>
        <v>A   M.  JOLLY</v>
      </c>
    </row>
    <row r="129" spans="1:10" ht="15.75" x14ac:dyDescent="0.25">
      <c r="A129" s="477" t="str">
        <f>'LISTE DES PROFS'!A38</f>
        <v>LALLIER-GIROT</v>
      </c>
      <c r="B129" s="448"/>
      <c r="E129" s="478" t="s">
        <v>214</v>
      </c>
      <c r="F129" s="479" t="str">
        <f t="shared" si="0"/>
        <v>LALLIER-GIROT</v>
      </c>
      <c r="J129" s="607" t="str">
        <f t="shared" si="1"/>
        <v>A   M.  LALLIER-GIROT</v>
      </c>
    </row>
    <row r="130" spans="1:10" ht="15.75" x14ac:dyDescent="0.25">
      <c r="A130" s="477" t="str">
        <f>'LISTE DES PROFS'!A39</f>
        <v>LE</v>
      </c>
      <c r="B130" s="448"/>
      <c r="E130" s="478" t="s">
        <v>214</v>
      </c>
      <c r="F130" s="479" t="str">
        <f t="shared" si="0"/>
        <v>LE</v>
      </c>
      <c r="J130" s="607" t="str">
        <f t="shared" si="1"/>
        <v>A   M.  LE</v>
      </c>
    </row>
    <row r="131" spans="1:10" ht="15.75" x14ac:dyDescent="0.25">
      <c r="A131" s="477" t="str">
        <f>'LISTE DES PROFS'!A40</f>
        <v>LE COCGUIC</v>
      </c>
      <c r="B131" s="448"/>
      <c r="E131" s="478" t="s">
        <v>214</v>
      </c>
      <c r="F131" s="479" t="str">
        <f t="shared" si="0"/>
        <v>LE COCGUIC</v>
      </c>
      <c r="J131" s="607" t="str">
        <f t="shared" si="1"/>
        <v>A   M.  LE COCGUIC</v>
      </c>
    </row>
    <row r="132" spans="1:10" ht="15.75" x14ac:dyDescent="0.25">
      <c r="A132" s="477" t="str">
        <f>'LISTE DES PROFS'!A41</f>
        <v>LECUNF</v>
      </c>
      <c r="B132" s="448"/>
      <c r="E132" s="478" t="s">
        <v>214</v>
      </c>
      <c r="F132" s="479" t="str">
        <f t="shared" si="0"/>
        <v>LECUNF</v>
      </c>
      <c r="J132" s="607" t="str">
        <f t="shared" si="1"/>
        <v>A   M.  LECUNF</v>
      </c>
    </row>
    <row r="133" spans="1:10" ht="15.75" x14ac:dyDescent="0.25">
      <c r="A133" s="477" t="str">
        <f>'LISTE DES PROFS'!A42</f>
        <v>LOUNES</v>
      </c>
      <c r="B133" s="448"/>
      <c r="E133" s="478" t="s">
        <v>214</v>
      </c>
      <c r="F133" s="479" t="str">
        <f t="shared" si="0"/>
        <v>LOUNES</v>
      </c>
      <c r="J133" s="607" t="str">
        <f t="shared" si="1"/>
        <v>A   M.  LOUNES</v>
      </c>
    </row>
    <row r="134" spans="1:10" ht="15.75" x14ac:dyDescent="0.25">
      <c r="A134" s="477" t="str">
        <f>'LISTE DES PROFS'!A43</f>
        <v>MACHADO</v>
      </c>
      <c r="B134" s="448"/>
      <c r="E134" s="478" t="s">
        <v>214</v>
      </c>
      <c r="F134" s="479" t="str">
        <f t="shared" si="0"/>
        <v>MACHADO</v>
      </c>
      <c r="J134" s="607" t="str">
        <f t="shared" si="1"/>
        <v>A   M.  MACHADO</v>
      </c>
    </row>
    <row r="135" spans="1:10" ht="15.75" x14ac:dyDescent="0.25">
      <c r="A135" s="477" t="str">
        <f>'LISTE DES PROFS'!A44</f>
        <v>MANGO</v>
      </c>
      <c r="B135" s="448"/>
      <c r="E135" s="478" t="s">
        <v>214</v>
      </c>
      <c r="F135" s="479" t="str">
        <f t="shared" si="0"/>
        <v>MANGO</v>
      </c>
      <c r="J135" s="607" t="str">
        <f t="shared" si="1"/>
        <v>A   M.  MANGO</v>
      </c>
    </row>
    <row r="136" spans="1:10" ht="15.75" x14ac:dyDescent="0.25">
      <c r="A136" s="477" t="str">
        <f>'LISTE DES PROFS'!A45</f>
        <v>MARTIAL</v>
      </c>
      <c r="B136" s="448"/>
      <c r="E136" s="478" t="s">
        <v>214</v>
      </c>
      <c r="F136" s="479" t="str">
        <f t="shared" si="0"/>
        <v>MARTIAL</v>
      </c>
      <c r="J136" s="607" t="str">
        <f t="shared" si="1"/>
        <v>A   M.  MARTIAL</v>
      </c>
    </row>
    <row r="137" spans="1:10" ht="15.75" x14ac:dyDescent="0.25">
      <c r="A137" s="477" t="str">
        <f>'LISTE DES PROFS'!A46</f>
        <v>MASSALSKY</v>
      </c>
      <c r="B137" s="448"/>
      <c r="E137" s="478" t="s">
        <v>214</v>
      </c>
      <c r="F137" s="479" t="str">
        <f t="shared" si="0"/>
        <v>MASSALSKY</v>
      </c>
      <c r="J137" s="607" t="str">
        <f t="shared" si="1"/>
        <v>A   M.  MASSALSKY</v>
      </c>
    </row>
    <row r="138" spans="1:10" ht="15.75" x14ac:dyDescent="0.25">
      <c r="A138" s="477" t="str">
        <f>'LISTE DES PROFS'!A47</f>
        <v>MEFTAH</v>
      </c>
      <c r="B138" s="448"/>
      <c r="E138" s="478" t="s">
        <v>214</v>
      </c>
      <c r="F138" s="479" t="str">
        <f t="shared" si="0"/>
        <v>MEFTAH</v>
      </c>
      <c r="J138" s="607" t="str">
        <f t="shared" si="1"/>
        <v>A   M.  MEFTAH</v>
      </c>
    </row>
    <row r="139" spans="1:10" ht="15.75" x14ac:dyDescent="0.25">
      <c r="A139" s="477" t="str">
        <f>'LISTE DES PROFS'!A48</f>
        <v>MOLLE</v>
      </c>
      <c r="B139" s="448"/>
      <c r="E139" s="478" t="s">
        <v>214</v>
      </c>
      <c r="F139" s="479" t="str">
        <f t="shared" si="0"/>
        <v>MOLLE</v>
      </c>
      <c r="J139" s="607" t="str">
        <f t="shared" si="1"/>
        <v>A   M.  MOLLE</v>
      </c>
    </row>
    <row r="140" spans="1:10" ht="15.75" x14ac:dyDescent="0.25">
      <c r="A140" s="477" t="str">
        <f>'LISTE DES PROFS'!A49</f>
        <v>MONTANDON</v>
      </c>
      <c r="B140" s="448"/>
      <c r="E140" s="478" t="s">
        <v>214</v>
      </c>
      <c r="F140" s="479" t="str">
        <f t="shared" si="0"/>
        <v>MONTANDON</v>
      </c>
      <c r="J140" s="607" t="str">
        <f t="shared" si="1"/>
        <v>A   M.  MONTANDON</v>
      </c>
    </row>
    <row r="141" spans="1:10" ht="15.75" x14ac:dyDescent="0.25">
      <c r="A141" s="477" t="str">
        <f>'LISTE DES PROFS'!A50</f>
        <v>MUNOZ CAZIEUX</v>
      </c>
      <c r="B141" s="448"/>
      <c r="E141" s="478" t="s">
        <v>214</v>
      </c>
      <c r="F141" s="479" t="str">
        <f t="shared" si="0"/>
        <v>MUNOZ CAZIEUX</v>
      </c>
      <c r="J141" s="607" t="str">
        <f t="shared" si="1"/>
        <v>A   M.  MUNOZ CAZIEUX</v>
      </c>
    </row>
    <row r="142" spans="1:10" ht="15.75" x14ac:dyDescent="0.25">
      <c r="A142" s="477" t="str">
        <f>'LISTE DES PROFS'!A51</f>
        <v>NICOLAS</v>
      </c>
      <c r="B142" s="448"/>
      <c r="E142" s="478" t="s">
        <v>214</v>
      </c>
      <c r="F142" s="479" t="str">
        <f t="shared" si="0"/>
        <v>NICOLAS</v>
      </c>
      <c r="J142" s="607" t="str">
        <f t="shared" si="1"/>
        <v>A   M.  NICOLAS</v>
      </c>
    </row>
    <row r="143" spans="1:10" ht="15.75" x14ac:dyDescent="0.25">
      <c r="A143" s="477" t="str">
        <f>'LISTE DES PROFS'!A52</f>
        <v>OCULI</v>
      </c>
      <c r="B143" s="448"/>
      <c r="E143" s="478" t="s">
        <v>214</v>
      </c>
      <c r="F143" s="479" t="str">
        <f t="shared" si="0"/>
        <v>OCULI</v>
      </c>
      <c r="J143" s="607" t="str">
        <f t="shared" si="1"/>
        <v>A   M.  OCULI</v>
      </c>
    </row>
    <row r="144" spans="1:10" ht="15.75" x14ac:dyDescent="0.25">
      <c r="A144" s="477" t="str">
        <f>'LISTE DES PROFS'!A53</f>
        <v>OULD SLIMANE</v>
      </c>
      <c r="B144" s="448"/>
      <c r="E144" s="478" t="s">
        <v>214</v>
      </c>
      <c r="F144" s="479" t="str">
        <f t="shared" si="0"/>
        <v>OULD SLIMANE</v>
      </c>
      <c r="J144" s="607" t="str">
        <f t="shared" si="1"/>
        <v>A   M.  OULD SLIMANE</v>
      </c>
    </row>
    <row r="145" spans="1:11" ht="15.75" x14ac:dyDescent="0.25">
      <c r="A145" s="542" t="str">
        <f>'LISTE DES PROFS'!A54</f>
        <v>OUVRIER</v>
      </c>
      <c r="B145" s="453"/>
      <c r="C145" s="48"/>
      <c r="D145" s="48"/>
      <c r="E145" s="478" t="s">
        <v>214</v>
      </c>
      <c r="F145" s="479" t="str">
        <f t="shared" si="0"/>
        <v>OUVRIER</v>
      </c>
      <c r="G145" s="40"/>
      <c r="H145" s="543"/>
      <c r="I145" s="543"/>
      <c r="J145" s="543" t="str">
        <f t="shared" si="1"/>
        <v>A   M.  OUVRIER</v>
      </c>
      <c r="K145" s="48"/>
    </row>
    <row r="146" spans="1:11" ht="15.75" x14ac:dyDescent="0.25">
      <c r="A146" s="477" t="str">
        <f>'LISTE DES PROFS'!A55</f>
        <v>PARSY</v>
      </c>
      <c r="B146" s="448"/>
      <c r="E146" s="478" t="s">
        <v>214</v>
      </c>
      <c r="F146" s="479" t="str">
        <f t="shared" si="0"/>
        <v>PARSY</v>
      </c>
      <c r="J146" s="607" t="str">
        <f t="shared" si="1"/>
        <v>A   M.  PARSY</v>
      </c>
    </row>
    <row r="147" spans="1:11" ht="15.75" x14ac:dyDescent="0.25">
      <c r="A147" s="477" t="str">
        <f>'LISTE DES PROFS'!A56</f>
        <v>PINOIT</v>
      </c>
      <c r="B147" s="448"/>
      <c r="E147" s="478" t="s">
        <v>214</v>
      </c>
      <c r="F147" s="479" t="str">
        <f t="shared" si="0"/>
        <v>PINOIT</v>
      </c>
      <c r="J147" s="607" t="str">
        <f t="shared" si="1"/>
        <v>A   M.  PINOIT</v>
      </c>
    </row>
    <row r="148" spans="1:11" ht="15.75" x14ac:dyDescent="0.25">
      <c r="A148" s="477" t="str">
        <f>'LISTE DES PROFS'!A57</f>
        <v>PIOGER</v>
      </c>
      <c r="B148" s="448"/>
      <c r="E148" s="478" t="s">
        <v>214</v>
      </c>
      <c r="F148" s="479" t="str">
        <f t="shared" si="0"/>
        <v>PIOGER</v>
      </c>
      <c r="J148" s="607" t="str">
        <f t="shared" si="1"/>
        <v>A   M.  PIOGER</v>
      </c>
    </row>
    <row r="149" spans="1:11" ht="15.75" x14ac:dyDescent="0.25">
      <c r="A149" s="477" t="str">
        <f>'LISTE DES PROFS'!A58</f>
        <v>PIVERT</v>
      </c>
      <c r="B149" s="448"/>
      <c r="E149" s="478" t="s">
        <v>214</v>
      </c>
      <c r="F149" s="479" t="str">
        <f t="shared" si="0"/>
        <v>PIVERT</v>
      </c>
      <c r="J149" s="607" t="str">
        <f t="shared" si="1"/>
        <v>A   M.  PIVERT</v>
      </c>
    </row>
    <row r="150" spans="1:11" ht="15.75" x14ac:dyDescent="0.25">
      <c r="A150" s="477" t="str">
        <f>'LISTE DES PROFS'!A59</f>
        <v>POIREE</v>
      </c>
      <c r="B150" s="448"/>
      <c r="E150" s="478" t="s">
        <v>214</v>
      </c>
      <c r="F150" s="479" t="str">
        <f t="shared" si="0"/>
        <v>POIREE</v>
      </c>
      <c r="J150" s="607" t="str">
        <f t="shared" si="1"/>
        <v>A   M.  POIREE</v>
      </c>
    </row>
    <row r="151" spans="1:11" ht="15.75" x14ac:dyDescent="0.25">
      <c r="A151" s="477" t="str">
        <f>'LISTE DES PROFS'!A60</f>
        <v>PRADEL</v>
      </c>
      <c r="B151" s="448"/>
      <c r="E151" s="478" t="s">
        <v>214</v>
      </c>
      <c r="F151" s="479" t="str">
        <f t="shared" si="0"/>
        <v>PRADEL</v>
      </c>
      <c r="J151" s="607" t="str">
        <f t="shared" si="1"/>
        <v>A   M.  PRADEL</v>
      </c>
    </row>
    <row r="152" spans="1:11" ht="15.75" x14ac:dyDescent="0.25">
      <c r="A152" s="477" t="str">
        <f>'LISTE DES PROFS'!A61</f>
        <v>PRIN</v>
      </c>
      <c r="B152" s="448"/>
      <c r="E152" s="478" t="s">
        <v>214</v>
      </c>
      <c r="F152" s="479" t="str">
        <f t="shared" si="0"/>
        <v>PRIN</v>
      </c>
      <c r="J152" s="607" t="str">
        <f t="shared" si="1"/>
        <v>A   M.  PRIN</v>
      </c>
    </row>
    <row r="153" spans="1:11" ht="15.75" x14ac:dyDescent="0.25">
      <c r="A153" s="477" t="str">
        <f>'LISTE DES PROFS'!A62</f>
        <v>REZAC</v>
      </c>
      <c r="B153" s="448"/>
      <c r="E153" s="478" t="s">
        <v>214</v>
      </c>
      <c r="F153" s="479" t="str">
        <f t="shared" si="0"/>
        <v>REZAC</v>
      </c>
      <c r="J153" s="607" t="str">
        <f t="shared" si="1"/>
        <v>A   M.  REZAC</v>
      </c>
    </row>
    <row r="154" spans="1:11" ht="15.75" x14ac:dyDescent="0.25">
      <c r="A154" s="477" t="str">
        <f>'LISTE DES PROFS'!A63</f>
        <v>RICKLIN</v>
      </c>
      <c r="B154" s="448"/>
      <c r="E154" s="478" t="s">
        <v>214</v>
      </c>
      <c r="F154" s="479" t="str">
        <f t="shared" si="0"/>
        <v>RICKLIN</v>
      </c>
      <c r="J154" s="607" t="str">
        <f t="shared" si="1"/>
        <v>A   M.  RICKLIN</v>
      </c>
    </row>
    <row r="155" spans="1:11" ht="15.75" x14ac:dyDescent="0.25">
      <c r="A155" s="477" t="str">
        <f>'LISTE DES PROFS'!A64</f>
        <v>ROUSSET</v>
      </c>
      <c r="B155" s="448"/>
      <c r="E155" s="478" t="s">
        <v>214</v>
      </c>
      <c r="F155" s="479" t="str">
        <f t="shared" si="0"/>
        <v>ROUSSET</v>
      </c>
      <c r="J155" s="607" t="str">
        <f t="shared" si="1"/>
        <v>A   M.  ROUSSET</v>
      </c>
    </row>
    <row r="156" spans="1:11" ht="15.75" x14ac:dyDescent="0.25">
      <c r="A156" s="477" t="str">
        <f>'LISTE DES PROFS'!A65</f>
        <v>SAADI</v>
      </c>
      <c r="B156" s="448"/>
      <c r="E156" s="478" t="s">
        <v>214</v>
      </c>
      <c r="F156" s="479" t="str">
        <f t="shared" si="0"/>
        <v>SAADI</v>
      </c>
      <c r="J156" s="607" t="str">
        <f t="shared" si="1"/>
        <v>A   M.  SAADI</v>
      </c>
    </row>
    <row r="157" spans="1:11" ht="15.75" x14ac:dyDescent="0.25">
      <c r="A157" s="477" t="str">
        <f>'LISTE DES PROFS'!A66</f>
        <v>SANCHEZ</v>
      </c>
      <c r="B157" s="448"/>
      <c r="E157" s="478" t="s">
        <v>214</v>
      </c>
      <c r="F157" s="479" t="str">
        <f t="shared" ref="F157:F194" si="2">A157</f>
        <v>SANCHEZ</v>
      </c>
      <c r="J157" s="607" t="str">
        <f t="shared" ref="J157:J194" si="3">(E157&amp;"  "&amp;F157)</f>
        <v>A   M.  SANCHEZ</v>
      </c>
    </row>
    <row r="158" spans="1:11" ht="15.75" x14ac:dyDescent="0.25">
      <c r="A158" s="477" t="str">
        <f>'LISTE DES PROFS'!A67</f>
        <v>SANZ</v>
      </c>
      <c r="B158" s="448"/>
      <c r="E158" s="478" t="s">
        <v>214</v>
      </c>
      <c r="F158" s="479" t="str">
        <f t="shared" si="2"/>
        <v>SANZ</v>
      </c>
      <c r="J158" s="607" t="str">
        <f t="shared" si="3"/>
        <v>A   M.  SANZ</v>
      </c>
    </row>
    <row r="159" spans="1:11" ht="15.75" x14ac:dyDescent="0.25">
      <c r="A159" s="477" t="str">
        <f>'LISTE DES PROFS'!A68</f>
        <v>SELLOUM</v>
      </c>
      <c r="B159" s="448"/>
      <c r="E159" s="478" t="s">
        <v>214</v>
      </c>
      <c r="F159" s="479" t="str">
        <f t="shared" si="2"/>
        <v>SELLOUM</v>
      </c>
      <c r="J159" s="607" t="str">
        <f t="shared" si="3"/>
        <v>A   M.  SELLOUM</v>
      </c>
    </row>
    <row r="160" spans="1:11" ht="15.75" x14ac:dyDescent="0.25">
      <c r="A160" s="477" t="str">
        <f>'LISTE DES PROFS'!A69</f>
        <v>SILVARES</v>
      </c>
      <c r="B160" s="448"/>
      <c r="E160" s="478" t="s">
        <v>214</v>
      </c>
      <c r="F160" s="479" t="str">
        <f t="shared" si="2"/>
        <v>SILVARES</v>
      </c>
      <c r="J160" s="607" t="str">
        <f t="shared" si="3"/>
        <v>A   M.  SILVARES</v>
      </c>
    </row>
    <row r="161" spans="1:10" ht="15.75" x14ac:dyDescent="0.25">
      <c r="A161" s="477" t="str">
        <f>'LISTE DES PROFS'!A70</f>
        <v>SNAUWAERT</v>
      </c>
      <c r="B161" s="448"/>
      <c r="E161" s="478" t="s">
        <v>214</v>
      </c>
      <c r="F161" s="479" t="str">
        <f t="shared" si="2"/>
        <v>SNAUWAERT</v>
      </c>
      <c r="J161" s="607" t="str">
        <f t="shared" si="3"/>
        <v>A   M.  SNAUWAERT</v>
      </c>
    </row>
    <row r="162" spans="1:10" ht="15.75" x14ac:dyDescent="0.25">
      <c r="A162" s="477" t="str">
        <f>'LISTE DES PROFS'!A71</f>
        <v>TAILLARD</v>
      </c>
      <c r="B162" s="448"/>
      <c r="E162" s="478" t="s">
        <v>214</v>
      </c>
      <c r="F162" s="479" t="str">
        <f t="shared" si="2"/>
        <v>TAILLARD</v>
      </c>
      <c r="J162" s="607" t="str">
        <f t="shared" si="3"/>
        <v>A   M.  TAILLARD</v>
      </c>
    </row>
    <row r="163" spans="1:10" ht="15.75" x14ac:dyDescent="0.25">
      <c r="A163" s="477" t="str">
        <f>'LISTE DES PROFS'!A72</f>
        <v>TAYOL</v>
      </c>
      <c r="B163" s="448"/>
      <c r="E163" s="478" t="s">
        <v>214</v>
      </c>
      <c r="F163" s="479" t="str">
        <f t="shared" si="2"/>
        <v>TAYOL</v>
      </c>
      <c r="J163" s="607" t="str">
        <f t="shared" si="3"/>
        <v>A   M.  TAYOL</v>
      </c>
    </row>
    <row r="164" spans="1:10" ht="15.75" x14ac:dyDescent="0.25">
      <c r="A164" s="477" t="str">
        <f>'LISTE DES PROFS'!A73</f>
        <v>TOHOURI</v>
      </c>
      <c r="B164" s="448"/>
      <c r="E164" s="478" t="s">
        <v>214</v>
      </c>
      <c r="F164" s="479" t="str">
        <f t="shared" si="2"/>
        <v>TOHOURI</v>
      </c>
      <c r="J164" s="607" t="str">
        <f t="shared" si="3"/>
        <v>A   M.  TOHOURI</v>
      </c>
    </row>
    <row r="165" spans="1:10" ht="15.75" x14ac:dyDescent="0.25">
      <c r="A165" s="477" t="str">
        <f>'LISTE DES PROFS'!A74</f>
        <v>TOURTOIS</v>
      </c>
      <c r="B165" s="448"/>
      <c r="E165" s="478" t="s">
        <v>214</v>
      </c>
      <c r="F165" s="479" t="str">
        <f t="shared" si="2"/>
        <v>TOURTOIS</v>
      </c>
      <c r="J165" s="607" t="str">
        <f t="shared" si="3"/>
        <v>A   M.  TOURTOIS</v>
      </c>
    </row>
    <row r="166" spans="1:10" ht="15.75" x14ac:dyDescent="0.25">
      <c r="A166" s="477" t="str">
        <f>'LISTE DES PROFS'!A75</f>
        <v>VIBERT</v>
      </c>
      <c r="B166" s="448"/>
      <c r="E166" s="478" t="s">
        <v>214</v>
      </c>
      <c r="F166" s="479" t="str">
        <f t="shared" si="2"/>
        <v>VIBERT</v>
      </c>
      <c r="J166" s="607" t="str">
        <f t="shared" si="3"/>
        <v>A   M.  VIBERT</v>
      </c>
    </row>
    <row r="167" spans="1:10" ht="15.75" x14ac:dyDescent="0.25">
      <c r="A167" s="477" t="str">
        <f>'LISTE DES PROFS'!A76</f>
        <v>VIVIES</v>
      </c>
      <c r="B167" s="448"/>
      <c r="E167" s="478" t="s">
        <v>214</v>
      </c>
      <c r="F167" s="479" t="str">
        <f t="shared" si="2"/>
        <v>VIVIES</v>
      </c>
      <c r="J167" s="607" t="str">
        <f t="shared" si="3"/>
        <v>A   M.  VIVIES</v>
      </c>
    </row>
    <row r="168" spans="1:10" ht="15.75" x14ac:dyDescent="0.25">
      <c r="A168" s="477" t="str">
        <f>'LISTE DES PROFS'!A77</f>
        <v>WAZANA</v>
      </c>
      <c r="B168" s="448"/>
      <c r="E168" s="478" t="s">
        <v>214</v>
      </c>
      <c r="F168" s="479" t="str">
        <f t="shared" si="2"/>
        <v>WAZANA</v>
      </c>
      <c r="J168" s="607" t="str">
        <f t="shared" si="3"/>
        <v>A   M.  WAZANA</v>
      </c>
    </row>
    <row r="169" spans="1:10" ht="15.75" x14ac:dyDescent="0.25">
      <c r="A169" s="477" t="str">
        <f>'LISTE DES PROFS'!A78</f>
        <v>WEYERMAN</v>
      </c>
      <c r="B169" s="448"/>
      <c r="E169" s="478" t="s">
        <v>214</v>
      </c>
      <c r="F169" s="479" t="str">
        <f t="shared" si="2"/>
        <v>WEYERMAN</v>
      </c>
      <c r="J169" s="607" t="str">
        <f t="shared" si="3"/>
        <v>A   M.  WEYERMAN</v>
      </c>
    </row>
    <row r="170" spans="1:10" x14ac:dyDescent="0.25">
      <c r="A170" s="477" t="str">
        <f>'LISTE DES PROFS'!A79</f>
        <v>WEYERMA</v>
      </c>
      <c r="B170" s="448"/>
      <c r="E170" s="470"/>
      <c r="F170" s="479" t="str">
        <f t="shared" si="2"/>
        <v>WEYERMA</v>
      </c>
      <c r="J170" s="544" t="str">
        <f t="shared" si="3"/>
        <v xml:space="preserve">  WEYERMA</v>
      </c>
    </row>
    <row r="171" spans="1:10" x14ac:dyDescent="0.25">
      <c r="A171" s="477">
        <f>'LISTE DES PROFS'!A80</f>
        <v>0</v>
      </c>
      <c r="B171" s="448"/>
      <c r="E171" s="470"/>
      <c r="F171" s="479">
        <f t="shared" si="2"/>
        <v>0</v>
      </c>
      <c r="J171" s="544" t="str">
        <f t="shared" si="3"/>
        <v xml:space="preserve">  0</v>
      </c>
    </row>
    <row r="172" spans="1:10" x14ac:dyDescent="0.25">
      <c r="A172" s="477">
        <f>'LISTE DES PROFS'!A81</f>
        <v>0</v>
      </c>
      <c r="B172" s="448"/>
      <c r="E172" s="470"/>
      <c r="F172" s="479">
        <f t="shared" si="2"/>
        <v>0</v>
      </c>
      <c r="J172" s="544" t="str">
        <f t="shared" si="3"/>
        <v xml:space="preserve">  0</v>
      </c>
    </row>
    <row r="173" spans="1:10" x14ac:dyDescent="0.25">
      <c r="A173" s="477">
        <f>'LISTE DES PROFS'!A82</f>
        <v>0</v>
      </c>
      <c r="B173" s="448"/>
      <c r="E173" s="470"/>
      <c r="F173" s="479">
        <f t="shared" si="2"/>
        <v>0</v>
      </c>
      <c r="J173" s="544" t="str">
        <f t="shared" si="3"/>
        <v xml:space="preserve">  0</v>
      </c>
    </row>
    <row r="174" spans="1:10" x14ac:dyDescent="0.25">
      <c r="A174" s="477">
        <f>'LISTE DES PROFS'!A83</f>
        <v>0</v>
      </c>
      <c r="B174" s="448"/>
      <c r="E174" s="470"/>
      <c r="F174" s="479">
        <f t="shared" si="2"/>
        <v>0</v>
      </c>
      <c r="J174" s="544" t="str">
        <f t="shared" si="3"/>
        <v xml:space="preserve">  0</v>
      </c>
    </row>
    <row r="175" spans="1:10" x14ac:dyDescent="0.25">
      <c r="A175" s="477">
        <f>'LISTE DES PROFS'!A84</f>
        <v>0</v>
      </c>
      <c r="B175" s="448"/>
      <c r="E175" s="470"/>
      <c r="F175" s="479">
        <f t="shared" si="2"/>
        <v>0</v>
      </c>
      <c r="J175" s="544" t="str">
        <f t="shared" si="3"/>
        <v xml:space="preserve">  0</v>
      </c>
    </row>
    <row r="176" spans="1:10" x14ac:dyDescent="0.25">
      <c r="A176" s="477">
        <f>'LISTE DES PROFS'!A85</f>
        <v>0</v>
      </c>
      <c r="B176" s="448"/>
      <c r="E176" s="470"/>
      <c r="F176" s="479">
        <f t="shared" si="2"/>
        <v>0</v>
      </c>
      <c r="J176" s="544" t="str">
        <f t="shared" si="3"/>
        <v xml:space="preserve">  0</v>
      </c>
    </row>
    <row r="177" spans="1:10" x14ac:dyDescent="0.25">
      <c r="A177" s="477">
        <f>'LISTE DES PROFS'!A86</f>
        <v>0</v>
      </c>
      <c r="B177" s="448"/>
      <c r="E177" s="470"/>
      <c r="F177" s="479">
        <f t="shared" si="2"/>
        <v>0</v>
      </c>
      <c r="J177" s="544" t="str">
        <f t="shared" si="3"/>
        <v xml:space="preserve">  0</v>
      </c>
    </row>
    <row r="178" spans="1:10" x14ac:dyDescent="0.25">
      <c r="A178" s="477">
        <f>'LISTE DES PROFS'!A87</f>
        <v>0</v>
      </c>
      <c r="B178" s="448"/>
      <c r="E178" s="470"/>
      <c r="F178" s="479">
        <f t="shared" si="2"/>
        <v>0</v>
      </c>
      <c r="J178" s="544" t="str">
        <f t="shared" si="3"/>
        <v xml:space="preserve">  0</v>
      </c>
    </row>
    <row r="179" spans="1:10" x14ac:dyDescent="0.25">
      <c r="A179" s="477">
        <f>'LISTE DES PROFS'!A88</f>
        <v>0</v>
      </c>
      <c r="B179" s="448"/>
      <c r="E179" s="470"/>
      <c r="F179" s="479">
        <f t="shared" si="2"/>
        <v>0</v>
      </c>
      <c r="J179" s="544" t="str">
        <f t="shared" si="3"/>
        <v xml:space="preserve">  0</v>
      </c>
    </row>
    <row r="180" spans="1:10" x14ac:dyDescent="0.25">
      <c r="A180" s="477">
        <f>'LISTE DES PROFS'!A89</f>
        <v>0</v>
      </c>
      <c r="B180" s="448"/>
      <c r="E180" s="470"/>
      <c r="F180" s="479">
        <f t="shared" si="2"/>
        <v>0</v>
      </c>
      <c r="J180" s="544" t="str">
        <f t="shared" si="3"/>
        <v xml:space="preserve">  0</v>
      </c>
    </row>
    <row r="181" spans="1:10" x14ac:dyDescent="0.25">
      <c r="A181" s="477">
        <f>'LISTE DES PROFS'!A90</f>
        <v>0</v>
      </c>
      <c r="B181" s="448"/>
      <c r="E181" s="470"/>
      <c r="F181" s="479">
        <f t="shared" si="2"/>
        <v>0</v>
      </c>
      <c r="J181" s="544" t="str">
        <f t="shared" si="3"/>
        <v xml:space="preserve">  0</v>
      </c>
    </row>
    <row r="182" spans="1:10" x14ac:dyDescent="0.25">
      <c r="A182" s="477">
        <f>'LISTE DES PROFS'!A91</f>
        <v>0</v>
      </c>
      <c r="B182" s="448"/>
      <c r="E182" s="470"/>
      <c r="F182" s="479">
        <f t="shared" si="2"/>
        <v>0</v>
      </c>
      <c r="J182" s="544" t="str">
        <f t="shared" si="3"/>
        <v xml:space="preserve">  0</v>
      </c>
    </row>
    <row r="183" spans="1:10" x14ac:dyDescent="0.25">
      <c r="A183" s="477">
        <f>'LISTE DES PROFS'!A92</f>
        <v>0</v>
      </c>
      <c r="B183" s="448"/>
      <c r="E183" s="470"/>
      <c r="F183" s="479">
        <f t="shared" si="2"/>
        <v>0</v>
      </c>
      <c r="J183" s="544" t="str">
        <f t="shared" si="3"/>
        <v xml:space="preserve">  0</v>
      </c>
    </row>
    <row r="184" spans="1:10" x14ac:dyDescent="0.25">
      <c r="A184" s="477">
        <f>'LISTE DES PROFS'!A93</f>
        <v>0</v>
      </c>
      <c r="B184" s="448"/>
      <c r="E184" s="470"/>
      <c r="F184" s="479">
        <f t="shared" si="2"/>
        <v>0</v>
      </c>
      <c r="J184" s="544" t="str">
        <f t="shared" si="3"/>
        <v xml:space="preserve">  0</v>
      </c>
    </row>
    <row r="185" spans="1:10" x14ac:dyDescent="0.25">
      <c r="A185" s="477">
        <f>'LISTE DES PROFS'!A94</f>
        <v>0</v>
      </c>
      <c r="B185" s="448"/>
      <c r="E185" s="470"/>
      <c r="F185" s="479">
        <f t="shared" si="2"/>
        <v>0</v>
      </c>
      <c r="J185" s="544" t="str">
        <f t="shared" si="3"/>
        <v xml:space="preserve">  0</v>
      </c>
    </row>
    <row r="186" spans="1:10" x14ac:dyDescent="0.25">
      <c r="A186" s="477">
        <f>'LISTE DES PROFS'!A95</f>
        <v>0</v>
      </c>
      <c r="B186" s="448"/>
      <c r="E186" s="470"/>
      <c r="F186" s="479">
        <f t="shared" si="2"/>
        <v>0</v>
      </c>
      <c r="J186" s="544" t="str">
        <f t="shared" si="3"/>
        <v xml:space="preserve">  0</v>
      </c>
    </row>
    <row r="187" spans="1:10" x14ac:dyDescent="0.25">
      <c r="A187" s="477">
        <f>'LISTE DES PROFS'!A96</f>
        <v>0</v>
      </c>
      <c r="B187" s="448"/>
      <c r="E187" s="470"/>
      <c r="F187" s="479">
        <f t="shared" si="2"/>
        <v>0</v>
      </c>
      <c r="J187" s="544" t="str">
        <f t="shared" si="3"/>
        <v xml:space="preserve">  0</v>
      </c>
    </row>
    <row r="188" spans="1:10" x14ac:dyDescent="0.25">
      <c r="A188" s="477">
        <f>'LISTE DES PROFS'!A97</f>
        <v>0</v>
      </c>
      <c r="B188" s="448"/>
      <c r="E188" s="470"/>
      <c r="F188" s="479">
        <f t="shared" si="2"/>
        <v>0</v>
      </c>
      <c r="J188" s="544" t="str">
        <f t="shared" si="3"/>
        <v xml:space="preserve">  0</v>
      </c>
    </row>
    <row r="189" spans="1:10" x14ac:dyDescent="0.25">
      <c r="A189" s="477">
        <f>'LISTE DES PROFS'!A98</f>
        <v>0</v>
      </c>
      <c r="B189" s="448"/>
      <c r="E189" s="470"/>
      <c r="F189" s="479">
        <f t="shared" si="2"/>
        <v>0</v>
      </c>
      <c r="J189" s="544" t="str">
        <f t="shared" si="3"/>
        <v xml:space="preserve">  0</v>
      </c>
    </row>
    <row r="190" spans="1:10" x14ac:dyDescent="0.25">
      <c r="A190" s="477">
        <f>'LISTE DES PROFS'!A99</f>
        <v>0</v>
      </c>
      <c r="B190" s="448"/>
      <c r="E190" s="470"/>
      <c r="F190" s="479">
        <f t="shared" si="2"/>
        <v>0</v>
      </c>
      <c r="J190" s="544" t="str">
        <f t="shared" si="3"/>
        <v xml:space="preserve">  0</v>
      </c>
    </row>
    <row r="191" spans="1:10" x14ac:dyDescent="0.25">
      <c r="A191" s="477">
        <f>'LISTE DES PROFS'!A100</f>
        <v>0</v>
      </c>
      <c r="B191" s="448"/>
      <c r="E191" s="470"/>
      <c r="F191" s="479">
        <f t="shared" si="2"/>
        <v>0</v>
      </c>
      <c r="J191" s="544" t="str">
        <f t="shared" si="3"/>
        <v xml:space="preserve">  0</v>
      </c>
    </row>
    <row r="192" spans="1:10" x14ac:dyDescent="0.25">
      <c r="A192" s="477">
        <f>'LISTE DES PROFS'!A101</f>
        <v>0</v>
      </c>
      <c r="B192" s="448"/>
      <c r="E192" s="470"/>
      <c r="F192" s="479">
        <f t="shared" si="2"/>
        <v>0</v>
      </c>
      <c r="J192" s="544" t="str">
        <f t="shared" si="3"/>
        <v xml:space="preserve">  0</v>
      </c>
    </row>
    <row r="193" spans="1:10" x14ac:dyDescent="0.25">
      <c r="A193" s="477">
        <f>'LISTE DES PROFS'!A102</f>
        <v>0</v>
      </c>
      <c r="B193" s="448"/>
      <c r="E193" s="470"/>
      <c r="F193" s="479">
        <f t="shared" si="2"/>
        <v>0</v>
      </c>
      <c r="J193" s="544" t="str">
        <f t="shared" si="3"/>
        <v xml:space="preserve">  0</v>
      </c>
    </row>
    <row r="194" spans="1:10" x14ac:dyDescent="0.25">
      <c r="A194" s="477">
        <f>'LISTE DES PROFS'!A103</f>
        <v>0</v>
      </c>
      <c r="B194" s="448"/>
      <c r="E194" s="470"/>
      <c r="F194" s="479">
        <f t="shared" si="2"/>
        <v>0</v>
      </c>
      <c r="J194" s="544" t="str">
        <f t="shared" si="3"/>
        <v xml:space="preserve">  0</v>
      </c>
    </row>
    <row r="195" spans="1:10" x14ac:dyDescent="0.25">
      <c r="A195" s="477">
        <f>'LISTE DES PROFS'!A104</f>
        <v>0</v>
      </c>
      <c r="B195" s="448"/>
      <c r="J195" s="544" t="str">
        <f t="shared" ref="J195:J208" si="4">(E195&amp;"  "&amp;G195)</f>
        <v xml:space="preserve">  </v>
      </c>
    </row>
    <row r="196" spans="1:10" x14ac:dyDescent="0.25">
      <c r="A196" s="477">
        <f>'LISTE DES PROFS'!A105</f>
        <v>0</v>
      </c>
      <c r="B196" s="448"/>
      <c r="J196" s="607" t="str">
        <f t="shared" si="4"/>
        <v xml:space="preserve">  </v>
      </c>
    </row>
    <row r="197" spans="1:10" x14ac:dyDescent="0.25">
      <c r="A197" s="477">
        <f>'LISTE DES PROFS'!A106</f>
        <v>0</v>
      </c>
      <c r="B197" s="448"/>
      <c r="J197" s="607" t="str">
        <f t="shared" si="4"/>
        <v xml:space="preserve">  </v>
      </c>
    </row>
    <row r="198" spans="1:10" x14ac:dyDescent="0.25">
      <c r="A198" s="477">
        <f>'LISTE DES PROFS'!A107</f>
        <v>0</v>
      </c>
      <c r="B198" s="448"/>
      <c r="J198" s="607" t="str">
        <f t="shared" si="4"/>
        <v xml:space="preserve">  </v>
      </c>
    </row>
    <row r="199" spans="1:10" x14ac:dyDescent="0.25">
      <c r="A199" s="477">
        <f>'LISTE DES PROFS'!A108</f>
        <v>0</v>
      </c>
      <c r="B199" s="448"/>
      <c r="J199" s="607" t="str">
        <f t="shared" si="4"/>
        <v xml:space="preserve">  </v>
      </c>
    </row>
    <row r="200" spans="1:10" x14ac:dyDescent="0.25">
      <c r="A200" s="477">
        <f>'LISTE DES PROFS'!A109</f>
        <v>0</v>
      </c>
      <c r="B200" s="448"/>
      <c r="J200" s="607" t="str">
        <f t="shared" si="4"/>
        <v xml:space="preserve">  </v>
      </c>
    </row>
    <row r="201" spans="1:10" x14ac:dyDescent="0.25">
      <c r="A201" s="477">
        <f>'LISTE DES PROFS'!A110</f>
        <v>0</v>
      </c>
      <c r="B201" s="448"/>
      <c r="J201" s="607" t="str">
        <f t="shared" si="4"/>
        <v xml:space="preserve">  </v>
      </c>
    </row>
    <row r="202" spans="1:10" x14ac:dyDescent="0.25">
      <c r="A202" s="477">
        <f>'LISTE DES PROFS'!A111</f>
        <v>0</v>
      </c>
      <c r="B202" s="448"/>
      <c r="J202" s="607" t="str">
        <f t="shared" si="4"/>
        <v xml:space="preserve">  </v>
      </c>
    </row>
    <row r="203" spans="1:10" x14ac:dyDescent="0.25">
      <c r="A203" s="477">
        <f>'LISTE DES PROFS'!A112</f>
        <v>0</v>
      </c>
      <c r="B203" s="448"/>
      <c r="J203" s="607" t="str">
        <f t="shared" si="4"/>
        <v xml:space="preserve">  </v>
      </c>
    </row>
    <row r="204" spans="1:10" x14ac:dyDescent="0.25">
      <c r="A204" s="477">
        <f>'LISTE DES PROFS'!A113</f>
        <v>0</v>
      </c>
      <c r="B204" s="448"/>
      <c r="J204" s="607" t="str">
        <f t="shared" si="4"/>
        <v xml:space="preserve">  </v>
      </c>
    </row>
    <row r="205" spans="1:10" x14ac:dyDescent="0.25">
      <c r="A205" s="477">
        <f>'LISTE DES PROFS'!A114</f>
        <v>0</v>
      </c>
      <c r="B205" s="448"/>
      <c r="J205" s="607" t="str">
        <f t="shared" si="4"/>
        <v xml:space="preserve">  </v>
      </c>
    </row>
    <row r="206" spans="1:10" x14ac:dyDescent="0.25">
      <c r="A206" s="477">
        <f>'LISTE DES PROFS'!A115</f>
        <v>0</v>
      </c>
      <c r="B206" s="448"/>
      <c r="J206" s="607" t="str">
        <f t="shared" si="4"/>
        <v xml:space="preserve">  </v>
      </c>
    </row>
    <row r="207" spans="1:10" x14ac:dyDescent="0.25">
      <c r="A207" s="477">
        <f>'LISTE DES PROFS'!A116</f>
        <v>0</v>
      </c>
      <c r="B207" s="448"/>
      <c r="J207" s="607" t="str">
        <f t="shared" si="4"/>
        <v xml:space="preserve">  </v>
      </c>
    </row>
    <row r="208" spans="1:10" x14ac:dyDescent="0.25">
      <c r="A208" s="477">
        <f>'LISTE DES PROFS'!A117</f>
        <v>0</v>
      </c>
      <c r="B208" s="448"/>
      <c r="J208" s="607" t="str">
        <f t="shared" si="4"/>
        <v xml:space="preserve">  </v>
      </c>
    </row>
    <row r="209" spans="1:13" x14ac:dyDescent="0.25">
      <c r="A209" s="604" t="s">
        <v>234</v>
      </c>
      <c r="B209" s="604"/>
      <c r="C209" s="604"/>
      <c r="D209" s="604"/>
      <c r="E209" s="604"/>
      <c r="F209" s="604"/>
      <c r="I209" s="1163"/>
      <c r="J209" s="1163"/>
      <c r="K209" s="1163"/>
      <c r="L209" s="1163"/>
      <c r="M209" s="1163"/>
    </row>
    <row r="210" spans="1:13" x14ac:dyDescent="0.25">
      <c r="A210" s="604" t="s">
        <v>235</v>
      </c>
      <c r="B210" s="604"/>
      <c r="C210" s="604"/>
      <c r="D210" s="604"/>
      <c r="E210" s="604"/>
      <c r="F210" s="604"/>
      <c r="I210" s="1163"/>
      <c r="J210" s="1163"/>
      <c r="K210" s="1163"/>
      <c r="L210" s="1163"/>
      <c r="M210" s="1163"/>
    </row>
    <row r="211" spans="1:13" x14ac:dyDescent="0.25">
      <c r="A211" s="604" t="s">
        <v>266</v>
      </c>
    </row>
    <row r="212" spans="1:13" x14ac:dyDescent="0.25">
      <c r="A212" s="604" t="s">
        <v>236</v>
      </c>
    </row>
    <row r="213" spans="1:13" x14ac:dyDescent="0.25">
      <c r="A213" s="604" t="s">
        <v>267</v>
      </c>
    </row>
    <row r="214" spans="1:13" x14ac:dyDescent="0.25">
      <c r="A214" s="604" t="s">
        <v>237</v>
      </c>
    </row>
    <row r="215" spans="1:13" x14ac:dyDescent="0.25">
      <c r="A215" s="604" t="s">
        <v>268</v>
      </c>
    </row>
    <row r="216" spans="1:13" x14ac:dyDescent="0.25">
      <c r="A216" s="604" t="s">
        <v>238</v>
      </c>
    </row>
    <row r="217" spans="1:13" x14ac:dyDescent="0.25">
      <c r="A217" s="604" t="s">
        <v>269</v>
      </c>
    </row>
    <row r="218" spans="1:13" x14ac:dyDescent="0.25">
      <c r="A218" s="604" t="s">
        <v>239</v>
      </c>
    </row>
    <row r="219" spans="1:13" x14ac:dyDescent="0.25">
      <c r="A219" s="604" t="s">
        <v>270</v>
      </c>
    </row>
    <row r="220" spans="1:13" x14ac:dyDescent="0.25">
      <c r="A220" s="604" t="s">
        <v>240</v>
      </c>
    </row>
    <row r="221" spans="1:13" x14ac:dyDescent="0.25">
      <c r="A221" s="604" t="s">
        <v>271</v>
      </c>
    </row>
    <row r="222" spans="1:13" x14ac:dyDescent="0.25">
      <c r="A222" s="604" t="s">
        <v>241</v>
      </c>
    </row>
    <row r="223" spans="1:13" x14ac:dyDescent="0.25">
      <c r="A223" s="604" t="s">
        <v>272</v>
      </c>
    </row>
    <row r="224" spans="1:13" x14ac:dyDescent="0.25">
      <c r="A224" s="604" t="s">
        <v>242</v>
      </c>
    </row>
    <row r="225" spans="1:1" x14ac:dyDescent="0.25">
      <c r="A225" s="604" t="s">
        <v>273</v>
      </c>
    </row>
    <row r="226" spans="1:1" x14ac:dyDescent="0.25">
      <c r="A226" s="604" t="s">
        <v>243</v>
      </c>
    </row>
    <row r="227" spans="1:1" x14ac:dyDescent="0.25">
      <c r="A227" s="604" t="s">
        <v>274</v>
      </c>
    </row>
    <row r="228" spans="1:1" x14ac:dyDescent="0.25">
      <c r="A228" s="604" t="s">
        <v>244</v>
      </c>
    </row>
    <row r="229" spans="1:1" x14ac:dyDescent="0.25">
      <c r="A229" s="604" t="s">
        <v>275</v>
      </c>
    </row>
    <row r="230" spans="1:1" x14ac:dyDescent="0.25">
      <c r="A230" s="604" t="s">
        <v>245</v>
      </c>
    </row>
    <row r="231" spans="1:1" x14ac:dyDescent="0.25">
      <c r="A231" s="604" t="s">
        <v>276</v>
      </c>
    </row>
    <row r="232" spans="1:1" x14ac:dyDescent="0.25">
      <c r="A232" s="604" t="s">
        <v>246</v>
      </c>
    </row>
    <row r="233" spans="1:1" x14ac:dyDescent="0.25">
      <c r="A233" s="604" t="s">
        <v>277</v>
      </c>
    </row>
    <row r="234" spans="1:1" x14ac:dyDescent="0.25">
      <c r="A234" s="604" t="s">
        <v>247</v>
      </c>
    </row>
    <row r="235" spans="1:1" x14ac:dyDescent="0.25">
      <c r="A235" s="604" t="s">
        <v>278</v>
      </c>
    </row>
    <row r="236" spans="1:1" x14ac:dyDescent="0.25">
      <c r="A236" s="604" t="s">
        <v>248</v>
      </c>
    </row>
    <row r="237" spans="1:1" x14ac:dyDescent="0.25">
      <c r="A237" s="604" t="s">
        <v>279</v>
      </c>
    </row>
    <row r="238" spans="1:1" x14ac:dyDescent="0.25">
      <c r="A238" s="604" t="s">
        <v>249</v>
      </c>
    </row>
    <row r="239" spans="1:1" x14ac:dyDescent="0.25">
      <c r="A239" s="604" t="s">
        <v>280</v>
      </c>
    </row>
    <row r="240" spans="1:1" x14ac:dyDescent="0.25">
      <c r="A240" s="604" t="s">
        <v>250</v>
      </c>
    </row>
    <row r="241" spans="1:1" x14ac:dyDescent="0.25">
      <c r="A241" s="604" t="s">
        <v>281</v>
      </c>
    </row>
    <row r="242" spans="1:1" x14ac:dyDescent="0.25">
      <c r="A242" s="604" t="s">
        <v>251</v>
      </c>
    </row>
    <row r="243" spans="1:1" x14ac:dyDescent="0.25">
      <c r="A243" s="604" t="s">
        <v>282</v>
      </c>
    </row>
    <row r="244" spans="1:1" x14ac:dyDescent="0.25">
      <c r="A244" s="604" t="s">
        <v>252</v>
      </c>
    </row>
    <row r="245" spans="1:1" x14ac:dyDescent="0.25">
      <c r="A245" s="604" t="s">
        <v>283</v>
      </c>
    </row>
    <row r="246" spans="1:1" x14ac:dyDescent="0.25">
      <c r="A246" s="604" t="s">
        <v>253</v>
      </c>
    </row>
    <row r="247" spans="1:1" x14ac:dyDescent="0.25">
      <c r="A247" s="604" t="s">
        <v>284</v>
      </c>
    </row>
    <row r="248" spans="1:1" x14ac:dyDescent="0.25">
      <c r="A248" s="604" t="s">
        <v>254</v>
      </c>
    </row>
    <row r="249" spans="1:1" x14ac:dyDescent="0.25">
      <c r="A249" s="604" t="s">
        <v>285</v>
      </c>
    </row>
    <row r="250" spans="1:1" x14ac:dyDescent="0.25">
      <c r="A250" s="604" t="s">
        <v>255</v>
      </c>
    </row>
    <row r="251" spans="1:1" x14ac:dyDescent="0.25">
      <c r="A251" s="604" t="s">
        <v>286</v>
      </c>
    </row>
    <row r="252" spans="1:1" x14ac:dyDescent="0.25">
      <c r="A252" s="604" t="s">
        <v>256</v>
      </c>
    </row>
    <row r="253" spans="1:1" x14ac:dyDescent="0.25">
      <c r="A253" s="604" t="s">
        <v>287</v>
      </c>
    </row>
    <row r="254" spans="1:1" x14ac:dyDescent="0.25">
      <c r="A254" s="604" t="s">
        <v>257</v>
      </c>
    </row>
    <row r="255" spans="1:1" x14ac:dyDescent="0.25">
      <c r="A255" s="604" t="s">
        <v>288</v>
      </c>
    </row>
    <row r="256" spans="1:1" x14ac:dyDescent="0.25">
      <c r="A256" s="604" t="s">
        <v>226</v>
      </c>
    </row>
    <row r="257" spans="1:1" x14ac:dyDescent="0.25">
      <c r="A257" s="604" t="s">
        <v>289</v>
      </c>
    </row>
    <row r="258" spans="1:1" x14ac:dyDescent="0.25">
      <c r="A258" s="604" t="s">
        <v>258</v>
      </c>
    </row>
    <row r="259" spans="1:1" x14ac:dyDescent="0.25">
      <c r="A259" s="604" t="s">
        <v>290</v>
      </c>
    </row>
    <row r="260" spans="1:1" x14ac:dyDescent="0.25">
      <c r="A260" s="604" t="s">
        <v>259</v>
      </c>
    </row>
    <row r="261" spans="1:1" x14ac:dyDescent="0.25">
      <c r="A261" s="604" t="s">
        <v>291</v>
      </c>
    </row>
    <row r="262" spans="1:1" x14ac:dyDescent="0.25">
      <c r="A262" s="604" t="s">
        <v>260</v>
      </c>
    </row>
    <row r="263" spans="1:1" x14ac:dyDescent="0.25">
      <c r="A263" s="604" t="s">
        <v>292</v>
      </c>
    </row>
    <row r="264" spans="1:1" x14ac:dyDescent="0.25">
      <c r="A264" s="604" t="s">
        <v>261</v>
      </c>
    </row>
    <row r="265" spans="1:1" x14ac:dyDescent="0.25">
      <c r="A265" s="604" t="s">
        <v>293</v>
      </c>
    </row>
    <row r="266" spans="1:1" x14ac:dyDescent="0.25">
      <c r="A266" s="604" t="s">
        <v>262</v>
      </c>
    </row>
    <row r="267" spans="1:1" x14ac:dyDescent="0.25">
      <c r="A267" s="604" t="s">
        <v>294</v>
      </c>
    </row>
    <row r="268" spans="1:1" x14ac:dyDescent="0.25">
      <c r="A268" s="604" t="s">
        <v>263</v>
      </c>
    </row>
    <row r="269" spans="1:1" x14ac:dyDescent="0.25">
      <c r="A269" s="604" t="s">
        <v>295</v>
      </c>
    </row>
    <row r="270" spans="1:1" x14ac:dyDescent="0.25">
      <c r="A270" s="604" t="s">
        <v>264</v>
      </c>
    </row>
    <row r="271" spans="1:1" x14ac:dyDescent="0.25">
      <c r="A271" s="604" t="s">
        <v>296</v>
      </c>
    </row>
    <row r="272" spans="1:1" x14ac:dyDescent="0.25">
      <c r="A272" s="604" t="s">
        <v>265</v>
      </c>
    </row>
  </sheetData>
  <sheetProtection formatCells="0"/>
  <mergeCells count="123">
    <mergeCell ref="AD1:AD2"/>
    <mergeCell ref="AF1:AG4"/>
    <mergeCell ref="AI1:AJ4"/>
    <mergeCell ref="P2:T2"/>
    <mergeCell ref="O5:S5"/>
    <mergeCell ref="Y5:AA5"/>
    <mergeCell ref="AF5:AG5"/>
    <mergeCell ref="AI5:AJ5"/>
    <mergeCell ref="I8:L8"/>
    <mergeCell ref="O8:R8"/>
    <mergeCell ref="AF8:AG8"/>
    <mergeCell ref="AI8:AJ8"/>
    <mergeCell ref="AF9:AG9"/>
    <mergeCell ref="AI9:AJ9"/>
    <mergeCell ref="I6:L6"/>
    <mergeCell ref="AF6:AF7"/>
    <mergeCell ref="AG6:AG7"/>
    <mergeCell ref="AI6:AI7"/>
    <mergeCell ref="AJ6:AJ7"/>
    <mergeCell ref="I7:L7"/>
    <mergeCell ref="O7:S7"/>
    <mergeCell ref="G20:G22"/>
    <mergeCell ref="L20:O20"/>
    <mergeCell ref="P20:S20"/>
    <mergeCell ref="L21:M21"/>
    <mergeCell ref="N21:O21"/>
    <mergeCell ref="AJ10:AJ11"/>
    <mergeCell ref="A12:F15"/>
    <mergeCell ref="I15:P15"/>
    <mergeCell ref="AF17:AG18"/>
    <mergeCell ref="AI17:AJ18"/>
    <mergeCell ref="I18:K18"/>
    <mergeCell ref="L18:O18"/>
    <mergeCell ref="P18:S18"/>
    <mergeCell ref="J10:N10"/>
    <mergeCell ref="O10:P10"/>
    <mergeCell ref="Q10:T10"/>
    <mergeCell ref="AF10:AF11"/>
    <mergeCell ref="AG10:AG11"/>
    <mergeCell ref="AI10:AI11"/>
    <mergeCell ref="P21:Q21"/>
    <mergeCell ref="R21:S21"/>
    <mergeCell ref="L22:O22"/>
    <mergeCell ref="P22:S22"/>
    <mergeCell ref="I23:K26"/>
    <mergeCell ref="L23:M23"/>
    <mergeCell ref="N23:O23"/>
    <mergeCell ref="P23:Q23"/>
    <mergeCell ref="R23:S23"/>
    <mergeCell ref="L24:O24"/>
    <mergeCell ref="I19:K22"/>
    <mergeCell ref="L19:M19"/>
    <mergeCell ref="N19:O19"/>
    <mergeCell ref="P19:Q19"/>
    <mergeCell ref="R19:S19"/>
    <mergeCell ref="P24:S24"/>
    <mergeCell ref="AF24:AG27"/>
    <mergeCell ref="AI24:AJ27"/>
    <mergeCell ref="L25:M25"/>
    <mergeCell ref="N25:O25"/>
    <mergeCell ref="P25:Q25"/>
    <mergeCell ref="R25:S25"/>
    <mergeCell ref="L26:O26"/>
    <mergeCell ref="P26:S26"/>
    <mergeCell ref="AF28:AG29"/>
    <mergeCell ref="AI28:AJ29"/>
    <mergeCell ref="L29:M29"/>
    <mergeCell ref="N29:O29"/>
    <mergeCell ref="P29:Q29"/>
    <mergeCell ref="R29:S29"/>
    <mergeCell ref="I27:K30"/>
    <mergeCell ref="L27:M27"/>
    <mergeCell ref="N27:O27"/>
    <mergeCell ref="P27:Q27"/>
    <mergeCell ref="R27:S27"/>
    <mergeCell ref="L28:O28"/>
    <mergeCell ref="P28:S28"/>
    <mergeCell ref="L30:O30"/>
    <mergeCell ref="P30:S30"/>
    <mergeCell ref="AF32:AJ33"/>
    <mergeCell ref="L33:M33"/>
    <mergeCell ref="N33:O33"/>
    <mergeCell ref="P33:Q33"/>
    <mergeCell ref="R33:S33"/>
    <mergeCell ref="L34:O34"/>
    <mergeCell ref="P34:S34"/>
    <mergeCell ref="AF34:AJ36"/>
    <mergeCell ref="I31:K34"/>
    <mergeCell ref="L31:M31"/>
    <mergeCell ref="N31:O31"/>
    <mergeCell ref="P31:Q31"/>
    <mergeCell ref="R31:S31"/>
    <mergeCell ref="L32:O32"/>
    <mergeCell ref="P32:S32"/>
    <mergeCell ref="R37:S37"/>
    <mergeCell ref="L38:O38"/>
    <mergeCell ref="P38:S38"/>
    <mergeCell ref="I40:S40"/>
    <mergeCell ref="I41:S41"/>
    <mergeCell ref="I42:S42"/>
    <mergeCell ref="I35:K38"/>
    <mergeCell ref="L35:M35"/>
    <mergeCell ref="N35:O35"/>
    <mergeCell ref="P35:Q35"/>
    <mergeCell ref="R35:S35"/>
    <mergeCell ref="L36:O36"/>
    <mergeCell ref="P36:S36"/>
    <mergeCell ref="L37:M37"/>
    <mergeCell ref="N37:O37"/>
    <mergeCell ref="P37:Q37"/>
    <mergeCell ref="K77:L77"/>
    <mergeCell ref="E40:F40"/>
    <mergeCell ref="E41:F41"/>
    <mergeCell ref="E43:F43"/>
    <mergeCell ref="E45:F45"/>
    <mergeCell ref="E44:F44"/>
    <mergeCell ref="I210:M210"/>
    <mergeCell ref="I44:S44"/>
    <mergeCell ref="I45:S45"/>
    <mergeCell ref="P48:T48"/>
    <mergeCell ref="H70:L70"/>
    <mergeCell ref="H71:L71"/>
    <mergeCell ref="I209:M209"/>
  </mergeCells>
  <conditionalFormatting sqref="L22:S22">
    <cfRule type="cellIs" dxfId="109" priority="64" operator="equal">
      <formula>"tt"</formula>
    </cfRule>
    <cfRule type="cellIs" dxfId="108" priority="65" operator="equal">
      <formula>"avs"</formula>
    </cfRule>
  </conditionalFormatting>
  <conditionalFormatting sqref="L26:S26">
    <cfRule type="cellIs" dxfId="107" priority="62" operator="equal">
      <formula>"tt"</formula>
    </cfRule>
    <cfRule type="cellIs" dxfId="106" priority="63" operator="equal">
      <formula>"avs"</formula>
    </cfRule>
  </conditionalFormatting>
  <conditionalFormatting sqref="L30:S30">
    <cfRule type="cellIs" dxfId="105" priority="60" operator="equal">
      <formula>"tt"</formula>
    </cfRule>
    <cfRule type="cellIs" dxfId="104" priority="61" operator="equal">
      <formula>"avs"</formula>
    </cfRule>
  </conditionalFormatting>
  <conditionalFormatting sqref="L34:S34">
    <cfRule type="cellIs" dxfId="103" priority="58" operator="equal">
      <formula>"tt"</formula>
    </cfRule>
    <cfRule type="cellIs" dxfId="102" priority="59" operator="equal">
      <formula>"avs"</formula>
    </cfRule>
  </conditionalFormatting>
  <conditionalFormatting sqref="L38:S38">
    <cfRule type="cellIs" dxfId="101" priority="56" operator="equal">
      <formula>"tt"</formula>
    </cfRule>
    <cfRule type="cellIs" dxfId="100" priority="57" operator="equal">
      <formula>"avs"</formula>
    </cfRule>
  </conditionalFormatting>
  <conditionalFormatting sqref="L20:S20 L24:S24 L28:S28 L32:S32 L36:S36">
    <cfRule type="notContainsBlanks" dxfId="99" priority="66">
      <formula>LEN(TRIM(L20))&gt;0</formula>
    </cfRule>
  </conditionalFormatting>
  <conditionalFormatting sqref="L21:S21">
    <cfRule type="cellIs" dxfId="98" priority="54" operator="equal">
      <formula>0</formula>
    </cfRule>
    <cfRule type="cellIs" dxfId="97" priority="55" operator="equal">
      <formula>0</formula>
    </cfRule>
  </conditionalFormatting>
  <conditionalFormatting sqref="P25:Q25">
    <cfRule type="cellIs" dxfId="96" priority="44" operator="equal">
      <formula>0</formula>
    </cfRule>
    <cfRule type="cellIs" dxfId="95" priority="45" operator="equal">
      <formula>0</formula>
    </cfRule>
  </conditionalFormatting>
  <conditionalFormatting sqref="L29:M29">
    <cfRule type="cellIs" dxfId="94" priority="50" operator="equal">
      <formula>0</formula>
    </cfRule>
    <cfRule type="cellIs" dxfId="93" priority="51" operator="equal">
      <formula>0</formula>
    </cfRule>
  </conditionalFormatting>
  <conditionalFormatting sqref="L37:M37">
    <cfRule type="cellIs" dxfId="92" priority="46" operator="equal">
      <formula>0</formula>
    </cfRule>
    <cfRule type="cellIs" dxfId="91" priority="47" operator="equal">
      <formula>0</formula>
    </cfRule>
  </conditionalFormatting>
  <conditionalFormatting sqref="L25:M25">
    <cfRule type="cellIs" dxfId="90" priority="52" operator="equal">
      <formula>0</formula>
    </cfRule>
    <cfRule type="cellIs" dxfId="89" priority="53" operator="equal">
      <formula>0</formula>
    </cfRule>
  </conditionalFormatting>
  <conditionalFormatting sqref="L33:M33">
    <cfRule type="cellIs" dxfId="88" priority="48" operator="equal">
      <formula>0</formula>
    </cfRule>
    <cfRule type="cellIs" dxfId="87" priority="49" operator="equal">
      <formula>0</formula>
    </cfRule>
  </conditionalFormatting>
  <conditionalFormatting sqref="P29:Q29">
    <cfRule type="cellIs" dxfId="86" priority="42" operator="equal">
      <formula>0</formula>
    </cfRule>
    <cfRule type="cellIs" dxfId="85" priority="43" operator="equal">
      <formula>0</formula>
    </cfRule>
  </conditionalFormatting>
  <conditionalFormatting sqref="P33:Q33">
    <cfRule type="cellIs" dxfId="84" priority="40" operator="equal">
      <formula>0</formula>
    </cfRule>
    <cfRule type="cellIs" dxfId="83" priority="41" operator="equal">
      <formula>0</formula>
    </cfRule>
  </conditionalFormatting>
  <conditionalFormatting sqref="P37:Q37">
    <cfRule type="cellIs" dxfId="82" priority="38" operator="equal">
      <formula>0</formula>
    </cfRule>
    <cfRule type="cellIs" dxfId="81" priority="39" operator="equal">
      <formula>0</formula>
    </cfRule>
  </conditionalFormatting>
  <conditionalFormatting sqref="N25:O25">
    <cfRule type="cellIs" dxfId="80" priority="36" operator="equal">
      <formula>0</formula>
    </cfRule>
    <cfRule type="cellIs" dxfId="79" priority="37" operator="equal">
      <formula>0</formula>
    </cfRule>
  </conditionalFormatting>
  <conditionalFormatting sqref="N29:O29">
    <cfRule type="cellIs" dxfId="78" priority="34" operator="equal">
      <formula>0</formula>
    </cfRule>
    <cfRule type="cellIs" dxfId="77" priority="35" operator="equal">
      <formula>0</formula>
    </cfRule>
  </conditionalFormatting>
  <conditionalFormatting sqref="N33:O33">
    <cfRule type="cellIs" dxfId="76" priority="32" operator="equal">
      <formula>0</formula>
    </cfRule>
    <cfRule type="cellIs" dxfId="75" priority="33" operator="equal">
      <formula>0</formula>
    </cfRule>
  </conditionalFormatting>
  <conditionalFormatting sqref="N37:O37">
    <cfRule type="cellIs" dxfId="74" priority="30" operator="equal">
      <formula>0</formula>
    </cfRule>
    <cfRule type="cellIs" dxfId="73" priority="31" operator="equal">
      <formula>0</formula>
    </cfRule>
  </conditionalFormatting>
  <conditionalFormatting sqref="R37:S37">
    <cfRule type="cellIs" dxfId="72" priority="28" operator="equal">
      <formula>0</formula>
    </cfRule>
    <cfRule type="cellIs" dxfId="71" priority="29" operator="equal">
      <formula>0</formula>
    </cfRule>
  </conditionalFormatting>
  <conditionalFormatting sqref="R33:S33">
    <cfRule type="cellIs" dxfId="70" priority="26" operator="equal">
      <formula>0</formula>
    </cfRule>
    <cfRule type="cellIs" dxfId="69" priority="27" operator="equal">
      <formula>0</formula>
    </cfRule>
  </conditionalFormatting>
  <conditionalFormatting sqref="R25:S25">
    <cfRule type="cellIs" dxfId="68" priority="24" operator="equal">
      <formula>0</formula>
    </cfRule>
    <cfRule type="cellIs" dxfId="67" priority="25" operator="equal">
      <formula>0</formula>
    </cfRule>
  </conditionalFormatting>
  <conditionalFormatting sqref="R29:S29">
    <cfRule type="cellIs" dxfId="66" priority="22" operator="equal">
      <formula>0</formula>
    </cfRule>
    <cfRule type="cellIs" dxfId="65" priority="23" operator="equal">
      <formula>0</formula>
    </cfRule>
  </conditionalFormatting>
  <conditionalFormatting sqref="L20:O20">
    <cfRule type="expression" dxfId="64" priority="10">
      <formula>$AA$18=$AA$7</formula>
    </cfRule>
  </conditionalFormatting>
  <conditionalFormatting sqref="P20:S20">
    <cfRule type="expression" dxfId="63" priority="9">
      <formula>$AB$18=$AA$7</formula>
    </cfRule>
  </conditionalFormatting>
  <conditionalFormatting sqref="L24:O24">
    <cfRule type="expression" dxfId="62" priority="8">
      <formula>$AA$22=$AA$7</formula>
    </cfRule>
  </conditionalFormatting>
  <conditionalFormatting sqref="P24:S24">
    <cfRule type="expression" dxfId="61" priority="7">
      <formula>$AB$22=$AA$7</formula>
    </cfRule>
  </conditionalFormatting>
  <conditionalFormatting sqref="L28:O28">
    <cfRule type="expression" dxfId="60" priority="6">
      <formula>$AA$26=$AA$7</formula>
    </cfRule>
  </conditionalFormatting>
  <conditionalFormatting sqref="P28:S28">
    <cfRule type="expression" dxfId="59" priority="5">
      <formula>$AB$26=$AA$7</formula>
    </cfRule>
  </conditionalFormatting>
  <conditionalFormatting sqref="L32:O32">
    <cfRule type="expression" dxfId="58" priority="4">
      <formula>$AA$30=$AA$7</formula>
    </cfRule>
  </conditionalFormatting>
  <conditionalFormatting sqref="P32:S32">
    <cfRule type="expression" dxfId="57" priority="3">
      <formula>$AB$30=$AA$7</formula>
    </cfRule>
  </conditionalFormatting>
  <conditionalFormatting sqref="L36:O36">
    <cfRule type="expression" dxfId="56" priority="2">
      <formula>$AA$34=$AA$7</formula>
    </cfRule>
  </conditionalFormatting>
  <conditionalFormatting sqref="P36:S36">
    <cfRule type="expression" dxfId="55" priority="1">
      <formula>$AB$34=$AA$7</formula>
    </cfRule>
  </conditionalFormatting>
  <dataValidations count="13">
    <dataValidation allowBlank="1" showInputMessage="1" showErrorMessage="1" sqref="P20:S20 L24:S24 L28:S28 L32:S32 L36:S36"/>
    <dataValidation type="list" allowBlank="1" showInputMessage="1" showErrorMessage="1" sqref="AG10:AG11 AJ10:AJ11">
      <formula1>$L$62:$L$67</formula1>
    </dataValidation>
    <dataValidation type="list" allowBlank="1" showInputMessage="1" showErrorMessage="1" sqref="AF10:AF11 AI10:AI11">
      <formula1>$L$55:$L$67</formula1>
    </dataValidation>
    <dataValidation type="list" allowBlank="1" showInputMessage="1" showErrorMessage="1" sqref="AG6:AG7 AJ6:AJ7">
      <formula1>$O$66:$O$71</formula1>
    </dataValidation>
    <dataValidation type="list" allowBlank="1" showInputMessage="1" showErrorMessage="1" sqref="AI6:AI7">
      <formula1>$O$56:$O$70</formula1>
    </dataValidation>
    <dataValidation type="list" allowBlank="1" showInputMessage="1" showErrorMessage="1" sqref="AF6:AF7">
      <formula1>$K$56:$K$66</formula1>
    </dataValidation>
    <dataValidation type="list" allowBlank="1" showInputMessage="1" showErrorMessage="1" sqref="O5:S5 P48:T48">
      <formula1>$H$70:$H$71</formula1>
    </dataValidation>
    <dataValidation type="list" allowBlank="1" showInputMessage="1" sqref="J10:N10">
      <formula1>$A$209:$A$272</formula1>
    </dataValidation>
    <dataValidation type="list" allowBlank="1" showInputMessage="1" showErrorMessage="1" sqref="F195:F208 E93:E208">
      <formula1>$B$93:$B$94</formula1>
    </dataValidation>
    <dataValidation type="list" allowBlank="1" showInputMessage="1" sqref="P19:S19 P23:S23 P27:S27 P31:S31 P35:S35">
      <formula1>$L$56:$L$66</formula1>
    </dataValidation>
    <dataValidation type="list" allowBlank="1" showInputMessage="1" sqref="N23 N35 N21 N25 N29 L29 L25 R25 L21 P29 R37 N27 R29 L27 L37 N19 L19 L23 N31 L35 P25 R33 P37 N37 P21 R21 N33 L33 P33 L31">
      <formula1>$K$56:$K$66</formula1>
    </dataValidation>
    <dataValidation type="list" allowBlank="1" showInputMessage="1" sqref="L38:S38 L22:S22 L26:S26 L30:S30 L34:S34">
      <formula1>$H$60:$H$63</formula1>
    </dataValidation>
    <dataValidation type="list" allowBlank="1" showInputMessage="1" showErrorMessage="1" sqref="A12:F15">
      <formula1>$A$93:$A$200</formula1>
    </dataValidation>
  </dataValidations>
  <hyperlinks>
    <hyperlink ref="I19:K22" location="LUNDI!A1" display="LUNDI!A1"/>
    <hyperlink ref="I23:K26" location="MARDI!A1" display="MARDI!A1"/>
    <hyperlink ref="I27:K30" location="MERCREDI!A1" display="MERCREDI!A1"/>
    <hyperlink ref="I31:K34" location="JEUDI!A1" display="JEUDI!A1"/>
    <hyperlink ref="I35:K38" location="VENDREDI!A1" display="VENDREDI!A1"/>
  </hyperlinks>
  <printOptions horizontalCentered="1"/>
  <pageMargins left="0.19685039370078741" right="0.19685039370078741" top="0.19685039370078741" bottom="0.19685039370078741" header="0.19685039370078741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Spinner 1">
              <controlPr locked="0" defaultSize="0" autoPict="0">
                <anchor moveWithCells="1" sizeWithCells="1">
                  <from>
                    <xdr:col>26</xdr:col>
                    <xdr:colOff>2314575</xdr:colOff>
                    <xdr:row>4</xdr:row>
                    <xdr:rowOff>28575</xdr:rowOff>
                  </from>
                  <to>
                    <xdr:col>27</xdr:col>
                    <xdr:colOff>0</xdr:colOff>
                    <xdr:row>4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5" name="Spinner 2">
              <controlPr locked="0" defaultSize="0" autoPict="0">
                <anchor moveWithCells="1" sizeWithCells="1">
                  <from>
                    <xdr:col>5</xdr:col>
                    <xdr:colOff>161925</xdr:colOff>
                    <xdr:row>11</xdr:row>
                    <xdr:rowOff>9525</xdr:rowOff>
                  </from>
                  <to>
                    <xdr:col>5</xdr:col>
                    <xdr:colOff>619125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9" r:id="rId6" name="Check Box 11">
              <controlPr defaultSize="0" print="0" autoFill="0" autoLine="0" autoPict="0" altText="ok">
                <anchor moveWithCells="1">
                  <from>
                    <xdr:col>20</xdr:col>
                    <xdr:colOff>276225</xdr:colOff>
                    <xdr:row>34</xdr:row>
                    <xdr:rowOff>152400</xdr:rowOff>
                  </from>
                  <to>
                    <xdr:col>21</xdr:col>
                    <xdr:colOff>304800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0" r:id="rId7" name="Check Box 12">
              <controlPr defaultSize="0" print="0" autoFill="0" autoLine="0" autoPict="0" altText="ok">
                <anchor moveWithCells="1">
                  <from>
                    <xdr:col>21</xdr:col>
                    <xdr:colOff>866775</xdr:colOff>
                    <xdr:row>34</xdr:row>
                    <xdr:rowOff>152400</xdr:rowOff>
                  </from>
                  <to>
                    <xdr:col>22</xdr:col>
                    <xdr:colOff>142875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8" r:id="rId8" name="Check Box 10">
              <controlPr defaultSize="0" print="0" autoFill="0" autoLine="0" autoPict="0" altText="ok">
                <anchor moveWithCells="1">
                  <from>
                    <xdr:col>21</xdr:col>
                    <xdr:colOff>857250</xdr:colOff>
                    <xdr:row>30</xdr:row>
                    <xdr:rowOff>152400</xdr:rowOff>
                  </from>
                  <to>
                    <xdr:col>22</xdr:col>
                    <xdr:colOff>133350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4" r:id="rId9" name="Check Box 6">
              <controlPr defaultSize="0" print="0" autoFill="0" autoLine="0" autoPict="0" altText="ok">
                <anchor moveWithCells="1">
                  <from>
                    <xdr:col>20</xdr:col>
                    <xdr:colOff>276225</xdr:colOff>
                    <xdr:row>30</xdr:row>
                    <xdr:rowOff>152400</xdr:rowOff>
                  </from>
                  <to>
                    <xdr:col>21</xdr:col>
                    <xdr:colOff>304800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3" r:id="rId10" name="Check Box 5">
              <controlPr defaultSize="0" print="0" autoFill="0" autoLine="0" autoPict="0" altText="ok">
                <anchor moveWithCells="1">
                  <from>
                    <xdr:col>20</xdr:col>
                    <xdr:colOff>276225</xdr:colOff>
                    <xdr:row>26</xdr:row>
                    <xdr:rowOff>152400</xdr:rowOff>
                  </from>
                  <to>
                    <xdr:col>21</xdr:col>
                    <xdr:colOff>304800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7" r:id="rId11" name="Check Box 9">
              <controlPr defaultSize="0" print="0" autoFill="0" autoLine="0" autoPict="0" altText="ok">
                <anchor moveWithCells="1">
                  <from>
                    <xdr:col>21</xdr:col>
                    <xdr:colOff>876300</xdr:colOff>
                    <xdr:row>26</xdr:row>
                    <xdr:rowOff>152400</xdr:rowOff>
                  </from>
                  <to>
                    <xdr:col>22</xdr:col>
                    <xdr:colOff>152400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12" name="Check Box 4">
              <controlPr defaultSize="0" print="0" autoFill="0" autoLine="0" autoPict="0" altText="ok">
                <anchor moveWithCells="1">
                  <from>
                    <xdr:col>20</xdr:col>
                    <xdr:colOff>285750</xdr:colOff>
                    <xdr:row>22</xdr:row>
                    <xdr:rowOff>152400</xdr:rowOff>
                  </from>
                  <to>
                    <xdr:col>21</xdr:col>
                    <xdr:colOff>314325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6" r:id="rId13" name="Check Box 8">
              <controlPr defaultSize="0" print="0" autoFill="0" autoLine="0" autoPict="0" altText="ok">
                <anchor moveWithCells="1">
                  <from>
                    <xdr:col>21</xdr:col>
                    <xdr:colOff>876300</xdr:colOff>
                    <xdr:row>22</xdr:row>
                    <xdr:rowOff>152400</xdr:rowOff>
                  </from>
                  <to>
                    <xdr:col>22</xdr:col>
                    <xdr:colOff>152400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14" name="Check Box 3">
              <controlPr defaultSize="0" print="0" autoFill="0" autoLine="0" autoPict="0" altText="ok">
                <anchor moveWithCells="1">
                  <from>
                    <xdr:col>20</xdr:col>
                    <xdr:colOff>276225</xdr:colOff>
                    <xdr:row>18</xdr:row>
                    <xdr:rowOff>161925</xdr:rowOff>
                  </from>
                  <to>
                    <xdr:col>21</xdr:col>
                    <xdr:colOff>304800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5" r:id="rId15" name="Check Box 7">
              <controlPr defaultSize="0" print="0" autoFill="0" autoLine="0" autoPict="0" altText="ok">
                <anchor moveWithCells="1">
                  <from>
                    <xdr:col>21</xdr:col>
                    <xdr:colOff>866775</xdr:colOff>
                    <xdr:row>18</xdr:row>
                    <xdr:rowOff>142875</xdr:rowOff>
                  </from>
                  <to>
                    <xdr:col>22</xdr:col>
                    <xdr:colOff>152400</xdr:colOff>
                    <xdr:row>20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FF00"/>
  </sheetPr>
  <dimension ref="A1:BF272"/>
  <sheetViews>
    <sheetView showGridLines="0" showZeros="0" tabSelected="1" zoomScale="90" zoomScaleNormal="90" workbookViewId="0">
      <selection activeCell="AL1" sqref="AL1:BG1048576"/>
    </sheetView>
  </sheetViews>
  <sheetFormatPr baseColWidth="10" defaultRowHeight="15" x14ac:dyDescent="0.25"/>
  <cols>
    <col min="1" max="1" width="11" customWidth="1"/>
    <col min="2" max="6" width="9.5703125" style="863" customWidth="1"/>
    <col min="7" max="7" width="4.5703125" customWidth="1"/>
    <col min="8" max="8" width="7.140625" style="864" customWidth="1"/>
    <col min="9" max="9" width="6.85546875" style="864" customWidth="1"/>
    <col min="10" max="10" width="12" style="864" customWidth="1"/>
    <col min="11" max="11" width="8" style="863" customWidth="1"/>
    <col min="12" max="13" width="6" style="863" customWidth="1"/>
    <col min="14" max="14" width="5.28515625" style="863" customWidth="1"/>
    <col min="15" max="15" width="8.7109375" style="863" customWidth="1"/>
    <col min="16" max="16" width="4.7109375" style="863" customWidth="1"/>
    <col min="17" max="17" width="6" style="863" customWidth="1"/>
    <col min="18" max="18" width="4.85546875" style="863" customWidth="1"/>
    <col min="19" max="19" width="7.42578125" style="863" customWidth="1"/>
    <col min="20" max="20" width="6.5703125" style="863" customWidth="1"/>
    <col min="21" max="21" width="4.5703125" style="863" customWidth="1"/>
    <col min="22" max="22" width="15.85546875" style="863" customWidth="1"/>
    <col min="23" max="23" width="9.85546875" style="507" hidden="1" customWidth="1"/>
    <col min="24" max="24" width="4.42578125" hidden="1" customWidth="1"/>
    <col min="25" max="27" width="16.140625" style="465" hidden="1" customWidth="1"/>
    <col min="28" max="28" width="16.140625" style="532" hidden="1" customWidth="1"/>
    <col min="29" max="29" width="16.140625" style="477" hidden="1" customWidth="1"/>
    <col min="30" max="30" width="11.42578125" style="477" hidden="1" customWidth="1"/>
    <col min="31" max="31" width="3.85546875" style="477" customWidth="1"/>
    <col min="32" max="36" width="11" style="555" customWidth="1"/>
    <col min="37" max="37" width="11" style="556" customWidth="1"/>
    <col min="38" max="38" width="11" style="556" hidden="1" customWidth="1"/>
    <col min="39" max="39" width="16" style="670" hidden="1" customWidth="1"/>
    <col min="40" max="40" width="16.42578125" style="670" hidden="1" customWidth="1"/>
    <col min="41" max="56" width="11" style="670" hidden="1" customWidth="1"/>
    <col min="57" max="58" width="11.42578125" style="863" hidden="1" customWidth="1"/>
    <col min="59" max="59" width="0" hidden="1" customWidth="1"/>
  </cols>
  <sheetData>
    <row r="1" spans="1:56" x14ac:dyDescent="0.25">
      <c r="B1" s="536"/>
      <c r="C1" s="536"/>
      <c r="D1" s="510"/>
      <c r="Y1" s="465">
        <v>1</v>
      </c>
      <c r="Z1" s="465">
        <v>1</v>
      </c>
      <c r="AA1" s="465">
        <v>1</v>
      </c>
      <c r="AB1" s="465">
        <v>1</v>
      </c>
      <c r="AC1" s="465">
        <v>1</v>
      </c>
      <c r="AD1" s="1272">
        <f ca="1">IF(A12&lt;&gt;"",VLOOKUP(A12,'Détail du lun au vend  RÉCAP '!A7:N150,14,FALSE),"")</f>
        <v>2</v>
      </c>
      <c r="AF1" s="1274" t="s">
        <v>233</v>
      </c>
      <c r="AG1" s="1275"/>
      <c r="AI1" s="1274" t="s">
        <v>233</v>
      </c>
      <c r="AJ1" s="1275"/>
    </row>
    <row r="2" spans="1:56" x14ac:dyDescent="0.25">
      <c r="A2" s="536"/>
      <c r="B2" s="536"/>
      <c r="C2" s="536"/>
      <c r="D2" s="510"/>
      <c r="N2" s="864"/>
      <c r="O2" s="864" t="s">
        <v>223</v>
      </c>
      <c r="P2" s="1282">
        <v>43487</v>
      </c>
      <c r="Q2" s="1282"/>
      <c r="R2" s="1282"/>
      <c r="S2" s="1282"/>
      <c r="T2" s="1282"/>
      <c r="U2" s="865"/>
      <c r="W2" s="1386" t="e">
        <f ca="1">SUM(B20:F21,B24:F25,B28:F29,B32:F33,B36:F37)</f>
        <v>#N/A</v>
      </c>
      <c r="Y2" s="465">
        <v>2</v>
      </c>
      <c r="Z2" s="465">
        <v>2</v>
      </c>
      <c r="AA2" s="465">
        <v>2</v>
      </c>
      <c r="AC2" s="465">
        <v>2</v>
      </c>
      <c r="AD2" s="1273"/>
      <c r="AF2" s="1276"/>
      <c r="AG2" s="1277"/>
      <c r="AI2" s="1276"/>
      <c r="AJ2" s="1277"/>
    </row>
    <row r="3" spans="1:56" x14ac:dyDescent="0.25">
      <c r="D3" s="520"/>
      <c r="Y3" s="465" t="s">
        <v>206</v>
      </c>
      <c r="Z3" s="465" t="s">
        <v>297</v>
      </c>
      <c r="AA3" s="465" t="s">
        <v>207</v>
      </c>
      <c r="AB3" s="465" t="s">
        <v>208</v>
      </c>
      <c r="AC3" s="465" t="s">
        <v>298</v>
      </c>
      <c r="AF3" s="1278"/>
      <c r="AG3" s="1279"/>
      <c r="AH3" s="557"/>
      <c r="AI3" s="1278"/>
      <c r="AJ3" s="1279"/>
    </row>
    <row r="4" spans="1:56" x14ac:dyDescent="0.25">
      <c r="AF4" s="1280"/>
      <c r="AG4" s="1281"/>
      <c r="AH4" s="557"/>
      <c r="AI4" s="1280"/>
      <c r="AJ4" s="1281"/>
    </row>
    <row r="5" spans="1:56" x14ac:dyDescent="0.25">
      <c r="O5" s="1283" t="s">
        <v>213</v>
      </c>
      <c r="P5" s="1163"/>
      <c r="Q5" s="1163"/>
      <c r="R5" s="1163"/>
      <c r="S5" s="1163"/>
      <c r="T5" s="864"/>
      <c r="X5" s="537">
        <v>77</v>
      </c>
      <c r="Y5" s="1284" t="str">
        <f ca="1">OFFSET('LISTE DES PROFS'!A2,X5,)</f>
        <v>WEYERMA</v>
      </c>
      <c r="Z5" s="1284"/>
      <c r="AA5" s="1284"/>
      <c r="AF5" s="1285" t="s">
        <v>0</v>
      </c>
      <c r="AG5" s="1286"/>
      <c r="AI5" s="1287" t="s">
        <v>0</v>
      </c>
      <c r="AJ5" s="1288"/>
    </row>
    <row r="6" spans="1:56" ht="11.25" customHeight="1" x14ac:dyDescent="0.25">
      <c r="I6" s="1259"/>
      <c r="J6" s="1260"/>
      <c r="K6" s="1260"/>
      <c r="L6" s="1260"/>
      <c r="AF6" s="1261">
        <v>0.35416666666666669</v>
      </c>
      <c r="AG6" s="1263">
        <v>0.5</v>
      </c>
      <c r="AI6" s="1265">
        <v>0.32291666666666669</v>
      </c>
      <c r="AJ6" s="1263">
        <v>0.52083333333333337</v>
      </c>
    </row>
    <row r="7" spans="1:56" ht="11.25" customHeight="1" x14ac:dyDescent="0.25">
      <c r="I7" s="1268"/>
      <c r="J7" s="1269"/>
      <c r="K7" s="1269"/>
      <c r="L7" s="1269"/>
      <c r="O7" s="1270" t="str">
        <f ca="1">IF(A12&lt;&gt;"",VLOOKUP(A12,A93:K200,10,FALSE),"")</f>
        <v xml:space="preserve">  WEYERMA</v>
      </c>
      <c r="P7" s="1271"/>
      <c r="Q7" s="1271"/>
      <c r="R7" s="1271"/>
      <c r="S7" s="1271"/>
      <c r="Y7" s="863" t="s">
        <v>20</v>
      </c>
      <c r="Z7" s="863" t="s">
        <v>21</v>
      </c>
      <c r="AA7" s="465" t="s">
        <v>165</v>
      </c>
      <c r="AB7" s="532" t="b">
        <v>1</v>
      </c>
      <c r="AF7" s="1262"/>
      <c r="AG7" s="1264"/>
      <c r="AI7" s="1266"/>
      <c r="AJ7" s="1267"/>
    </row>
    <row r="8" spans="1:56" ht="51.75" customHeight="1" x14ac:dyDescent="0.35">
      <c r="A8" s="194"/>
      <c r="B8" s="470"/>
      <c r="C8" s="470"/>
      <c r="D8" s="470"/>
      <c r="E8" s="470"/>
      <c r="F8" s="470"/>
      <c r="G8" s="194"/>
      <c r="I8" s="1289"/>
      <c r="J8" s="1290"/>
      <c r="K8" s="1290"/>
      <c r="L8" s="1290"/>
      <c r="M8" s="470"/>
      <c r="N8" s="470"/>
      <c r="O8" s="1291"/>
      <c r="P8" s="1292"/>
      <c r="Q8" s="1292"/>
      <c r="R8" s="1292"/>
      <c r="S8" s="470"/>
      <c r="T8" s="470"/>
      <c r="V8" s="456"/>
      <c r="AF8" s="1293" t="s">
        <v>106</v>
      </c>
      <c r="AG8" s="1294"/>
      <c r="AI8" s="1295" t="s">
        <v>51</v>
      </c>
      <c r="AJ8" s="1296"/>
    </row>
    <row r="9" spans="1:56" ht="13.5" customHeight="1" x14ac:dyDescent="0.35">
      <c r="A9" s="194"/>
      <c r="B9" s="470"/>
      <c r="C9" s="470"/>
      <c r="D9" s="470"/>
      <c r="E9" s="470"/>
      <c r="F9" s="470"/>
      <c r="G9" s="194"/>
      <c r="H9" s="460"/>
      <c r="I9" s="461"/>
      <c r="J9" s="461"/>
      <c r="K9" s="461"/>
      <c r="L9" s="470"/>
      <c r="M9" s="470"/>
      <c r="N9" s="470"/>
      <c r="O9" s="470"/>
      <c r="P9" s="470"/>
      <c r="Q9" s="470"/>
      <c r="R9" s="470"/>
      <c r="S9" s="470"/>
      <c r="T9" s="470"/>
      <c r="V9" s="456"/>
      <c r="AA9" s="710" t="s">
        <v>316</v>
      </c>
      <c r="AF9" s="1257" t="s">
        <v>105</v>
      </c>
      <c r="AG9" s="1258"/>
      <c r="AI9" s="1257" t="s">
        <v>105</v>
      </c>
      <c r="AJ9" s="1258"/>
    </row>
    <row r="10" spans="1:56" x14ac:dyDescent="0.25">
      <c r="E10" s="470"/>
      <c r="F10" s="470"/>
      <c r="G10" s="194"/>
      <c r="H10" s="509"/>
      <c r="I10" s="509" t="s">
        <v>222</v>
      </c>
      <c r="J10" s="1163" t="s">
        <v>234</v>
      </c>
      <c r="K10" s="1163"/>
      <c r="L10" s="1163"/>
      <c r="M10" s="1163"/>
      <c r="N10" s="1163"/>
      <c r="O10" s="926" t="s">
        <v>227</v>
      </c>
      <c r="P10" s="1251"/>
      <c r="Q10" s="1252">
        <v>43489</v>
      </c>
      <c r="R10" s="1252"/>
      <c r="S10" s="1252"/>
      <c r="T10" s="1252"/>
      <c r="AF10" s="1253">
        <v>0.54166666666666663</v>
      </c>
      <c r="AG10" s="1226">
        <v>0.70833333333333337</v>
      </c>
      <c r="AI10" s="1253">
        <v>0.5625</v>
      </c>
      <c r="AJ10" s="1226">
        <v>0.72916666666666596</v>
      </c>
    </row>
    <row r="11" spans="1:56" ht="10.5" customHeight="1" thickBot="1" x14ac:dyDescent="0.3">
      <c r="A11" s="194"/>
      <c r="B11" s="470"/>
      <c r="C11" s="470"/>
      <c r="D11" s="470"/>
      <c r="E11" s="470"/>
      <c r="F11" s="470"/>
      <c r="G11" s="194"/>
      <c r="H11" s="509"/>
      <c r="I11" s="509"/>
      <c r="J11" s="509"/>
      <c r="K11" s="470"/>
      <c r="L11" s="470"/>
      <c r="M11" s="470"/>
      <c r="N11" s="470"/>
      <c r="O11" s="470"/>
      <c r="P11" s="470"/>
      <c r="Q11" s="470"/>
      <c r="R11" s="470"/>
      <c r="S11" s="470"/>
      <c r="T11" s="470"/>
      <c r="Y11" s="533"/>
      <c r="Z11" s="465">
        <f>COUNTIF(AA18:AA39,"TT")</f>
        <v>0</v>
      </c>
      <c r="AF11" s="1254"/>
      <c r="AG11" s="1227"/>
      <c r="AI11" s="1254"/>
      <c r="AJ11" s="1227"/>
    </row>
    <row r="12" spans="1:56" x14ac:dyDescent="0.25">
      <c r="A12" s="1228" t="str">
        <f ca="1">Y5</f>
        <v>WEYERMA</v>
      </c>
      <c r="B12" s="1229"/>
      <c r="C12" s="1229"/>
      <c r="D12" s="1229"/>
      <c r="E12" s="1229"/>
      <c r="F12" s="1230"/>
      <c r="G12" s="194"/>
      <c r="H12" s="509"/>
      <c r="I12" s="509" t="s">
        <v>173</v>
      </c>
      <c r="J12" s="509"/>
      <c r="K12" s="470"/>
      <c r="L12" s="470"/>
      <c r="M12" s="470"/>
      <c r="N12" s="470"/>
      <c r="O12" s="470"/>
      <c r="P12" s="470"/>
      <c r="Q12" s="470"/>
      <c r="R12" s="470"/>
      <c r="S12" s="470"/>
      <c r="T12" s="470"/>
      <c r="Y12" s="534"/>
      <c r="AB12"/>
    </row>
    <row r="13" spans="1:56" ht="9.75" customHeight="1" x14ac:dyDescent="0.25">
      <c r="A13" s="1231"/>
      <c r="B13" s="1232"/>
      <c r="C13" s="1232"/>
      <c r="D13" s="1232"/>
      <c r="E13" s="1232"/>
      <c r="F13" s="1233"/>
      <c r="G13" s="194"/>
      <c r="H13" s="509"/>
      <c r="I13" s="509"/>
      <c r="J13" s="509"/>
      <c r="K13" s="470"/>
      <c r="L13" s="470"/>
      <c r="M13" s="470"/>
      <c r="N13" s="470"/>
      <c r="O13" s="470"/>
      <c r="P13" s="470"/>
      <c r="Q13" s="470"/>
      <c r="R13" s="470"/>
      <c r="S13" s="470"/>
      <c r="T13" s="470"/>
      <c r="AB13"/>
    </row>
    <row r="14" spans="1:56" ht="15" customHeight="1" x14ac:dyDescent="0.25">
      <c r="A14" s="1231"/>
      <c r="B14" s="1232"/>
      <c r="C14" s="1232"/>
      <c r="D14" s="1232"/>
      <c r="E14" s="1232"/>
      <c r="F14" s="1233"/>
      <c r="G14" s="194"/>
      <c r="H14" s="509"/>
      <c r="I14" s="509"/>
      <c r="J14" s="509" t="s">
        <v>218</v>
      </c>
      <c r="K14" s="470"/>
      <c r="L14" s="470"/>
      <c r="M14" s="470"/>
      <c r="N14" s="470"/>
      <c r="O14" s="470"/>
      <c r="P14" s="470"/>
      <c r="Q14" s="470"/>
      <c r="R14" s="470"/>
      <c r="S14" s="470"/>
      <c r="T14" s="470"/>
      <c r="V14" s="863" t="s">
        <v>317</v>
      </c>
      <c r="Z14" s="863"/>
      <c r="AA14" s="507"/>
      <c r="AB14"/>
    </row>
    <row r="15" spans="1:56" ht="15.75" thickBot="1" x14ac:dyDescent="0.3">
      <c r="A15" s="1234"/>
      <c r="B15" s="1235"/>
      <c r="C15" s="1235"/>
      <c r="D15" s="1235"/>
      <c r="E15" s="1235"/>
      <c r="F15" s="1236"/>
      <c r="G15" s="194"/>
      <c r="H15" s="509"/>
      <c r="I15" s="1237" t="s">
        <v>217</v>
      </c>
      <c r="J15" s="1163"/>
      <c r="K15" s="1163"/>
      <c r="L15" s="1163"/>
      <c r="M15" s="1163"/>
      <c r="N15" s="1163"/>
      <c r="O15" s="1163"/>
      <c r="P15" s="1163"/>
      <c r="Q15" s="461"/>
      <c r="R15" s="461"/>
      <c r="S15" s="461"/>
      <c r="T15" s="461"/>
      <c r="V15" s="434"/>
      <c r="Z15" s="863"/>
      <c r="AA15" s="507"/>
      <c r="AB15"/>
    </row>
    <row r="16" spans="1:56" ht="18" customHeight="1" thickBot="1" x14ac:dyDescent="0.55000000000000004">
      <c r="A16" s="521"/>
      <c r="B16" s="521"/>
      <c r="C16" s="521"/>
      <c r="D16" s="521"/>
      <c r="E16" s="521"/>
      <c r="F16" s="521"/>
      <c r="G16" s="194"/>
      <c r="H16" s="509"/>
      <c r="I16" s="509"/>
      <c r="J16" s="509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Z16" s="455"/>
      <c r="AA16" s="508" t="str">
        <f>IF(Z16=TRUE,$Y$7,"")</f>
        <v/>
      </c>
      <c r="AB16" s="455"/>
      <c r="AF16" s="577"/>
      <c r="AG16" s="685"/>
      <c r="AH16" s="558"/>
      <c r="AI16" s="577"/>
      <c r="AJ16" s="685"/>
      <c r="AK16" s="558"/>
      <c r="AL16" s="558"/>
      <c r="AM16" s="569"/>
      <c r="AN16" s="569"/>
      <c r="AO16" s="569"/>
      <c r="AP16" s="569"/>
      <c r="AQ16" s="569"/>
      <c r="AR16" s="569"/>
      <c r="AS16" s="569"/>
      <c r="AT16" s="569"/>
      <c r="AU16" s="569"/>
      <c r="AV16" s="569"/>
      <c r="AW16" s="569"/>
      <c r="AX16" s="569"/>
      <c r="AY16" s="569"/>
      <c r="AZ16" s="569"/>
      <c r="BA16" s="569"/>
      <c r="BB16" s="569"/>
      <c r="BC16" s="569"/>
      <c r="BD16" s="569"/>
    </row>
    <row r="17" spans="1:58" ht="12" customHeight="1" thickBot="1" x14ac:dyDescent="0.55000000000000004">
      <c r="A17" s="522"/>
      <c r="B17" s="522"/>
      <c r="C17" s="522"/>
      <c r="D17" s="522"/>
      <c r="E17" s="522"/>
      <c r="F17" s="522"/>
      <c r="G17" s="194"/>
      <c r="H17" s="509"/>
      <c r="I17" s="509"/>
      <c r="J17" s="509"/>
      <c r="K17" s="470"/>
      <c r="L17" s="470"/>
      <c r="M17" s="470"/>
      <c r="N17" s="470"/>
      <c r="O17" s="470"/>
      <c r="P17" s="470"/>
      <c r="Q17" s="470"/>
      <c r="R17" s="470"/>
      <c r="S17" s="470"/>
      <c r="T17" s="470"/>
      <c r="V17"/>
      <c r="Z17" s="713"/>
      <c r="AA17" s="713"/>
      <c r="AB17" s="714"/>
      <c r="AC17" s="715"/>
      <c r="AF17" s="1238" t="s">
        <v>0</v>
      </c>
      <c r="AG17" s="1239"/>
      <c r="AH17" s="584"/>
      <c r="AI17" s="1242" t="s">
        <v>105</v>
      </c>
      <c r="AJ17" s="1243"/>
    </row>
    <row r="18" spans="1:58" ht="21" customHeight="1" thickBot="1" x14ac:dyDescent="0.3">
      <c r="A18" s="838"/>
      <c r="B18" s="882">
        <f>COUNTIF(AA18:AA39,"TT")</f>
        <v>0</v>
      </c>
      <c r="C18" s="839" t="s">
        <v>322</v>
      </c>
      <c r="D18" s="840"/>
      <c r="E18" s="883"/>
      <c r="F18" s="882" t="e">
        <f ca="1">SUM(C20:E37)</f>
        <v>#N/A</v>
      </c>
      <c r="G18" s="194"/>
      <c r="H18" s="509"/>
      <c r="I18" s="1248" t="s">
        <v>172</v>
      </c>
      <c r="J18" s="1249"/>
      <c r="K18" s="1249"/>
      <c r="L18" s="1248" t="s">
        <v>0</v>
      </c>
      <c r="M18" s="1249"/>
      <c r="N18" s="1249"/>
      <c r="O18" s="1250"/>
      <c r="P18" s="1249" t="s">
        <v>105</v>
      </c>
      <c r="Q18" s="1249"/>
      <c r="R18" s="1249"/>
      <c r="S18" s="1250"/>
      <c r="T18" s="470"/>
      <c r="Z18" s="713"/>
      <c r="AA18" s="740">
        <f>L22</f>
        <v>0</v>
      </c>
      <c r="AB18" s="737">
        <f>P22</f>
        <v>0</v>
      </c>
      <c r="AC18" s="715"/>
      <c r="AF18" s="1240"/>
      <c r="AG18" s="1241"/>
      <c r="AI18" s="1244"/>
      <c r="AJ18" s="1245"/>
      <c r="AM18" s="670" t="s">
        <v>313</v>
      </c>
      <c r="AO18" s="670" t="s">
        <v>308</v>
      </c>
      <c r="AP18" s="670" t="s">
        <v>309</v>
      </c>
      <c r="AR18" s="464" t="s">
        <v>301</v>
      </c>
      <c r="AS18" s="464"/>
      <c r="AT18" s="464"/>
      <c r="AU18" s="824" t="s">
        <v>153</v>
      </c>
      <c r="AV18" s="825" t="s">
        <v>154</v>
      </c>
      <c r="AW18" s="825" t="s">
        <v>158</v>
      </c>
      <c r="AX18" s="825" t="s">
        <v>156</v>
      </c>
      <c r="AY18" s="826" t="s">
        <v>157</v>
      </c>
      <c r="BE18" s="670"/>
      <c r="BF18" s="670"/>
    </row>
    <row r="19" spans="1:58" ht="14.25" customHeight="1" thickBot="1" x14ac:dyDescent="0.3">
      <c r="A19" s="511" t="s">
        <v>138</v>
      </c>
      <c r="B19" s="720" t="s">
        <v>206</v>
      </c>
      <c r="C19" s="718" t="s">
        <v>232</v>
      </c>
      <c r="D19" s="719" t="s">
        <v>231</v>
      </c>
      <c r="E19" s="749" t="s">
        <v>207</v>
      </c>
      <c r="F19" s="515" t="s">
        <v>208</v>
      </c>
      <c r="G19" s="194"/>
      <c r="H19" s="509"/>
      <c r="I19" s="1314">
        <f>LUNDI!D1</f>
        <v>43514</v>
      </c>
      <c r="J19" s="1315"/>
      <c r="K19" s="1315"/>
      <c r="L19" s="1213">
        <f ca="1">AU19</f>
        <v>0.41666666666666702</v>
      </c>
      <c r="M19" s="1214"/>
      <c r="N19" s="1190"/>
      <c r="O19" s="1191"/>
      <c r="P19" s="1213">
        <f ca="1">AU22</f>
        <v>0</v>
      </c>
      <c r="Q19" s="1214"/>
      <c r="R19" s="1190"/>
      <c r="S19" s="1191"/>
      <c r="T19" s="576"/>
      <c r="V19" s="864" t="s">
        <v>319</v>
      </c>
      <c r="Z19" s="738" t="b">
        <v>0</v>
      </c>
      <c r="AA19" s="741" t="str">
        <f>IF(Z19=TRUE,$Z$7,"")</f>
        <v/>
      </c>
      <c r="AB19" s="739" t="b">
        <v>0</v>
      </c>
      <c r="AC19" s="715"/>
      <c r="AF19" s="700" t="s">
        <v>111</v>
      </c>
      <c r="AG19" s="701">
        <f ca="1">AM41</f>
        <v>-0.41666666666666702</v>
      </c>
      <c r="AI19" s="694" t="s">
        <v>111</v>
      </c>
      <c r="AJ19" s="695">
        <f ca="1">AN41</f>
        <v>0</v>
      </c>
      <c r="AM19" s="680">
        <f ca="1">N19-L19</f>
        <v>-0.41666666666666702</v>
      </c>
      <c r="AN19" s="804">
        <f ca="1">R19-P19</f>
        <v>0</v>
      </c>
      <c r="AO19" s="805" t="e">
        <f ca="1">IF(L20=$AA$3,N21-L21,$AL$1)</f>
        <v>#N/A</v>
      </c>
      <c r="AP19" s="806" t="e">
        <f ca="1">IF(L20=$AB$3,N21-L21,$AL$1)</f>
        <v>#N/A</v>
      </c>
      <c r="AR19" s="464" t="s">
        <v>304</v>
      </c>
      <c r="AS19" s="464"/>
      <c r="AT19" s="464"/>
      <c r="AU19" s="1427">
        <f ca="1">IF($A$12&lt;&gt;"",VLOOKUP($A$12,'Détail du lun au vend  RÉCAP '!CV7:DV150,27,FALSE),"")</f>
        <v>0.41666666666666702</v>
      </c>
      <c r="AV19" s="827">
        <f ca="1">IF($A$12&lt;&gt;"",VLOOKUP($A$12,'Détail du lun au vend  RÉCAP '!DW7:EW150,27,FALSE),"")</f>
        <v>0</v>
      </c>
      <c r="AW19" s="827">
        <f ca="1">IF($A$12&lt;&gt;"",VLOOKUP($A$12,'Détail du lun au vend  RÉCAP '!EY7:FY150,27,FALSE),"")</f>
        <v>0</v>
      </c>
      <c r="AX19" s="827">
        <f ca="1">IF($A$12&lt;&gt;"",VLOOKUP($A$12,'Détail du lun au vend  RÉCAP '!GA7:HA150,27,FALSE),"")</f>
        <v>0</v>
      </c>
      <c r="AY19" s="828">
        <f ca="1">IF($A$12&lt;&gt;"",VLOOKUP($A$12,'Détail du lun au vend  RÉCAP '!HC7:IC150,27,FALSE),"")</f>
        <v>0</v>
      </c>
      <c r="BE19" s="670"/>
      <c r="BF19" s="670"/>
    </row>
    <row r="20" spans="1:58" ht="14.25" customHeight="1" thickBot="1" x14ac:dyDescent="0.3">
      <c r="A20" s="512" t="s">
        <v>211</v>
      </c>
      <c r="B20" s="750" t="e">
        <f ca="1">IF(A12&lt;&gt;"",VLOOKUP(A12,'Détail du lun au vend  RÉCAP '!O7:CH150,4,FALSE),"")</f>
        <v>#N/A</v>
      </c>
      <c r="C20" s="758" t="e">
        <f ca="1">IF(A12&lt;&gt;"",VLOOKUP(A12,'Détail du lun au vend  RÉCAP '!O7:CH150,17,FALSE),"")</f>
        <v>#N/A</v>
      </c>
      <c r="D20" s="759" t="e">
        <f ca="1">IF(A12&lt;&gt;"",VLOOKUP(A12,'Détail du lun au vend  RÉCAP '!O7:CH150,18,FALSE),"")</f>
        <v>#N/A</v>
      </c>
      <c r="E20" s="756" t="e">
        <f ca="1">IF(A12&lt;&gt;"",VLOOKUP(A12,'Détail du lun au vend  RÉCAP '!O7:CH150,27,FALSE),"")</f>
        <v>#N/A</v>
      </c>
      <c r="F20" s="518" t="e">
        <f ca="1">IF(A12&lt;&gt;"",VLOOKUP(A12,'Détail du lun au vend  RÉCAP '!O7:CU150,75,FALSE),"")</f>
        <v>#N/A</v>
      </c>
      <c r="G20" s="1225"/>
      <c r="H20" s="509"/>
      <c r="I20" s="1311"/>
      <c r="J20" s="1310"/>
      <c r="K20" s="1310"/>
      <c r="L20" s="1195" t="e">
        <f ca="1">IF(B20=$Y$1,$Y$3,IF(C20=$Z$1,$Z$3,IF(E20=$AA$1,$AA$3,IF(B20=$Y$2,$Y$3,IF(C20=$Z$2,$Z$3,IF(E20=$AA$2,$AA$3,IF(F20=$AB$1,$AB$3,IF(D20=$AC$1,$AC$3,""))))))))</f>
        <v>#N/A</v>
      </c>
      <c r="M20" s="1196"/>
      <c r="N20" s="1196"/>
      <c r="O20" s="1197"/>
      <c r="P20" s="1195" t="e">
        <f ca="1">IF(B21=$Y$1,$Y$3,IF(C21=$Z$1,$Z$3,IF(E21=$AA$1,$AA$3,IF(B21=$Y$2,$Y$3,IF(C21=$Z$2,$Z$3,IF(E21=$AA$2,$AA$3,IF(F21=$AB$1,$AB$3,IF(D21=$AC$1,$AC$3,""))))))))</f>
        <v>#N/A</v>
      </c>
      <c r="Q20" s="1196"/>
      <c r="R20" s="1196"/>
      <c r="S20" s="1197"/>
      <c r="T20" s="53"/>
      <c r="V20" s="744" t="s">
        <v>21</v>
      </c>
      <c r="Z20" s="713"/>
      <c r="AA20" s="742" t="str">
        <f>IF(AB19=TRUE,$Z$7,"")</f>
        <v/>
      </c>
      <c r="AB20" s="714"/>
      <c r="AC20" s="715"/>
      <c r="AF20" s="702" t="s">
        <v>100</v>
      </c>
      <c r="AG20" s="703" t="e">
        <f ca="1">AM40</f>
        <v>#N/A</v>
      </c>
      <c r="AI20" s="696" t="s">
        <v>100</v>
      </c>
      <c r="AJ20" s="697" t="e">
        <f ca="1">AN40</f>
        <v>#N/A</v>
      </c>
      <c r="AM20" s="811" t="e">
        <f ca="1">IF(L20=$Z$3,N21-L21,IF(L20=$AC$3,N21-L21,$AL$1))</f>
        <v>#N/A</v>
      </c>
      <c r="AN20" s="809" t="e">
        <f ca="1">IF(P20=$Z$3,R21-P21,IF(P20=$AC$3,R21-P21,$AL$1))</f>
        <v>#N/A</v>
      </c>
      <c r="AO20" s="812" t="e">
        <f ca="1">IF(P20=$AA$3,R21-P21,$AL$1)</f>
        <v>#N/A</v>
      </c>
      <c r="AP20" s="812" t="e">
        <f ca="1">IF(P20=$AB$3,R21-P21,$AL$1)</f>
        <v>#N/A</v>
      </c>
      <c r="AR20" s="464" t="s">
        <v>305</v>
      </c>
      <c r="AS20" s="464"/>
      <c r="AT20" s="464"/>
      <c r="AU20" s="829"/>
      <c r="AV20" s="830"/>
      <c r="AW20" s="830"/>
      <c r="AX20" s="830"/>
      <c r="AY20" s="831"/>
      <c r="BE20" s="670"/>
      <c r="BF20" s="670"/>
    </row>
    <row r="21" spans="1:58" ht="14.25" customHeight="1" thickBot="1" x14ac:dyDescent="0.3">
      <c r="A21" s="513" t="s">
        <v>212</v>
      </c>
      <c r="B21" s="751" t="e">
        <f ca="1">IF(A12&lt;&gt;"",VLOOKUP(A12,'Détail du lun au vend  RÉCAP '!O7:CH150,40,FALSE),"")</f>
        <v>#N/A</v>
      </c>
      <c r="C21" s="761" t="e">
        <f ca="1">IF(A12&lt;&gt;"",VLOOKUP(A12,'Détail du lun au vend  RÉCAP '!O7:CH150,53,FALSE),"")</f>
        <v>#N/A</v>
      </c>
      <c r="D21" s="762" t="e">
        <f ca="1">IF(A12&lt;&gt;"",VLOOKUP(A12,'Détail du lun au vend  RÉCAP '!O7:CH150,54,FALSE),"")</f>
        <v>#N/A</v>
      </c>
      <c r="E21" s="757" t="e">
        <f ca="1">IF(A12&lt;&gt;"",VLOOKUP(A12,'Détail du lun au vend  RÉCAP '!O7:CH150,63,FALSE),"")</f>
        <v>#N/A</v>
      </c>
      <c r="F21" s="519" t="e">
        <f ca="1">IF(A12&lt;&gt;"",VLOOKUP(A12,'Détail du lun au vend  RÉCAP '!O7:CU150,81,FALSE),"")</f>
        <v>#N/A</v>
      </c>
      <c r="G21" s="1225"/>
      <c r="H21" s="509"/>
      <c r="I21" s="1311"/>
      <c r="J21" s="1310"/>
      <c r="K21" s="1310"/>
      <c r="L21" s="1188" t="e">
        <f ca="1">IF(L20=$AA$3,$AF$6,IF(L20=$AB$3,$AI$6,IF(L20=$Z$3,AU26,IF(L20=$AC$3,AU27,$AL$1))))</f>
        <v>#N/A</v>
      </c>
      <c r="M21" s="1189"/>
      <c r="N21" s="1174" t="e">
        <f ca="1">IF(L20=$AA$3,AG6,IF(L20=$AB$3,AJ6,IF(L20=$Z$3,BB26,IF(L20=$AC$3,BB27,$AL$1))))</f>
        <v>#N/A</v>
      </c>
      <c r="O21" s="1175"/>
      <c r="P21" s="1255" t="e">
        <f ca="1">IF(P20=$AA$3,AF10,IF(P20=$AB$3,AI10,IF(P20=$Z$3,AU29,IF(P20=$AC$3,AU30,$AL$1))))</f>
        <v>#N/A</v>
      </c>
      <c r="Q21" s="1256"/>
      <c r="R21" s="1174" t="e">
        <f ca="1">IF(P20=$AA$3,AG10,IF(P20=$AB$3,AJ10,IF(P20=$Z$3,BB29,IF(P20=$AC$3,BB30,$AL$1))))</f>
        <v>#N/A</v>
      </c>
      <c r="S21" s="1175"/>
      <c r="T21" s="53"/>
      <c r="Z21" s="713"/>
      <c r="AA21" s="713"/>
      <c r="AB21" s="714"/>
      <c r="AC21" s="715"/>
      <c r="AF21" s="702" t="s">
        <v>106</v>
      </c>
      <c r="AG21" s="703" t="e">
        <f ca="1">AO38</f>
        <v>#N/A</v>
      </c>
      <c r="AI21" s="696" t="s">
        <v>106</v>
      </c>
      <c r="AJ21" s="697" t="e">
        <f ca="1">AO39</f>
        <v>#N/A</v>
      </c>
      <c r="AM21" s="681"/>
      <c r="AN21" s="729"/>
      <c r="AO21" s="807"/>
      <c r="AP21" s="808"/>
      <c r="AR21" s="464"/>
      <c r="AS21" s="464"/>
      <c r="AT21" s="464"/>
      <c r="AU21" s="832" t="s">
        <v>153</v>
      </c>
      <c r="AV21" s="833" t="s">
        <v>154</v>
      </c>
      <c r="AW21" s="833" t="s">
        <v>158</v>
      </c>
      <c r="AX21" s="833" t="s">
        <v>156</v>
      </c>
      <c r="AY21" s="834" t="s">
        <v>157</v>
      </c>
      <c r="BE21" s="670"/>
      <c r="BF21" s="670"/>
    </row>
    <row r="22" spans="1:58" ht="14.25" customHeight="1" thickBot="1" x14ac:dyDescent="0.3">
      <c r="A22" s="721"/>
      <c r="B22" s="722"/>
      <c r="C22" s="722"/>
      <c r="D22" s="722"/>
      <c r="E22" s="722"/>
      <c r="F22" s="722"/>
      <c r="G22" s="1225"/>
      <c r="H22" s="509"/>
      <c r="I22" s="1312"/>
      <c r="J22" s="1313"/>
      <c r="K22" s="1313"/>
      <c r="L22" s="1176"/>
      <c r="M22" s="1177"/>
      <c r="N22" s="1177"/>
      <c r="O22" s="1178"/>
      <c r="P22" s="1176"/>
      <c r="Q22" s="1177"/>
      <c r="R22" s="1177"/>
      <c r="S22" s="1178"/>
      <c r="T22" s="53"/>
      <c r="Z22" s="713"/>
      <c r="AA22" s="740">
        <f>L26</f>
        <v>0</v>
      </c>
      <c r="AB22" s="737">
        <f>P26</f>
        <v>0</v>
      </c>
      <c r="AC22" s="715"/>
      <c r="AF22" s="704" t="s">
        <v>51</v>
      </c>
      <c r="AG22" s="705" t="e">
        <f ca="1">AP38</f>
        <v>#N/A</v>
      </c>
      <c r="AI22" s="698" t="s">
        <v>51</v>
      </c>
      <c r="AJ22" s="699" t="e">
        <f ca="1">AP39</f>
        <v>#N/A</v>
      </c>
      <c r="AM22" s="681"/>
      <c r="AN22" s="729"/>
      <c r="AO22" s="807"/>
      <c r="AP22" s="808"/>
      <c r="AR22" s="464"/>
      <c r="AS22" s="464"/>
      <c r="AT22" s="464"/>
      <c r="AU22" s="835">
        <f ca="1">IF($A$12&lt;&gt;"",VLOOKUP($A$12,'Détail du lun au vend  RÉCAP '!IG7:JG150,27,FALSE),"")</f>
        <v>0</v>
      </c>
      <c r="AV22" s="836">
        <f ca="1">IF($A$12&lt;&gt;"",VLOOKUP($A$12,'Détail du lun au vend  RÉCAP '!JI7:KI150,27,FALSE),"")</f>
        <v>0</v>
      </c>
      <c r="AW22" s="836">
        <f ca="1">IF($A$12&lt;&gt;"",VLOOKUP($A$12,'Détail du lun au vend  RÉCAP '!KK7:LK150,27,FALSE),"")</f>
        <v>0</v>
      </c>
      <c r="AX22" s="836">
        <f ca="1">IF($A$12&lt;&gt;"",VLOOKUP($A$12,'Détail du lun au vend  RÉCAP '!LM7:MM150,27,FALSE),"")</f>
        <v>0</v>
      </c>
      <c r="AY22" s="837">
        <f ca="1">IF($A$12&lt;&gt;"",VLOOKUP($A$12,'Détail du lun au vend  RÉCAP '!MP7:NP150,27,FALSE),"")</f>
        <v>0</v>
      </c>
      <c r="BE22" s="670"/>
      <c r="BF22" s="670"/>
    </row>
    <row r="23" spans="1:58" ht="14.25" customHeight="1" thickBot="1" x14ac:dyDescent="0.3">
      <c r="A23" s="511" t="s">
        <v>139</v>
      </c>
      <c r="B23" s="720" t="s">
        <v>206</v>
      </c>
      <c r="C23" s="718" t="s">
        <v>232</v>
      </c>
      <c r="D23" s="719" t="s">
        <v>231</v>
      </c>
      <c r="E23" s="749" t="s">
        <v>207</v>
      </c>
      <c r="F23" s="515" t="s">
        <v>208</v>
      </c>
      <c r="G23" s="194"/>
      <c r="H23" s="509"/>
      <c r="I23" s="1314">
        <f>I19+1</f>
        <v>43515</v>
      </c>
      <c r="J23" s="1315"/>
      <c r="K23" s="1315"/>
      <c r="L23" s="1213">
        <f ca="1">AV19</f>
        <v>0</v>
      </c>
      <c r="M23" s="1214"/>
      <c r="N23" s="1190"/>
      <c r="O23" s="1191"/>
      <c r="P23" s="1215">
        <f ca="1">AV22</f>
        <v>0</v>
      </c>
      <c r="Q23" s="1214"/>
      <c r="R23" s="1190"/>
      <c r="S23" s="1191"/>
      <c r="T23" s="576"/>
      <c r="U23" s="454"/>
      <c r="V23" s="864" t="s">
        <v>319</v>
      </c>
      <c r="Z23" s="738" t="b">
        <v>0</v>
      </c>
      <c r="AA23" s="741" t="str">
        <f>IF(Z23=TRUE,$Z$7,"")</f>
        <v/>
      </c>
      <c r="AB23" s="743" t="b">
        <v>0</v>
      </c>
      <c r="AC23" s="715"/>
      <c r="AM23" s="680">
        <f ca="1">N23-L23</f>
        <v>0</v>
      </c>
      <c r="AN23" s="804">
        <f ca="1">R23-P23</f>
        <v>0</v>
      </c>
      <c r="AO23" s="805" t="e">
        <f ca="1">IF(L24=$AA$3,N25-L25,$AL$1)</f>
        <v>#N/A</v>
      </c>
      <c r="AP23" s="806" t="e">
        <f ca="1">IF(L24=$AB$3,N25-L25,$AL$1)</f>
        <v>#N/A</v>
      </c>
      <c r="AR23" s="464"/>
      <c r="AS23" s="464"/>
      <c r="AT23" s="464"/>
      <c r="AU23" s="723"/>
      <c r="AV23" s="723"/>
      <c r="AW23" s="723"/>
      <c r="AX23" s="723"/>
      <c r="AY23" s="723"/>
      <c r="BE23" s="670"/>
      <c r="BF23" s="670"/>
    </row>
    <row r="24" spans="1:58" ht="14.25" customHeight="1" thickBot="1" x14ac:dyDescent="0.3">
      <c r="A24" s="512" t="s">
        <v>211</v>
      </c>
      <c r="B24" s="750" t="e">
        <f ca="1">IF(A12&lt;&gt;"",VLOOKUP(A12,'Détail du lun au vend  RÉCAP '!O7:CH150,7,FALSE),"")</f>
        <v>#N/A</v>
      </c>
      <c r="C24" s="758" t="e">
        <f ca="1">IF(A12&lt;&gt;"",VLOOKUP(A12,'Détail du lun au vend  RÉCAP '!O7:CH150,19,FALSE),"")</f>
        <v>#N/A</v>
      </c>
      <c r="D24" s="759" t="e">
        <f ca="1">IF(A12&lt;&gt;"",VLOOKUP(A12,'Détail du lun au vend  RÉCAP '!O7:CH150,20,FALSE),"")</f>
        <v>#N/A</v>
      </c>
      <c r="E24" s="756" t="e">
        <f ca="1">IF(A12&lt;&gt;"",VLOOKUP(A12,'Détail du lun au vend  RÉCAP '!O7:CH150,29,FALSE),"")</f>
        <v>#N/A</v>
      </c>
      <c r="F24" s="518" t="e">
        <f ca="1">IF(A12&lt;&gt;"",VLOOKUP(A12,'Détail du lun au vend  RÉCAP '!O7:CU150,76,FALSE),"")</f>
        <v>#N/A</v>
      </c>
      <c r="G24" s="194"/>
      <c r="H24" s="509"/>
      <c r="I24" s="1311"/>
      <c r="J24" s="1310"/>
      <c r="K24" s="1310"/>
      <c r="L24" s="1195" t="e">
        <f ca="1">IF(B24=$Y$1,$Y$3,IF(C24=$Z$1,$Z$3,IF(E24=$AA$1,$AA$3,IF(B24=$Y$2,$Y$3,IF(C24=$Z$2,$Z$3,IF(E24=$AA$2,$AA$3,IF(F24=$AB$1,$AB$3,IF(D24=$AC$1,$AC$3,""))))))))</f>
        <v>#N/A</v>
      </c>
      <c r="M24" s="1196"/>
      <c r="N24" s="1196"/>
      <c r="O24" s="1197"/>
      <c r="P24" s="1196" t="e">
        <f ca="1">IF(B25=$Y$1,$Y$3,IF(C25=$Z$1,$Z$3,IF(E25=$AA$1,$AA$3,IF(B25=$Y$2,$Y$3,IF(C25=$Z$2,$Z$3,IF(E25=$AA$2,$AA$3,IF(F25=$AB$1,$AB$3,IF(D25=$AC$1,$AC$3,""))))))))</f>
        <v>#N/A</v>
      </c>
      <c r="Q24" s="1196"/>
      <c r="R24" s="1196"/>
      <c r="S24" s="1197"/>
      <c r="T24" s="53"/>
      <c r="V24" s="745" t="s">
        <v>21</v>
      </c>
      <c r="Z24" s="713"/>
      <c r="AA24" s="742" t="str">
        <f>IF(AB23=TRUE,$Z$7,"")</f>
        <v/>
      </c>
      <c r="AB24" s="714"/>
      <c r="AC24" s="715"/>
      <c r="AF24" s="1216" t="s">
        <v>311</v>
      </c>
      <c r="AG24" s="1217"/>
      <c r="AI24" s="1216" t="s">
        <v>310</v>
      </c>
      <c r="AJ24" s="1217"/>
      <c r="AM24" s="811" t="e">
        <f ca="1">IF(L24=$Z$3,N25-L25,IF(L24=$AC$3,N25-L25,$AL$1))</f>
        <v>#N/A</v>
      </c>
      <c r="AN24" s="809" t="e">
        <f ca="1">IF(P24=$Z$3,R25-P25,IF(P24=$AC$3,R25-P25,$AL$1))</f>
        <v>#N/A</v>
      </c>
      <c r="AO24" s="812" t="e">
        <f ca="1">IF(P24=$AA$3,R25-P25,$AL$1)</f>
        <v>#N/A</v>
      </c>
      <c r="AP24" s="812" t="e">
        <f ca="1">IF(P24=$AB$3,R25-P25,$AL$1)</f>
        <v>#N/A</v>
      </c>
      <c r="AR24" s="464"/>
      <c r="AS24" s="464"/>
      <c r="AT24" s="464"/>
      <c r="AU24" s="723"/>
      <c r="AV24" s="723"/>
      <c r="AW24" s="723"/>
      <c r="AX24" s="723"/>
      <c r="AY24" s="723"/>
      <c r="BE24" s="670"/>
      <c r="BF24" s="670"/>
    </row>
    <row r="25" spans="1:58" ht="14.25" customHeight="1" thickBot="1" x14ac:dyDescent="0.3">
      <c r="A25" s="513" t="s">
        <v>212</v>
      </c>
      <c r="B25" s="751" t="e">
        <f ca="1">IF(A12&lt;&gt;"",VLOOKUP(A12,'Détail du lun au vend  RÉCAP '!O7:CH150,43,FALSE),"")</f>
        <v>#N/A</v>
      </c>
      <c r="C25" s="761" t="e">
        <f ca="1">IF(A12&lt;&gt;"",VLOOKUP(A12,'Détail du lun au vend  RÉCAP '!O7:CH150,55,FALSE),"")</f>
        <v>#N/A</v>
      </c>
      <c r="D25" s="762" t="e">
        <f ca="1">IF(A12&lt;&gt;"",VLOOKUP(A12,'Détail du lun au vend  RÉCAP '!O7:CH150,56,FALSE),"")</f>
        <v>#N/A</v>
      </c>
      <c r="E25" s="757" t="e">
        <f ca="1">IF(A12&lt;&gt;"",VLOOKUP(A12,'Détail du lun au vend  RÉCAP '!O7:CH150,65,FALSE),"")</f>
        <v>#N/A</v>
      </c>
      <c r="F25" s="519" t="e">
        <f ca="1">IF(A12&lt;&gt;"",VLOOKUP(A12,'Détail du lun au vend  RÉCAP '!O7:CU150,82,FALSE),"")</f>
        <v>#N/A</v>
      </c>
      <c r="G25" s="194"/>
      <c r="H25" s="509"/>
      <c r="I25" s="1311"/>
      <c r="J25" s="1310"/>
      <c r="K25" s="1310"/>
      <c r="L25" s="1188" t="e">
        <f ca="1">IF(L24=$AA$3,$AF$6,IF(L24=$AB$3,$AI$6,IF(L24=$Z$3,AV26,IF(L24=$AC$3,AV27,$AL$1))))</f>
        <v>#N/A</v>
      </c>
      <c r="M25" s="1189"/>
      <c r="N25" s="1174" t="e">
        <f ca="1">IF(L24=$AA$3,AG6,IF(L24=$AB$3,AJ6,IF(L24=$Z$3,BC26,IF(L24=$AC$3,BC27,$AL$1))))</f>
        <v>#N/A</v>
      </c>
      <c r="O25" s="1175"/>
      <c r="P25" s="1188" t="e">
        <f ca="1">IF(P24=$AA$3,AF10,IF(P24=$AB$3,AI10,IF(P24=$Z$3,AV29,IF(P24=$AC$3,AV30,$AL$1))))</f>
        <v>#N/A</v>
      </c>
      <c r="Q25" s="1189"/>
      <c r="R25" s="1174" t="e">
        <f ca="1">IF(P24=$AA$3,AG10,IF(P24=$AB$3,AJ10,IF(P24=$Z$3,BC29,IF(P24=$AC$3,BC30,$AL$1))))</f>
        <v>#N/A</v>
      </c>
      <c r="S25" s="1175"/>
      <c r="T25" s="53"/>
      <c r="Z25" s="713"/>
      <c r="AA25" s="713"/>
      <c r="AB25" s="714"/>
      <c r="AC25" s="715"/>
      <c r="AF25" s="1217"/>
      <c r="AG25" s="1217"/>
      <c r="AI25" s="1217"/>
      <c r="AJ25" s="1217"/>
      <c r="AM25" s="681"/>
      <c r="AN25" s="729"/>
      <c r="AO25" s="807"/>
      <c r="AP25" s="808"/>
      <c r="AR25" s="464"/>
      <c r="AS25" s="464"/>
      <c r="AT25" s="464"/>
      <c r="AU25" s="560" t="s">
        <v>153</v>
      </c>
      <c r="AV25" s="560" t="s">
        <v>154</v>
      </c>
      <c r="AW25" s="560" t="s">
        <v>158</v>
      </c>
      <c r="AX25" s="560" t="s">
        <v>156</v>
      </c>
      <c r="AY25" s="560" t="s">
        <v>157</v>
      </c>
      <c r="BB25" s="560" t="s">
        <v>153</v>
      </c>
      <c r="BC25" s="560" t="s">
        <v>154</v>
      </c>
      <c r="BD25" s="560" t="s">
        <v>158</v>
      </c>
      <c r="BE25" s="560" t="s">
        <v>156</v>
      </c>
      <c r="BF25" s="560" t="s">
        <v>157</v>
      </c>
    </row>
    <row r="26" spans="1:58" ht="14.25" customHeight="1" thickBot="1" x14ac:dyDescent="0.3">
      <c r="A26" s="721"/>
      <c r="B26" s="722"/>
      <c r="C26" s="722"/>
      <c r="D26" s="722"/>
      <c r="E26" s="722"/>
      <c r="F26" s="722"/>
      <c r="G26" s="194"/>
      <c r="H26" s="509"/>
      <c r="I26" s="1312"/>
      <c r="J26" s="1313"/>
      <c r="K26" s="1313"/>
      <c r="L26" s="1176"/>
      <c r="M26" s="1177"/>
      <c r="N26" s="1177"/>
      <c r="O26" s="1178"/>
      <c r="P26" s="1177"/>
      <c r="Q26" s="1177"/>
      <c r="R26" s="1177"/>
      <c r="S26" s="1178"/>
      <c r="T26" s="53"/>
      <c r="Z26" s="713"/>
      <c r="AA26" s="737">
        <f>L30</f>
        <v>0</v>
      </c>
      <c r="AB26" s="737">
        <f>P30</f>
        <v>0</v>
      </c>
      <c r="AC26" s="715"/>
      <c r="AF26" s="1217"/>
      <c r="AG26" s="1217"/>
      <c r="AI26" s="1217"/>
      <c r="AJ26" s="1217"/>
      <c r="AM26" s="681"/>
      <c r="AN26" s="729"/>
      <c r="AO26" s="807"/>
      <c r="AP26" s="808"/>
      <c r="AR26" s="724" t="s">
        <v>100</v>
      </c>
      <c r="AS26" s="725"/>
      <c r="AT26" s="725" t="s">
        <v>302</v>
      </c>
      <c r="AU26" s="818" t="e">
        <f ca="1">IF($A$12&lt;&gt;"",VLOOKUP($A$12,'Détail du lun au vend  RÉCAP '!NS7:OP150,2,FALSE),"")</f>
        <v>#N/A</v>
      </c>
      <c r="AV26" s="818" t="e">
        <f ca="1">IF($A$12&lt;&gt;"",VLOOKUP($A$12,'Détail du lun au vend  RÉCAP '!NS7:OP150,6,FALSE),"")</f>
        <v>#N/A</v>
      </c>
      <c r="AW26" s="818" t="e">
        <f ca="1">IF($A$12&lt;&gt;"",VLOOKUP($A$12,'Détail du lun au vend  RÉCAP '!NS7:OP150,10,FALSE),"")</f>
        <v>#N/A</v>
      </c>
      <c r="AX26" s="818" t="e">
        <f ca="1">IF($A$12&lt;&gt;"",VLOOKUP($A$12,'Détail du lun au vend  RÉCAP '!NS7:OP150,14,FALSE),"")</f>
        <v>#N/A</v>
      </c>
      <c r="AY26" s="819" t="e">
        <f ca="1">IF($A$12&lt;&gt;"",VLOOKUP($A$12,'Détail du lun au vend  RÉCAP '!NS7:OP150,18,FALSE),"")</f>
        <v>#N/A</v>
      </c>
      <c r="AZ26" s="727"/>
      <c r="BA26" s="725" t="s">
        <v>302</v>
      </c>
      <c r="BB26" s="673" t="e">
        <f ca="1">IF($A$12&lt;&gt;"",VLOOKUP($A$12,'Détail du lun au vend  RÉCAP '!ON7:PH150,2,FALSE),"")</f>
        <v>#N/A</v>
      </c>
      <c r="BC26" s="673" t="e">
        <f ca="1">IF($A$12&lt;&gt;"",VLOOKUP($A$12,'Détail du lun au vend  RÉCAP '!ON7:PH150,6,FALSE),"")</f>
        <v>#N/A</v>
      </c>
      <c r="BD26" s="673" t="e">
        <f ca="1">IF($A$12&lt;&gt;"",VLOOKUP($A$12,'Détail du lun au vend  RÉCAP '!ON7:PH150,10,FALSE),"")</f>
        <v>#N/A</v>
      </c>
      <c r="BE26" s="673" t="e">
        <f ca="1">IF($A$12&lt;&gt;"",VLOOKUP($A$12,'Détail du lun au vend  RÉCAP '!ON7:PH150,14,FALSE),"")</f>
        <v>#N/A</v>
      </c>
      <c r="BF26" s="674" t="e">
        <f ca="1">IF($A$12&lt;&gt;"",VLOOKUP($A$12,'Détail du lun au vend  RÉCAP '!ON7:PH150,18,FALSE),"")</f>
        <v>#N/A</v>
      </c>
    </row>
    <row r="27" spans="1:58" ht="14.25" customHeight="1" thickBot="1" x14ac:dyDescent="0.3">
      <c r="A27" s="511" t="s">
        <v>140</v>
      </c>
      <c r="B27" s="720" t="s">
        <v>206</v>
      </c>
      <c r="C27" s="718" t="s">
        <v>232</v>
      </c>
      <c r="D27" s="719" t="s">
        <v>231</v>
      </c>
      <c r="E27" s="749" t="s">
        <v>207</v>
      </c>
      <c r="F27" s="515" t="s">
        <v>208</v>
      </c>
      <c r="G27" s="194"/>
      <c r="H27" s="509"/>
      <c r="I27" s="1314">
        <f>I23+1</f>
        <v>43516</v>
      </c>
      <c r="J27" s="1315"/>
      <c r="K27" s="1315"/>
      <c r="L27" s="1213">
        <f ca="1">AW19</f>
        <v>0</v>
      </c>
      <c r="M27" s="1214"/>
      <c r="N27" s="1190"/>
      <c r="O27" s="1191"/>
      <c r="P27" s="1215">
        <f ca="1">AW22</f>
        <v>0</v>
      </c>
      <c r="Q27" s="1214"/>
      <c r="R27" s="1190"/>
      <c r="S27" s="1191"/>
      <c r="T27" s="576"/>
      <c r="V27" s="864" t="s">
        <v>319</v>
      </c>
      <c r="W27" s="508"/>
      <c r="X27" s="455"/>
      <c r="Z27" s="712" t="b">
        <v>0</v>
      </c>
      <c r="AA27" s="716" t="str">
        <f>IF(Z27=TRUE,$Z$7,"")</f>
        <v/>
      </c>
      <c r="AB27" s="717" t="b">
        <v>0</v>
      </c>
      <c r="AC27" s="715"/>
      <c r="AF27" s="1217"/>
      <c r="AG27" s="1217"/>
      <c r="AH27" s="584"/>
      <c r="AI27" s="1217"/>
      <c r="AJ27" s="1217"/>
      <c r="AM27" s="680">
        <f ca="1">N27-L27</f>
        <v>0</v>
      </c>
      <c r="AN27" s="804">
        <f ca="1">R27-P27</f>
        <v>0</v>
      </c>
      <c r="AO27" s="805" t="e">
        <f ca="1">IF(L28=$AA$3,N29-L29,$AL$1)</f>
        <v>#N/A</v>
      </c>
      <c r="AP27" s="806" t="e">
        <f ca="1">IF(L28=$AB$3,N29-L29,$AL$1)</f>
        <v>#N/A</v>
      </c>
      <c r="AR27" s="728" t="s">
        <v>301</v>
      </c>
      <c r="AS27" s="465"/>
      <c r="AT27" s="465" t="s">
        <v>231</v>
      </c>
      <c r="AU27" s="726" t="e">
        <f ca="1">IF($A$12&lt;&gt;"",VLOOKUP($A$12,'Détail du lun au vend  RÉCAP '!NS7:OP150,3,FALSE),"")</f>
        <v>#N/A</v>
      </c>
      <c r="AV27" s="726" t="e">
        <f ca="1">IF($A$12&lt;&gt;"",VLOOKUP($A$12,'Détail du lun au vend  RÉCAP '!NS7:OP150,7,FALSE),"")</f>
        <v>#N/A</v>
      </c>
      <c r="AW27" s="726" t="e">
        <f ca="1">IF($A$12&lt;&gt;"",VLOOKUP($A$12,'Détail du lun au vend  RÉCAP '!NS7:OP150,11,FALSE),"")</f>
        <v>#N/A</v>
      </c>
      <c r="AX27" s="726" t="e">
        <f ca="1">IF($A$12&lt;&gt;"",VLOOKUP($A$12,'Détail du lun au vend  RÉCAP '!NS7:OP150,15,FALSE),"")</f>
        <v>#N/A</v>
      </c>
      <c r="AY27" s="820" t="e">
        <f ca="1">IF($A$12&lt;&gt;"",VLOOKUP($A$12,'Détail du lun au vend  RÉCAP '!NS7:OP150,19,FALSE),"")</f>
        <v>#N/A</v>
      </c>
      <c r="AZ27" s="729"/>
      <c r="BA27" s="465" t="s">
        <v>231</v>
      </c>
      <c r="BB27" s="672" t="e">
        <f ca="1">IF($A$12&lt;&gt;"",VLOOKUP($A$12,'Détail du lun au vend  RÉCAP '!ON7:PH150,3,FALSE),"")</f>
        <v>#N/A</v>
      </c>
      <c r="BC27" s="672" t="e">
        <f ca="1">IF($A$12&lt;&gt;"",VLOOKUP($A$12,'Détail du lun au vend  RÉCAP '!ON7:PH150,7,FALSE),"")</f>
        <v>#N/A</v>
      </c>
      <c r="BD27" s="672" t="e">
        <f ca="1">IF($A$12&lt;&gt;"",VLOOKUP($A$12,'Détail du lun au vend  RÉCAP '!ON7:PH150,11,FALSE),"")</f>
        <v>#N/A</v>
      </c>
      <c r="BE27" s="672" t="e">
        <f ca="1">IF($A$12&lt;&gt;"",VLOOKUP($A$12,'Détail du lun au vend  RÉCAP '!ON7:PH150,15,FALSE),"")</f>
        <v>#N/A</v>
      </c>
      <c r="BF27" s="675" t="e">
        <f ca="1">IF($A$12&lt;&gt;"",VLOOKUP($A$12,'Détail du lun au vend  RÉCAP '!ON7:PH150,19,FALSE),"")</f>
        <v>#N/A</v>
      </c>
    </row>
    <row r="28" spans="1:58" ht="14.25" customHeight="1" thickBot="1" x14ac:dyDescent="0.3">
      <c r="A28" s="512" t="s">
        <v>211</v>
      </c>
      <c r="B28" s="750" t="e">
        <f ca="1">IF(A12&lt;&gt;"",VLOOKUP(A12,'Détail du lun au vend  RÉCAP '!O7:CH150,10,FALSE),"")</f>
        <v>#N/A</v>
      </c>
      <c r="C28" s="760" t="e">
        <f ca="1">IF(A12&lt;&gt;"",VLOOKUP(A12,'Détail du lun au vend  RÉCAP '!O7:CH150,21,FALSE),"")</f>
        <v>#N/A</v>
      </c>
      <c r="D28" s="759" t="e">
        <f ca="1">IF(A12&lt;&gt;"",VLOOKUP(A12,'Détail du lun au vend  RÉCAP '!O7:CH150,22,FALSE),"")</f>
        <v>#N/A</v>
      </c>
      <c r="E28" s="756" t="e">
        <f ca="1">IF(A12&lt;&gt;"",VLOOKUP(A12,'Détail du lun au vend  RÉCAP '!O7:CH150,31,FALSE),"")</f>
        <v>#N/A</v>
      </c>
      <c r="F28" s="518" t="e">
        <f ca="1">IF(A12&lt;&gt;"",VLOOKUP(A12,'Détail du lun au vend  RÉCAP '!O7:CU150,77,FALSE),"")</f>
        <v>#N/A</v>
      </c>
      <c r="G28" s="194"/>
      <c r="H28" s="509"/>
      <c r="I28" s="1311"/>
      <c r="J28" s="1310"/>
      <c r="K28" s="1310"/>
      <c r="L28" s="1195" t="e">
        <f ca="1">IF(B28=$Y$1,$Y$3,IF(C28=$Z$1,$Z$3,IF(E28=$AA$1,$AA$3,IF(B28=$Y$2,$Y$3,IF(C28=$Z$2,$Z$3,IF(E28=$AA$2,$AA$3,IF(F28=$AB$1,$AB$3,IF(D28=$AC$1,$AC$3,""))))))))</f>
        <v>#N/A</v>
      </c>
      <c r="M28" s="1196"/>
      <c r="N28" s="1196"/>
      <c r="O28" s="1197"/>
      <c r="P28" s="1196" t="e">
        <f ca="1">IF(B29=$Y$1,$Y$3,IF(C29=$Z$1,$Z$3,IF(E29=$AA$1,$AA$3,IF(B29=$Y$2,$Y$3,IF(C29=$Z$2,$Z$3,IF(E29=$AA$2,$AA$3,IF(F29=$AB$1,$AB$3,IF(D29=$AC$1,$AC$3,""))))))))</f>
        <v>#N/A</v>
      </c>
      <c r="Q28" s="1196"/>
      <c r="R28" s="1196"/>
      <c r="S28" s="1197"/>
      <c r="T28" s="53"/>
      <c r="U28" s="454"/>
      <c r="V28" s="745" t="s">
        <v>21</v>
      </c>
      <c r="Z28" s="713"/>
      <c r="AA28" s="713" t="str">
        <f>IF(AB27=TRUE,$Z$7,"")</f>
        <v/>
      </c>
      <c r="AB28" s="714"/>
      <c r="AC28" s="715"/>
      <c r="AF28" s="1218" t="e">
        <f ca="1">SUM(AG19:AG22)</f>
        <v>#N/A</v>
      </c>
      <c r="AG28" s="1219"/>
      <c r="AH28" s="577"/>
      <c r="AI28" s="1218" t="e">
        <f ca="1">SUM(AJ19:AJ22)</f>
        <v>#N/A</v>
      </c>
      <c r="AJ28" s="1222"/>
      <c r="AM28" s="811" t="e">
        <f ca="1">IF(L28=$Z$3,N29-L29,IF(L28=$AC$3,N29-L29,$AL$1))</f>
        <v>#N/A</v>
      </c>
      <c r="AN28" s="809" t="e">
        <f ca="1">IF(P28=$Z$3,R29-P29,IF(P28=$AC$3,R29-P29,$AL$1))</f>
        <v>#N/A</v>
      </c>
      <c r="AO28" s="812" t="e">
        <f ca="1">IF(P28=$AA$3,R29-P29,$AL$1)</f>
        <v>#N/A</v>
      </c>
      <c r="AP28" s="812" t="e">
        <f ca="1">IF(P28=$AB$3,R29-P29,$AL$1)</f>
        <v>#N/A</v>
      </c>
      <c r="AR28" s="728"/>
      <c r="AS28" s="465"/>
      <c r="AT28" s="465"/>
      <c r="AU28" s="730"/>
      <c r="AV28" s="730"/>
      <c r="AW28" s="730"/>
      <c r="AX28" s="730"/>
      <c r="AY28" s="821"/>
      <c r="AZ28" s="729"/>
      <c r="BA28" s="729"/>
      <c r="BB28" s="676"/>
      <c r="BC28" s="676"/>
      <c r="BD28" s="676"/>
      <c r="BE28" s="676"/>
      <c r="BF28" s="677"/>
    </row>
    <row r="29" spans="1:58" ht="14.25" customHeight="1" thickBot="1" x14ac:dyDescent="0.3">
      <c r="A29" s="513" t="s">
        <v>212</v>
      </c>
      <c r="B29" s="751" t="e">
        <f ca="1">IF(A12&lt;&gt;"",VLOOKUP(A12,'Détail du lun au vend  RÉCAP '!O7:CH150,46,FALSE),"")</f>
        <v>#N/A</v>
      </c>
      <c r="C29" s="763" t="e">
        <f ca="1">IF(A12&lt;&gt;"",VLOOKUP(A12,'Détail du lun au vend  RÉCAP '!O7:CH150,57,FALSE),"")</f>
        <v>#N/A</v>
      </c>
      <c r="D29" s="762" t="e">
        <f ca="1">IF(A12&lt;&gt;"",VLOOKUP(A12,'Détail du lun au vend  RÉCAP '!O7:CH150,58,FALSE),"")</f>
        <v>#N/A</v>
      </c>
      <c r="E29" s="757" t="e">
        <f ca="1">IF(A12&lt;&gt;"",VLOOKUP(A12,'Détail du lun au vend  RÉCAP '!O7:CH150,67,FALSE),"")</f>
        <v>#N/A</v>
      </c>
      <c r="F29" s="519" t="e">
        <f ca="1">IF(A12&lt;&gt;"",VLOOKUP(A12,'Détail du lun au vend  RÉCAP '!O7:CU150,83,FALSE),"")</f>
        <v>#N/A</v>
      </c>
      <c r="G29" s="194"/>
      <c r="H29" s="509"/>
      <c r="I29" s="1311"/>
      <c r="J29" s="1310"/>
      <c r="K29" s="1310"/>
      <c r="L29" s="1188" t="e">
        <f ca="1">IF(L28=$AA$3,$AF$6,IF(L28=$AB$3,$AI$6,IF(L28=$Z$3,AW26,IF(L28=$AC$3,AW27,$AL$1))))</f>
        <v>#N/A</v>
      </c>
      <c r="M29" s="1189"/>
      <c r="N29" s="1174" t="e">
        <f ca="1">IF(L28=$AA$3,AG6,IF(L28=$AB$3,AJ6,IF(L28=$Z$3,BD26,IF(L28=$AC$3,BD27,$AL$1))))</f>
        <v>#N/A</v>
      </c>
      <c r="O29" s="1175"/>
      <c r="P29" s="1188" t="e">
        <f ca="1">IF(P28=$AA$3,AF10,IF(P28=$AB$3,AI10,IF(P28=$Z$3,AW29,IF(P28=$AC$3,AW30,$AL$1))))</f>
        <v>#N/A</v>
      </c>
      <c r="Q29" s="1189"/>
      <c r="R29" s="1174" t="e">
        <f ca="1">IF(P28=$AA$3,AG10,IF(P28=$AB$3,AJ10,IF(P28=$Z$3,BD29,IF(P28=$AC$3,BD30,$AL$1))))</f>
        <v>#N/A</v>
      </c>
      <c r="S29" s="1175"/>
      <c r="T29" s="53"/>
      <c r="Z29" s="713"/>
      <c r="AA29" s="713"/>
      <c r="AB29" s="714"/>
      <c r="AC29" s="715"/>
      <c r="AF29" s="1220"/>
      <c r="AG29" s="1221"/>
      <c r="AH29" s="577"/>
      <c r="AI29" s="1223"/>
      <c r="AJ29" s="1224"/>
      <c r="AM29" s="681"/>
      <c r="AN29" s="729"/>
      <c r="AO29" s="807"/>
      <c r="AP29" s="808"/>
      <c r="AR29" s="728"/>
      <c r="AS29" s="465"/>
      <c r="AT29" s="465" t="s">
        <v>302</v>
      </c>
      <c r="AU29" s="1422" t="e">
        <f ca="1">IF($A$12&lt;&gt;"",VLOOKUP($A$12,'Détail du lun au vend  RÉCAP '!NS7:OP150,4,FALSE),"")</f>
        <v>#N/A</v>
      </c>
      <c r="AV29" s="726" t="e">
        <f ca="1">IF($A$12&lt;&gt;"",VLOOKUP($A$12,'Détail du lun au vend  RÉCAP '!NS7:OP150,8,FALSE),"")</f>
        <v>#N/A</v>
      </c>
      <c r="AW29" s="726" t="e">
        <f ca="1">IF($A$12&lt;&gt;"",VLOOKUP($A$12,'Détail du lun au vend  RÉCAP '!NS7:OP150,12,FALSE),"")</f>
        <v>#N/A</v>
      </c>
      <c r="AX29" s="726" t="e">
        <f ca="1">IF($A$12&lt;&gt;"",VLOOKUP($A$12,'Détail du lun au vend  RÉCAP '!NS7:OP150,16,FALSE),"")</f>
        <v>#N/A</v>
      </c>
      <c r="AY29" s="820" t="e">
        <f ca="1">IF($A$12&lt;&gt;"",VLOOKUP($A$12,'Détail du lun au vend  RÉCAP '!NS7:OP150,20,FALSE),"")</f>
        <v>#N/A</v>
      </c>
      <c r="AZ29" s="729"/>
      <c r="BA29" s="465" t="s">
        <v>302</v>
      </c>
      <c r="BB29" s="1421" t="e">
        <f ca="1">IF($A$12&lt;&gt;"",VLOOKUP($A$12,'Détail du lun au vend  RÉCAP '!ON7:PH150,4,FALSE),"")</f>
        <v>#N/A</v>
      </c>
      <c r="BC29" s="672" t="e">
        <f ca="1">IF($A$12&lt;&gt;"",VLOOKUP($A$12,'Détail du lun au vend  RÉCAP '!ON7:PH150,8,FALSE),"")</f>
        <v>#N/A</v>
      </c>
      <c r="BD29" s="672" t="e">
        <f ca="1">IF($A$12&lt;&gt;"",VLOOKUP($A$12,'Détail du lun au vend  RÉCAP '!ON7:PH150,12,FALSE),"")</f>
        <v>#N/A</v>
      </c>
      <c r="BE29" s="672" t="e">
        <f ca="1">IF($A$12&lt;&gt;"",VLOOKUP($A$12,'Détail du lun au vend  RÉCAP '!ON7:PH150,16,FALSE),"")</f>
        <v>#N/A</v>
      </c>
      <c r="BF29" s="675" t="e">
        <f ca="1">IF($A$12&lt;&gt;"",VLOOKUP($A$12,'Détail du lun au vend  RÉCAP '!ON7:PH150,20,FALSE),"")</f>
        <v>#N/A</v>
      </c>
    </row>
    <row r="30" spans="1:58" ht="14.25" customHeight="1" thickBot="1" x14ac:dyDescent="0.3">
      <c r="A30" s="721"/>
      <c r="B30" s="722"/>
      <c r="C30" s="722"/>
      <c r="D30" s="722"/>
      <c r="E30" s="722"/>
      <c r="F30" s="722"/>
      <c r="G30" s="194"/>
      <c r="H30" s="509"/>
      <c r="I30" s="1312"/>
      <c r="J30" s="1313"/>
      <c r="K30" s="1313"/>
      <c r="L30" s="1176"/>
      <c r="M30" s="1177"/>
      <c r="N30" s="1177"/>
      <c r="O30" s="1178"/>
      <c r="P30" s="1177"/>
      <c r="Q30" s="1177"/>
      <c r="R30" s="1177"/>
      <c r="S30" s="1178"/>
      <c r="T30" s="53"/>
      <c r="Z30" s="713"/>
      <c r="AA30" s="740">
        <f>L34</f>
        <v>0</v>
      </c>
      <c r="AB30" s="737">
        <f>P34</f>
        <v>0</v>
      </c>
      <c r="AC30" s="715"/>
      <c r="AM30" s="681"/>
      <c r="AN30" s="729"/>
      <c r="AO30" s="807"/>
      <c r="AP30" s="808"/>
      <c r="AR30" s="731" t="s">
        <v>303</v>
      </c>
      <c r="AS30" s="732"/>
      <c r="AT30" s="732" t="s">
        <v>231</v>
      </c>
      <c r="AU30" s="822" t="e">
        <f ca="1">IF($A$12&lt;&gt;"",VLOOKUP($A$12,'Détail du lun au vend  RÉCAP '!NS7:OP150,5,FALSE),"")</f>
        <v>#N/A</v>
      </c>
      <c r="AV30" s="822" t="e">
        <f ca="1">IF($A$12&lt;&gt;"",VLOOKUP($A$12,'Détail du lun au vend  RÉCAP '!NS7:OP150,9,FALSE),"")</f>
        <v>#N/A</v>
      </c>
      <c r="AW30" s="822" t="e">
        <f ca="1">IF($A$12&lt;&gt;"",VLOOKUP($A$12,'Détail du lun au vend  RÉCAP '!NS7:OP150,13,FALSE),"")</f>
        <v>#N/A</v>
      </c>
      <c r="AX30" s="822" t="e">
        <f ca="1">IF($A$12&lt;&gt;"",VLOOKUP($A$12,'Détail du lun au vend  RÉCAP '!NS7:OP150,17,FALSE),"")</f>
        <v>#N/A</v>
      </c>
      <c r="AY30" s="823" t="e">
        <f ca="1">IF($A$12&lt;&gt;"",VLOOKUP($A$12,'Détail du lun au vend  RÉCAP '!NS7:OP150,21,FALSE),"")</f>
        <v>#N/A</v>
      </c>
      <c r="AZ30" s="733"/>
      <c r="BA30" s="732" t="s">
        <v>231</v>
      </c>
      <c r="BB30" s="678" t="e">
        <f ca="1">IF($A$12&lt;&gt;"",VLOOKUP($A$12,'Détail du lun au vend  RÉCAP '!ON7:PH151,5,FALSE),"")</f>
        <v>#N/A</v>
      </c>
      <c r="BC30" s="678" t="e">
        <f ca="1">IF($A$12&lt;&gt;"",VLOOKUP($A$12,'Détail du lun au vend  RÉCAP '!ON7:PH151,9,FALSE),"")</f>
        <v>#N/A</v>
      </c>
      <c r="BD30" s="678" t="e">
        <f ca="1">IF($A$12&lt;&gt;"",VLOOKUP($A$12,'Détail du lun au vend  RÉCAP '!ON7:PH151,13,FALSE),"")</f>
        <v>#N/A</v>
      </c>
      <c r="BE30" s="678" t="e">
        <f ca="1">IF($A$12&lt;&gt;"",VLOOKUP($A$12,'Détail du lun au vend  RÉCAP '!ON7:PH151,17,FALSE),"")</f>
        <v>#N/A</v>
      </c>
      <c r="BF30" s="679" t="e">
        <f ca="1">IF($A$12&lt;&gt;"",VLOOKUP($A$12,'Détail du lun au vend  RÉCAP '!ON7:PH151,21,FALSE),"")</f>
        <v>#N/A</v>
      </c>
    </row>
    <row r="31" spans="1:58" ht="14.25" customHeight="1" thickBot="1" x14ac:dyDescent="0.3">
      <c r="A31" s="511" t="s">
        <v>141</v>
      </c>
      <c r="B31" s="720" t="s">
        <v>206</v>
      </c>
      <c r="C31" s="718" t="s">
        <v>232</v>
      </c>
      <c r="D31" s="719" t="s">
        <v>231</v>
      </c>
      <c r="E31" s="749" t="s">
        <v>207</v>
      </c>
      <c r="F31" s="515" t="s">
        <v>208</v>
      </c>
      <c r="G31" s="194"/>
      <c r="H31" s="509"/>
      <c r="I31" s="1314">
        <f>I27+1</f>
        <v>43517</v>
      </c>
      <c r="J31" s="1315"/>
      <c r="K31" s="1315"/>
      <c r="L31" s="1213">
        <f ca="1">AX19</f>
        <v>0</v>
      </c>
      <c r="M31" s="1214"/>
      <c r="N31" s="1190"/>
      <c r="O31" s="1191"/>
      <c r="P31" s="1215">
        <f ca="1">AX22</f>
        <v>0</v>
      </c>
      <c r="Q31" s="1214"/>
      <c r="R31" s="1190"/>
      <c r="S31" s="1191"/>
      <c r="T31" s="576"/>
      <c r="U31" s="454"/>
      <c r="V31" s="864" t="s">
        <v>319</v>
      </c>
      <c r="W31" s="508"/>
      <c r="X31" s="455"/>
      <c r="Z31" s="738" t="b">
        <v>0</v>
      </c>
      <c r="AA31" s="741" t="str">
        <f>IF(Z31=TRUE,$Z$7,"")</f>
        <v/>
      </c>
      <c r="AB31" s="743" t="b">
        <v>0</v>
      </c>
      <c r="AC31" s="715"/>
      <c r="AM31" s="680">
        <f ca="1">N31-L31</f>
        <v>0</v>
      </c>
      <c r="AN31" s="804">
        <f ca="1">R31-P31</f>
        <v>0</v>
      </c>
      <c r="AO31" s="805" t="e">
        <f ca="1">IF(L32=$AA$3,N33-L33,$AL$1)</f>
        <v>#N/A</v>
      </c>
      <c r="AP31" s="806" t="e">
        <f ca="1">IF(L32=$AB$3,N33-L33,$AL$1)</f>
        <v>#N/A</v>
      </c>
      <c r="AR31" s="464"/>
      <c r="AS31" s="464"/>
      <c r="AT31" s="464"/>
      <c r="AU31" s="723"/>
      <c r="AV31" s="723"/>
      <c r="AW31" s="723"/>
      <c r="AX31" s="723"/>
      <c r="AY31" s="723"/>
      <c r="BB31" s="671"/>
      <c r="BC31" s="671"/>
      <c r="BD31" s="671"/>
      <c r="BE31" s="671"/>
      <c r="BF31" s="671"/>
    </row>
    <row r="32" spans="1:58" ht="14.25" customHeight="1" thickBot="1" x14ac:dyDescent="0.3">
      <c r="A32" s="512" t="s">
        <v>211</v>
      </c>
      <c r="B32" s="750" t="e">
        <f ca="1">IF(A12&lt;&gt;"",VLOOKUP(A12,'Détail du lun au vend  RÉCAP '!O7:CH150,13,FALSE),"")</f>
        <v>#N/A</v>
      </c>
      <c r="C32" s="758" t="e">
        <f ca="1">IF(A12&lt;&gt;"",VLOOKUP(A12,'Détail du lun au vend  RÉCAP '!O7:CH150,23,FALSE),"")</f>
        <v>#N/A</v>
      </c>
      <c r="D32" s="759" t="e">
        <f ca="1">IF(A12&lt;&gt;"",VLOOKUP(A12,'Détail du lun au vend  RÉCAP '!O7:CH150,24,FALSE),"")</f>
        <v>#N/A</v>
      </c>
      <c r="E32" s="756" t="e">
        <f ca="1">IF(A12&lt;&gt;"",VLOOKUP(A12,'Détail du lun au vend  RÉCAP '!O7:CH150,33,FALSE),"")</f>
        <v>#N/A</v>
      </c>
      <c r="F32" s="518" t="e">
        <f ca="1">IF(A12&lt;&gt;"",VLOOKUP(A12,'Détail du lun au vend  RÉCAP '!O7:CU150,78,FALSE),"")</f>
        <v>#N/A</v>
      </c>
      <c r="G32" s="194"/>
      <c r="H32" s="509"/>
      <c r="I32" s="1311"/>
      <c r="J32" s="1310"/>
      <c r="K32" s="1310"/>
      <c r="L32" s="1195" t="e">
        <f ca="1">IF(B32=$Y$1,$Y$3,IF(C32=$Z$1,$Z$3,IF(E32=$AA$1,$AA$3,IF(B32=$Y$2,$Y$3,IF(C32=$Z$2,$Z$3,IF(E32=$AA$2,$AA$3,IF(F32=$AB$1,$AB$3,IF(D32=$AC$1,$AC$3,""))))))))</f>
        <v>#N/A</v>
      </c>
      <c r="M32" s="1196"/>
      <c r="N32" s="1196"/>
      <c r="O32" s="1197"/>
      <c r="P32" s="1196" t="e">
        <f ca="1">IF(B33=$Y$1,$Y$3,IF(C33=$Z$1,$Z$3,IF(E33=$AA$1,$AA$3,IF(B33=$Y$2,$Y$3,IF(C33=$Z$2,$Z$3,IF(E33=$AA$2,$AA$3,IF(F33=$AB$1,$AB$3,IF(D33=$AC$1,$AC$3,""))))))))</f>
        <v>#N/A</v>
      </c>
      <c r="Q32" s="1196"/>
      <c r="R32" s="1196"/>
      <c r="S32" s="1197"/>
      <c r="T32" s="53"/>
      <c r="V32" s="745" t="s">
        <v>21</v>
      </c>
      <c r="Z32" s="713"/>
      <c r="AA32" s="742" t="str">
        <f>IF(AB31=TRUE,$Z$7,"")</f>
        <v/>
      </c>
      <c r="AB32" s="714"/>
      <c r="AC32" s="715"/>
      <c r="AF32" s="1198" t="s">
        <v>312</v>
      </c>
      <c r="AG32" s="1199"/>
      <c r="AH32" s="1199"/>
      <c r="AI32" s="1199"/>
      <c r="AJ32" s="1200"/>
      <c r="AM32" s="811" t="e">
        <f ca="1">IF(L32=$Z$3,N33-L33,IF(L32=$AC$3,N33-L33,$AL$1))</f>
        <v>#N/A</v>
      </c>
      <c r="AN32" s="809" t="e">
        <f ca="1">IF(P32=$Z$3,R33-P33,IF(P32=$AC$3,R33-P33,$AL$1))</f>
        <v>#N/A</v>
      </c>
      <c r="AO32" s="812" t="e">
        <f ca="1">IF(P32=$AA$3,R33-P33,$AL$1)</f>
        <v>#N/A</v>
      </c>
      <c r="AP32" s="812" t="e">
        <f ca="1">IF(P32=$AB$3,R33-P33,$AL$1)</f>
        <v>#N/A</v>
      </c>
      <c r="AR32" s="464"/>
      <c r="AS32" s="464"/>
      <c r="AT32" s="464"/>
      <c r="AU32" s="723"/>
      <c r="AV32" s="723"/>
      <c r="AW32" s="723"/>
      <c r="AX32" s="723"/>
      <c r="AY32" s="723"/>
      <c r="BB32" s="671"/>
      <c r="BC32" s="671"/>
      <c r="BD32" s="671"/>
      <c r="BE32" s="671"/>
      <c r="BF32" s="671"/>
    </row>
    <row r="33" spans="1:42" ht="14.25" customHeight="1" thickBot="1" x14ac:dyDescent="0.3">
      <c r="A33" s="513" t="s">
        <v>212</v>
      </c>
      <c r="B33" s="751" t="e">
        <f ca="1">IF(A12&lt;&gt;"",VLOOKUP(A12,'Détail du lun au vend  RÉCAP '!O7:CH150,49,FALSE),"")</f>
        <v>#N/A</v>
      </c>
      <c r="C33" s="761" t="e">
        <f ca="1">IF(A12&lt;&gt;"",VLOOKUP(A12,'Détail du lun au vend  RÉCAP '!O7:CH150,59,FALSE),"")</f>
        <v>#N/A</v>
      </c>
      <c r="D33" s="762" t="e">
        <f ca="1">IF(A12&lt;&gt;"",VLOOKUP(A12,'Détail du lun au vend  RÉCAP '!O7:CH150,60,FALSE),"")</f>
        <v>#N/A</v>
      </c>
      <c r="E33" s="757" t="e">
        <f ca="1">IF(A12&lt;&gt;"",VLOOKUP(A12,'Détail du lun au vend  RÉCAP '!O7:CH150,69,FALSE),"")</f>
        <v>#N/A</v>
      </c>
      <c r="F33" s="519" t="e">
        <f ca="1">IF(A12&lt;&gt;"",VLOOKUP(A12,'Détail du lun au vend  RÉCAP '!O7:CU150,84,FALSE),"")</f>
        <v>#N/A</v>
      </c>
      <c r="G33" s="194"/>
      <c r="H33" s="509"/>
      <c r="I33" s="1311"/>
      <c r="J33" s="1310"/>
      <c r="K33" s="1310"/>
      <c r="L33" s="1188" t="e">
        <f ca="1">IF(L32=$AA$3,$AF$6,IF(L32=$AB$3,$AI$6,IF(L32=$Z$3,AX26,IF(L32=$AC$3,AX27,$AL$1))))</f>
        <v>#N/A</v>
      </c>
      <c r="M33" s="1189"/>
      <c r="N33" s="1174" t="e">
        <f ca="1">IF(L32=$AA$3,AG6,IF(L32=$AB$3,AJ6,IF(L32=$Z$3,BE26,IF(L32=$AC$3,BE27,$AL$1))))</f>
        <v>#N/A</v>
      </c>
      <c r="O33" s="1175"/>
      <c r="P33" s="1188" t="e">
        <f ca="1">IF(P32=$AA$3,AF10,IF(P32=$AB$3,AI10,IF(P32=$Z$3,AX29,IF(P32=$AC$3,AX30,$AL$1))))</f>
        <v>#N/A</v>
      </c>
      <c r="Q33" s="1189"/>
      <c r="R33" s="1174" t="e">
        <f ca="1">IF(P32=$AA$3,AG10,IF(P32=$AB$3,AJ10,IF(P32=$Z$3,BE29,IF(P32=$AC$3,BE30,$AL$1))))</f>
        <v>#N/A</v>
      </c>
      <c r="S33" s="1175"/>
      <c r="T33" s="53"/>
      <c r="Z33" s="713"/>
      <c r="AA33" s="713"/>
      <c r="AB33" s="714"/>
      <c r="AC33" s="715"/>
      <c r="AF33" s="1201"/>
      <c r="AG33" s="1202"/>
      <c r="AH33" s="1202"/>
      <c r="AI33" s="1202"/>
      <c r="AJ33" s="1203"/>
      <c r="AM33" s="681"/>
      <c r="AN33" s="729"/>
      <c r="AO33" s="807"/>
      <c r="AP33" s="808"/>
    </row>
    <row r="34" spans="1:42" ht="14.25" customHeight="1" thickBot="1" x14ac:dyDescent="0.3">
      <c r="A34" s="721"/>
      <c r="B34" s="722"/>
      <c r="C34" s="722"/>
      <c r="D34" s="722"/>
      <c r="E34" s="722"/>
      <c r="F34" s="722"/>
      <c r="G34" s="194"/>
      <c r="H34" s="509"/>
      <c r="I34" s="1312"/>
      <c r="J34" s="1313"/>
      <c r="K34" s="1313"/>
      <c r="L34" s="1176"/>
      <c r="M34" s="1177"/>
      <c r="N34" s="1177"/>
      <c r="O34" s="1178"/>
      <c r="P34" s="1177"/>
      <c r="Q34" s="1177"/>
      <c r="R34" s="1177"/>
      <c r="S34" s="1178"/>
      <c r="T34" s="53"/>
      <c r="Z34" s="713"/>
      <c r="AA34" s="737">
        <f>L38</f>
        <v>0</v>
      </c>
      <c r="AB34" s="737">
        <f>P38</f>
        <v>0</v>
      </c>
      <c r="AC34" s="715"/>
      <c r="AF34" s="1204" t="e">
        <f ca="1">SUM(AF28+AI28)</f>
        <v>#N/A</v>
      </c>
      <c r="AG34" s="1205"/>
      <c r="AH34" s="1205"/>
      <c r="AI34" s="1205"/>
      <c r="AJ34" s="1206"/>
      <c r="AM34" s="681"/>
      <c r="AN34" s="729"/>
      <c r="AO34" s="807"/>
      <c r="AP34" s="808"/>
    </row>
    <row r="35" spans="1:42" ht="14.25" customHeight="1" thickBot="1" x14ac:dyDescent="0.3">
      <c r="A35" s="511" t="s">
        <v>142</v>
      </c>
      <c r="B35" s="720" t="s">
        <v>206</v>
      </c>
      <c r="C35" s="718" t="s">
        <v>232</v>
      </c>
      <c r="D35" s="719" t="s">
        <v>231</v>
      </c>
      <c r="E35" s="749" t="s">
        <v>207</v>
      </c>
      <c r="F35" s="515" t="s">
        <v>208</v>
      </c>
      <c r="G35" s="194"/>
      <c r="H35" s="509"/>
      <c r="I35" s="1309">
        <f>I31+1</f>
        <v>43518</v>
      </c>
      <c r="J35" s="1310"/>
      <c r="K35" s="1310"/>
      <c r="L35" s="1188">
        <f ca="1">AY19</f>
        <v>0</v>
      </c>
      <c r="M35" s="1189"/>
      <c r="N35" s="1190"/>
      <c r="O35" s="1191"/>
      <c r="P35" s="1192">
        <f ca="1">AY22</f>
        <v>0</v>
      </c>
      <c r="Q35" s="1189"/>
      <c r="R35" s="1193"/>
      <c r="S35" s="1194"/>
      <c r="T35" s="576"/>
      <c r="V35" s="864" t="s">
        <v>319</v>
      </c>
      <c r="W35" s="508"/>
      <c r="X35" s="455"/>
      <c r="Z35" s="712" t="b">
        <v>0</v>
      </c>
      <c r="AA35" s="716" t="str">
        <f>IF(Z35=TRUE,$Z$7,"")</f>
        <v/>
      </c>
      <c r="AB35" s="717" t="b">
        <v>0</v>
      </c>
      <c r="AC35" s="715"/>
      <c r="AF35" s="1207"/>
      <c r="AG35" s="1208"/>
      <c r="AH35" s="1208"/>
      <c r="AI35" s="1208"/>
      <c r="AJ35" s="1209"/>
      <c r="AM35" s="680">
        <f ca="1">N35-L35</f>
        <v>0</v>
      </c>
      <c r="AN35" s="804">
        <f ca="1">R35-P35</f>
        <v>0</v>
      </c>
      <c r="AO35" s="805" t="e">
        <f ca="1">IF(L36=$AA$3,N37-L37,$AL$1)</f>
        <v>#N/A</v>
      </c>
      <c r="AP35" s="806" t="e">
        <f ca="1">IF(L36=$AB$3,N37-L37,$AL$1)</f>
        <v>#N/A</v>
      </c>
    </row>
    <row r="36" spans="1:42" ht="14.25" customHeight="1" thickBot="1" x14ac:dyDescent="0.3">
      <c r="A36" s="512" t="s">
        <v>211</v>
      </c>
      <c r="B36" s="752" t="e">
        <f ca="1">IF(A12&lt;&gt;"",VLOOKUP(A12,'Détail du lun au vend  RÉCAP '!O7:CH150,16,FALSE),"")</f>
        <v>#N/A</v>
      </c>
      <c r="C36" s="758" t="e">
        <f ca="1">IF(A12&lt;&gt;"",VLOOKUP(A12,'Détail du lun au vend  RÉCAP '!O7:CH150,25,FALSE),"")</f>
        <v>#N/A</v>
      </c>
      <c r="D36" s="759" t="e">
        <f ca="1">IF(A12&lt;&gt;"",VLOOKUP(A12,'Détail du lun au vend  RÉCAP '!O7:CH150,26,FALSE),"")</f>
        <v>#N/A</v>
      </c>
      <c r="E36" s="754" t="e">
        <f ca="1">IF(A12&lt;&gt;"",VLOOKUP(A12,'Détail du lun au vend  RÉCAP '!O7:CH150,35,FALSE),"")</f>
        <v>#N/A</v>
      </c>
      <c r="F36" s="516" t="e">
        <f ca="1">IF(A12&lt;&gt;"",VLOOKUP(A12,'Détail du lun au vend  RÉCAP '!O7:CU150,79,FALSE),"")</f>
        <v>#N/A</v>
      </c>
      <c r="G36" s="194"/>
      <c r="H36" s="509"/>
      <c r="I36" s="1311"/>
      <c r="J36" s="1310"/>
      <c r="K36" s="1310"/>
      <c r="L36" s="1195" t="e">
        <f ca="1">IF(B36=$Y$1,$Y$3,IF(C36=$Z$1,$Z$3,IF(E36=$AA$1,$AA$3,IF(B36=$Y$2,$Y$3,IF(C36=$Z$2,$Z$3,IF(E36=$AA$2,$AA$3,IF(F36=$AB$1,$AB$3,IF(D36=$AC$1,$AC$3,""))))))))</f>
        <v>#N/A</v>
      </c>
      <c r="M36" s="1196"/>
      <c r="N36" s="1196"/>
      <c r="O36" s="1197"/>
      <c r="P36" s="1196" t="e">
        <f ca="1">IF(B37=$Y$1,$Y$3,IF(C37=$Z$1,$Z$3,IF(E37=$AA$1,$AA$3,IF(B37=$Y$2,$Y$3,IF(C37=$Z$2,$Z$3,IF(E37=$AA$2,$AA$3,IF(F37=$AB$1,$AB$3,IF(D37=$AC$1,$AC$3,""))))))))</f>
        <v>#N/A</v>
      </c>
      <c r="Q36" s="1196"/>
      <c r="R36" s="1196"/>
      <c r="S36" s="1197"/>
      <c r="T36" s="53"/>
      <c r="V36" s="745" t="s">
        <v>21</v>
      </c>
      <c r="Z36" s="713"/>
      <c r="AA36" s="713" t="str">
        <f>IF(AB35=TRUE,$Z$7,"")</f>
        <v/>
      </c>
      <c r="AB36" s="714"/>
      <c r="AC36" s="715"/>
      <c r="AF36" s="1210"/>
      <c r="AG36" s="1211"/>
      <c r="AH36" s="1211"/>
      <c r="AI36" s="1211"/>
      <c r="AJ36" s="1212"/>
      <c r="AM36" s="811" t="e">
        <f ca="1">IF(L36=$Z$3,N37-L37,IF(L36=$AC$3,N37-L37,$AL$1))</f>
        <v>#N/A</v>
      </c>
      <c r="AN36" s="809" t="e">
        <f ca="1">IF(P36=$Z$3,R37-P37,IF(P36=$AC$3,R37-P37,$AL$1))</f>
        <v>#N/A</v>
      </c>
      <c r="AO36" s="812" t="e">
        <f ca="1">IF(P36=$AA$3,R37-P37,$AL$1)</f>
        <v>#N/A</v>
      </c>
      <c r="AP36" s="812" t="e">
        <f ca="1">IF(P36=$AB$3,R37-P37,$AL$1)</f>
        <v>#N/A</v>
      </c>
    </row>
    <row r="37" spans="1:42" ht="14.25" customHeight="1" thickBot="1" x14ac:dyDescent="0.3">
      <c r="A37" s="513" t="s">
        <v>212</v>
      </c>
      <c r="B37" s="753" t="e">
        <f ca="1">IF(A12&lt;&gt;"",VLOOKUP(A12,'Détail du lun au vend  RÉCAP '!O7:CH150,52,FALSE),"")</f>
        <v>#N/A</v>
      </c>
      <c r="C37" s="761" t="e">
        <f ca="1">IF(A12&lt;&gt;"",VLOOKUP(A12,'Détail du lun au vend  RÉCAP '!O7:CH150,61,FALSE),"")</f>
        <v>#N/A</v>
      </c>
      <c r="D37" s="762" t="e">
        <f ca="1">IF(A12&lt;&gt;"",VLOOKUP(A12,'Détail du lun au vend  RÉCAP '!O7:CH150,62,FALSE),"")</f>
        <v>#N/A</v>
      </c>
      <c r="E37" s="755" t="e">
        <f ca="1">IF(A12&lt;&gt;"",VLOOKUP(A12,'Détail du lun au vend  RÉCAP '!O7:CH150,71,FALSE),"")</f>
        <v>#N/A</v>
      </c>
      <c r="F37" s="517" t="e">
        <f ca="1">IF(A12&lt;&gt;"",VLOOKUP(A12,'Détail du lun au vend  RÉCAP '!O7:CU150,85,FALSE),"")</f>
        <v>#N/A</v>
      </c>
      <c r="G37" s="194"/>
      <c r="H37" s="509"/>
      <c r="I37" s="1311"/>
      <c r="J37" s="1310"/>
      <c r="K37" s="1310"/>
      <c r="L37" s="1188" t="e">
        <f ca="1">IF(L36=$AA$3,$AF$6,IF(L36=$AB$3,$AI$6,IF(L36=$Z$3,AY26,IF(L36=$AC$3,AY27,$AL$1))))</f>
        <v>#N/A</v>
      </c>
      <c r="M37" s="1189"/>
      <c r="N37" s="1174" t="e">
        <f ca="1">IF(L36=$AA$3,AG6,IF(L36=$AB$3,AJ6,IF(L36=$Z$3,BF26,IF(L36=$AC$3,BF27,$AL$1))))</f>
        <v>#N/A</v>
      </c>
      <c r="O37" s="1175"/>
      <c r="P37" s="1188" t="e">
        <f ca="1">IF(P36=$AA$3,AF10,IF(P36=$AB$3,AI10,IF(P36=$Z$3,AY29,IF(P36=$AC$3,AY30,$AL$1))))</f>
        <v>#N/A</v>
      </c>
      <c r="Q37" s="1189"/>
      <c r="R37" s="1174" t="e">
        <f ca="1">IF(P36=$AA$3,AG10,IF(P36=$AB$3,AJ10,IF(P36=$Z$3,BF29,IF(P36=$AC$3,BF30,$AL$1))))</f>
        <v>#N/A</v>
      </c>
      <c r="S37" s="1175"/>
      <c r="T37" s="53"/>
      <c r="AM37" s="681"/>
      <c r="AN37" s="729"/>
      <c r="AO37" s="729"/>
      <c r="AP37" s="808"/>
    </row>
    <row r="38" spans="1:42" ht="14.25" customHeight="1" thickBot="1" x14ac:dyDescent="0.3">
      <c r="A38" s="194"/>
      <c r="B38" s="470"/>
      <c r="C38" s="470"/>
      <c r="D38" s="470"/>
      <c r="E38" s="470"/>
      <c r="F38" s="470"/>
      <c r="G38" s="194"/>
      <c r="H38" s="509"/>
      <c r="I38" s="1312"/>
      <c r="J38" s="1313"/>
      <c r="K38" s="1313"/>
      <c r="L38" s="1176"/>
      <c r="M38" s="1177"/>
      <c r="N38" s="1177"/>
      <c r="O38" s="1178"/>
      <c r="P38" s="1177"/>
      <c r="Q38" s="1177"/>
      <c r="R38" s="1177"/>
      <c r="S38" s="1178"/>
      <c r="T38" s="53"/>
      <c r="AK38" s="556" t="s">
        <v>300</v>
      </c>
      <c r="AM38" s="681"/>
      <c r="AN38" s="729"/>
      <c r="AO38" s="684" t="e">
        <f ca="1">AO19+AO23+AO27+AO31+AO35</f>
        <v>#N/A</v>
      </c>
      <c r="AP38" s="684" t="e">
        <f ca="1">AP19+AP23+AP27+AP31+AP35</f>
        <v>#N/A</v>
      </c>
    </row>
    <row r="39" spans="1:42" ht="26.25" customHeight="1" thickBot="1" x14ac:dyDescent="0.3">
      <c r="E39" s="470"/>
      <c r="F39" s="470"/>
      <c r="G39" s="194"/>
      <c r="H39" s="462"/>
      <c r="I39" s="462"/>
      <c r="J39" s="462"/>
      <c r="K39" s="470"/>
      <c r="L39" s="470"/>
      <c r="M39" s="470"/>
      <c r="N39" s="470"/>
      <c r="O39" s="470"/>
      <c r="P39" s="470"/>
      <c r="Q39" s="470"/>
      <c r="R39" s="470"/>
      <c r="S39" s="470"/>
      <c r="T39" s="470"/>
      <c r="U39" s="470"/>
      <c r="Z39" s="1425" t="s">
        <v>165</v>
      </c>
      <c r="AA39" s="1425" t="s">
        <v>20</v>
      </c>
      <c r="AM39" s="814" t="s">
        <v>306</v>
      </c>
      <c r="AN39" s="815" t="s">
        <v>307</v>
      </c>
      <c r="AO39" s="813" t="e">
        <f ca="1">AO20+AO24+AO28+AO32+AO36</f>
        <v>#N/A</v>
      </c>
      <c r="AP39" s="684" t="e">
        <f ca="1">AP20+AP24+AP28+AP32+AP36</f>
        <v>#N/A</v>
      </c>
    </row>
    <row r="40" spans="1:42" ht="15" customHeight="1" x14ac:dyDescent="0.25">
      <c r="B40" s="870" t="s">
        <v>111</v>
      </c>
      <c r="C40" s="871"/>
      <c r="D40" s="872"/>
      <c r="E40" s="1299" t="e">
        <f ca="1">SUM(B20:B37)</f>
        <v>#N/A</v>
      </c>
      <c r="F40" s="1300"/>
      <c r="G40" s="194"/>
      <c r="H40" s="462"/>
      <c r="I40" s="1179" t="s">
        <v>216</v>
      </c>
      <c r="J40" s="1180"/>
      <c r="K40" s="1180"/>
      <c r="L40" s="1180"/>
      <c r="M40" s="1180"/>
      <c r="N40" s="1180"/>
      <c r="O40" s="1180"/>
      <c r="P40" s="1180"/>
      <c r="Q40" s="1180"/>
      <c r="R40" s="1180"/>
      <c r="S40" s="1181"/>
      <c r="T40" s="470"/>
      <c r="U40" s="470"/>
      <c r="Z40" s="1426">
        <f>COUNTIF(L22:S22,"police")</f>
        <v>0</v>
      </c>
      <c r="AA40" s="1425">
        <f>COUNTIF(L22:S22,$Y$7)</f>
        <v>0</v>
      </c>
      <c r="AM40" s="682" t="e">
        <f ca="1">AM36+AM32+AM28+AM24+AM20</f>
        <v>#N/A</v>
      </c>
      <c r="AN40" s="816" t="e">
        <f ca="1">AN36+AN32+AN28+AN24+AN20</f>
        <v>#N/A</v>
      </c>
      <c r="AO40" s="729"/>
      <c r="AP40" s="808"/>
    </row>
    <row r="41" spans="1:42" ht="15" customHeight="1" thickBot="1" x14ac:dyDescent="0.3">
      <c r="B41" s="867" t="s">
        <v>323</v>
      </c>
      <c r="C41" s="868"/>
      <c r="D41" s="869"/>
      <c r="E41" s="1301" t="e">
        <f ca="1">F18</f>
        <v>#N/A</v>
      </c>
      <c r="F41" s="1302"/>
      <c r="G41" s="194"/>
      <c r="H41" s="509"/>
      <c r="I41" s="1182" t="s">
        <v>219</v>
      </c>
      <c r="J41" s="1183"/>
      <c r="K41" s="1183"/>
      <c r="L41" s="1183"/>
      <c r="M41" s="1183"/>
      <c r="N41" s="1183"/>
      <c r="O41" s="1183"/>
      <c r="P41" s="1183"/>
      <c r="Q41" s="1183"/>
      <c r="R41" s="1183"/>
      <c r="S41" s="1184"/>
      <c r="T41" s="509"/>
      <c r="U41" s="470"/>
      <c r="Z41" s="1425">
        <f>COUNTIF(L26:S26,"police")</f>
        <v>0</v>
      </c>
      <c r="AA41" s="1425">
        <f>COUNTIF(L26:S26,$Y$7)</f>
        <v>0</v>
      </c>
      <c r="AM41" s="683">
        <f ca="1">AM19+AM23+AM27+AM31+AM35</f>
        <v>-0.41666666666666702</v>
      </c>
      <c r="AN41" s="817">
        <f ca="1">AN19+AN23+AN27+AN31+AN35</f>
        <v>0</v>
      </c>
      <c r="AO41" s="733"/>
      <c r="AP41" s="810"/>
    </row>
    <row r="42" spans="1:42" ht="15" customHeight="1" thickBot="1" x14ac:dyDescent="0.3">
      <c r="G42" s="194"/>
      <c r="H42" s="509"/>
      <c r="I42" s="1185" t="s">
        <v>229</v>
      </c>
      <c r="J42" s="1186"/>
      <c r="K42" s="1186"/>
      <c r="L42" s="1186"/>
      <c r="M42" s="1186"/>
      <c r="N42" s="1186"/>
      <c r="O42" s="1186"/>
      <c r="P42" s="1186"/>
      <c r="Q42" s="1186"/>
      <c r="R42" s="1186"/>
      <c r="S42" s="1187"/>
      <c r="T42" s="509"/>
      <c r="U42" s="470"/>
      <c r="Z42" s="1425">
        <f>COUNTIF(L30:S30,"police")</f>
        <v>0</v>
      </c>
      <c r="AA42" s="1425">
        <f>COUNTIF(L30:S30,$Y$7)</f>
        <v>0</v>
      </c>
    </row>
    <row r="43" spans="1:42" ht="15" customHeight="1" x14ac:dyDescent="0.25">
      <c r="B43" s="873" t="s">
        <v>21</v>
      </c>
      <c r="C43" s="874"/>
      <c r="D43" s="875"/>
      <c r="E43" s="1303">
        <f>B18</f>
        <v>0</v>
      </c>
      <c r="F43" s="1304"/>
      <c r="G43" s="194"/>
      <c r="H43" s="509"/>
      <c r="I43" s="509"/>
      <c r="J43" s="509"/>
      <c r="K43" s="470"/>
      <c r="L43" s="470"/>
      <c r="M43" s="470"/>
      <c r="N43" s="470"/>
      <c r="O43" s="470"/>
      <c r="P43" s="470"/>
      <c r="Q43" s="470"/>
      <c r="R43" s="470"/>
      <c r="S43" s="470"/>
      <c r="T43" s="470"/>
      <c r="U43" s="470"/>
      <c r="Z43" s="1425">
        <f>COUNTIF(L34:S34,"police")</f>
        <v>0</v>
      </c>
      <c r="AA43" s="1425">
        <f>COUNTIF(L34:S34,$Y$7)</f>
        <v>0</v>
      </c>
    </row>
    <row r="44" spans="1:42" ht="15" customHeight="1" x14ac:dyDescent="0.25">
      <c r="B44" s="879" t="s">
        <v>20</v>
      </c>
      <c r="C44" s="880"/>
      <c r="D44" s="881"/>
      <c r="E44" s="1307">
        <f>AA46</f>
        <v>0</v>
      </c>
      <c r="F44" s="1308"/>
      <c r="G44" s="194"/>
      <c r="H44" s="509"/>
      <c r="I44" s="1164" t="s">
        <v>224</v>
      </c>
      <c r="J44" s="1165"/>
      <c r="K44" s="1165"/>
      <c r="L44" s="1165"/>
      <c r="M44" s="1165"/>
      <c r="N44" s="1165"/>
      <c r="O44" s="1165"/>
      <c r="P44" s="1165"/>
      <c r="Q44" s="1165"/>
      <c r="R44" s="1165"/>
      <c r="S44" s="1166"/>
      <c r="T44" s="509"/>
      <c r="U44" s="509"/>
      <c r="Z44" s="1425">
        <f>COUNTIF(L38:S38,"police")</f>
        <v>0</v>
      </c>
      <c r="AA44" s="1425">
        <f>COUNTIF(L38:S38,$Y$7)</f>
        <v>0</v>
      </c>
    </row>
    <row r="45" spans="1:42" ht="15" customHeight="1" thickBot="1" x14ac:dyDescent="0.3">
      <c r="B45" s="876" t="s">
        <v>165</v>
      </c>
      <c r="C45" s="877"/>
      <c r="D45" s="878"/>
      <c r="E45" s="1305">
        <f>Z46</f>
        <v>0</v>
      </c>
      <c r="F45" s="1306"/>
      <c r="G45" s="194"/>
      <c r="H45" s="509"/>
      <c r="I45" s="1167" t="s">
        <v>230</v>
      </c>
      <c r="J45" s="1168"/>
      <c r="K45" s="1168"/>
      <c r="L45" s="1168"/>
      <c r="M45" s="1168"/>
      <c r="N45" s="1168"/>
      <c r="O45" s="1168"/>
      <c r="P45" s="1168"/>
      <c r="Q45" s="1168"/>
      <c r="R45" s="1168"/>
      <c r="S45" s="1169"/>
      <c r="T45" s="470"/>
      <c r="U45" s="470"/>
      <c r="Z45" s="1425"/>
      <c r="AA45" s="1425"/>
    </row>
    <row r="46" spans="1:42" ht="12" customHeight="1" x14ac:dyDescent="0.25">
      <c r="F46" s="470"/>
      <c r="G46" s="194"/>
      <c r="H46" s="509"/>
      <c r="I46" s="509"/>
      <c r="J46" s="509"/>
      <c r="K46" s="470"/>
      <c r="L46" s="470"/>
      <c r="M46" s="470"/>
      <c r="N46" s="470"/>
      <c r="O46" s="470"/>
      <c r="P46" s="470"/>
      <c r="Q46" s="470"/>
      <c r="R46" s="470"/>
      <c r="S46" s="470"/>
      <c r="T46" s="470"/>
      <c r="U46" s="470"/>
      <c r="Z46" s="1425">
        <f>SUM(Z40:Z45)</f>
        <v>0</v>
      </c>
      <c r="AA46" s="1425">
        <f>SUM(AA40:AA45)</f>
        <v>0</v>
      </c>
    </row>
    <row r="47" spans="1:42" x14ac:dyDescent="0.25">
      <c r="F47" s="470"/>
      <c r="G47" s="194"/>
      <c r="H47" s="509"/>
      <c r="I47" s="509" t="s">
        <v>210</v>
      </c>
      <c r="J47" s="509"/>
      <c r="K47" s="470"/>
      <c r="L47" s="470"/>
      <c r="M47" s="470"/>
      <c r="N47" s="470"/>
      <c r="O47" s="470"/>
      <c r="P47" s="470"/>
      <c r="Q47" s="470"/>
      <c r="R47" s="470"/>
      <c r="S47" s="470"/>
      <c r="T47" s="470"/>
      <c r="U47" s="470"/>
    </row>
    <row r="48" spans="1:42" x14ac:dyDescent="0.25">
      <c r="F48" s="470"/>
      <c r="G48" s="194"/>
      <c r="H48" s="509"/>
      <c r="I48" s="509"/>
      <c r="J48" s="509"/>
      <c r="K48" s="470"/>
      <c r="L48" s="470"/>
      <c r="M48" s="470"/>
      <c r="N48" s="470"/>
      <c r="O48" s="470"/>
      <c r="P48" s="1170" t="s">
        <v>213</v>
      </c>
      <c r="Q48" s="1171"/>
      <c r="R48" s="1171"/>
      <c r="S48" s="1171"/>
      <c r="T48" s="1171"/>
      <c r="U48" s="470"/>
    </row>
    <row r="49" spans="1:58" x14ac:dyDescent="0.25">
      <c r="F49" s="470"/>
      <c r="G49" s="194"/>
      <c r="H49" s="509"/>
      <c r="I49" s="509"/>
      <c r="J49" s="509"/>
      <c r="K49" s="470"/>
      <c r="L49" s="470"/>
      <c r="M49" s="470"/>
      <c r="N49" s="470"/>
      <c r="O49" s="470"/>
      <c r="P49" s="470"/>
      <c r="Q49" s="470"/>
      <c r="R49" s="470"/>
      <c r="S49" s="470"/>
      <c r="T49" s="470"/>
      <c r="U49" s="470"/>
    </row>
    <row r="50" spans="1:58" x14ac:dyDescent="0.25">
      <c r="F50" s="470"/>
      <c r="G50" s="194"/>
      <c r="H50" s="509"/>
      <c r="I50" s="509"/>
      <c r="J50" s="509"/>
      <c r="K50" s="470"/>
      <c r="L50" s="470"/>
      <c r="M50" s="470"/>
      <c r="N50" s="470"/>
      <c r="O50" s="470"/>
      <c r="P50" s="470"/>
      <c r="Q50" s="470"/>
      <c r="R50" s="470"/>
      <c r="S50" s="470"/>
      <c r="T50" s="463"/>
    </row>
    <row r="51" spans="1:58" ht="38.25" customHeight="1" x14ac:dyDescent="0.25">
      <c r="F51" s="470"/>
      <c r="G51" s="194"/>
      <c r="H51" s="509"/>
      <c r="I51" s="509"/>
      <c r="J51" s="509"/>
      <c r="K51" s="470"/>
      <c r="L51" s="470"/>
      <c r="M51" s="470"/>
      <c r="N51" s="470"/>
      <c r="O51" s="470"/>
      <c r="P51" s="470"/>
      <c r="Q51" s="470"/>
      <c r="R51" s="470"/>
      <c r="S51" s="470"/>
      <c r="T51" s="470"/>
    </row>
    <row r="52" spans="1:58" ht="16.5" customHeight="1" x14ac:dyDescent="0.25">
      <c r="F52" s="470"/>
      <c r="G52" s="194"/>
      <c r="H52" s="509"/>
      <c r="I52" s="509"/>
      <c r="J52" s="509"/>
      <c r="K52" s="470"/>
      <c r="L52" s="470"/>
      <c r="M52" s="470"/>
      <c r="N52" s="470"/>
      <c r="O52" s="470"/>
      <c r="P52" s="470"/>
      <c r="Q52" s="470"/>
      <c r="R52" s="470"/>
      <c r="S52" s="470"/>
      <c r="T52" s="470"/>
    </row>
    <row r="54" spans="1:58" x14ac:dyDescent="0.25">
      <c r="AM54" s="671"/>
      <c r="AN54" s="671"/>
      <c r="AO54" s="671"/>
      <c r="AP54" s="671"/>
      <c r="AQ54" s="671"/>
    </row>
    <row r="55" spans="1:58" hidden="1" x14ac:dyDescent="0.25">
      <c r="L55" s="535">
        <v>0.52083333333333337</v>
      </c>
    </row>
    <row r="56" spans="1:58" s="215" customFormat="1" hidden="1" x14ac:dyDescent="0.25">
      <c r="B56" s="214"/>
      <c r="C56" s="214"/>
      <c r="D56" s="214"/>
      <c r="E56" s="214"/>
      <c r="F56" s="214"/>
      <c r="H56" s="862"/>
      <c r="I56" s="862"/>
      <c r="J56" s="862"/>
      <c r="K56" s="523">
        <v>0.33333333333333331</v>
      </c>
      <c r="L56" s="514">
        <v>0.54166666666666663</v>
      </c>
      <c r="M56" s="514"/>
      <c r="N56" s="514"/>
      <c r="O56" s="514">
        <v>0.29166666666666669</v>
      </c>
      <c r="P56" s="214"/>
      <c r="Q56" s="214"/>
      <c r="R56" s="214"/>
      <c r="S56" s="214"/>
      <c r="T56" s="214"/>
      <c r="U56" s="214"/>
      <c r="V56" s="214"/>
      <c r="Y56" s="465"/>
      <c r="Z56" s="465"/>
      <c r="AA56" s="465"/>
      <c r="AB56" s="532"/>
      <c r="AC56" s="477"/>
      <c r="AD56" s="477"/>
      <c r="AE56" s="477"/>
      <c r="AF56" s="555"/>
      <c r="AG56" s="555"/>
      <c r="AH56" s="555"/>
      <c r="AI56" s="555"/>
      <c r="AJ56" s="555"/>
      <c r="AK56" s="556"/>
      <c r="AL56" s="556"/>
      <c r="AM56" s="670"/>
      <c r="AN56" s="670"/>
      <c r="AO56" s="670"/>
      <c r="AP56" s="670"/>
      <c r="AQ56" s="670"/>
      <c r="AR56" s="670"/>
      <c r="AS56" s="670"/>
      <c r="AT56" s="670"/>
      <c r="AU56" s="670"/>
      <c r="AV56" s="670"/>
      <c r="AW56" s="670"/>
      <c r="AX56" s="670"/>
      <c r="AY56" s="670"/>
      <c r="AZ56" s="670"/>
      <c r="BA56" s="670"/>
      <c r="BB56" s="670"/>
      <c r="BC56" s="670"/>
      <c r="BD56" s="670"/>
      <c r="BE56" s="214"/>
      <c r="BF56" s="214"/>
    </row>
    <row r="57" spans="1:58" s="215" customFormat="1" hidden="1" x14ac:dyDescent="0.25">
      <c r="A57" s="215" t="s">
        <v>174</v>
      </c>
      <c r="B57" s="214"/>
      <c r="C57" s="214"/>
      <c r="D57" s="214"/>
      <c r="E57" s="214"/>
      <c r="F57" s="214"/>
      <c r="H57" s="862"/>
      <c r="I57" s="862"/>
      <c r="J57" s="862"/>
      <c r="K57" s="446">
        <v>0.35416666666666669</v>
      </c>
      <c r="L57" s="446">
        <v>0.5625</v>
      </c>
      <c r="M57" s="446"/>
      <c r="N57" s="446"/>
      <c r="O57" s="535">
        <v>0.30208333333333331</v>
      </c>
      <c r="P57" s="214"/>
      <c r="Q57" s="214"/>
      <c r="R57" s="214"/>
      <c r="S57" s="214"/>
      <c r="T57" s="214"/>
      <c r="U57" s="214"/>
      <c r="V57" s="214"/>
      <c r="Y57" s="465"/>
      <c r="Z57" s="465"/>
      <c r="AA57" s="465"/>
      <c r="AB57" s="532"/>
      <c r="AC57" s="477"/>
      <c r="AD57" s="477"/>
      <c r="AE57" s="477"/>
      <c r="AF57" s="555"/>
      <c r="AG57" s="555"/>
      <c r="AH57" s="555"/>
      <c r="AI57" s="555"/>
      <c r="AJ57" s="555"/>
      <c r="AK57" s="556"/>
      <c r="AL57" s="556"/>
      <c r="AM57" s="670"/>
      <c r="AN57" s="670"/>
      <c r="AO57" s="670"/>
      <c r="AP57" s="670"/>
      <c r="AQ57" s="670"/>
      <c r="AR57" s="670"/>
      <c r="AS57" s="670"/>
      <c r="AT57" s="670"/>
      <c r="AU57" s="670"/>
      <c r="AV57" s="670"/>
      <c r="AW57" s="670"/>
      <c r="AX57" s="670"/>
      <c r="AY57" s="670"/>
      <c r="AZ57" s="670"/>
      <c r="BA57" s="670"/>
      <c r="BB57" s="670"/>
      <c r="BC57" s="670"/>
      <c r="BD57" s="670"/>
      <c r="BE57" s="214"/>
      <c r="BF57" s="214"/>
    </row>
    <row r="58" spans="1:58" s="215" customFormat="1" hidden="1" x14ac:dyDescent="0.25">
      <c r="A58" s="215" t="s">
        <v>175</v>
      </c>
      <c r="B58" s="214"/>
      <c r="C58" s="214"/>
      <c r="D58" s="214"/>
      <c r="E58" s="214"/>
      <c r="F58" s="214"/>
      <c r="H58" s="862"/>
      <c r="I58" s="862"/>
      <c r="J58" s="862"/>
      <c r="K58" s="447">
        <v>0.375</v>
      </c>
      <c r="L58" s="447">
        <v>0.58333333333333337</v>
      </c>
      <c r="M58" s="447"/>
      <c r="N58" s="447"/>
      <c r="O58" s="535">
        <v>0.3125</v>
      </c>
      <c r="P58" s="214"/>
      <c r="Q58" s="214"/>
      <c r="R58" s="214"/>
      <c r="S58" s="214"/>
      <c r="T58" s="214"/>
      <c r="U58" s="214"/>
      <c r="V58" s="214"/>
      <c r="Y58" s="465"/>
      <c r="Z58" s="465"/>
      <c r="AA58" s="465"/>
      <c r="AB58" s="532"/>
      <c r="AC58" s="477"/>
      <c r="AD58" s="477"/>
      <c r="AE58" s="477"/>
      <c r="AF58" s="555"/>
      <c r="AG58" s="555"/>
      <c r="AH58" s="555"/>
      <c r="AI58" s="555"/>
      <c r="AJ58" s="555"/>
      <c r="AK58" s="556"/>
      <c r="AL58" s="556"/>
      <c r="AM58" s="670"/>
      <c r="AN58" s="670"/>
      <c r="AO58" s="670"/>
      <c r="AP58" s="670"/>
      <c r="AQ58" s="670"/>
      <c r="AR58" s="670"/>
      <c r="AS58" s="670"/>
      <c r="AT58" s="670"/>
      <c r="AU58" s="670"/>
      <c r="AV58" s="670"/>
      <c r="AW58" s="670"/>
      <c r="AX58" s="670"/>
      <c r="AY58" s="670"/>
      <c r="AZ58" s="670"/>
      <c r="BA58" s="670"/>
      <c r="BB58" s="670"/>
      <c r="BC58" s="670"/>
      <c r="BD58" s="670"/>
      <c r="BE58" s="214"/>
      <c r="BF58" s="214"/>
    </row>
    <row r="59" spans="1:58" s="215" customFormat="1" hidden="1" x14ac:dyDescent="0.25">
      <c r="A59" s="215" t="s">
        <v>176</v>
      </c>
      <c r="B59" s="214"/>
      <c r="C59" s="214"/>
      <c r="D59" s="214"/>
      <c r="E59" s="214"/>
      <c r="F59" s="214"/>
      <c r="H59" s="862"/>
      <c r="I59" s="862"/>
      <c r="J59" s="862"/>
      <c r="K59" s="446">
        <v>0.39583333333333298</v>
      </c>
      <c r="L59" s="446">
        <v>0.60416666666666663</v>
      </c>
      <c r="M59" s="446"/>
      <c r="N59" s="446"/>
      <c r="O59" s="514">
        <v>0.32291666666666669</v>
      </c>
      <c r="P59" s="214"/>
      <c r="Q59" s="214"/>
      <c r="R59" s="214"/>
      <c r="S59" s="214"/>
      <c r="T59" s="214"/>
      <c r="U59" s="214"/>
      <c r="V59" s="214"/>
      <c r="Y59" s="465"/>
      <c r="Z59" s="465"/>
      <c r="AA59" s="465"/>
      <c r="AB59" s="532"/>
      <c r="AC59" s="477"/>
      <c r="AD59" s="477"/>
      <c r="AE59" s="477"/>
      <c r="AF59" s="555"/>
      <c r="AG59" s="555"/>
      <c r="AH59" s="555"/>
      <c r="AI59" s="555"/>
      <c r="AJ59" s="555"/>
      <c r="AK59" s="556"/>
      <c r="AL59" s="556"/>
      <c r="AM59" s="670"/>
      <c r="AN59" s="670"/>
      <c r="AO59" s="670"/>
      <c r="AP59" s="670"/>
      <c r="AQ59" s="670"/>
      <c r="AR59" s="670"/>
      <c r="AS59" s="670"/>
      <c r="AT59" s="670"/>
      <c r="AU59" s="670"/>
      <c r="AV59" s="670"/>
      <c r="AW59" s="670"/>
      <c r="AX59" s="670"/>
      <c r="AY59" s="670"/>
      <c r="AZ59" s="670"/>
      <c r="BA59" s="670"/>
      <c r="BB59" s="670"/>
      <c r="BC59" s="670"/>
      <c r="BD59" s="670"/>
      <c r="BE59" s="214"/>
      <c r="BF59" s="214"/>
    </row>
    <row r="60" spans="1:58" s="215" customFormat="1" hidden="1" x14ac:dyDescent="0.25">
      <c r="A60" s="215" t="s">
        <v>177</v>
      </c>
      <c r="B60" s="214"/>
      <c r="C60" s="214"/>
      <c r="D60" s="214"/>
      <c r="E60" s="214"/>
      <c r="F60" s="214"/>
      <c r="H60" s="862" t="s">
        <v>299</v>
      </c>
      <c r="I60" s="862"/>
      <c r="J60" s="862"/>
      <c r="K60" s="447">
        <v>0.41666666666666702</v>
      </c>
      <c r="L60" s="447">
        <v>0.625</v>
      </c>
      <c r="M60" s="447"/>
      <c r="N60" s="447"/>
      <c r="O60" s="523">
        <v>0.33333333333333331</v>
      </c>
      <c r="P60" s="214"/>
      <c r="Q60" s="214"/>
      <c r="R60" s="214"/>
      <c r="S60" s="214"/>
      <c r="T60" s="214"/>
      <c r="U60" s="214"/>
      <c r="V60" s="214"/>
      <c r="Y60" s="465"/>
      <c r="Z60" s="465"/>
      <c r="AA60" s="465"/>
      <c r="AB60" s="532"/>
      <c r="AC60" s="477"/>
      <c r="AD60" s="477"/>
      <c r="AE60" s="477"/>
      <c r="AF60" s="555"/>
      <c r="AG60" s="555"/>
      <c r="AH60" s="555"/>
      <c r="AI60" s="555"/>
      <c r="AJ60" s="555"/>
      <c r="AK60" s="556"/>
      <c r="AL60" s="556"/>
      <c r="AM60" s="670"/>
      <c r="AN60" s="670"/>
      <c r="AO60" s="670"/>
      <c r="AP60" s="670"/>
      <c r="AQ60" s="670"/>
      <c r="AR60" s="670"/>
      <c r="AS60" s="670"/>
      <c r="AT60" s="670"/>
      <c r="AU60" s="670"/>
      <c r="AV60" s="670"/>
      <c r="AW60" s="670"/>
      <c r="AX60" s="670"/>
      <c r="AY60" s="670"/>
      <c r="AZ60" s="670"/>
      <c r="BA60" s="670"/>
      <c r="BB60" s="670"/>
      <c r="BC60" s="670"/>
      <c r="BD60" s="670"/>
      <c r="BE60" s="214"/>
      <c r="BF60" s="214"/>
    </row>
    <row r="61" spans="1:58" s="215" customFormat="1" hidden="1" x14ac:dyDescent="0.25">
      <c r="A61" s="215" t="s">
        <v>178</v>
      </c>
      <c r="B61" s="214"/>
      <c r="C61" s="214"/>
      <c r="D61" s="214"/>
      <c r="E61" s="214"/>
      <c r="F61" s="214"/>
      <c r="H61" s="862" t="s">
        <v>20</v>
      </c>
      <c r="I61" s="862"/>
      <c r="J61" s="862"/>
      <c r="K61" s="446">
        <v>0.4375</v>
      </c>
      <c r="L61" s="446">
        <v>0.64583333333333304</v>
      </c>
      <c r="M61" s="446"/>
      <c r="N61" s="446"/>
      <c r="O61" s="446">
        <v>0.35416666666666669</v>
      </c>
      <c r="P61" s="214"/>
      <c r="Q61" s="214"/>
      <c r="R61" s="214"/>
      <c r="S61" s="214"/>
      <c r="T61" s="214"/>
      <c r="U61" s="214"/>
      <c r="V61" s="214"/>
      <c r="Y61" s="465"/>
      <c r="Z61" s="465"/>
      <c r="AA61" s="465"/>
      <c r="AB61" s="532"/>
      <c r="AC61" s="477"/>
      <c r="AD61" s="477"/>
      <c r="AE61" s="477"/>
      <c r="AF61" s="555"/>
      <c r="AG61" s="555"/>
      <c r="AH61" s="555"/>
      <c r="AI61" s="555"/>
      <c r="AJ61" s="555"/>
      <c r="AK61" s="556"/>
      <c r="AL61" s="556"/>
      <c r="AM61" s="670"/>
      <c r="AN61" s="670"/>
      <c r="AO61" s="670"/>
      <c r="AP61" s="670"/>
      <c r="AQ61" s="670"/>
      <c r="AR61" s="670"/>
      <c r="AS61" s="670"/>
      <c r="AT61" s="670"/>
      <c r="AU61" s="670"/>
      <c r="AV61" s="670"/>
      <c r="AW61" s="670"/>
      <c r="AX61" s="670"/>
      <c r="AY61" s="670"/>
      <c r="AZ61" s="670"/>
      <c r="BA61" s="670"/>
      <c r="BB61" s="670"/>
      <c r="BC61" s="670"/>
      <c r="BD61" s="670"/>
      <c r="BE61" s="214"/>
      <c r="BF61" s="214"/>
    </row>
    <row r="62" spans="1:58" s="215" customFormat="1" hidden="1" x14ac:dyDescent="0.25">
      <c r="A62" s="215" t="s">
        <v>179</v>
      </c>
      <c r="B62" s="214"/>
      <c r="C62" s="214"/>
      <c r="D62" s="214"/>
      <c r="E62" s="214"/>
      <c r="F62" s="214"/>
      <c r="H62" s="862" t="s">
        <v>165</v>
      </c>
      <c r="I62" s="862"/>
      <c r="J62" s="862"/>
      <c r="K62" s="447">
        <v>0.45833333333333398</v>
      </c>
      <c r="L62" s="447">
        <v>0.66666666666666596</v>
      </c>
      <c r="M62" s="447"/>
      <c r="N62" s="447"/>
      <c r="O62" s="447">
        <v>0.375</v>
      </c>
      <c r="P62" s="214"/>
      <c r="Q62" s="214"/>
      <c r="R62" s="214"/>
      <c r="S62" s="214"/>
      <c r="T62" s="214"/>
      <c r="U62" s="214"/>
      <c r="V62" s="214"/>
      <c r="Y62" s="465"/>
      <c r="Z62" s="465"/>
      <c r="AA62" s="465"/>
      <c r="AB62" s="532"/>
      <c r="AC62" s="477"/>
      <c r="AD62" s="477"/>
      <c r="AE62" s="477"/>
      <c r="AF62" s="555"/>
      <c r="AG62" s="555"/>
      <c r="AH62" s="555"/>
      <c r="AI62" s="555"/>
      <c r="AJ62" s="555"/>
      <c r="AK62" s="556"/>
      <c r="AL62" s="556"/>
      <c r="AM62" s="670"/>
      <c r="AN62" s="670"/>
      <c r="AO62" s="670"/>
      <c r="AP62" s="670"/>
      <c r="AQ62" s="670"/>
      <c r="AR62" s="670"/>
      <c r="AS62" s="670"/>
      <c r="AT62" s="670"/>
      <c r="AU62" s="670"/>
      <c r="AV62" s="670"/>
      <c r="AW62" s="670"/>
      <c r="AX62" s="670"/>
      <c r="AY62" s="670"/>
      <c r="AZ62" s="670"/>
      <c r="BA62" s="670"/>
      <c r="BB62" s="670"/>
      <c r="BC62" s="670"/>
      <c r="BD62" s="670"/>
      <c r="BE62" s="214"/>
      <c r="BF62" s="214"/>
    </row>
    <row r="63" spans="1:58" s="215" customFormat="1" hidden="1" x14ac:dyDescent="0.25">
      <c r="A63" s="215" t="s">
        <v>180</v>
      </c>
      <c r="B63" s="214"/>
      <c r="C63" s="214"/>
      <c r="D63" s="214"/>
      <c r="E63" s="214"/>
      <c r="F63" s="214"/>
      <c r="H63" s="862" t="s">
        <v>209</v>
      </c>
      <c r="I63" s="862"/>
      <c r="J63" s="862"/>
      <c r="K63" s="446">
        <v>0.47916666666666702</v>
      </c>
      <c r="L63" s="446">
        <v>0.687499999999999</v>
      </c>
      <c r="M63" s="446"/>
      <c r="N63" s="446"/>
      <c r="O63" s="446">
        <v>0.39583333333333298</v>
      </c>
      <c r="P63" s="214"/>
      <c r="Q63" s="214"/>
      <c r="R63" s="214"/>
      <c r="S63" s="214"/>
      <c r="T63" s="214"/>
      <c r="U63" s="214"/>
      <c r="V63" s="214"/>
      <c r="Y63" s="465"/>
      <c r="Z63" s="465"/>
      <c r="AA63" s="465"/>
      <c r="AB63" s="532"/>
      <c r="AC63" s="477"/>
      <c r="AD63" s="477"/>
      <c r="AE63" s="477"/>
      <c r="AF63" s="555"/>
      <c r="AG63" s="555"/>
      <c r="AH63" s="555"/>
      <c r="AI63" s="555"/>
      <c r="AJ63" s="555"/>
      <c r="AK63" s="556"/>
      <c r="AL63" s="556"/>
      <c r="AM63" s="670"/>
      <c r="AN63" s="670"/>
      <c r="AO63" s="670"/>
      <c r="AP63" s="670"/>
      <c r="AQ63" s="670"/>
      <c r="AR63" s="670"/>
      <c r="AS63" s="670"/>
      <c r="AT63" s="670"/>
      <c r="AU63" s="670"/>
      <c r="AV63" s="670"/>
      <c r="AW63" s="670"/>
      <c r="AX63" s="670"/>
      <c r="AY63" s="670"/>
      <c r="AZ63" s="670"/>
      <c r="BA63" s="670"/>
      <c r="BB63" s="670"/>
      <c r="BC63" s="670"/>
      <c r="BD63" s="670"/>
      <c r="BE63" s="214"/>
      <c r="BF63" s="214"/>
    </row>
    <row r="64" spans="1:58" s="215" customFormat="1" hidden="1" x14ac:dyDescent="0.25">
      <c r="A64" s="215" t="s">
        <v>181</v>
      </c>
      <c r="B64" s="214"/>
      <c r="C64" s="214"/>
      <c r="D64" s="214"/>
      <c r="E64" s="214"/>
      <c r="F64" s="214"/>
      <c r="I64" s="862"/>
      <c r="J64" s="862"/>
      <c r="K64" s="447">
        <v>0.5</v>
      </c>
      <c r="L64" s="447">
        <v>0.70833333333333304</v>
      </c>
      <c r="M64" s="447"/>
      <c r="N64" s="447"/>
      <c r="O64" s="447">
        <v>0.41666666666666702</v>
      </c>
      <c r="P64" s="214"/>
      <c r="Q64" s="214"/>
      <c r="R64" s="214"/>
      <c r="S64" s="214"/>
      <c r="T64" s="214"/>
      <c r="U64" s="214"/>
      <c r="V64" s="214"/>
      <c r="Y64" s="465"/>
      <c r="Z64" s="465"/>
      <c r="AA64" s="465"/>
      <c r="AB64" s="532"/>
      <c r="AC64" s="477"/>
      <c r="AD64" s="477"/>
      <c r="AE64" s="477"/>
      <c r="AF64" s="555"/>
      <c r="AG64" s="555"/>
      <c r="AH64" s="555"/>
      <c r="AI64" s="555"/>
      <c r="AJ64" s="555"/>
      <c r="AK64" s="556"/>
      <c r="AL64" s="556"/>
      <c r="AM64" s="670"/>
      <c r="AN64" s="670"/>
      <c r="AO64" s="670"/>
      <c r="AP64" s="670"/>
      <c r="AQ64" s="670"/>
      <c r="AR64" s="670"/>
      <c r="AS64" s="670"/>
      <c r="AT64" s="670"/>
      <c r="AU64" s="670"/>
      <c r="AV64" s="670"/>
      <c r="AW64" s="670"/>
      <c r="AX64" s="670"/>
      <c r="AY64" s="670"/>
      <c r="AZ64" s="670"/>
      <c r="BA64" s="670"/>
      <c r="BB64" s="670"/>
      <c r="BC64" s="670"/>
      <c r="BD64" s="670"/>
      <c r="BE64" s="214"/>
      <c r="BF64" s="214"/>
    </row>
    <row r="65" spans="1:58" s="215" customFormat="1" hidden="1" x14ac:dyDescent="0.25">
      <c r="A65" s="215" t="s">
        <v>182</v>
      </c>
      <c r="B65" s="214"/>
      <c r="C65" s="214"/>
      <c r="D65" s="214"/>
      <c r="E65" s="214"/>
      <c r="F65" s="214"/>
      <c r="I65" s="862"/>
      <c r="J65" s="862"/>
      <c r="K65" s="446">
        <v>0.52083333333333404</v>
      </c>
      <c r="L65" s="446">
        <v>0.72916666666666596</v>
      </c>
      <c r="M65" s="446"/>
      <c r="N65" s="446"/>
      <c r="O65" s="446">
        <v>0.4375</v>
      </c>
      <c r="P65" s="214"/>
      <c r="Q65" s="214"/>
      <c r="R65" s="214"/>
      <c r="S65" s="214"/>
      <c r="T65" s="214"/>
      <c r="U65" s="214"/>
      <c r="V65" s="214"/>
      <c r="Y65" s="465"/>
      <c r="Z65" s="465"/>
      <c r="AA65" s="465"/>
      <c r="AB65" s="532"/>
      <c r="AC65" s="477"/>
      <c r="AD65" s="477"/>
      <c r="AE65" s="477"/>
      <c r="AF65" s="555"/>
      <c r="AG65" s="555"/>
      <c r="AH65" s="555"/>
      <c r="AI65" s="555"/>
      <c r="AJ65" s="555"/>
      <c r="AK65" s="556"/>
      <c r="AL65" s="556"/>
      <c r="AM65" s="670"/>
      <c r="AN65" s="670"/>
      <c r="AO65" s="670"/>
      <c r="AP65" s="670"/>
      <c r="AQ65" s="670"/>
      <c r="AR65" s="670"/>
      <c r="AS65" s="670"/>
      <c r="AT65" s="670"/>
      <c r="AU65" s="670"/>
      <c r="AV65" s="670"/>
      <c r="AW65" s="670"/>
      <c r="AX65" s="670"/>
      <c r="AY65" s="670"/>
      <c r="AZ65" s="670"/>
      <c r="BA65" s="670"/>
      <c r="BB65" s="670"/>
      <c r="BC65" s="670"/>
      <c r="BD65" s="670"/>
      <c r="BE65" s="214"/>
      <c r="BF65" s="214"/>
    </row>
    <row r="66" spans="1:58" s="215" customFormat="1" hidden="1" x14ac:dyDescent="0.25">
      <c r="A66" s="215" t="s">
        <v>183</v>
      </c>
      <c r="B66" s="214"/>
      <c r="C66" s="214"/>
      <c r="D66" s="214"/>
      <c r="E66" s="214"/>
      <c r="F66" s="214"/>
      <c r="H66" s="862"/>
      <c r="I66" s="862"/>
      <c r="J66" s="862"/>
      <c r="K66" s="447">
        <v>0.54166666666666696</v>
      </c>
      <c r="L66" s="447">
        <v>0.749999999999999</v>
      </c>
      <c r="M66" s="447"/>
      <c r="N66" s="447"/>
      <c r="O66" s="447">
        <v>0.45833333333333398</v>
      </c>
      <c r="P66" s="214"/>
      <c r="Q66" s="214"/>
      <c r="R66" s="214"/>
      <c r="S66" s="214"/>
      <c r="T66" s="214"/>
      <c r="U66" s="214"/>
      <c r="V66" s="214"/>
      <c r="Y66" s="465"/>
      <c r="Z66" s="465"/>
      <c r="AA66" s="465"/>
      <c r="AB66" s="532"/>
      <c r="AC66" s="477"/>
      <c r="AD66" s="477"/>
      <c r="AE66" s="477"/>
      <c r="AF66" s="555"/>
      <c r="AG66" s="555"/>
      <c r="AH66" s="555"/>
      <c r="AI66" s="555"/>
      <c r="AJ66" s="555"/>
      <c r="AK66" s="556"/>
      <c r="AL66" s="556"/>
      <c r="AM66" s="670"/>
      <c r="AN66" s="670"/>
      <c r="AO66" s="670"/>
      <c r="AP66" s="670"/>
      <c r="AQ66" s="670"/>
      <c r="AR66" s="670"/>
      <c r="AS66" s="670"/>
      <c r="AT66" s="670"/>
      <c r="AU66" s="670"/>
      <c r="AV66" s="670"/>
      <c r="AW66" s="670"/>
      <c r="AX66" s="670"/>
      <c r="AY66" s="670"/>
      <c r="AZ66" s="670"/>
      <c r="BA66" s="670"/>
      <c r="BB66" s="670"/>
      <c r="BC66" s="670"/>
      <c r="BD66" s="670"/>
      <c r="BE66" s="214"/>
      <c r="BF66" s="214"/>
    </row>
    <row r="67" spans="1:58" s="215" customFormat="1" hidden="1" x14ac:dyDescent="0.25">
      <c r="A67" s="215" t="s">
        <v>184</v>
      </c>
      <c r="B67" s="214"/>
      <c r="C67" s="214"/>
      <c r="D67" s="214"/>
      <c r="E67" s="214"/>
      <c r="F67" s="214"/>
      <c r="H67" s="862"/>
      <c r="I67" s="862"/>
      <c r="J67" s="862"/>
      <c r="K67" s="214"/>
      <c r="L67" s="514">
        <v>0.77083333333333337</v>
      </c>
      <c r="M67" s="214"/>
      <c r="N67" s="214"/>
      <c r="O67" s="446">
        <v>0.47916666666666702</v>
      </c>
      <c r="P67" s="214"/>
      <c r="Q67" s="214"/>
      <c r="R67" s="214"/>
      <c r="S67" s="214"/>
      <c r="T67" s="214"/>
      <c r="U67" s="214"/>
      <c r="V67" s="214"/>
      <c r="Y67" s="465"/>
      <c r="Z67" s="465"/>
      <c r="AA67" s="465"/>
      <c r="AB67" s="532"/>
      <c r="AC67" s="477"/>
      <c r="AD67" s="477"/>
      <c r="AE67" s="477"/>
      <c r="AF67" s="555"/>
      <c r="AG67" s="555"/>
      <c r="AH67" s="555"/>
      <c r="AI67" s="555"/>
      <c r="AJ67" s="555"/>
      <c r="AK67" s="556"/>
      <c r="AL67" s="556"/>
      <c r="AM67" s="670"/>
      <c r="AN67" s="670"/>
      <c r="AO67" s="670"/>
      <c r="AP67" s="670"/>
      <c r="AQ67" s="670"/>
      <c r="AR67" s="670"/>
      <c r="AS67" s="670"/>
      <c r="AT67" s="670"/>
      <c r="AU67" s="670"/>
      <c r="AV67" s="670"/>
      <c r="AW67" s="670"/>
      <c r="AX67" s="670"/>
      <c r="AY67" s="670"/>
      <c r="AZ67" s="670"/>
      <c r="BA67" s="670"/>
      <c r="BB67" s="670"/>
      <c r="BC67" s="670"/>
      <c r="BD67" s="670"/>
      <c r="BE67" s="214"/>
      <c r="BF67" s="214"/>
    </row>
    <row r="68" spans="1:58" s="215" customFormat="1" hidden="1" x14ac:dyDescent="0.25">
      <c r="A68" s="215" t="s">
        <v>185</v>
      </c>
      <c r="B68" s="214"/>
      <c r="C68" s="214"/>
      <c r="D68" s="214"/>
      <c r="E68" s="214"/>
      <c r="F68" s="214"/>
      <c r="H68" s="862"/>
      <c r="I68" s="862"/>
      <c r="J68" s="862"/>
      <c r="K68" s="214"/>
      <c r="L68" s="214"/>
      <c r="M68" s="214"/>
      <c r="N68" s="214"/>
      <c r="O68" s="447">
        <v>0.5</v>
      </c>
      <c r="P68" s="214"/>
      <c r="Q68" s="214"/>
      <c r="R68" s="214"/>
      <c r="S68" s="214"/>
      <c r="T68" s="214"/>
      <c r="U68" s="214"/>
      <c r="V68" s="214"/>
      <c r="Y68" s="465"/>
      <c r="Z68" s="465"/>
      <c r="AA68" s="465"/>
      <c r="AB68" s="532"/>
      <c r="AC68" s="477"/>
      <c r="AD68" s="477"/>
      <c r="AE68" s="477"/>
      <c r="AF68" s="555"/>
      <c r="AG68" s="555"/>
      <c r="AH68" s="555"/>
      <c r="AI68" s="555"/>
      <c r="AJ68" s="555"/>
      <c r="AK68" s="556"/>
      <c r="AL68" s="556"/>
      <c r="AM68" s="670"/>
      <c r="AN68" s="670"/>
      <c r="AO68" s="670"/>
      <c r="AP68" s="670"/>
      <c r="AQ68" s="670"/>
      <c r="AR68" s="670"/>
      <c r="AS68" s="670"/>
      <c r="AT68" s="670"/>
      <c r="AU68" s="670"/>
      <c r="AV68" s="670"/>
      <c r="AW68" s="670"/>
      <c r="AX68" s="670"/>
      <c r="AY68" s="670"/>
      <c r="AZ68" s="670"/>
      <c r="BA68" s="670"/>
      <c r="BB68" s="670"/>
      <c r="BC68" s="670"/>
      <c r="BD68" s="670"/>
      <c r="BE68" s="214"/>
      <c r="BF68" s="214"/>
    </row>
    <row r="69" spans="1:58" s="215" customFormat="1" hidden="1" x14ac:dyDescent="0.25">
      <c r="A69" s="215" t="s">
        <v>186</v>
      </c>
      <c r="B69" s="214"/>
      <c r="C69" s="214"/>
      <c r="D69" s="214"/>
      <c r="E69" s="214"/>
      <c r="F69" s="214"/>
      <c r="H69" s="862"/>
      <c r="I69" s="862"/>
      <c r="J69" s="862"/>
      <c r="K69" s="214"/>
      <c r="L69" s="214"/>
      <c r="M69" s="214"/>
      <c r="N69" s="214"/>
      <c r="O69" s="446">
        <v>0.52083333333333404</v>
      </c>
      <c r="P69" s="214"/>
      <c r="Q69" s="214"/>
      <c r="R69" s="214"/>
      <c r="S69" s="214"/>
      <c r="T69" s="214"/>
      <c r="U69" s="214"/>
      <c r="V69" s="214"/>
      <c r="Y69" s="465"/>
      <c r="Z69" s="465"/>
      <c r="AA69" s="465"/>
      <c r="AB69" s="532"/>
      <c r="AC69" s="477"/>
      <c r="AD69" s="477"/>
      <c r="AE69" s="477"/>
      <c r="AF69" s="555"/>
      <c r="AG69" s="555"/>
      <c r="AH69" s="555"/>
      <c r="AI69" s="555"/>
      <c r="AJ69" s="555"/>
      <c r="AK69" s="556"/>
      <c r="AL69" s="556"/>
      <c r="AM69" s="670"/>
      <c r="AN69" s="670"/>
      <c r="AO69" s="670"/>
      <c r="AP69" s="670"/>
      <c r="AQ69" s="670"/>
      <c r="AR69" s="670"/>
      <c r="AS69" s="670"/>
      <c r="AT69" s="670"/>
      <c r="AU69" s="670"/>
      <c r="AV69" s="670"/>
      <c r="AW69" s="670"/>
      <c r="AX69" s="670"/>
      <c r="AY69" s="670"/>
      <c r="AZ69" s="670"/>
      <c r="BA69" s="670"/>
      <c r="BB69" s="670"/>
      <c r="BC69" s="670"/>
      <c r="BD69" s="670"/>
      <c r="BE69" s="214"/>
      <c r="BF69" s="214"/>
    </row>
    <row r="70" spans="1:58" s="215" customFormat="1" hidden="1" x14ac:dyDescent="0.25">
      <c r="A70" s="215" t="s">
        <v>187</v>
      </c>
      <c r="B70" s="214"/>
      <c r="C70" s="214"/>
      <c r="D70" s="214"/>
      <c r="E70" s="214"/>
      <c r="F70" s="214"/>
      <c r="H70" s="1172" t="s">
        <v>213</v>
      </c>
      <c r="I70" s="1173"/>
      <c r="J70" s="1173"/>
      <c r="K70" s="1173"/>
      <c r="L70" s="1173"/>
      <c r="M70" s="214"/>
      <c r="N70" s="214"/>
      <c r="O70" s="447">
        <v>0.54166666666666696</v>
      </c>
      <c r="P70" s="214"/>
      <c r="Q70" s="214"/>
      <c r="R70" s="214"/>
      <c r="S70" s="214"/>
      <c r="T70" s="214"/>
      <c r="U70" s="214"/>
      <c r="V70" s="214"/>
      <c r="Y70" s="465"/>
      <c r="Z70" s="465"/>
      <c r="AA70" s="465"/>
      <c r="AB70" s="532"/>
      <c r="AC70" s="477"/>
      <c r="AD70" s="477"/>
      <c r="AE70" s="477"/>
      <c r="AF70" s="555"/>
      <c r="AG70" s="555"/>
      <c r="AH70" s="555"/>
      <c r="AI70" s="555"/>
      <c r="AJ70" s="555"/>
      <c r="AK70" s="556"/>
      <c r="AL70" s="556"/>
      <c r="AM70" s="670"/>
      <c r="AN70" s="670"/>
      <c r="AO70" s="670"/>
      <c r="AP70" s="670"/>
      <c r="AQ70" s="670"/>
      <c r="AR70" s="670"/>
      <c r="AS70" s="670"/>
      <c r="AT70" s="670"/>
      <c r="AU70" s="670"/>
      <c r="AV70" s="670"/>
      <c r="AW70" s="670"/>
      <c r="AX70" s="670"/>
      <c r="AY70" s="670"/>
      <c r="AZ70" s="670"/>
      <c r="BA70" s="670"/>
      <c r="BB70" s="670"/>
      <c r="BC70" s="670"/>
      <c r="BD70" s="670"/>
      <c r="BE70" s="214"/>
      <c r="BF70" s="214"/>
    </row>
    <row r="71" spans="1:58" s="215" customFormat="1" hidden="1" x14ac:dyDescent="0.25">
      <c r="A71" s="215" t="s">
        <v>188</v>
      </c>
      <c r="B71" s="214"/>
      <c r="C71" s="214"/>
      <c r="D71" s="214"/>
      <c r="E71" s="214"/>
      <c r="F71" s="214"/>
      <c r="H71" s="1172" t="s">
        <v>228</v>
      </c>
      <c r="I71" s="1173"/>
      <c r="J71" s="1173"/>
      <c r="K71" s="1173"/>
      <c r="L71" s="1173"/>
      <c r="M71" s="214"/>
      <c r="N71" s="214"/>
      <c r="O71" s="514">
        <v>0.5625</v>
      </c>
      <c r="P71" s="214"/>
      <c r="Q71" s="214"/>
      <c r="R71" s="214"/>
      <c r="S71" s="214"/>
      <c r="T71" s="214"/>
      <c r="U71" s="214"/>
      <c r="V71" s="214"/>
      <c r="Y71" s="465"/>
      <c r="Z71" s="465"/>
      <c r="AA71" s="465"/>
      <c r="AB71" s="532"/>
      <c r="AC71" s="477"/>
      <c r="AD71" s="477"/>
      <c r="AE71" s="477"/>
      <c r="AF71" s="555"/>
      <c r="AG71" s="555"/>
      <c r="AH71" s="555"/>
      <c r="AI71" s="555"/>
      <c r="AJ71" s="555"/>
      <c r="AK71" s="556"/>
      <c r="AL71" s="556"/>
      <c r="AM71" s="670"/>
      <c r="AN71" s="670"/>
      <c r="AO71" s="670"/>
      <c r="AP71" s="670"/>
      <c r="AQ71" s="670"/>
      <c r="AR71" s="670"/>
      <c r="AS71" s="670"/>
      <c r="AT71" s="670"/>
      <c r="AU71" s="670"/>
      <c r="AV71" s="670"/>
      <c r="AW71" s="670"/>
      <c r="AX71" s="670"/>
      <c r="AY71" s="670"/>
      <c r="AZ71" s="670"/>
      <c r="BA71" s="670"/>
      <c r="BB71" s="670"/>
      <c r="BC71" s="670"/>
      <c r="BD71" s="670"/>
      <c r="BE71" s="214"/>
      <c r="BF71" s="214"/>
    </row>
    <row r="72" spans="1:58" s="215" customFormat="1" hidden="1" x14ac:dyDescent="0.25">
      <c r="A72" s="215" t="s">
        <v>189</v>
      </c>
      <c r="B72" s="214"/>
      <c r="C72" s="214"/>
      <c r="D72" s="214"/>
      <c r="E72" s="214"/>
      <c r="F72" s="214"/>
      <c r="H72" s="862"/>
      <c r="I72" s="862"/>
      <c r="J72" s="862"/>
      <c r="K72" s="214"/>
      <c r="L72" s="214"/>
      <c r="M72" s="214"/>
      <c r="N72" s="214"/>
      <c r="O72" s="514">
        <v>0.58333333333333337</v>
      </c>
      <c r="P72" s="214"/>
      <c r="Q72" s="214"/>
      <c r="R72" s="214"/>
      <c r="S72" s="214"/>
      <c r="T72" s="214"/>
      <c r="U72" s="214"/>
      <c r="V72" s="214"/>
      <c r="Y72" s="465"/>
      <c r="Z72" s="465"/>
      <c r="AA72" s="465"/>
      <c r="AB72" s="532"/>
      <c r="AC72" s="477"/>
      <c r="AD72" s="477"/>
      <c r="AE72" s="477"/>
      <c r="AF72" s="555"/>
      <c r="AG72" s="555"/>
      <c r="AH72" s="555"/>
      <c r="AI72" s="555"/>
      <c r="AJ72" s="555"/>
      <c r="AK72" s="556"/>
      <c r="AL72" s="556"/>
      <c r="AM72" s="670"/>
      <c r="AN72" s="670"/>
      <c r="AO72" s="670"/>
      <c r="AP72" s="670"/>
      <c r="AQ72" s="670"/>
      <c r="AR72" s="670"/>
      <c r="AS72" s="670"/>
      <c r="AT72" s="670"/>
      <c r="AU72" s="670"/>
      <c r="AV72" s="670"/>
      <c r="AW72" s="670"/>
      <c r="AX72" s="670"/>
      <c r="AY72" s="670"/>
      <c r="AZ72" s="670"/>
      <c r="BA72" s="670"/>
      <c r="BB72" s="670"/>
      <c r="BC72" s="670"/>
      <c r="BD72" s="670"/>
      <c r="BE72" s="214"/>
      <c r="BF72" s="214"/>
    </row>
    <row r="73" spans="1:58" s="215" customFormat="1" hidden="1" x14ac:dyDescent="0.25">
      <c r="A73" s="215" t="s">
        <v>190</v>
      </c>
      <c r="B73" s="214"/>
      <c r="C73" s="214"/>
      <c r="D73" s="214"/>
      <c r="E73" s="214"/>
      <c r="F73" s="214"/>
      <c r="H73" s="862"/>
      <c r="I73" s="862"/>
      <c r="J73" s="862"/>
      <c r="K73" s="214"/>
      <c r="L73" s="214"/>
      <c r="M73" s="214"/>
      <c r="N73" s="214"/>
      <c r="O73" s="214"/>
      <c r="P73" s="214"/>
      <c r="Q73" s="214"/>
      <c r="R73" s="214"/>
      <c r="S73" s="214"/>
      <c r="T73" s="214"/>
      <c r="U73" s="214"/>
      <c r="V73" s="214"/>
      <c r="Y73" s="465"/>
      <c r="Z73" s="465"/>
      <c r="AA73" s="465"/>
      <c r="AB73" s="532"/>
      <c r="AC73" s="477"/>
      <c r="AD73" s="477"/>
      <c r="AE73" s="477"/>
      <c r="AF73" s="555"/>
      <c r="AG73" s="555"/>
      <c r="AH73" s="555"/>
      <c r="AI73" s="555"/>
      <c r="AJ73" s="555"/>
      <c r="AK73" s="556"/>
      <c r="AL73" s="556"/>
      <c r="AM73" s="670"/>
      <c r="AN73" s="670"/>
      <c r="AO73" s="670"/>
      <c r="AP73" s="670"/>
      <c r="AQ73" s="670"/>
      <c r="AR73" s="670"/>
      <c r="AS73" s="670"/>
      <c r="AT73" s="670"/>
      <c r="AU73" s="670"/>
      <c r="AV73" s="670"/>
      <c r="AW73" s="670"/>
      <c r="AX73" s="670"/>
      <c r="AY73" s="670"/>
      <c r="AZ73" s="670"/>
      <c r="BA73" s="670"/>
      <c r="BB73" s="670"/>
      <c r="BC73" s="670"/>
      <c r="BD73" s="670"/>
      <c r="BE73" s="214"/>
      <c r="BF73" s="214"/>
    </row>
    <row r="74" spans="1:58" s="215" customFormat="1" hidden="1" x14ac:dyDescent="0.25">
      <c r="A74" s="215" t="s">
        <v>191</v>
      </c>
      <c r="B74" s="214"/>
      <c r="C74" s="214"/>
      <c r="D74" s="214"/>
      <c r="E74" s="214"/>
      <c r="F74" s="214"/>
      <c r="H74" s="862"/>
      <c r="I74" s="862"/>
      <c r="J74" s="862"/>
      <c r="K74" s="214"/>
      <c r="L74" s="214"/>
      <c r="M74" s="214"/>
      <c r="N74" s="214"/>
      <c r="O74" s="214"/>
      <c r="P74" s="214"/>
      <c r="Q74" s="214"/>
      <c r="R74" s="214"/>
      <c r="S74" s="214"/>
      <c r="T74" s="214"/>
      <c r="U74" s="214"/>
      <c r="V74" s="214"/>
      <c r="Y74" s="465"/>
      <c r="Z74" s="465"/>
      <c r="AA74" s="465"/>
      <c r="AB74" s="532"/>
      <c r="AC74" s="477"/>
      <c r="AD74" s="477"/>
      <c r="AE74" s="477"/>
      <c r="AF74" s="555"/>
      <c r="AG74" s="555"/>
      <c r="AH74" s="555"/>
      <c r="AI74" s="555"/>
      <c r="AJ74" s="555"/>
      <c r="AK74" s="556"/>
      <c r="AL74" s="556"/>
      <c r="AM74" s="670"/>
      <c r="AN74" s="670"/>
      <c r="AO74" s="670"/>
      <c r="AP74" s="670"/>
      <c r="AQ74" s="670"/>
      <c r="AR74" s="670"/>
      <c r="AS74" s="670"/>
      <c r="AT74" s="670"/>
      <c r="AU74" s="670"/>
      <c r="AV74" s="670"/>
      <c r="AW74" s="670"/>
      <c r="AX74" s="670"/>
      <c r="AY74" s="670"/>
      <c r="AZ74" s="670"/>
      <c r="BA74" s="670"/>
      <c r="BB74" s="670"/>
      <c r="BC74" s="670"/>
      <c r="BD74" s="670"/>
      <c r="BE74" s="214"/>
      <c r="BF74" s="214"/>
    </row>
    <row r="75" spans="1:58" s="215" customFormat="1" hidden="1" x14ac:dyDescent="0.25">
      <c r="A75" s="215" t="s">
        <v>192</v>
      </c>
      <c r="B75" s="214"/>
      <c r="C75" s="214"/>
      <c r="D75" s="214"/>
      <c r="E75" s="214"/>
      <c r="F75" s="214"/>
      <c r="H75" s="862"/>
      <c r="I75" s="862"/>
      <c r="J75" s="862"/>
      <c r="K75" s="214"/>
      <c r="L75" s="214"/>
      <c r="M75" s="214"/>
      <c r="N75" s="214"/>
      <c r="O75" s="214"/>
      <c r="P75" s="214"/>
      <c r="Q75" s="214"/>
      <c r="R75" s="214"/>
      <c r="S75" s="214"/>
      <c r="T75" s="214"/>
      <c r="U75" s="214"/>
      <c r="V75" s="214"/>
      <c r="Y75" s="465"/>
      <c r="Z75" s="465"/>
      <c r="AA75" s="465"/>
      <c r="AB75" s="532"/>
      <c r="AC75" s="477"/>
      <c r="AD75" s="477"/>
      <c r="AE75" s="477"/>
      <c r="AF75" s="555"/>
      <c r="AG75" s="555"/>
      <c r="AH75" s="555"/>
      <c r="AI75" s="555"/>
      <c r="AJ75" s="555"/>
      <c r="AK75" s="556"/>
      <c r="AL75" s="556"/>
      <c r="AM75" s="670"/>
      <c r="AN75" s="670"/>
      <c r="AO75" s="670"/>
      <c r="AP75" s="670"/>
      <c r="AQ75" s="670"/>
      <c r="AR75" s="670"/>
      <c r="AS75" s="670"/>
      <c r="AT75" s="670"/>
      <c r="AU75" s="670"/>
      <c r="AV75" s="670"/>
      <c r="AW75" s="670"/>
      <c r="AX75" s="670"/>
      <c r="AY75" s="670"/>
      <c r="AZ75" s="670"/>
      <c r="BA75" s="670"/>
      <c r="BB75" s="670"/>
      <c r="BC75" s="670"/>
      <c r="BD75" s="670"/>
      <c r="BE75" s="214"/>
      <c r="BF75" s="214"/>
    </row>
    <row r="76" spans="1:58" s="215" customFormat="1" hidden="1" x14ac:dyDescent="0.25">
      <c r="A76" s="215" t="s">
        <v>193</v>
      </c>
      <c r="B76" s="214"/>
      <c r="C76" s="214"/>
      <c r="D76" s="214"/>
      <c r="E76" s="214"/>
      <c r="F76" s="214"/>
      <c r="H76" s="862"/>
      <c r="I76" s="862"/>
      <c r="J76" s="862"/>
      <c r="K76" s="214"/>
      <c r="L76" s="214"/>
      <c r="M76" s="214"/>
      <c r="N76" s="214"/>
      <c r="O76" s="214"/>
      <c r="P76" s="214"/>
      <c r="Q76" s="214"/>
      <c r="R76" s="214"/>
      <c r="S76" s="214"/>
      <c r="T76" s="214"/>
      <c r="U76" s="214"/>
      <c r="V76" s="214"/>
      <c r="Y76" s="465"/>
      <c r="Z76" s="465"/>
      <c r="AA76" s="465"/>
      <c r="AB76" s="532"/>
      <c r="AC76" s="477"/>
      <c r="AD76" s="477"/>
      <c r="AE76" s="477"/>
      <c r="AF76" s="555"/>
      <c r="AG76" s="555"/>
      <c r="AH76" s="555"/>
      <c r="AI76" s="555"/>
      <c r="AJ76" s="555"/>
      <c r="AK76" s="556"/>
      <c r="AL76" s="556"/>
      <c r="AM76" s="670"/>
      <c r="AN76" s="670"/>
      <c r="AO76" s="670"/>
      <c r="AP76" s="670"/>
      <c r="AQ76" s="670"/>
      <c r="AR76" s="670"/>
      <c r="AS76" s="670"/>
      <c r="AT76" s="670"/>
      <c r="AU76" s="670"/>
      <c r="AV76" s="670"/>
      <c r="AW76" s="670"/>
      <c r="AX76" s="670"/>
      <c r="AY76" s="670"/>
      <c r="AZ76" s="670"/>
      <c r="BA76" s="670"/>
      <c r="BB76" s="670"/>
      <c r="BC76" s="670"/>
      <c r="BD76" s="670"/>
      <c r="BE76" s="214"/>
      <c r="BF76" s="214"/>
    </row>
    <row r="77" spans="1:58" s="215" customFormat="1" ht="15.75" hidden="1" x14ac:dyDescent="0.25">
      <c r="A77" s="215" t="s">
        <v>194</v>
      </c>
      <c r="B77" s="214"/>
      <c r="C77" s="214"/>
      <c r="D77" s="214"/>
      <c r="E77" s="214"/>
      <c r="F77" s="214"/>
      <c r="H77" s="886" t="s">
        <v>100</v>
      </c>
      <c r="I77" s="887"/>
      <c r="J77" s="887"/>
      <c r="K77" s="1297" t="e">
        <f ca="1">SUM(P92:Q92)</f>
        <v>#N/A</v>
      </c>
      <c r="L77" s="1298"/>
      <c r="M77" s="214"/>
      <c r="N77" s="214"/>
      <c r="O77" s="214"/>
      <c r="P77" s="214"/>
      <c r="Q77" s="214"/>
      <c r="R77" s="214"/>
      <c r="S77" s="214"/>
      <c r="T77" s="214"/>
      <c r="U77" s="214"/>
      <c r="V77" s="214"/>
      <c r="Y77" s="465"/>
      <c r="Z77" s="465"/>
      <c r="AA77" s="465"/>
      <c r="AB77" s="532"/>
      <c r="AC77" s="477"/>
      <c r="AD77" s="477"/>
      <c r="AE77" s="477"/>
      <c r="AF77" s="555"/>
      <c r="AG77" s="555"/>
      <c r="AH77" s="555"/>
      <c r="AI77" s="555"/>
      <c r="AJ77" s="555"/>
      <c r="AK77" s="556"/>
      <c r="AL77" s="556"/>
      <c r="AM77" s="670"/>
      <c r="AN77" s="670"/>
      <c r="AO77" s="670"/>
      <c r="AP77" s="670"/>
      <c r="AQ77" s="670"/>
      <c r="AR77" s="670"/>
      <c r="AS77" s="670"/>
      <c r="AT77" s="670"/>
      <c r="AU77" s="670"/>
      <c r="AV77" s="670"/>
      <c r="AW77" s="670"/>
      <c r="AX77" s="670"/>
      <c r="AY77" s="670"/>
      <c r="AZ77" s="670"/>
      <c r="BA77" s="670"/>
      <c r="BB77" s="670"/>
      <c r="BC77" s="670"/>
      <c r="BD77" s="670"/>
      <c r="BE77" s="214"/>
      <c r="BF77" s="214"/>
    </row>
    <row r="78" spans="1:58" s="215" customFormat="1" hidden="1" x14ac:dyDescent="0.25">
      <c r="A78" s="215" t="s">
        <v>195</v>
      </c>
      <c r="B78" s="214"/>
      <c r="C78" s="214"/>
      <c r="D78" s="214"/>
      <c r="E78" s="214"/>
      <c r="F78" s="214"/>
      <c r="H78" s="862"/>
      <c r="I78" s="862"/>
      <c r="J78" s="862"/>
      <c r="K78" s="214"/>
      <c r="L78" s="214"/>
      <c r="M78" s="214"/>
      <c r="N78" s="214"/>
      <c r="O78" s="214"/>
      <c r="P78" s="214"/>
      <c r="Q78" s="214"/>
      <c r="R78" s="214"/>
      <c r="S78" s="214"/>
      <c r="T78" s="214"/>
      <c r="U78" s="214"/>
      <c r="V78" s="214"/>
      <c r="Y78" s="465"/>
      <c r="Z78" s="465"/>
      <c r="AA78" s="465"/>
      <c r="AB78" s="532"/>
      <c r="AC78" s="477"/>
      <c r="AD78" s="477"/>
      <c r="AE78" s="477"/>
      <c r="AF78" s="555"/>
      <c r="AG78" s="555"/>
      <c r="AH78" s="555"/>
      <c r="AI78" s="555"/>
      <c r="AJ78" s="555"/>
      <c r="AK78" s="556"/>
      <c r="AL78" s="556"/>
      <c r="AM78" s="670"/>
      <c r="AN78" s="670"/>
      <c r="AO78" s="670"/>
      <c r="AP78" s="670"/>
      <c r="AQ78" s="670"/>
      <c r="AR78" s="670"/>
      <c r="AS78" s="670"/>
      <c r="AT78" s="670"/>
      <c r="AU78" s="670"/>
      <c r="AV78" s="670"/>
      <c r="AW78" s="670"/>
      <c r="AX78" s="670"/>
      <c r="AY78" s="670"/>
      <c r="AZ78" s="670"/>
      <c r="BA78" s="670"/>
      <c r="BB78" s="670"/>
      <c r="BC78" s="670"/>
      <c r="BD78" s="670"/>
      <c r="BE78" s="214"/>
      <c r="BF78" s="214"/>
    </row>
    <row r="79" spans="1:58" s="215" customFormat="1" hidden="1" x14ac:dyDescent="0.25">
      <c r="A79" s="215" t="s">
        <v>196</v>
      </c>
      <c r="B79" s="214"/>
      <c r="C79" s="214"/>
      <c r="D79" s="214"/>
      <c r="E79" s="214"/>
      <c r="F79" s="214"/>
      <c r="H79" s="862"/>
      <c r="I79" s="862"/>
      <c r="J79" s="862"/>
      <c r="K79" s="214"/>
      <c r="L79" s="214"/>
      <c r="M79" s="214"/>
      <c r="N79" s="214"/>
      <c r="O79" s="214"/>
      <c r="P79" s="214"/>
      <c r="Q79" s="214"/>
      <c r="R79" s="214"/>
      <c r="S79" s="214"/>
      <c r="T79" s="214"/>
      <c r="U79" s="214"/>
      <c r="V79" s="214"/>
      <c r="Y79" s="465"/>
      <c r="Z79" s="465"/>
      <c r="AA79" s="465"/>
      <c r="AB79" s="532"/>
      <c r="AC79" s="477"/>
      <c r="AD79" s="477"/>
      <c r="AE79" s="477"/>
      <c r="AF79" s="555"/>
      <c r="AG79" s="555"/>
      <c r="AH79" s="555"/>
      <c r="AI79" s="555"/>
      <c r="AJ79" s="555"/>
      <c r="AK79" s="556"/>
      <c r="AL79" s="556"/>
      <c r="AM79" s="670"/>
      <c r="AN79" s="670"/>
      <c r="AO79" s="670"/>
      <c r="AP79" s="670"/>
      <c r="AQ79" s="670"/>
      <c r="AR79" s="670"/>
      <c r="AS79" s="670"/>
      <c r="AT79" s="670"/>
      <c r="AU79" s="670"/>
      <c r="AV79" s="670"/>
      <c r="AW79" s="670"/>
      <c r="AX79" s="670"/>
      <c r="AY79" s="670"/>
      <c r="AZ79" s="670"/>
      <c r="BA79" s="670"/>
      <c r="BB79" s="670"/>
      <c r="BC79" s="670"/>
      <c r="BD79" s="670"/>
      <c r="BE79" s="214"/>
      <c r="BF79" s="214"/>
    </row>
    <row r="80" spans="1:58" s="215" customFormat="1" hidden="1" x14ac:dyDescent="0.25">
      <c r="A80" s="215" t="s">
        <v>197</v>
      </c>
      <c r="B80" s="214"/>
      <c r="C80" s="214"/>
      <c r="D80" s="214"/>
      <c r="E80" s="214"/>
      <c r="F80" s="214"/>
      <c r="H80" s="862"/>
      <c r="I80" s="862"/>
      <c r="J80" s="862"/>
      <c r="K80" s="214"/>
      <c r="L80" s="214"/>
      <c r="M80" s="214"/>
      <c r="N80" s="214"/>
      <c r="O80" s="214"/>
      <c r="P80" s="214"/>
      <c r="Q80" s="214"/>
      <c r="R80" s="214"/>
      <c r="S80" s="214"/>
      <c r="T80" s="214"/>
      <c r="U80" s="214"/>
      <c r="V80" s="214"/>
      <c r="Y80" s="465"/>
      <c r="Z80" s="465"/>
      <c r="AA80" s="465"/>
      <c r="AB80" s="532"/>
      <c r="AC80" s="477"/>
      <c r="AD80" s="477"/>
      <c r="AE80" s="477"/>
      <c r="AF80" s="555"/>
      <c r="AG80" s="555"/>
      <c r="AH80" s="555"/>
      <c r="AI80" s="555"/>
      <c r="AJ80" s="555"/>
      <c r="AK80" s="556"/>
      <c r="AL80" s="556"/>
      <c r="AM80" s="670"/>
      <c r="AN80" s="670"/>
      <c r="AO80" s="670"/>
      <c r="AP80" s="670"/>
      <c r="AQ80" s="670"/>
      <c r="AR80" s="670"/>
      <c r="AS80" s="670"/>
      <c r="AT80" s="670"/>
      <c r="AU80" s="670"/>
      <c r="AV80" s="670"/>
      <c r="AW80" s="670"/>
      <c r="AX80" s="670"/>
      <c r="AY80" s="670"/>
      <c r="AZ80" s="670"/>
      <c r="BA80" s="670"/>
      <c r="BB80" s="670"/>
      <c r="BC80" s="670"/>
      <c r="BD80" s="670"/>
      <c r="BE80" s="214"/>
      <c r="BF80" s="214"/>
    </row>
    <row r="81" spans="1:58" s="215" customFormat="1" hidden="1" x14ac:dyDescent="0.25">
      <c r="A81" s="215" t="s">
        <v>198</v>
      </c>
      <c r="B81" s="214"/>
      <c r="C81" s="214"/>
      <c r="D81" s="214"/>
      <c r="E81" s="214"/>
      <c r="F81" s="214"/>
      <c r="H81" s="862"/>
      <c r="I81" s="862"/>
      <c r="J81" s="862"/>
      <c r="K81" s="214"/>
      <c r="L81" s="214"/>
      <c r="M81" s="214"/>
      <c r="N81" s="214"/>
      <c r="O81" s="214"/>
      <c r="P81" s="214"/>
      <c r="Q81" s="214"/>
      <c r="R81" s="214"/>
      <c r="S81" s="214"/>
      <c r="T81" s="214"/>
      <c r="U81" s="214"/>
      <c r="V81" s="214"/>
      <c r="Y81" s="465"/>
      <c r="Z81" s="465"/>
      <c r="AA81" s="465"/>
      <c r="AB81" s="532"/>
      <c r="AC81" s="477"/>
      <c r="AD81" s="477"/>
      <c r="AE81" s="477"/>
      <c r="AF81" s="555"/>
      <c r="AG81" s="555"/>
      <c r="AH81" s="555"/>
      <c r="AI81" s="555"/>
      <c r="AJ81" s="555"/>
      <c r="AK81" s="556"/>
      <c r="AL81" s="556"/>
      <c r="AM81" s="670"/>
      <c r="AN81" s="670"/>
      <c r="AO81" s="670"/>
      <c r="AP81" s="670"/>
      <c r="AQ81" s="670"/>
      <c r="AR81" s="670"/>
      <c r="AS81" s="670"/>
      <c r="AT81" s="670"/>
      <c r="AU81" s="670"/>
      <c r="AV81" s="670"/>
      <c r="AW81" s="670"/>
      <c r="AX81" s="670"/>
      <c r="AY81" s="670"/>
      <c r="AZ81" s="670"/>
      <c r="BA81" s="670"/>
      <c r="BB81" s="670"/>
      <c r="BC81" s="670"/>
      <c r="BD81" s="670"/>
      <c r="BE81" s="214"/>
      <c r="BF81" s="214"/>
    </row>
    <row r="82" spans="1:58" s="215" customFormat="1" hidden="1" x14ac:dyDescent="0.25">
      <c r="A82" s="215" t="s">
        <v>199</v>
      </c>
      <c r="B82" s="214"/>
      <c r="C82" s="214"/>
      <c r="D82" s="214"/>
      <c r="E82" s="214"/>
      <c r="F82" s="214"/>
      <c r="H82" s="862"/>
      <c r="I82" s="862"/>
      <c r="J82" s="862"/>
      <c r="K82" s="214"/>
      <c r="L82" s="214"/>
      <c r="M82" s="214"/>
      <c r="N82" s="214"/>
      <c r="O82" s="214"/>
      <c r="P82" s="214"/>
      <c r="Q82" s="214"/>
      <c r="R82" s="214"/>
      <c r="S82" s="214"/>
      <c r="T82" s="214"/>
      <c r="U82" s="214"/>
      <c r="V82" s="214"/>
      <c r="Y82" s="465"/>
      <c r="Z82" s="465"/>
      <c r="AA82" s="465"/>
      <c r="AB82" s="532"/>
      <c r="AC82" s="477"/>
      <c r="AD82" s="477"/>
      <c r="AE82" s="477"/>
      <c r="AF82" s="555"/>
      <c r="AG82" s="555"/>
      <c r="AH82" s="555"/>
      <c r="AI82" s="555"/>
      <c r="AJ82" s="555"/>
      <c r="AK82" s="556"/>
      <c r="AL82" s="556"/>
      <c r="AM82" s="670"/>
      <c r="AN82" s="670"/>
      <c r="AO82" s="670"/>
      <c r="AP82" s="670"/>
      <c r="AQ82" s="670"/>
      <c r="AR82" s="670"/>
      <c r="AS82" s="670"/>
      <c r="AT82" s="670"/>
      <c r="AU82" s="670"/>
      <c r="AV82" s="670"/>
      <c r="AW82" s="670"/>
      <c r="AX82" s="670"/>
      <c r="AY82" s="670"/>
      <c r="AZ82" s="670"/>
      <c r="BA82" s="670"/>
      <c r="BB82" s="670"/>
      <c r="BC82" s="670"/>
      <c r="BD82" s="670"/>
      <c r="BE82" s="214"/>
      <c r="BF82" s="214"/>
    </row>
    <row r="83" spans="1:58" s="215" customFormat="1" hidden="1" x14ac:dyDescent="0.25">
      <c r="A83" s="215" t="s">
        <v>200</v>
      </c>
      <c r="B83" s="214"/>
      <c r="C83" s="214"/>
      <c r="D83" s="214"/>
      <c r="E83" s="214"/>
      <c r="F83" s="214"/>
      <c r="H83" s="862"/>
      <c r="I83" s="862"/>
      <c r="J83" s="862"/>
      <c r="K83" s="214"/>
      <c r="L83" s="214"/>
      <c r="M83" s="214"/>
      <c r="N83" s="214"/>
      <c r="O83" s="214"/>
      <c r="P83" s="214"/>
      <c r="Q83" s="214"/>
      <c r="R83" s="214"/>
      <c r="S83" s="214"/>
      <c r="T83" s="214"/>
      <c r="U83" s="214"/>
      <c r="V83" s="214"/>
      <c r="Y83" s="465"/>
      <c r="Z83" s="465"/>
      <c r="AA83" s="465"/>
      <c r="AB83" s="532"/>
      <c r="AC83" s="477"/>
      <c r="AD83" s="477"/>
      <c r="AE83" s="477"/>
      <c r="AF83" s="555"/>
      <c r="AG83" s="555"/>
      <c r="AH83" s="555"/>
      <c r="AI83" s="555"/>
      <c r="AJ83" s="555"/>
      <c r="AK83" s="556"/>
      <c r="AL83" s="556"/>
      <c r="AM83" s="670"/>
      <c r="AN83" s="670"/>
      <c r="AO83" s="670"/>
      <c r="AP83" s="670"/>
      <c r="AQ83" s="670"/>
      <c r="AR83" s="670"/>
      <c r="AS83" s="670"/>
      <c r="AT83" s="670"/>
      <c r="AU83" s="670"/>
      <c r="AV83" s="670"/>
      <c r="AW83" s="670"/>
      <c r="AX83" s="670"/>
      <c r="AY83" s="670"/>
      <c r="AZ83" s="670"/>
      <c r="BA83" s="670"/>
      <c r="BB83" s="670"/>
      <c r="BC83" s="670"/>
      <c r="BD83" s="670"/>
      <c r="BE83" s="214"/>
      <c r="BF83" s="214"/>
    </row>
    <row r="84" spans="1:58" s="215" customFormat="1" hidden="1" x14ac:dyDescent="0.25">
      <c r="A84" s="215" t="s">
        <v>201</v>
      </c>
      <c r="B84" s="214"/>
      <c r="C84" s="214"/>
      <c r="D84" s="214"/>
      <c r="E84" s="214"/>
      <c r="F84" s="214"/>
      <c r="H84" s="862"/>
      <c r="I84" s="862"/>
      <c r="J84" s="862"/>
      <c r="K84" s="214"/>
      <c r="L84" s="214"/>
      <c r="M84" s="214"/>
      <c r="N84" s="214"/>
      <c r="O84" s="214"/>
      <c r="P84" s="214"/>
      <c r="Q84" s="214"/>
      <c r="R84" s="214"/>
      <c r="S84" s="214"/>
      <c r="T84" s="214"/>
      <c r="U84" s="214"/>
      <c r="V84" s="214"/>
      <c r="Y84" s="465"/>
      <c r="Z84" s="465"/>
      <c r="AA84" s="465"/>
      <c r="AB84" s="532"/>
      <c r="AC84" s="477"/>
      <c r="AD84" s="477"/>
      <c r="AE84" s="477"/>
      <c r="AF84" s="555"/>
      <c r="AG84" s="555"/>
      <c r="AH84" s="555"/>
      <c r="AI84" s="555"/>
      <c r="AJ84" s="555"/>
      <c r="AK84" s="556"/>
      <c r="AL84" s="556"/>
      <c r="AM84" s="670"/>
      <c r="AN84" s="670"/>
      <c r="AO84" s="670"/>
      <c r="AP84" s="670"/>
      <c r="AQ84" s="670"/>
      <c r="AR84" s="670"/>
      <c r="AS84" s="670"/>
      <c r="AT84" s="670"/>
      <c r="AU84" s="670"/>
      <c r="AV84" s="670"/>
      <c r="AW84" s="670"/>
      <c r="AX84" s="670"/>
      <c r="AY84" s="670"/>
      <c r="AZ84" s="670"/>
      <c r="BA84" s="670"/>
      <c r="BB84" s="670"/>
      <c r="BC84" s="670"/>
      <c r="BD84" s="670"/>
      <c r="BE84" s="214"/>
      <c r="BF84" s="214"/>
    </row>
    <row r="85" spans="1:58" s="215" customFormat="1" hidden="1" x14ac:dyDescent="0.25">
      <c r="A85" s="215" t="s">
        <v>202</v>
      </c>
      <c r="B85" s="214"/>
      <c r="C85" s="214"/>
      <c r="D85" s="214"/>
      <c r="E85" s="214"/>
      <c r="F85" s="214"/>
      <c r="H85" s="862"/>
      <c r="I85" s="862"/>
      <c r="J85" s="862"/>
      <c r="K85" s="214"/>
      <c r="L85" s="214"/>
      <c r="M85" s="214"/>
      <c r="N85" s="214"/>
      <c r="O85" s="214"/>
      <c r="P85" s="214"/>
      <c r="Q85" s="214"/>
      <c r="R85" s="214"/>
      <c r="S85" s="214"/>
      <c r="T85" s="214"/>
      <c r="U85" s="214"/>
      <c r="V85" s="214"/>
      <c r="Y85" s="465"/>
      <c r="Z85" s="465"/>
      <c r="AA85" s="465"/>
      <c r="AB85" s="532"/>
      <c r="AC85" s="477"/>
      <c r="AD85" s="477"/>
      <c r="AE85" s="477"/>
      <c r="AF85" s="555"/>
      <c r="AG85" s="555"/>
      <c r="AH85" s="555"/>
      <c r="AI85" s="555"/>
      <c r="AJ85" s="555"/>
      <c r="AK85" s="556"/>
      <c r="AL85" s="556"/>
      <c r="AM85" s="670"/>
      <c r="AN85" s="670"/>
      <c r="AO85" s="670"/>
      <c r="AP85" s="670"/>
      <c r="AQ85" s="670"/>
      <c r="AR85" s="670"/>
      <c r="AS85" s="670"/>
      <c r="AT85" s="670"/>
      <c r="AU85" s="670"/>
      <c r="AV85" s="670"/>
      <c r="AW85" s="670"/>
      <c r="AX85" s="670"/>
      <c r="AY85" s="670"/>
      <c r="AZ85" s="670"/>
      <c r="BA85" s="670"/>
      <c r="BB85" s="670"/>
      <c r="BC85" s="670"/>
      <c r="BD85" s="670"/>
      <c r="BE85" s="214"/>
      <c r="BF85" s="214"/>
    </row>
    <row r="86" spans="1:58" s="215" customFormat="1" hidden="1" x14ac:dyDescent="0.25">
      <c r="A86" s="215" t="s">
        <v>203</v>
      </c>
      <c r="B86" s="214"/>
      <c r="C86" s="214"/>
      <c r="D86" s="214"/>
      <c r="E86" s="214"/>
      <c r="F86" s="214"/>
      <c r="H86" s="862"/>
      <c r="I86" s="862"/>
      <c r="J86" s="862"/>
      <c r="K86" s="214"/>
      <c r="L86" s="214"/>
      <c r="M86" s="214"/>
      <c r="N86" s="214"/>
      <c r="O86" s="214"/>
      <c r="P86" s="214"/>
      <c r="Q86" s="214"/>
      <c r="R86" s="214"/>
      <c r="S86" s="214"/>
      <c r="T86" s="214"/>
      <c r="U86" s="214"/>
      <c r="V86" s="214"/>
      <c r="Y86" s="465"/>
      <c r="Z86" s="465"/>
      <c r="AA86" s="465"/>
      <c r="AB86" s="532"/>
      <c r="AC86" s="477"/>
      <c r="AD86" s="477"/>
      <c r="AE86" s="477"/>
      <c r="AF86" s="555"/>
      <c r="AG86" s="555"/>
      <c r="AH86" s="555"/>
      <c r="AI86" s="555"/>
      <c r="AJ86" s="555"/>
      <c r="AK86" s="556"/>
      <c r="AL86" s="556"/>
      <c r="AM86" s="670"/>
      <c r="AN86" s="670"/>
      <c r="AO86" s="670"/>
      <c r="AP86" s="670"/>
      <c r="AQ86" s="670"/>
      <c r="AR86" s="670"/>
      <c r="AS86" s="670"/>
      <c r="AT86" s="670"/>
      <c r="AU86" s="670"/>
      <c r="AV86" s="670"/>
      <c r="AW86" s="670"/>
      <c r="AX86" s="670"/>
      <c r="AY86" s="670"/>
      <c r="AZ86" s="670"/>
      <c r="BA86" s="670"/>
      <c r="BB86" s="670"/>
      <c r="BC86" s="670"/>
      <c r="BD86" s="670"/>
      <c r="BE86" s="214"/>
      <c r="BF86" s="214"/>
    </row>
    <row r="87" spans="1:58" s="215" customFormat="1" hidden="1" x14ac:dyDescent="0.25">
      <c r="A87" s="215" t="s">
        <v>204</v>
      </c>
      <c r="B87" s="214"/>
      <c r="C87" s="214"/>
      <c r="D87" s="214"/>
      <c r="E87" s="214"/>
      <c r="F87" s="214"/>
      <c r="H87" s="862"/>
      <c r="I87" s="862"/>
      <c r="J87" s="862"/>
      <c r="K87" s="214"/>
      <c r="L87" s="214"/>
      <c r="M87" s="214"/>
      <c r="N87" s="214"/>
      <c r="O87" s="214"/>
      <c r="P87" s="214"/>
      <c r="Q87" s="214"/>
      <c r="R87" s="214"/>
      <c r="S87" s="214"/>
      <c r="T87" s="214"/>
      <c r="U87" s="214"/>
      <c r="V87" s="214"/>
      <c r="Y87" s="465"/>
      <c r="Z87" s="465"/>
      <c r="AA87" s="465"/>
      <c r="AB87" s="532"/>
      <c r="AC87" s="477"/>
      <c r="AD87" s="477"/>
      <c r="AE87" s="477"/>
      <c r="AF87" s="555"/>
      <c r="AG87" s="555"/>
      <c r="AH87" s="555"/>
      <c r="AI87" s="555"/>
      <c r="AJ87" s="555"/>
      <c r="AK87" s="556"/>
      <c r="AL87" s="556"/>
      <c r="AM87" s="670"/>
      <c r="AN87" s="670"/>
      <c r="AO87" s="670"/>
      <c r="AP87" s="670"/>
      <c r="AQ87" s="670"/>
      <c r="AR87" s="670"/>
      <c r="AS87" s="670"/>
      <c r="AT87" s="670"/>
      <c r="AU87" s="670"/>
      <c r="AV87" s="670"/>
      <c r="AW87" s="670"/>
      <c r="AX87" s="670"/>
      <c r="AY87" s="670"/>
      <c r="AZ87" s="670"/>
      <c r="BA87" s="670"/>
      <c r="BB87" s="670"/>
      <c r="BC87" s="670"/>
      <c r="BD87" s="670"/>
      <c r="BE87" s="214"/>
      <c r="BF87" s="214"/>
    </row>
    <row r="88" spans="1:58" s="215" customFormat="1" hidden="1" x14ac:dyDescent="0.25">
      <c r="A88" s="215" t="s">
        <v>205</v>
      </c>
      <c r="B88" s="214"/>
      <c r="C88" s="214"/>
      <c r="D88" s="214"/>
      <c r="E88" s="214"/>
      <c r="F88" s="214"/>
      <c r="H88" s="862"/>
      <c r="I88" s="862"/>
      <c r="J88" s="862"/>
      <c r="K88" s="214"/>
      <c r="L88" s="214"/>
      <c r="M88" s="214"/>
      <c r="N88" s="214"/>
      <c r="O88" s="214"/>
      <c r="P88" s="214"/>
      <c r="Q88" s="214"/>
      <c r="R88" s="214"/>
      <c r="S88" s="214"/>
      <c r="T88" s="214"/>
      <c r="U88" s="214"/>
      <c r="V88" s="214"/>
      <c r="Y88" s="465"/>
      <c r="Z88" s="465"/>
      <c r="AA88" s="465"/>
      <c r="AB88" s="532"/>
      <c r="AC88" s="477"/>
      <c r="AD88" s="477"/>
      <c r="AE88" s="477"/>
      <c r="AF88" s="555"/>
      <c r="AG88" s="555"/>
      <c r="AH88" s="555"/>
      <c r="AI88" s="555"/>
      <c r="AJ88" s="555"/>
      <c r="AK88" s="556"/>
      <c r="AL88" s="556"/>
      <c r="AM88" s="670"/>
      <c r="AN88" s="670"/>
      <c r="AO88" s="670"/>
      <c r="AP88" s="670"/>
      <c r="AQ88" s="670"/>
      <c r="AR88" s="670"/>
      <c r="AS88" s="670"/>
      <c r="AT88" s="670"/>
      <c r="AU88" s="670"/>
      <c r="AV88" s="670"/>
      <c r="AW88" s="670"/>
      <c r="AX88" s="670"/>
      <c r="AY88" s="670"/>
      <c r="AZ88" s="670"/>
      <c r="BA88" s="670"/>
      <c r="BB88" s="670"/>
      <c r="BC88" s="670"/>
      <c r="BD88" s="670"/>
      <c r="BE88" s="214"/>
      <c r="BF88" s="214"/>
    </row>
    <row r="89" spans="1:58" s="215" customFormat="1" x14ac:dyDescent="0.25">
      <c r="B89" s="214"/>
      <c r="C89" s="214"/>
      <c r="D89" s="214"/>
      <c r="E89" s="214"/>
      <c r="F89" s="214"/>
      <c r="H89" s="862"/>
      <c r="I89" s="862"/>
      <c r="J89" s="862"/>
      <c r="K89" s="214"/>
      <c r="L89" s="214"/>
      <c r="M89" s="214"/>
      <c r="N89" s="214"/>
      <c r="O89" s="214"/>
      <c r="P89" s="214"/>
      <c r="Q89" s="214"/>
      <c r="R89" s="214"/>
      <c r="S89" s="214"/>
      <c r="T89" s="214"/>
      <c r="U89" s="214"/>
      <c r="V89" s="214"/>
      <c r="Y89" s="465"/>
      <c r="Z89" s="465"/>
      <c r="AA89" s="465"/>
      <c r="AB89" s="532"/>
      <c r="AC89" s="477"/>
      <c r="AD89" s="477"/>
      <c r="AE89" s="477"/>
      <c r="AF89" s="555"/>
      <c r="AG89" s="555"/>
      <c r="AH89" s="555"/>
      <c r="AI89" s="555"/>
      <c r="AJ89" s="555"/>
      <c r="AK89" s="556"/>
      <c r="AL89" s="556"/>
      <c r="AM89" s="670"/>
      <c r="AN89" s="670"/>
      <c r="AO89" s="670"/>
      <c r="AP89" s="670"/>
      <c r="AQ89" s="670"/>
      <c r="AR89" s="670"/>
      <c r="AS89" s="670"/>
      <c r="AT89" s="670"/>
      <c r="AU89" s="670"/>
      <c r="AV89" s="670"/>
      <c r="AW89" s="670"/>
      <c r="AX89" s="670"/>
      <c r="AY89" s="670"/>
      <c r="AZ89" s="670"/>
      <c r="BA89" s="670"/>
      <c r="BB89" s="670"/>
      <c r="BC89" s="670"/>
      <c r="BD89" s="670"/>
      <c r="BE89" s="214"/>
      <c r="BF89" s="214"/>
    </row>
    <row r="90" spans="1:58" s="215" customFormat="1" x14ac:dyDescent="0.25">
      <c r="B90" s="214"/>
      <c r="C90" s="214"/>
      <c r="D90" s="214"/>
      <c r="E90" s="214"/>
      <c r="F90" s="214"/>
      <c r="H90" s="862"/>
      <c r="I90" s="862"/>
      <c r="J90" s="862"/>
      <c r="K90" s="214"/>
      <c r="L90" s="214"/>
      <c r="M90" s="214"/>
      <c r="N90" s="214"/>
      <c r="O90" s="214"/>
      <c r="P90" s="214"/>
      <c r="Q90" s="214"/>
      <c r="R90" s="214"/>
      <c r="S90" s="214"/>
      <c r="T90" s="214"/>
      <c r="U90" s="214"/>
      <c r="V90" s="214"/>
      <c r="Y90" s="465"/>
      <c r="Z90" s="465"/>
      <c r="AA90" s="465"/>
      <c r="AB90" s="532"/>
      <c r="AC90" s="477"/>
      <c r="AD90" s="477"/>
      <c r="AE90" s="477"/>
      <c r="AF90" s="555"/>
      <c r="AG90" s="555"/>
      <c r="AH90" s="555"/>
      <c r="AI90" s="555"/>
      <c r="AJ90" s="555"/>
      <c r="AK90" s="556"/>
      <c r="AL90" s="556"/>
      <c r="AM90" s="670"/>
      <c r="AN90" s="670"/>
      <c r="AO90" s="670"/>
      <c r="AP90" s="670"/>
      <c r="AQ90" s="670"/>
      <c r="AR90" s="670"/>
      <c r="AS90" s="670"/>
      <c r="AT90" s="670"/>
      <c r="AU90" s="670"/>
      <c r="AV90" s="670"/>
      <c r="AW90" s="670"/>
      <c r="AX90" s="670"/>
      <c r="AY90" s="670"/>
      <c r="AZ90" s="670"/>
      <c r="BA90" s="670"/>
      <c r="BB90" s="670"/>
      <c r="BC90" s="670"/>
      <c r="BD90" s="670"/>
      <c r="BE90" s="214"/>
      <c r="BF90" s="214"/>
    </row>
    <row r="91" spans="1:58" s="215" customFormat="1" x14ac:dyDescent="0.25">
      <c r="B91" s="214"/>
      <c r="C91" s="214"/>
      <c r="D91" s="214"/>
      <c r="E91" s="214"/>
      <c r="F91" s="214"/>
      <c r="H91" s="862"/>
      <c r="I91" s="862"/>
      <c r="J91" s="862"/>
      <c r="K91" s="214"/>
      <c r="L91" s="214"/>
      <c r="M91" s="214"/>
      <c r="N91" s="214"/>
      <c r="O91" s="214"/>
      <c r="P91" s="214"/>
      <c r="Q91" s="214"/>
      <c r="R91" s="214"/>
      <c r="S91" s="214"/>
      <c r="T91" s="214"/>
      <c r="U91" s="214"/>
      <c r="V91" s="214"/>
      <c r="Y91" s="465"/>
      <c r="Z91" s="465"/>
      <c r="AA91" s="465"/>
      <c r="AB91" s="532"/>
      <c r="AC91" s="477"/>
      <c r="AD91" s="477"/>
      <c r="AE91" s="477"/>
      <c r="AF91" s="555"/>
      <c r="AG91" s="555"/>
      <c r="AH91" s="555"/>
      <c r="AI91" s="555"/>
      <c r="AJ91" s="555"/>
      <c r="AK91" s="556"/>
      <c r="AL91" s="556"/>
      <c r="AM91" s="670"/>
      <c r="AN91" s="670"/>
      <c r="AO91" s="670"/>
      <c r="AP91" s="670"/>
      <c r="AQ91" s="670"/>
      <c r="AR91" s="670"/>
      <c r="AS91" s="670"/>
      <c r="AT91" s="670"/>
      <c r="AU91" s="670"/>
      <c r="AV91" s="670"/>
      <c r="AW91" s="670"/>
      <c r="AX91" s="670"/>
      <c r="AY91" s="670"/>
      <c r="AZ91" s="670"/>
      <c r="BA91" s="670"/>
      <c r="BB91" s="670"/>
      <c r="BC91" s="670"/>
      <c r="BD91" s="670"/>
      <c r="BE91" s="214"/>
      <c r="BF91" s="214"/>
    </row>
    <row r="92" spans="1:58" s="215" customFormat="1" ht="27" x14ac:dyDescent="0.5">
      <c r="B92" s="214"/>
      <c r="C92" s="214"/>
      <c r="D92" s="214"/>
      <c r="E92" s="214"/>
      <c r="F92" s="214"/>
      <c r="H92" s="862"/>
      <c r="I92" s="862"/>
      <c r="J92" s="862"/>
      <c r="K92" s="214"/>
      <c r="L92" s="214"/>
      <c r="M92" s="214"/>
      <c r="N92" s="214"/>
      <c r="O92" s="214"/>
      <c r="P92" s="866" t="e">
        <f ca="1">SUM(C20:C37)</f>
        <v>#N/A</v>
      </c>
      <c r="Q92" s="866" t="e">
        <f ca="1">SUM(D20:D37)</f>
        <v>#N/A</v>
      </c>
      <c r="R92" s="214"/>
      <c r="S92" s="214"/>
      <c r="T92" s="214"/>
      <c r="U92" s="214"/>
      <c r="V92" s="214"/>
      <c r="Y92" s="465"/>
      <c r="Z92" s="465"/>
      <c r="AA92" s="465"/>
      <c r="AB92" s="532"/>
      <c r="AK92" s="556"/>
      <c r="AL92" s="556"/>
      <c r="AM92" s="670"/>
      <c r="AN92" s="670"/>
      <c r="AO92" s="670"/>
      <c r="AP92" s="670"/>
      <c r="AQ92" s="670"/>
      <c r="AR92" s="670"/>
      <c r="AS92" s="670"/>
      <c r="AT92" s="670"/>
      <c r="AU92" s="670"/>
      <c r="AV92" s="670"/>
      <c r="AW92" s="670"/>
      <c r="AX92" s="670"/>
      <c r="AY92" s="670"/>
      <c r="AZ92" s="670"/>
      <c r="BA92" s="670"/>
      <c r="BB92" s="670"/>
      <c r="BC92" s="670"/>
      <c r="BD92" s="670"/>
      <c r="BE92" s="214"/>
      <c r="BF92" s="214"/>
    </row>
    <row r="93" spans="1:58" ht="15.75" x14ac:dyDescent="0.25">
      <c r="A93" s="477" t="str">
        <f>'LISTE DES PROFS'!A2</f>
        <v>ALCOUFFE</v>
      </c>
      <c r="B93" s="453" t="s">
        <v>214</v>
      </c>
      <c r="E93" s="478" t="s">
        <v>214</v>
      </c>
      <c r="F93" s="479" t="str">
        <f t="shared" ref="F93:F156" si="0">A93</f>
        <v>ALCOUFFE</v>
      </c>
      <c r="J93" s="864" t="str">
        <f t="shared" ref="J93:J156" si="1">(E93&amp;"  "&amp;F93)</f>
        <v>A   M.  ALCOUFFE</v>
      </c>
    </row>
    <row r="94" spans="1:58" ht="15.75" x14ac:dyDescent="0.25">
      <c r="A94" s="477" t="str">
        <f>'LISTE DES PROFS'!A3</f>
        <v>ATIG</v>
      </c>
      <c r="B94" s="453" t="s">
        <v>215</v>
      </c>
      <c r="E94" s="478" t="s">
        <v>214</v>
      </c>
      <c r="F94" s="479" t="str">
        <f t="shared" si="0"/>
        <v>ATIG</v>
      </c>
      <c r="J94" s="864" t="str">
        <f t="shared" si="1"/>
        <v>A   M.  ATIG</v>
      </c>
    </row>
    <row r="95" spans="1:58" ht="15.75" x14ac:dyDescent="0.25">
      <c r="A95" s="477" t="str">
        <f>'LISTE DES PROFS'!A4</f>
        <v>BARRES</v>
      </c>
      <c r="B95" s="448"/>
      <c r="E95" s="478" t="s">
        <v>215</v>
      </c>
      <c r="F95" s="479" t="str">
        <f t="shared" si="0"/>
        <v>BARRES</v>
      </c>
      <c r="J95" s="864" t="str">
        <f t="shared" si="1"/>
        <v>A   Mme.  BARRES</v>
      </c>
    </row>
    <row r="96" spans="1:58" ht="15.75" x14ac:dyDescent="0.25">
      <c r="A96" s="477" t="str">
        <f>'LISTE DES PROFS'!A5</f>
        <v>BELKHIR / DIONE</v>
      </c>
      <c r="B96" s="448"/>
      <c r="E96" s="478" t="s">
        <v>214</v>
      </c>
      <c r="F96" s="479" t="str">
        <f t="shared" si="0"/>
        <v>BELKHIR / DIONE</v>
      </c>
      <c r="J96" s="864" t="str">
        <f t="shared" si="1"/>
        <v>A   M.  BELKHIR / DIONE</v>
      </c>
    </row>
    <row r="97" spans="1:22" ht="15.75" x14ac:dyDescent="0.25">
      <c r="A97" s="477" t="str">
        <f>'LISTE DES PROFS'!A6</f>
        <v>BELLAZI</v>
      </c>
      <c r="B97" s="448"/>
      <c r="E97" s="478" t="s">
        <v>214</v>
      </c>
      <c r="F97" s="479" t="str">
        <f t="shared" si="0"/>
        <v>BELLAZI</v>
      </c>
      <c r="J97" s="864" t="str">
        <f t="shared" si="1"/>
        <v>A   M.  BELLAZI</v>
      </c>
    </row>
    <row r="98" spans="1:22" ht="15.75" x14ac:dyDescent="0.25">
      <c r="A98" s="477" t="str">
        <f>'LISTE DES PROFS'!A7</f>
        <v>BELLEMARE</v>
      </c>
      <c r="B98" s="448"/>
      <c r="E98" s="478" t="s">
        <v>214</v>
      </c>
      <c r="F98" s="479" t="str">
        <f t="shared" si="0"/>
        <v>BELLEMARE</v>
      </c>
      <c r="J98" s="864" t="str">
        <f t="shared" si="1"/>
        <v>A   M.  BELLEMARE</v>
      </c>
    </row>
    <row r="99" spans="1:22" ht="15.75" x14ac:dyDescent="0.25">
      <c r="A99" s="477" t="str">
        <f>'LISTE DES PROFS'!A8</f>
        <v>BENGUELLAZ</v>
      </c>
      <c r="B99" s="448"/>
      <c r="E99" s="478" t="s">
        <v>214</v>
      </c>
      <c r="F99" s="479" t="str">
        <f t="shared" si="0"/>
        <v>BENGUELLAZ</v>
      </c>
      <c r="J99" s="864" t="str">
        <f t="shared" si="1"/>
        <v>A   M.  BENGUELLAZ</v>
      </c>
    </row>
    <row r="100" spans="1:22" ht="15.75" x14ac:dyDescent="0.25">
      <c r="A100" s="477" t="str">
        <f>'LISTE DES PROFS'!A9</f>
        <v>BLANC</v>
      </c>
      <c r="B100" s="448"/>
      <c r="E100" s="478" t="s">
        <v>214</v>
      </c>
      <c r="F100" s="479" t="str">
        <f t="shared" si="0"/>
        <v>BLANC</v>
      </c>
      <c r="J100" s="864" t="str">
        <f t="shared" si="1"/>
        <v>A   M.  BLANC</v>
      </c>
    </row>
    <row r="101" spans="1:22" ht="15.75" x14ac:dyDescent="0.25">
      <c r="A101" s="477" t="str">
        <f>'LISTE DES PROFS'!A10</f>
        <v>BORGES</v>
      </c>
      <c r="B101" s="448"/>
      <c r="E101" s="478" t="s">
        <v>214</v>
      </c>
      <c r="F101" s="479" t="str">
        <f t="shared" si="0"/>
        <v>BORGES</v>
      </c>
      <c r="J101" s="864" t="str">
        <f t="shared" si="1"/>
        <v>A   M.  BORGES</v>
      </c>
    </row>
    <row r="102" spans="1:22" ht="15.75" x14ac:dyDescent="0.25">
      <c r="A102" s="477" t="str">
        <f>'LISTE DES PROFS'!A11</f>
        <v>BOUDHRIOUA</v>
      </c>
      <c r="B102" s="448"/>
      <c r="E102" s="478" t="s">
        <v>214</v>
      </c>
      <c r="F102" s="479" t="str">
        <f t="shared" si="0"/>
        <v>BOUDHRIOUA</v>
      </c>
      <c r="J102" s="864" t="str">
        <f t="shared" si="1"/>
        <v>A   M.  BOUDHRIOUA</v>
      </c>
      <c r="U102" s="467"/>
      <c r="V102" s="470"/>
    </row>
    <row r="103" spans="1:22" ht="15.75" x14ac:dyDescent="0.25">
      <c r="A103" s="477" t="str">
        <f>'LISTE DES PROFS'!A12</f>
        <v>BOUILLET</v>
      </c>
      <c r="B103" s="448"/>
      <c r="E103" s="478" t="s">
        <v>214</v>
      </c>
      <c r="F103" s="479" t="str">
        <f t="shared" si="0"/>
        <v>BOUILLET</v>
      </c>
      <c r="J103" s="864" t="str">
        <f t="shared" si="1"/>
        <v>A   M.  BOUILLET</v>
      </c>
    </row>
    <row r="104" spans="1:22" ht="15.75" x14ac:dyDescent="0.25">
      <c r="A104" s="477" t="str">
        <f>'LISTE DES PROFS'!A13</f>
        <v>CAHUT</v>
      </c>
      <c r="B104" s="448"/>
      <c r="E104" s="478" t="s">
        <v>214</v>
      </c>
      <c r="F104" s="479" t="str">
        <f t="shared" si="0"/>
        <v>CAHUT</v>
      </c>
      <c r="J104" s="864" t="str">
        <f t="shared" si="1"/>
        <v>A   M.  CAHUT</v>
      </c>
    </row>
    <row r="105" spans="1:22" ht="15.75" x14ac:dyDescent="0.25">
      <c r="A105" s="477" t="str">
        <f>'LISTE DES PROFS'!A14</f>
        <v>CASANOVA</v>
      </c>
      <c r="B105" s="448"/>
      <c r="E105" s="478" t="s">
        <v>214</v>
      </c>
      <c r="F105" s="479" t="str">
        <f t="shared" si="0"/>
        <v>CASANOVA</v>
      </c>
      <c r="J105" s="864" t="str">
        <f t="shared" si="1"/>
        <v>A   M.  CASANOVA</v>
      </c>
    </row>
    <row r="106" spans="1:22" ht="15.75" x14ac:dyDescent="0.25">
      <c r="A106" s="477" t="str">
        <f>'LISTE DES PROFS'!A15</f>
        <v xml:space="preserve">CHERVIER </v>
      </c>
      <c r="B106" s="448"/>
      <c r="E106" s="478" t="s">
        <v>214</v>
      </c>
      <c r="F106" s="479" t="str">
        <f t="shared" si="0"/>
        <v xml:space="preserve">CHERVIER </v>
      </c>
      <c r="J106" s="864" t="str">
        <f t="shared" si="1"/>
        <v xml:space="preserve">A   M.  CHERVIER </v>
      </c>
    </row>
    <row r="107" spans="1:22" ht="15.75" x14ac:dyDescent="0.25">
      <c r="A107" s="477" t="str">
        <f>'LISTE DES PROFS'!A16</f>
        <v>COLAS</v>
      </c>
      <c r="B107" s="448"/>
      <c r="E107" s="478" t="s">
        <v>214</v>
      </c>
      <c r="F107" s="479" t="str">
        <f t="shared" si="0"/>
        <v>COLAS</v>
      </c>
      <c r="J107" s="864" t="str">
        <f t="shared" si="1"/>
        <v>A   M.  COLAS</v>
      </c>
    </row>
    <row r="108" spans="1:22" ht="15.75" x14ac:dyDescent="0.25">
      <c r="A108" s="477" t="str">
        <f>'LISTE DES PROFS'!A17</f>
        <v>COSTANTINI</v>
      </c>
      <c r="B108" s="448"/>
      <c r="E108" s="478" t="s">
        <v>214</v>
      </c>
      <c r="F108" s="479" t="str">
        <f t="shared" si="0"/>
        <v>COSTANTINI</v>
      </c>
      <c r="J108" s="864" t="str">
        <f t="shared" si="1"/>
        <v>A   M.  COSTANTINI</v>
      </c>
    </row>
    <row r="109" spans="1:22" ht="15.75" x14ac:dyDescent="0.25">
      <c r="A109" s="477" t="str">
        <f>'LISTE DES PROFS'!A18</f>
        <v>CRESPO</v>
      </c>
      <c r="B109" s="448"/>
      <c r="E109" s="478" t="s">
        <v>214</v>
      </c>
      <c r="F109" s="479" t="str">
        <f t="shared" si="0"/>
        <v>CRESPO</v>
      </c>
      <c r="J109" s="864" t="str">
        <f t="shared" si="1"/>
        <v>A   M.  CRESPO</v>
      </c>
    </row>
    <row r="110" spans="1:22" ht="15.75" x14ac:dyDescent="0.25">
      <c r="A110" s="477" t="str">
        <f>'LISTE DES PROFS'!A19</f>
        <v>DESMONS</v>
      </c>
      <c r="B110" s="448"/>
      <c r="E110" s="478" t="s">
        <v>214</v>
      </c>
      <c r="F110" s="479" t="str">
        <f t="shared" si="0"/>
        <v>DESMONS</v>
      </c>
      <c r="J110" s="864" t="str">
        <f t="shared" si="1"/>
        <v>A   M.  DESMONS</v>
      </c>
    </row>
    <row r="111" spans="1:22" ht="15.75" x14ac:dyDescent="0.25">
      <c r="A111" s="477" t="str">
        <f>'LISTE DES PROFS'!A20</f>
        <v>DI LAURO</v>
      </c>
      <c r="B111" s="448"/>
      <c r="E111" s="478" t="s">
        <v>214</v>
      </c>
      <c r="F111" s="479" t="str">
        <f t="shared" si="0"/>
        <v>DI LAURO</v>
      </c>
      <c r="J111" s="864" t="str">
        <f t="shared" si="1"/>
        <v>A   M.  DI LAURO</v>
      </c>
    </row>
    <row r="112" spans="1:22" ht="15.75" x14ac:dyDescent="0.25">
      <c r="A112" s="477" t="str">
        <f>'LISTE DES PROFS'!A21</f>
        <v>DOUAI</v>
      </c>
      <c r="B112" s="448"/>
      <c r="E112" s="478" t="s">
        <v>214</v>
      </c>
      <c r="F112" s="479" t="str">
        <f t="shared" si="0"/>
        <v>DOUAI</v>
      </c>
      <c r="J112" s="864" t="str">
        <f t="shared" si="1"/>
        <v>A   M.  DOUAI</v>
      </c>
    </row>
    <row r="113" spans="1:10" ht="15.75" x14ac:dyDescent="0.25">
      <c r="A113" s="477" t="str">
        <f>'LISTE DES PROFS'!A22</f>
        <v>DUCROT</v>
      </c>
      <c r="B113" s="448"/>
      <c r="E113" s="478" t="s">
        <v>214</v>
      </c>
      <c r="F113" s="479" t="str">
        <f t="shared" si="0"/>
        <v>DUCROT</v>
      </c>
      <c r="J113" s="864" t="str">
        <f t="shared" si="1"/>
        <v>A   M.  DUCROT</v>
      </c>
    </row>
    <row r="114" spans="1:10" ht="15.75" x14ac:dyDescent="0.25">
      <c r="A114" s="477" t="str">
        <f>'LISTE DES PROFS'!A23</f>
        <v>DUMANT</v>
      </c>
      <c r="B114" s="448"/>
      <c r="E114" s="478" t="s">
        <v>214</v>
      </c>
      <c r="F114" s="479" t="str">
        <f t="shared" si="0"/>
        <v>DUMANT</v>
      </c>
      <c r="J114" s="864" t="str">
        <f t="shared" si="1"/>
        <v>A   M.  DUMANT</v>
      </c>
    </row>
    <row r="115" spans="1:10" ht="15.75" x14ac:dyDescent="0.25">
      <c r="A115" s="477" t="str">
        <f>'LISTE DES PROFS'!A24</f>
        <v>DUVAL</v>
      </c>
      <c r="B115" s="448"/>
      <c r="E115" s="478" t="s">
        <v>214</v>
      </c>
      <c r="F115" s="479" t="str">
        <f t="shared" si="0"/>
        <v>DUVAL</v>
      </c>
      <c r="J115" s="864" t="str">
        <f t="shared" si="1"/>
        <v>A   M.  DUVAL</v>
      </c>
    </row>
    <row r="116" spans="1:10" ht="15.75" x14ac:dyDescent="0.25">
      <c r="A116" s="477" t="str">
        <f>'LISTE DES PROFS'!A25</f>
        <v>EL FARROUJ</v>
      </c>
      <c r="B116" s="448"/>
      <c r="E116" s="478" t="s">
        <v>214</v>
      </c>
      <c r="F116" s="479" t="str">
        <f t="shared" si="0"/>
        <v>EL FARROUJ</v>
      </c>
      <c r="J116" s="864" t="str">
        <f t="shared" si="1"/>
        <v>A   M.  EL FARROUJ</v>
      </c>
    </row>
    <row r="117" spans="1:10" ht="15.75" x14ac:dyDescent="0.25">
      <c r="A117" s="477" t="str">
        <f>'LISTE DES PROFS'!A26</f>
        <v>EL OUARDI</v>
      </c>
      <c r="B117" s="448"/>
      <c r="E117" s="478" t="s">
        <v>214</v>
      </c>
      <c r="F117" s="479" t="str">
        <f t="shared" si="0"/>
        <v>EL OUARDI</v>
      </c>
      <c r="J117" s="864" t="str">
        <f t="shared" si="1"/>
        <v>A   M.  EL OUARDI</v>
      </c>
    </row>
    <row r="118" spans="1:10" ht="15.75" x14ac:dyDescent="0.25">
      <c r="A118" s="477" t="str">
        <f>'LISTE DES PROFS'!A27</f>
        <v>FARRELY</v>
      </c>
      <c r="B118" s="448"/>
      <c r="E118" s="478" t="s">
        <v>214</v>
      </c>
      <c r="F118" s="479" t="str">
        <f t="shared" si="0"/>
        <v>FARRELY</v>
      </c>
      <c r="J118" s="864" t="str">
        <f t="shared" si="1"/>
        <v>A   M.  FARRELY</v>
      </c>
    </row>
    <row r="119" spans="1:10" ht="15.75" x14ac:dyDescent="0.25">
      <c r="A119" s="477" t="str">
        <f>'LISTE DES PROFS'!A28</f>
        <v>FARROUJI</v>
      </c>
      <c r="B119" s="448"/>
      <c r="E119" s="478" t="s">
        <v>214</v>
      </c>
      <c r="F119" s="479" t="str">
        <f t="shared" si="0"/>
        <v>FARROUJI</v>
      </c>
      <c r="J119" s="864" t="str">
        <f t="shared" si="1"/>
        <v>A   M.  FARROUJI</v>
      </c>
    </row>
    <row r="120" spans="1:10" ht="15.75" x14ac:dyDescent="0.25">
      <c r="A120" s="477" t="str">
        <f>'LISTE DES PROFS'!A29</f>
        <v>FATMI</v>
      </c>
      <c r="B120" s="448"/>
      <c r="E120" s="478" t="s">
        <v>214</v>
      </c>
      <c r="F120" s="479" t="str">
        <f t="shared" si="0"/>
        <v>FATMI</v>
      </c>
      <c r="J120" s="864" t="str">
        <f t="shared" si="1"/>
        <v>A   M.  FATMI</v>
      </c>
    </row>
    <row r="121" spans="1:10" ht="15.75" x14ac:dyDescent="0.25">
      <c r="A121" s="477" t="str">
        <f>'LISTE DES PROFS'!A30</f>
        <v>FAYARD</v>
      </c>
      <c r="B121" s="448"/>
      <c r="E121" s="478" t="s">
        <v>214</v>
      </c>
      <c r="F121" s="479" t="str">
        <f t="shared" si="0"/>
        <v>FAYARD</v>
      </c>
      <c r="J121" s="864" t="str">
        <f t="shared" si="1"/>
        <v>A   M.  FAYARD</v>
      </c>
    </row>
    <row r="122" spans="1:10" ht="15.75" x14ac:dyDescent="0.25">
      <c r="A122" s="477" t="str">
        <f>'LISTE DES PROFS'!A31</f>
        <v>GAUDY</v>
      </c>
      <c r="B122" s="448"/>
      <c r="E122" s="478" t="s">
        <v>214</v>
      </c>
      <c r="F122" s="479" t="str">
        <f t="shared" si="0"/>
        <v>GAUDY</v>
      </c>
      <c r="J122" s="864" t="str">
        <f t="shared" si="1"/>
        <v>A   M.  GAUDY</v>
      </c>
    </row>
    <row r="123" spans="1:10" ht="15.75" x14ac:dyDescent="0.25">
      <c r="A123" s="477" t="str">
        <f>'LISTE DES PROFS'!A32</f>
        <v>GHANEM</v>
      </c>
      <c r="B123" s="448"/>
      <c r="E123" s="478" t="s">
        <v>214</v>
      </c>
      <c r="F123" s="479" t="str">
        <f t="shared" si="0"/>
        <v>GHANEM</v>
      </c>
      <c r="J123" s="864" t="str">
        <f t="shared" si="1"/>
        <v>A   M.  GHANEM</v>
      </c>
    </row>
    <row r="124" spans="1:10" ht="15.75" x14ac:dyDescent="0.25">
      <c r="A124" s="477" t="str">
        <f>'LISTE DES PROFS'!A33</f>
        <v>GRELET</v>
      </c>
      <c r="B124" s="448"/>
      <c r="E124" s="478" t="s">
        <v>214</v>
      </c>
      <c r="F124" s="479" t="str">
        <f t="shared" si="0"/>
        <v>GRELET</v>
      </c>
      <c r="J124" s="864" t="str">
        <f t="shared" si="1"/>
        <v>A   M.  GRELET</v>
      </c>
    </row>
    <row r="125" spans="1:10" ht="15.75" x14ac:dyDescent="0.25">
      <c r="A125" s="477" t="str">
        <f>'LISTE DES PROFS'!A34</f>
        <v>GUERIN</v>
      </c>
      <c r="B125" s="448"/>
      <c r="E125" s="478" t="s">
        <v>214</v>
      </c>
      <c r="F125" s="479" t="str">
        <f t="shared" si="0"/>
        <v>GUERIN</v>
      </c>
      <c r="J125" s="864" t="str">
        <f t="shared" si="1"/>
        <v>A   M.  GUERIN</v>
      </c>
    </row>
    <row r="126" spans="1:10" ht="15.75" x14ac:dyDescent="0.25">
      <c r="A126" s="477" t="str">
        <f>'LISTE DES PROFS'!A35</f>
        <v>HAKEM</v>
      </c>
      <c r="B126" s="448"/>
      <c r="E126" s="478" t="s">
        <v>214</v>
      </c>
      <c r="F126" s="479" t="str">
        <f t="shared" si="0"/>
        <v>HAKEM</v>
      </c>
      <c r="J126" s="864" t="str">
        <f t="shared" si="1"/>
        <v>A   M.  HAKEM</v>
      </c>
    </row>
    <row r="127" spans="1:10" ht="15.75" x14ac:dyDescent="0.25">
      <c r="A127" s="477" t="str">
        <f>'LISTE DES PROFS'!A36</f>
        <v>JACQUET</v>
      </c>
      <c r="B127" s="448"/>
      <c r="E127" s="478" t="s">
        <v>214</v>
      </c>
      <c r="F127" s="479" t="str">
        <f t="shared" si="0"/>
        <v>JACQUET</v>
      </c>
      <c r="J127" s="864" t="str">
        <f t="shared" si="1"/>
        <v>A   M.  JACQUET</v>
      </c>
    </row>
    <row r="128" spans="1:10" ht="15.75" x14ac:dyDescent="0.25">
      <c r="A128" s="477" t="str">
        <f>'LISTE DES PROFS'!A37</f>
        <v>JOLLY</v>
      </c>
      <c r="B128" s="448"/>
      <c r="E128" s="478" t="s">
        <v>214</v>
      </c>
      <c r="F128" s="479" t="str">
        <f t="shared" si="0"/>
        <v>JOLLY</v>
      </c>
      <c r="J128" s="864" t="str">
        <f t="shared" si="1"/>
        <v>A   M.  JOLLY</v>
      </c>
    </row>
    <row r="129" spans="1:10" ht="15.75" x14ac:dyDescent="0.25">
      <c r="A129" s="477" t="str">
        <f>'LISTE DES PROFS'!A38</f>
        <v>LALLIER-GIROT</v>
      </c>
      <c r="B129" s="448"/>
      <c r="E129" s="478" t="s">
        <v>214</v>
      </c>
      <c r="F129" s="479" t="str">
        <f t="shared" si="0"/>
        <v>LALLIER-GIROT</v>
      </c>
      <c r="J129" s="864" t="str">
        <f t="shared" si="1"/>
        <v>A   M.  LALLIER-GIROT</v>
      </c>
    </row>
    <row r="130" spans="1:10" ht="15.75" x14ac:dyDescent="0.25">
      <c r="A130" s="477" t="str">
        <f>'LISTE DES PROFS'!A39</f>
        <v>LE</v>
      </c>
      <c r="B130" s="448"/>
      <c r="E130" s="478" t="s">
        <v>214</v>
      </c>
      <c r="F130" s="479" t="str">
        <f t="shared" si="0"/>
        <v>LE</v>
      </c>
      <c r="J130" s="864" t="str">
        <f t="shared" si="1"/>
        <v>A   M.  LE</v>
      </c>
    </row>
    <row r="131" spans="1:10" ht="15.75" x14ac:dyDescent="0.25">
      <c r="A131" s="477" t="str">
        <f>'LISTE DES PROFS'!A40</f>
        <v>LE COCGUIC</v>
      </c>
      <c r="B131" s="448"/>
      <c r="E131" s="478" t="s">
        <v>214</v>
      </c>
      <c r="F131" s="479" t="str">
        <f t="shared" si="0"/>
        <v>LE COCGUIC</v>
      </c>
      <c r="J131" s="864" t="str">
        <f t="shared" si="1"/>
        <v>A   M.  LE COCGUIC</v>
      </c>
    </row>
    <row r="132" spans="1:10" ht="15.75" x14ac:dyDescent="0.25">
      <c r="A132" s="477" t="str">
        <f>'LISTE DES PROFS'!A41</f>
        <v>LECUNF</v>
      </c>
      <c r="B132" s="448"/>
      <c r="E132" s="478" t="s">
        <v>214</v>
      </c>
      <c r="F132" s="479" t="str">
        <f t="shared" si="0"/>
        <v>LECUNF</v>
      </c>
      <c r="J132" s="864" t="str">
        <f t="shared" si="1"/>
        <v>A   M.  LECUNF</v>
      </c>
    </row>
    <row r="133" spans="1:10" ht="15.75" x14ac:dyDescent="0.25">
      <c r="A133" s="477" t="str">
        <f>'LISTE DES PROFS'!A42</f>
        <v>LOUNES</v>
      </c>
      <c r="B133" s="448"/>
      <c r="E133" s="478" t="s">
        <v>214</v>
      </c>
      <c r="F133" s="479" t="str">
        <f t="shared" si="0"/>
        <v>LOUNES</v>
      </c>
      <c r="J133" s="864" t="str">
        <f t="shared" si="1"/>
        <v>A   M.  LOUNES</v>
      </c>
    </row>
    <row r="134" spans="1:10" ht="15.75" x14ac:dyDescent="0.25">
      <c r="A134" s="477" t="str">
        <f>'LISTE DES PROFS'!A43</f>
        <v>MACHADO</v>
      </c>
      <c r="B134" s="448"/>
      <c r="E134" s="478" t="s">
        <v>214</v>
      </c>
      <c r="F134" s="479" t="str">
        <f t="shared" si="0"/>
        <v>MACHADO</v>
      </c>
      <c r="J134" s="864" t="str">
        <f t="shared" si="1"/>
        <v>A   M.  MACHADO</v>
      </c>
    </row>
    <row r="135" spans="1:10" ht="15.75" x14ac:dyDescent="0.25">
      <c r="A135" s="477" t="str">
        <f>'LISTE DES PROFS'!A44</f>
        <v>MANGO</v>
      </c>
      <c r="B135" s="448"/>
      <c r="E135" s="478" t="s">
        <v>214</v>
      </c>
      <c r="F135" s="479" t="str">
        <f t="shared" si="0"/>
        <v>MANGO</v>
      </c>
      <c r="J135" s="864" t="str">
        <f t="shared" si="1"/>
        <v>A   M.  MANGO</v>
      </c>
    </row>
    <row r="136" spans="1:10" ht="15.75" x14ac:dyDescent="0.25">
      <c r="A136" s="477" t="str">
        <f>'LISTE DES PROFS'!A45</f>
        <v>MARTIAL</v>
      </c>
      <c r="B136" s="448"/>
      <c r="E136" s="478" t="s">
        <v>214</v>
      </c>
      <c r="F136" s="479" t="str">
        <f t="shared" si="0"/>
        <v>MARTIAL</v>
      </c>
      <c r="J136" s="864" t="str">
        <f t="shared" si="1"/>
        <v>A   M.  MARTIAL</v>
      </c>
    </row>
    <row r="137" spans="1:10" ht="15.75" x14ac:dyDescent="0.25">
      <c r="A137" s="477" t="str">
        <f>'LISTE DES PROFS'!A46</f>
        <v>MASSALSKY</v>
      </c>
      <c r="B137" s="448"/>
      <c r="E137" s="478" t="s">
        <v>214</v>
      </c>
      <c r="F137" s="479" t="str">
        <f t="shared" si="0"/>
        <v>MASSALSKY</v>
      </c>
      <c r="J137" s="864" t="str">
        <f t="shared" si="1"/>
        <v>A   M.  MASSALSKY</v>
      </c>
    </row>
    <row r="138" spans="1:10" ht="15.75" x14ac:dyDescent="0.25">
      <c r="A138" s="477" t="str">
        <f>'LISTE DES PROFS'!A47</f>
        <v>MEFTAH</v>
      </c>
      <c r="B138" s="448"/>
      <c r="E138" s="478" t="s">
        <v>214</v>
      </c>
      <c r="F138" s="479" t="str">
        <f t="shared" si="0"/>
        <v>MEFTAH</v>
      </c>
      <c r="J138" s="864" t="str">
        <f t="shared" si="1"/>
        <v>A   M.  MEFTAH</v>
      </c>
    </row>
    <row r="139" spans="1:10" ht="15.75" x14ac:dyDescent="0.25">
      <c r="A139" s="477" t="str">
        <f>'LISTE DES PROFS'!A48</f>
        <v>MOLLE</v>
      </c>
      <c r="B139" s="448"/>
      <c r="E139" s="478" t="s">
        <v>214</v>
      </c>
      <c r="F139" s="479" t="str">
        <f t="shared" si="0"/>
        <v>MOLLE</v>
      </c>
      <c r="J139" s="864" t="str">
        <f t="shared" si="1"/>
        <v>A   M.  MOLLE</v>
      </c>
    </row>
    <row r="140" spans="1:10" ht="15.75" x14ac:dyDescent="0.25">
      <c r="A140" s="477" t="str">
        <f>'LISTE DES PROFS'!A49</f>
        <v>MONTANDON</v>
      </c>
      <c r="B140" s="448"/>
      <c r="E140" s="478" t="s">
        <v>214</v>
      </c>
      <c r="F140" s="479" t="str">
        <f t="shared" si="0"/>
        <v>MONTANDON</v>
      </c>
      <c r="J140" s="864" t="str">
        <f t="shared" si="1"/>
        <v>A   M.  MONTANDON</v>
      </c>
    </row>
    <row r="141" spans="1:10" ht="15.75" x14ac:dyDescent="0.25">
      <c r="A141" s="477" t="str">
        <f>'LISTE DES PROFS'!A50</f>
        <v>MUNOZ CAZIEUX</v>
      </c>
      <c r="B141" s="448"/>
      <c r="E141" s="478" t="s">
        <v>214</v>
      </c>
      <c r="F141" s="479" t="str">
        <f t="shared" si="0"/>
        <v>MUNOZ CAZIEUX</v>
      </c>
      <c r="J141" s="864" t="str">
        <f t="shared" si="1"/>
        <v>A   M.  MUNOZ CAZIEUX</v>
      </c>
    </row>
    <row r="142" spans="1:10" ht="15.75" x14ac:dyDescent="0.25">
      <c r="A142" s="477" t="str">
        <f>'LISTE DES PROFS'!A51</f>
        <v>NICOLAS</v>
      </c>
      <c r="B142" s="448"/>
      <c r="E142" s="478" t="s">
        <v>214</v>
      </c>
      <c r="F142" s="479" t="str">
        <f t="shared" si="0"/>
        <v>NICOLAS</v>
      </c>
      <c r="J142" s="864" t="str">
        <f t="shared" si="1"/>
        <v>A   M.  NICOLAS</v>
      </c>
    </row>
    <row r="143" spans="1:10" ht="15.75" x14ac:dyDescent="0.25">
      <c r="A143" s="477" t="str">
        <f>'LISTE DES PROFS'!A52</f>
        <v>OCULI</v>
      </c>
      <c r="B143" s="448"/>
      <c r="E143" s="478" t="s">
        <v>214</v>
      </c>
      <c r="F143" s="479" t="str">
        <f t="shared" si="0"/>
        <v>OCULI</v>
      </c>
      <c r="J143" s="864" t="str">
        <f t="shared" si="1"/>
        <v>A   M.  OCULI</v>
      </c>
    </row>
    <row r="144" spans="1:10" ht="15.75" x14ac:dyDescent="0.25">
      <c r="A144" s="477" t="str">
        <f>'LISTE DES PROFS'!A53</f>
        <v>OULD SLIMANE</v>
      </c>
      <c r="B144" s="448"/>
      <c r="E144" s="478" t="s">
        <v>214</v>
      </c>
      <c r="F144" s="479" t="str">
        <f t="shared" si="0"/>
        <v>OULD SLIMANE</v>
      </c>
      <c r="J144" s="864" t="str">
        <f t="shared" si="1"/>
        <v>A   M.  OULD SLIMANE</v>
      </c>
    </row>
    <row r="145" spans="1:11" ht="15.75" x14ac:dyDescent="0.25">
      <c r="A145" s="542" t="str">
        <f>'LISTE DES PROFS'!A54</f>
        <v>OUVRIER</v>
      </c>
      <c r="B145" s="453"/>
      <c r="C145" s="48"/>
      <c r="D145" s="48"/>
      <c r="E145" s="478" t="s">
        <v>214</v>
      </c>
      <c r="F145" s="479" t="str">
        <f t="shared" si="0"/>
        <v>OUVRIER</v>
      </c>
      <c r="G145" s="40"/>
      <c r="H145" s="543"/>
      <c r="I145" s="543"/>
      <c r="J145" s="543" t="str">
        <f t="shared" si="1"/>
        <v>A   M.  OUVRIER</v>
      </c>
      <c r="K145" s="48"/>
    </row>
    <row r="146" spans="1:11" ht="15.75" x14ac:dyDescent="0.25">
      <c r="A146" s="477" t="str">
        <f>'LISTE DES PROFS'!A55</f>
        <v>PARSY</v>
      </c>
      <c r="B146" s="448"/>
      <c r="E146" s="478" t="s">
        <v>214</v>
      </c>
      <c r="F146" s="479" t="str">
        <f t="shared" si="0"/>
        <v>PARSY</v>
      </c>
      <c r="J146" s="864" t="str">
        <f t="shared" si="1"/>
        <v>A   M.  PARSY</v>
      </c>
    </row>
    <row r="147" spans="1:11" ht="15.75" x14ac:dyDescent="0.25">
      <c r="A147" s="477" t="str">
        <f>'LISTE DES PROFS'!A56</f>
        <v>PINOIT</v>
      </c>
      <c r="B147" s="448"/>
      <c r="E147" s="478" t="s">
        <v>214</v>
      </c>
      <c r="F147" s="479" t="str">
        <f t="shared" si="0"/>
        <v>PINOIT</v>
      </c>
      <c r="J147" s="864" t="str">
        <f t="shared" si="1"/>
        <v>A   M.  PINOIT</v>
      </c>
    </row>
    <row r="148" spans="1:11" ht="15.75" x14ac:dyDescent="0.25">
      <c r="A148" s="477" t="str">
        <f>'LISTE DES PROFS'!A57</f>
        <v>PIOGER</v>
      </c>
      <c r="B148" s="448"/>
      <c r="E148" s="478" t="s">
        <v>214</v>
      </c>
      <c r="F148" s="479" t="str">
        <f t="shared" si="0"/>
        <v>PIOGER</v>
      </c>
      <c r="J148" s="864" t="str">
        <f t="shared" si="1"/>
        <v>A   M.  PIOGER</v>
      </c>
    </row>
    <row r="149" spans="1:11" ht="15.75" x14ac:dyDescent="0.25">
      <c r="A149" s="477" t="str">
        <f>'LISTE DES PROFS'!A58</f>
        <v>PIVERT</v>
      </c>
      <c r="B149" s="448"/>
      <c r="E149" s="478" t="s">
        <v>214</v>
      </c>
      <c r="F149" s="479" t="str">
        <f t="shared" si="0"/>
        <v>PIVERT</v>
      </c>
      <c r="J149" s="864" t="str">
        <f t="shared" si="1"/>
        <v>A   M.  PIVERT</v>
      </c>
    </row>
    <row r="150" spans="1:11" ht="15.75" x14ac:dyDescent="0.25">
      <c r="A150" s="477" t="str">
        <f>'LISTE DES PROFS'!A59</f>
        <v>POIREE</v>
      </c>
      <c r="B150" s="448"/>
      <c r="E150" s="478" t="s">
        <v>214</v>
      </c>
      <c r="F150" s="479" t="str">
        <f t="shared" si="0"/>
        <v>POIREE</v>
      </c>
      <c r="J150" s="864" t="str">
        <f t="shared" si="1"/>
        <v>A   M.  POIREE</v>
      </c>
    </row>
    <row r="151" spans="1:11" ht="15.75" x14ac:dyDescent="0.25">
      <c r="A151" s="477" t="str">
        <f>'LISTE DES PROFS'!A60</f>
        <v>PRADEL</v>
      </c>
      <c r="B151" s="448"/>
      <c r="E151" s="478" t="s">
        <v>214</v>
      </c>
      <c r="F151" s="479" t="str">
        <f t="shared" si="0"/>
        <v>PRADEL</v>
      </c>
      <c r="J151" s="864" t="str">
        <f t="shared" si="1"/>
        <v>A   M.  PRADEL</v>
      </c>
    </row>
    <row r="152" spans="1:11" ht="15.75" x14ac:dyDescent="0.25">
      <c r="A152" s="477" t="str">
        <f>'LISTE DES PROFS'!A61</f>
        <v>PRIN</v>
      </c>
      <c r="B152" s="448"/>
      <c r="E152" s="478" t="s">
        <v>214</v>
      </c>
      <c r="F152" s="479" t="str">
        <f t="shared" si="0"/>
        <v>PRIN</v>
      </c>
      <c r="J152" s="864" t="str">
        <f t="shared" si="1"/>
        <v>A   M.  PRIN</v>
      </c>
    </row>
    <row r="153" spans="1:11" ht="15.75" x14ac:dyDescent="0.25">
      <c r="A153" s="477" t="str">
        <f>'LISTE DES PROFS'!A62</f>
        <v>REZAC</v>
      </c>
      <c r="B153" s="448"/>
      <c r="E153" s="478" t="s">
        <v>214</v>
      </c>
      <c r="F153" s="479" t="str">
        <f t="shared" si="0"/>
        <v>REZAC</v>
      </c>
      <c r="J153" s="864" t="str">
        <f t="shared" si="1"/>
        <v>A   M.  REZAC</v>
      </c>
    </row>
    <row r="154" spans="1:11" ht="15.75" x14ac:dyDescent="0.25">
      <c r="A154" s="477" t="str">
        <f>'LISTE DES PROFS'!A63</f>
        <v>RICKLIN</v>
      </c>
      <c r="B154" s="448"/>
      <c r="E154" s="478" t="s">
        <v>214</v>
      </c>
      <c r="F154" s="479" t="str">
        <f t="shared" si="0"/>
        <v>RICKLIN</v>
      </c>
      <c r="J154" s="864" t="str">
        <f t="shared" si="1"/>
        <v>A   M.  RICKLIN</v>
      </c>
    </row>
    <row r="155" spans="1:11" ht="15.75" x14ac:dyDescent="0.25">
      <c r="A155" s="477" t="str">
        <f>'LISTE DES PROFS'!A64</f>
        <v>ROUSSET</v>
      </c>
      <c r="B155" s="448"/>
      <c r="E155" s="478" t="s">
        <v>214</v>
      </c>
      <c r="F155" s="479" t="str">
        <f t="shared" si="0"/>
        <v>ROUSSET</v>
      </c>
      <c r="J155" s="864" t="str">
        <f t="shared" si="1"/>
        <v>A   M.  ROUSSET</v>
      </c>
    </row>
    <row r="156" spans="1:11" ht="15.75" x14ac:dyDescent="0.25">
      <c r="A156" s="477" t="str">
        <f>'LISTE DES PROFS'!A65</f>
        <v>SAADI</v>
      </c>
      <c r="B156" s="448"/>
      <c r="E156" s="478" t="s">
        <v>214</v>
      </c>
      <c r="F156" s="479" t="str">
        <f t="shared" si="0"/>
        <v>SAADI</v>
      </c>
      <c r="J156" s="864" t="str">
        <f t="shared" si="1"/>
        <v>A   M.  SAADI</v>
      </c>
    </row>
    <row r="157" spans="1:11" ht="15.75" x14ac:dyDescent="0.25">
      <c r="A157" s="477" t="str">
        <f>'LISTE DES PROFS'!A66</f>
        <v>SANCHEZ</v>
      </c>
      <c r="B157" s="448"/>
      <c r="E157" s="478" t="s">
        <v>214</v>
      </c>
      <c r="F157" s="479" t="str">
        <f t="shared" ref="F157:F194" si="2">A157</f>
        <v>SANCHEZ</v>
      </c>
      <c r="J157" s="864" t="str">
        <f t="shared" ref="J157:J194" si="3">(E157&amp;"  "&amp;F157)</f>
        <v>A   M.  SANCHEZ</v>
      </c>
    </row>
    <row r="158" spans="1:11" ht="15.75" x14ac:dyDescent="0.25">
      <c r="A158" s="477" t="str">
        <f>'LISTE DES PROFS'!A67</f>
        <v>SANZ</v>
      </c>
      <c r="B158" s="448"/>
      <c r="E158" s="478" t="s">
        <v>214</v>
      </c>
      <c r="F158" s="479" t="str">
        <f t="shared" si="2"/>
        <v>SANZ</v>
      </c>
      <c r="J158" s="864" t="str">
        <f t="shared" si="3"/>
        <v>A   M.  SANZ</v>
      </c>
    </row>
    <row r="159" spans="1:11" ht="15.75" x14ac:dyDescent="0.25">
      <c r="A159" s="477" t="str">
        <f>'LISTE DES PROFS'!A68</f>
        <v>SELLOUM</v>
      </c>
      <c r="B159" s="448"/>
      <c r="E159" s="478" t="s">
        <v>214</v>
      </c>
      <c r="F159" s="479" t="str">
        <f t="shared" si="2"/>
        <v>SELLOUM</v>
      </c>
      <c r="J159" s="864" t="str">
        <f t="shared" si="3"/>
        <v>A   M.  SELLOUM</v>
      </c>
    </row>
    <row r="160" spans="1:11" ht="15.75" x14ac:dyDescent="0.25">
      <c r="A160" s="477" t="str">
        <f>'LISTE DES PROFS'!A69</f>
        <v>SILVARES</v>
      </c>
      <c r="B160" s="448"/>
      <c r="E160" s="478" t="s">
        <v>214</v>
      </c>
      <c r="F160" s="479" t="str">
        <f t="shared" si="2"/>
        <v>SILVARES</v>
      </c>
      <c r="J160" s="864" t="str">
        <f t="shared" si="3"/>
        <v>A   M.  SILVARES</v>
      </c>
    </row>
    <row r="161" spans="1:10" ht="15.75" x14ac:dyDescent="0.25">
      <c r="A161" s="477" t="str">
        <f>'LISTE DES PROFS'!A70</f>
        <v>SNAUWAERT</v>
      </c>
      <c r="B161" s="448"/>
      <c r="E161" s="478" t="s">
        <v>214</v>
      </c>
      <c r="F161" s="479" t="str">
        <f t="shared" si="2"/>
        <v>SNAUWAERT</v>
      </c>
      <c r="J161" s="864" t="str">
        <f t="shared" si="3"/>
        <v>A   M.  SNAUWAERT</v>
      </c>
    </row>
    <row r="162" spans="1:10" ht="15.75" x14ac:dyDescent="0.25">
      <c r="A162" s="477" t="str">
        <f>'LISTE DES PROFS'!A71</f>
        <v>TAILLARD</v>
      </c>
      <c r="B162" s="448"/>
      <c r="E162" s="478" t="s">
        <v>214</v>
      </c>
      <c r="F162" s="479" t="str">
        <f t="shared" si="2"/>
        <v>TAILLARD</v>
      </c>
      <c r="J162" s="864" t="str">
        <f t="shared" si="3"/>
        <v>A   M.  TAILLARD</v>
      </c>
    </row>
    <row r="163" spans="1:10" ht="15.75" x14ac:dyDescent="0.25">
      <c r="A163" s="477" t="str">
        <f>'LISTE DES PROFS'!A72</f>
        <v>TAYOL</v>
      </c>
      <c r="B163" s="448"/>
      <c r="E163" s="478" t="s">
        <v>214</v>
      </c>
      <c r="F163" s="479" t="str">
        <f t="shared" si="2"/>
        <v>TAYOL</v>
      </c>
      <c r="J163" s="864" t="str">
        <f t="shared" si="3"/>
        <v>A   M.  TAYOL</v>
      </c>
    </row>
    <row r="164" spans="1:10" ht="15.75" x14ac:dyDescent="0.25">
      <c r="A164" s="477" t="str">
        <f>'LISTE DES PROFS'!A73</f>
        <v>TOHOURI</v>
      </c>
      <c r="B164" s="448"/>
      <c r="E164" s="478" t="s">
        <v>214</v>
      </c>
      <c r="F164" s="479" t="str">
        <f t="shared" si="2"/>
        <v>TOHOURI</v>
      </c>
      <c r="J164" s="864" t="str">
        <f t="shared" si="3"/>
        <v>A   M.  TOHOURI</v>
      </c>
    </row>
    <row r="165" spans="1:10" ht="15.75" x14ac:dyDescent="0.25">
      <c r="A165" s="477" t="str">
        <f>'LISTE DES PROFS'!A74</f>
        <v>TOURTOIS</v>
      </c>
      <c r="B165" s="448"/>
      <c r="E165" s="478" t="s">
        <v>214</v>
      </c>
      <c r="F165" s="479" t="str">
        <f t="shared" si="2"/>
        <v>TOURTOIS</v>
      </c>
      <c r="J165" s="864" t="str">
        <f t="shared" si="3"/>
        <v>A   M.  TOURTOIS</v>
      </c>
    </row>
    <row r="166" spans="1:10" ht="15.75" x14ac:dyDescent="0.25">
      <c r="A166" s="477" t="str">
        <f>'LISTE DES PROFS'!A75</f>
        <v>VIBERT</v>
      </c>
      <c r="B166" s="448"/>
      <c r="E166" s="478" t="s">
        <v>214</v>
      </c>
      <c r="F166" s="479" t="str">
        <f t="shared" si="2"/>
        <v>VIBERT</v>
      </c>
      <c r="J166" s="864" t="str">
        <f t="shared" si="3"/>
        <v>A   M.  VIBERT</v>
      </c>
    </row>
    <row r="167" spans="1:10" ht="15.75" x14ac:dyDescent="0.25">
      <c r="A167" s="477" t="str">
        <f>'LISTE DES PROFS'!A76</f>
        <v>VIVIES</v>
      </c>
      <c r="B167" s="448"/>
      <c r="E167" s="478" t="s">
        <v>214</v>
      </c>
      <c r="F167" s="479" t="str">
        <f t="shared" si="2"/>
        <v>VIVIES</v>
      </c>
      <c r="J167" s="864" t="str">
        <f t="shared" si="3"/>
        <v>A   M.  VIVIES</v>
      </c>
    </row>
    <row r="168" spans="1:10" ht="15.75" x14ac:dyDescent="0.25">
      <c r="A168" s="477" t="str">
        <f>'LISTE DES PROFS'!A77</f>
        <v>WAZANA</v>
      </c>
      <c r="B168" s="448"/>
      <c r="E168" s="478" t="s">
        <v>214</v>
      </c>
      <c r="F168" s="479" t="str">
        <f t="shared" si="2"/>
        <v>WAZANA</v>
      </c>
      <c r="J168" s="864" t="str">
        <f t="shared" si="3"/>
        <v>A   M.  WAZANA</v>
      </c>
    </row>
    <row r="169" spans="1:10" ht="15.75" x14ac:dyDescent="0.25">
      <c r="A169" s="477" t="str">
        <f>'LISTE DES PROFS'!A78</f>
        <v>WEYERMAN</v>
      </c>
      <c r="B169" s="448"/>
      <c r="E169" s="478" t="s">
        <v>214</v>
      </c>
      <c r="F169" s="479" t="str">
        <f t="shared" si="2"/>
        <v>WEYERMAN</v>
      </c>
      <c r="J169" s="864" t="str">
        <f t="shared" si="3"/>
        <v>A   M.  WEYERMAN</v>
      </c>
    </row>
    <row r="170" spans="1:10" x14ac:dyDescent="0.25">
      <c r="A170" s="477" t="str">
        <f>'LISTE DES PROFS'!A79</f>
        <v>WEYERMA</v>
      </c>
      <c r="B170" s="448"/>
      <c r="E170" s="470"/>
      <c r="F170" s="479" t="str">
        <f t="shared" si="2"/>
        <v>WEYERMA</v>
      </c>
      <c r="J170" s="544" t="str">
        <f t="shared" si="3"/>
        <v xml:space="preserve">  WEYERMA</v>
      </c>
    </row>
    <row r="171" spans="1:10" x14ac:dyDescent="0.25">
      <c r="A171" s="477">
        <f>'LISTE DES PROFS'!A80</f>
        <v>0</v>
      </c>
      <c r="B171" s="448"/>
      <c r="E171" s="470"/>
      <c r="F171" s="479">
        <f t="shared" si="2"/>
        <v>0</v>
      </c>
      <c r="J171" s="544" t="str">
        <f t="shared" si="3"/>
        <v xml:space="preserve">  0</v>
      </c>
    </row>
    <row r="172" spans="1:10" x14ac:dyDescent="0.25">
      <c r="A172" s="477">
        <f>'LISTE DES PROFS'!A81</f>
        <v>0</v>
      </c>
      <c r="B172" s="448"/>
      <c r="E172" s="470"/>
      <c r="F172" s="479">
        <f t="shared" si="2"/>
        <v>0</v>
      </c>
      <c r="J172" s="544" t="str">
        <f t="shared" si="3"/>
        <v xml:space="preserve">  0</v>
      </c>
    </row>
    <row r="173" spans="1:10" x14ac:dyDescent="0.25">
      <c r="A173" s="477">
        <f>'LISTE DES PROFS'!A82</f>
        <v>0</v>
      </c>
      <c r="B173" s="448"/>
      <c r="E173" s="470"/>
      <c r="F173" s="479">
        <f t="shared" si="2"/>
        <v>0</v>
      </c>
      <c r="J173" s="544" t="str">
        <f t="shared" si="3"/>
        <v xml:space="preserve">  0</v>
      </c>
    </row>
    <row r="174" spans="1:10" x14ac:dyDescent="0.25">
      <c r="A174" s="477">
        <f>'LISTE DES PROFS'!A83</f>
        <v>0</v>
      </c>
      <c r="B174" s="448"/>
      <c r="E174" s="470"/>
      <c r="F174" s="479">
        <f t="shared" si="2"/>
        <v>0</v>
      </c>
      <c r="J174" s="544" t="str">
        <f t="shared" si="3"/>
        <v xml:space="preserve">  0</v>
      </c>
    </row>
    <row r="175" spans="1:10" x14ac:dyDescent="0.25">
      <c r="A175" s="477">
        <f>'LISTE DES PROFS'!A84</f>
        <v>0</v>
      </c>
      <c r="B175" s="448"/>
      <c r="E175" s="470"/>
      <c r="F175" s="479">
        <f t="shared" si="2"/>
        <v>0</v>
      </c>
      <c r="J175" s="544" t="str">
        <f t="shared" si="3"/>
        <v xml:space="preserve">  0</v>
      </c>
    </row>
    <row r="176" spans="1:10" x14ac:dyDescent="0.25">
      <c r="A176" s="477">
        <f>'LISTE DES PROFS'!A85</f>
        <v>0</v>
      </c>
      <c r="B176" s="448"/>
      <c r="E176" s="470"/>
      <c r="F176" s="479">
        <f t="shared" si="2"/>
        <v>0</v>
      </c>
      <c r="J176" s="544" t="str">
        <f t="shared" si="3"/>
        <v xml:space="preserve">  0</v>
      </c>
    </row>
    <row r="177" spans="1:10" x14ac:dyDescent="0.25">
      <c r="A177" s="477">
        <f>'LISTE DES PROFS'!A86</f>
        <v>0</v>
      </c>
      <c r="B177" s="448"/>
      <c r="E177" s="470"/>
      <c r="F177" s="479">
        <f t="shared" si="2"/>
        <v>0</v>
      </c>
      <c r="J177" s="544" t="str">
        <f t="shared" si="3"/>
        <v xml:space="preserve">  0</v>
      </c>
    </row>
    <row r="178" spans="1:10" x14ac:dyDescent="0.25">
      <c r="A178" s="477">
        <f>'LISTE DES PROFS'!A87</f>
        <v>0</v>
      </c>
      <c r="B178" s="448"/>
      <c r="E178" s="470"/>
      <c r="F178" s="479">
        <f t="shared" si="2"/>
        <v>0</v>
      </c>
      <c r="J178" s="544" t="str">
        <f t="shared" si="3"/>
        <v xml:space="preserve">  0</v>
      </c>
    </row>
    <row r="179" spans="1:10" x14ac:dyDescent="0.25">
      <c r="A179" s="477">
        <f>'LISTE DES PROFS'!A88</f>
        <v>0</v>
      </c>
      <c r="B179" s="448"/>
      <c r="E179" s="470"/>
      <c r="F179" s="479">
        <f t="shared" si="2"/>
        <v>0</v>
      </c>
      <c r="J179" s="544" t="str">
        <f t="shared" si="3"/>
        <v xml:space="preserve">  0</v>
      </c>
    </row>
    <row r="180" spans="1:10" x14ac:dyDescent="0.25">
      <c r="A180" s="477">
        <f>'LISTE DES PROFS'!A89</f>
        <v>0</v>
      </c>
      <c r="B180" s="448"/>
      <c r="E180" s="470"/>
      <c r="F180" s="479">
        <f t="shared" si="2"/>
        <v>0</v>
      </c>
      <c r="J180" s="544" t="str">
        <f t="shared" si="3"/>
        <v xml:space="preserve">  0</v>
      </c>
    </row>
    <row r="181" spans="1:10" x14ac:dyDescent="0.25">
      <c r="A181" s="477">
        <f>'LISTE DES PROFS'!A90</f>
        <v>0</v>
      </c>
      <c r="B181" s="448"/>
      <c r="E181" s="470"/>
      <c r="F181" s="479">
        <f t="shared" si="2"/>
        <v>0</v>
      </c>
      <c r="J181" s="544" t="str">
        <f t="shared" si="3"/>
        <v xml:space="preserve">  0</v>
      </c>
    </row>
    <row r="182" spans="1:10" x14ac:dyDescent="0.25">
      <c r="A182" s="477">
        <f>'LISTE DES PROFS'!A91</f>
        <v>0</v>
      </c>
      <c r="B182" s="448"/>
      <c r="E182" s="470"/>
      <c r="F182" s="479">
        <f t="shared" si="2"/>
        <v>0</v>
      </c>
      <c r="J182" s="544" t="str">
        <f t="shared" si="3"/>
        <v xml:space="preserve">  0</v>
      </c>
    </row>
    <row r="183" spans="1:10" x14ac:dyDescent="0.25">
      <c r="A183" s="477">
        <f>'LISTE DES PROFS'!A92</f>
        <v>0</v>
      </c>
      <c r="B183" s="448"/>
      <c r="E183" s="470"/>
      <c r="F183" s="479">
        <f t="shared" si="2"/>
        <v>0</v>
      </c>
      <c r="J183" s="544" t="str">
        <f t="shared" si="3"/>
        <v xml:space="preserve">  0</v>
      </c>
    </row>
    <row r="184" spans="1:10" x14ac:dyDescent="0.25">
      <c r="A184" s="477">
        <f>'LISTE DES PROFS'!A93</f>
        <v>0</v>
      </c>
      <c r="B184" s="448"/>
      <c r="E184" s="470"/>
      <c r="F184" s="479">
        <f t="shared" si="2"/>
        <v>0</v>
      </c>
      <c r="J184" s="544" t="str">
        <f t="shared" si="3"/>
        <v xml:space="preserve">  0</v>
      </c>
    </row>
    <row r="185" spans="1:10" x14ac:dyDescent="0.25">
      <c r="A185" s="477">
        <f>'LISTE DES PROFS'!A94</f>
        <v>0</v>
      </c>
      <c r="B185" s="448"/>
      <c r="E185" s="470"/>
      <c r="F185" s="479">
        <f t="shared" si="2"/>
        <v>0</v>
      </c>
      <c r="J185" s="544" t="str">
        <f t="shared" si="3"/>
        <v xml:space="preserve">  0</v>
      </c>
    </row>
    <row r="186" spans="1:10" x14ac:dyDescent="0.25">
      <c r="A186" s="477">
        <f>'LISTE DES PROFS'!A95</f>
        <v>0</v>
      </c>
      <c r="B186" s="448"/>
      <c r="E186" s="470"/>
      <c r="F186" s="479">
        <f t="shared" si="2"/>
        <v>0</v>
      </c>
      <c r="J186" s="544" t="str">
        <f t="shared" si="3"/>
        <v xml:space="preserve">  0</v>
      </c>
    </row>
    <row r="187" spans="1:10" x14ac:dyDescent="0.25">
      <c r="A187" s="477">
        <f>'LISTE DES PROFS'!A96</f>
        <v>0</v>
      </c>
      <c r="B187" s="448"/>
      <c r="E187" s="470"/>
      <c r="F187" s="479">
        <f t="shared" si="2"/>
        <v>0</v>
      </c>
      <c r="J187" s="544" t="str">
        <f t="shared" si="3"/>
        <v xml:space="preserve">  0</v>
      </c>
    </row>
    <row r="188" spans="1:10" x14ac:dyDescent="0.25">
      <c r="A188" s="477">
        <f>'LISTE DES PROFS'!A97</f>
        <v>0</v>
      </c>
      <c r="B188" s="448"/>
      <c r="E188" s="470"/>
      <c r="F188" s="479">
        <f t="shared" si="2"/>
        <v>0</v>
      </c>
      <c r="J188" s="544" t="str">
        <f t="shared" si="3"/>
        <v xml:space="preserve">  0</v>
      </c>
    </row>
    <row r="189" spans="1:10" x14ac:dyDescent="0.25">
      <c r="A189" s="477">
        <f>'LISTE DES PROFS'!A98</f>
        <v>0</v>
      </c>
      <c r="B189" s="448"/>
      <c r="E189" s="470"/>
      <c r="F189" s="479">
        <f t="shared" si="2"/>
        <v>0</v>
      </c>
      <c r="J189" s="544" t="str">
        <f t="shared" si="3"/>
        <v xml:space="preserve">  0</v>
      </c>
    </row>
    <row r="190" spans="1:10" x14ac:dyDescent="0.25">
      <c r="A190" s="477">
        <f>'LISTE DES PROFS'!A99</f>
        <v>0</v>
      </c>
      <c r="B190" s="448"/>
      <c r="E190" s="470"/>
      <c r="F190" s="479">
        <f t="shared" si="2"/>
        <v>0</v>
      </c>
      <c r="J190" s="544" t="str">
        <f t="shared" si="3"/>
        <v xml:space="preserve">  0</v>
      </c>
    </row>
    <row r="191" spans="1:10" x14ac:dyDescent="0.25">
      <c r="A191" s="477">
        <f>'LISTE DES PROFS'!A100</f>
        <v>0</v>
      </c>
      <c r="B191" s="448"/>
      <c r="E191" s="470"/>
      <c r="F191" s="479">
        <f t="shared" si="2"/>
        <v>0</v>
      </c>
      <c r="J191" s="544" t="str">
        <f t="shared" si="3"/>
        <v xml:space="preserve">  0</v>
      </c>
    </row>
    <row r="192" spans="1:10" x14ac:dyDescent="0.25">
      <c r="A192" s="477">
        <f>'LISTE DES PROFS'!A101</f>
        <v>0</v>
      </c>
      <c r="B192" s="448"/>
      <c r="E192" s="470"/>
      <c r="F192" s="479">
        <f t="shared" si="2"/>
        <v>0</v>
      </c>
      <c r="J192" s="544" t="str">
        <f t="shared" si="3"/>
        <v xml:space="preserve">  0</v>
      </c>
    </row>
    <row r="193" spans="1:10" x14ac:dyDescent="0.25">
      <c r="A193" s="477">
        <f>'LISTE DES PROFS'!A102</f>
        <v>0</v>
      </c>
      <c r="B193" s="448"/>
      <c r="E193" s="470"/>
      <c r="F193" s="479">
        <f t="shared" si="2"/>
        <v>0</v>
      </c>
      <c r="J193" s="544" t="str">
        <f t="shared" si="3"/>
        <v xml:space="preserve">  0</v>
      </c>
    </row>
    <row r="194" spans="1:10" x14ac:dyDescent="0.25">
      <c r="A194" s="477">
        <f>'LISTE DES PROFS'!A103</f>
        <v>0</v>
      </c>
      <c r="B194" s="448"/>
      <c r="E194" s="470"/>
      <c r="F194" s="479">
        <f t="shared" si="2"/>
        <v>0</v>
      </c>
      <c r="J194" s="544" t="str">
        <f t="shared" si="3"/>
        <v xml:space="preserve">  0</v>
      </c>
    </row>
    <row r="195" spans="1:10" x14ac:dyDescent="0.25">
      <c r="A195" s="477">
        <f>'LISTE DES PROFS'!A104</f>
        <v>0</v>
      </c>
      <c r="B195" s="448"/>
      <c r="J195" s="544" t="str">
        <f t="shared" ref="J195:J208" si="4">(E195&amp;"  "&amp;G195)</f>
        <v xml:space="preserve">  </v>
      </c>
    </row>
    <row r="196" spans="1:10" x14ac:dyDescent="0.25">
      <c r="A196" s="477">
        <f>'LISTE DES PROFS'!A105</f>
        <v>0</v>
      </c>
      <c r="B196" s="448"/>
      <c r="J196" s="864" t="str">
        <f t="shared" si="4"/>
        <v xml:space="preserve">  </v>
      </c>
    </row>
    <row r="197" spans="1:10" x14ac:dyDescent="0.25">
      <c r="A197" s="477">
        <f>'LISTE DES PROFS'!A106</f>
        <v>0</v>
      </c>
      <c r="B197" s="448"/>
      <c r="J197" s="864" t="str">
        <f t="shared" si="4"/>
        <v xml:space="preserve">  </v>
      </c>
    </row>
    <row r="198" spans="1:10" x14ac:dyDescent="0.25">
      <c r="A198" s="477">
        <f>'LISTE DES PROFS'!A107</f>
        <v>0</v>
      </c>
      <c r="B198" s="448"/>
      <c r="J198" s="864" t="str">
        <f t="shared" si="4"/>
        <v xml:space="preserve">  </v>
      </c>
    </row>
    <row r="199" spans="1:10" x14ac:dyDescent="0.25">
      <c r="A199" s="477">
        <f>'LISTE DES PROFS'!A108</f>
        <v>0</v>
      </c>
      <c r="B199" s="448"/>
      <c r="J199" s="864" t="str">
        <f t="shared" si="4"/>
        <v xml:space="preserve">  </v>
      </c>
    </row>
    <row r="200" spans="1:10" x14ac:dyDescent="0.25">
      <c r="A200" s="477">
        <f>'LISTE DES PROFS'!A109</f>
        <v>0</v>
      </c>
      <c r="B200" s="448"/>
      <c r="J200" s="864" t="str">
        <f t="shared" si="4"/>
        <v xml:space="preserve">  </v>
      </c>
    </row>
    <row r="201" spans="1:10" x14ac:dyDescent="0.25">
      <c r="A201" s="477">
        <f>'LISTE DES PROFS'!A110</f>
        <v>0</v>
      </c>
      <c r="B201" s="448"/>
      <c r="J201" s="864" t="str">
        <f t="shared" si="4"/>
        <v xml:space="preserve">  </v>
      </c>
    </row>
    <row r="202" spans="1:10" x14ac:dyDescent="0.25">
      <c r="A202" s="477">
        <f>'LISTE DES PROFS'!A111</f>
        <v>0</v>
      </c>
      <c r="B202" s="448"/>
      <c r="J202" s="864" t="str">
        <f t="shared" si="4"/>
        <v xml:space="preserve">  </v>
      </c>
    </row>
    <row r="203" spans="1:10" x14ac:dyDescent="0.25">
      <c r="A203" s="477">
        <f>'LISTE DES PROFS'!A112</f>
        <v>0</v>
      </c>
      <c r="B203" s="448"/>
      <c r="J203" s="864" t="str">
        <f t="shared" si="4"/>
        <v xml:space="preserve">  </v>
      </c>
    </row>
    <row r="204" spans="1:10" x14ac:dyDescent="0.25">
      <c r="A204" s="477">
        <f>'LISTE DES PROFS'!A113</f>
        <v>0</v>
      </c>
      <c r="B204" s="448"/>
      <c r="J204" s="864" t="str">
        <f t="shared" si="4"/>
        <v xml:space="preserve">  </v>
      </c>
    </row>
    <row r="205" spans="1:10" x14ac:dyDescent="0.25">
      <c r="A205" s="477">
        <f>'LISTE DES PROFS'!A114</f>
        <v>0</v>
      </c>
      <c r="B205" s="448"/>
      <c r="J205" s="864" t="str">
        <f t="shared" si="4"/>
        <v xml:space="preserve">  </v>
      </c>
    </row>
    <row r="206" spans="1:10" x14ac:dyDescent="0.25">
      <c r="A206" s="477">
        <f>'LISTE DES PROFS'!A115</f>
        <v>0</v>
      </c>
      <c r="B206" s="448"/>
      <c r="J206" s="864" t="str">
        <f t="shared" si="4"/>
        <v xml:space="preserve">  </v>
      </c>
    </row>
    <row r="207" spans="1:10" x14ac:dyDescent="0.25">
      <c r="A207" s="477">
        <f>'LISTE DES PROFS'!A116</f>
        <v>0</v>
      </c>
      <c r="B207" s="448"/>
      <c r="J207" s="864" t="str">
        <f t="shared" si="4"/>
        <v xml:space="preserve">  </v>
      </c>
    </row>
    <row r="208" spans="1:10" x14ac:dyDescent="0.25">
      <c r="A208" s="477">
        <f>'LISTE DES PROFS'!A117</f>
        <v>0</v>
      </c>
      <c r="B208" s="448"/>
      <c r="J208" s="864" t="str">
        <f t="shared" si="4"/>
        <v xml:space="preserve">  </v>
      </c>
    </row>
    <row r="209" spans="1:13" x14ac:dyDescent="0.25">
      <c r="A209" s="861" t="s">
        <v>234</v>
      </c>
      <c r="B209" s="861"/>
      <c r="C209" s="861"/>
      <c r="D209" s="861"/>
      <c r="E209" s="861"/>
      <c r="F209" s="861"/>
      <c r="I209" s="1163"/>
      <c r="J209" s="1163"/>
      <c r="K209" s="1163"/>
      <c r="L209" s="1163"/>
      <c r="M209" s="1163"/>
    </row>
    <row r="210" spans="1:13" x14ac:dyDescent="0.25">
      <c r="A210" s="861" t="s">
        <v>235</v>
      </c>
      <c r="B210" s="861"/>
      <c r="C210" s="861"/>
      <c r="D210" s="861"/>
      <c r="E210" s="861"/>
      <c r="F210" s="861"/>
      <c r="I210" s="1163"/>
      <c r="J210" s="1163"/>
      <c r="K210" s="1163"/>
      <c r="L210" s="1163"/>
      <c r="M210" s="1163"/>
    </row>
    <row r="211" spans="1:13" x14ac:dyDescent="0.25">
      <c r="A211" s="861" t="s">
        <v>266</v>
      </c>
    </row>
    <row r="212" spans="1:13" x14ac:dyDescent="0.25">
      <c r="A212" s="861" t="s">
        <v>236</v>
      </c>
    </row>
    <row r="213" spans="1:13" x14ac:dyDescent="0.25">
      <c r="A213" s="861" t="s">
        <v>267</v>
      </c>
    </row>
    <row r="214" spans="1:13" x14ac:dyDescent="0.25">
      <c r="A214" s="861" t="s">
        <v>237</v>
      </c>
    </row>
    <row r="215" spans="1:13" x14ac:dyDescent="0.25">
      <c r="A215" s="861" t="s">
        <v>268</v>
      </c>
    </row>
    <row r="216" spans="1:13" x14ac:dyDescent="0.25">
      <c r="A216" s="861" t="s">
        <v>238</v>
      </c>
    </row>
    <row r="217" spans="1:13" x14ac:dyDescent="0.25">
      <c r="A217" s="861" t="s">
        <v>269</v>
      </c>
    </row>
    <row r="218" spans="1:13" x14ac:dyDescent="0.25">
      <c r="A218" s="861" t="s">
        <v>239</v>
      </c>
    </row>
    <row r="219" spans="1:13" x14ac:dyDescent="0.25">
      <c r="A219" s="861" t="s">
        <v>270</v>
      </c>
    </row>
    <row r="220" spans="1:13" x14ac:dyDescent="0.25">
      <c r="A220" s="861" t="s">
        <v>240</v>
      </c>
    </row>
    <row r="221" spans="1:13" x14ac:dyDescent="0.25">
      <c r="A221" s="861" t="s">
        <v>271</v>
      </c>
    </row>
    <row r="222" spans="1:13" x14ac:dyDescent="0.25">
      <c r="A222" s="861" t="s">
        <v>241</v>
      </c>
    </row>
    <row r="223" spans="1:13" x14ac:dyDescent="0.25">
      <c r="A223" s="861" t="s">
        <v>272</v>
      </c>
    </row>
    <row r="224" spans="1:13" x14ac:dyDescent="0.25">
      <c r="A224" s="861" t="s">
        <v>242</v>
      </c>
    </row>
    <row r="225" spans="1:1" x14ac:dyDescent="0.25">
      <c r="A225" s="861" t="s">
        <v>273</v>
      </c>
    </row>
    <row r="226" spans="1:1" x14ac:dyDescent="0.25">
      <c r="A226" s="861" t="s">
        <v>243</v>
      </c>
    </row>
    <row r="227" spans="1:1" x14ac:dyDescent="0.25">
      <c r="A227" s="861" t="s">
        <v>274</v>
      </c>
    </row>
    <row r="228" spans="1:1" x14ac:dyDescent="0.25">
      <c r="A228" s="861" t="s">
        <v>244</v>
      </c>
    </row>
    <row r="229" spans="1:1" x14ac:dyDescent="0.25">
      <c r="A229" s="861" t="s">
        <v>275</v>
      </c>
    </row>
    <row r="230" spans="1:1" x14ac:dyDescent="0.25">
      <c r="A230" s="861" t="s">
        <v>245</v>
      </c>
    </row>
    <row r="231" spans="1:1" x14ac:dyDescent="0.25">
      <c r="A231" s="861" t="s">
        <v>276</v>
      </c>
    </row>
    <row r="232" spans="1:1" x14ac:dyDescent="0.25">
      <c r="A232" s="861" t="s">
        <v>246</v>
      </c>
    </row>
    <row r="233" spans="1:1" x14ac:dyDescent="0.25">
      <c r="A233" s="861" t="s">
        <v>277</v>
      </c>
    </row>
    <row r="234" spans="1:1" x14ac:dyDescent="0.25">
      <c r="A234" s="861" t="s">
        <v>247</v>
      </c>
    </row>
    <row r="235" spans="1:1" x14ac:dyDescent="0.25">
      <c r="A235" s="861" t="s">
        <v>278</v>
      </c>
    </row>
    <row r="236" spans="1:1" x14ac:dyDescent="0.25">
      <c r="A236" s="861" t="s">
        <v>248</v>
      </c>
    </row>
    <row r="237" spans="1:1" x14ac:dyDescent="0.25">
      <c r="A237" s="861" t="s">
        <v>279</v>
      </c>
    </row>
    <row r="238" spans="1:1" x14ac:dyDescent="0.25">
      <c r="A238" s="861" t="s">
        <v>249</v>
      </c>
    </row>
    <row r="239" spans="1:1" x14ac:dyDescent="0.25">
      <c r="A239" s="861" t="s">
        <v>280</v>
      </c>
    </row>
    <row r="240" spans="1:1" x14ac:dyDescent="0.25">
      <c r="A240" s="861" t="s">
        <v>250</v>
      </c>
    </row>
    <row r="241" spans="1:1" x14ac:dyDescent="0.25">
      <c r="A241" s="861" t="s">
        <v>281</v>
      </c>
    </row>
    <row r="242" spans="1:1" x14ac:dyDescent="0.25">
      <c r="A242" s="861" t="s">
        <v>251</v>
      </c>
    </row>
    <row r="243" spans="1:1" x14ac:dyDescent="0.25">
      <c r="A243" s="861" t="s">
        <v>282</v>
      </c>
    </row>
    <row r="244" spans="1:1" x14ac:dyDescent="0.25">
      <c r="A244" s="861" t="s">
        <v>252</v>
      </c>
    </row>
    <row r="245" spans="1:1" x14ac:dyDescent="0.25">
      <c r="A245" s="861" t="s">
        <v>283</v>
      </c>
    </row>
    <row r="246" spans="1:1" x14ac:dyDescent="0.25">
      <c r="A246" s="861" t="s">
        <v>253</v>
      </c>
    </row>
    <row r="247" spans="1:1" x14ac:dyDescent="0.25">
      <c r="A247" s="861" t="s">
        <v>284</v>
      </c>
    </row>
    <row r="248" spans="1:1" x14ac:dyDescent="0.25">
      <c r="A248" s="861" t="s">
        <v>254</v>
      </c>
    </row>
    <row r="249" spans="1:1" x14ac:dyDescent="0.25">
      <c r="A249" s="861" t="s">
        <v>285</v>
      </c>
    </row>
    <row r="250" spans="1:1" x14ac:dyDescent="0.25">
      <c r="A250" s="861" t="s">
        <v>255</v>
      </c>
    </row>
    <row r="251" spans="1:1" x14ac:dyDescent="0.25">
      <c r="A251" s="861" t="s">
        <v>286</v>
      </c>
    </row>
    <row r="252" spans="1:1" x14ac:dyDescent="0.25">
      <c r="A252" s="861" t="s">
        <v>256</v>
      </c>
    </row>
    <row r="253" spans="1:1" x14ac:dyDescent="0.25">
      <c r="A253" s="861" t="s">
        <v>287</v>
      </c>
    </row>
    <row r="254" spans="1:1" x14ac:dyDescent="0.25">
      <c r="A254" s="861" t="s">
        <v>257</v>
      </c>
    </row>
    <row r="255" spans="1:1" x14ac:dyDescent="0.25">
      <c r="A255" s="861" t="s">
        <v>288</v>
      </c>
    </row>
    <row r="256" spans="1:1" x14ac:dyDescent="0.25">
      <c r="A256" s="861" t="s">
        <v>226</v>
      </c>
    </row>
    <row r="257" spans="1:1" x14ac:dyDescent="0.25">
      <c r="A257" s="861" t="s">
        <v>289</v>
      </c>
    </row>
    <row r="258" spans="1:1" x14ac:dyDescent="0.25">
      <c r="A258" s="861" t="s">
        <v>258</v>
      </c>
    </row>
    <row r="259" spans="1:1" x14ac:dyDescent="0.25">
      <c r="A259" s="861" t="s">
        <v>290</v>
      </c>
    </row>
    <row r="260" spans="1:1" x14ac:dyDescent="0.25">
      <c r="A260" s="861" t="s">
        <v>259</v>
      </c>
    </row>
    <row r="261" spans="1:1" x14ac:dyDescent="0.25">
      <c r="A261" s="861" t="s">
        <v>291</v>
      </c>
    </row>
    <row r="262" spans="1:1" x14ac:dyDescent="0.25">
      <c r="A262" s="861" t="s">
        <v>260</v>
      </c>
    </row>
    <row r="263" spans="1:1" x14ac:dyDescent="0.25">
      <c r="A263" s="861" t="s">
        <v>292</v>
      </c>
    </row>
    <row r="264" spans="1:1" x14ac:dyDescent="0.25">
      <c r="A264" s="861" t="s">
        <v>261</v>
      </c>
    </row>
    <row r="265" spans="1:1" x14ac:dyDescent="0.25">
      <c r="A265" s="861" t="s">
        <v>293</v>
      </c>
    </row>
    <row r="266" spans="1:1" x14ac:dyDescent="0.25">
      <c r="A266" s="861" t="s">
        <v>262</v>
      </c>
    </row>
    <row r="267" spans="1:1" x14ac:dyDescent="0.25">
      <c r="A267" s="861" t="s">
        <v>294</v>
      </c>
    </row>
    <row r="268" spans="1:1" x14ac:dyDescent="0.25">
      <c r="A268" s="861" t="s">
        <v>263</v>
      </c>
    </row>
    <row r="269" spans="1:1" x14ac:dyDescent="0.25">
      <c r="A269" s="861" t="s">
        <v>295</v>
      </c>
    </row>
    <row r="270" spans="1:1" x14ac:dyDescent="0.25">
      <c r="A270" s="861" t="s">
        <v>264</v>
      </c>
    </row>
    <row r="271" spans="1:1" x14ac:dyDescent="0.25">
      <c r="A271" s="861" t="s">
        <v>296</v>
      </c>
    </row>
    <row r="272" spans="1:1" x14ac:dyDescent="0.25">
      <c r="A272" s="861" t="s">
        <v>265</v>
      </c>
    </row>
  </sheetData>
  <sheetProtection formatCells="0"/>
  <mergeCells count="123">
    <mergeCell ref="P48:T48"/>
    <mergeCell ref="H70:L70"/>
    <mergeCell ref="H71:L71"/>
    <mergeCell ref="K77:L77"/>
    <mergeCell ref="I209:M209"/>
    <mergeCell ref="I210:M210"/>
    <mergeCell ref="I42:S42"/>
    <mergeCell ref="E43:F43"/>
    <mergeCell ref="E44:F44"/>
    <mergeCell ref="I44:S44"/>
    <mergeCell ref="E45:F45"/>
    <mergeCell ref="I45:S45"/>
    <mergeCell ref="R37:S37"/>
    <mergeCell ref="L38:O38"/>
    <mergeCell ref="P38:S38"/>
    <mergeCell ref="E40:F40"/>
    <mergeCell ref="I40:S40"/>
    <mergeCell ref="E41:F41"/>
    <mergeCell ref="I41:S41"/>
    <mergeCell ref="I35:K38"/>
    <mergeCell ref="L35:M35"/>
    <mergeCell ref="N35:O35"/>
    <mergeCell ref="P35:Q35"/>
    <mergeCell ref="R35:S35"/>
    <mergeCell ref="L36:O36"/>
    <mergeCell ref="P36:S36"/>
    <mergeCell ref="L37:M37"/>
    <mergeCell ref="N37:O37"/>
    <mergeCell ref="P37:Q37"/>
    <mergeCell ref="AF32:AJ33"/>
    <mergeCell ref="L33:M33"/>
    <mergeCell ref="N33:O33"/>
    <mergeCell ref="P33:Q33"/>
    <mergeCell ref="R33:S33"/>
    <mergeCell ref="L34:O34"/>
    <mergeCell ref="P34:S34"/>
    <mergeCell ref="AF34:AJ36"/>
    <mergeCell ref="I31:K34"/>
    <mergeCell ref="L31:M31"/>
    <mergeCell ref="N31:O31"/>
    <mergeCell ref="P31:Q31"/>
    <mergeCell ref="R31:S31"/>
    <mergeCell ref="L32:O32"/>
    <mergeCell ref="P32:S32"/>
    <mergeCell ref="AF28:AG29"/>
    <mergeCell ref="AI28:AJ29"/>
    <mergeCell ref="L29:M29"/>
    <mergeCell ref="N29:O29"/>
    <mergeCell ref="P29:Q29"/>
    <mergeCell ref="R29:S29"/>
    <mergeCell ref="I27:K30"/>
    <mergeCell ref="L27:M27"/>
    <mergeCell ref="N27:O27"/>
    <mergeCell ref="P27:Q27"/>
    <mergeCell ref="R27:S27"/>
    <mergeCell ref="L28:O28"/>
    <mergeCell ref="P28:S28"/>
    <mergeCell ref="L30:O30"/>
    <mergeCell ref="P30:S30"/>
    <mergeCell ref="P24:S24"/>
    <mergeCell ref="AF24:AG27"/>
    <mergeCell ref="AI24:AJ27"/>
    <mergeCell ref="L25:M25"/>
    <mergeCell ref="N25:O25"/>
    <mergeCell ref="P25:Q25"/>
    <mergeCell ref="R25:S25"/>
    <mergeCell ref="L26:O26"/>
    <mergeCell ref="P26:S26"/>
    <mergeCell ref="P21:Q21"/>
    <mergeCell ref="R21:S21"/>
    <mergeCell ref="L22:O22"/>
    <mergeCell ref="P22:S22"/>
    <mergeCell ref="I23:K26"/>
    <mergeCell ref="L23:M23"/>
    <mergeCell ref="N23:O23"/>
    <mergeCell ref="P23:Q23"/>
    <mergeCell ref="R23:S23"/>
    <mergeCell ref="L24:O24"/>
    <mergeCell ref="I19:K22"/>
    <mergeCell ref="L19:M19"/>
    <mergeCell ref="N19:O19"/>
    <mergeCell ref="P19:Q19"/>
    <mergeCell ref="R19:S19"/>
    <mergeCell ref="G20:G22"/>
    <mergeCell ref="L20:O20"/>
    <mergeCell ref="P20:S20"/>
    <mergeCell ref="L21:M21"/>
    <mergeCell ref="N21:O21"/>
    <mergeCell ref="AJ10:AJ11"/>
    <mergeCell ref="A12:F15"/>
    <mergeCell ref="I15:P15"/>
    <mergeCell ref="AF17:AG18"/>
    <mergeCell ref="AI17:AJ18"/>
    <mergeCell ref="I18:K18"/>
    <mergeCell ref="L18:O18"/>
    <mergeCell ref="P18:S18"/>
    <mergeCell ref="J10:N10"/>
    <mergeCell ref="O10:P10"/>
    <mergeCell ref="Q10:T10"/>
    <mergeCell ref="AF10:AF11"/>
    <mergeCell ref="AG10:AG11"/>
    <mergeCell ref="AI10:AI11"/>
    <mergeCell ref="I8:L8"/>
    <mergeCell ref="O8:R8"/>
    <mergeCell ref="AF8:AG8"/>
    <mergeCell ref="AI8:AJ8"/>
    <mergeCell ref="AF9:AG9"/>
    <mergeCell ref="AI9:AJ9"/>
    <mergeCell ref="I6:L6"/>
    <mergeCell ref="AF6:AF7"/>
    <mergeCell ref="AG6:AG7"/>
    <mergeCell ref="AI6:AI7"/>
    <mergeCell ref="AJ6:AJ7"/>
    <mergeCell ref="I7:L7"/>
    <mergeCell ref="O7:S7"/>
    <mergeCell ref="AD1:AD2"/>
    <mergeCell ref="AF1:AG4"/>
    <mergeCell ref="AI1:AJ4"/>
    <mergeCell ref="P2:T2"/>
    <mergeCell ref="O5:S5"/>
    <mergeCell ref="Y5:AA5"/>
    <mergeCell ref="AF5:AG5"/>
    <mergeCell ref="AI5:AJ5"/>
  </mergeCells>
  <conditionalFormatting sqref="L22:S22">
    <cfRule type="cellIs" dxfId="54" priority="53" operator="equal">
      <formula>"tt"</formula>
    </cfRule>
    <cfRule type="cellIs" dxfId="53" priority="54" operator="equal">
      <formula>"avs"</formula>
    </cfRule>
  </conditionalFormatting>
  <conditionalFormatting sqref="L26:S26">
    <cfRule type="cellIs" dxfId="52" priority="51" operator="equal">
      <formula>"tt"</formula>
    </cfRule>
    <cfRule type="cellIs" dxfId="51" priority="52" operator="equal">
      <formula>"avs"</formula>
    </cfRule>
  </conditionalFormatting>
  <conditionalFormatting sqref="L30:S30">
    <cfRule type="cellIs" dxfId="50" priority="49" operator="equal">
      <formula>"tt"</formula>
    </cfRule>
    <cfRule type="cellIs" dxfId="49" priority="50" operator="equal">
      <formula>"avs"</formula>
    </cfRule>
  </conditionalFormatting>
  <conditionalFormatting sqref="L34:S34">
    <cfRule type="cellIs" dxfId="48" priority="47" operator="equal">
      <formula>"tt"</formula>
    </cfRule>
    <cfRule type="cellIs" dxfId="47" priority="48" operator="equal">
      <formula>"avs"</formula>
    </cfRule>
  </conditionalFormatting>
  <conditionalFormatting sqref="L38:S38">
    <cfRule type="cellIs" dxfId="46" priority="45" operator="equal">
      <formula>"tt"</formula>
    </cfRule>
    <cfRule type="cellIs" dxfId="45" priority="46" operator="equal">
      <formula>"avs"</formula>
    </cfRule>
  </conditionalFormatting>
  <conditionalFormatting sqref="L20:S20 L24:S24 L28:S28 L32:S32 L36:S36">
    <cfRule type="notContainsBlanks" dxfId="44" priority="55">
      <formula>LEN(TRIM(L20))&gt;0</formula>
    </cfRule>
  </conditionalFormatting>
  <conditionalFormatting sqref="L21:S21">
    <cfRule type="cellIs" dxfId="43" priority="43" operator="equal">
      <formula>0</formula>
    </cfRule>
    <cfRule type="cellIs" dxfId="42" priority="44" operator="equal">
      <formula>0</formula>
    </cfRule>
  </conditionalFormatting>
  <conditionalFormatting sqref="P25:Q25">
    <cfRule type="cellIs" dxfId="41" priority="33" operator="equal">
      <formula>0</formula>
    </cfRule>
    <cfRule type="cellIs" dxfId="40" priority="34" operator="equal">
      <formula>0</formula>
    </cfRule>
  </conditionalFormatting>
  <conditionalFormatting sqref="L29:M29">
    <cfRule type="cellIs" dxfId="39" priority="39" operator="equal">
      <formula>0</formula>
    </cfRule>
    <cfRule type="cellIs" dxfId="38" priority="40" operator="equal">
      <formula>0</formula>
    </cfRule>
  </conditionalFormatting>
  <conditionalFormatting sqref="L37:M37">
    <cfRule type="cellIs" dxfId="37" priority="35" operator="equal">
      <formula>0</formula>
    </cfRule>
    <cfRule type="cellIs" dxfId="36" priority="36" operator="equal">
      <formula>0</formula>
    </cfRule>
  </conditionalFormatting>
  <conditionalFormatting sqref="L25:M25">
    <cfRule type="cellIs" dxfId="35" priority="41" operator="equal">
      <formula>0</formula>
    </cfRule>
    <cfRule type="cellIs" dxfId="34" priority="42" operator="equal">
      <formula>0</formula>
    </cfRule>
  </conditionalFormatting>
  <conditionalFormatting sqref="L33:M33">
    <cfRule type="cellIs" dxfId="33" priority="37" operator="equal">
      <formula>0</formula>
    </cfRule>
    <cfRule type="cellIs" dxfId="32" priority="38" operator="equal">
      <formula>0</formula>
    </cfRule>
  </conditionalFormatting>
  <conditionalFormatting sqref="P29:Q29">
    <cfRule type="cellIs" dxfId="31" priority="31" operator="equal">
      <formula>0</formula>
    </cfRule>
    <cfRule type="cellIs" dxfId="30" priority="32" operator="equal">
      <formula>0</formula>
    </cfRule>
  </conditionalFormatting>
  <conditionalFormatting sqref="P33:Q33">
    <cfRule type="cellIs" dxfId="29" priority="29" operator="equal">
      <formula>0</formula>
    </cfRule>
    <cfRule type="cellIs" dxfId="28" priority="30" operator="equal">
      <formula>0</formula>
    </cfRule>
  </conditionalFormatting>
  <conditionalFormatting sqref="P37:Q37">
    <cfRule type="cellIs" dxfId="27" priority="27" operator="equal">
      <formula>0</formula>
    </cfRule>
    <cfRule type="cellIs" dxfId="26" priority="28" operator="equal">
      <formula>0</formula>
    </cfRule>
  </conditionalFormatting>
  <conditionalFormatting sqref="N25:O25">
    <cfRule type="cellIs" dxfId="25" priority="25" operator="equal">
      <formula>0</formula>
    </cfRule>
    <cfRule type="cellIs" dxfId="24" priority="26" operator="equal">
      <formula>0</formula>
    </cfRule>
  </conditionalFormatting>
  <conditionalFormatting sqref="N29:O29">
    <cfRule type="cellIs" dxfId="23" priority="23" operator="equal">
      <formula>0</formula>
    </cfRule>
    <cfRule type="cellIs" dxfId="22" priority="24" operator="equal">
      <formula>0</formula>
    </cfRule>
  </conditionalFormatting>
  <conditionalFormatting sqref="N33:O33">
    <cfRule type="cellIs" dxfId="21" priority="21" operator="equal">
      <formula>0</formula>
    </cfRule>
    <cfRule type="cellIs" dxfId="20" priority="22" operator="equal">
      <formula>0</formula>
    </cfRule>
  </conditionalFormatting>
  <conditionalFormatting sqref="N37:O37">
    <cfRule type="cellIs" dxfId="19" priority="19" operator="equal">
      <formula>0</formula>
    </cfRule>
    <cfRule type="cellIs" dxfId="18" priority="20" operator="equal">
      <formula>0</formula>
    </cfRule>
  </conditionalFormatting>
  <conditionalFormatting sqref="R37:S37">
    <cfRule type="cellIs" dxfId="17" priority="17" operator="equal">
      <formula>0</formula>
    </cfRule>
    <cfRule type="cellIs" dxfId="16" priority="18" operator="equal">
      <formula>0</formula>
    </cfRule>
  </conditionalFormatting>
  <conditionalFormatting sqref="R33:S33">
    <cfRule type="cellIs" dxfId="15" priority="15" operator="equal">
      <formula>0</formula>
    </cfRule>
    <cfRule type="cellIs" dxfId="14" priority="16" operator="equal">
      <formula>0</formula>
    </cfRule>
  </conditionalFormatting>
  <conditionalFormatting sqref="R25:S25">
    <cfRule type="cellIs" dxfId="13" priority="13" operator="equal">
      <formula>0</formula>
    </cfRule>
    <cfRule type="cellIs" dxfId="12" priority="14" operator="equal">
      <formula>0</formula>
    </cfRule>
  </conditionalFormatting>
  <conditionalFormatting sqref="R29:S29">
    <cfRule type="cellIs" dxfId="11" priority="11" operator="equal">
      <formula>0</formula>
    </cfRule>
    <cfRule type="cellIs" dxfId="10" priority="12" operator="equal">
      <formula>0</formula>
    </cfRule>
  </conditionalFormatting>
  <conditionalFormatting sqref="L20:O20">
    <cfRule type="expression" dxfId="9" priority="10">
      <formula>$AA$18=$AA$7</formula>
    </cfRule>
  </conditionalFormatting>
  <conditionalFormatting sqref="P20:S20">
    <cfRule type="expression" dxfId="8" priority="9">
      <formula>$AB$18=$AA$7</formula>
    </cfRule>
  </conditionalFormatting>
  <conditionalFormatting sqref="L24:O24">
    <cfRule type="expression" dxfId="7" priority="8">
      <formula>$AA$22=$AA$7</formula>
    </cfRule>
  </conditionalFormatting>
  <conditionalFormatting sqref="P24:S24">
    <cfRule type="expression" dxfId="6" priority="7">
      <formula>$AB$22=$AA$7</formula>
    </cfRule>
  </conditionalFormatting>
  <conditionalFormatting sqref="L28:O28">
    <cfRule type="expression" dxfId="5" priority="6">
      <formula>$AA$26=$AA$7</formula>
    </cfRule>
  </conditionalFormatting>
  <conditionalFormatting sqref="P28:S28">
    <cfRule type="expression" dxfId="4" priority="5">
      <formula>$AB$26=$AA$7</formula>
    </cfRule>
  </conditionalFormatting>
  <conditionalFormatting sqref="L32:O32">
    <cfRule type="expression" dxfId="3" priority="4">
      <formula>$AA$30=$AA$7</formula>
    </cfRule>
  </conditionalFormatting>
  <conditionalFormatting sqref="P32:S32">
    <cfRule type="expression" dxfId="2" priority="3">
      <formula>$AB$30=$AA$7</formula>
    </cfRule>
  </conditionalFormatting>
  <conditionalFormatting sqref="L36:O36">
    <cfRule type="expression" dxfId="1" priority="2">
      <formula>$AA$34=$AA$7</formula>
    </cfRule>
  </conditionalFormatting>
  <conditionalFormatting sqref="P36:S36">
    <cfRule type="expression" dxfId="0" priority="1">
      <formula>$AB$34=$AA$7</formula>
    </cfRule>
  </conditionalFormatting>
  <dataValidations count="13">
    <dataValidation type="list" allowBlank="1" showInputMessage="1" showErrorMessage="1" sqref="A12:F15">
      <formula1>$A$93:$A$200</formula1>
    </dataValidation>
    <dataValidation type="list" allowBlank="1" showInputMessage="1" sqref="L38:S38 L22:S22 L26:S26 L30:S30 L34:S34">
      <formula1>$H$60:$H$63</formula1>
    </dataValidation>
    <dataValidation type="list" allowBlank="1" showInputMessage="1" sqref="N23 N35 N21 N25 N29 L29 L25 R25 L21 P29 R37 N27 R29 L27 L37 N19 L19 L23 N31 L35 P25 R33 P37 N37 P21 R21 N33 L33 P33 L31">
      <formula1>$K$56:$K$66</formula1>
    </dataValidation>
    <dataValidation type="list" allowBlank="1" showInputMessage="1" sqref="P19:S19 P23:S23 P27:S27 P31:S31 P35:S35">
      <formula1>$L$56:$L$66</formula1>
    </dataValidation>
    <dataValidation type="list" allowBlank="1" showInputMessage="1" showErrorMessage="1" sqref="F195:F208 E93:E208">
      <formula1>$B$93:$B$94</formula1>
    </dataValidation>
    <dataValidation type="list" allowBlank="1" showInputMessage="1" sqref="J10:N10">
      <formula1>$A$209:$A$272</formula1>
    </dataValidation>
    <dataValidation type="list" allowBlank="1" showInputMessage="1" showErrorMessage="1" sqref="O5:S5 P48:T48">
      <formula1>$H$70:$H$71</formula1>
    </dataValidation>
    <dataValidation type="list" allowBlank="1" showInputMessage="1" showErrorMessage="1" sqref="AF6:AF7">
      <formula1>$K$56:$K$66</formula1>
    </dataValidation>
    <dataValidation type="list" allowBlank="1" showInputMessage="1" showErrorMessage="1" sqref="AI6:AI7">
      <formula1>$O$56:$O$70</formula1>
    </dataValidation>
    <dataValidation type="list" allowBlank="1" showInputMessage="1" showErrorMessage="1" sqref="AG6:AG7 AJ6:AJ7">
      <formula1>$O$66:$O$71</formula1>
    </dataValidation>
    <dataValidation type="list" allowBlank="1" showInputMessage="1" showErrorMessage="1" sqref="AF10:AF11 AI10:AI11">
      <formula1>$L$55:$L$67</formula1>
    </dataValidation>
    <dataValidation type="list" allowBlank="1" showInputMessage="1" showErrorMessage="1" sqref="AG10:AG11 AJ10:AJ11">
      <formula1>$L$62:$L$67</formula1>
    </dataValidation>
    <dataValidation allowBlank="1" showInputMessage="1" showErrorMessage="1" sqref="P20:S20 L24:S24 L28:S28 L32:S32 L36:S36"/>
  </dataValidations>
  <hyperlinks>
    <hyperlink ref="I19:K22" location="LUNDI!A1" display="LUNDI!A1"/>
    <hyperlink ref="I23:K26" location="MARDI!A1" display="MARDI!A1"/>
    <hyperlink ref="I27:K30" location="MERCREDI!A1" display="MERCREDI!A1"/>
    <hyperlink ref="I31:K34" location="JEUDI!A1" display="JEUDI!A1"/>
    <hyperlink ref="I35:K38" location="VENDREDI!A1" display="VENDREDI!A1"/>
  </hyperlinks>
  <printOptions horizontalCentered="1"/>
  <pageMargins left="0.19685039370078741" right="0.19685039370078741" top="0.19685039370078741" bottom="0.19685039370078741" header="0.19685039370078741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4" name="Spinner 1">
              <controlPr locked="0" defaultSize="0" autoPict="0">
                <anchor moveWithCells="1" sizeWithCells="1">
                  <from>
                    <xdr:col>26</xdr:col>
                    <xdr:colOff>2314575</xdr:colOff>
                    <xdr:row>4</xdr:row>
                    <xdr:rowOff>28575</xdr:rowOff>
                  </from>
                  <to>
                    <xdr:col>27</xdr:col>
                    <xdr:colOff>0</xdr:colOff>
                    <xdr:row>4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4" r:id="rId5" name="Spinner 2">
              <controlPr locked="0" defaultSize="0" autoPict="0">
                <anchor moveWithCells="1" sizeWithCells="1">
                  <from>
                    <xdr:col>5</xdr:col>
                    <xdr:colOff>161925</xdr:colOff>
                    <xdr:row>11</xdr:row>
                    <xdr:rowOff>9525</xdr:rowOff>
                  </from>
                  <to>
                    <xdr:col>5</xdr:col>
                    <xdr:colOff>619125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5" r:id="rId6" name="Check Box 3">
              <controlPr defaultSize="0" print="0" autoFill="0" autoLine="0" autoPict="0" altText="ok">
                <anchor moveWithCells="1">
                  <from>
                    <xdr:col>20</xdr:col>
                    <xdr:colOff>276225</xdr:colOff>
                    <xdr:row>18</xdr:row>
                    <xdr:rowOff>161925</xdr:rowOff>
                  </from>
                  <to>
                    <xdr:col>21</xdr:col>
                    <xdr:colOff>304800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6" r:id="rId7" name="Check Box 4">
              <controlPr defaultSize="0" print="0" autoFill="0" autoLine="0" autoPict="0" altText="ok">
                <anchor moveWithCells="1">
                  <from>
                    <xdr:col>20</xdr:col>
                    <xdr:colOff>285750</xdr:colOff>
                    <xdr:row>22</xdr:row>
                    <xdr:rowOff>152400</xdr:rowOff>
                  </from>
                  <to>
                    <xdr:col>21</xdr:col>
                    <xdr:colOff>314325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7" r:id="rId8" name="Check Box 5">
              <controlPr defaultSize="0" print="0" autoFill="0" autoLine="0" autoPict="0" altText="ok">
                <anchor moveWithCells="1">
                  <from>
                    <xdr:col>20</xdr:col>
                    <xdr:colOff>276225</xdr:colOff>
                    <xdr:row>26</xdr:row>
                    <xdr:rowOff>152400</xdr:rowOff>
                  </from>
                  <to>
                    <xdr:col>21</xdr:col>
                    <xdr:colOff>304800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8" r:id="rId9" name="Check Box 6">
              <controlPr defaultSize="0" print="0" autoFill="0" autoLine="0" autoPict="0" altText="ok">
                <anchor moveWithCells="1">
                  <from>
                    <xdr:col>20</xdr:col>
                    <xdr:colOff>276225</xdr:colOff>
                    <xdr:row>30</xdr:row>
                    <xdr:rowOff>152400</xdr:rowOff>
                  </from>
                  <to>
                    <xdr:col>21</xdr:col>
                    <xdr:colOff>304800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9" r:id="rId10" name="Check Box 7">
              <controlPr defaultSize="0" print="0" autoFill="0" autoLine="0" autoPict="0" altText="ok">
                <anchor moveWithCells="1">
                  <from>
                    <xdr:col>21</xdr:col>
                    <xdr:colOff>866775</xdr:colOff>
                    <xdr:row>18</xdr:row>
                    <xdr:rowOff>142875</xdr:rowOff>
                  </from>
                  <to>
                    <xdr:col>30</xdr:col>
                    <xdr:colOff>152400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80" r:id="rId11" name="Check Box 8">
              <controlPr defaultSize="0" print="0" autoFill="0" autoLine="0" autoPict="0" altText="ok">
                <anchor moveWithCells="1">
                  <from>
                    <xdr:col>21</xdr:col>
                    <xdr:colOff>876300</xdr:colOff>
                    <xdr:row>22</xdr:row>
                    <xdr:rowOff>152400</xdr:rowOff>
                  </from>
                  <to>
                    <xdr:col>30</xdr:col>
                    <xdr:colOff>152400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81" r:id="rId12" name="Check Box 9">
              <controlPr defaultSize="0" print="0" autoFill="0" autoLine="0" autoPict="0" altText="ok">
                <anchor moveWithCells="1">
                  <from>
                    <xdr:col>21</xdr:col>
                    <xdr:colOff>876300</xdr:colOff>
                    <xdr:row>26</xdr:row>
                    <xdr:rowOff>152400</xdr:rowOff>
                  </from>
                  <to>
                    <xdr:col>30</xdr:col>
                    <xdr:colOff>152400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82" r:id="rId13" name="Check Box 10">
              <controlPr defaultSize="0" print="0" autoFill="0" autoLine="0" autoPict="0" altText="ok">
                <anchor moveWithCells="1">
                  <from>
                    <xdr:col>21</xdr:col>
                    <xdr:colOff>857250</xdr:colOff>
                    <xdr:row>30</xdr:row>
                    <xdr:rowOff>152400</xdr:rowOff>
                  </from>
                  <to>
                    <xdr:col>30</xdr:col>
                    <xdr:colOff>133350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83" r:id="rId14" name="Check Box 11">
              <controlPr defaultSize="0" print="0" autoFill="0" autoLine="0" autoPict="0" altText="ok">
                <anchor moveWithCells="1">
                  <from>
                    <xdr:col>20</xdr:col>
                    <xdr:colOff>276225</xdr:colOff>
                    <xdr:row>34</xdr:row>
                    <xdr:rowOff>152400</xdr:rowOff>
                  </from>
                  <to>
                    <xdr:col>21</xdr:col>
                    <xdr:colOff>304800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84" r:id="rId15" name="Check Box 12">
              <controlPr defaultSize="0" print="0" autoFill="0" autoLine="0" autoPict="0" altText="ok">
                <anchor moveWithCells="1">
                  <from>
                    <xdr:col>21</xdr:col>
                    <xdr:colOff>866775</xdr:colOff>
                    <xdr:row>34</xdr:row>
                    <xdr:rowOff>152400</xdr:rowOff>
                  </from>
                  <to>
                    <xdr:col>30</xdr:col>
                    <xdr:colOff>152400</xdr:colOff>
                    <xdr:row>36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G82"/>
  <sheetViews>
    <sheetView showGridLines="0" showZero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C13" sqref="AC13"/>
    </sheetView>
  </sheetViews>
  <sheetFormatPr baseColWidth="10" defaultRowHeight="15" x14ac:dyDescent="0.25"/>
  <cols>
    <col min="1" max="1" width="23.85546875" style="87" bestFit="1" customWidth="1"/>
    <col min="2" max="3" width="10" customWidth="1"/>
    <col min="4" max="6" width="8.5703125" style="583" customWidth="1"/>
    <col min="7" max="7" width="8.5703125" style="606" customWidth="1"/>
    <col min="8" max="9" width="8.5703125" style="583" customWidth="1"/>
    <col min="10" max="11" width="8.5703125" customWidth="1"/>
    <col min="12" max="12" width="14.7109375" style="60" customWidth="1"/>
    <col min="13" max="13" width="15" style="60" customWidth="1"/>
    <col min="14" max="15" width="15" style="603" customWidth="1"/>
    <col min="16" max="17" width="11" style="603" customWidth="1"/>
    <col min="18" max="18" width="0.140625" customWidth="1"/>
    <col min="19" max="20" width="14.140625" style="603" hidden="1" customWidth="1"/>
    <col min="21" max="21" width="5" customWidth="1"/>
    <col min="25" max="25" width="0" hidden="1" customWidth="1"/>
  </cols>
  <sheetData>
    <row r="1" spans="1:27" x14ac:dyDescent="0.25">
      <c r="A1" s="1316" t="s">
        <v>130</v>
      </c>
      <c r="B1" s="1318" t="s">
        <v>315</v>
      </c>
      <c r="C1" s="1319"/>
      <c r="D1" s="1329" t="s">
        <v>111</v>
      </c>
      <c r="E1" s="1330"/>
      <c r="F1" s="1331" t="s">
        <v>100</v>
      </c>
      <c r="G1" s="1332"/>
      <c r="H1" s="1333" t="s">
        <v>106</v>
      </c>
      <c r="I1" s="1334"/>
      <c r="J1" s="1335" t="s">
        <v>51</v>
      </c>
      <c r="K1" s="1336"/>
      <c r="L1" s="1337" t="s">
        <v>162</v>
      </c>
      <c r="M1" s="1325" t="s">
        <v>111</v>
      </c>
      <c r="N1" s="884" t="s">
        <v>100</v>
      </c>
      <c r="O1" s="1327" t="s">
        <v>51</v>
      </c>
      <c r="P1" s="1320" t="s">
        <v>21</v>
      </c>
      <c r="Q1" s="1320" t="s">
        <v>20</v>
      </c>
      <c r="S1" s="1324" t="s">
        <v>320</v>
      </c>
      <c r="T1" s="1322" t="s">
        <v>106</v>
      </c>
      <c r="Y1" s="711" t="s">
        <v>318</v>
      </c>
    </row>
    <row r="2" spans="1:27" ht="15.75" thickBot="1" x14ac:dyDescent="0.3">
      <c r="A2" s="1317"/>
      <c r="B2" s="579" t="s">
        <v>133</v>
      </c>
      <c r="C2" s="687" t="s">
        <v>134</v>
      </c>
      <c r="D2" s="689" t="s">
        <v>211</v>
      </c>
      <c r="E2" s="688" t="s">
        <v>314</v>
      </c>
      <c r="F2" s="689" t="s">
        <v>211</v>
      </c>
      <c r="G2" s="686" t="s">
        <v>314</v>
      </c>
      <c r="H2" s="689" t="s">
        <v>211</v>
      </c>
      <c r="I2" s="688" t="s">
        <v>314</v>
      </c>
      <c r="J2" s="689" t="s">
        <v>211</v>
      </c>
      <c r="K2" s="686" t="s">
        <v>314</v>
      </c>
      <c r="L2" s="1338"/>
      <c r="M2" s="1326"/>
      <c r="N2" s="885" t="s">
        <v>106</v>
      </c>
      <c r="O2" s="1328"/>
      <c r="P2" s="1321"/>
      <c r="Q2" s="1321"/>
      <c r="S2" s="1323"/>
      <c r="T2" s="1323"/>
    </row>
    <row r="3" spans="1:27" x14ac:dyDescent="0.25">
      <c r="A3" s="708" t="str">
        <f>'LISTE DES PROFS'!A2</f>
        <v>ALCOUFFE</v>
      </c>
      <c r="B3" s="690">
        <f t="shared" ref="B3:B34" si="0">SUM(D3,F3,H3,J3)</f>
        <v>0</v>
      </c>
      <c r="C3" s="691">
        <f t="shared" ref="C3:C34" si="1">SUM(E3,G3,I3,K3)</f>
        <v>0</v>
      </c>
      <c r="D3" s="778"/>
      <c r="E3" s="779"/>
      <c r="F3" s="778"/>
      <c r="G3" s="780"/>
      <c r="H3" s="778"/>
      <c r="I3" s="781"/>
      <c r="J3" s="778"/>
      <c r="K3" s="782"/>
      <c r="L3" s="706">
        <f>SUM(D3:K3)</f>
        <v>0</v>
      </c>
      <c r="M3" s="775">
        <f>'Détail du lun au vend  RÉCAP '!J7</f>
        <v>0</v>
      </c>
      <c r="N3" s="774">
        <f t="shared" ref="N3:N34" si="2">S3+T3</f>
        <v>0</v>
      </c>
      <c r="O3" s="748">
        <f>'Détail du lun au vend  RÉCAP '!M7</f>
        <v>0</v>
      </c>
      <c r="P3" s="776"/>
      <c r="Q3" s="776"/>
      <c r="S3" s="748">
        <f>'Détail du lun au vend  RÉCAP '!K7</f>
        <v>0</v>
      </c>
      <c r="T3" s="748">
        <f>'Détail du lun au vend  RÉCAP '!L7</f>
        <v>0</v>
      </c>
    </row>
    <row r="4" spans="1:27" x14ac:dyDescent="0.25">
      <c r="A4" s="798" t="str">
        <f>'LISTE DES PROFS'!A3</f>
        <v>ATIG</v>
      </c>
      <c r="B4" s="799">
        <f t="shared" si="0"/>
        <v>0</v>
      </c>
      <c r="C4" s="800">
        <f t="shared" si="1"/>
        <v>0</v>
      </c>
      <c r="D4" s="783"/>
      <c r="E4" s="784"/>
      <c r="F4" s="783"/>
      <c r="G4" s="785"/>
      <c r="H4" s="783"/>
      <c r="I4" s="786"/>
      <c r="J4" s="783"/>
      <c r="K4" s="787"/>
      <c r="L4" s="746">
        <f t="shared" ref="L4:L67" si="3">SUM(D4:K4)</f>
        <v>0</v>
      </c>
      <c r="M4" s="888">
        <f>'Détail du lun au vend  RÉCAP '!J8</f>
        <v>0</v>
      </c>
      <c r="N4" s="889">
        <f t="shared" si="2"/>
        <v>0</v>
      </c>
      <c r="O4" s="890">
        <f>'Détail du lun au vend  RÉCAP '!M8</f>
        <v>0</v>
      </c>
      <c r="P4" s="891"/>
      <c r="Q4" s="891"/>
      <c r="S4" s="748">
        <f>'Détail du lun au vend  RÉCAP '!K8</f>
        <v>0</v>
      </c>
      <c r="T4" s="748">
        <f>'Détail du lun au vend  RÉCAP '!L8</f>
        <v>0</v>
      </c>
    </row>
    <row r="5" spans="1:27" x14ac:dyDescent="0.25">
      <c r="A5" s="709" t="str">
        <f>'LISTE DES PROFS'!A4</f>
        <v>BARRES</v>
      </c>
      <c r="B5" s="692">
        <f t="shared" si="0"/>
        <v>0</v>
      </c>
      <c r="C5" s="693">
        <f t="shared" si="1"/>
        <v>0</v>
      </c>
      <c r="D5" s="788"/>
      <c r="E5" s="789"/>
      <c r="F5" s="788"/>
      <c r="G5" s="790"/>
      <c r="H5" s="788"/>
      <c r="I5" s="791"/>
      <c r="J5" s="788"/>
      <c r="K5" s="792"/>
      <c r="L5" s="707">
        <f t="shared" si="3"/>
        <v>0</v>
      </c>
      <c r="M5" s="775">
        <f>'Détail du lun au vend  RÉCAP '!J9</f>
        <v>0</v>
      </c>
      <c r="N5" s="774">
        <f t="shared" si="2"/>
        <v>0</v>
      </c>
      <c r="O5" s="748">
        <f>'Détail du lun au vend  RÉCAP '!M9</f>
        <v>0</v>
      </c>
      <c r="P5" s="777"/>
      <c r="Q5" s="777"/>
      <c r="S5" s="748">
        <f>'Détail du lun au vend  RÉCAP '!K9</f>
        <v>0</v>
      </c>
      <c r="T5" s="748">
        <f>'Détail du lun au vend  RÉCAP '!L9</f>
        <v>0</v>
      </c>
    </row>
    <row r="6" spans="1:27" x14ac:dyDescent="0.25">
      <c r="A6" s="798" t="str">
        <f>'LISTE DES PROFS'!A5</f>
        <v>BELKHIR / DIONE</v>
      </c>
      <c r="B6" s="799">
        <f t="shared" si="0"/>
        <v>0</v>
      </c>
      <c r="C6" s="800">
        <f t="shared" si="1"/>
        <v>0</v>
      </c>
      <c r="D6" s="783"/>
      <c r="E6" s="784"/>
      <c r="F6" s="783"/>
      <c r="G6" s="785"/>
      <c r="H6" s="783"/>
      <c r="I6" s="786"/>
      <c r="J6" s="783"/>
      <c r="K6" s="787"/>
      <c r="L6" s="746">
        <f t="shared" si="3"/>
        <v>0</v>
      </c>
      <c r="M6" s="888">
        <f>'Détail du lun au vend  RÉCAP '!J10</f>
        <v>0</v>
      </c>
      <c r="N6" s="889">
        <f t="shared" si="2"/>
        <v>0</v>
      </c>
      <c r="O6" s="890">
        <f>'Détail du lun au vend  RÉCAP '!M10</f>
        <v>0</v>
      </c>
      <c r="P6" s="891"/>
      <c r="Q6" s="891"/>
      <c r="S6" s="748">
        <f>'Détail du lun au vend  RÉCAP '!K10</f>
        <v>0</v>
      </c>
      <c r="T6" s="748">
        <f>'Détail du lun au vend  RÉCAP '!L10</f>
        <v>0</v>
      </c>
    </row>
    <row r="7" spans="1:27" x14ac:dyDescent="0.25">
      <c r="A7" s="709" t="str">
        <f>'LISTE DES PROFS'!A6</f>
        <v>BELLAZI</v>
      </c>
      <c r="B7" s="692">
        <f t="shared" si="0"/>
        <v>0</v>
      </c>
      <c r="C7" s="693">
        <f t="shared" si="1"/>
        <v>0</v>
      </c>
      <c r="D7" s="788"/>
      <c r="E7" s="789"/>
      <c r="F7" s="788"/>
      <c r="G7" s="790"/>
      <c r="H7" s="788"/>
      <c r="I7" s="791"/>
      <c r="J7" s="788"/>
      <c r="K7" s="792"/>
      <c r="L7" s="707">
        <f t="shared" si="3"/>
        <v>0</v>
      </c>
      <c r="M7" s="775">
        <f>'Détail du lun au vend  RÉCAP '!J11</f>
        <v>0</v>
      </c>
      <c r="N7" s="774">
        <f t="shared" si="2"/>
        <v>0</v>
      </c>
      <c r="O7" s="748">
        <f>'Détail du lun au vend  RÉCAP '!M11</f>
        <v>0</v>
      </c>
      <c r="P7" s="777"/>
      <c r="Q7" s="777"/>
      <c r="S7" s="748">
        <f>'Détail du lun au vend  RÉCAP '!K11</f>
        <v>0</v>
      </c>
      <c r="T7" s="748">
        <f>'Détail du lun au vend  RÉCAP '!L11</f>
        <v>0</v>
      </c>
    </row>
    <row r="8" spans="1:27" x14ac:dyDescent="0.25">
      <c r="A8" s="798" t="str">
        <f>'LISTE DES PROFS'!A7</f>
        <v>BELLEMARE</v>
      </c>
      <c r="B8" s="799">
        <f t="shared" si="0"/>
        <v>0</v>
      </c>
      <c r="C8" s="800">
        <f t="shared" si="1"/>
        <v>0</v>
      </c>
      <c r="D8" s="783"/>
      <c r="E8" s="784"/>
      <c r="F8" s="783"/>
      <c r="G8" s="785"/>
      <c r="H8" s="783"/>
      <c r="I8" s="786"/>
      <c r="J8" s="783"/>
      <c r="K8" s="787"/>
      <c r="L8" s="746">
        <f t="shared" si="3"/>
        <v>0</v>
      </c>
      <c r="M8" s="888">
        <f>'Détail du lun au vend  RÉCAP '!J12</f>
        <v>0</v>
      </c>
      <c r="N8" s="889">
        <f t="shared" si="2"/>
        <v>0</v>
      </c>
      <c r="O8" s="890">
        <f>'Détail du lun au vend  RÉCAP '!M12</f>
        <v>0</v>
      </c>
      <c r="P8" s="891"/>
      <c r="Q8" s="891"/>
      <c r="S8" s="748">
        <f>'Détail du lun au vend  RÉCAP '!K12</f>
        <v>0</v>
      </c>
      <c r="T8" s="748">
        <f>'Détail du lun au vend  RÉCAP '!L12</f>
        <v>0</v>
      </c>
    </row>
    <row r="9" spans="1:27" x14ac:dyDescent="0.25">
      <c r="A9" s="709" t="str">
        <f>'LISTE DES PROFS'!A8</f>
        <v>BENGUELLAZ</v>
      </c>
      <c r="B9" s="692">
        <f t="shared" si="0"/>
        <v>0</v>
      </c>
      <c r="C9" s="693">
        <f t="shared" si="1"/>
        <v>0</v>
      </c>
      <c r="D9" s="788"/>
      <c r="E9" s="789"/>
      <c r="F9" s="788"/>
      <c r="G9" s="790"/>
      <c r="H9" s="788"/>
      <c r="I9" s="791"/>
      <c r="J9" s="788"/>
      <c r="K9" s="792"/>
      <c r="L9" s="707">
        <f t="shared" si="3"/>
        <v>0</v>
      </c>
      <c r="M9" s="775">
        <f>'Détail du lun au vend  RÉCAP '!J13</f>
        <v>0</v>
      </c>
      <c r="N9" s="774">
        <f t="shared" si="2"/>
        <v>0</v>
      </c>
      <c r="O9" s="748">
        <f>'Détail du lun au vend  RÉCAP '!M13</f>
        <v>0</v>
      </c>
      <c r="P9" s="777"/>
      <c r="Q9" s="777"/>
      <c r="S9" s="748">
        <f>'Détail du lun au vend  RÉCAP '!K13</f>
        <v>0</v>
      </c>
      <c r="T9" s="748">
        <f>'Détail du lun au vend  RÉCAP '!L13</f>
        <v>0</v>
      </c>
    </row>
    <row r="10" spans="1:27" x14ac:dyDescent="0.25">
      <c r="A10" s="798" t="str">
        <f>'LISTE DES PROFS'!A9</f>
        <v>BLANC</v>
      </c>
      <c r="B10" s="799">
        <f t="shared" si="0"/>
        <v>0</v>
      </c>
      <c r="C10" s="800">
        <f t="shared" si="1"/>
        <v>0</v>
      </c>
      <c r="D10" s="783"/>
      <c r="E10" s="784"/>
      <c r="F10" s="783"/>
      <c r="G10" s="785"/>
      <c r="H10" s="783"/>
      <c r="I10" s="786"/>
      <c r="J10" s="783"/>
      <c r="K10" s="787"/>
      <c r="L10" s="746">
        <f t="shared" si="3"/>
        <v>0</v>
      </c>
      <c r="M10" s="888">
        <f>'Détail du lun au vend  RÉCAP '!J14</f>
        <v>0</v>
      </c>
      <c r="N10" s="889">
        <f t="shared" si="2"/>
        <v>0</v>
      </c>
      <c r="O10" s="890">
        <f>'Détail du lun au vend  RÉCAP '!M14</f>
        <v>0</v>
      </c>
      <c r="P10" s="891"/>
      <c r="Q10" s="891"/>
      <c r="S10" s="748">
        <f>'Détail du lun au vend  RÉCAP '!K14</f>
        <v>0</v>
      </c>
      <c r="T10" s="748">
        <f>'Détail du lun au vend  RÉCAP '!L14</f>
        <v>0</v>
      </c>
    </row>
    <row r="11" spans="1:27" x14ac:dyDescent="0.25">
      <c r="A11" s="709" t="str">
        <f>'LISTE DES PROFS'!A10</f>
        <v>BORGES</v>
      </c>
      <c r="B11" s="692">
        <f t="shared" si="0"/>
        <v>0</v>
      </c>
      <c r="C11" s="693">
        <f t="shared" si="1"/>
        <v>0</v>
      </c>
      <c r="D11" s="788"/>
      <c r="E11" s="789"/>
      <c r="F11" s="788"/>
      <c r="G11" s="790"/>
      <c r="H11" s="788"/>
      <c r="I11" s="791"/>
      <c r="J11" s="788"/>
      <c r="K11" s="792"/>
      <c r="L11" s="707">
        <f t="shared" si="3"/>
        <v>0</v>
      </c>
      <c r="M11" s="775">
        <f>'Détail du lun au vend  RÉCAP '!J15</f>
        <v>0</v>
      </c>
      <c r="N11" s="774">
        <f t="shared" si="2"/>
        <v>0</v>
      </c>
      <c r="O11" s="748">
        <f>'Détail du lun au vend  RÉCAP '!M15</f>
        <v>0</v>
      </c>
      <c r="P11" s="777"/>
      <c r="Q11" s="777"/>
      <c r="S11" s="748">
        <f>'Détail du lun au vend  RÉCAP '!K15</f>
        <v>0</v>
      </c>
      <c r="T11" s="748">
        <f>'Détail du lun au vend  RÉCAP '!L15</f>
        <v>0</v>
      </c>
    </row>
    <row r="12" spans="1:27" x14ac:dyDescent="0.25">
      <c r="A12" s="798" t="str">
        <f>'LISTE DES PROFS'!A11</f>
        <v>BOUDHRIOUA</v>
      </c>
      <c r="B12" s="799">
        <f t="shared" si="0"/>
        <v>0</v>
      </c>
      <c r="C12" s="800">
        <f t="shared" si="1"/>
        <v>0</v>
      </c>
      <c r="D12" s="783"/>
      <c r="E12" s="784"/>
      <c r="F12" s="783"/>
      <c r="G12" s="785"/>
      <c r="H12" s="783"/>
      <c r="I12" s="786"/>
      <c r="J12" s="783"/>
      <c r="K12" s="787"/>
      <c r="L12" s="746">
        <f t="shared" si="3"/>
        <v>0</v>
      </c>
      <c r="M12" s="888">
        <f>'Détail du lun au vend  RÉCAP '!J16</f>
        <v>0</v>
      </c>
      <c r="N12" s="889">
        <f t="shared" si="2"/>
        <v>0</v>
      </c>
      <c r="O12" s="890">
        <f>'Détail du lun au vend  RÉCAP '!M16</f>
        <v>0</v>
      </c>
      <c r="P12" s="891"/>
      <c r="Q12" s="891"/>
      <c r="S12" s="748">
        <f>'Détail du lun au vend  RÉCAP '!K16</f>
        <v>0</v>
      </c>
      <c r="T12" s="748">
        <f>'Détail du lun au vend  RÉCAP '!L16</f>
        <v>0</v>
      </c>
    </row>
    <row r="13" spans="1:27" x14ac:dyDescent="0.25">
      <c r="A13" s="709" t="str">
        <f>'LISTE DES PROFS'!A12</f>
        <v>BOUILLET</v>
      </c>
      <c r="B13" s="692">
        <f t="shared" si="0"/>
        <v>0</v>
      </c>
      <c r="C13" s="693">
        <f t="shared" si="1"/>
        <v>0</v>
      </c>
      <c r="D13" s="788"/>
      <c r="E13" s="789"/>
      <c r="F13" s="788"/>
      <c r="G13" s="790"/>
      <c r="H13" s="788"/>
      <c r="I13" s="791"/>
      <c r="J13" s="788"/>
      <c r="K13" s="792"/>
      <c r="L13" s="707">
        <f t="shared" si="3"/>
        <v>0</v>
      </c>
      <c r="M13" s="775">
        <f>'Détail du lun au vend  RÉCAP '!J17</f>
        <v>0</v>
      </c>
      <c r="N13" s="774">
        <f t="shared" si="2"/>
        <v>0</v>
      </c>
      <c r="O13" s="748">
        <f>'Détail du lun au vend  RÉCAP '!M17</f>
        <v>0</v>
      </c>
      <c r="P13" s="777"/>
      <c r="Q13" s="777"/>
      <c r="S13" s="748">
        <f>'Détail du lun au vend  RÉCAP '!K17</f>
        <v>0</v>
      </c>
      <c r="T13" s="748">
        <f>'Détail du lun au vend  RÉCAP '!L17</f>
        <v>0</v>
      </c>
      <c r="V13" s="608"/>
      <c r="W13" s="608"/>
      <c r="X13" s="608"/>
      <c r="Y13" s="608"/>
      <c r="Z13" s="608"/>
      <c r="AA13" s="608"/>
    </row>
    <row r="14" spans="1:27" ht="15" customHeight="1" x14ac:dyDescent="0.25">
      <c r="A14" s="798" t="str">
        <f>'LISTE DES PROFS'!A13</f>
        <v>CAHUT</v>
      </c>
      <c r="B14" s="799">
        <f t="shared" si="0"/>
        <v>0</v>
      </c>
      <c r="C14" s="800">
        <f t="shared" si="1"/>
        <v>0</v>
      </c>
      <c r="D14" s="783"/>
      <c r="E14" s="784"/>
      <c r="F14" s="783"/>
      <c r="G14" s="785"/>
      <c r="H14" s="783"/>
      <c r="I14" s="786"/>
      <c r="J14" s="783"/>
      <c r="K14" s="787"/>
      <c r="L14" s="746">
        <f t="shared" si="3"/>
        <v>0</v>
      </c>
      <c r="M14" s="888">
        <f>'Détail du lun au vend  RÉCAP '!J18</f>
        <v>0</v>
      </c>
      <c r="N14" s="889">
        <f t="shared" si="2"/>
        <v>0</v>
      </c>
      <c r="O14" s="890">
        <f>'Détail du lun au vend  RÉCAP '!M18</f>
        <v>0</v>
      </c>
      <c r="P14" s="891"/>
      <c r="Q14" s="891"/>
      <c r="S14" s="748">
        <f>'Détail du lun au vend  RÉCAP '!K18</f>
        <v>0</v>
      </c>
      <c r="T14" s="748">
        <f>'Détail du lun au vend  RÉCAP '!L18</f>
        <v>0</v>
      </c>
      <c r="V14" s="608"/>
      <c r="W14" s="608"/>
    </row>
    <row r="15" spans="1:27" x14ac:dyDescent="0.25">
      <c r="A15" s="709" t="str">
        <f>'LISTE DES PROFS'!A14</f>
        <v>CASANOVA</v>
      </c>
      <c r="B15" s="692">
        <f t="shared" si="0"/>
        <v>0</v>
      </c>
      <c r="C15" s="693">
        <f t="shared" si="1"/>
        <v>0</v>
      </c>
      <c r="D15" s="788"/>
      <c r="E15" s="789"/>
      <c r="F15" s="788"/>
      <c r="G15" s="790"/>
      <c r="H15" s="788"/>
      <c r="I15" s="791"/>
      <c r="J15" s="788"/>
      <c r="K15" s="792"/>
      <c r="L15" s="707">
        <f t="shared" si="3"/>
        <v>0</v>
      </c>
      <c r="M15" s="775">
        <f>'Détail du lun au vend  RÉCAP '!J19</f>
        <v>0</v>
      </c>
      <c r="N15" s="774">
        <f t="shared" si="2"/>
        <v>0</v>
      </c>
      <c r="O15" s="748">
        <f>'Détail du lun au vend  RÉCAP '!M19</f>
        <v>0</v>
      </c>
      <c r="P15" s="777"/>
      <c r="Q15" s="777"/>
      <c r="S15" s="748">
        <f>'Détail du lun au vend  RÉCAP '!K19</f>
        <v>0</v>
      </c>
      <c r="T15" s="748">
        <f>'Détail du lun au vend  RÉCAP '!L19</f>
        <v>0</v>
      </c>
    </row>
    <row r="16" spans="1:27" x14ac:dyDescent="0.25">
      <c r="A16" s="798" t="str">
        <f>'LISTE DES PROFS'!A15</f>
        <v xml:space="preserve">CHERVIER </v>
      </c>
      <c r="B16" s="799">
        <f t="shared" si="0"/>
        <v>0</v>
      </c>
      <c r="C16" s="800">
        <f t="shared" si="1"/>
        <v>0</v>
      </c>
      <c r="D16" s="783"/>
      <c r="E16" s="784"/>
      <c r="F16" s="783"/>
      <c r="G16" s="785"/>
      <c r="H16" s="783"/>
      <c r="I16" s="786"/>
      <c r="J16" s="783"/>
      <c r="K16" s="787"/>
      <c r="L16" s="746">
        <f t="shared" si="3"/>
        <v>0</v>
      </c>
      <c r="M16" s="888">
        <f>'Détail du lun au vend  RÉCAP '!J20</f>
        <v>0</v>
      </c>
      <c r="N16" s="889">
        <f t="shared" si="2"/>
        <v>0</v>
      </c>
      <c r="O16" s="890">
        <f>'Détail du lun au vend  RÉCAP '!M20</f>
        <v>0</v>
      </c>
      <c r="P16" s="891"/>
      <c r="Q16" s="891"/>
      <c r="S16" s="748">
        <f>'Détail du lun au vend  RÉCAP '!K20</f>
        <v>0</v>
      </c>
      <c r="T16" s="748">
        <f>'Détail du lun au vend  RÉCAP '!L20</f>
        <v>0</v>
      </c>
    </row>
    <row r="17" spans="1:20" x14ac:dyDescent="0.25">
      <c r="A17" s="709" t="str">
        <f>'LISTE DES PROFS'!A16</f>
        <v>COLAS</v>
      </c>
      <c r="B17" s="692">
        <f t="shared" si="0"/>
        <v>0</v>
      </c>
      <c r="C17" s="693">
        <f t="shared" si="1"/>
        <v>0</v>
      </c>
      <c r="D17" s="788"/>
      <c r="E17" s="789"/>
      <c r="F17" s="788"/>
      <c r="G17" s="790"/>
      <c r="H17" s="788"/>
      <c r="I17" s="791"/>
      <c r="J17" s="788"/>
      <c r="K17" s="792"/>
      <c r="L17" s="707">
        <f t="shared" si="3"/>
        <v>0</v>
      </c>
      <c r="M17" s="775">
        <f>'Détail du lun au vend  RÉCAP '!J21</f>
        <v>0</v>
      </c>
      <c r="N17" s="774">
        <f t="shared" si="2"/>
        <v>0</v>
      </c>
      <c r="O17" s="748">
        <f>'Détail du lun au vend  RÉCAP '!M21</f>
        <v>0</v>
      </c>
      <c r="P17" s="777"/>
      <c r="Q17" s="777"/>
      <c r="S17" s="748">
        <f>'Détail du lun au vend  RÉCAP '!K21</f>
        <v>0</v>
      </c>
      <c r="T17" s="748">
        <f>'Détail du lun au vend  RÉCAP '!L21</f>
        <v>0</v>
      </c>
    </row>
    <row r="18" spans="1:20" x14ac:dyDescent="0.25">
      <c r="A18" s="798" t="str">
        <f>'LISTE DES PROFS'!A17</f>
        <v>COSTANTINI</v>
      </c>
      <c r="B18" s="799">
        <f t="shared" si="0"/>
        <v>0</v>
      </c>
      <c r="C18" s="800">
        <f t="shared" si="1"/>
        <v>0</v>
      </c>
      <c r="D18" s="783"/>
      <c r="E18" s="784"/>
      <c r="F18" s="783"/>
      <c r="G18" s="785"/>
      <c r="H18" s="783"/>
      <c r="I18" s="786"/>
      <c r="J18" s="783"/>
      <c r="K18" s="787"/>
      <c r="L18" s="746">
        <f t="shared" si="3"/>
        <v>0</v>
      </c>
      <c r="M18" s="888">
        <f>'Détail du lun au vend  RÉCAP '!J22</f>
        <v>0</v>
      </c>
      <c r="N18" s="889">
        <f t="shared" si="2"/>
        <v>0</v>
      </c>
      <c r="O18" s="890">
        <f>'Détail du lun au vend  RÉCAP '!M22</f>
        <v>0</v>
      </c>
      <c r="P18" s="891"/>
      <c r="Q18" s="891"/>
      <c r="S18" s="748">
        <f>'Détail du lun au vend  RÉCAP '!K22</f>
        <v>0</v>
      </c>
      <c r="T18" s="748">
        <f>'Détail du lun au vend  RÉCAP '!L22</f>
        <v>0</v>
      </c>
    </row>
    <row r="19" spans="1:20" x14ac:dyDescent="0.25">
      <c r="A19" s="709" t="str">
        <f>'LISTE DES PROFS'!A18</f>
        <v>CRESPO</v>
      </c>
      <c r="B19" s="692">
        <f t="shared" si="0"/>
        <v>0</v>
      </c>
      <c r="C19" s="693">
        <f t="shared" si="1"/>
        <v>0</v>
      </c>
      <c r="D19" s="788"/>
      <c r="E19" s="789"/>
      <c r="F19" s="788"/>
      <c r="G19" s="790"/>
      <c r="H19" s="788"/>
      <c r="I19" s="791"/>
      <c r="J19" s="788"/>
      <c r="K19" s="792"/>
      <c r="L19" s="707">
        <f t="shared" si="3"/>
        <v>0</v>
      </c>
      <c r="M19" s="775">
        <f>'Détail du lun au vend  RÉCAP '!J23</f>
        <v>0</v>
      </c>
      <c r="N19" s="774">
        <f t="shared" si="2"/>
        <v>0</v>
      </c>
      <c r="O19" s="748">
        <f>'Détail du lun au vend  RÉCAP '!M23</f>
        <v>0</v>
      </c>
      <c r="P19" s="777"/>
      <c r="Q19" s="777"/>
      <c r="S19" s="748">
        <f>'Détail du lun au vend  RÉCAP '!K23</f>
        <v>0</v>
      </c>
      <c r="T19" s="748">
        <f>'Détail du lun au vend  RÉCAP '!L23</f>
        <v>0</v>
      </c>
    </row>
    <row r="20" spans="1:20" x14ac:dyDescent="0.25">
      <c r="A20" s="798" t="str">
        <f>'LISTE DES PROFS'!A19</f>
        <v>DESMONS</v>
      </c>
      <c r="B20" s="799">
        <f t="shared" si="0"/>
        <v>0</v>
      </c>
      <c r="C20" s="800">
        <f t="shared" si="1"/>
        <v>0</v>
      </c>
      <c r="D20" s="783"/>
      <c r="E20" s="784"/>
      <c r="F20" s="783"/>
      <c r="G20" s="785"/>
      <c r="H20" s="783"/>
      <c r="I20" s="786"/>
      <c r="J20" s="783"/>
      <c r="K20" s="787"/>
      <c r="L20" s="746">
        <f t="shared" si="3"/>
        <v>0</v>
      </c>
      <c r="M20" s="888">
        <f>'Détail du lun au vend  RÉCAP '!J24</f>
        <v>0</v>
      </c>
      <c r="N20" s="889">
        <f t="shared" si="2"/>
        <v>0</v>
      </c>
      <c r="O20" s="890">
        <f>'Détail du lun au vend  RÉCAP '!M24</f>
        <v>0</v>
      </c>
      <c r="P20" s="891"/>
      <c r="Q20" s="891"/>
      <c r="S20" s="748">
        <f>'Détail du lun au vend  RÉCAP '!K24</f>
        <v>0</v>
      </c>
      <c r="T20" s="748">
        <f>'Détail du lun au vend  RÉCAP '!L24</f>
        <v>0</v>
      </c>
    </row>
    <row r="21" spans="1:20" x14ac:dyDescent="0.25">
      <c r="A21" s="709" t="str">
        <f>'LISTE DES PROFS'!A20</f>
        <v>DI LAURO</v>
      </c>
      <c r="B21" s="692">
        <f t="shared" si="0"/>
        <v>0</v>
      </c>
      <c r="C21" s="693">
        <f t="shared" si="1"/>
        <v>0</v>
      </c>
      <c r="D21" s="788"/>
      <c r="E21" s="789"/>
      <c r="F21" s="788"/>
      <c r="G21" s="790"/>
      <c r="H21" s="788"/>
      <c r="I21" s="791"/>
      <c r="J21" s="788"/>
      <c r="K21" s="792"/>
      <c r="L21" s="707">
        <f t="shared" si="3"/>
        <v>0</v>
      </c>
      <c r="M21" s="775">
        <f>'Détail du lun au vend  RÉCAP '!J25</f>
        <v>0</v>
      </c>
      <c r="N21" s="774">
        <f t="shared" si="2"/>
        <v>0</v>
      </c>
      <c r="O21" s="748">
        <f>'Détail du lun au vend  RÉCAP '!M25</f>
        <v>0</v>
      </c>
      <c r="P21" s="777"/>
      <c r="Q21" s="777"/>
      <c r="S21" s="748">
        <f>'Détail du lun au vend  RÉCAP '!K25</f>
        <v>0</v>
      </c>
      <c r="T21" s="748">
        <f>'Détail du lun au vend  RÉCAP '!L25</f>
        <v>0</v>
      </c>
    </row>
    <row r="22" spans="1:20" x14ac:dyDescent="0.25">
      <c r="A22" s="798" t="str">
        <f>'LISTE DES PROFS'!A21</f>
        <v>DOUAI</v>
      </c>
      <c r="B22" s="799">
        <f t="shared" si="0"/>
        <v>0</v>
      </c>
      <c r="C22" s="800">
        <f t="shared" si="1"/>
        <v>0</v>
      </c>
      <c r="D22" s="783"/>
      <c r="E22" s="784"/>
      <c r="F22" s="783"/>
      <c r="G22" s="785"/>
      <c r="H22" s="783"/>
      <c r="I22" s="786"/>
      <c r="J22" s="783"/>
      <c r="K22" s="787"/>
      <c r="L22" s="746">
        <f t="shared" si="3"/>
        <v>0</v>
      </c>
      <c r="M22" s="888">
        <f>'Détail du lun au vend  RÉCAP '!J26</f>
        <v>0</v>
      </c>
      <c r="N22" s="889">
        <f t="shared" si="2"/>
        <v>0</v>
      </c>
      <c r="O22" s="890">
        <f>'Détail du lun au vend  RÉCAP '!M26</f>
        <v>0</v>
      </c>
      <c r="P22" s="891"/>
      <c r="Q22" s="891"/>
      <c r="S22" s="748">
        <f>'Détail du lun au vend  RÉCAP '!K26</f>
        <v>0</v>
      </c>
      <c r="T22" s="748">
        <f>'Détail du lun au vend  RÉCAP '!L26</f>
        <v>0</v>
      </c>
    </row>
    <row r="23" spans="1:20" x14ac:dyDescent="0.25">
      <c r="A23" s="709" t="str">
        <f>'LISTE DES PROFS'!A22</f>
        <v>DUCROT</v>
      </c>
      <c r="B23" s="692">
        <f t="shared" si="0"/>
        <v>0</v>
      </c>
      <c r="C23" s="693">
        <f t="shared" si="1"/>
        <v>0</v>
      </c>
      <c r="D23" s="788"/>
      <c r="E23" s="789"/>
      <c r="F23" s="788"/>
      <c r="G23" s="790"/>
      <c r="H23" s="788"/>
      <c r="I23" s="791"/>
      <c r="J23" s="788"/>
      <c r="K23" s="792"/>
      <c r="L23" s="707">
        <f t="shared" si="3"/>
        <v>0</v>
      </c>
      <c r="M23" s="775">
        <f>'Détail du lun au vend  RÉCAP '!J27</f>
        <v>0</v>
      </c>
      <c r="N23" s="774">
        <f t="shared" si="2"/>
        <v>0</v>
      </c>
      <c r="O23" s="748">
        <f>'Détail du lun au vend  RÉCAP '!M27</f>
        <v>0</v>
      </c>
      <c r="P23" s="777"/>
      <c r="Q23" s="777"/>
      <c r="S23" s="748">
        <f>'Détail du lun au vend  RÉCAP '!K27</f>
        <v>0</v>
      </c>
      <c r="T23" s="748">
        <f>'Détail du lun au vend  RÉCAP '!L27</f>
        <v>0</v>
      </c>
    </row>
    <row r="24" spans="1:20" x14ac:dyDescent="0.25">
      <c r="A24" s="798" t="str">
        <f>'LISTE DES PROFS'!A23</f>
        <v>DUMANT</v>
      </c>
      <c r="B24" s="799">
        <f t="shared" si="0"/>
        <v>0</v>
      </c>
      <c r="C24" s="800">
        <f t="shared" si="1"/>
        <v>0</v>
      </c>
      <c r="D24" s="783"/>
      <c r="E24" s="784"/>
      <c r="F24" s="783"/>
      <c r="G24" s="785"/>
      <c r="H24" s="783"/>
      <c r="I24" s="786"/>
      <c r="J24" s="783"/>
      <c r="K24" s="787"/>
      <c r="L24" s="746">
        <f t="shared" si="3"/>
        <v>0</v>
      </c>
      <c r="M24" s="888">
        <f>'Détail du lun au vend  RÉCAP '!J28</f>
        <v>0</v>
      </c>
      <c r="N24" s="889">
        <f t="shared" si="2"/>
        <v>0</v>
      </c>
      <c r="O24" s="890">
        <f>'Détail du lun au vend  RÉCAP '!M28</f>
        <v>0</v>
      </c>
      <c r="P24" s="891"/>
      <c r="Q24" s="891"/>
      <c r="S24" s="748">
        <f>'Détail du lun au vend  RÉCAP '!K28</f>
        <v>0</v>
      </c>
      <c r="T24" s="748">
        <f>'Détail du lun au vend  RÉCAP '!L28</f>
        <v>0</v>
      </c>
    </row>
    <row r="25" spans="1:20" x14ac:dyDescent="0.25">
      <c r="A25" s="709" t="str">
        <f>'LISTE DES PROFS'!A24</f>
        <v>DUVAL</v>
      </c>
      <c r="B25" s="692">
        <f t="shared" si="0"/>
        <v>0</v>
      </c>
      <c r="C25" s="693">
        <f t="shared" si="1"/>
        <v>0</v>
      </c>
      <c r="D25" s="788"/>
      <c r="E25" s="789"/>
      <c r="F25" s="788"/>
      <c r="G25" s="790"/>
      <c r="H25" s="788"/>
      <c r="I25" s="791"/>
      <c r="J25" s="788"/>
      <c r="K25" s="792"/>
      <c r="L25" s="707">
        <f t="shared" si="3"/>
        <v>0</v>
      </c>
      <c r="M25" s="775">
        <f>'Détail du lun au vend  RÉCAP '!J29</f>
        <v>0</v>
      </c>
      <c r="N25" s="774">
        <f t="shared" si="2"/>
        <v>0</v>
      </c>
      <c r="O25" s="748">
        <f>'Détail du lun au vend  RÉCAP '!M29</f>
        <v>0</v>
      </c>
      <c r="P25" s="777"/>
      <c r="Q25" s="777"/>
      <c r="S25" s="748">
        <f>'Détail du lun au vend  RÉCAP '!K29</f>
        <v>0</v>
      </c>
      <c r="T25" s="748">
        <f>'Détail du lun au vend  RÉCAP '!L29</f>
        <v>0</v>
      </c>
    </row>
    <row r="26" spans="1:20" x14ac:dyDescent="0.25">
      <c r="A26" s="798" t="str">
        <f>'LISTE DES PROFS'!A25</f>
        <v>EL FARROUJ</v>
      </c>
      <c r="B26" s="799">
        <f t="shared" si="0"/>
        <v>0</v>
      </c>
      <c r="C26" s="800">
        <f t="shared" si="1"/>
        <v>0</v>
      </c>
      <c r="D26" s="783"/>
      <c r="E26" s="784"/>
      <c r="F26" s="783"/>
      <c r="G26" s="785"/>
      <c r="H26" s="783"/>
      <c r="I26" s="786"/>
      <c r="J26" s="783"/>
      <c r="K26" s="787"/>
      <c r="L26" s="746">
        <f t="shared" si="3"/>
        <v>0</v>
      </c>
      <c r="M26" s="888">
        <f>'Détail du lun au vend  RÉCAP '!J30</f>
        <v>0</v>
      </c>
      <c r="N26" s="889">
        <f t="shared" si="2"/>
        <v>0</v>
      </c>
      <c r="O26" s="890">
        <f>'Détail du lun au vend  RÉCAP '!M30</f>
        <v>0</v>
      </c>
      <c r="P26" s="891"/>
      <c r="Q26" s="891"/>
      <c r="S26" s="748">
        <f>'Détail du lun au vend  RÉCAP '!K30</f>
        <v>0</v>
      </c>
      <c r="T26" s="748">
        <f>'Détail du lun au vend  RÉCAP '!L30</f>
        <v>0</v>
      </c>
    </row>
    <row r="27" spans="1:20" x14ac:dyDescent="0.25">
      <c r="A27" s="709" t="str">
        <f>'LISTE DES PROFS'!A26</f>
        <v>EL OUARDI</v>
      </c>
      <c r="B27" s="692">
        <f t="shared" si="0"/>
        <v>0</v>
      </c>
      <c r="C27" s="693">
        <f t="shared" si="1"/>
        <v>0</v>
      </c>
      <c r="D27" s="788"/>
      <c r="E27" s="789"/>
      <c r="F27" s="788"/>
      <c r="G27" s="790"/>
      <c r="H27" s="788"/>
      <c r="I27" s="791"/>
      <c r="J27" s="788"/>
      <c r="K27" s="792"/>
      <c r="L27" s="707">
        <f t="shared" si="3"/>
        <v>0</v>
      </c>
      <c r="M27" s="775">
        <f>'Détail du lun au vend  RÉCAP '!J31</f>
        <v>0</v>
      </c>
      <c r="N27" s="774">
        <f t="shared" si="2"/>
        <v>0</v>
      </c>
      <c r="O27" s="748">
        <f>'Détail du lun au vend  RÉCAP '!M31</f>
        <v>0</v>
      </c>
      <c r="P27" s="777"/>
      <c r="Q27" s="777"/>
      <c r="S27" s="748">
        <f>'Détail du lun au vend  RÉCAP '!K31</f>
        <v>0</v>
      </c>
      <c r="T27" s="748">
        <f>'Détail du lun au vend  RÉCAP '!L31</f>
        <v>0</v>
      </c>
    </row>
    <row r="28" spans="1:20" x14ac:dyDescent="0.25">
      <c r="A28" s="798" t="str">
        <f>'LISTE DES PROFS'!A27</f>
        <v>FARRELY</v>
      </c>
      <c r="B28" s="799">
        <f t="shared" si="0"/>
        <v>0</v>
      </c>
      <c r="C28" s="800">
        <f t="shared" si="1"/>
        <v>0</v>
      </c>
      <c r="D28" s="783"/>
      <c r="E28" s="784"/>
      <c r="F28" s="783"/>
      <c r="G28" s="785"/>
      <c r="H28" s="783"/>
      <c r="I28" s="786"/>
      <c r="J28" s="783"/>
      <c r="K28" s="787"/>
      <c r="L28" s="746">
        <f t="shared" si="3"/>
        <v>0</v>
      </c>
      <c r="M28" s="888">
        <f>'Détail du lun au vend  RÉCAP '!J32</f>
        <v>0</v>
      </c>
      <c r="N28" s="889">
        <f t="shared" si="2"/>
        <v>0</v>
      </c>
      <c r="O28" s="890">
        <f>'Détail du lun au vend  RÉCAP '!M32</f>
        <v>0</v>
      </c>
      <c r="P28" s="891"/>
      <c r="Q28" s="891"/>
      <c r="S28" s="748">
        <f>'Détail du lun au vend  RÉCAP '!K32</f>
        <v>0</v>
      </c>
      <c r="T28" s="748">
        <f>'Détail du lun au vend  RÉCAP '!L32</f>
        <v>0</v>
      </c>
    </row>
    <row r="29" spans="1:20" x14ac:dyDescent="0.25">
      <c r="A29" s="709" t="str">
        <f>'LISTE DES PROFS'!A28</f>
        <v>FARROUJI</v>
      </c>
      <c r="B29" s="692">
        <f t="shared" si="0"/>
        <v>0</v>
      </c>
      <c r="C29" s="693">
        <f t="shared" si="1"/>
        <v>0</v>
      </c>
      <c r="D29" s="788"/>
      <c r="E29" s="789"/>
      <c r="F29" s="788"/>
      <c r="G29" s="790"/>
      <c r="H29" s="788"/>
      <c r="I29" s="791"/>
      <c r="J29" s="788"/>
      <c r="K29" s="792"/>
      <c r="L29" s="707">
        <f t="shared" si="3"/>
        <v>0</v>
      </c>
      <c r="M29" s="775">
        <f>'Détail du lun au vend  RÉCAP '!J33</f>
        <v>0</v>
      </c>
      <c r="N29" s="774">
        <f t="shared" si="2"/>
        <v>0</v>
      </c>
      <c r="O29" s="748">
        <f>'Détail du lun au vend  RÉCAP '!M33</f>
        <v>0</v>
      </c>
      <c r="P29" s="777"/>
      <c r="Q29" s="777"/>
      <c r="S29" s="748">
        <f>'Détail du lun au vend  RÉCAP '!K33</f>
        <v>0</v>
      </c>
      <c r="T29" s="748">
        <f>'Détail du lun au vend  RÉCAP '!L33</f>
        <v>0</v>
      </c>
    </row>
    <row r="30" spans="1:20" x14ac:dyDescent="0.25">
      <c r="A30" s="798" t="str">
        <f>'LISTE DES PROFS'!A29</f>
        <v>FATMI</v>
      </c>
      <c r="B30" s="799">
        <f t="shared" si="0"/>
        <v>0</v>
      </c>
      <c r="C30" s="800">
        <f t="shared" si="1"/>
        <v>0</v>
      </c>
      <c r="D30" s="783"/>
      <c r="E30" s="784"/>
      <c r="F30" s="783"/>
      <c r="G30" s="785"/>
      <c r="H30" s="783"/>
      <c r="I30" s="786"/>
      <c r="J30" s="783"/>
      <c r="K30" s="787"/>
      <c r="L30" s="746">
        <f t="shared" si="3"/>
        <v>0</v>
      </c>
      <c r="M30" s="888">
        <f>'Détail du lun au vend  RÉCAP '!J34</f>
        <v>0</v>
      </c>
      <c r="N30" s="889">
        <f t="shared" si="2"/>
        <v>0</v>
      </c>
      <c r="O30" s="890">
        <f>'Détail du lun au vend  RÉCAP '!M34</f>
        <v>0</v>
      </c>
      <c r="P30" s="891"/>
      <c r="Q30" s="891"/>
      <c r="S30" s="748">
        <f>'Détail du lun au vend  RÉCAP '!K34</f>
        <v>0</v>
      </c>
      <c r="T30" s="748">
        <f>'Détail du lun au vend  RÉCAP '!L34</f>
        <v>0</v>
      </c>
    </row>
    <row r="31" spans="1:20" x14ac:dyDescent="0.25">
      <c r="A31" s="709" t="str">
        <f>'LISTE DES PROFS'!A30</f>
        <v>FAYARD</v>
      </c>
      <c r="B31" s="692">
        <f t="shared" si="0"/>
        <v>0</v>
      </c>
      <c r="C31" s="693">
        <f t="shared" si="1"/>
        <v>0</v>
      </c>
      <c r="D31" s="788"/>
      <c r="E31" s="789"/>
      <c r="F31" s="788"/>
      <c r="G31" s="790"/>
      <c r="H31" s="788"/>
      <c r="I31" s="791"/>
      <c r="J31" s="788"/>
      <c r="K31" s="792"/>
      <c r="L31" s="707">
        <f t="shared" si="3"/>
        <v>0</v>
      </c>
      <c r="M31" s="775">
        <f>'Détail du lun au vend  RÉCAP '!J35</f>
        <v>0</v>
      </c>
      <c r="N31" s="774">
        <f t="shared" si="2"/>
        <v>0</v>
      </c>
      <c r="O31" s="748">
        <f>'Détail du lun au vend  RÉCAP '!M35</f>
        <v>0</v>
      </c>
      <c r="P31" s="777"/>
      <c r="Q31" s="777"/>
      <c r="S31" s="748">
        <f>'Détail du lun au vend  RÉCAP '!K35</f>
        <v>0</v>
      </c>
      <c r="T31" s="748">
        <f>'Détail du lun au vend  RÉCAP '!L35</f>
        <v>0</v>
      </c>
    </row>
    <row r="32" spans="1:20" x14ac:dyDescent="0.25">
      <c r="A32" s="798" t="str">
        <f>'LISTE DES PROFS'!A31</f>
        <v>GAUDY</v>
      </c>
      <c r="B32" s="799">
        <f t="shared" si="0"/>
        <v>0</v>
      </c>
      <c r="C32" s="800">
        <f t="shared" si="1"/>
        <v>0</v>
      </c>
      <c r="D32" s="783"/>
      <c r="E32" s="784"/>
      <c r="F32" s="783"/>
      <c r="G32" s="785"/>
      <c r="H32" s="783"/>
      <c r="I32" s="786"/>
      <c r="J32" s="783"/>
      <c r="K32" s="787"/>
      <c r="L32" s="746">
        <f t="shared" si="3"/>
        <v>0</v>
      </c>
      <c r="M32" s="888">
        <f>'Détail du lun au vend  RÉCAP '!J36</f>
        <v>0</v>
      </c>
      <c r="N32" s="889">
        <f t="shared" si="2"/>
        <v>0</v>
      </c>
      <c r="O32" s="890">
        <f>'Détail du lun au vend  RÉCAP '!M36</f>
        <v>0</v>
      </c>
      <c r="P32" s="891"/>
      <c r="Q32" s="891"/>
      <c r="S32" s="748">
        <f>'Détail du lun au vend  RÉCAP '!K36</f>
        <v>0</v>
      </c>
      <c r="T32" s="748">
        <f>'Détail du lun au vend  RÉCAP '!L36</f>
        <v>0</v>
      </c>
    </row>
    <row r="33" spans="1:20" x14ac:dyDescent="0.25">
      <c r="A33" s="709" t="str">
        <f>'LISTE DES PROFS'!A32</f>
        <v>GHANEM</v>
      </c>
      <c r="B33" s="692">
        <f t="shared" si="0"/>
        <v>0</v>
      </c>
      <c r="C33" s="693">
        <f t="shared" si="1"/>
        <v>0</v>
      </c>
      <c r="D33" s="788"/>
      <c r="E33" s="789"/>
      <c r="F33" s="788"/>
      <c r="G33" s="790"/>
      <c r="H33" s="788"/>
      <c r="I33" s="791"/>
      <c r="J33" s="788"/>
      <c r="K33" s="792"/>
      <c r="L33" s="707">
        <f t="shared" si="3"/>
        <v>0</v>
      </c>
      <c r="M33" s="775">
        <f>'Détail du lun au vend  RÉCAP '!J37</f>
        <v>0</v>
      </c>
      <c r="N33" s="774">
        <f t="shared" si="2"/>
        <v>0</v>
      </c>
      <c r="O33" s="748">
        <f>'Détail du lun au vend  RÉCAP '!M37</f>
        <v>0</v>
      </c>
      <c r="P33" s="777"/>
      <c r="Q33" s="777"/>
      <c r="S33" s="748">
        <f>'Détail du lun au vend  RÉCAP '!K37</f>
        <v>0</v>
      </c>
      <c r="T33" s="748">
        <f>'Détail du lun au vend  RÉCAP '!L37</f>
        <v>0</v>
      </c>
    </row>
    <row r="34" spans="1:20" x14ac:dyDescent="0.25">
      <c r="A34" s="798" t="str">
        <f>'LISTE DES PROFS'!A33</f>
        <v>GRELET</v>
      </c>
      <c r="B34" s="799">
        <f t="shared" si="0"/>
        <v>0</v>
      </c>
      <c r="C34" s="800">
        <f t="shared" si="1"/>
        <v>0</v>
      </c>
      <c r="D34" s="783"/>
      <c r="E34" s="784"/>
      <c r="F34" s="783"/>
      <c r="G34" s="785"/>
      <c r="H34" s="783"/>
      <c r="I34" s="786"/>
      <c r="J34" s="783"/>
      <c r="K34" s="787"/>
      <c r="L34" s="746">
        <f t="shared" si="3"/>
        <v>0</v>
      </c>
      <c r="M34" s="888">
        <f>'Détail du lun au vend  RÉCAP '!J38</f>
        <v>0</v>
      </c>
      <c r="N34" s="889">
        <f t="shared" si="2"/>
        <v>0</v>
      </c>
      <c r="O34" s="890">
        <f>'Détail du lun au vend  RÉCAP '!M38</f>
        <v>0</v>
      </c>
      <c r="P34" s="891"/>
      <c r="Q34" s="891"/>
      <c r="S34" s="748">
        <f>'Détail du lun au vend  RÉCAP '!K38</f>
        <v>0</v>
      </c>
      <c r="T34" s="748">
        <f>'Détail du lun au vend  RÉCAP '!L38</f>
        <v>0</v>
      </c>
    </row>
    <row r="35" spans="1:20" x14ac:dyDescent="0.25">
      <c r="A35" s="709" t="str">
        <f>'LISTE DES PROFS'!A34</f>
        <v>GUERIN</v>
      </c>
      <c r="B35" s="692">
        <f t="shared" ref="B35:B66" si="4">SUM(D35,F35,H35,J35)</f>
        <v>0</v>
      </c>
      <c r="C35" s="693">
        <f t="shared" ref="C35:C66" si="5">SUM(E35,G35,I35,K35)</f>
        <v>0</v>
      </c>
      <c r="D35" s="788"/>
      <c r="E35" s="789"/>
      <c r="F35" s="788"/>
      <c r="G35" s="790"/>
      <c r="H35" s="788"/>
      <c r="I35" s="791"/>
      <c r="J35" s="788"/>
      <c r="K35" s="792"/>
      <c r="L35" s="707">
        <f t="shared" si="3"/>
        <v>0</v>
      </c>
      <c r="M35" s="775">
        <f>'Détail du lun au vend  RÉCAP '!J39</f>
        <v>0</v>
      </c>
      <c r="N35" s="774">
        <f t="shared" ref="N35:N66" si="6">S35+T35</f>
        <v>0</v>
      </c>
      <c r="O35" s="748">
        <f>'Détail du lun au vend  RÉCAP '!M39</f>
        <v>0</v>
      </c>
      <c r="P35" s="777"/>
      <c r="Q35" s="777"/>
      <c r="S35" s="748">
        <f>'Détail du lun au vend  RÉCAP '!K39</f>
        <v>0</v>
      </c>
      <c r="T35" s="748">
        <f>'Détail du lun au vend  RÉCAP '!L39</f>
        <v>0</v>
      </c>
    </row>
    <row r="36" spans="1:20" x14ac:dyDescent="0.25">
      <c r="A36" s="798" t="str">
        <f>'LISTE DES PROFS'!A35</f>
        <v>HAKEM</v>
      </c>
      <c r="B36" s="799">
        <f t="shared" si="4"/>
        <v>0</v>
      </c>
      <c r="C36" s="800">
        <f t="shared" si="5"/>
        <v>0</v>
      </c>
      <c r="D36" s="783"/>
      <c r="E36" s="784"/>
      <c r="F36" s="783"/>
      <c r="G36" s="785"/>
      <c r="H36" s="783"/>
      <c r="I36" s="786"/>
      <c r="J36" s="783"/>
      <c r="K36" s="787"/>
      <c r="L36" s="746">
        <f t="shared" si="3"/>
        <v>0</v>
      </c>
      <c r="M36" s="888">
        <f>'Détail du lun au vend  RÉCAP '!J40</f>
        <v>0</v>
      </c>
      <c r="N36" s="889">
        <f t="shared" si="6"/>
        <v>0</v>
      </c>
      <c r="O36" s="890">
        <f>'Détail du lun au vend  RÉCAP '!M40</f>
        <v>0</v>
      </c>
      <c r="P36" s="891"/>
      <c r="Q36" s="891"/>
      <c r="S36" s="748">
        <f>'Détail du lun au vend  RÉCAP '!K40</f>
        <v>0</v>
      </c>
      <c r="T36" s="748">
        <f>'Détail du lun au vend  RÉCAP '!L40</f>
        <v>0</v>
      </c>
    </row>
    <row r="37" spans="1:20" x14ac:dyDescent="0.25">
      <c r="A37" s="709" t="str">
        <f>'LISTE DES PROFS'!A36</f>
        <v>JACQUET</v>
      </c>
      <c r="B37" s="692">
        <f t="shared" si="4"/>
        <v>0</v>
      </c>
      <c r="C37" s="693">
        <f t="shared" si="5"/>
        <v>0</v>
      </c>
      <c r="D37" s="788"/>
      <c r="E37" s="789"/>
      <c r="F37" s="788"/>
      <c r="G37" s="790"/>
      <c r="H37" s="788"/>
      <c r="I37" s="791"/>
      <c r="J37" s="788"/>
      <c r="K37" s="792"/>
      <c r="L37" s="707">
        <f t="shared" si="3"/>
        <v>0</v>
      </c>
      <c r="M37" s="775">
        <f>'Détail du lun au vend  RÉCAP '!J41</f>
        <v>0</v>
      </c>
      <c r="N37" s="774">
        <f t="shared" si="6"/>
        <v>0</v>
      </c>
      <c r="O37" s="748">
        <f>'Détail du lun au vend  RÉCAP '!M41</f>
        <v>0</v>
      </c>
      <c r="P37" s="777"/>
      <c r="Q37" s="777"/>
      <c r="S37" s="748">
        <f>'Détail du lun au vend  RÉCAP '!K41</f>
        <v>0</v>
      </c>
      <c r="T37" s="748">
        <f>'Détail du lun au vend  RÉCAP '!L41</f>
        <v>0</v>
      </c>
    </row>
    <row r="38" spans="1:20" x14ac:dyDescent="0.25">
      <c r="A38" s="798" t="str">
        <f>'LISTE DES PROFS'!A37</f>
        <v>JOLLY</v>
      </c>
      <c r="B38" s="799">
        <f t="shared" si="4"/>
        <v>0</v>
      </c>
      <c r="C38" s="800">
        <f t="shared" si="5"/>
        <v>0</v>
      </c>
      <c r="D38" s="783"/>
      <c r="E38" s="784"/>
      <c r="F38" s="783"/>
      <c r="G38" s="785"/>
      <c r="H38" s="783"/>
      <c r="I38" s="786"/>
      <c r="J38" s="783"/>
      <c r="K38" s="787"/>
      <c r="L38" s="746">
        <f t="shared" si="3"/>
        <v>0</v>
      </c>
      <c r="M38" s="888">
        <f>'Détail du lun au vend  RÉCAP '!J42</f>
        <v>0</v>
      </c>
      <c r="N38" s="889">
        <f t="shared" si="6"/>
        <v>0</v>
      </c>
      <c r="O38" s="890">
        <f>'Détail du lun au vend  RÉCAP '!M42</f>
        <v>0</v>
      </c>
      <c r="P38" s="891"/>
      <c r="Q38" s="891"/>
      <c r="S38" s="748">
        <f>'Détail du lun au vend  RÉCAP '!K42</f>
        <v>0</v>
      </c>
      <c r="T38" s="748">
        <f>'Détail du lun au vend  RÉCAP '!L42</f>
        <v>0</v>
      </c>
    </row>
    <row r="39" spans="1:20" x14ac:dyDescent="0.25">
      <c r="A39" s="709" t="str">
        <f>'LISTE DES PROFS'!A38</f>
        <v>LALLIER-GIROT</v>
      </c>
      <c r="B39" s="692">
        <f t="shared" si="4"/>
        <v>0</v>
      </c>
      <c r="C39" s="693">
        <f t="shared" si="5"/>
        <v>0</v>
      </c>
      <c r="D39" s="788"/>
      <c r="E39" s="789"/>
      <c r="F39" s="788"/>
      <c r="G39" s="790"/>
      <c r="H39" s="788"/>
      <c r="I39" s="791"/>
      <c r="J39" s="788"/>
      <c r="K39" s="792"/>
      <c r="L39" s="707">
        <f t="shared" si="3"/>
        <v>0</v>
      </c>
      <c r="M39" s="775">
        <f>'Détail du lun au vend  RÉCAP '!J43</f>
        <v>0</v>
      </c>
      <c r="N39" s="774">
        <f t="shared" si="6"/>
        <v>0</v>
      </c>
      <c r="O39" s="748">
        <f>'Détail du lun au vend  RÉCAP '!M43</f>
        <v>0</v>
      </c>
      <c r="P39" s="777"/>
      <c r="Q39" s="777"/>
      <c r="S39" s="748">
        <f>'Détail du lun au vend  RÉCAP '!K43</f>
        <v>0</v>
      </c>
      <c r="T39" s="748">
        <f>'Détail du lun au vend  RÉCAP '!L43</f>
        <v>0</v>
      </c>
    </row>
    <row r="40" spans="1:20" x14ac:dyDescent="0.25">
      <c r="A40" s="798" t="str">
        <f>'LISTE DES PROFS'!A39</f>
        <v>LE</v>
      </c>
      <c r="B40" s="799">
        <f t="shared" si="4"/>
        <v>0</v>
      </c>
      <c r="C40" s="800">
        <f t="shared" si="5"/>
        <v>0</v>
      </c>
      <c r="D40" s="783"/>
      <c r="E40" s="784"/>
      <c r="F40" s="783"/>
      <c r="G40" s="785"/>
      <c r="H40" s="783"/>
      <c r="I40" s="786"/>
      <c r="J40" s="783"/>
      <c r="K40" s="787"/>
      <c r="L40" s="1428">
        <f t="shared" si="3"/>
        <v>0</v>
      </c>
      <c r="M40" s="1429">
        <f>'Détail du lun au vend  RÉCAP '!J44</f>
        <v>0</v>
      </c>
      <c r="N40" s="889">
        <f t="shared" si="6"/>
        <v>0</v>
      </c>
      <c r="O40" s="889">
        <f>'Détail du lun au vend  RÉCAP '!M44</f>
        <v>0</v>
      </c>
      <c r="P40" s="1430"/>
      <c r="Q40" s="1430"/>
      <c r="S40" s="748">
        <f>'Détail du lun au vend  RÉCAP '!K44</f>
        <v>0</v>
      </c>
      <c r="T40" s="748">
        <f>'Détail du lun au vend  RÉCAP '!L44</f>
        <v>0</v>
      </c>
    </row>
    <row r="41" spans="1:20" x14ac:dyDescent="0.25">
      <c r="A41" s="709" t="str">
        <f>'LISTE DES PROFS'!A40</f>
        <v>LE COCGUIC</v>
      </c>
      <c r="B41" s="692">
        <f t="shared" si="4"/>
        <v>0</v>
      </c>
      <c r="C41" s="693">
        <f t="shared" si="5"/>
        <v>0</v>
      </c>
      <c r="D41" s="788"/>
      <c r="E41" s="789"/>
      <c r="F41" s="788"/>
      <c r="G41" s="790"/>
      <c r="H41" s="788"/>
      <c r="I41" s="791"/>
      <c r="J41" s="788"/>
      <c r="K41" s="792"/>
      <c r="L41" s="707">
        <f t="shared" si="3"/>
        <v>0</v>
      </c>
      <c r="M41" s="893">
        <f>'Détail du lun au vend  RÉCAP '!J45</f>
        <v>0</v>
      </c>
      <c r="N41" s="894">
        <f t="shared" si="6"/>
        <v>0</v>
      </c>
      <c r="O41" s="894">
        <f>'Détail du lun au vend  RÉCAP '!M45</f>
        <v>0</v>
      </c>
      <c r="P41" s="777"/>
      <c r="Q41" s="777"/>
      <c r="S41" s="748">
        <f>'Détail du lun au vend  RÉCAP '!K45</f>
        <v>0</v>
      </c>
      <c r="T41" s="748">
        <f>'Détail du lun au vend  RÉCAP '!L45</f>
        <v>0</v>
      </c>
    </row>
    <row r="42" spans="1:20" x14ac:dyDescent="0.25">
      <c r="A42" s="798" t="str">
        <f>'LISTE DES PROFS'!A41</f>
        <v>LECUNF</v>
      </c>
      <c r="B42" s="799">
        <f t="shared" si="4"/>
        <v>0</v>
      </c>
      <c r="C42" s="800">
        <f t="shared" si="5"/>
        <v>0</v>
      </c>
      <c r="D42" s="783"/>
      <c r="E42" s="784"/>
      <c r="F42" s="783"/>
      <c r="G42" s="785"/>
      <c r="H42" s="783"/>
      <c r="I42" s="786"/>
      <c r="J42" s="783"/>
      <c r="K42" s="787"/>
      <c r="L42" s="746">
        <f t="shared" si="3"/>
        <v>0</v>
      </c>
      <c r="M42" s="895">
        <f>'Détail du lun au vend  RÉCAP '!J46</f>
        <v>0</v>
      </c>
      <c r="N42" s="896">
        <f t="shared" si="6"/>
        <v>0</v>
      </c>
      <c r="O42" s="896">
        <f>'Détail du lun au vend  RÉCAP '!M46</f>
        <v>0</v>
      </c>
      <c r="P42" s="891"/>
      <c r="Q42" s="891"/>
      <c r="S42" s="748">
        <f>'Détail du lun au vend  RÉCAP '!K46</f>
        <v>0</v>
      </c>
      <c r="T42" s="748">
        <f>'Détail du lun au vend  RÉCAP '!L46</f>
        <v>0</v>
      </c>
    </row>
    <row r="43" spans="1:20" x14ac:dyDescent="0.25">
      <c r="A43" s="709" t="str">
        <f>'LISTE DES PROFS'!A42</f>
        <v>LOUNES</v>
      </c>
      <c r="B43" s="692">
        <f t="shared" si="4"/>
        <v>0</v>
      </c>
      <c r="C43" s="693">
        <f t="shared" si="5"/>
        <v>0</v>
      </c>
      <c r="D43" s="788"/>
      <c r="E43" s="789"/>
      <c r="F43" s="788"/>
      <c r="G43" s="790"/>
      <c r="H43" s="788"/>
      <c r="I43" s="791"/>
      <c r="J43" s="788"/>
      <c r="K43" s="792"/>
      <c r="L43" s="707">
        <f t="shared" si="3"/>
        <v>0</v>
      </c>
      <c r="M43" s="893">
        <f>'Détail du lun au vend  RÉCAP '!J47</f>
        <v>0</v>
      </c>
      <c r="N43" s="894">
        <f t="shared" si="6"/>
        <v>0</v>
      </c>
      <c r="O43" s="894">
        <f>'Détail du lun au vend  RÉCAP '!M47</f>
        <v>0</v>
      </c>
      <c r="P43" s="777"/>
      <c r="Q43" s="777"/>
      <c r="S43" s="748">
        <f>'Détail du lun au vend  RÉCAP '!K47</f>
        <v>0</v>
      </c>
      <c r="T43" s="748">
        <f>'Détail du lun au vend  RÉCAP '!L47</f>
        <v>0</v>
      </c>
    </row>
    <row r="44" spans="1:20" x14ac:dyDescent="0.25">
      <c r="A44" s="798" t="str">
        <f>'LISTE DES PROFS'!A43</f>
        <v>MACHADO</v>
      </c>
      <c r="B44" s="799">
        <f t="shared" si="4"/>
        <v>0</v>
      </c>
      <c r="C44" s="800">
        <f t="shared" si="5"/>
        <v>0</v>
      </c>
      <c r="D44" s="783"/>
      <c r="E44" s="784"/>
      <c r="F44" s="783"/>
      <c r="G44" s="785"/>
      <c r="H44" s="783"/>
      <c r="I44" s="786"/>
      <c r="J44" s="783"/>
      <c r="K44" s="787"/>
      <c r="L44" s="746">
        <f t="shared" si="3"/>
        <v>0</v>
      </c>
      <c r="M44" s="895">
        <f>'Détail du lun au vend  RÉCAP '!J48</f>
        <v>0</v>
      </c>
      <c r="N44" s="896">
        <f t="shared" si="6"/>
        <v>0</v>
      </c>
      <c r="O44" s="896">
        <f>'Détail du lun au vend  RÉCAP '!M48</f>
        <v>0</v>
      </c>
      <c r="P44" s="891"/>
      <c r="Q44" s="891"/>
      <c r="S44" s="748">
        <f>'Détail du lun au vend  RÉCAP '!K48</f>
        <v>0</v>
      </c>
      <c r="T44" s="748">
        <f>'Détail du lun au vend  RÉCAP '!L48</f>
        <v>0</v>
      </c>
    </row>
    <row r="45" spans="1:20" x14ac:dyDescent="0.25">
      <c r="A45" s="709" t="str">
        <f>'LISTE DES PROFS'!A44</f>
        <v>MANGO</v>
      </c>
      <c r="B45" s="692">
        <f t="shared" si="4"/>
        <v>0</v>
      </c>
      <c r="C45" s="693">
        <f t="shared" si="5"/>
        <v>0</v>
      </c>
      <c r="D45" s="788"/>
      <c r="E45" s="789"/>
      <c r="F45" s="788"/>
      <c r="G45" s="790"/>
      <c r="H45" s="788"/>
      <c r="I45" s="791"/>
      <c r="J45" s="788"/>
      <c r="K45" s="792"/>
      <c r="L45" s="707">
        <f t="shared" si="3"/>
        <v>0</v>
      </c>
      <c r="M45" s="893">
        <f>'Détail du lun au vend  RÉCAP '!J49</f>
        <v>0</v>
      </c>
      <c r="N45" s="894">
        <f t="shared" si="6"/>
        <v>0</v>
      </c>
      <c r="O45" s="894">
        <f>'Détail du lun au vend  RÉCAP '!M49</f>
        <v>0</v>
      </c>
      <c r="P45" s="777"/>
      <c r="Q45" s="777"/>
      <c r="S45" s="748">
        <f>'Détail du lun au vend  RÉCAP '!K49</f>
        <v>0</v>
      </c>
      <c r="T45" s="748">
        <f>'Détail du lun au vend  RÉCAP '!L49</f>
        <v>0</v>
      </c>
    </row>
    <row r="46" spans="1:20" x14ac:dyDescent="0.25">
      <c r="A46" s="798" t="str">
        <f>'LISTE DES PROFS'!A45</f>
        <v>MARTIAL</v>
      </c>
      <c r="B46" s="799">
        <f t="shared" si="4"/>
        <v>0</v>
      </c>
      <c r="C46" s="800">
        <f t="shared" si="5"/>
        <v>0</v>
      </c>
      <c r="D46" s="783"/>
      <c r="E46" s="784"/>
      <c r="F46" s="783"/>
      <c r="G46" s="785"/>
      <c r="H46" s="783"/>
      <c r="I46" s="786"/>
      <c r="J46" s="783"/>
      <c r="K46" s="787"/>
      <c r="L46" s="746">
        <f t="shared" si="3"/>
        <v>0</v>
      </c>
      <c r="M46" s="895">
        <f>'Détail du lun au vend  RÉCAP '!J50</f>
        <v>0</v>
      </c>
      <c r="N46" s="896">
        <f t="shared" si="6"/>
        <v>0</v>
      </c>
      <c r="O46" s="896">
        <f>'Détail du lun au vend  RÉCAP '!M50</f>
        <v>0</v>
      </c>
      <c r="P46" s="891"/>
      <c r="Q46" s="891"/>
      <c r="S46" s="748">
        <f>'Détail du lun au vend  RÉCAP '!K50</f>
        <v>0</v>
      </c>
      <c r="T46" s="748">
        <f>'Détail du lun au vend  RÉCAP '!L50</f>
        <v>0</v>
      </c>
    </row>
    <row r="47" spans="1:20" x14ac:dyDescent="0.25">
      <c r="A47" s="709" t="str">
        <f>'LISTE DES PROFS'!A46</f>
        <v>MASSALSKY</v>
      </c>
      <c r="B47" s="692">
        <f t="shared" si="4"/>
        <v>0</v>
      </c>
      <c r="C47" s="693">
        <f t="shared" si="5"/>
        <v>0</v>
      </c>
      <c r="D47" s="788"/>
      <c r="E47" s="789"/>
      <c r="F47" s="788"/>
      <c r="G47" s="790"/>
      <c r="H47" s="788"/>
      <c r="I47" s="791"/>
      <c r="J47" s="788"/>
      <c r="K47" s="792"/>
      <c r="L47" s="707">
        <f t="shared" si="3"/>
        <v>0</v>
      </c>
      <c r="M47" s="893">
        <f>'Détail du lun au vend  RÉCAP '!J51</f>
        <v>0</v>
      </c>
      <c r="N47" s="894">
        <f t="shared" si="6"/>
        <v>0</v>
      </c>
      <c r="O47" s="894">
        <f>'Détail du lun au vend  RÉCAP '!M51</f>
        <v>0</v>
      </c>
      <c r="P47" s="777"/>
      <c r="Q47" s="777"/>
      <c r="S47" s="748">
        <f>'Détail du lun au vend  RÉCAP '!K51</f>
        <v>0</v>
      </c>
      <c r="T47" s="748">
        <f>'Détail du lun au vend  RÉCAP '!L51</f>
        <v>0</v>
      </c>
    </row>
    <row r="48" spans="1:20" x14ac:dyDescent="0.25">
      <c r="A48" s="798" t="str">
        <f>'LISTE DES PROFS'!A47</f>
        <v>MEFTAH</v>
      </c>
      <c r="B48" s="799">
        <f t="shared" si="4"/>
        <v>0</v>
      </c>
      <c r="C48" s="800">
        <f t="shared" si="5"/>
        <v>0</v>
      </c>
      <c r="D48" s="783"/>
      <c r="E48" s="784"/>
      <c r="F48" s="783"/>
      <c r="G48" s="785"/>
      <c r="H48" s="783"/>
      <c r="I48" s="786"/>
      <c r="J48" s="783"/>
      <c r="K48" s="787"/>
      <c r="L48" s="746">
        <f t="shared" si="3"/>
        <v>0</v>
      </c>
      <c r="M48" s="895">
        <f>'Détail du lun au vend  RÉCAP '!J52</f>
        <v>0</v>
      </c>
      <c r="N48" s="896">
        <f t="shared" si="6"/>
        <v>0</v>
      </c>
      <c r="O48" s="896">
        <f>'Détail du lun au vend  RÉCAP '!M52</f>
        <v>0</v>
      </c>
      <c r="P48" s="891"/>
      <c r="Q48" s="891"/>
      <c r="S48" s="748">
        <f>'Détail du lun au vend  RÉCAP '!K52</f>
        <v>0</v>
      </c>
      <c r="T48" s="748">
        <f>'Détail du lun au vend  RÉCAP '!L52</f>
        <v>0</v>
      </c>
    </row>
    <row r="49" spans="1:20" x14ac:dyDescent="0.25">
      <c r="A49" s="709" t="str">
        <f>'LISTE DES PROFS'!A48</f>
        <v>MOLLE</v>
      </c>
      <c r="B49" s="692">
        <f t="shared" si="4"/>
        <v>0</v>
      </c>
      <c r="C49" s="693">
        <f t="shared" si="5"/>
        <v>0</v>
      </c>
      <c r="D49" s="788"/>
      <c r="E49" s="789"/>
      <c r="F49" s="788"/>
      <c r="G49" s="790"/>
      <c r="H49" s="788"/>
      <c r="I49" s="791"/>
      <c r="J49" s="788"/>
      <c r="K49" s="792"/>
      <c r="L49" s="707">
        <f t="shared" si="3"/>
        <v>0</v>
      </c>
      <c r="M49" s="893">
        <f>'Détail du lun au vend  RÉCAP '!J53</f>
        <v>0</v>
      </c>
      <c r="N49" s="894">
        <f t="shared" si="6"/>
        <v>0</v>
      </c>
      <c r="O49" s="894">
        <f>'Détail du lun au vend  RÉCAP '!M53</f>
        <v>0</v>
      </c>
      <c r="P49" s="777"/>
      <c r="Q49" s="777"/>
      <c r="S49" s="748">
        <f>'Détail du lun au vend  RÉCAP '!K53</f>
        <v>0</v>
      </c>
      <c r="T49" s="748">
        <f>'Détail du lun au vend  RÉCAP '!L53</f>
        <v>0</v>
      </c>
    </row>
    <row r="50" spans="1:20" x14ac:dyDescent="0.25">
      <c r="A50" s="798" t="str">
        <f>'LISTE DES PROFS'!A49</f>
        <v>MONTANDON</v>
      </c>
      <c r="B50" s="799">
        <f t="shared" si="4"/>
        <v>0</v>
      </c>
      <c r="C50" s="800">
        <f t="shared" si="5"/>
        <v>0</v>
      </c>
      <c r="D50" s="783"/>
      <c r="E50" s="784"/>
      <c r="F50" s="783"/>
      <c r="G50" s="785"/>
      <c r="H50" s="783"/>
      <c r="I50" s="786"/>
      <c r="J50" s="783"/>
      <c r="K50" s="787"/>
      <c r="L50" s="746">
        <f t="shared" si="3"/>
        <v>0</v>
      </c>
      <c r="M50" s="895">
        <f>'Détail du lun au vend  RÉCAP '!J54</f>
        <v>0</v>
      </c>
      <c r="N50" s="896">
        <f t="shared" si="6"/>
        <v>0</v>
      </c>
      <c r="O50" s="896">
        <f>'Détail du lun au vend  RÉCAP '!M54</f>
        <v>0</v>
      </c>
      <c r="P50" s="891"/>
      <c r="Q50" s="891"/>
      <c r="S50" s="748">
        <f>'Détail du lun au vend  RÉCAP '!K54</f>
        <v>0</v>
      </c>
      <c r="T50" s="748">
        <f>'Détail du lun au vend  RÉCAP '!L54</f>
        <v>0</v>
      </c>
    </row>
    <row r="51" spans="1:20" x14ac:dyDescent="0.25">
      <c r="A51" s="709" t="str">
        <f>'LISTE DES PROFS'!A50</f>
        <v>MUNOZ CAZIEUX</v>
      </c>
      <c r="B51" s="692">
        <f t="shared" si="4"/>
        <v>0</v>
      </c>
      <c r="C51" s="693">
        <f t="shared" si="5"/>
        <v>0</v>
      </c>
      <c r="D51" s="788"/>
      <c r="E51" s="789"/>
      <c r="F51" s="788"/>
      <c r="G51" s="790"/>
      <c r="H51" s="788"/>
      <c r="I51" s="791"/>
      <c r="J51" s="788"/>
      <c r="K51" s="792"/>
      <c r="L51" s="707">
        <f t="shared" si="3"/>
        <v>0</v>
      </c>
      <c r="M51" s="893">
        <f>'Détail du lun au vend  RÉCAP '!J55</f>
        <v>0</v>
      </c>
      <c r="N51" s="894">
        <f t="shared" si="6"/>
        <v>0</v>
      </c>
      <c r="O51" s="894">
        <f>'Détail du lun au vend  RÉCAP '!M55</f>
        <v>0</v>
      </c>
      <c r="P51" s="777"/>
      <c r="Q51" s="777"/>
      <c r="S51" s="748">
        <f>'Détail du lun au vend  RÉCAP '!K55</f>
        <v>0</v>
      </c>
      <c r="T51" s="748">
        <f>'Détail du lun au vend  RÉCAP '!L55</f>
        <v>0</v>
      </c>
    </row>
    <row r="52" spans="1:20" x14ac:dyDescent="0.25">
      <c r="A52" s="798" t="str">
        <f>'LISTE DES PROFS'!A51</f>
        <v>NICOLAS</v>
      </c>
      <c r="B52" s="799">
        <f t="shared" si="4"/>
        <v>0</v>
      </c>
      <c r="C52" s="800">
        <f t="shared" si="5"/>
        <v>0</v>
      </c>
      <c r="D52" s="783"/>
      <c r="E52" s="784"/>
      <c r="F52" s="783"/>
      <c r="G52" s="785"/>
      <c r="H52" s="783"/>
      <c r="I52" s="786"/>
      <c r="J52" s="783"/>
      <c r="K52" s="787"/>
      <c r="L52" s="746">
        <f t="shared" si="3"/>
        <v>0</v>
      </c>
      <c r="M52" s="895">
        <f>'Détail du lun au vend  RÉCAP '!J56</f>
        <v>0</v>
      </c>
      <c r="N52" s="896">
        <f t="shared" si="6"/>
        <v>0</v>
      </c>
      <c r="O52" s="896">
        <f>'Détail du lun au vend  RÉCAP '!M56</f>
        <v>0</v>
      </c>
      <c r="P52" s="891"/>
      <c r="Q52" s="891"/>
      <c r="S52" s="748">
        <f>'Détail du lun au vend  RÉCAP '!K56</f>
        <v>0</v>
      </c>
      <c r="T52" s="748">
        <f>'Détail du lun au vend  RÉCAP '!L56</f>
        <v>0</v>
      </c>
    </row>
    <row r="53" spans="1:20" x14ac:dyDescent="0.25">
      <c r="A53" s="709" t="str">
        <f>'LISTE DES PROFS'!A52</f>
        <v>OCULI</v>
      </c>
      <c r="B53" s="692">
        <f t="shared" si="4"/>
        <v>0</v>
      </c>
      <c r="C53" s="693">
        <f t="shared" si="5"/>
        <v>0</v>
      </c>
      <c r="D53" s="788"/>
      <c r="E53" s="789"/>
      <c r="F53" s="788"/>
      <c r="G53" s="790"/>
      <c r="H53" s="788"/>
      <c r="I53" s="791"/>
      <c r="J53" s="788"/>
      <c r="K53" s="792"/>
      <c r="L53" s="707">
        <f t="shared" si="3"/>
        <v>0</v>
      </c>
      <c r="M53" s="893">
        <f>'Détail du lun au vend  RÉCAP '!J57</f>
        <v>0</v>
      </c>
      <c r="N53" s="894">
        <f t="shared" si="6"/>
        <v>0</v>
      </c>
      <c r="O53" s="894">
        <f>'Détail du lun au vend  RÉCAP '!M57</f>
        <v>0</v>
      </c>
      <c r="P53" s="777"/>
      <c r="Q53" s="777"/>
      <c r="S53" s="748">
        <f>'Détail du lun au vend  RÉCAP '!K57</f>
        <v>0</v>
      </c>
      <c r="T53" s="748">
        <f>'Détail du lun au vend  RÉCAP '!L57</f>
        <v>0</v>
      </c>
    </row>
    <row r="54" spans="1:20" x14ac:dyDescent="0.25">
      <c r="A54" s="798" t="str">
        <f>'LISTE DES PROFS'!A53</f>
        <v>OULD SLIMANE</v>
      </c>
      <c r="B54" s="799">
        <f t="shared" si="4"/>
        <v>0</v>
      </c>
      <c r="C54" s="800">
        <f t="shared" si="5"/>
        <v>0</v>
      </c>
      <c r="D54" s="783"/>
      <c r="E54" s="784"/>
      <c r="F54" s="783"/>
      <c r="G54" s="785"/>
      <c r="H54" s="783"/>
      <c r="I54" s="786"/>
      <c r="J54" s="783"/>
      <c r="K54" s="787"/>
      <c r="L54" s="746">
        <f t="shared" si="3"/>
        <v>0</v>
      </c>
      <c r="M54" s="895">
        <f>'Détail du lun au vend  RÉCAP '!J58</f>
        <v>0</v>
      </c>
      <c r="N54" s="896">
        <f t="shared" si="6"/>
        <v>0</v>
      </c>
      <c r="O54" s="896">
        <f>'Détail du lun au vend  RÉCAP '!M58</f>
        <v>0</v>
      </c>
      <c r="P54" s="891"/>
      <c r="Q54" s="891"/>
      <c r="S54" s="748">
        <f>'Détail du lun au vend  RÉCAP '!K58</f>
        <v>0</v>
      </c>
      <c r="T54" s="748">
        <f>'Détail du lun au vend  RÉCAP '!L58</f>
        <v>0</v>
      </c>
    </row>
    <row r="55" spans="1:20" x14ac:dyDescent="0.25">
      <c r="A55" s="709" t="str">
        <f>'LISTE DES PROFS'!A54</f>
        <v>OUVRIER</v>
      </c>
      <c r="B55" s="692">
        <f t="shared" si="4"/>
        <v>0</v>
      </c>
      <c r="C55" s="693">
        <f t="shared" si="5"/>
        <v>0</v>
      </c>
      <c r="D55" s="788"/>
      <c r="E55" s="789"/>
      <c r="F55" s="788"/>
      <c r="G55" s="790"/>
      <c r="H55" s="788"/>
      <c r="I55" s="791"/>
      <c r="J55" s="788"/>
      <c r="K55" s="792"/>
      <c r="L55" s="707">
        <f t="shared" si="3"/>
        <v>0</v>
      </c>
      <c r="M55" s="893">
        <f>'Détail du lun au vend  RÉCAP '!J59</f>
        <v>0</v>
      </c>
      <c r="N55" s="894">
        <f t="shared" si="6"/>
        <v>0</v>
      </c>
      <c r="O55" s="894">
        <f>'Détail du lun au vend  RÉCAP '!M59</f>
        <v>0</v>
      </c>
      <c r="P55" s="777"/>
      <c r="Q55" s="777"/>
      <c r="S55" s="748">
        <f>'Détail du lun au vend  RÉCAP '!K59</f>
        <v>0</v>
      </c>
      <c r="T55" s="748">
        <f>'Détail du lun au vend  RÉCAP '!L59</f>
        <v>0</v>
      </c>
    </row>
    <row r="56" spans="1:20" x14ac:dyDescent="0.25">
      <c r="A56" s="798" t="str">
        <f>'LISTE DES PROFS'!A55</f>
        <v>PARSY</v>
      </c>
      <c r="B56" s="799">
        <f t="shared" si="4"/>
        <v>0</v>
      </c>
      <c r="C56" s="800">
        <f t="shared" si="5"/>
        <v>0</v>
      </c>
      <c r="D56" s="783"/>
      <c r="E56" s="784"/>
      <c r="F56" s="783"/>
      <c r="G56" s="785"/>
      <c r="H56" s="783"/>
      <c r="I56" s="786"/>
      <c r="J56" s="783"/>
      <c r="K56" s="787"/>
      <c r="L56" s="746">
        <f t="shared" si="3"/>
        <v>0</v>
      </c>
      <c r="M56" s="895">
        <f>'Détail du lun au vend  RÉCAP '!J60</f>
        <v>0</v>
      </c>
      <c r="N56" s="896">
        <f t="shared" si="6"/>
        <v>0</v>
      </c>
      <c r="O56" s="896">
        <f>'Détail du lun au vend  RÉCAP '!M60</f>
        <v>0</v>
      </c>
      <c r="P56" s="891"/>
      <c r="Q56" s="891"/>
      <c r="S56" s="748">
        <f>'Détail du lun au vend  RÉCAP '!K60</f>
        <v>0</v>
      </c>
      <c r="T56" s="748">
        <f>'Détail du lun au vend  RÉCAP '!L60</f>
        <v>0</v>
      </c>
    </row>
    <row r="57" spans="1:20" x14ac:dyDescent="0.25">
      <c r="A57" s="709" t="str">
        <f>'LISTE DES PROFS'!A56</f>
        <v>PINOIT</v>
      </c>
      <c r="B57" s="692">
        <f t="shared" si="4"/>
        <v>0</v>
      </c>
      <c r="C57" s="693">
        <f t="shared" si="5"/>
        <v>0</v>
      </c>
      <c r="D57" s="788"/>
      <c r="E57" s="789"/>
      <c r="F57" s="788"/>
      <c r="G57" s="790"/>
      <c r="H57" s="788"/>
      <c r="I57" s="791"/>
      <c r="J57" s="788"/>
      <c r="K57" s="792"/>
      <c r="L57" s="707">
        <f t="shared" si="3"/>
        <v>0</v>
      </c>
      <c r="M57" s="893">
        <f>'Détail du lun au vend  RÉCAP '!J61</f>
        <v>0</v>
      </c>
      <c r="N57" s="894">
        <f t="shared" si="6"/>
        <v>0</v>
      </c>
      <c r="O57" s="894">
        <f>'Détail du lun au vend  RÉCAP '!M61</f>
        <v>0</v>
      </c>
      <c r="P57" s="777"/>
      <c r="Q57" s="777"/>
      <c r="S57" s="748">
        <f>'Détail du lun au vend  RÉCAP '!K61</f>
        <v>0</v>
      </c>
      <c r="T57" s="748">
        <f>'Détail du lun au vend  RÉCAP '!L61</f>
        <v>0</v>
      </c>
    </row>
    <row r="58" spans="1:20" x14ac:dyDescent="0.25">
      <c r="A58" s="798" t="str">
        <f>'LISTE DES PROFS'!A57</f>
        <v>PIOGER</v>
      </c>
      <c r="B58" s="799">
        <f t="shared" si="4"/>
        <v>0</v>
      </c>
      <c r="C58" s="800">
        <f t="shared" si="5"/>
        <v>0</v>
      </c>
      <c r="D58" s="783"/>
      <c r="E58" s="784"/>
      <c r="F58" s="783"/>
      <c r="G58" s="785"/>
      <c r="H58" s="783"/>
      <c r="I58" s="786"/>
      <c r="J58" s="783"/>
      <c r="K58" s="787"/>
      <c r="L58" s="746">
        <f t="shared" si="3"/>
        <v>0</v>
      </c>
      <c r="M58" s="895">
        <f>'Détail du lun au vend  RÉCAP '!J62</f>
        <v>0</v>
      </c>
      <c r="N58" s="896">
        <f t="shared" si="6"/>
        <v>0</v>
      </c>
      <c r="O58" s="896">
        <f>'Détail du lun au vend  RÉCAP '!M62</f>
        <v>0</v>
      </c>
      <c r="P58" s="891"/>
      <c r="Q58" s="891"/>
      <c r="S58" s="748">
        <f>'Détail du lun au vend  RÉCAP '!K62</f>
        <v>0</v>
      </c>
      <c r="T58" s="748">
        <f>'Détail du lun au vend  RÉCAP '!L62</f>
        <v>0</v>
      </c>
    </row>
    <row r="59" spans="1:20" x14ac:dyDescent="0.25">
      <c r="A59" s="709" t="str">
        <f>'LISTE DES PROFS'!A58</f>
        <v>PIVERT</v>
      </c>
      <c r="B59" s="692">
        <f t="shared" si="4"/>
        <v>0</v>
      </c>
      <c r="C59" s="693">
        <f t="shared" si="5"/>
        <v>0</v>
      </c>
      <c r="D59" s="788"/>
      <c r="E59" s="789"/>
      <c r="F59" s="788"/>
      <c r="G59" s="790"/>
      <c r="H59" s="788"/>
      <c r="I59" s="791"/>
      <c r="J59" s="788"/>
      <c r="K59" s="792"/>
      <c r="L59" s="707">
        <f t="shared" si="3"/>
        <v>0</v>
      </c>
      <c r="M59" s="893">
        <f>'Détail du lun au vend  RÉCAP '!J63</f>
        <v>0</v>
      </c>
      <c r="N59" s="894">
        <f t="shared" si="6"/>
        <v>0</v>
      </c>
      <c r="O59" s="894">
        <f>'Détail du lun au vend  RÉCAP '!M63</f>
        <v>0</v>
      </c>
      <c r="P59" s="777"/>
      <c r="Q59" s="777"/>
      <c r="S59" s="748">
        <f>'Détail du lun au vend  RÉCAP '!K63</f>
        <v>0</v>
      </c>
      <c r="T59" s="748">
        <f>'Détail du lun au vend  RÉCAP '!L63</f>
        <v>0</v>
      </c>
    </row>
    <row r="60" spans="1:20" x14ac:dyDescent="0.25">
      <c r="A60" s="798" t="str">
        <f>'LISTE DES PROFS'!A59</f>
        <v>POIREE</v>
      </c>
      <c r="B60" s="799">
        <f t="shared" si="4"/>
        <v>0</v>
      </c>
      <c r="C60" s="800">
        <f t="shared" si="5"/>
        <v>0</v>
      </c>
      <c r="D60" s="783"/>
      <c r="E60" s="784"/>
      <c r="F60" s="783"/>
      <c r="G60" s="785"/>
      <c r="H60" s="783"/>
      <c r="I60" s="786"/>
      <c r="J60" s="783"/>
      <c r="K60" s="787"/>
      <c r="L60" s="746">
        <f t="shared" si="3"/>
        <v>0</v>
      </c>
      <c r="M60" s="895">
        <f>'Détail du lun au vend  RÉCAP '!J64</f>
        <v>0</v>
      </c>
      <c r="N60" s="896">
        <f t="shared" si="6"/>
        <v>0</v>
      </c>
      <c r="O60" s="896">
        <f>'Détail du lun au vend  RÉCAP '!M64</f>
        <v>0</v>
      </c>
      <c r="P60" s="891"/>
      <c r="Q60" s="891"/>
      <c r="S60" s="748">
        <f>'Détail du lun au vend  RÉCAP '!K64</f>
        <v>0</v>
      </c>
      <c r="T60" s="748">
        <f>'Détail du lun au vend  RÉCAP '!L64</f>
        <v>0</v>
      </c>
    </row>
    <row r="61" spans="1:20" x14ac:dyDescent="0.25">
      <c r="A61" s="709" t="str">
        <f>'LISTE DES PROFS'!A60</f>
        <v>PRADEL</v>
      </c>
      <c r="B61" s="692">
        <f t="shared" si="4"/>
        <v>0</v>
      </c>
      <c r="C61" s="693">
        <f t="shared" si="5"/>
        <v>0</v>
      </c>
      <c r="D61" s="788"/>
      <c r="E61" s="789"/>
      <c r="F61" s="788"/>
      <c r="G61" s="790"/>
      <c r="H61" s="788"/>
      <c r="I61" s="791"/>
      <c r="J61" s="788"/>
      <c r="K61" s="792"/>
      <c r="L61" s="707">
        <f t="shared" si="3"/>
        <v>0</v>
      </c>
      <c r="M61" s="893">
        <f>'Détail du lun au vend  RÉCAP '!J65</f>
        <v>0</v>
      </c>
      <c r="N61" s="894">
        <f t="shared" si="6"/>
        <v>0</v>
      </c>
      <c r="O61" s="894">
        <f>'Détail du lun au vend  RÉCAP '!M65</f>
        <v>0</v>
      </c>
      <c r="P61" s="777"/>
      <c r="Q61" s="777"/>
      <c r="S61" s="748">
        <f>'Détail du lun au vend  RÉCAP '!K65</f>
        <v>0</v>
      </c>
      <c r="T61" s="748">
        <f>'Détail du lun au vend  RÉCAP '!L65</f>
        <v>0</v>
      </c>
    </row>
    <row r="62" spans="1:20" x14ac:dyDescent="0.25">
      <c r="A62" s="798" t="str">
        <f>'LISTE DES PROFS'!A61</f>
        <v>PRIN</v>
      </c>
      <c r="B62" s="799">
        <f t="shared" si="4"/>
        <v>0</v>
      </c>
      <c r="C62" s="800">
        <f t="shared" si="5"/>
        <v>0</v>
      </c>
      <c r="D62" s="783"/>
      <c r="E62" s="784"/>
      <c r="F62" s="783"/>
      <c r="G62" s="785"/>
      <c r="H62" s="783"/>
      <c r="I62" s="786"/>
      <c r="J62" s="783"/>
      <c r="K62" s="787"/>
      <c r="L62" s="746">
        <f t="shared" si="3"/>
        <v>0</v>
      </c>
      <c r="M62" s="895">
        <f>'Détail du lun au vend  RÉCAP '!J66</f>
        <v>0</v>
      </c>
      <c r="N62" s="896">
        <f t="shared" si="6"/>
        <v>0</v>
      </c>
      <c r="O62" s="896">
        <f>'Détail du lun au vend  RÉCAP '!M66</f>
        <v>0</v>
      </c>
      <c r="P62" s="891"/>
      <c r="Q62" s="891"/>
      <c r="S62" s="748">
        <f>'Détail du lun au vend  RÉCAP '!K66</f>
        <v>0</v>
      </c>
      <c r="T62" s="748">
        <f>'Détail du lun au vend  RÉCAP '!L66</f>
        <v>0</v>
      </c>
    </row>
    <row r="63" spans="1:20" x14ac:dyDescent="0.25">
      <c r="A63" s="709" t="str">
        <f>'LISTE DES PROFS'!A62</f>
        <v>REZAC</v>
      </c>
      <c r="B63" s="692">
        <f t="shared" si="4"/>
        <v>0</v>
      </c>
      <c r="C63" s="693">
        <f t="shared" si="5"/>
        <v>0</v>
      </c>
      <c r="D63" s="788"/>
      <c r="E63" s="789"/>
      <c r="F63" s="788"/>
      <c r="G63" s="790"/>
      <c r="H63" s="788"/>
      <c r="I63" s="791"/>
      <c r="J63" s="788"/>
      <c r="K63" s="792"/>
      <c r="L63" s="707">
        <f t="shared" si="3"/>
        <v>0</v>
      </c>
      <c r="M63" s="893">
        <f>'Détail du lun au vend  RÉCAP '!J67</f>
        <v>0</v>
      </c>
      <c r="N63" s="894">
        <f t="shared" si="6"/>
        <v>0</v>
      </c>
      <c r="O63" s="894">
        <f>'Détail du lun au vend  RÉCAP '!M67</f>
        <v>0</v>
      </c>
      <c r="P63" s="777"/>
      <c r="Q63" s="777"/>
      <c r="S63" s="748">
        <f>'Détail du lun au vend  RÉCAP '!K67</f>
        <v>0</v>
      </c>
      <c r="T63" s="748">
        <f>'Détail du lun au vend  RÉCAP '!L67</f>
        <v>0</v>
      </c>
    </row>
    <row r="64" spans="1:20" x14ac:dyDescent="0.25">
      <c r="A64" s="798" t="str">
        <f>'LISTE DES PROFS'!A63</f>
        <v>RICKLIN</v>
      </c>
      <c r="B64" s="799">
        <f t="shared" si="4"/>
        <v>0</v>
      </c>
      <c r="C64" s="800">
        <f t="shared" si="5"/>
        <v>0</v>
      </c>
      <c r="D64" s="783"/>
      <c r="E64" s="784"/>
      <c r="F64" s="783"/>
      <c r="G64" s="785"/>
      <c r="H64" s="783"/>
      <c r="I64" s="786"/>
      <c r="J64" s="783"/>
      <c r="K64" s="787"/>
      <c r="L64" s="746">
        <f t="shared" si="3"/>
        <v>0</v>
      </c>
      <c r="M64" s="895">
        <f>'Détail du lun au vend  RÉCAP '!J68</f>
        <v>0</v>
      </c>
      <c r="N64" s="896">
        <f t="shared" si="6"/>
        <v>0</v>
      </c>
      <c r="O64" s="896">
        <f>'Détail du lun au vend  RÉCAP '!M68</f>
        <v>0</v>
      </c>
      <c r="P64" s="891"/>
      <c r="Q64" s="891"/>
      <c r="S64" s="748">
        <f>'Détail du lun au vend  RÉCAP '!K68</f>
        <v>0</v>
      </c>
      <c r="T64" s="748">
        <f>'Détail du lun au vend  RÉCAP '!L68</f>
        <v>0</v>
      </c>
    </row>
    <row r="65" spans="1:20" x14ac:dyDescent="0.25">
      <c r="A65" s="709" t="str">
        <f>'LISTE DES PROFS'!A64</f>
        <v>ROUSSET</v>
      </c>
      <c r="B65" s="692">
        <f t="shared" si="4"/>
        <v>0</v>
      </c>
      <c r="C65" s="693">
        <f t="shared" si="5"/>
        <v>0</v>
      </c>
      <c r="D65" s="788"/>
      <c r="E65" s="789"/>
      <c r="F65" s="788"/>
      <c r="G65" s="790"/>
      <c r="H65" s="788"/>
      <c r="I65" s="791"/>
      <c r="J65" s="788"/>
      <c r="K65" s="792"/>
      <c r="L65" s="707">
        <f t="shared" si="3"/>
        <v>0</v>
      </c>
      <c r="M65" s="893">
        <f>'Détail du lun au vend  RÉCAP '!J69</f>
        <v>0</v>
      </c>
      <c r="N65" s="894">
        <f t="shared" si="6"/>
        <v>0</v>
      </c>
      <c r="O65" s="894">
        <f>'Détail du lun au vend  RÉCAP '!M69</f>
        <v>0</v>
      </c>
      <c r="P65" s="777"/>
      <c r="Q65" s="777"/>
      <c r="S65" s="748">
        <f>'Détail du lun au vend  RÉCAP '!K69</f>
        <v>0</v>
      </c>
      <c r="T65" s="748">
        <f>'Détail du lun au vend  RÉCAP '!L69</f>
        <v>0</v>
      </c>
    </row>
    <row r="66" spans="1:20" x14ac:dyDescent="0.25">
      <c r="A66" s="798" t="str">
        <f>'LISTE DES PROFS'!A65</f>
        <v>SAADI</v>
      </c>
      <c r="B66" s="799">
        <f t="shared" si="4"/>
        <v>0</v>
      </c>
      <c r="C66" s="800">
        <f t="shared" si="5"/>
        <v>0</v>
      </c>
      <c r="D66" s="783"/>
      <c r="E66" s="784"/>
      <c r="F66" s="783"/>
      <c r="G66" s="785"/>
      <c r="H66" s="783"/>
      <c r="I66" s="786"/>
      <c r="J66" s="783"/>
      <c r="K66" s="787"/>
      <c r="L66" s="746">
        <f t="shared" si="3"/>
        <v>0</v>
      </c>
      <c r="M66" s="895">
        <f>'Détail du lun au vend  RÉCAP '!J70</f>
        <v>0</v>
      </c>
      <c r="N66" s="896">
        <f t="shared" si="6"/>
        <v>0</v>
      </c>
      <c r="O66" s="896">
        <f>'Détail du lun au vend  RÉCAP '!M70</f>
        <v>0</v>
      </c>
      <c r="P66" s="891"/>
      <c r="Q66" s="891"/>
      <c r="S66" s="748">
        <f>'Détail du lun au vend  RÉCAP '!K70</f>
        <v>0</v>
      </c>
      <c r="T66" s="748">
        <f>'Détail du lun au vend  RÉCAP '!L70</f>
        <v>0</v>
      </c>
    </row>
    <row r="67" spans="1:20" x14ac:dyDescent="0.25">
      <c r="A67" s="709" t="str">
        <f>'LISTE DES PROFS'!A66</f>
        <v>SANCHEZ</v>
      </c>
      <c r="B67" s="692">
        <f t="shared" ref="B67:B82" si="7">SUM(D67,F67,H67,J67)</f>
        <v>0</v>
      </c>
      <c r="C67" s="693">
        <f t="shared" ref="C67:C82" si="8">SUM(E67,G67,I67,K67)</f>
        <v>0</v>
      </c>
      <c r="D67" s="788"/>
      <c r="E67" s="789"/>
      <c r="F67" s="788"/>
      <c r="G67" s="790"/>
      <c r="H67" s="788"/>
      <c r="I67" s="791"/>
      <c r="J67" s="788"/>
      <c r="K67" s="792"/>
      <c r="L67" s="707">
        <f t="shared" si="3"/>
        <v>0</v>
      </c>
      <c r="M67" s="893">
        <f>'Détail du lun au vend  RÉCAP '!J71</f>
        <v>0</v>
      </c>
      <c r="N67" s="894">
        <f t="shared" ref="N67:N82" si="9">S67+T67</f>
        <v>0</v>
      </c>
      <c r="O67" s="894">
        <f>'Détail du lun au vend  RÉCAP '!M71</f>
        <v>0</v>
      </c>
      <c r="P67" s="777"/>
      <c r="Q67" s="777"/>
      <c r="S67" s="748">
        <f>'Détail du lun au vend  RÉCAP '!K71</f>
        <v>0</v>
      </c>
      <c r="T67" s="748">
        <f>'Détail du lun au vend  RÉCAP '!L71</f>
        <v>0</v>
      </c>
    </row>
    <row r="68" spans="1:20" x14ac:dyDescent="0.25">
      <c r="A68" s="798" t="str">
        <f>'LISTE DES PROFS'!A67</f>
        <v>SANZ</v>
      </c>
      <c r="B68" s="799">
        <f t="shared" si="7"/>
        <v>0</v>
      </c>
      <c r="C68" s="800">
        <f t="shared" si="8"/>
        <v>0</v>
      </c>
      <c r="D68" s="783"/>
      <c r="E68" s="784"/>
      <c r="F68" s="783"/>
      <c r="G68" s="785"/>
      <c r="H68" s="783"/>
      <c r="I68" s="786"/>
      <c r="J68" s="783"/>
      <c r="K68" s="787"/>
      <c r="L68" s="746">
        <f t="shared" ref="L68:L82" si="10">SUM(D68:K68)</f>
        <v>0</v>
      </c>
      <c r="M68" s="895">
        <f>'Détail du lun au vend  RÉCAP '!J72</f>
        <v>0</v>
      </c>
      <c r="N68" s="896">
        <f t="shared" si="9"/>
        <v>0</v>
      </c>
      <c r="O68" s="896">
        <f>'Détail du lun au vend  RÉCAP '!M72</f>
        <v>0</v>
      </c>
      <c r="P68" s="891"/>
      <c r="Q68" s="891"/>
      <c r="S68" s="748">
        <f>'Détail du lun au vend  RÉCAP '!K72</f>
        <v>0</v>
      </c>
      <c r="T68" s="748">
        <f>'Détail du lun au vend  RÉCAP '!L72</f>
        <v>0</v>
      </c>
    </row>
    <row r="69" spans="1:20" x14ac:dyDescent="0.25">
      <c r="A69" s="709" t="str">
        <f>'LISTE DES PROFS'!A68</f>
        <v>SELLOUM</v>
      </c>
      <c r="B69" s="692">
        <f t="shared" si="7"/>
        <v>0</v>
      </c>
      <c r="C69" s="693">
        <f t="shared" si="8"/>
        <v>0</v>
      </c>
      <c r="D69" s="788"/>
      <c r="E69" s="789"/>
      <c r="F69" s="788"/>
      <c r="G69" s="790"/>
      <c r="H69" s="788"/>
      <c r="I69" s="791"/>
      <c r="J69" s="788"/>
      <c r="K69" s="792"/>
      <c r="L69" s="707">
        <f t="shared" si="10"/>
        <v>0</v>
      </c>
      <c r="M69" s="893">
        <f>'Détail du lun au vend  RÉCAP '!J73</f>
        <v>0</v>
      </c>
      <c r="N69" s="894">
        <f t="shared" si="9"/>
        <v>0</v>
      </c>
      <c r="O69" s="894">
        <f>'Détail du lun au vend  RÉCAP '!M73</f>
        <v>0</v>
      </c>
      <c r="P69" s="777"/>
      <c r="Q69" s="777"/>
      <c r="S69" s="748">
        <f>'Détail du lun au vend  RÉCAP '!K73</f>
        <v>0</v>
      </c>
      <c r="T69" s="748">
        <f>'Détail du lun au vend  RÉCAP '!L73</f>
        <v>0</v>
      </c>
    </row>
    <row r="70" spans="1:20" x14ac:dyDescent="0.25">
      <c r="A70" s="798" t="str">
        <f>'LISTE DES PROFS'!A69</f>
        <v>SILVARES</v>
      </c>
      <c r="B70" s="799">
        <f t="shared" si="7"/>
        <v>0</v>
      </c>
      <c r="C70" s="800">
        <f t="shared" si="8"/>
        <v>0</v>
      </c>
      <c r="D70" s="783"/>
      <c r="E70" s="784"/>
      <c r="F70" s="783"/>
      <c r="G70" s="785"/>
      <c r="H70" s="783"/>
      <c r="I70" s="786"/>
      <c r="J70" s="783"/>
      <c r="K70" s="787"/>
      <c r="L70" s="746">
        <f t="shared" si="10"/>
        <v>0</v>
      </c>
      <c r="M70" s="895">
        <f>'Détail du lun au vend  RÉCAP '!J74</f>
        <v>0</v>
      </c>
      <c r="N70" s="896">
        <f t="shared" si="9"/>
        <v>0</v>
      </c>
      <c r="O70" s="896">
        <f>'Détail du lun au vend  RÉCAP '!M74</f>
        <v>0</v>
      </c>
      <c r="P70" s="891"/>
      <c r="Q70" s="891"/>
      <c r="S70" s="748">
        <f>'Détail du lun au vend  RÉCAP '!K74</f>
        <v>0</v>
      </c>
      <c r="T70" s="748">
        <f>'Détail du lun au vend  RÉCAP '!L74</f>
        <v>0</v>
      </c>
    </row>
    <row r="71" spans="1:20" x14ac:dyDescent="0.25">
      <c r="A71" s="709" t="str">
        <f>'LISTE DES PROFS'!A70</f>
        <v>SNAUWAERT</v>
      </c>
      <c r="B71" s="692">
        <f t="shared" si="7"/>
        <v>0</v>
      </c>
      <c r="C71" s="693">
        <f t="shared" si="8"/>
        <v>0</v>
      </c>
      <c r="D71" s="788"/>
      <c r="E71" s="789"/>
      <c r="F71" s="788"/>
      <c r="G71" s="790"/>
      <c r="H71" s="788"/>
      <c r="I71" s="791"/>
      <c r="J71" s="788"/>
      <c r="K71" s="792"/>
      <c r="L71" s="707">
        <f t="shared" si="10"/>
        <v>0</v>
      </c>
      <c r="M71" s="893">
        <f>'Détail du lun au vend  RÉCAP '!J75</f>
        <v>0</v>
      </c>
      <c r="N71" s="894">
        <f t="shared" si="9"/>
        <v>0</v>
      </c>
      <c r="O71" s="894">
        <f>'Détail du lun au vend  RÉCAP '!M75</f>
        <v>0</v>
      </c>
      <c r="P71" s="777"/>
      <c r="Q71" s="777"/>
      <c r="S71" s="748">
        <f>'Détail du lun au vend  RÉCAP '!K75</f>
        <v>0</v>
      </c>
      <c r="T71" s="748">
        <f>'Détail du lun au vend  RÉCAP '!L75</f>
        <v>0</v>
      </c>
    </row>
    <row r="72" spans="1:20" x14ac:dyDescent="0.25">
      <c r="A72" s="798" t="str">
        <f>'LISTE DES PROFS'!A71</f>
        <v>TAILLARD</v>
      </c>
      <c r="B72" s="799">
        <f t="shared" si="7"/>
        <v>0</v>
      </c>
      <c r="C72" s="800">
        <f t="shared" si="8"/>
        <v>0</v>
      </c>
      <c r="D72" s="783"/>
      <c r="E72" s="784"/>
      <c r="F72" s="783"/>
      <c r="G72" s="785"/>
      <c r="H72" s="783"/>
      <c r="I72" s="786"/>
      <c r="J72" s="783"/>
      <c r="K72" s="787"/>
      <c r="L72" s="746">
        <f t="shared" si="10"/>
        <v>0</v>
      </c>
      <c r="M72" s="895">
        <f>'Détail du lun au vend  RÉCAP '!J76</f>
        <v>0</v>
      </c>
      <c r="N72" s="896">
        <f t="shared" si="9"/>
        <v>0</v>
      </c>
      <c r="O72" s="896">
        <f>'Détail du lun au vend  RÉCAP '!M76</f>
        <v>0</v>
      </c>
      <c r="P72" s="891"/>
      <c r="Q72" s="891"/>
      <c r="S72" s="748">
        <f>'Détail du lun au vend  RÉCAP '!K76</f>
        <v>0</v>
      </c>
      <c r="T72" s="748">
        <f>'Détail du lun au vend  RÉCAP '!L76</f>
        <v>0</v>
      </c>
    </row>
    <row r="73" spans="1:20" x14ac:dyDescent="0.25">
      <c r="A73" s="709" t="str">
        <f>'LISTE DES PROFS'!A72</f>
        <v>TAYOL</v>
      </c>
      <c r="B73" s="692">
        <f t="shared" si="7"/>
        <v>0</v>
      </c>
      <c r="C73" s="693">
        <f t="shared" si="8"/>
        <v>0</v>
      </c>
      <c r="D73" s="788"/>
      <c r="E73" s="789"/>
      <c r="F73" s="788"/>
      <c r="G73" s="790"/>
      <c r="H73" s="788"/>
      <c r="I73" s="791"/>
      <c r="J73" s="788"/>
      <c r="K73" s="792"/>
      <c r="L73" s="707">
        <f t="shared" si="10"/>
        <v>0</v>
      </c>
      <c r="M73" s="893">
        <f>'Détail du lun au vend  RÉCAP '!J77</f>
        <v>0</v>
      </c>
      <c r="N73" s="894">
        <f t="shared" si="9"/>
        <v>0</v>
      </c>
      <c r="O73" s="894">
        <f>'Détail du lun au vend  RÉCAP '!M77</f>
        <v>0</v>
      </c>
      <c r="P73" s="777"/>
      <c r="Q73" s="777"/>
      <c r="S73" s="748">
        <f>'Détail du lun au vend  RÉCAP '!K77</f>
        <v>0</v>
      </c>
      <c r="T73" s="748">
        <f>'Détail du lun au vend  RÉCAP '!L77</f>
        <v>0</v>
      </c>
    </row>
    <row r="74" spans="1:20" x14ac:dyDescent="0.25">
      <c r="A74" s="798" t="str">
        <f>'LISTE DES PROFS'!A73</f>
        <v>TOHOURI</v>
      </c>
      <c r="B74" s="799">
        <f t="shared" si="7"/>
        <v>0</v>
      </c>
      <c r="C74" s="800">
        <f t="shared" si="8"/>
        <v>0</v>
      </c>
      <c r="D74" s="783"/>
      <c r="E74" s="784"/>
      <c r="F74" s="783"/>
      <c r="G74" s="785"/>
      <c r="H74" s="783"/>
      <c r="I74" s="786"/>
      <c r="J74" s="783"/>
      <c r="K74" s="787"/>
      <c r="L74" s="746">
        <f t="shared" si="10"/>
        <v>0</v>
      </c>
      <c r="M74" s="895">
        <f>'Détail du lun au vend  RÉCAP '!J78</f>
        <v>0</v>
      </c>
      <c r="N74" s="896">
        <f t="shared" si="9"/>
        <v>0</v>
      </c>
      <c r="O74" s="896">
        <f>'Détail du lun au vend  RÉCAP '!M78</f>
        <v>0</v>
      </c>
      <c r="P74" s="891"/>
      <c r="Q74" s="891"/>
      <c r="S74" s="748">
        <f>'Détail du lun au vend  RÉCAP '!K78</f>
        <v>0</v>
      </c>
      <c r="T74" s="748">
        <f>'Détail du lun au vend  RÉCAP '!L78</f>
        <v>0</v>
      </c>
    </row>
    <row r="75" spans="1:20" x14ac:dyDescent="0.25">
      <c r="A75" s="709" t="str">
        <f>'LISTE DES PROFS'!A74</f>
        <v>TOURTOIS</v>
      </c>
      <c r="B75" s="692">
        <f t="shared" si="7"/>
        <v>0</v>
      </c>
      <c r="C75" s="693">
        <f t="shared" si="8"/>
        <v>0</v>
      </c>
      <c r="D75" s="788"/>
      <c r="E75" s="789"/>
      <c r="F75" s="788"/>
      <c r="G75" s="790"/>
      <c r="H75" s="788"/>
      <c r="I75" s="791"/>
      <c r="J75" s="788"/>
      <c r="K75" s="792"/>
      <c r="L75" s="707">
        <f t="shared" si="10"/>
        <v>0</v>
      </c>
      <c r="M75" s="893">
        <f>'Détail du lun au vend  RÉCAP '!J79</f>
        <v>0</v>
      </c>
      <c r="N75" s="894">
        <f t="shared" si="9"/>
        <v>0</v>
      </c>
      <c r="O75" s="894">
        <f>'Détail du lun au vend  RÉCAP '!M79</f>
        <v>0</v>
      </c>
      <c r="P75" s="777"/>
      <c r="Q75" s="777"/>
      <c r="S75" s="748">
        <f>'Détail du lun au vend  RÉCAP '!K79</f>
        <v>0</v>
      </c>
      <c r="T75" s="748">
        <f>'Détail du lun au vend  RÉCAP '!L79</f>
        <v>0</v>
      </c>
    </row>
    <row r="76" spans="1:20" x14ac:dyDescent="0.25">
      <c r="A76" s="798" t="str">
        <f>'LISTE DES PROFS'!A75</f>
        <v>VIBERT</v>
      </c>
      <c r="B76" s="799">
        <f t="shared" si="7"/>
        <v>0</v>
      </c>
      <c r="C76" s="800">
        <f t="shared" si="8"/>
        <v>0</v>
      </c>
      <c r="D76" s="783"/>
      <c r="E76" s="784"/>
      <c r="F76" s="783"/>
      <c r="G76" s="785"/>
      <c r="H76" s="783"/>
      <c r="I76" s="786"/>
      <c r="J76" s="783"/>
      <c r="K76" s="787"/>
      <c r="L76" s="746">
        <f t="shared" si="10"/>
        <v>0</v>
      </c>
      <c r="M76" s="895">
        <f>'Détail du lun au vend  RÉCAP '!J80</f>
        <v>0</v>
      </c>
      <c r="N76" s="896">
        <f t="shared" si="9"/>
        <v>0</v>
      </c>
      <c r="O76" s="896">
        <f>'Détail du lun au vend  RÉCAP '!M80</f>
        <v>0</v>
      </c>
      <c r="P76" s="891"/>
      <c r="Q76" s="891"/>
      <c r="S76" s="748">
        <f>'Détail du lun au vend  RÉCAP '!K80</f>
        <v>0</v>
      </c>
      <c r="T76" s="748">
        <f>'Détail du lun au vend  RÉCAP '!L80</f>
        <v>0</v>
      </c>
    </row>
    <row r="77" spans="1:20" x14ac:dyDescent="0.25">
      <c r="A77" s="709" t="str">
        <f>'LISTE DES PROFS'!A76</f>
        <v>VIVIES</v>
      </c>
      <c r="B77" s="692">
        <f t="shared" si="7"/>
        <v>0</v>
      </c>
      <c r="C77" s="693">
        <f t="shared" si="8"/>
        <v>0</v>
      </c>
      <c r="D77" s="788"/>
      <c r="E77" s="789"/>
      <c r="F77" s="788"/>
      <c r="G77" s="790"/>
      <c r="H77" s="788"/>
      <c r="I77" s="791"/>
      <c r="J77" s="788"/>
      <c r="K77" s="792"/>
      <c r="L77" s="707">
        <f t="shared" si="10"/>
        <v>0</v>
      </c>
      <c r="M77" s="893">
        <f>'Détail du lun au vend  RÉCAP '!J81</f>
        <v>0</v>
      </c>
      <c r="N77" s="894">
        <f t="shared" si="9"/>
        <v>0</v>
      </c>
      <c r="O77" s="894">
        <f>'Détail du lun au vend  RÉCAP '!M81</f>
        <v>0</v>
      </c>
      <c r="P77" s="777"/>
      <c r="Q77" s="777"/>
      <c r="S77" s="748">
        <f>'Détail du lun au vend  RÉCAP '!K81</f>
        <v>0</v>
      </c>
      <c r="T77" s="748">
        <f>'Détail du lun au vend  RÉCAP '!L81</f>
        <v>0</v>
      </c>
    </row>
    <row r="78" spans="1:20" x14ac:dyDescent="0.25">
      <c r="A78" s="798" t="str">
        <f>'LISTE DES PROFS'!A77</f>
        <v>WAZANA</v>
      </c>
      <c r="B78" s="799">
        <f t="shared" si="7"/>
        <v>0</v>
      </c>
      <c r="C78" s="800">
        <f t="shared" si="8"/>
        <v>0</v>
      </c>
      <c r="D78" s="783"/>
      <c r="E78" s="784"/>
      <c r="F78" s="783"/>
      <c r="G78" s="785"/>
      <c r="H78" s="783"/>
      <c r="I78" s="786"/>
      <c r="J78" s="783"/>
      <c r="K78" s="787"/>
      <c r="L78" s="746">
        <f t="shared" si="10"/>
        <v>0</v>
      </c>
      <c r="M78" s="895">
        <f>'Détail du lun au vend  RÉCAP '!J82</f>
        <v>1</v>
      </c>
      <c r="N78" s="896">
        <f t="shared" si="9"/>
        <v>1</v>
      </c>
      <c r="O78" s="896">
        <f>'Détail du lun au vend  RÉCAP '!M82</f>
        <v>0</v>
      </c>
      <c r="P78" s="891"/>
      <c r="Q78" s="891"/>
      <c r="S78" s="748">
        <f>'Détail du lun au vend  RÉCAP '!K82</f>
        <v>1</v>
      </c>
      <c r="T78" s="748">
        <f>'Détail du lun au vend  RÉCAP '!L82</f>
        <v>0</v>
      </c>
    </row>
    <row r="79" spans="1:20" x14ac:dyDescent="0.25">
      <c r="A79" s="709" t="str">
        <f>'LISTE DES PROFS'!A78</f>
        <v>WEYERMAN</v>
      </c>
      <c r="B79" s="692">
        <f t="shared" si="7"/>
        <v>0</v>
      </c>
      <c r="C79" s="693">
        <f t="shared" si="8"/>
        <v>0</v>
      </c>
      <c r="D79" s="788"/>
      <c r="E79" s="789"/>
      <c r="F79" s="788"/>
      <c r="G79" s="790"/>
      <c r="H79" s="788"/>
      <c r="I79" s="791"/>
      <c r="J79" s="788"/>
      <c r="K79" s="792"/>
      <c r="L79" s="707">
        <f t="shared" si="10"/>
        <v>0</v>
      </c>
      <c r="M79" s="893">
        <f>'Détail du lun au vend  RÉCAP '!J83</f>
        <v>1</v>
      </c>
      <c r="N79" s="894">
        <f t="shared" si="9"/>
        <v>1</v>
      </c>
      <c r="O79" s="894">
        <f>'Détail du lun au vend  RÉCAP '!M83</f>
        <v>0</v>
      </c>
      <c r="P79" s="777"/>
      <c r="Q79" s="777"/>
      <c r="S79" s="748">
        <f>'Détail du lun au vend  RÉCAP '!K83</f>
        <v>1</v>
      </c>
      <c r="T79" s="748">
        <f>'Détail du lun au vend  RÉCAP '!L83</f>
        <v>0</v>
      </c>
    </row>
    <row r="80" spans="1:20" x14ac:dyDescent="0.25">
      <c r="A80" s="798" t="str">
        <f>'LISTE DES PROFS'!A79</f>
        <v>WEYERMA</v>
      </c>
      <c r="B80" s="799">
        <f t="shared" si="7"/>
        <v>0</v>
      </c>
      <c r="C80" s="800">
        <f t="shared" si="8"/>
        <v>0</v>
      </c>
      <c r="D80" s="783"/>
      <c r="E80" s="784"/>
      <c r="F80" s="783"/>
      <c r="G80" s="785"/>
      <c r="H80" s="783"/>
      <c r="I80" s="786"/>
      <c r="J80" s="783"/>
      <c r="K80" s="787"/>
      <c r="L80" s="746">
        <f t="shared" si="10"/>
        <v>0</v>
      </c>
      <c r="M80" s="895">
        <f>'Détail du lun au vend  RÉCAP '!J84</f>
        <v>1</v>
      </c>
      <c r="N80" s="896">
        <f t="shared" si="9"/>
        <v>0</v>
      </c>
      <c r="O80" s="896">
        <f>'Détail du lun au vend  RÉCAP '!M84</f>
        <v>1</v>
      </c>
      <c r="P80" s="891"/>
      <c r="Q80" s="891"/>
      <c r="S80" s="748">
        <f>'Détail du lun au vend  RÉCAP '!K84</f>
        <v>0</v>
      </c>
      <c r="T80" s="748">
        <f>'Détail du lun au vend  RÉCAP '!L84</f>
        <v>0</v>
      </c>
    </row>
    <row r="81" spans="1:20" x14ac:dyDescent="0.25">
      <c r="A81" s="709">
        <f>'LISTE DES PROFS'!A80</f>
        <v>0</v>
      </c>
      <c r="B81" s="692">
        <f t="shared" si="7"/>
        <v>0</v>
      </c>
      <c r="C81" s="693">
        <f t="shared" si="8"/>
        <v>0</v>
      </c>
      <c r="D81" s="788"/>
      <c r="E81" s="789"/>
      <c r="F81" s="788"/>
      <c r="G81" s="790"/>
      <c r="H81" s="788"/>
      <c r="I81" s="791"/>
      <c r="J81" s="788"/>
      <c r="K81" s="792"/>
      <c r="L81" s="707">
        <f t="shared" si="10"/>
        <v>0</v>
      </c>
      <c r="M81" s="893">
        <f>'Détail du lun au vend  RÉCAP '!J85</f>
        <v>0</v>
      </c>
      <c r="N81" s="894">
        <f t="shared" si="9"/>
        <v>0</v>
      </c>
      <c r="O81" s="894">
        <f>'Détail du lun au vend  RÉCAP '!M85</f>
        <v>0</v>
      </c>
      <c r="P81" s="777"/>
      <c r="Q81" s="777"/>
      <c r="S81" s="748">
        <f>'Détail du lun au vend  RÉCAP '!K85</f>
        <v>0</v>
      </c>
      <c r="T81" s="748">
        <f>'Détail du lun au vend  RÉCAP '!L85</f>
        <v>0</v>
      </c>
    </row>
    <row r="82" spans="1:20" ht="15.75" thickBot="1" x14ac:dyDescent="0.3">
      <c r="A82" s="801">
        <f>'LISTE DES PROFS'!A81</f>
        <v>0</v>
      </c>
      <c r="B82" s="802">
        <f t="shared" si="7"/>
        <v>0</v>
      </c>
      <c r="C82" s="803">
        <f t="shared" si="8"/>
        <v>0</v>
      </c>
      <c r="D82" s="793"/>
      <c r="E82" s="794"/>
      <c r="F82" s="793"/>
      <c r="G82" s="795"/>
      <c r="H82" s="793"/>
      <c r="I82" s="796"/>
      <c r="J82" s="793"/>
      <c r="K82" s="797"/>
      <c r="L82" s="747">
        <f t="shared" si="10"/>
        <v>0</v>
      </c>
      <c r="M82" s="897">
        <f>'Détail du lun au vend  RÉCAP '!J86</f>
        <v>0</v>
      </c>
      <c r="N82" s="898">
        <f t="shared" si="9"/>
        <v>0</v>
      </c>
      <c r="O82" s="898">
        <f>'Détail du lun au vend  RÉCAP '!M86</f>
        <v>0</v>
      </c>
      <c r="P82" s="892"/>
      <c r="Q82" s="892"/>
      <c r="S82" s="748">
        <f>'Détail du lun au vend  RÉCAP '!K86</f>
        <v>0</v>
      </c>
      <c r="T82" s="748">
        <f>'Détail du lun au vend  RÉCAP '!L86</f>
        <v>0</v>
      </c>
    </row>
  </sheetData>
  <sheetProtection formatCells="0"/>
  <mergeCells count="13">
    <mergeCell ref="D1:E1"/>
    <mergeCell ref="F1:G1"/>
    <mergeCell ref="H1:I1"/>
    <mergeCell ref="J1:K1"/>
    <mergeCell ref="L1:L2"/>
    <mergeCell ref="A1:A2"/>
    <mergeCell ref="B1:C1"/>
    <mergeCell ref="P1:P2"/>
    <mergeCell ref="Q1:Q2"/>
    <mergeCell ref="T1:T2"/>
    <mergeCell ref="S1:S2"/>
    <mergeCell ref="M1:M2"/>
    <mergeCell ref="O1:O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83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86" sqref="D86"/>
    </sheetView>
  </sheetViews>
  <sheetFormatPr baseColWidth="10" defaultRowHeight="15" x14ac:dyDescent="0.25"/>
  <cols>
    <col min="1" max="1" width="23.85546875" bestFit="1" customWidth="1"/>
    <col min="2" max="2" width="11.42578125" bestFit="1" customWidth="1"/>
    <col min="12" max="12" width="13.7109375" style="10" bestFit="1" customWidth="1"/>
    <col min="13" max="13" width="11.42578125" style="48" customWidth="1"/>
    <col min="14" max="14" width="4" style="40" customWidth="1"/>
    <col min="15" max="15" width="7.42578125" style="40" customWidth="1"/>
    <col min="16" max="16" width="23.85546875" style="40" customWidth="1"/>
    <col min="17" max="19" width="23.85546875" customWidth="1"/>
  </cols>
  <sheetData>
    <row r="1" spans="1:19" ht="28.5" customHeight="1" x14ac:dyDescent="0.25">
      <c r="A1" s="1341" t="s">
        <v>130</v>
      </c>
      <c r="B1" s="1343">
        <v>43514</v>
      </c>
      <c r="C1" s="1344"/>
      <c r="D1" s="1339">
        <f>B1+1</f>
        <v>43515</v>
      </c>
      <c r="E1" s="1340"/>
      <c r="F1" s="1339">
        <f>D1+1</f>
        <v>43516</v>
      </c>
      <c r="G1" s="1340"/>
      <c r="H1" s="1339">
        <f>F1+1</f>
        <v>43517</v>
      </c>
      <c r="I1" s="1340"/>
      <c r="J1" s="1339">
        <f>H1+1</f>
        <v>43518</v>
      </c>
      <c r="K1" s="1340"/>
      <c r="L1" s="1346" t="s">
        <v>131</v>
      </c>
      <c r="M1" s="1348" t="s">
        <v>132</v>
      </c>
      <c r="N1" s="38"/>
      <c r="O1" s="38"/>
      <c r="P1" s="1350" t="s">
        <v>136</v>
      </c>
      <c r="Q1" s="1351" t="s">
        <v>160</v>
      </c>
      <c r="R1" s="1352" t="s">
        <v>159</v>
      </c>
      <c r="S1" s="1345" t="s">
        <v>137</v>
      </c>
    </row>
    <row r="2" spans="1:19" ht="15.75" thickBot="1" x14ac:dyDescent="0.3">
      <c r="A2" s="1342"/>
      <c r="B2" s="55" t="s">
        <v>133</v>
      </c>
      <c r="C2" s="56" t="s">
        <v>134</v>
      </c>
      <c r="D2" s="55" t="s">
        <v>0</v>
      </c>
      <c r="E2" s="56" t="s">
        <v>134</v>
      </c>
      <c r="F2" s="57" t="s">
        <v>0</v>
      </c>
      <c r="G2" s="58" t="s">
        <v>134</v>
      </c>
      <c r="H2" s="55" t="s">
        <v>0</v>
      </c>
      <c r="I2" s="56" t="s">
        <v>134</v>
      </c>
      <c r="J2" s="57" t="s">
        <v>0</v>
      </c>
      <c r="K2" s="58" t="s">
        <v>134</v>
      </c>
      <c r="L2" s="1347"/>
      <c r="M2" s="1349"/>
      <c r="N2" s="38"/>
      <c r="O2" s="38"/>
      <c r="P2" s="1323"/>
      <c r="Q2" s="1323"/>
      <c r="R2" s="1323"/>
      <c r="S2" s="1323"/>
    </row>
    <row r="3" spans="1:19" x14ac:dyDescent="0.25">
      <c r="A3" s="91" t="str">
        <f>'LISTE DES PROFS'!A4</f>
        <v>BARRES</v>
      </c>
      <c r="B3" s="92">
        <v>4</v>
      </c>
      <c r="C3" s="93">
        <v>3.5</v>
      </c>
      <c r="D3" s="94"/>
      <c r="E3" s="95">
        <v>2</v>
      </c>
      <c r="F3" s="96"/>
      <c r="G3" s="97"/>
      <c r="H3" s="94">
        <v>2</v>
      </c>
      <c r="I3" s="98">
        <v>3</v>
      </c>
      <c r="J3" s="96"/>
      <c r="K3" s="99"/>
      <c r="L3" s="52">
        <f t="shared" ref="L3:L20" si="0">SUM(B3:K3)</f>
        <v>14.5</v>
      </c>
      <c r="M3" s="177">
        <v>17</v>
      </c>
      <c r="N3" s="178"/>
      <c r="O3" s="38">
        <f>SUM(B3:K3)</f>
        <v>14.5</v>
      </c>
      <c r="P3" s="38"/>
    </row>
    <row r="4" spans="1:19" x14ac:dyDescent="0.25">
      <c r="A4" s="100" t="str">
        <f>'LISTE DES PROFS'!A5</f>
        <v>BELKHIR / DIONE</v>
      </c>
      <c r="B4" s="101"/>
      <c r="C4" s="102">
        <v>4</v>
      </c>
      <c r="D4" s="101">
        <v>4</v>
      </c>
      <c r="E4" s="103"/>
      <c r="F4" s="104">
        <v>3</v>
      </c>
      <c r="G4" s="105"/>
      <c r="H4" s="101">
        <v>4</v>
      </c>
      <c r="I4" s="103">
        <v>2.5</v>
      </c>
      <c r="J4" s="104">
        <v>3.5</v>
      </c>
      <c r="K4" s="105"/>
      <c r="L4" s="59">
        <f t="shared" si="0"/>
        <v>21</v>
      </c>
      <c r="M4" s="179">
        <v>21</v>
      </c>
      <c r="N4" s="180"/>
      <c r="O4" s="39"/>
      <c r="P4" s="39"/>
    </row>
    <row r="5" spans="1:19" x14ac:dyDescent="0.25">
      <c r="A5" s="100" t="str">
        <f>'LISTE DES PROFS'!A6</f>
        <v>BELLAZI</v>
      </c>
      <c r="B5" s="106">
        <v>4</v>
      </c>
      <c r="C5" s="107"/>
      <c r="D5" s="108"/>
      <c r="E5" s="107"/>
      <c r="F5" s="109">
        <v>5</v>
      </c>
      <c r="G5" s="110"/>
      <c r="H5" s="108"/>
      <c r="I5" s="111">
        <v>3</v>
      </c>
      <c r="J5" s="112"/>
      <c r="K5" s="113">
        <v>4</v>
      </c>
      <c r="L5" s="44">
        <f t="shared" si="0"/>
        <v>16</v>
      </c>
      <c r="M5" s="181">
        <v>20</v>
      </c>
      <c r="N5" s="180"/>
      <c r="O5" s="39"/>
      <c r="P5" s="39"/>
    </row>
    <row r="6" spans="1:19" x14ac:dyDescent="0.25">
      <c r="A6" s="100" t="str">
        <f>'LISTE DES PROFS'!A7</f>
        <v>BELLEMARE</v>
      </c>
      <c r="B6" s="108"/>
      <c r="C6" s="107"/>
      <c r="D6" s="108">
        <v>4</v>
      </c>
      <c r="E6" s="111"/>
      <c r="F6" s="112">
        <v>4</v>
      </c>
      <c r="G6" s="110"/>
      <c r="H6" s="108"/>
      <c r="I6" s="107"/>
      <c r="J6" s="112"/>
      <c r="K6" s="110"/>
      <c r="L6" s="44">
        <f t="shared" si="0"/>
        <v>8</v>
      </c>
      <c r="M6" s="181">
        <v>12</v>
      </c>
      <c r="N6" s="180"/>
      <c r="O6" s="39"/>
      <c r="P6" s="39"/>
    </row>
    <row r="7" spans="1:19" x14ac:dyDescent="0.25">
      <c r="A7" s="100" t="str">
        <f>'LISTE DES PROFS'!A8</f>
        <v>BENGUELLAZ</v>
      </c>
      <c r="B7" s="114">
        <v>4</v>
      </c>
      <c r="C7" s="107"/>
      <c r="D7" s="108"/>
      <c r="E7" s="107"/>
      <c r="F7" s="112">
        <v>2</v>
      </c>
      <c r="G7" s="110"/>
      <c r="H7" s="108">
        <v>2</v>
      </c>
      <c r="I7" s="115">
        <v>4</v>
      </c>
      <c r="J7" s="112">
        <v>3.5</v>
      </c>
      <c r="K7" s="110"/>
      <c r="L7" s="44">
        <f t="shared" si="0"/>
        <v>15.5</v>
      </c>
      <c r="M7" s="181">
        <v>18</v>
      </c>
      <c r="N7" s="180"/>
      <c r="O7" s="39"/>
      <c r="P7" s="39"/>
    </row>
    <row r="8" spans="1:19" x14ac:dyDescent="0.25">
      <c r="A8" s="100" t="str">
        <f>'LISTE DES PROFS'!A9</f>
        <v>BLANC</v>
      </c>
      <c r="B8" s="108">
        <v>4</v>
      </c>
      <c r="C8" s="107"/>
      <c r="D8" s="116"/>
      <c r="E8" s="115">
        <v>4</v>
      </c>
      <c r="F8" s="112">
        <v>3</v>
      </c>
      <c r="G8" s="110"/>
      <c r="H8" s="108"/>
      <c r="I8" s="107">
        <v>2.5</v>
      </c>
      <c r="J8" s="112"/>
      <c r="K8" s="110"/>
      <c r="L8" s="44">
        <f t="shared" si="0"/>
        <v>13.5</v>
      </c>
      <c r="M8" s="181">
        <v>18</v>
      </c>
      <c r="N8" s="180"/>
      <c r="O8" s="39"/>
      <c r="P8" s="39"/>
      <c r="Q8" s="39"/>
    </row>
    <row r="9" spans="1:19" x14ac:dyDescent="0.25">
      <c r="A9" s="100" t="str">
        <f>'LISTE DES PROFS'!A10</f>
        <v>BORGES</v>
      </c>
      <c r="B9" s="114">
        <v>4.5</v>
      </c>
      <c r="C9" s="107"/>
      <c r="D9" s="108"/>
      <c r="E9" s="107">
        <v>2</v>
      </c>
      <c r="F9" s="112">
        <v>2</v>
      </c>
      <c r="G9" s="110"/>
      <c r="H9" s="108">
        <v>3</v>
      </c>
      <c r="I9" s="107">
        <v>2.5</v>
      </c>
      <c r="J9" s="117">
        <v>4</v>
      </c>
      <c r="K9" s="110"/>
      <c r="L9" s="44">
        <f t="shared" si="0"/>
        <v>18</v>
      </c>
      <c r="M9" s="181">
        <v>22</v>
      </c>
      <c r="N9" s="180"/>
      <c r="O9" s="39"/>
      <c r="P9" s="39"/>
    </row>
    <row r="10" spans="1:19" x14ac:dyDescent="0.25">
      <c r="A10" s="100" t="str">
        <f>'LISTE DES PROFS'!A11</f>
        <v>BOUDHRIOUA</v>
      </c>
      <c r="B10" s="108"/>
      <c r="C10" s="107">
        <v>4</v>
      </c>
      <c r="D10" s="108"/>
      <c r="E10" s="107"/>
      <c r="F10" s="112"/>
      <c r="G10" s="110"/>
      <c r="H10" s="108"/>
      <c r="I10" s="107">
        <v>2.5</v>
      </c>
      <c r="J10" s="112"/>
      <c r="K10" s="110"/>
      <c r="L10" s="44">
        <f t="shared" si="0"/>
        <v>6.5</v>
      </c>
      <c r="M10" s="181">
        <v>8</v>
      </c>
      <c r="N10" s="180"/>
      <c r="O10" s="39"/>
      <c r="P10" s="39"/>
    </row>
    <row r="11" spans="1:19" x14ac:dyDescent="0.25">
      <c r="A11" s="100" t="str">
        <f>'LISTE DES PROFS'!A12</f>
        <v>BOUILLET</v>
      </c>
      <c r="B11" s="108">
        <v>3</v>
      </c>
      <c r="C11" s="107">
        <v>4</v>
      </c>
      <c r="D11" s="108"/>
      <c r="E11" s="115">
        <v>4</v>
      </c>
      <c r="F11" s="112"/>
      <c r="G11" s="110"/>
      <c r="H11" s="108"/>
      <c r="I11" s="107"/>
      <c r="J11" s="112">
        <v>1.5</v>
      </c>
      <c r="K11" s="110">
        <v>2</v>
      </c>
      <c r="L11" s="44">
        <f t="shared" si="0"/>
        <v>14.5</v>
      </c>
      <c r="M11" s="181">
        <v>15</v>
      </c>
      <c r="N11" s="180"/>
      <c r="O11" s="39"/>
      <c r="P11" s="39"/>
    </row>
    <row r="12" spans="1:19" x14ac:dyDescent="0.25">
      <c r="A12" s="100" t="str">
        <f>'LISTE DES PROFS'!A13</f>
        <v>CAHUT</v>
      </c>
      <c r="B12" s="118"/>
      <c r="C12" s="119">
        <v>4</v>
      </c>
      <c r="D12" s="120">
        <v>4</v>
      </c>
      <c r="E12" s="111">
        <v>4</v>
      </c>
      <c r="F12" s="112"/>
      <c r="G12" s="110"/>
      <c r="H12" s="108"/>
      <c r="I12" s="121">
        <v>2</v>
      </c>
      <c r="J12" s="122">
        <v>4</v>
      </c>
      <c r="K12" s="110"/>
      <c r="L12" s="44">
        <f t="shared" si="0"/>
        <v>18</v>
      </c>
      <c r="M12" s="181">
        <v>19</v>
      </c>
      <c r="N12" s="180"/>
      <c r="O12" s="39"/>
      <c r="P12" s="39"/>
    </row>
    <row r="13" spans="1:19" x14ac:dyDescent="0.25">
      <c r="A13" s="100" t="str">
        <f>'LISTE DES PROFS'!A14</f>
        <v>CASANOVA</v>
      </c>
      <c r="B13" s="108"/>
      <c r="C13" s="107"/>
      <c r="D13" s="120">
        <v>4</v>
      </c>
      <c r="E13" s="107">
        <v>2</v>
      </c>
      <c r="F13" s="112">
        <v>3</v>
      </c>
      <c r="G13" s="110"/>
      <c r="H13" s="108"/>
      <c r="I13" s="107"/>
      <c r="J13" s="112">
        <v>3.5</v>
      </c>
      <c r="K13" s="110">
        <v>4</v>
      </c>
      <c r="L13" s="44">
        <f t="shared" si="0"/>
        <v>16.5</v>
      </c>
      <c r="M13" s="181">
        <v>20</v>
      </c>
      <c r="N13" s="180"/>
      <c r="O13" s="39"/>
      <c r="P13" s="39"/>
    </row>
    <row r="14" spans="1:19" x14ac:dyDescent="0.25">
      <c r="A14" s="100" t="str">
        <f>'LISTE DES PROFS'!A15</f>
        <v xml:space="preserve">CHERVIER </v>
      </c>
      <c r="B14" s="108"/>
      <c r="C14" s="123">
        <v>5.5</v>
      </c>
      <c r="D14" s="108">
        <v>4</v>
      </c>
      <c r="E14" s="111"/>
      <c r="F14" s="112">
        <v>3</v>
      </c>
      <c r="G14" s="110"/>
      <c r="H14" s="120">
        <v>4</v>
      </c>
      <c r="I14" s="107"/>
      <c r="J14" s="112"/>
      <c r="K14" s="110"/>
      <c r="L14" s="44">
        <f t="shared" si="0"/>
        <v>16.5</v>
      </c>
      <c r="M14" s="181">
        <v>17</v>
      </c>
      <c r="N14" s="180"/>
      <c r="O14" s="39"/>
      <c r="P14" s="39"/>
    </row>
    <row r="15" spans="1:19" x14ac:dyDescent="0.25">
      <c r="A15" s="100" t="str">
        <f>'LISTE DES PROFS'!A16</f>
        <v>COLAS</v>
      </c>
      <c r="B15" s="108"/>
      <c r="C15" s="107"/>
      <c r="D15" s="108"/>
      <c r="E15" s="107"/>
      <c r="F15" s="112"/>
      <c r="G15" s="110"/>
      <c r="H15" s="108">
        <v>4</v>
      </c>
      <c r="I15" s="107">
        <v>4</v>
      </c>
      <c r="J15" s="112">
        <v>3.5</v>
      </c>
      <c r="K15" s="110">
        <v>2</v>
      </c>
      <c r="L15" s="44">
        <f t="shared" si="0"/>
        <v>13.5</v>
      </c>
      <c r="M15" s="181">
        <v>15</v>
      </c>
      <c r="N15" s="180"/>
      <c r="O15" s="39"/>
      <c r="P15" s="39"/>
    </row>
    <row r="16" spans="1:19" x14ac:dyDescent="0.25">
      <c r="A16" s="100" t="str">
        <f>'LISTE DES PROFS'!A17</f>
        <v>COSTANTINI</v>
      </c>
      <c r="B16" s="108">
        <v>4</v>
      </c>
      <c r="C16" s="107"/>
      <c r="D16" s="108">
        <v>4</v>
      </c>
      <c r="E16" s="107"/>
      <c r="F16" s="112">
        <v>2</v>
      </c>
      <c r="G16" s="110"/>
      <c r="H16" s="108"/>
      <c r="I16" s="107"/>
      <c r="J16" s="112">
        <v>3.5</v>
      </c>
      <c r="K16" s="110"/>
      <c r="L16" s="44">
        <f t="shared" si="0"/>
        <v>13.5</v>
      </c>
      <c r="M16" s="181">
        <v>19</v>
      </c>
      <c r="N16" s="180"/>
      <c r="O16" s="39"/>
      <c r="P16" s="39"/>
    </row>
    <row r="17" spans="1:16" x14ac:dyDescent="0.25">
      <c r="A17" s="100" t="str">
        <f>'LISTE DES PROFS'!A18</f>
        <v>CRESPO</v>
      </c>
      <c r="B17" s="108"/>
      <c r="C17" s="124">
        <v>4</v>
      </c>
      <c r="D17" s="125">
        <v>4</v>
      </c>
      <c r="E17" s="126">
        <v>4</v>
      </c>
      <c r="F17" s="127">
        <v>3</v>
      </c>
      <c r="G17" s="110"/>
      <c r="H17" s="108"/>
      <c r="I17" s="107"/>
      <c r="J17" s="112"/>
      <c r="K17" s="128">
        <v>5</v>
      </c>
      <c r="L17" s="45">
        <f t="shared" si="0"/>
        <v>20</v>
      </c>
      <c r="M17" s="181" t="s">
        <v>135</v>
      </c>
      <c r="N17" s="180"/>
      <c r="O17" s="39"/>
      <c r="P17" s="39"/>
    </row>
    <row r="18" spans="1:16" x14ac:dyDescent="0.25">
      <c r="A18" s="100" t="str">
        <f>'LISTE DES PROFS'!A19</f>
        <v>DESMONS</v>
      </c>
      <c r="B18" s="108"/>
      <c r="C18" s="107"/>
      <c r="D18" s="108"/>
      <c r="E18" s="107"/>
      <c r="F18" s="112">
        <v>3</v>
      </c>
      <c r="G18" s="110"/>
      <c r="H18" s="108">
        <v>3</v>
      </c>
      <c r="I18" s="107"/>
      <c r="J18" s="112">
        <v>4</v>
      </c>
      <c r="K18" s="110"/>
      <c r="L18" s="44">
        <f t="shared" si="0"/>
        <v>10</v>
      </c>
      <c r="M18" s="181">
        <v>10</v>
      </c>
      <c r="N18" s="180"/>
      <c r="O18" s="39"/>
      <c r="P18" s="39"/>
    </row>
    <row r="19" spans="1:16" x14ac:dyDescent="0.25">
      <c r="A19" s="100" t="str">
        <f>'LISTE DES PROFS'!A20</f>
        <v>DI LAURO</v>
      </c>
      <c r="B19" s="108"/>
      <c r="C19" s="115">
        <v>4</v>
      </c>
      <c r="D19" s="108">
        <v>4</v>
      </c>
      <c r="E19" s="129">
        <v>4</v>
      </c>
      <c r="F19" s="112">
        <v>3</v>
      </c>
      <c r="G19" s="110"/>
      <c r="H19" s="108">
        <v>3</v>
      </c>
      <c r="I19" s="107"/>
      <c r="J19" s="112"/>
      <c r="K19" s="110"/>
      <c r="L19" s="44">
        <f t="shared" si="0"/>
        <v>18</v>
      </c>
      <c r="M19" s="181">
        <v>20</v>
      </c>
      <c r="N19" s="180"/>
      <c r="O19" s="39"/>
      <c r="P19" s="39"/>
    </row>
    <row r="20" spans="1:16" x14ac:dyDescent="0.25">
      <c r="A20" s="100" t="str">
        <f>'LISTE DES PROFS'!A21</f>
        <v>DOUAI</v>
      </c>
      <c r="B20" s="108"/>
      <c r="C20" s="107"/>
      <c r="D20" s="108">
        <v>4</v>
      </c>
      <c r="E20" s="107"/>
      <c r="F20" s="112"/>
      <c r="G20" s="110"/>
      <c r="H20" s="108">
        <v>4</v>
      </c>
      <c r="I20" s="115">
        <v>4</v>
      </c>
      <c r="J20" s="112"/>
      <c r="K20" s="130">
        <v>4</v>
      </c>
      <c r="L20" s="44">
        <f t="shared" si="0"/>
        <v>16</v>
      </c>
      <c r="M20" s="181">
        <v>20</v>
      </c>
      <c r="N20" s="180"/>
      <c r="O20" s="39"/>
      <c r="P20" s="39"/>
    </row>
    <row r="21" spans="1:16" x14ac:dyDescent="0.25">
      <c r="A21" s="100" t="str">
        <f>'LISTE DES PROFS'!A22</f>
        <v>DUCROT</v>
      </c>
      <c r="B21" s="108">
        <v>3</v>
      </c>
      <c r="C21" s="107"/>
      <c r="D21" s="108"/>
      <c r="E21" s="107"/>
      <c r="F21" s="112"/>
      <c r="G21" s="110"/>
      <c r="H21" s="108"/>
      <c r="I21" s="107"/>
      <c r="J21" s="112"/>
      <c r="K21" s="110"/>
      <c r="L21" s="44">
        <v>3</v>
      </c>
      <c r="M21" s="181">
        <v>15</v>
      </c>
      <c r="N21" s="180"/>
      <c r="O21" s="39"/>
      <c r="P21" s="39"/>
    </row>
    <row r="22" spans="1:16" x14ac:dyDescent="0.25">
      <c r="A22" s="100" t="str">
        <f>'LISTE DES PROFS'!A23</f>
        <v>DUMANT</v>
      </c>
      <c r="B22" s="108"/>
      <c r="C22" s="107"/>
      <c r="D22" s="108"/>
      <c r="E22" s="115">
        <v>2.5</v>
      </c>
      <c r="F22" s="112">
        <v>3</v>
      </c>
      <c r="G22" s="110"/>
      <c r="H22" s="108"/>
      <c r="I22" s="107"/>
      <c r="J22" s="112">
        <v>3</v>
      </c>
      <c r="K22" s="110"/>
      <c r="L22" s="44">
        <f t="shared" ref="L22:L27" si="1">SUM(B22:K22)</f>
        <v>8.5</v>
      </c>
      <c r="M22" s="181">
        <v>15</v>
      </c>
      <c r="N22" s="180"/>
      <c r="O22" s="39"/>
      <c r="P22" s="39"/>
    </row>
    <row r="23" spans="1:16" x14ac:dyDescent="0.25">
      <c r="A23" s="100" t="str">
        <f>'LISTE DES PROFS'!A24</f>
        <v>DUVAL</v>
      </c>
      <c r="B23" s="108"/>
      <c r="C23" s="107">
        <v>4</v>
      </c>
      <c r="D23" s="108"/>
      <c r="E23" s="107">
        <v>2</v>
      </c>
      <c r="F23" s="112"/>
      <c r="G23" s="110"/>
      <c r="H23" s="108"/>
      <c r="I23" s="115">
        <v>4</v>
      </c>
      <c r="J23" s="112"/>
      <c r="K23" s="110">
        <v>4</v>
      </c>
      <c r="L23" s="44">
        <f t="shared" si="1"/>
        <v>14</v>
      </c>
      <c r="M23" s="181">
        <v>15</v>
      </c>
      <c r="N23" s="180"/>
      <c r="O23" s="39"/>
      <c r="P23" s="39"/>
    </row>
    <row r="24" spans="1:16" x14ac:dyDescent="0.25">
      <c r="A24" s="100" t="str">
        <f>'LISTE DES PROFS'!A25</f>
        <v>EL FARROUJ</v>
      </c>
      <c r="B24" s="108">
        <v>4</v>
      </c>
      <c r="C24" s="123">
        <v>4.5</v>
      </c>
      <c r="D24" s="108"/>
      <c r="E24" s="107">
        <v>2</v>
      </c>
      <c r="F24" s="112"/>
      <c r="G24" s="110"/>
      <c r="H24" s="120">
        <v>4</v>
      </c>
      <c r="I24" s="107">
        <v>2.5</v>
      </c>
      <c r="J24" s="112"/>
      <c r="K24" s="110"/>
      <c r="L24" s="44">
        <f t="shared" si="1"/>
        <v>17</v>
      </c>
      <c r="M24" s="181">
        <v>20</v>
      </c>
      <c r="N24" s="180"/>
      <c r="O24" s="39"/>
      <c r="P24" s="39"/>
    </row>
    <row r="25" spans="1:16" x14ac:dyDescent="0.25">
      <c r="A25" s="100" t="str">
        <f>'LISTE DES PROFS'!A26</f>
        <v>EL OUARDI</v>
      </c>
      <c r="B25" s="108"/>
      <c r="C25" s="107"/>
      <c r="D25" s="108"/>
      <c r="E25" s="123">
        <v>4</v>
      </c>
      <c r="F25" s="131">
        <v>3.5</v>
      </c>
      <c r="G25" s="110"/>
      <c r="H25" s="108"/>
      <c r="I25" s="107"/>
      <c r="J25" s="112">
        <v>1.5</v>
      </c>
      <c r="K25" s="110">
        <v>2</v>
      </c>
      <c r="L25" s="44">
        <f t="shared" si="1"/>
        <v>11</v>
      </c>
      <c r="M25" s="181">
        <v>18</v>
      </c>
      <c r="N25" s="180"/>
      <c r="O25" s="39"/>
      <c r="P25" s="39"/>
    </row>
    <row r="26" spans="1:16" x14ac:dyDescent="0.25">
      <c r="A26" s="100" t="str">
        <f>'LISTE DES PROFS'!A27</f>
        <v>FARRELY</v>
      </c>
      <c r="B26" s="108">
        <v>4</v>
      </c>
      <c r="C26" s="107">
        <v>2</v>
      </c>
      <c r="D26" s="108"/>
      <c r="E26" s="107">
        <v>2</v>
      </c>
      <c r="F26" s="112"/>
      <c r="G26" s="110"/>
      <c r="H26" s="108"/>
      <c r="I26" s="107"/>
      <c r="J26" s="112"/>
      <c r="K26" s="110"/>
      <c r="L26" s="44">
        <f t="shared" si="1"/>
        <v>8</v>
      </c>
      <c r="M26" s="181">
        <v>9</v>
      </c>
      <c r="N26" s="180"/>
      <c r="O26" s="39"/>
      <c r="P26" s="39"/>
    </row>
    <row r="27" spans="1:16" x14ac:dyDescent="0.25">
      <c r="A27" s="100" t="str">
        <f>'LISTE DES PROFS'!A28</f>
        <v>FARROUJI</v>
      </c>
      <c r="B27" s="108"/>
      <c r="C27" s="111"/>
      <c r="D27" s="108">
        <v>4</v>
      </c>
      <c r="E27" s="107"/>
      <c r="F27" s="112"/>
      <c r="G27" s="110"/>
      <c r="H27" s="108"/>
      <c r="I27" s="107"/>
      <c r="J27" s="109">
        <v>3.5</v>
      </c>
      <c r="K27" s="132">
        <v>4</v>
      </c>
      <c r="L27" s="45">
        <f t="shared" si="1"/>
        <v>11.5</v>
      </c>
      <c r="M27" s="181">
        <v>12</v>
      </c>
      <c r="N27" s="182"/>
    </row>
    <row r="28" spans="1:16" x14ac:dyDescent="0.25">
      <c r="A28" s="100" t="str">
        <f>'LISTE DES PROFS'!A29</f>
        <v>FATMI</v>
      </c>
      <c r="B28" s="108"/>
      <c r="C28" s="107"/>
      <c r="D28" s="108"/>
      <c r="E28" s="107"/>
      <c r="F28" s="112"/>
      <c r="G28" s="110"/>
      <c r="H28" s="108"/>
      <c r="I28" s="107"/>
      <c r="J28" s="112"/>
      <c r="K28" s="110">
        <v>2</v>
      </c>
      <c r="L28" s="44"/>
      <c r="M28" s="181">
        <v>18</v>
      </c>
      <c r="N28" s="182"/>
    </row>
    <row r="29" spans="1:16" x14ac:dyDescent="0.25">
      <c r="A29" s="100" t="str">
        <f>'LISTE DES PROFS'!A30</f>
        <v>FAYARD</v>
      </c>
      <c r="B29" s="133">
        <v>4</v>
      </c>
      <c r="C29" s="121">
        <v>2</v>
      </c>
      <c r="D29" s="108"/>
      <c r="E29" s="107"/>
      <c r="F29" s="112">
        <v>4</v>
      </c>
      <c r="G29" s="110"/>
      <c r="H29" s="114">
        <v>4</v>
      </c>
      <c r="I29" s="111">
        <v>3</v>
      </c>
      <c r="J29" s="112">
        <v>1.5</v>
      </c>
      <c r="K29" s="134">
        <v>2</v>
      </c>
      <c r="L29" s="45">
        <f>SUM(B29:K29)</f>
        <v>20.5</v>
      </c>
      <c r="M29" s="181">
        <v>23</v>
      </c>
      <c r="N29" s="182"/>
    </row>
    <row r="30" spans="1:16" x14ac:dyDescent="0.25">
      <c r="A30" s="100" t="str">
        <f>'LISTE DES PROFS'!A31</f>
        <v>GAUDY</v>
      </c>
      <c r="B30" s="135">
        <v>4</v>
      </c>
      <c r="C30" s="107"/>
      <c r="D30" s="108">
        <v>4</v>
      </c>
      <c r="E30" s="107">
        <v>2</v>
      </c>
      <c r="F30" s="112"/>
      <c r="G30" s="110"/>
      <c r="H30" s="108"/>
      <c r="I30" s="107"/>
      <c r="J30" s="112">
        <v>3</v>
      </c>
      <c r="K30" s="113">
        <v>4</v>
      </c>
      <c r="L30" s="44">
        <f>SUM(B30:K30)</f>
        <v>17</v>
      </c>
      <c r="M30" s="181">
        <v>18</v>
      </c>
      <c r="N30" s="182"/>
    </row>
    <row r="31" spans="1:16" x14ac:dyDescent="0.25">
      <c r="A31" s="136" t="str">
        <f>'LISTE DES PROFS'!A32</f>
        <v>GHANEM</v>
      </c>
      <c r="B31" s="108"/>
      <c r="C31" s="107">
        <v>4</v>
      </c>
      <c r="D31" s="108">
        <v>4</v>
      </c>
      <c r="E31" s="107">
        <v>2</v>
      </c>
      <c r="F31" s="112"/>
      <c r="G31" s="110"/>
      <c r="H31" s="108"/>
      <c r="I31" s="107"/>
      <c r="J31" s="131"/>
      <c r="K31" s="110"/>
      <c r="L31" s="44">
        <f>SUM(B31:K31)</f>
        <v>10</v>
      </c>
      <c r="M31" s="181">
        <v>18</v>
      </c>
      <c r="N31" s="182">
        <v>3.5</v>
      </c>
    </row>
    <row r="32" spans="1:16" x14ac:dyDescent="0.25">
      <c r="A32" s="100" t="str">
        <f>'LISTE DES PROFS'!A33</f>
        <v>GRELET</v>
      </c>
      <c r="B32" s="137">
        <v>3</v>
      </c>
      <c r="C32" s="138"/>
      <c r="D32" s="137">
        <v>4</v>
      </c>
      <c r="E32" s="139"/>
      <c r="F32" s="140"/>
      <c r="G32" s="141"/>
      <c r="H32" s="137">
        <v>2</v>
      </c>
      <c r="I32" s="142">
        <v>4</v>
      </c>
      <c r="J32" s="140">
        <v>3</v>
      </c>
      <c r="K32" s="143"/>
      <c r="L32" s="44">
        <f>SUM(B32:J32)</f>
        <v>16</v>
      </c>
      <c r="M32" s="181">
        <v>20</v>
      </c>
      <c r="N32" s="182"/>
    </row>
    <row r="33" spans="1:16" x14ac:dyDescent="0.25">
      <c r="A33" s="100" t="str">
        <f>'LISTE DES PROFS'!A34</f>
        <v>GUERIN</v>
      </c>
      <c r="B33" s="137"/>
      <c r="C33" s="142">
        <v>5.5</v>
      </c>
      <c r="D33" s="144"/>
      <c r="E33" s="145">
        <v>2</v>
      </c>
      <c r="F33" s="140"/>
      <c r="G33" s="141"/>
      <c r="H33" s="137">
        <v>3</v>
      </c>
      <c r="I33" s="145">
        <v>4</v>
      </c>
      <c r="J33" s="146">
        <v>3</v>
      </c>
      <c r="K33" s="141"/>
      <c r="L33" s="44">
        <f t="shared" ref="L33:L54" si="2">SUM(B33:K33)</f>
        <v>17.5</v>
      </c>
      <c r="M33" s="181">
        <v>20</v>
      </c>
      <c r="N33" s="182"/>
    </row>
    <row r="34" spans="1:16" x14ac:dyDescent="0.25">
      <c r="A34" s="100" t="str">
        <f>'LISTE DES PROFS'!A35</f>
        <v>HAKEM</v>
      </c>
      <c r="B34" s="137">
        <v>3</v>
      </c>
      <c r="C34" s="145"/>
      <c r="D34" s="147">
        <v>5</v>
      </c>
      <c r="E34" s="145">
        <v>4</v>
      </c>
      <c r="F34" s="140">
        <v>3</v>
      </c>
      <c r="G34" s="141"/>
      <c r="H34" s="137"/>
      <c r="I34" s="145"/>
      <c r="J34" s="140"/>
      <c r="K34" s="141"/>
      <c r="L34" s="44">
        <f t="shared" si="2"/>
        <v>15</v>
      </c>
      <c r="M34" s="181">
        <v>18</v>
      </c>
      <c r="N34" s="182"/>
    </row>
    <row r="35" spans="1:16" x14ac:dyDescent="0.25">
      <c r="A35" s="100" t="str">
        <f>'LISTE DES PROFS'!A36</f>
        <v>JACQUET</v>
      </c>
      <c r="B35" s="137">
        <v>3</v>
      </c>
      <c r="C35" s="145"/>
      <c r="D35" s="148">
        <v>4</v>
      </c>
      <c r="E35" s="145">
        <v>2</v>
      </c>
      <c r="F35" s="149">
        <v>4.5</v>
      </c>
      <c r="G35" s="141"/>
      <c r="H35" s="137"/>
      <c r="I35" s="139">
        <v>4</v>
      </c>
      <c r="J35" s="140"/>
      <c r="K35" s="141"/>
      <c r="L35" s="44">
        <f t="shared" si="2"/>
        <v>17.5</v>
      </c>
      <c r="M35" s="181">
        <v>21</v>
      </c>
      <c r="N35" s="182"/>
    </row>
    <row r="36" spans="1:16" x14ac:dyDescent="0.25">
      <c r="A36" s="136" t="str">
        <f>'LISTE DES PROFS'!A37</f>
        <v>JOLLY</v>
      </c>
      <c r="B36" s="144"/>
      <c r="C36" s="145">
        <v>3.5</v>
      </c>
      <c r="D36" s="137">
        <v>4</v>
      </c>
      <c r="E36" s="145"/>
      <c r="F36" s="140"/>
      <c r="G36" s="141"/>
      <c r="H36" s="137"/>
      <c r="I36" s="145"/>
      <c r="J36" s="140"/>
      <c r="K36" s="150">
        <v>4.5</v>
      </c>
      <c r="L36" s="44">
        <f t="shared" si="2"/>
        <v>12</v>
      </c>
      <c r="M36" s="181">
        <v>15</v>
      </c>
      <c r="N36" s="182"/>
    </row>
    <row r="37" spans="1:16" x14ac:dyDescent="0.25">
      <c r="A37" s="100" t="str">
        <f>'LISTE DES PROFS'!A38</f>
        <v>LALLIER-GIROT</v>
      </c>
      <c r="B37" s="137"/>
      <c r="C37" s="145"/>
      <c r="D37" s="137"/>
      <c r="E37" s="145"/>
      <c r="F37" s="140"/>
      <c r="G37" s="141"/>
      <c r="H37" s="137">
        <v>3</v>
      </c>
      <c r="I37" s="145">
        <v>3</v>
      </c>
      <c r="J37" s="149">
        <v>5</v>
      </c>
      <c r="K37" s="141"/>
      <c r="L37" s="44">
        <f t="shared" si="2"/>
        <v>11</v>
      </c>
      <c r="M37" s="181">
        <v>15</v>
      </c>
      <c r="N37" s="182"/>
    </row>
    <row r="38" spans="1:16" x14ac:dyDescent="0.25">
      <c r="A38" s="100" t="str">
        <f>'LISTE DES PROFS'!A39</f>
        <v>LE</v>
      </c>
      <c r="B38" s="137"/>
      <c r="C38" s="145"/>
      <c r="D38" s="137"/>
      <c r="E38" s="145"/>
      <c r="F38" s="140"/>
      <c r="G38" s="141"/>
      <c r="H38" s="137">
        <v>4</v>
      </c>
      <c r="I38" s="145"/>
      <c r="J38" s="140"/>
      <c r="K38" s="141">
        <v>4</v>
      </c>
      <c r="L38" s="44">
        <f t="shared" si="2"/>
        <v>8</v>
      </c>
      <c r="M38" s="181">
        <v>8</v>
      </c>
      <c r="N38" s="182">
        <v>4</v>
      </c>
    </row>
    <row r="39" spans="1:16" x14ac:dyDescent="0.25">
      <c r="A39" s="100" t="str">
        <f>'LISTE DES PROFS'!A40</f>
        <v>LE COCGUIC</v>
      </c>
      <c r="B39" s="137"/>
      <c r="C39" s="145"/>
      <c r="D39" s="137">
        <v>4</v>
      </c>
      <c r="E39" s="145">
        <v>2</v>
      </c>
      <c r="F39" s="151">
        <v>4</v>
      </c>
      <c r="G39" s="141"/>
      <c r="H39" s="137">
        <v>3</v>
      </c>
      <c r="I39" s="145"/>
      <c r="J39" s="149">
        <v>5</v>
      </c>
      <c r="K39" s="141"/>
      <c r="L39" s="44">
        <f t="shared" si="2"/>
        <v>18</v>
      </c>
      <c r="M39" s="181">
        <v>19</v>
      </c>
      <c r="N39" s="182"/>
    </row>
    <row r="40" spans="1:16" x14ac:dyDescent="0.25">
      <c r="A40" s="100" t="str">
        <f>'LISTE DES PROFS'!A41</f>
        <v>LECUNF</v>
      </c>
      <c r="B40" s="108">
        <v>4</v>
      </c>
      <c r="C40" s="107"/>
      <c r="D40" s="114">
        <v>1.5</v>
      </c>
      <c r="E40" s="124">
        <v>2</v>
      </c>
      <c r="F40" s="112"/>
      <c r="G40" s="110"/>
      <c r="H40" s="125">
        <v>3</v>
      </c>
      <c r="I40" s="115">
        <v>4</v>
      </c>
      <c r="J40" s="112">
        <v>4.5</v>
      </c>
      <c r="K40" s="110"/>
      <c r="L40" s="45">
        <f t="shared" si="2"/>
        <v>19</v>
      </c>
      <c r="M40" s="181">
        <v>22</v>
      </c>
      <c r="N40" s="182"/>
    </row>
    <row r="41" spans="1:16" x14ac:dyDescent="0.25">
      <c r="A41" s="100" t="str">
        <f>'LISTE DES PROFS'!A42</f>
        <v>LOUNES</v>
      </c>
      <c r="B41" s="152">
        <v>2</v>
      </c>
      <c r="C41" s="124">
        <v>3.5</v>
      </c>
      <c r="D41" s="108">
        <v>4</v>
      </c>
      <c r="E41" s="107"/>
      <c r="F41" s="112">
        <v>4</v>
      </c>
      <c r="G41" s="110"/>
      <c r="H41" s="108"/>
      <c r="I41" s="107"/>
      <c r="J41" s="112">
        <v>2.5</v>
      </c>
      <c r="K41" s="110">
        <v>4</v>
      </c>
      <c r="L41" s="46">
        <f t="shared" si="2"/>
        <v>20</v>
      </c>
      <c r="M41" s="181">
        <v>20</v>
      </c>
      <c r="N41" s="182"/>
    </row>
    <row r="42" spans="1:16" x14ac:dyDescent="0.25">
      <c r="A42" s="100" t="str">
        <f>'LISTE DES PROFS'!A43</f>
        <v>MACHADO</v>
      </c>
      <c r="B42" s="108">
        <v>4</v>
      </c>
      <c r="C42" s="107"/>
      <c r="D42" s="118"/>
      <c r="E42" s="107">
        <v>4</v>
      </c>
      <c r="F42" s="117">
        <v>4</v>
      </c>
      <c r="G42" s="110"/>
      <c r="H42" s="108"/>
      <c r="I42" s="107"/>
      <c r="J42" s="112">
        <v>2.5</v>
      </c>
      <c r="K42" s="110">
        <v>4</v>
      </c>
      <c r="L42" s="45">
        <f t="shared" si="2"/>
        <v>18.5</v>
      </c>
      <c r="M42" s="181">
        <v>19.5</v>
      </c>
      <c r="N42" s="182"/>
    </row>
    <row r="43" spans="1:16" x14ac:dyDescent="0.25">
      <c r="A43" s="100" t="str">
        <f>'LISTE DES PROFS'!A44</f>
        <v>MANGO</v>
      </c>
      <c r="B43" s="137">
        <v>3</v>
      </c>
      <c r="C43" s="145">
        <v>4</v>
      </c>
      <c r="D43" s="137"/>
      <c r="E43" s="145">
        <v>2</v>
      </c>
      <c r="F43" s="140"/>
      <c r="G43" s="141"/>
      <c r="H43" s="137">
        <v>4</v>
      </c>
      <c r="I43" s="145"/>
      <c r="J43" s="149">
        <v>5</v>
      </c>
      <c r="K43" s="141"/>
      <c r="L43" s="44">
        <f t="shared" si="2"/>
        <v>18</v>
      </c>
      <c r="M43" s="181">
        <v>20</v>
      </c>
      <c r="N43" s="182">
        <v>3.5</v>
      </c>
    </row>
    <row r="44" spans="1:16" x14ac:dyDescent="0.25">
      <c r="A44" s="100" t="str">
        <f>'LISTE DES PROFS'!A45</f>
        <v>MARTIAL</v>
      </c>
      <c r="B44" s="108">
        <v>3</v>
      </c>
      <c r="C44" s="107"/>
      <c r="D44" s="108"/>
      <c r="E44" s="107"/>
      <c r="F44" s="112">
        <v>3</v>
      </c>
      <c r="G44" s="110"/>
      <c r="H44" s="108"/>
      <c r="I44" s="107"/>
      <c r="J44" s="112">
        <v>3</v>
      </c>
      <c r="K44" s="110"/>
      <c r="L44" s="44">
        <f t="shared" si="2"/>
        <v>9</v>
      </c>
      <c r="M44" s="181">
        <v>18</v>
      </c>
      <c r="N44" s="182"/>
    </row>
    <row r="45" spans="1:16" x14ac:dyDescent="0.25">
      <c r="A45" s="100" t="str">
        <f>'LISTE DES PROFS'!A46</f>
        <v>MASSALSKY</v>
      </c>
      <c r="B45" s="114">
        <v>4.5</v>
      </c>
      <c r="C45" s="107"/>
      <c r="D45" s="108"/>
      <c r="E45" s="107"/>
      <c r="F45" s="112"/>
      <c r="G45" s="110"/>
      <c r="H45" s="108">
        <v>3</v>
      </c>
      <c r="I45" s="107"/>
      <c r="J45" s="112">
        <v>1.5</v>
      </c>
      <c r="K45" s="110">
        <v>2</v>
      </c>
      <c r="L45" s="44">
        <f t="shared" si="2"/>
        <v>11</v>
      </c>
      <c r="M45" s="181">
        <v>12</v>
      </c>
      <c r="N45" s="182"/>
    </row>
    <row r="46" spans="1:16" x14ac:dyDescent="0.25">
      <c r="A46" s="100" t="str">
        <f>'LISTE DES PROFS'!A47</f>
        <v>MEFTAH</v>
      </c>
      <c r="B46" s="108"/>
      <c r="C46" s="107"/>
      <c r="D46" s="108"/>
      <c r="E46" s="107">
        <v>2</v>
      </c>
      <c r="F46" s="112">
        <v>3</v>
      </c>
      <c r="G46" s="110"/>
      <c r="H46" s="108">
        <v>4</v>
      </c>
      <c r="I46" s="107">
        <v>2</v>
      </c>
      <c r="J46" s="117">
        <v>4</v>
      </c>
      <c r="K46" s="110"/>
      <c r="L46" s="44">
        <f t="shared" si="2"/>
        <v>15</v>
      </c>
      <c r="M46" s="181">
        <v>17</v>
      </c>
      <c r="N46" s="183">
        <v>4</v>
      </c>
      <c r="O46" s="53"/>
      <c r="P46" s="53"/>
    </row>
    <row r="47" spans="1:16" x14ac:dyDescent="0.25">
      <c r="A47" s="100" t="str">
        <f>'LISTE DES PROFS'!A48</f>
        <v>MOLLE</v>
      </c>
      <c r="B47" s="108">
        <v>4</v>
      </c>
      <c r="C47" s="107"/>
      <c r="D47" s="114">
        <v>5</v>
      </c>
      <c r="E47" s="107"/>
      <c r="F47" s="112">
        <v>4</v>
      </c>
      <c r="G47" s="110"/>
      <c r="H47" s="108"/>
      <c r="I47" s="119">
        <v>3</v>
      </c>
      <c r="J47" s="112"/>
      <c r="K47" s="110"/>
      <c r="L47" s="44">
        <f t="shared" si="2"/>
        <v>16</v>
      </c>
      <c r="M47" s="181">
        <v>18</v>
      </c>
      <c r="N47" s="182"/>
    </row>
    <row r="48" spans="1:16" x14ac:dyDescent="0.25">
      <c r="A48" s="100" t="str">
        <f>'LISTE DES PROFS'!A49</f>
        <v>MONTANDON</v>
      </c>
      <c r="B48" s="108">
        <v>4</v>
      </c>
      <c r="C48" s="107">
        <v>4</v>
      </c>
      <c r="D48" s="108">
        <v>4</v>
      </c>
      <c r="E48" s="107"/>
      <c r="F48" s="112"/>
      <c r="G48" s="110"/>
      <c r="H48" s="108"/>
      <c r="I48" s="107"/>
      <c r="J48" s="112"/>
      <c r="K48" s="110"/>
      <c r="L48" s="44">
        <f t="shared" si="2"/>
        <v>12</v>
      </c>
      <c r="M48" s="181">
        <v>18</v>
      </c>
      <c r="N48" s="182"/>
    </row>
    <row r="49" spans="1:16" x14ac:dyDescent="0.25">
      <c r="A49" s="100" t="str">
        <f>'LISTE DES PROFS'!A50</f>
        <v>MUNOZ CAZIEUX</v>
      </c>
      <c r="B49" s="106">
        <v>4</v>
      </c>
      <c r="C49" s="138"/>
      <c r="D49" s="114">
        <v>5.5</v>
      </c>
      <c r="E49" s="107"/>
      <c r="F49" s="112">
        <v>4</v>
      </c>
      <c r="G49" s="110"/>
      <c r="H49" s="108"/>
      <c r="I49" s="107"/>
      <c r="J49" s="112"/>
      <c r="K49" s="132">
        <v>4</v>
      </c>
      <c r="L49" s="44">
        <f t="shared" si="2"/>
        <v>17.5</v>
      </c>
      <c r="M49" s="181">
        <v>20</v>
      </c>
      <c r="N49" s="182"/>
    </row>
    <row r="50" spans="1:16" x14ac:dyDescent="0.25">
      <c r="A50" s="100" t="str">
        <f>'LISTE DES PROFS'!A51</f>
        <v>NICOLAS</v>
      </c>
      <c r="B50" s="108"/>
      <c r="C50" s="107"/>
      <c r="D50" s="108"/>
      <c r="E50" s="107"/>
      <c r="F50" s="112"/>
      <c r="G50" s="110"/>
      <c r="H50" s="108"/>
      <c r="I50" s="129">
        <v>3</v>
      </c>
      <c r="J50" s="153">
        <v>3</v>
      </c>
      <c r="K50" s="130">
        <v>4</v>
      </c>
      <c r="L50" s="44">
        <f t="shared" si="2"/>
        <v>10</v>
      </c>
      <c r="M50" s="181">
        <v>12</v>
      </c>
      <c r="N50" s="182">
        <v>3</v>
      </c>
    </row>
    <row r="51" spans="1:16" x14ac:dyDescent="0.25">
      <c r="A51" s="100" t="str">
        <f>'LISTE DES PROFS'!A52</f>
        <v>OCULI</v>
      </c>
      <c r="B51" s="108">
        <v>4</v>
      </c>
      <c r="C51" s="107"/>
      <c r="D51" s="108"/>
      <c r="E51" s="107"/>
      <c r="F51" s="112">
        <v>3</v>
      </c>
      <c r="G51" s="110"/>
      <c r="H51" s="114">
        <v>5.5</v>
      </c>
      <c r="I51" s="107"/>
      <c r="J51" s="112">
        <v>3</v>
      </c>
      <c r="K51" s="110"/>
      <c r="L51" s="44">
        <f t="shared" si="2"/>
        <v>15.5</v>
      </c>
      <c r="M51" s="181">
        <v>18</v>
      </c>
      <c r="N51" s="182"/>
    </row>
    <row r="52" spans="1:16" x14ac:dyDescent="0.25">
      <c r="A52" s="100" t="str">
        <f>'LISTE DES PROFS'!A53</f>
        <v>OULD SLIMANE</v>
      </c>
      <c r="B52" s="108"/>
      <c r="C52" s="107">
        <v>2</v>
      </c>
      <c r="D52" s="108"/>
      <c r="E52" s="107"/>
      <c r="F52" s="112"/>
      <c r="G52" s="110"/>
      <c r="H52" s="108"/>
      <c r="I52" s="107"/>
      <c r="J52" s="112"/>
      <c r="K52" s="113">
        <v>3</v>
      </c>
      <c r="L52" s="44">
        <f t="shared" si="2"/>
        <v>5</v>
      </c>
      <c r="M52" s="181">
        <v>6</v>
      </c>
      <c r="N52" s="182"/>
    </row>
    <row r="53" spans="1:16" x14ac:dyDescent="0.25">
      <c r="A53" s="100" t="str">
        <f>'LISTE DES PROFS'!A54</f>
        <v>OUVRIER</v>
      </c>
      <c r="B53" s="120">
        <v>4</v>
      </c>
      <c r="C53" s="138"/>
      <c r="D53" s="118"/>
      <c r="E53" s="111">
        <v>4</v>
      </c>
      <c r="F53" s="112"/>
      <c r="G53" s="110"/>
      <c r="H53" s="152">
        <v>2</v>
      </c>
      <c r="I53" s="107">
        <v>3</v>
      </c>
      <c r="J53" s="112">
        <v>2.5</v>
      </c>
      <c r="K53" s="110">
        <v>4</v>
      </c>
      <c r="L53" s="45">
        <f t="shared" si="2"/>
        <v>19.5</v>
      </c>
      <c r="M53" s="181">
        <v>23</v>
      </c>
      <c r="N53" s="182"/>
    </row>
    <row r="54" spans="1:16" x14ac:dyDescent="0.25">
      <c r="A54" s="100" t="str">
        <f>'LISTE DES PROFS'!A55</f>
        <v>PARSY</v>
      </c>
      <c r="B54" s="108"/>
      <c r="C54" s="107"/>
      <c r="D54" s="108">
        <v>4</v>
      </c>
      <c r="E54" s="107">
        <v>2</v>
      </c>
      <c r="F54" s="117">
        <v>4</v>
      </c>
      <c r="G54" s="110"/>
      <c r="H54" s="108"/>
      <c r="I54" s="123">
        <v>5.5</v>
      </c>
      <c r="J54" s="112"/>
      <c r="K54" s="110"/>
      <c r="L54" s="44">
        <f t="shared" si="2"/>
        <v>15.5</v>
      </c>
      <c r="M54" s="181">
        <v>16</v>
      </c>
      <c r="N54" s="182"/>
    </row>
    <row r="55" spans="1:16" x14ac:dyDescent="0.25">
      <c r="A55" s="100" t="str">
        <f>'LISTE DES PROFS'!A56</f>
        <v>PINOIT</v>
      </c>
      <c r="B55" s="108">
        <v>3</v>
      </c>
      <c r="C55" s="107"/>
      <c r="D55" s="108"/>
      <c r="E55" s="107"/>
      <c r="F55" s="112"/>
      <c r="G55" s="110"/>
      <c r="H55" s="108"/>
      <c r="I55" s="107"/>
      <c r="J55" s="112"/>
      <c r="K55" s="110"/>
      <c r="L55" s="44">
        <v>3</v>
      </c>
      <c r="M55" s="181">
        <v>18</v>
      </c>
      <c r="N55" s="182">
        <v>4</v>
      </c>
    </row>
    <row r="56" spans="1:16" x14ac:dyDescent="0.25">
      <c r="A56" s="100" t="str">
        <f>'LISTE DES PROFS'!A57</f>
        <v>PIOGER</v>
      </c>
      <c r="B56" s="108">
        <v>3</v>
      </c>
      <c r="C56" s="107">
        <v>4</v>
      </c>
      <c r="D56" s="108">
        <v>4</v>
      </c>
      <c r="E56" s="107"/>
      <c r="F56" s="112"/>
      <c r="G56" s="110"/>
      <c r="H56" s="108"/>
      <c r="I56" s="107"/>
      <c r="J56" s="112"/>
      <c r="K56" s="110"/>
      <c r="L56" s="44">
        <f t="shared" ref="L56:L78" si="3">SUM(B56:K56)</f>
        <v>11</v>
      </c>
      <c r="M56" s="181">
        <v>18</v>
      </c>
      <c r="N56" s="184">
        <v>3.5</v>
      </c>
      <c r="O56" s="54"/>
      <c r="P56" s="54"/>
    </row>
    <row r="57" spans="1:16" x14ac:dyDescent="0.25">
      <c r="A57" s="100" t="str">
        <f>'LISTE DES PROFS'!A58</f>
        <v>PIVERT</v>
      </c>
      <c r="B57" s="106">
        <v>4</v>
      </c>
      <c r="C57" s="115">
        <v>4</v>
      </c>
      <c r="D57" s="108">
        <v>4</v>
      </c>
      <c r="E57" s="107"/>
      <c r="F57" s="153">
        <v>3</v>
      </c>
      <c r="G57" s="110"/>
      <c r="H57" s="125">
        <v>2</v>
      </c>
      <c r="I57" s="124">
        <v>3</v>
      </c>
      <c r="J57" s="112"/>
      <c r="K57" s="110"/>
      <c r="L57" s="45">
        <f t="shared" si="3"/>
        <v>20</v>
      </c>
      <c r="M57" s="181">
        <v>21</v>
      </c>
      <c r="N57" s="182"/>
    </row>
    <row r="58" spans="1:16" x14ac:dyDescent="0.25">
      <c r="A58" s="100" t="str">
        <f>'LISTE DES PROFS'!A59</f>
        <v>POIREE</v>
      </c>
      <c r="B58" s="120">
        <v>4</v>
      </c>
      <c r="C58" s="123">
        <v>5</v>
      </c>
      <c r="D58" s="106">
        <v>4</v>
      </c>
      <c r="E58" s="124">
        <v>2</v>
      </c>
      <c r="F58" s="112"/>
      <c r="G58" s="110"/>
      <c r="H58" s="108"/>
      <c r="I58" s="107">
        <v>4</v>
      </c>
      <c r="J58" s="154"/>
      <c r="K58" s="132">
        <v>4</v>
      </c>
      <c r="L58" s="45">
        <f t="shared" si="3"/>
        <v>23</v>
      </c>
      <c r="M58" s="181">
        <v>23</v>
      </c>
      <c r="N58" s="182"/>
    </row>
    <row r="59" spans="1:16" x14ac:dyDescent="0.25">
      <c r="A59" s="100" t="str">
        <f>'LISTE DES PROFS'!A60</f>
        <v>PRADEL</v>
      </c>
      <c r="B59" s="108">
        <v>4</v>
      </c>
      <c r="C59" s="107"/>
      <c r="D59" s="106">
        <v>4</v>
      </c>
      <c r="E59" s="124">
        <v>2</v>
      </c>
      <c r="F59" s="112"/>
      <c r="G59" s="110"/>
      <c r="H59" s="108"/>
      <c r="I59" s="107">
        <v>4</v>
      </c>
      <c r="J59" s="112">
        <v>2.5</v>
      </c>
      <c r="K59" s="130">
        <v>4</v>
      </c>
      <c r="L59" s="45">
        <f t="shared" si="3"/>
        <v>20.5</v>
      </c>
      <c r="M59" s="181">
        <v>20.5</v>
      </c>
      <c r="N59" s="182"/>
    </row>
    <row r="60" spans="1:16" x14ac:dyDescent="0.25">
      <c r="A60" s="100" t="str">
        <f>'LISTE DES PROFS'!A61</f>
        <v>PRIN</v>
      </c>
      <c r="B60" s="108"/>
      <c r="C60" s="107"/>
      <c r="D60" s="106">
        <v>4</v>
      </c>
      <c r="E60" s="107"/>
      <c r="F60" s="112">
        <v>3</v>
      </c>
      <c r="G60" s="143"/>
      <c r="H60" s="114">
        <v>5.5</v>
      </c>
      <c r="I60" s="107"/>
      <c r="J60" s="112">
        <v>3</v>
      </c>
      <c r="K60" s="130"/>
      <c r="L60" s="44">
        <f t="shared" si="3"/>
        <v>15.5</v>
      </c>
      <c r="M60" s="181">
        <v>18</v>
      </c>
      <c r="N60" s="182"/>
    </row>
    <row r="61" spans="1:16" x14ac:dyDescent="0.25">
      <c r="A61" s="100" t="str">
        <f>'LISTE DES PROFS'!A62</f>
        <v>REZAC</v>
      </c>
      <c r="B61" s="108">
        <v>3</v>
      </c>
      <c r="C61" s="107">
        <v>4</v>
      </c>
      <c r="D61" s="108"/>
      <c r="E61" s="107"/>
      <c r="F61" s="109">
        <v>5</v>
      </c>
      <c r="G61" s="110"/>
      <c r="H61" s="108"/>
      <c r="I61" s="107">
        <v>4</v>
      </c>
      <c r="J61" s="112"/>
      <c r="K61" s="110">
        <v>2</v>
      </c>
      <c r="L61" s="44">
        <f t="shared" si="3"/>
        <v>18</v>
      </c>
      <c r="M61" s="181">
        <v>21</v>
      </c>
      <c r="N61" s="182"/>
    </row>
    <row r="62" spans="1:16" x14ac:dyDescent="0.25">
      <c r="A62" s="100" t="str">
        <f>'LISTE DES PROFS'!A63</f>
        <v>RICKLIN</v>
      </c>
      <c r="B62" s="108"/>
      <c r="C62" s="115">
        <v>4</v>
      </c>
      <c r="D62" s="108"/>
      <c r="E62" s="115">
        <v>4</v>
      </c>
      <c r="F62" s="112">
        <v>4</v>
      </c>
      <c r="G62" s="110"/>
      <c r="H62" s="125">
        <v>2</v>
      </c>
      <c r="I62" s="124">
        <v>4</v>
      </c>
      <c r="J62" s="112"/>
      <c r="K62" s="110"/>
      <c r="L62" s="45">
        <f t="shared" si="3"/>
        <v>18</v>
      </c>
      <c r="M62" s="181">
        <v>18</v>
      </c>
      <c r="N62" s="182"/>
    </row>
    <row r="63" spans="1:16" x14ac:dyDescent="0.25">
      <c r="A63" s="100" t="str">
        <f>'LISTE DES PROFS'!A64</f>
        <v>ROUSSET</v>
      </c>
      <c r="B63" s="118">
        <v>3</v>
      </c>
      <c r="C63" s="138"/>
      <c r="D63" s="155">
        <v>5</v>
      </c>
      <c r="E63" s="138"/>
      <c r="F63" s="154"/>
      <c r="G63" s="143"/>
      <c r="H63" s="118">
        <v>4</v>
      </c>
      <c r="I63" s="138"/>
      <c r="J63" s="154"/>
      <c r="K63" s="143"/>
      <c r="L63" s="44">
        <f t="shared" si="3"/>
        <v>12</v>
      </c>
      <c r="M63" s="181">
        <v>18</v>
      </c>
      <c r="N63" s="182"/>
    </row>
    <row r="64" spans="1:16" x14ac:dyDescent="0.25">
      <c r="A64" s="100" t="str">
        <f>'LISTE DES PROFS'!A65</f>
        <v>SAADI</v>
      </c>
      <c r="B64" s="118"/>
      <c r="C64" s="138"/>
      <c r="D64" s="118"/>
      <c r="E64" s="138"/>
      <c r="F64" s="156">
        <v>4</v>
      </c>
      <c r="G64" s="143"/>
      <c r="H64" s="118"/>
      <c r="I64" s="138">
        <v>4</v>
      </c>
      <c r="J64" s="154"/>
      <c r="K64" s="143"/>
      <c r="L64" s="44">
        <f t="shared" si="3"/>
        <v>8</v>
      </c>
      <c r="M64" s="181">
        <v>15</v>
      </c>
      <c r="N64" s="182"/>
    </row>
    <row r="65" spans="1:14" x14ac:dyDescent="0.25">
      <c r="A65" s="100" t="str">
        <f>'LISTE DES PROFS'!A66</f>
        <v>SANCHEZ</v>
      </c>
      <c r="B65" s="108"/>
      <c r="C65" s="107"/>
      <c r="D65" s="108"/>
      <c r="E65" s="107"/>
      <c r="F65" s="112"/>
      <c r="G65" s="110"/>
      <c r="H65" s="108"/>
      <c r="I65" s="107"/>
      <c r="J65" s="131"/>
      <c r="K65" s="110"/>
      <c r="L65" s="44">
        <f t="shared" si="3"/>
        <v>0</v>
      </c>
      <c r="M65" s="181"/>
      <c r="N65" s="182"/>
    </row>
    <row r="66" spans="1:14" x14ac:dyDescent="0.25">
      <c r="A66" s="100" t="str">
        <f>'LISTE DES PROFS'!A67</f>
        <v>SANZ</v>
      </c>
      <c r="B66" s="120">
        <v>4</v>
      </c>
      <c r="C66" s="124">
        <v>4</v>
      </c>
      <c r="D66" s="120">
        <v>4</v>
      </c>
      <c r="E66" s="107">
        <v>4</v>
      </c>
      <c r="F66" s="131"/>
      <c r="G66" s="110"/>
      <c r="H66" s="106"/>
      <c r="I66" s="107"/>
      <c r="J66" s="112">
        <v>1.5</v>
      </c>
      <c r="K66" s="157">
        <v>2</v>
      </c>
      <c r="L66" s="45">
        <f t="shared" si="3"/>
        <v>19.5</v>
      </c>
      <c r="M66" s="181">
        <v>24</v>
      </c>
      <c r="N66" s="182"/>
    </row>
    <row r="67" spans="1:14" x14ac:dyDescent="0.25">
      <c r="A67" s="100" t="str">
        <f>'LISTE DES PROFS'!A68</f>
        <v>SELLOUM</v>
      </c>
      <c r="B67" s="108">
        <v>4</v>
      </c>
      <c r="C67" s="107"/>
      <c r="D67" s="118"/>
      <c r="E67" s="107">
        <v>4</v>
      </c>
      <c r="F67" s="158">
        <v>4.5</v>
      </c>
      <c r="G67" s="110"/>
      <c r="H67" s="108"/>
      <c r="I67" s="107"/>
      <c r="J67" s="112">
        <v>2.5</v>
      </c>
      <c r="K67" s="113">
        <v>4</v>
      </c>
      <c r="L67" s="46">
        <f t="shared" si="3"/>
        <v>19</v>
      </c>
      <c r="M67" s="181">
        <v>20.5</v>
      </c>
      <c r="N67" s="182">
        <v>13</v>
      </c>
    </row>
    <row r="68" spans="1:14" x14ac:dyDescent="0.25">
      <c r="A68" s="100" t="str">
        <f>'LISTE DES PROFS'!A69</f>
        <v>SILVARES</v>
      </c>
      <c r="B68" s="118">
        <v>5</v>
      </c>
      <c r="C68" s="138"/>
      <c r="D68" s="118"/>
      <c r="E68" s="159">
        <v>5</v>
      </c>
      <c r="F68" s="154"/>
      <c r="G68" s="143"/>
      <c r="H68" s="160">
        <v>4</v>
      </c>
      <c r="I68" s="138"/>
      <c r="J68" s="156">
        <v>4</v>
      </c>
      <c r="K68" s="143"/>
      <c r="L68" s="44">
        <f t="shared" si="3"/>
        <v>18</v>
      </c>
      <c r="M68" s="181">
        <v>21</v>
      </c>
      <c r="N68" s="182"/>
    </row>
    <row r="69" spans="1:14" x14ac:dyDescent="0.25">
      <c r="A69" s="100" t="str">
        <f>'LISTE DES PROFS'!A70</f>
        <v>SNAUWAERT</v>
      </c>
      <c r="B69" s="108"/>
      <c r="C69" s="107"/>
      <c r="D69" s="106">
        <v>4</v>
      </c>
      <c r="E69" s="107">
        <v>4</v>
      </c>
      <c r="F69" s="117">
        <v>4</v>
      </c>
      <c r="G69" s="110"/>
      <c r="H69" s="108"/>
      <c r="I69" s="107">
        <v>3</v>
      </c>
      <c r="J69" s="112">
        <v>2.5</v>
      </c>
      <c r="K69" s="161">
        <v>4.5</v>
      </c>
      <c r="L69" s="46">
        <f t="shared" si="3"/>
        <v>22</v>
      </c>
      <c r="M69" s="181">
        <v>24</v>
      </c>
      <c r="N69" s="182"/>
    </row>
    <row r="70" spans="1:14" x14ac:dyDescent="0.25">
      <c r="A70" s="100" t="str">
        <f>'LISTE DES PROFS'!A71</f>
        <v>TAILLARD</v>
      </c>
      <c r="B70" s="118">
        <v>3</v>
      </c>
      <c r="C70" s="138"/>
      <c r="D70" s="118">
        <v>4</v>
      </c>
      <c r="E70" s="138"/>
      <c r="F70" s="154"/>
      <c r="G70" s="143"/>
      <c r="H70" s="118"/>
      <c r="I70" s="138"/>
      <c r="J70" s="154"/>
      <c r="K70" s="143"/>
      <c r="L70" s="44">
        <f t="shared" si="3"/>
        <v>7</v>
      </c>
      <c r="M70" s="181">
        <v>11</v>
      </c>
      <c r="N70" s="182"/>
    </row>
    <row r="71" spans="1:14" x14ac:dyDescent="0.25">
      <c r="A71" s="100" t="str">
        <f>'LISTE DES PROFS'!A72</f>
        <v>TAYOL</v>
      </c>
      <c r="B71" s="118"/>
      <c r="C71" s="138">
        <v>4</v>
      </c>
      <c r="D71" s="118">
        <v>4</v>
      </c>
      <c r="E71" s="162">
        <v>4</v>
      </c>
      <c r="F71" s="154"/>
      <c r="G71" s="143"/>
      <c r="H71" s="118">
        <v>3</v>
      </c>
      <c r="I71" s="138"/>
      <c r="J71" s="154"/>
      <c r="K71" s="143"/>
      <c r="L71" s="44">
        <f t="shared" si="3"/>
        <v>15</v>
      </c>
      <c r="M71" s="181">
        <v>17</v>
      </c>
      <c r="N71" s="182">
        <v>3.5</v>
      </c>
    </row>
    <row r="72" spans="1:14" x14ac:dyDescent="0.25">
      <c r="A72" s="100" t="str">
        <f>'LISTE DES PROFS'!A73</f>
        <v>TOHOURI</v>
      </c>
      <c r="B72" s="118"/>
      <c r="C72" s="138"/>
      <c r="D72" s="160">
        <v>4</v>
      </c>
      <c r="E72" s="138">
        <v>2</v>
      </c>
      <c r="F72" s="154">
        <v>3</v>
      </c>
      <c r="G72" s="143"/>
      <c r="H72" s="118"/>
      <c r="I72" s="159">
        <v>5.5</v>
      </c>
      <c r="J72" s="154">
        <v>3.5</v>
      </c>
      <c r="K72" s="143"/>
      <c r="L72" s="44">
        <f t="shared" si="3"/>
        <v>18</v>
      </c>
      <c r="M72" s="181">
        <v>18</v>
      </c>
      <c r="N72" s="182"/>
    </row>
    <row r="73" spans="1:14" x14ac:dyDescent="0.25">
      <c r="A73" s="100" t="str">
        <f>'LISTE DES PROFS'!A74</f>
        <v>TOURTOIS</v>
      </c>
      <c r="B73" s="108"/>
      <c r="C73" s="107"/>
      <c r="D73" s="120">
        <v>4</v>
      </c>
      <c r="E73" s="138"/>
      <c r="F73" s="112">
        <v>4</v>
      </c>
      <c r="G73" s="110"/>
      <c r="H73" s="120">
        <v>4</v>
      </c>
      <c r="I73" s="115">
        <v>4</v>
      </c>
      <c r="J73" s="163">
        <v>1.5</v>
      </c>
      <c r="K73" s="110"/>
      <c r="L73" s="45">
        <f t="shared" si="3"/>
        <v>17.5</v>
      </c>
      <c r="M73" s="181">
        <v>18</v>
      </c>
      <c r="N73" s="182"/>
    </row>
    <row r="74" spans="1:14" x14ac:dyDescent="0.25">
      <c r="A74" s="100" t="str">
        <f>'LISTE DES PROFS'!A75</f>
        <v>VIBERT</v>
      </c>
      <c r="B74" s="108"/>
      <c r="C74" s="107"/>
      <c r="D74" s="108"/>
      <c r="E74" s="107">
        <v>4</v>
      </c>
      <c r="F74" s="112"/>
      <c r="G74" s="110"/>
      <c r="H74" s="120">
        <v>3.5</v>
      </c>
      <c r="I74" s="107">
        <v>3</v>
      </c>
      <c r="J74" s="112">
        <v>1.5</v>
      </c>
      <c r="K74" s="110"/>
      <c r="L74" s="45">
        <f t="shared" si="3"/>
        <v>12</v>
      </c>
      <c r="M74" s="181">
        <v>12</v>
      </c>
      <c r="N74" s="182"/>
    </row>
    <row r="75" spans="1:14" x14ac:dyDescent="0.25">
      <c r="A75" s="136" t="str">
        <f>'LISTE DES PROFS'!A76</f>
        <v>VIVIES</v>
      </c>
      <c r="B75" s="118"/>
      <c r="C75" s="138"/>
      <c r="D75" s="118">
        <v>4</v>
      </c>
      <c r="E75" s="138"/>
      <c r="F75" s="154">
        <v>3</v>
      </c>
      <c r="G75" s="143"/>
      <c r="H75" s="118"/>
      <c r="I75" s="138"/>
      <c r="J75" s="154"/>
      <c r="K75" s="164">
        <v>4</v>
      </c>
      <c r="L75" s="44">
        <f t="shared" si="3"/>
        <v>11</v>
      </c>
      <c r="M75" s="181">
        <v>18</v>
      </c>
      <c r="N75" s="182"/>
    </row>
    <row r="76" spans="1:14" x14ac:dyDescent="0.25">
      <c r="A76" s="100" t="str">
        <f>'LISTE DES PROFS'!A77</f>
        <v>WAZANA</v>
      </c>
      <c r="B76" s="118"/>
      <c r="C76" s="138"/>
      <c r="D76" s="118"/>
      <c r="E76" s="138"/>
      <c r="F76" s="154">
        <v>2</v>
      </c>
      <c r="G76" s="143"/>
      <c r="H76" s="118"/>
      <c r="I76" s="138"/>
      <c r="J76" s="154"/>
      <c r="K76" s="165"/>
      <c r="L76" s="44">
        <f t="shared" si="3"/>
        <v>2</v>
      </c>
      <c r="M76" s="181">
        <v>18</v>
      </c>
      <c r="N76" s="182"/>
    </row>
    <row r="77" spans="1:14" x14ac:dyDescent="0.25">
      <c r="A77" s="100" t="str">
        <f>'LISTE DES PROFS'!A78</f>
        <v>WEYERMAN</v>
      </c>
      <c r="B77" s="108">
        <v>4</v>
      </c>
      <c r="C77" s="107"/>
      <c r="D77" s="108"/>
      <c r="E77" s="107">
        <v>4</v>
      </c>
      <c r="F77" s="112">
        <v>4</v>
      </c>
      <c r="G77" s="110"/>
      <c r="H77" s="106"/>
      <c r="I77" s="129">
        <v>5</v>
      </c>
      <c r="J77" s="112">
        <v>1.5</v>
      </c>
      <c r="K77" s="110"/>
      <c r="L77" s="45">
        <f t="shared" si="3"/>
        <v>18.5</v>
      </c>
      <c r="M77" s="181">
        <v>23</v>
      </c>
      <c r="N77" s="182">
        <v>3.5</v>
      </c>
    </row>
    <row r="78" spans="1:14" x14ac:dyDescent="0.25">
      <c r="A78" s="166" t="s">
        <v>99</v>
      </c>
      <c r="B78" s="118"/>
      <c r="C78" s="138"/>
      <c r="D78" s="118">
        <v>4</v>
      </c>
      <c r="E78" s="138">
        <v>2</v>
      </c>
      <c r="F78" s="154">
        <v>2</v>
      </c>
      <c r="G78" s="143"/>
      <c r="H78" s="118">
        <v>3</v>
      </c>
      <c r="I78" s="138"/>
      <c r="J78" s="154"/>
      <c r="K78" s="143">
        <v>4</v>
      </c>
      <c r="L78" s="44">
        <f t="shared" si="3"/>
        <v>15</v>
      </c>
      <c r="M78" s="181">
        <v>18</v>
      </c>
      <c r="N78" s="182">
        <v>15</v>
      </c>
    </row>
    <row r="79" spans="1:14" x14ac:dyDescent="0.25">
      <c r="A79" s="167"/>
      <c r="B79" s="168"/>
      <c r="C79" s="169"/>
      <c r="D79" s="168"/>
      <c r="E79" s="169"/>
      <c r="F79" s="170"/>
      <c r="G79" s="171"/>
      <c r="H79" s="168"/>
      <c r="I79" s="169"/>
      <c r="J79" s="170"/>
      <c r="K79" s="171"/>
      <c r="L79" s="51"/>
      <c r="M79" s="185"/>
      <c r="N79" s="182"/>
    </row>
    <row r="80" spans="1:14" x14ac:dyDescent="0.25">
      <c r="A80" s="166"/>
      <c r="B80" s="118"/>
      <c r="C80" s="138"/>
      <c r="D80" s="118"/>
      <c r="E80" s="138"/>
      <c r="F80" s="154"/>
      <c r="G80" s="143"/>
      <c r="H80" s="118"/>
      <c r="I80" s="138"/>
      <c r="J80" s="154"/>
      <c r="K80" s="143"/>
      <c r="L80" s="44"/>
      <c r="M80" s="181"/>
      <c r="N80" s="182"/>
    </row>
    <row r="81" spans="1:14" x14ac:dyDescent="0.25">
      <c r="A81" s="166"/>
      <c r="B81" s="118"/>
      <c r="C81" s="138"/>
      <c r="D81" s="118"/>
      <c r="E81" s="138"/>
      <c r="F81" s="154"/>
      <c r="G81" s="143"/>
      <c r="H81" s="118"/>
      <c r="I81" s="138"/>
      <c r="J81" s="154"/>
      <c r="K81" s="143"/>
      <c r="L81" s="44"/>
      <c r="M81" s="181"/>
      <c r="N81" s="182"/>
    </row>
    <row r="82" spans="1:14" x14ac:dyDescent="0.25">
      <c r="A82" s="166"/>
      <c r="B82" s="118"/>
      <c r="C82" s="138"/>
      <c r="D82" s="118"/>
      <c r="E82" s="138"/>
      <c r="F82" s="154"/>
      <c r="G82" s="143"/>
      <c r="H82" s="118"/>
      <c r="I82" s="138"/>
      <c r="J82" s="154"/>
      <c r="K82" s="143"/>
      <c r="L82" s="44"/>
      <c r="M82" s="181"/>
      <c r="N82" s="182"/>
    </row>
    <row r="83" spans="1:14" ht="15.75" thickBot="1" x14ac:dyDescent="0.3">
      <c r="A83" s="172"/>
      <c r="B83" s="173"/>
      <c r="C83" s="174"/>
      <c r="D83" s="173"/>
      <c r="E83" s="174"/>
      <c r="F83" s="175"/>
      <c r="G83" s="176"/>
      <c r="H83" s="173"/>
      <c r="I83" s="174"/>
      <c r="J83" s="175"/>
      <c r="K83" s="176"/>
      <c r="L83" s="47"/>
      <c r="M83" s="186"/>
      <c r="N83" s="182"/>
    </row>
  </sheetData>
  <sortState ref="A3:M83">
    <sortCondition ref="A3"/>
  </sortState>
  <mergeCells count="12">
    <mergeCell ref="S1:S2"/>
    <mergeCell ref="L1:L2"/>
    <mergeCell ref="M1:M2"/>
    <mergeCell ref="P1:P2"/>
    <mergeCell ref="Q1:Q2"/>
    <mergeCell ref="R1:R2"/>
    <mergeCell ref="J1:K1"/>
    <mergeCell ref="A1:A2"/>
    <mergeCell ref="B1:C1"/>
    <mergeCell ref="D1:E1"/>
    <mergeCell ref="F1:G1"/>
    <mergeCell ref="H1:I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15"/>
  <sheetViews>
    <sheetView showGridLines="0" topLeftCell="A7" zoomScale="130" zoomScaleNormal="130" workbookViewId="0">
      <selection activeCell="G21" sqref="G21"/>
    </sheetView>
  </sheetViews>
  <sheetFormatPr baseColWidth="10" defaultRowHeight="15" x14ac:dyDescent="0.25"/>
  <cols>
    <col min="2" max="2" width="14.140625" customWidth="1"/>
  </cols>
  <sheetData>
    <row r="1" spans="1:11" ht="27" customHeight="1" thickBot="1" x14ac:dyDescent="0.3">
      <c r="A1" s="1246" t="s">
        <v>161</v>
      </c>
      <c r="B1" s="1357"/>
      <c r="C1" s="1357"/>
      <c r="D1" s="1357"/>
      <c r="E1" s="1357"/>
      <c r="F1" s="1357"/>
      <c r="G1" s="1357"/>
      <c r="H1" s="1357"/>
      <c r="I1" s="1357"/>
      <c r="J1" s="1357"/>
      <c r="K1" s="1247"/>
    </row>
    <row r="2" spans="1:11" ht="15.75" thickBot="1" x14ac:dyDescent="0.3">
      <c r="A2" s="60"/>
      <c r="B2" s="60"/>
      <c r="C2" s="60"/>
      <c r="D2" s="60"/>
      <c r="E2" s="60"/>
      <c r="F2" s="60"/>
      <c r="G2" s="60"/>
      <c r="H2" s="60"/>
      <c r="I2" s="60"/>
      <c r="J2" s="60"/>
      <c r="K2" s="60"/>
    </row>
    <row r="3" spans="1:11" x14ac:dyDescent="0.25">
      <c r="C3" s="1358" t="s">
        <v>138</v>
      </c>
      <c r="D3" s="1359"/>
      <c r="E3" s="1358" t="s">
        <v>139</v>
      </c>
      <c r="F3" s="1359"/>
      <c r="G3" s="61" t="s">
        <v>140</v>
      </c>
      <c r="H3" s="1358" t="s">
        <v>141</v>
      </c>
      <c r="I3" s="1359"/>
      <c r="J3" s="1358" t="s">
        <v>142</v>
      </c>
      <c r="K3" s="1359"/>
    </row>
    <row r="4" spans="1:11" ht="15.75" thickBot="1" x14ac:dyDescent="0.3">
      <c r="C4" s="62" t="s">
        <v>0</v>
      </c>
      <c r="D4" s="63" t="s">
        <v>134</v>
      </c>
      <c r="E4" s="62" t="s">
        <v>0</v>
      </c>
      <c r="F4" s="63" t="s">
        <v>134</v>
      </c>
      <c r="G4" s="64" t="s">
        <v>0</v>
      </c>
      <c r="H4" s="62" t="s">
        <v>0</v>
      </c>
      <c r="I4" s="63" t="s">
        <v>134</v>
      </c>
      <c r="J4" s="62" t="s">
        <v>0</v>
      </c>
      <c r="K4" s="63" t="s">
        <v>134</v>
      </c>
    </row>
    <row r="5" spans="1:11" x14ac:dyDescent="0.25">
      <c r="A5" s="65"/>
      <c r="B5" s="66" t="s">
        <v>143</v>
      </c>
      <c r="C5" s="67">
        <v>8</v>
      </c>
      <c r="D5" s="68">
        <v>6</v>
      </c>
      <c r="E5" s="67">
        <v>9</v>
      </c>
      <c r="F5" s="68">
        <v>8</v>
      </c>
      <c r="G5" s="69">
        <v>11</v>
      </c>
      <c r="H5" s="67">
        <v>6</v>
      </c>
      <c r="I5" s="68">
        <v>7</v>
      </c>
      <c r="J5" s="67">
        <v>5</v>
      </c>
      <c r="K5" s="68">
        <v>7</v>
      </c>
    </row>
    <row r="6" spans="1:11" x14ac:dyDescent="0.25">
      <c r="A6" s="1360" t="s">
        <v>144</v>
      </c>
      <c r="B6" s="70" t="s">
        <v>145</v>
      </c>
      <c r="C6" s="36"/>
      <c r="D6" s="37"/>
      <c r="E6" s="36"/>
      <c r="F6" s="37"/>
      <c r="G6" s="71"/>
      <c r="H6" s="36"/>
      <c r="I6" s="37"/>
      <c r="J6" s="36"/>
      <c r="K6" s="37"/>
    </row>
    <row r="7" spans="1:11" x14ac:dyDescent="0.25">
      <c r="A7" s="1361"/>
      <c r="B7" s="70" t="s">
        <v>146</v>
      </c>
      <c r="C7" s="36"/>
      <c r="D7" s="37"/>
      <c r="E7" s="36"/>
      <c r="F7" s="37"/>
      <c r="G7" s="71"/>
      <c r="H7" s="36"/>
      <c r="I7" s="37"/>
      <c r="J7" s="36"/>
      <c r="K7" s="37"/>
    </row>
    <row r="8" spans="1:11" x14ac:dyDescent="0.25">
      <c r="A8" s="1361"/>
      <c r="B8" s="70" t="s">
        <v>147</v>
      </c>
      <c r="C8" s="36"/>
      <c r="D8" s="37"/>
      <c r="E8" s="36"/>
      <c r="F8" s="37"/>
      <c r="G8" s="71"/>
      <c r="H8" s="36"/>
      <c r="I8" s="37"/>
      <c r="J8" s="36"/>
      <c r="K8" s="37"/>
    </row>
    <row r="9" spans="1:11" x14ac:dyDescent="0.25">
      <c r="A9" s="1361"/>
      <c r="B9" s="70" t="s">
        <v>148</v>
      </c>
      <c r="C9" s="36"/>
      <c r="D9" s="37"/>
      <c r="E9" s="36"/>
      <c r="F9" s="37"/>
      <c r="G9" s="71"/>
      <c r="H9" s="36"/>
      <c r="I9" s="37"/>
      <c r="J9" s="36"/>
      <c r="K9" s="37"/>
    </row>
    <row r="10" spans="1:11" x14ac:dyDescent="0.25">
      <c r="A10" s="1362"/>
      <c r="B10" s="70" t="s">
        <v>149</v>
      </c>
      <c r="C10" s="72">
        <v>0</v>
      </c>
      <c r="D10" s="73">
        <v>0</v>
      </c>
      <c r="E10" s="72">
        <v>0</v>
      </c>
      <c r="F10" s="73">
        <v>0</v>
      </c>
      <c r="G10" s="71"/>
      <c r="H10" s="72">
        <v>0</v>
      </c>
      <c r="I10" s="73">
        <v>0</v>
      </c>
      <c r="J10" s="72">
        <v>0</v>
      </c>
      <c r="K10" s="73">
        <v>0</v>
      </c>
    </row>
    <row r="11" spans="1:11" x14ac:dyDescent="0.25">
      <c r="A11" s="74"/>
      <c r="B11" s="75" t="s">
        <v>143</v>
      </c>
      <c r="C11" s="67">
        <v>11</v>
      </c>
      <c r="D11" s="68">
        <v>15</v>
      </c>
      <c r="E11" s="67">
        <v>16</v>
      </c>
      <c r="F11" s="68">
        <v>14</v>
      </c>
      <c r="G11" s="69">
        <v>19</v>
      </c>
      <c r="H11" s="67">
        <v>12</v>
      </c>
      <c r="I11" s="68">
        <v>12</v>
      </c>
      <c r="J11" s="67">
        <v>10</v>
      </c>
      <c r="K11" s="68">
        <v>9</v>
      </c>
    </row>
    <row r="12" spans="1:11" x14ac:dyDescent="0.25">
      <c r="A12" s="1353" t="s">
        <v>21</v>
      </c>
      <c r="B12" s="70" t="s">
        <v>150</v>
      </c>
      <c r="C12" s="36">
        <v>6</v>
      </c>
      <c r="D12" s="37">
        <v>7</v>
      </c>
      <c r="E12" s="36">
        <v>12</v>
      </c>
      <c r="F12" s="37">
        <v>11</v>
      </c>
      <c r="G12" s="71">
        <v>15</v>
      </c>
      <c r="H12" s="36">
        <v>12</v>
      </c>
      <c r="I12" s="37">
        <v>12</v>
      </c>
      <c r="J12" s="36">
        <v>10</v>
      </c>
      <c r="K12" s="37">
        <v>7</v>
      </c>
    </row>
    <row r="13" spans="1:11" ht="15.75" thickBot="1" x14ac:dyDescent="0.3">
      <c r="A13" s="1354"/>
      <c r="B13" s="35" t="s">
        <v>151</v>
      </c>
      <c r="C13" s="76">
        <v>5</v>
      </c>
      <c r="D13" s="77">
        <v>8</v>
      </c>
      <c r="E13" s="76">
        <v>4</v>
      </c>
      <c r="F13" s="77">
        <v>3</v>
      </c>
      <c r="G13" s="78">
        <v>4</v>
      </c>
      <c r="H13" s="79">
        <v>0</v>
      </c>
      <c r="I13" s="80">
        <v>0</v>
      </c>
      <c r="J13" s="79">
        <v>0</v>
      </c>
      <c r="K13" s="77">
        <v>2</v>
      </c>
    </row>
    <row r="14" spans="1:11" ht="15.75" thickBot="1" x14ac:dyDescent="0.3">
      <c r="B14" s="10"/>
      <c r="C14" s="10"/>
      <c r="D14" s="10"/>
      <c r="E14" s="10"/>
      <c r="F14" s="10"/>
      <c r="G14" s="10"/>
      <c r="H14" s="10"/>
      <c r="I14" s="10"/>
      <c r="J14" s="10"/>
      <c r="K14" s="10"/>
    </row>
    <row r="15" spans="1:11" ht="15.75" thickBot="1" x14ac:dyDescent="0.3">
      <c r="A15" s="1355" t="s">
        <v>152</v>
      </c>
      <c r="B15" s="1356"/>
      <c r="C15" s="81"/>
      <c r="D15" s="82"/>
      <c r="E15" s="81"/>
      <c r="F15" s="82"/>
      <c r="G15" s="83"/>
      <c r="H15" s="81"/>
      <c r="I15" s="82"/>
      <c r="J15" s="81"/>
      <c r="K15" s="82"/>
    </row>
  </sheetData>
  <mergeCells count="8">
    <mergeCell ref="A12:A13"/>
    <mergeCell ref="A15:B15"/>
    <mergeCell ref="A1:K1"/>
    <mergeCell ref="C3:D3"/>
    <mergeCell ref="E3:F3"/>
    <mergeCell ref="H3:I3"/>
    <mergeCell ref="J3:K3"/>
    <mergeCell ref="A6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</vt:i4>
      </vt:variant>
    </vt:vector>
  </HeadingPairs>
  <TitlesOfParts>
    <vt:vector size="18" baseType="lpstr">
      <vt:lpstr>Détail du lun au vend  RÉCAP </vt:lpstr>
      <vt:lpstr>LUNDI</vt:lpstr>
      <vt:lpstr>MARDI</vt:lpstr>
      <vt:lpstr>MERCREDI</vt:lpstr>
      <vt:lpstr>JEUDI</vt:lpstr>
      <vt:lpstr>VENDREDI</vt:lpstr>
      <vt:lpstr>LISTE DES PROFS</vt:lpstr>
      <vt:lpstr>ÉPREUVES</vt:lpstr>
      <vt:lpstr>CONVOCATION</vt:lpstr>
      <vt:lpstr>CONVOCATION (2)</vt:lpstr>
      <vt:lpstr>RÉCAP</vt:lpstr>
      <vt:lpstr>CONVOCATION!Zone_d_impression</vt:lpstr>
      <vt:lpstr>'CONVOCATION (2)'!Zone_d_impression</vt:lpstr>
      <vt:lpstr>JEUDI!Zone_d_impression</vt:lpstr>
      <vt:lpstr>LUNDI!Zone_d_impression</vt:lpstr>
      <vt:lpstr>MARDI!Zone_d_impression</vt:lpstr>
      <vt:lpstr>MERCREDI!Zone_d_impression</vt:lpstr>
      <vt:lpstr>VENDREDI!Zone_d_impression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Rolins</cp:lastModifiedBy>
  <cp:lastPrinted>2019-02-10T14:37:27Z</cp:lastPrinted>
  <dcterms:created xsi:type="dcterms:W3CDTF">2015-06-05T18:19:34Z</dcterms:created>
  <dcterms:modified xsi:type="dcterms:W3CDTF">2019-02-10T16:37:45Z</dcterms:modified>
</cp:coreProperties>
</file>