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Didou\Desktop\"/>
    </mc:Choice>
  </mc:AlternateContent>
  <bookViews>
    <workbookView xWindow="0" yWindow="0" windowWidth="25200" windowHeight="11835" activeTab="2"/>
  </bookViews>
  <sheets>
    <sheet name="BAC GT" sheetId="3" r:id="rId1"/>
    <sheet name="BEP CCF" sheetId="1" r:id="rId2"/>
    <sheet name="T.Bac Pro" sheetId="4" r:id="rId3"/>
    <sheet name="Feuil1" sheetId="5" state="hidden" r:id="rId4"/>
  </sheets>
  <calcPr calcId="152511"/>
</workbook>
</file>

<file path=xl/calcChain.xml><?xml version="1.0" encoding="utf-8"?>
<calcChain xmlns="http://schemas.openxmlformats.org/spreadsheetml/2006/main">
  <c r="L13" i="4" l="1"/>
  <c r="S13" i="4" s="1"/>
  <c r="H10" i="4" l="1"/>
  <c r="H9" i="4"/>
  <c r="H8" i="4"/>
  <c r="F64" i="4" l="1"/>
  <c r="H64" i="4" s="1"/>
  <c r="F63" i="4"/>
  <c r="H63" i="4" s="1"/>
  <c r="G62" i="4"/>
  <c r="F62" i="4"/>
  <c r="H62" i="4" s="1"/>
  <c r="O61" i="4"/>
  <c r="P61" i="4" s="1"/>
  <c r="L61" i="4"/>
  <c r="F61" i="4"/>
  <c r="H61" i="4" s="1"/>
  <c r="F58" i="4"/>
  <c r="H58" i="4" s="1"/>
  <c r="F57" i="4"/>
  <c r="H57" i="4" s="1"/>
  <c r="F56" i="4"/>
  <c r="H56" i="4" s="1"/>
  <c r="O55" i="4"/>
  <c r="P55" i="4" s="1"/>
  <c r="L55" i="4"/>
  <c r="F55" i="4"/>
  <c r="H55" i="4" s="1"/>
  <c r="F52" i="4"/>
  <c r="H52" i="4" s="1"/>
  <c r="F51" i="4"/>
  <c r="H51" i="4" s="1"/>
  <c r="F50" i="4"/>
  <c r="H50" i="4" s="1"/>
  <c r="O49" i="4"/>
  <c r="P49" i="4" s="1"/>
  <c r="L49" i="4"/>
  <c r="F49" i="4"/>
  <c r="H49" i="4" s="1"/>
  <c r="F46" i="4"/>
  <c r="H46" i="4" s="1"/>
  <c r="F45" i="4"/>
  <c r="H45" i="4" s="1"/>
  <c r="F44" i="4"/>
  <c r="H44" i="4" s="1"/>
  <c r="O43" i="4"/>
  <c r="P43" i="4" s="1"/>
  <c r="L43" i="4"/>
  <c r="F43" i="4"/>
  <c r="H43" i="4" s="1"/>
  <c r="F40" i="4"/>
  <c r="H40" i="4" s="1"/>
  <c r="F39" i="4"/>
  <c r="H39" i="4" s="1"/>
  <c r="G38" i="4"/>
  <c r="F38" i="4"/>
  <c r="H38" i="4" s="1"/>
  <c r="O37" i="4"/>
  <c r="P37" i="4" s="1"/>
  <c r="L37" i="4"/>
  <c r="F37" i="4"/>
  <c r="H37" i="4" s="1"/>
  <c r="F34" i="4"/>
  <c r="H34" i="4" s="1"/>
  <c r="F33" i="4"/>
  <c r="H33" i="4" s="1"/>
  <c r="F32" i="4"/>
  <c r="H32" i="4" s="1"/>
  <c r="O31" i="4"/>
  <c r="P31" i="4" s="1"/>
  <c r="L31" i="4"/>
  <c r="F31" i="4"/>
  <c r="H31" i="4" s="1"/>
  <c r="F28" i="4"/>
  <c r="H28" i="4" s="1"/>
  <c r="F27" i="4"/>
  <c r="H27" i="4" s="1"/>
  <c r="G26" i="4"/>
  <c r="F26" i="4"/>
  <c r="H26" i="4" s="1"/>
  <c r="O25" i="4"/>
  <c r="P25" i="4" s="1"/>
  <c r="L25" i="4"/>
  <c r="F25" i="4"/>
  <c r="H25" i="4" s="1"/>
  <c r="F22" i="4"/>
  <c r="H22" i="4" s="1"/>
  <c r="F21" i="4"/>
  <c r="H21" i="4" s="1"/>
  <c r="F20" i="4"/>
  <c r="H20" i="4" s="1"/>
  <c r="O19" i="4"/>
  <c r="P19" i="4" s="1"/>
  <c r="L19" i="4"/>
  <c r="F19" i="4"/>
  <c r="H19" i="4" s="1"/>
  <c r="F16" i="4"/>
  <c r="H16" i="4" s="1"/>
  <c r="F15" i="4"/>
  <c r="H15" i="4" s="1"/>
  <c r="F14" i="4"/>
  <c r="H14" i="4" s="1"/>
  <c r="O13" i="4"/>
  <c r="P13" i="4" s="1"/>
  <c r="F13" i="4"/>
  <c r="H13" i="4" s="1"/>
  <c r="F10" i="4"/>
  <c r="F9" i="4"/>
  <c r="F8" i="4"/>
  <c r="O7" i="4"/>
  <c r="P7" i="4" s="1"/>
  <c r="L7" i="4"/>
  <c r="F7" i="4"/>
  <c r="H7" i="4" s="1"/>
  <c r="B4" i="4"/>
  <c r="G64" i="4" l="1"/>
  <c r="G63" i="4"/>
  <c r="G55" i="4"/>
  <c r="G51" i="4"/>
  <c r="G50" i="4"/>
  <c r="G52" i="4"/>
  <c r="G43" i="4"/>
  <c r="G40" i="4"/>
  <c r="G39" i="4"/>
  <c r="G31" i="4"/>
  <c r="G28" i="4"/>
  <c r="G27" i="4"/>
  <c r="G16" i="4"/>
  <c r="G15" i="4"/>
  <c r="G14" i="4"/>
  <c r="G19" i="4"/>
  <c r="G7" i="4"/>
  <c r="G8" i="4"/>
  <c r="G9" i="4"/>
  <c r="G10" i="4"/>
  <c r="G13" i="4"/>
  <c r="G20" i="4"/>
  <c r="G21" i="4"/>
  <c r="G22" i="4"/>
  <c r="G25" i="4"/>
  <c r="G32" i="4"/>
  <c r="I31" i="4" s="1"/>
  <c r="S31" i="4" s="1"/>
  <c r="M31" i="4" s="1"/>
  <c r="N31" i="4" s="1"/>
  <c r="G33" i="4"/>
  <c r="G34" i="4"/>
  <c r="G37" i="4"/>
  <c r="I37" i="4" s="1"/>
  <c r="S37" i="4" s="1"/>
  <c r="M37" i="4" s="1"/>
  <c r="N37" i="4" s="1"/>
  <c r="G44" i="4"/>
  <c r="G45" i="4"/>
  <c r="G46" i="4"/>
  <c r="G49" i="4"/>
  <c r="I49" i="4" s="1"/>
  <c r="S49" i="4" s="1"/>
  <c r="M49" i="4" s="1"/>
  <c r="N49" i="4" s="1"/>
  <c r="G56" i="4"/>
  <c r="I55" i="4" s="1"/>
  <c r="S55" i="4" s="1"/>
  <c r="M55" i="4" s="1"/>
  <c r="N55" i="4" s="1"/>
  <c r="G57" i="4"/>
  <c r="G58" i="4"/>
  <c r="G61" i="4"/>
  <c r="B4" i="3"/>
  <c r="B4" i="1"/>
  <c r="F7" i="1"/>
  <c r="F8" i="1"/>
  <c r="F9" i="1"/>
  <c r="F10" i="1"/>
  <c r="I61" i="4" l="1"/>
  <c r="S61" i="4" s="1"/>
  <c r="M61" i="4" s="1"/>
  <c r="N61" i="4" s="1"/>
  <c r="R58" i="4"/>
  <c r="R56" i="4"/>
  <c r="R57" i="4"/>
  <c r="R55" i="4"/>
  <c r="R52" i="4"/>
  <c r="R51" i="4"/>
  <c r="R49" i="4"/>
  <c r="R50" i="4"/>
  <c r="I43" i="4"/>
  <c r="S43" i="4" s="1"/>
  <c r="M43" i="4" s="1"/>
  <c r="N43" i="4" s="1"/>
  <c r="R40" i="4"/>
  <c r="R38" i="4"/>
  <c r="R39" i="4"/>
  <c r="R37" i="4"/>
  <c r="R34" i="4"/>
  <c r="R32" i="4"/>
  <c r="R33" i="4"/>
  <c r="R31" i="4"/>
  <c r="I25" i="4"/>
  <c r="S25" i="4" s="1"/>
  <c r="M25" i="4" s="1"/>
  <c r="N25" i="4" s="1"/>
  <c r="I13" i="4"/>
  <c r="M13" i="4" s="1"/>
  <c r="I7" i="4"/>
  <c r="S7" i="4" s="1"/>
  <c r="M7" i="4" s="1"/>
  <c r="N7" i="4" s="1"/>
  <c r="I19" i="4"/>
  <c r="S19" i="4" s="1"/>
  <c r="M19" i="4" s="1"/>
  <c r="N19" i="4" s="1"/>
  <c r="N61" i="1"/>
  <c r="R64" i="4" l="1"/>
  <c r="R62" i="4"/>
  <c r="R63" i="4"/>
  <c r="R61" i="4"/>
  <c r="R46" i="4"/>
  <c r="R44" i="4"/>
  <c r="R45" i="4"/>
  <c r="R43" i="4"/>
  <c r="R27" i="4"/>
  <c r="R25" i="4"/>
  <c r="R28" i="4"/>
  <c r="R26" i="4"/>
  <c r="N13" i="4"/>
  <c r="R13" i="4" s="1"/>
  <c r="R19" i="4"/>
  <c r="R8" i="4"/>
  <c r="R64" i="1"/>
  <c r="F64" i="1"/>
  <c r="G64" i="1" s="1"/>
  <c r="R63" i="1"/>
  <c r="F63" i="1"/>
  <c r="G63" i="1" s="1"/>
  <c r="R62" i="1"/>
  <c r="F62" i="1"/>
  <c r="G62" i="1" s="1"/>
  <c r="R61" i="1"/>
  <c r="O61" i="1"/>
  <c r="P61" i="1" s="1"/>
  <c r="L61" i="1"/>
  <c r="G61" i="1"/>
  <c r="I61" i="1" s="1"/>
  <c r="F61" i="1"/>
  <c r="H61" i="1" s="1"/>
  <c r="G58" i="1"/>
  <c r="F58" i="1"/>
  <c r="H58" i="1" s="1"/>
  <c r="F57" i="1"/>
  <c r="G57" i="1" s="1"/>
  <c r="G56" i="1"/>
  <c r="F56" i="1"/>
  <c r="H56" i="1" s="1"/>
  <c r="O55" i="1"/>
  <c r="P55" i="1" s="1"/>
  <c r="L55" i="1"/>
  <c r="F55" i="1"/>
  <c r="G55" i="1" s="1"/>
  <c r="F52" i="1"/>
  <c r="G52" i="1" s="1"/>
  <c r="G51" i="1"/>
  <c r="F51" i="1"/>
  <c r="H51" i="1" s="1"/>
  <c r="F50" i="1"/>
  <c r="G50" i="1" s="1"/>
  <c r="O49" i="1"/>
  <c r="P49" i="1" s="1"/>
  <c r="L49" i="1"/>
  <c r="G49" i="1"/>
  <c r="F49" i="1"/>
  <c r="H49" i="1" s="1"/>
  <c r="F46" i="1"/>
  <c r="G46" i="1" s="1"/>
  <c r="G45" i="1"/>
  <c r="F45" i="1"/>
  <c r="H45" i="1" s="1"/>
  <c r="F44" i="1"/>
  <c r="G44" i="1" s="1"/>
  <c r="O43" i="1"/>
  <c r="P43" i="1" s="1"/>
  <c r="L43" i="1"/>
  <c r="G43" i="1"/>
  <c r="F43" i="1"/>
  <c r="H43" i="1" s="1"/>
  <c r="G40" i="1"/>
  <c r="F40" i="1"/>
  <c r="H40" i="1" s="1"/>
  <c r="R40" i="1" s="1"/>
  <c r="G39" i="1"/>
  <c r="F39" i="1"/>
  <c r="H39" i="1" s="1"/>
  <c r="R39" i="1" s="1"/>
  <c r="G38" i="1"/>
  <c r="F38" i="1"/>
  <c r="H38" i="1" s="1"/>
  <c r="R38" i="1" s="1"/>
  <c r="O37" i="1"/>
  <c r="P37" i="1" s="1"/>
  <c r="L37" i="1"/>
  <c r="F37" i="1"/>
  <c r="G37" i="1" s="1"/>
  <c r="I37" i="1" s="1"/>
  <c r="S37" i="1" s="1"/>
  <c r="M37" i="1" s="1"/>
  <c r="N37" i="1" s="1"/>
  <c r="G34" i="1"/>
  <c r="F34" i="1"/>
  <c r="H34" i="1" s="1"/>
  <c r="F33" i="1"/>
  <c r="G33" i="1" s="1"/>
  <c r="G32" i="1"/>
  <c r="F32" i="1"/>
  <c r="H32" i="1" s="1"/>
  <c r="O31" i="1"/>
  <c r="P31" i="1" s="1"/>
  <c r="L31" i="1"/>
  <c r="F31" i="1"/>
  <c r="G31" i="1" s="1"/>
  <c r="F28" i="1"/>
  <c r="H28" i="1" s="1"/>
  <c r="F27" i="1"/>
  <c r="G27" i="1" s="1"/>
  <c r="G26" i="1"/>
  <c r="F26" i="1"/>
  <c r="H26" i="1" s="1"/>
  <c r="O25" i="1"/>
  <c r="P25" i="1" s="1"/>
  <c r="L25" i="1"/>
  <c r="F25" i="1"/>
  <c r="G25" i="1" s="1"/>
  <c r="F22" i="1"/>
  <c r="H22" i="1" s="1"/>
  <c r="F21" i="1"/>
  <c r="H21" i="1" s="1"/>
  <c r="F20" i="1"/>
  <c r="H20" i="1" s="1"/>
  <c r="O19" i="1"/>
  <c r="P19" i="1" s="1"/>
  <c r="L19" i="1"/>
  <c r="F19" i="1"/>
  <c r="H19" i="1" s="1"/>
  <c r="F16" i="1"/>
  <c r="H16" i="1" s="1"/>
  <c r="F15" i="1"/>
  <c r="H15" i="1" s="1"/>
  <c r="F14" i="1"/>
  <c r="H14" i="1" s="1"/>
  <c r="O13" i="1"/>
  <c r="P13" i="1" s="1"/>
  <c r="L13" i="1"/>
  <c r="F13" i="1"/>
  <c r="G13" i="1" s="1"/>
  <c r="G10" i="1"/>
  <c r="G9" i="1"/>
  <c r="G8" i="1"/>
  <c r="O7" i="1"/>
  <c r="P7" i="1" s="1"/>
  <c r="L7" i="1"/>
  <c r="G7" i="1"/>
  <c r="F64" i="3"/>
  <c r="G64" i="3" s="1"/>
  <c r="F63" i="3"/>
  <c r="G63" i="3" s="1"/>
  <c r="F62" i="3"/>
  <c r="G62" i="3" s="1"/>
  <c r="P61" i="3"/>
  <c r="O61" i="3"/>
  <c r="L61" i="3"/>
  <c r="F61" i="3"/>
  <c r="G61" i="3" s="1"/>
  <c r="I61" i="3" s="1"/>
  <c r="M61" i="3" s="1"/>
  <c r="N61" i="3" s="1"/>
  <c r="R58" i="3"/>
  <c r="H58" i="3"/>
  <c r="G58" i="3"/>
  <c r="F58" i="3"/>
  <c r="R57" i="3"/>
  <c r="H57" i="3"/>
  <c r="G57" i="3"/>
  <c r="F57" i="3"/>
  <c r="R56" i="3"/>
  <c r="H56" i="3"/>
  <c r="G56" i="3"/>
  <c r="F56" i="3"/>
  <c r="R55" i="3"/>
  <c r="P55" i="3"/>
  <c r="O55" i="3"/>
  <c r="N55" i="3"/>
  <c r="M55" i="3"/>
  <c r="L55" i="3"/>
  <c r="I55" i="3"/>
  <c r="H55" i="3"/>
  <c r="G55" i="3"/>
  <c r="F55" i="3"/>
  <c r="F52" i="3"/>
  <c r="G52" i="3" s="1"/>
  <c r="F51" i="3"/>
  <c r="G51" i="3" s="1"/>
  <c r="F50" i="3"/>
  <c r="G50" i="3" s="1"/>
  <c r="P49" i="3"/>
  <c r="O49" i="3"/>
  <c r="L49" i="3"/>
  <c r="F49" i="3"/>
  <c r="G49" i="3" s="1"/>
  <c r="I49" i="3" s="1"/>
  <c r="M49" i="3" s="1"/>
  <c r="N49" i="3" s="1"/>
  <c r="F46" i="3"/>
  <c r="H46" i="3" s="1"/>
  <c r="F45" i="3"/>
  <c r="H45" i="3" s="1"/>
  <c r="F44" i="3"/>
  <c r="H44" i="3" s="1"/>
  <c r="O43" i="3"/>
  <c r="P43" i="3" s="1"/>
  <c r="M43" i="3"/>
  <c r="N43" i="3" s="1"/>
  <c r="L43" i="3"/>
  <c r="H43" i="3"/>
  <c r="G43" i="3"/>
  <c r="F43" i="3"/>
  <c r="H40" i="3"/>
  <c r="G40" i="3"/>
  <c r="F40" i="3"/>
  <c r="H39" i="3"/>
  <c r="G39" i="3"/>
  <c r="F39" i="3"/>
  <c r="H38" i="3"/>
  <c r="G38" i="3"/>
  <c r="F38" i="3"/>
  <c r="O37" i="3"/>
  <c r="P37" i="3" s="1"/>
  <c r="M37" i="3"/>
  <c r="N37" i="3" s="1"/>
  <c r="L37" i="3"/>
  <c r="F37" i="3"/>
  <c r="H37" i="3" s="1"/>
  <c r="F34" i="3"/>
  <c r="H34" i="3" s="1"/>
  <c r="F33" i="3"/>
  <c r="H33" i="3" s="1"/>
  <c r="F32" i="3"/>
  <c r="H32" i="3" s="1"/>
  <c r="P31" i="3"/>
  <c r="O31" i="3"/>
  <c r="M31" i="3"/>
  <c r="N31" i="3" s="1"/>
  <c r="L31" i="3"/>
  <c r="H31" i="3"/>
  <c r="G31" i="3"/>
  <c r="F31" i="3"/>
  <c r="F28" i="3"/>
  <c r="H28" i="3" s="1"/>
  <c r="F27" i="3"/>
  <c r="H27" i="3" s="1"/>
  <c r="F26" i="3"/>
  <c r="H26" i="3" s="1"/>
  <c r="O25" i="3"/>
  <c r="P25" i="3" s="1"/>
  <c r="L25" i="3"/>
  <c r="F25" i="3"/>
  <c r="H25" i="3" s="1"/>
  <c r="F22" i="3"/>
  <c r="G22" i="3" s="1"/>
  <c r="F21" i="3"/>
  <c r="G21" i="3" s="1"/>
  <c r="F20" i="3"/>
  <c r="G20" i="3" s="1"/>
  <c r="O19" i="3"/>
  <c r="P19" i="3" s="1"/>
  <c r="L19" i="3"/>
  <c r="F19" i="3"/>
  <c r="G19" i="3" s="1"/>
  <c r="I19" i="3" s="1"/>
  <c r="M19" i="3" s="1"/>
  <c r="N19" i="3" s="1"/>
  <c r="F16" i="3"/>
  <c r="H16" i="3" s="1"/>
  <c r="G15" i="3"/>
  <c r="F15" i="3"/>
  <c r="H15" i="3" s="1"/>
  <c r="G14" i="3"/>
  <c r="F14" i="3"/>
  <c r="H14" i="3" s="1"/>
  <c r="P13" i="3"/>
  <c r="O13" i="3"/>
  <c r="L13" i="3"/>
  <c r="F13" i="3"/>
  <c r="H13" i="3" s="1"/>
  <c r="F10" i="3"/>
  <c r="G10" i="3" s="1"/>
  <c r="F9" i="3"/>
  <c r="G9" i="3" s="1"/>
  <c r="F8" i="3"/>
  <c r="G8" i="3" s="1"/>
  <c r="O7" i="3"/>
  <c r="P7" i="3" s="1"/>
  <c r="L7" i="3"/>
  <c r="F7" i="3"/>
  <c r="G7" i="3" s="1"/>
  <c r="R14" i="4" l="1"/>
  <c r="R16" i="4"/>
  <c r="R15" i="4"/>
  <c r="R22" i="4"/>
  <c r="R20" i="4"/>
  <c r="R21" i="4"/>
  <c r="R7" i="4"/>
  <c r="R10" i="4"/>
  <c r="R9" i="4"/>
  <c r="R43" i="3"/>
  <c r="R46" i="3"/>
  <c r="R44" i="3"/>
  <c r="R45" i="3"/>
  <c r="G44" i="3"/>
  <c r="I43" i="3" s="1"/>
  <c r="G45" i="3"/>
  <c r="G46" i="3"/>
  <c r="R38" i="3"/>
  <c r="R40" i="3"/>
  <c r="R39" i="3"/>
  <c r="R37" i="3"/>
  <c r="G37" i="3"/>
  <c r="I37" i="3" s="1"/>
  <c r="R34" i="3"/>
  <c r="R32" i="3"/>
  <c r="R33" i="3"/>
  <c r="R31" i="3"/>
  <c r="G32" i="3"/>
  <c r="I31" i="3" s="1"/>
  <c r="G33" i="3"/>
  <c r="G34" i="3"/>
  <c r="G27" i="3"/>
  <c r="G26" i="3"/>
  <c r="G28" i="3"/>
  <c r="G16" i="3"/>
  <c r="G25" i="3"/>
  <c r="G13" i="3"/>
  <c r="I13" i="3" s="1"/>
  <c r="M13" i="3" s="1"/>
  <c r="N13" i="3" s="1"/>
  <c r="R14" i="3" s="1"/>
  <c r="G28" i="1"/>
  <c r="G19" i="1"/>
  <c r="H62" i="1"/>
  <c r="H63" i="1"/>
  <c r="H64" i="1"/>
  <c r="S61" i="1"/>
  <c r="M61" i="1" s="1"/>
  <c r="I43" i="1"/>
  <c r="S43" i="1" s="1"/>
  <c r="M43" i="1" s="1"/>
  <c r="N43" i="1" s="1"/>
  <c r="R44" i="1" s="1"/>
  <c r="H44" i="1"/>
  <c r="H46" i="1"/>
  <c r="R46" i="1" s="1"/>
  <c r="I55" i="1"/>
  <c r="S55" i="1" s="1"/>
  <c r="M55" i="1" s="1"/>
  <c r="N55" i="1" s="1"/>
  <c r="R58" i="1"/>
  <c r="H55" i="1"/>
  <c r="H57" i="1"/>
  <c r="R57" i="1" s="1"/>
  <c r="I49" i="1"/>
  <c r="S49" i="1" s="1"/>
  <c r="M49" i="1" s="1"/>
  <c r="N49" i="1" s="1"/>
  <c r="R50" i="1" s="1"/>
  <c r="H50" i="1"/>
  <c r="H52" i="1"/>
  <c r="R52" i="1" s="1"/>
  <c r="H37" i="1"/>
  <c r="R37" i="1" s="1"/>
  <c r="I31" i="1"/>
  <c r="S31" i="1" s="1"/>
  <c r="M31" i="1" s="1"/>
  <c r="N31" i="1" s="1"/>
  <c r="R34" i="1" s="1"/>
  <c r="H31" i="1"/>
  <c r="R31" i="1" s="1"/>
  <c r="H33" i="1"/>
  <c r="I25" i="1"/>
  <c r="S25" i="1" s="1"/>
  <c r="M25" i="1" s="1"/>
  <c r="N25" i="1" s="1"/>
  <c r="R28" i="1" s="1"/>
  <c r="H25" i="1"/>
  <c r="H27" i="1"/>
  <c r="G21" i="1"/>
  <c r="G14" i="1"/>
  <c r="G15" i="1"/>
  <c r="G16" i="1"/>
  <c r="I7" i="3"/>
  <c r="M7" i="3" s="1"/>
  <c r="N7" i="3" s="1"/>
  <c r="H19" i="3"/>
  <c r="R19" i="3" s="1"/>
  <c r="H20" i="3"/>
  <c r="R20" i="3" s="1"/>
  <c r="H21" i="3"/>
  <c r="R21" i="3" s="1"/>
  <c r="H22" i="3"/>
  <c r="R22" i="3" s="1"/>
  <c r="H49" i="3"/>
  <c r="R49" i="3" s="1"/>
  <c r="H50" i="3"/>
  <c r="R50" i="3" s="1"/>
  <c r="H51" i="3"/>
  <c r="R51" i="3" s="1"/>
  <c r="H52" i="3"/>
  <c r="R52" i="3" s="1"/>
  <c r="H61" i="3"/>
  <c r="R61" i="3" s="1"/>
  <c r="H62" i="3"/>
  <c r="R62" i="3" s="1"/>
  <c r="H63" i="3"/>
  <c r="R63" i="3" s="1"/>
  <c r="H64" i="3"/>
  <c r="R64" i="3" s="1"/>
  <c r="G20" i="1"/>
  <c r="G22" i="1"/>
  <c r="H13" i="1"/>
  <c r="R49" i="1"/>
  <c r="R51" i="1"/>
  <c r="R55" i="1"/>
  <c r="R56" i="1"/>
  <c r="R32" i="1"/>
  <c r="R43" i="1"/>
  <c r="R45" i="1"/>
  <c r="R25" i="1"/>
  <c r="R27" i="1"/>
  <c r="I7" i="1"/>
  <c r="S7" i="1" s="1"/>
  <c r="M7" i="1" s="1"/>
  <c r="N7" i="1" s="1"/>
  <c r="H7" i="1"/>
  <c r="H8" i="1"/>
  <c r="H9" i="1"/>
  <c r="H10" i="1"/>
  <c r="H7" i="3"/>
  <c r="R7" i="3" s="1"/>
  <c r="H8" i="3"/>
  <c r="H9" i="3"/>
  <c r="R9" i="3" s="1"/>
  <c r="H10" i="3"/>
  <c r="Q4" i="4" l="1"/>
  <c r="I25" i="3"/>
  <c r="M25" i="3" s="1"/>
  <c r="N25" i="3" s="1"/>
  <c r="R13" i="3"/>
  <c r="R15" i="3"/>
  <c r="R16" i="3"/>
  <c r="I19" i="1"/>
  <c r="S19" i="1" s="1"/>
  <c r="M19" i="1" s="1"/>
  <c r="N19" i="1" s="1"/>
  <c r="R21" i="1" s="1"/>
  <c r="I13" i="1"/>
  <c r="S13" i="1" s="1"/>
  <c r="M13" i="1" s="1"/>
  <c r="N13" i="1" s="1"/>
  <c r="R8" i="1"/>
  <c r="R7" i="1"/>
  <c r="R10" i="3"/>
  <c r="R8" i="3"/>
  <c r="R10" i="1"/>
  <c r="R33" i="1"/>
  <c r="R26" i="1"/>
  <c r="R14" i="1"/>
  <c r="R16" i="1"/>
  <c r="R15" i="1"/>
  <c r="R13" i="1"/>
  <c r="R9" i="1"/>
  <c r="R20" i="1" l="1"/>
  <c r="R19" i="1"/>
  <c r="R22" i="1"/>
  <c r="R27" i="3"/>
  <c r="R25" i="3"/>
  <c r="Q4" i="3" s="1"/>
  <c r="R26" i="3"/>
  <c r="R28" i="3"/>
  <c r="Q4" i="1" l="1"/>
</calcChain>
</file>

<file path=xl/sharedStrings.xml><?xml version="1.0" encoding="utf-8"?>
<sst xmlns="http://schemas.openxmlformats.org/spreadsheetml/2006/main" count="652" uniqueCount="80">
  <si>
    <t>Notes</t>
  </si>
  <si>
    <t>NOM</t>
  </si>
  <si>
    <t>SEXE</t>
  </si>
  <si>
    <t xml:space="preserve">RELAIS </t>
  </si>
  <si>
    <t>CLASSE</t>
  </si>
  <si>
    <t>ACTIVITÉ</t>
  </si>
  <si>
    <t>50mG</t>
  </si>
  <si>
    <t>4x50mF</t>
  </si>
  <si>
    <t>4x50mG</t>
  </si>
  <si>
    <t>50m F</t>
  </si>
  <si>
    <t>1er 50M</t>
  </si>
  <si>
    <t>2ème 50M</t>
  </si>
  <si>
    <t>4x50 ordre 1234</t>
  </si>
  <si>
    <t>4x50 ordre 2143</t>
  </si>
  <si>
    <t>G</t>
  </si>
  <si>
    <t>F</t>
  </si>
  <si>
    <t>Meilleur 50M</t>
  </si>
  <si>
    <t>Total                   4 relayeurs</t>
  </si>
  <si>
    <t>Meilleur 4x50M</t>
  </si>
  <si>
    <t>Différence</t>
  </si>
  <si>
    <t>Total 2 RELAIS</t>
  </si>
  <si>
    <t>Total /20</t>
  </si>
  <si>
    <t>Béatriz</t>
  </si>
  <si>
    <t>Charlotte</t>
  </si>
  <si>
    <t>Lassana</t>
  </si>
  <si>
    <t>Clara</t>
  </si>
  <si>
    <t>Djeguy</t>
  </si>
  <si>
    <t>Dimitri</t>
  </si>
  <si>
    <t>Samantail</t>
  </si>
  <si>
    <t>Christian</t>
  </si>
  <si>
    <t>Alex</t>
  </si>
  <si>
    <t>Ahmed</t>
  </si>
  <si>
    <t>Mounir</t>
  </si>
  <si>
    <t>Mickael</t>
  </si>
  <si>
    <t>Kaly</t>
  </si>
  <si>
    <t>Dylan</t>
  </si>
  <si>
    <t>Ariles</t>
  </si>
  <si>
    <t>Julien</t>
  </si>
  <si>
    <t>TERM GT</t>
  </si>
  <si>
    <t>LYCÉE</t>
  </si>
  <si>
    <t>BLUM</t>
  </si>
  <si>
    <t>Estelle</t>
  </si>
  <si>
    <t>Pirakavi</t>
  </si>
  <si>
    <t>Anna</t>
  </si>
  <si>
    <t>Iris</t>
  </si>
  <si>
    <t>Rania</t>
  </si>
  <si>
    <t>Mahawa</t>
  </si>
  <si>
    <t>Fanta</t>
  </si>
  <si>
    <t>Merciel</t>
  </si>
  <si>
    <t>Myriam</t>
  </si>
  <si>
    <t>Aminata</t>
  </si>
  <si>
    <t>Léanne</t>
  </si>
  <si>
    <t>Laysa</t>
  </si>
  <si>
    <t>Mélie</t>
  </si>
  <si>
    <t>Sherazade</t>
  </si>
  <si>
    <t>Chinese</t>
  </si>
  <si>
    <t>Kenza</t>
  </si>
  <si>
    <t>A</t>
  </si>
  <si>
    <t>B</t>
  </si>
  <si>
    <t>C</t>
  </si>
  <si>
    <t>D</t>
  </si>
  <si>
    <t>meilleure performance sur 50 m solo</t>
  </si>
  <si>
    <t>Temps CUMULES des 2 relais  4 fois 50 m</t>
  </si>
  <si>
    <t>efficacité transmission</t>
  </si>
  <si>
    <t>Temps</t>
  </si>
  <si>
    <t>Note</t>
  </si>
  <si>
    <t>Ecart en secondes</t>
  </si>
  <si>
    <t>filles</t>
  </si>
  <si>
    <t>garçons</t>
  </si>
  <si>
    <t>/ 05</t>
  </si>
  <si>
    <t>T relais – T ind</t>
  </si>
  <si>
    <t>/5</t>
  </si>
  <si>
    <t>Note   4pts</t>
  </si>
  <si>
    <t>Note   5pts</t>
  </si>
  <si>
    <t>Échauffement     5pts</t>
  </si>
  <si>
    <t>Note   10pts</t>
  </si>
  <si>
    <t>Transmission   2pts</t>
  </si>
  <si>
    <t>Total                   4 Relayeurs</t>
  </si>
  <si>
    <t xml:space="preserve">               Ne pas oublier de remplir la colonne SEXE (G ou F)                           Noter les temps sous la forme 5,56                                 Ne pas écrire dans les cellules "colorées"</t>
  </si>
  <si>
    <t>xxxx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</si>
</sst>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0.0"/>
    <numFmt numFmtId="165" formatCode="0.0%"/>
    <numFmt numFmtId="166" formatCode="dd/mm/yy;@"/>
    <numFmt numFmtId="167" formatCode="&quot; Moyenne de &quot;0.00"/>
  </numFmts>
  <fonts count="28" x14ac:knownFonts="1">
    <font>
      <sz val="10"/>
      <name val="Arial"/>
    </font>
    <font>
      <sz val="9"/>
      <name val="Times New Roman"/>
      <family val="1"/>
    </font>
    <font>
      <b/>
      <sz val="9"/>
      <name val="Times New Roman"/>
      <family val="1"/>
    </font>
    <font>
      <sz val="11"/>
      <name val="Times New Roman"/>
      <family val="1"/>
    </font>
    <font>
      <sz val="10"/>
      <name val="Times New Roman"/>
      <family val="1"/>
    </font>
    <font>
      <b/>
      <sz val="10"/>
      <name val="Times New Roman"/>
      <family val="1"/>
    </font>
    <font>
      <b/>
      <sz val="16"/>
      <name val="Times New Roman"/>
      <family val="1"/>
    </font>
    <font>
      <b/>
      <sz val="10"/>
      <color indexed="8"/>
      <name val="Times New Roman"/>
      <family val="1"/>
    </font>
    <font>
      <sz val="10"/>
      <name val="Arial"/>
      <family val="2"/>
    </font>
    <font>
      <b/>
      <sz val="12"/>
      <name val="Times New Roman"/>
      <family val="1"/>
    </font>
    <font>
      <b/>
      <sz val="8"/>
      <name val="Times New Roman"/>
      <family val="1"/>
    </font>
    <font>
      <sz val="8"/>
      <name val="Times New Roman"/>
      <family val="1"/>
    </font>
    <font>
      <b/>
      <sz val="10"/>
      <color indexed="10"/>
      <name val="Times New Roman"/>
      <family val="1"/>
    </font>
    <font>
      <sz val="16"/>
      <name val="Times New Roman"/>
      <family val="1"/>
    </font>
    <font>
      <sz val="14"/>
      <name val="Times New Roman"/>
      <family val="1"/>
    </font>
    <font>
      <sz val="14"/>
      <name val="Arial"/>
      <family val="2"/>
    </font>
    <font>
      <b/>
      <sz val="10"/>
      <name val="Arial"/>
      <family val="2"/>
    </font>
    <font>
      <sz val="20"/>
      <name val="Times New Roman"/>
      <family val="1"/>
    </font>
    <font>
      <sz val="18"/>
      <name val="Times New Roman"/>
      <family val="1"/>
    </font>
    <font>
      <sz val="18"/>
      <name val="Arial"/>
      <family val="2"/>
    </font>
    <font>
      <sz val="9"/>
      <color theme="0"/>
      <name val="Times New Roman"/>
      <family val="1"/>
    </font>
    <font>
      <sz val="10"/>
      <color theme="0"/>
      <name val="Times New Roman"/>
      <family val="1"/>
    </font>
    <font>
      <sz val="11"/>
      <name val="Arial"/>
      <family val="2"/>
    </font>
    <font>
      <sz val="8"/>
      <name val="Arial"/>
      <family val="2"/>
    </font>
    <font>
      <b/>
      <sz val="9"/>
      <name val="Trebuchet MS"/>
      <family val="2"/>
    </font>
    <font>
      <sz val="10"/>
      <name val="Trebuchet MS"/>
      <family val="2"/>
    </font>
    <font>
      <sz val="9"/>
      <name val="Trebuchet MS"/>
      <family val="2"/>
    </font>
    <font>
      <sz val="10"/>
      <color rgb="FFFF0000"/>
      <name val="Times New Roman"/>
      <family val="1"/>
    </font>
  </fonts>
  <fills count="20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FFFF99"/>
        <bgColor indexed="26"/>
      </patternFill>
    </fill>
    <fill>
      <patternFill patternType="solid">
        <fgColor rgb="FFFFFF99"/>
        <bgColor indexed="23"/>
      </patternFill>
    </fill>
    <fill>
      <patternFill patternType="solid">
        <fgColor indexed="45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gray0625">
        <bgColor indexed="43"/>
      </patternFill>
    </fill>
  </fills>
  <borders count="2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8" fillId="0" borderId="0"/>
  </cellStyleXfs>
  <cellXfs count="175">
    <xf numFmtId="0" fontId="0" fillId="0" borderId="0" xfId="0"/>
    <xf numFmtId="0" fontId="4" fillId="0" borderId="0" xfId="0" applyFont="1" applyAlignment="1" applyProtection="1">
      <alignment horizontal="center"/>
    </xf>
    <xf numFmtId="0" fontId="4" fillId="0" borderId="0" xfId="0" applyFont="1" applyFill="1" applyBorder="1" applyAlignment="1" applyProtection="1">
      <alignment horizontal="center"/>
    </xf>
    <xf numFmtId="0" fontId="4" fillId="0" borderId="0" xfId="0" applyFont="1" applyFill="1" applyBorder="1" applyAlignment="1" applyProtection="1">
      <alignment horizontal="center" vertical="center"/>
    </xf>
    <xf numFmtId="2" fontId="4" fillId="0" borderId="0" xfId="0" applyNumberFormat="1" applyFont="1" applyFill="1" applyBorder="1" applyAlignment="1" applyProtection="1">
      <alignment horizontal="center"/>
    </xf>
    <xf numFmtId="0" fontId="4" fillId="0" borderId="0" xfId="0" applyFont="1" applyFill="1" applyAlignment="1" applyProtection="1">
      <alignment horizontal="center"/>
    </xf>
    <xf numFmtId="0" fontId="1" fillId="3" borderId="1" xfId="0" applyFont="1" applyFill="1" applyBorder="1" applyAlignment="1" applyProtection="1">
      <alignment horizontal="center" wrapText="1"/>
    </xf>
    <xf numFmtId="0" fontId="3" fillId="0" borderId="0" xfId="0" applyFont="1" applyFill="1" applyAlignment="1" applyProtection="1">
      <alignment horizontal="center"/>
    </xf>
    <xf numFmtId="0" fontId="4" fillId="0" borderId="1" xfId="0" applyFont="1" applyBorder="1" applyAlignment="1" applyProtection="1">
      <alignment horizontal="center"/>
    </xf>
    <xf numFmtId="0" fontId="4" fillId="0" borderId="0" xfId="0" applyFont="1" applyAlignment="1" applyProtection="1">
      <alignment horizontal="center"/>
      <protection locked="0"/>
    </xf>
    <xf numFmtId="0" fontId="4" fillId="0" borderId="0" xfId="0" applyFont="1" applyFill="1" applyBorder="1" applyAlignment="1" applyProtection="1">
      <alignment horizontal="center"/>
      <protection locked="0"/>
    </xf>
    <xf numFmtId="0" fontId="11" fillId="0" borderId="0" xfId="0" applyFont="1" applyFill="1" applyBorder="1" applyAlignment="1" applyProtection="1">
      <alignment horizontal="center"/>
    </xf>
    <xf numFmtId="0" fontId="11" fillId="0" borderId="0" xfId="0" applyFont="1" applyAlignment="1" applyProtection="1">
      <alignment horizontal="center"/>
    </xf>
    <xf numFmtId="0" fontId="4" fillId="0" borderId="0" xfId="0" applyFont="1" applyBorder="1" applyAlignment="1" applyProtection="1">
      <alignment horizontal="center"/>
    </xf>
    <xf numFmtId="0" fontId="11" fillId="0" borderId="0" xfId="0" applyFont="1" applyBorder="1" applyAlignment="1" applyProtection="1">
      <alignment horizontal="center"/>
    </xf>
    <xf numFmtId="0" fontId="2" fillId="0" borderId="1" xfId="0" applyFont="1" applyBorder="1" applyAlignment="1" applyProtection="1">
      <alignment horizontal="center" vertical="center" wrapText="1"/>
    </xf>
    <xf numFmtId="0" fontId="2" fillId="0" borderId="0" xfId="0" applyFont="1" applyAlignment="1" applyProtection="1">
      <alignment horizontal="center" vertical="center" wrapText="1"/>
    </xf>
    <xf numFmtId="0" fontId="2" fillId="0" borderId="4" xfId="0" applyFont="1" applyBorder="1" applyAlignment="1" applyProtection="1">
      <alignment horizontal="center" vertical="center" wrapText="1"/>
    </xf>
    <xf numFmtId="0" fontId="2" fillId="7" borderId="5" xfId="0" applyFont="1" applyFill="1" applyBorder="1" applyAlignment="1" applyProtection="1">
      <alignment horizontal="center" vertical="center" wrapText="1"/>
    </xf>
    <xf numFmtId="0" fontId="4" fillId="0" borderId="0" xfId="0" applyFont="1" applyBorder="1" applyAlignment="1" applyProtection="1">
      <alignment horizontal="center"/>
      <protection locked="0"/>
    </xf>
    <xf numFmtId="0" fontId="4" fillId="0" borderId="0" xfId="0" applyFont="1" applyBorder="1" applyAlignment="1" applyProtection="1"/>
    <xf numFmtId="0" fontId="2" fillId="0" borderId="0" xfId="0" applyFont="1" applyAlignment="1" applyProtection="1">
      <alignment horizontal="center" vertical="center" wrapText="1"/>
      <protection locked="0"/>
    </xf>
    <xf numFmtId="2" fontId="4" fillId="0" borderId="0" xfId="0" applyNumberFormat="1" applyFont="1" applyFill="1" applyBorder="1" applyAlignment="1" applyProtection="1">
      <alignment horizontal="center"/>
      <protection locked="0"/>
    </xf>
    <xf numFmtId="0" fontId="4" fillId="0" borderId="0" xfId="0" applyFont="1" applyFill="1" applyBorder="1" applyAlignment="1" applyProtection="1">
      <alignment horizontal="center" vertical="center"/>
      <protection locked="0"/>
    </xf>
    <xf numFmtId="0" fontId="11" fillId="0" borderId="0" xfId="0" applyFont="1" applyFill="1" applyBorder="1" applyAlignment="1" applyProtection="1">
      <alignment horizontal="center"/>
      <protection locked="0"/>
    </xf>
    <xf numFmtId="164" fontId="1" fillId="0" borderId="1" xfId="0" applyNumberFormat="1" applyFont="1" applyBorder="1" applyAlignment="1" applyProtection="1">
      <alignment horizontal="center" wrapText="1"/>
    </xf>
    <xf numFmtId="0" fontId="0" fillId="0" borderId="1" xfId="0" applyFill="1" applyBorder="1" applyAlignment="1">
      <alignment horizontal="center"/>
    </xf>
    <xf numFmtId="164" fontId="0" fillId="0" borderId="1" xfId="0" applyNumberFormat="1" applyBorder="1" applyAlignment="1">
      <alignment horizontal="center"/>
    </xf>
    <xf numFmtId="0" fontId="0" fillId="0" borderId="1" xfId="0" applyBorder="1" applyAlignment="1">
      <alignment horizontal="center"/>
    </xf>
    <xf numFmtId="165" fontId="0" fillId="0" borderId="1" xfId="0" applyNumberFormat="1" applyBorder="1" applyAlignment="1">
      <alignment horizontal="center"/>
    </xf>
    <xf numFmtId="166" fontId="4" fillId="0" borderId="0" xfId="0" applyNumberFormat="1" applyFont="1" applyBorder="1" applyAlignment="1" applyProtection="1">
      <alignment horizontal="center"/>
      <protection locked="0"/>
    </xf>
    <xf numFmtId="0" fontId="9" fillId="8" borderId="0" xfId="0" applyFont="1" applyFill="1" applyBorder="1" applyAlignment="1" applyProtection="1">
      <alignment horizontal="center"/>
    </xf>
    <xf numFmtId="0" fontId="2" fillId="5" borderId="1" xfId="0" applyFont="1" applyFill="1" applyBorder="1" applyAlignment="1" applyProtection="1">
      <alignment horizontal="center" vertical="center" wrapText="1"/>
    </xf>
    <xf numFmtId="0" fontId="4" fillId="0" borderId="14" xfId="0" applyFont="1" applyBorder="1" applyAlignment="1" applyProtection="1">
      <alignment horizontal="center"/>
      <protection locked="0"/>
    </xf>
    <xf numFmtId="0" fontId="4" fillId="0" borderId="15" xfId="0" applyFont="1" applyBorder="1" applyAlignment="1" applyProtection="1">
      <alignment horizontal="center"/>
      <protection locked="0"/>
    </xf>
    <xf numFmtId="0" fontId="4" fillId="0" borderId="16" xfId="0" applyFont="1" applyBorder="1" applyAlignment="1" applyProtection="1">
      <alignment horizontal="center"/>
      <protection locked="0"/>
    </xf>
    <xf numFmtId="2" fontId="4" fillId="2" borderId="14" xfId="0" applyNumberFormat="1" applyFont="1" applyFill="1" applyBorder="1" applyAlignment="1" applyProtection="1">
      <alignment horizontal="center"/>
    </xf>
    <xf numFmtId="164" fontId="5" fillId="5" borderId="14" xfId="0" applyNumberFormat="1" applyFont="1" applyFill="1" applyBorder="1" applyAlignment="1" applyProtection="1">
      <alignment horizontal="center"/>
    </xf>
    <xf numFmtId="2" fontId="4" fillId="2" borderId="15" xfId="0" applyNumberFormat="1" applyFont="1" applyFill="1" applyBorder="1" applyAlignment="1" applyProtection="1">
      <alignment horizontal="center"/>
    </xf>
    <xf numFmtId="164" fontId="5" fillId="5" borderId="15" xfId="0" applyNumberFormat="1" applyFont="1" applyFill="1" applyBorder="1" applyAlignment="1" applyProtection="1">
      <alignment horizontal="center"/>
    </xf>
    <xf numFmtId="2" fontId="4" fillId="2" borderId="16" xfId="0" applyNumberFormat="1" applyFont="1" applyFill="1" applyBorder="1" applyAlignment="1" applyProtection="1">
      <alignment horizontal="center"/>
    </xf>
    <xf numFmtId="164" fontId="5" fillId="5" borderId="16" xfId="0" applyNumberFormat="1" applyFont="1" applyFill="1" applyBorder="1" applyAlignment="1" applyProtection="1">
      <alignment horizontal="center"/>
    </xf>
    <xf numFmtId="164" fontId="4" fillId="6" borderId="14" xfId="0" applyNumberFormat="1" applyFont="1" applyFill="1" applyBorder="1" applyAlignment="1" applyProtection="1">
      <alignment horizontal="center"/>
    </xf>
    <xf numFmtId="164" fontId="4" fillId="6" borderId="15" xfId="0" applyNumberFormat="1" applyFont="1" applyFill="1" applyBorder="1" applyAlignment="1" applyProtection="1">
      <alignment horizontal="center"/>
    </xf>
    <xf numFmtId="0" fontId="1" fillId="10" borderId="1" xfId="0" applyFont="1" applyFill="1" applyBorder="1" applyAlignment="1" applyProtection="1">
      <alignment horizontal="center" wrapText="1"/>
    </xf>
    <xf numFmtId="2" fontId="1" fillId="10" borderId="2" xfId="0" applyNumberFormat="1" applyFont="1" applyFill="1" applyBorder="1" applyAlignment="1" applyProtection="1">
      <alignment horizontal="center" wrapText="1"/>
    </xf>
    <xf numFmtId="0" fontId="1" fillId="11" borderId="1" xfId="0" applyFont="1" applyFill="1" applyBorder="1" applyAlignment="1" applyProtection="1">
      <alignment horizontal="center" wrapText="1"/>
    </xf>
    <xf numFmtId="2" fontId="1" fillId="11" borderId="3" xfId="0" applyNumberFormat="1" applyFont="1" applyFill="1" applyBorder="1" applyAlignment="1" applyProtection="1">
      <alignment horizontal="center" wrapText="1"/>
    </xf>
    <xf numFmtId="2" fontId="1" fillId="11" borderId="1" xfId="0" applyNumberFormat="1" applyFont="1" applyFill="1" applyBorder="1" applyAlignment="1" applyProtection="1">
      <alignment horizontal="center" wrapText="1"/>
    </xf>
    <xf numFmtId="0" fontId="1" fillId="12" borderId="1" xfId="0" applyFont="1" applyFill="1" applyBorder="1" applyAlignment="1" applyProtection="1">
      <alignment horizontal="center" wrapText="1"/>
    </xf>
    <xf numFmtId="2" fontId="1" fillId="12" borderId="1" xfId="0" applyNumberFormat="1" applyFont="1" applyFill="1" applyBorder="1" applyAlignment="1" applyProtection="1">
      <alignment horizontal="center" wrapText="1"/>
    </xf>
    <xf numFmtId="164" fontId="1" fillId="3" borderId="1" xfId="0" applyNumberFormat="1" applyFont="1" applyFill="1" applyBorder="1" applyAlignment="1" applyProtection="1">
      <alignment horizontal="center" wrapText="1"/>
    </xf>
    <xf numFmtId="2" fontId="1" fillId="12" borderId="2" xfId="0" applyNumberFormat="1" applyFont="1" applyFill="1" applyBorder="1" applyAlignment="1" applyProtection="1">
      <alignment horizontal="center" wrapText="1"/>
    </xf>
    <xf numFmtId="0" fontId="10" fillId="0" borderId="0" xfId="0" applyFont="1" applyFill="1" applyBorder="1" applyAlignment="1" applyProtection="1">
      <alignment horizontal="center"/>
      <protection locked="0"/>
    </xf>
    <xf numFmtId="2" fontId="4" fillId="0" borderId="0" xfId="0" applyNumberFormat="1" applyFont="1" applyAlignment="1" applyProtection="1">
      <alignment horizontal="center"/>
      <protection locked="0"/>
    </xf>
    <xf numFmtId="0" fontId="4" fillId="0" borderId="14" xfId="0" applyFont="1" applyBorder="1" applyAlignment="1" applyProtection="1">
      <alignment horizontal="center"/>
    </xf>
    <xf numFmtId="0" fontId="4" fillId="0" borderId="15" xfId="0" applyFont="1" applyBorder="1" applyAlignment="1" applyProtection="1">
      <alignment horizontal="center"/>
    </xf>
    <xf numFmtId="0" fontId="4" fillId="0" borderId="17" xfId="0" applyFont="1" applyBorder="1" applyAlignment="1" applyProtection="1">
      <alignment horizontal="center"/>
    </xf>
    <xf numFmtId="164" fontId="4" fillId="6" borderId="17" xfId="0" applyNumberFormat="1" applyFont="1" applyFill="1" applyBorder="1" applyAlignment="1" applyProtection="1">
      <alignment horizontal="center"/>
    </xf>
    <xf numFmtId="0" fontId="4" fillId="0" borderId="17" xfId="0" applyFont="1" applyBorder="1" applyAlignment="1" applyProtection="1">
      <alignment horizontal="center"/>
      <protection locked="0"/>
    </xf>
    <xf numFmtId="0" fontId="15" fillId="0" borderId="0" xfId="0" applyFont="1" applyBorder="1" applyAlignment="1" applyProtection="1">
      <alignment horizontal="center"/>
      <protection locked="0"/>
    </xf>
    <xf numFmtId="0" fontId="6" fillId="8" borderId="0" xfId="0" applyFont="1" applyFill="1" applyBorder="1" applyAlignment="1" applyProtection="1">
      <alignment horizontal="center"/>
      <protection locked="0"/>
    </xf>
    <xf numFmtId="0" fontId="0" fillId="8" borderId="0" xfId="0" applyFill="1" applyBorder="1" applyAlignment="1" applyProtection="1">
      <alignment horizontal="center"/>
      <protection locked="0"/>
    </xf>
    <xf numFmtId="0" fontId="14" fillId="0" borderId="18" xfId="0" applyFont="1" applyBorder="1" applyAlignment="1" applyProtection="1">
      <alignment horizontal="center"/>
      <protection locked="0"/>
    </xf>
    <xf numFmtId="166" fontId="14" fillId="0" borderId="19" xfId="0" applyNumberFormat="1" applyFont="1" applyBorder="1" applyAlignment="1" applyProtection="1">
      <alignment horizontal="center"/>
      <protection locked="0"/>
    </xf>
    <xf numFmtId="0" fontId="15" fillId="0" borderId="19" xfId="0" applyFont="1" applyBorder="1" applyAlignment="1" applyProtection="1">
      <alignment horizontal="center"/>
      <protection locked="0"/>
    </xf>
    <xf numFmtId="0" fontId="5" fillId="0" borderId="0" xfId="0" applyFont="1" applyFill="1" applyBorder="1" applyAlignment="1" applyProtection="1">
      <alignment horizontal="center" vertical="center"/>
    </xf>
    <xf numFmtId="0" fontId="5" fillId="0" borderId="0" xfId="0" applyFont="1" applyBorder="1" applyAlignment="1" applyProtection="1">
      <alignment horizontal="center" vertical="center"/>
    </xf>
    <xf numFmtId="0" fontId="4" fillId="8" borderId="20" xfId="0" applyFont="1" applyFill="1" applyBorder="1" applyAlignment="1" applyProtection="1">
      <alignment horizontal="center"/>
    </xf>
    <xf numFmtId="0" fontId="4" fillId="0" borderId="5" xfId="0" applyFont="1" applyBorder="1" applyAlignment="1" applyProtection="1">
      <alignment horizontal="center"/>
      <protection locked="0"/>
    </xf>
    <xf numFmtId="0" fontId="4" fillId="0" borderId="22" xfId="0" applyFont="1" applyFill="1" applyBorder="1" applyAlignment="1" applyProtection="1">
      <alignment horizontal="center"/>
      <protection locked="0"/>
    </xf>
    <xf numFmtId="2" fontId="2" fillId="12" borderId="1" xfId="0" applyNumberFormat="1" applyFont="1" applyFill="1" applyBorder="1" applyAlignment="1" applyProtection="1">
      <alignment horizontal="center" wrapText="1"/>
    </xf>
    <xf numFmtId="0" fontId="21" fillId="8" borderId="0" xfId="0" applyFont="1" applyFill="1" applyBorder="1" applyAlignment="1" applyProtection="1">
      <alignment horizontal="center"/>
    </xf>
    <xf numFmtId="0" fontId="21" fillId="8" borderId="0" xfId="0" applyFont="1" applyFill="1" applyBorder="1" applyAlignment="1" applyProtection="1">
      <alignment horizontal="center"/>
      <protection locked="0"/>
    </xf>
    <xf numFmtId="2" fontId="20" fillId="8" borderId="0" xfId="0" applyNumberFormat="1" applyFont="1" applyFill="1" applyBorder="1" applyAlignment="1" applyProtection="1">
      <alignment horizontal="center" wrapText="1"/>
    </xf>
    <xf numFmtId="164" fontId="20" fillId="8" borderId="0" xfId="0" applyNumberFormat="1" applyFont="1" applyFill="1" applyBorder="1" applyAlignment="1" applyProtection="1">
      <alignment horizontal="center" wrapText="1"/>
    </xf>
    <xf numFmtId="0" fontId="4" fillId="13" borderId="14" xfId="0" applyFont="1" applyFill="1" applyBorder="1" applyAlignment="1" applyProtection="1">
      <alignment horizontal="center"/>
      <protection locked="0"/>
    </xf>
    <xf numFmtId="0" fontId="4" fillId="14" borderId="15" xfId="0" applyFont="1" applyFill="1" applyBorder="1" applyAlignment="1" applyProtection="1">
      <alignment horizontal="center"/>
      <protection locked="0"/>
    </xf>
    <xf numFmtId="0" fontId="4" fillId="13" borderId="15" xfId="0" applyFont="1" applyFill="1" applyBorder="1" applyAlignment="1" applyProtection="1">
      <alignment horizontal="center"/>
      <protection locked="0"/>
    </xf>
    <xf numFmtId="0" fontId="4" fillId="13" borderId="16" xfId="0" applyFont="1" applyFill="1" applyBorder="1" applyAlignment="1" applyProtection="1">
      <alignment horizontal="center"/>
      <protection locked="0"/>
    </xf>
    <xf numFmtId="0" fontId="0" fillId="3" borderId="1" xfId="0" applyFill="1" applyBorder="1"/>
    <xf numFmtId="164" fontId="0" fillId="3" borderId="23" xfId="0" applyNumberFormat="1" applyFill="1" applyBorder="1" applyAlignment="1">
      <alignment horizontal="center"/>
    </xf>
    <xf numFmtId="0" fontId="0" fillId="15" borderId="1" xfId="0" applyFill="1" applyBorder="1" applyAlignment="1">
      <alignment horizontal="center"/>
    </xf>
    <xf numFmtId="0" fontId="0" fillId="6" borderId="1" xfId="0" applyFill="1" applyBorder="1" applyAlignment="1">
      <alignment horizontal="center"/>
    </xf>
    <xf numFmtId="0" fontId="0" fillId="3" borderId="1" xfId="0" applyFill="1" applyBorder="1" applyAlignment="1">
      <alignment horizontal="center"/>
    </xf>
    <xf numFmtId="0" fontId="24" fillId="3" borderId="0" xfId="0" applyFont="1" applyFill="1" applyBorder="1" applyAlignment="1">
      <alignment horizontal="center" vertical="top" wrapText="1"/>
    </xf>
    <xf numFmtId="0" fontId="0" fillId="16" borderId="1" xfId="0" applyFill="1" applyBorder="1" applyAlignment="1">
      <alignment horizontal="center"/>
    </xf>
    <xf numFmtId="0" fontId="24" fillId="3" borderId="1" xfId="0" applyFont="1" applyFill="1" applyBorder="1" applyAlignment="1">
      <alignment horizontal="center" vertical="top" wrapText="1"/>
    </xf>
    <xf numFmtId="0" fontId="25" fillId="3" borderId="0" xfId="0" applyFont="1" applyFill="1" applyBorder="1" applyAlignment="1">
      <alignment horizontal="center" vertical="top" wrapText="1"/>
    </xf>
    <xf numFmtId="2" fontId="0" fillId="3" borderId="1" xfId="0" applyNumberFormat="1" applyFill="1" applyBorder="1" applyAlignment="1">
      <alignment horizontal="center"/>
    </xf>
    <xf numFmtId="164" fontId="0" fillId="3" borderId="1" xfId="0" applyNumberFormat="1" applyFill="1" applyBorder="1" applyAlignment="1">
      <alignment horizontal="center"/>
    </xf>
    <xf numFmtId="2" fontId="0" fillId="0" borderId="1" xfId="0" applyNumberFormat="1" applyBorder="1" applyAlignment="1">
      <alignment horizontal="center"/>
    </xf>
    <xf numFmtId="0" fontId="25" fillId="0" borderId="0" xfId="0" applyFont="1" applyFill="1" applyBorder="1" applyAlignment="1">
      <alignment horizontal="center" vertical="top" wrapText="1"/>
    </xf>
    <xf numFmtId="2" fontId="26" fillId="0" borderId="0" xfId="0" applyNumberFormat="1" applyFont="1" applyFill="1" applyBorder="1" applyAlignment="1">
      <alignment horizontal="center" vertical="top" wrapText="1"/>
    </xf>
    <xf numFmtId="0" fontId="0" fillId="0" borderId="0" xfId="0" applyFill="1" applyBorder="1"/>
    <xf numFmtId="0" fontId="2" fillId="17" borderId="1" xfId="0" applyFont="1" applyFill="1" applyBorder="1" applyAlignment="1" applyProtection="1">
      <alignment horizontal="center" vertical="center" wrapText="1"/>
    </xf>
    <xf numFmtId="0" fontId="2" fillId="17" borderId="5" xfId="0" applyFont="1" applyFill="1" applyBorder="1" applyAlignment="1" applyProtection="1">
      <alignment horizontal="center" vertical="center" wrapText="1"/>
    </xf>
    <xf numFmtId="2" fontId="4" fillId="17" borderId="14" xfId="0" applyNumberFormat="1" applyFont="1" applyFill="1" applyBorder="1" applyAlignment="1" applyProtection="1">
      <alignment horizontal="center"/>
    </xf>
    <xf numFmtId="2" fontId="4" fillId="17" borderId="15" xfId="0" applyNumberFormat="1" applyFont="1" applyFill="1" applyBorder="1" applyAlignment="1" applyProtection="1">
      <alignment horizontal="center"/>
    </xf>
    <xf numFmtId="2" fontId="4" fillId="17" borderId="16" xfId="0" applyNumberFormat="1" applyFont="1" applyFill="1" applyBorder="1" applyAlignment="1" applyProtection="1">
      <alignment horizontal="center"/>
    </xf>
    <xf numFmtId="0" fontId="9" fillId="17" borderId="1" xfId="0" applyFont="1" applyFill="1" applyBorder="1" applyAlignment="1" applyProtection="1">
      <alignment horizontal="center" vertical="center" wrapText="1"/>
    </xf>
    <xf numFmtId="0" fontId="4" fillId="9" borderId="1" xfId="0" applyFont="1" applyFill="1" applyBorder="1" applyAlignment="1" applyProtection="1">
      <alignment horizontal="center"/>
    </xf>
    <xf numFmtId="0" fontId="5" fillId="9" borderId="1" xfId="0" applyFont="1" applyFill="1" applyBorder="1" applyAlignment="1" applyProtection="1">
      <alignment horizontal="center"/>
    </xf>
    <xf numFmtId="165" fontId="0" fillId="9" borderId="1" xfId="0" applyNumberFormat="1" applyFill="1" applyBorder="1" applyAlignment="1">
      <alignment horizontal="center"/>
    </xf>
    <xf numFmtId="164" fontId="0" fillId="9" borderId="1" xfId="0" applyNumberFormat="1" applyFill="1" applyBorder="1" applyAlignment="1">
      <alignment horizontal="center"/>
    </xf>
    <xf numFmtId="0" fontId="0" fillId="9" borderId="1" xfId="0" applyFill="1" applyBorder="1" applyAlignment="1">
      <alignment horizontal="center"/>
    </xf>
    <xf numFmtId="0" fontId="12" fillId="0" borderId="21" xfId="0" applyFont="1" applyBorder="1" applyAlignment="1" applyProtection="1">
      <alignment horizontal="center"/>
    </xf>
    <xf numFmtId="0" fontId="0" fillId="0" borderId="21" xfId="0" applyBorder="1" applyAlignment="1">
      <alignment horizontal="center"/>
    </xf>
    <xf numFmtId="0" fontId="0" fillId="0" borderId="4" xfId="0" applyBorder="1" applyAlignment="1">
      <alignment horizontal="center"/>
    </xf>
    <xf numFmtId="0" fontId="3" fillId="0" borderId="24" xfId="0" applyFont="1" applyFill="1" applyBorder="1" applyAlignment="1" applyProtection="1">
      <alignment horizontal="center"/>
    </xf>
    <xf numFmtId="0" fontId="0" fillId="0" borderId="24" xfId="0" applyBorder="1" applyAlignment="1">
      <alignment horizontal="center"/>
    </xf>
    <xf numFmtId="0" fontId="7" fillId="4" borderId="6" xfId="0" applyFont="1" applyFill="1" applyBorder="1" applyAlignment="1" applyProtection="1">
      <alignment horizontal="center" vertical="center"/>
    </xf>
    <xf numFmtId="0" fontId="16" fillId="0" borderId="7" xfId="0" applyFont="1" applyBorder="1" applyAlignment="1">
      <alignment horizontal="center" vertical="center"/>
    </xf>
    <xf numFmtId="0" fontId="16" fillId="0" borderId="8" xfId="0" applyFont="1" applyBorder="1" applyAlignment="1">
      <alignment horizontal="center" vertical="center"/>
    </xf>
    <xf numFmtId="164" fontId="5" fillId="5" borderId="9" xfId="0" applyNumberFormat="1" applyFont="1" applyFill="1" applyBorder="1" applyAlignment="1" applyProtection="1">
      <alignment horizontal="center" vertical="center"/>
    </xf>
    <xf numFmtId="164" fontId="5" fillId="5" borderId="10" xfId="0" applyNumberFormat="1" applyFont="1" applyFill="1" applyBorder="1" applyAlignment="1" applyProtection="1">
      <alignment horizontal="center" vertical="center"/>
    </xf>
    <xf numFmtId="164" fontId="5" fillId="5" borderId="2" xfId="0" applyNumberFormat="1" applyFont="1" applyFill="1" applyBorder="1" applyAlignment="1" applyProtection="1">
      <alignment horizontal="center" vertical="center"/>
    </xf>
    <xf numFmtId="2" fontId="4" fillId="17" borderId="9" xfId="0" applyNumberFormat="1" applyFont="1" applyFill="1" applyBorder="1" applyAlignment="1" applyProtection="1">
      <alignment horizontal="center" vertical="center"/>
    </xf>
    <xf numFmtId="2" fontId="4" fillId="17" borderId="10" xfId="0" applyNumberFormat="1" applyFont="1" applyFill="1" applyBorder="1" applyAlignment="1" applyProtection="1">
      <alignment horizontal="center" vertical="center"/>
    </xf>
    <xf numFmtId="2" fontId="4" fillId="17" borderId="2" xfId="0" applyNumberFormat="1" applyFont="1" applyFill="1" applyBorder="1" applyAlignment="1" applyProtection="1">
      <alignment horizontal="center" vertical="center"/>
    </xf>
    <xf numFmtId="164" fontId="5" fillId="5" borderId="1" xfId="0" applyNumberFormat="1" applyFont="1" applyFill="1" applyBorder="1" applyAlignment="1" applyProtection="1">
      <alignment horizontal="center" vertical="center"/>
    </xf>
    <xf numFmtId="10" fontId="4" fillId="17" borderId="1" xfId="0" applyNumberFormat="1" applyFont="1" applyFill="1" applyBorder="1" applyAlignment="1" applyProtection="1">
      <alignment horizontal="center" vertical="center"/>
    </xf>
    <xf numFmtId="0" fontId="17" fillId="0" borderId="9" xfId="0" applyFont="1" applyFill="1" applyBorder="1" applyAlignment="1" applyProtection="1">
      <alignment horizontal="center" vertical="center"/>
      <protection locked="0"/>
    </xf>
    <xf numFmtId="0" fontId="17" fillId="0" borderId="10" xfId="0" applyFont="1" applyFill="1" applyBorder="1" applyAlignment="1" applyProtection="1">
      <alignment horizontal="center" vertical="center"/>
      <protection locked="0"/>
    </xf>
    <xf numFmtId="0" fontId="17" fillId="0" borderId="2" xfId="0" applyFont="1" applyFill="1" applyBorder="1" applyAlignment="1" applyProtection="1">
      <alignment horizontal="center" vertical="center"/>
      <protection locked="0"/>
    </xf>
    <xf numFmtId="2" fontId="5" fillId="17" borderId="9" xfId="0" applyNumberFormat="1" applyFont="1" applyFill="1" applyBorder="1" applyAlignment="1" applyProtection="1">
      <alignment horizontal="center" vertical="center"/>
    </xf>
    <xf numFmtId="2" fontId="5" fillId="17" borderId="10" xfId="0" applyNumberFormat="1" applyFont="1" applyFill="1" applyBorder="1" applyAlignment="1" applyProtection="1">
      <alignment horizontal="center" vertical="center"/>
    </xf>
    <xf numFmtId="2" fontId="5" fillId="17" borderId="2" xfId="0" applyNumberFormat="1" applyFont="1" applyFill="1" applyBorder="1" applyAlignment="1" applyProtection="1">
      <alignment horizontal="center" vertical="center"/>
    </xf>
    <xf numFmtId="2" fontId="4" fillId="8" borderId="1" xfId="0" applyNumberFormat="1" applyFont="1" applyFill="1" applyBorder="1" applyAlignment="1" applyProtection="1">
      <alignment horizontal="center" vertical="center"/>
      <protection locked="0"/>
    </xf>
    <xf numFmtId="2" fontId="4" fillId="8" borderId="9" xfId="0" applyNumberFormat="1" applyFont="1" applyFill="1" applyBorder="1" applyAlignment="1" applyProtection="1">
      <alignment horizontal="center" vertical="center"/>
      <protection locked="0"/>
    </xf>
    <xf numFmtId="2" fontId="4" fillId="8" borderId="10" xfId="0" applyNumberFormat="1" applyFont="1" applyFill="1" applyBorder="1" applyAlignment="1" applyProtection="1">
      <alignment horizontal="center" vertical="center"/>
      <protection locked="0"/>
    </xf>
    <xf numFmtId="2" fontId="4" fillId="8" borderId="2" xfId="0" applyNumberFormat="1" applyFont="1" applyFill="1" applyBorder="1" applyAlignment="1" applyProtection="1">
      <alignment horizontal="center" vertical="center"/>
      <protection locked="0"/>
    </xf>
    <xf numFmtId="0" fontId="18" fillId="9" borderId="6" xfId="0" applyFont="1" applyFill="1" applyBorder="1" applyAlignment="1" applyProtection="1">
      <alignment horizontal="center"/>
      <protection locked="0"/>
    </xf>
    <xf numFmtId="0" fontId="19" fillId="9" borderId="7" xfId="0" applyFont="1" applyFill="1" applyBorder="1" applyAlignment="1" applyProtection="1">
      <alignment horizontal="center"/>
      <protection locked="0"/>
    </xf>
    <xf numFmtId="0" fontId="19" fillId="9" borderId="8" xfId="0" applyFont="1" applyFill="1" applyBorder="1" applyAlignment="1" applyProtection="1">
      <alignment horizontal="center"/>
      <protection locked="0"/>
    </xf>
    <xf numFmtId="167" fontId="5" fillId="4" borderId="6" xfId="0" applyNumberFormat="1" applyFont="1" applyFill="1" applyBorder="1" applyAlignment="1" applyProtection="1">
      <alignment horizontal="center" vertical="center"/>
    </xf>
    <xf numFmtId="167" fontId="16" fillId="0" borderId="8" xfId="0" applyNumberFormat="1" applyFont="1" applyBorder="1" applyAlignment="1">
      <alignment horizontal="center" vertical="center"/>
    </xf>
    <xf numFmtId="0" fontId="9" fillId="9" borderId="6" xfId="0" applyFont="1" applyFill="1" applyBorder="1" applyAlignment="1" applyProtection="1">
      <alignment horizontal="center"/>
      <protection locked="0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13" fillId="9" borderId="6" xfId="0" applyFont="1" applyFill="1" applyBorder="1" applyAlignment="1" applyProtection="1">
      <alignment horizontal="center"/>
    </xf>
    <xf numFmtId="0" fontId="9" fillId="9" borderId="6" xfId="0" applyFont="1" applyFill="1" applyBorder="1" applyAlignment="1" applyProtection="1">
      <alignment horizontal="center"/>
    </xf>
    <xf numFmtId="0" fontId="14" fillId="0" borderId="6" xfId="0" applyFont="1" applyBorder="1" applyAlignment="1" applyProtection="1">
      <alignment horizontal="center"/>
      <protection locked="0"/>
    </xf>
    <xf numFmtId="0" fontId="15" fillId="0" borderId="7" xfId="0" applyFont="1" applyBorder="1" applyAlignment="1" applyProtection="1">
      <alignment horizontal="center"/>
      <protection locked="0"/>
    </xf>
    <xf numFmtId="0" fontId="15" fillId="0" borderId="8" xfId="0" applyFont="1" applyBorder="1" applyAlignment="1" applyProtection="1">
      <alignment horizontal="center"/>
      <protection locked="0"/>
    </xf>
    <xf numFmtId="0" fontId="6" fillId="8" borderId="11" xfId="0" applyFont="1" applyFill="1" applyBorder="1" applyAlignment="1" applyProtection="1">
      <alignment horizontal="center"/>
      <protection locked="0"/>
    </xf>
    <xf numFmtId="0" fontId="0" fillId="8" borderId="12" xfId="0" applyFill="1" applyBorder="1" applyAlignment="1" applyProtection="1">
      <alignment horizontal="center"/>
      <protection locked="0"/>
    </xf>
    <xf numFmtId="0" fontId="0" fillId="8" borderId="13" xfId="0" applyFill="1" applyBorder="1" applyAlignment="1" applyProtection="1">
      <alignment horizontal="center"/>
      <protection locked="0"/>
    </xf>
    <xf numFmtId="166" fontId="14" fillId="0" borderId="6" xfId="0" applyNumberFormat="1" applyFont="1" applyBorder="1" applyAlignment="1" applyProtection="1">
      <alignment horizontal="center"/>
      <protection locked="0"/>
    </xf>
    <xf numFmtId="0" fontId="12" fillId="0" borderId="0" xfId="0" applyFont="1" applyAlignment="1" applyProtection="1">
      <alignment horizontal="center"/>
    </xf>
    <xf numFmtId="2" fontId="4" fillId="17" borderId="1" xfId="0" applyNumberFormat="1" applyFont="1" applyFill="1" applyBorder="1" applyAlignment="1" applyProtection="1">
      <alignment horizontal="center" vertical="center"/>
    </xf>
    <xf numFmtId="2" fontId="5" fillId="5" borderId="1" xfId="0" applyNumberFormat="1" applyFont="1" applyFill="1" applyBorder="1" applyAlignment="1" applyProtection="1">
      <alignment horizontal="center" vertical="center"/>
    </xf>
    <xf numFmtId="2" fontId="4" fillId="3" borderId="1" xfId="0" applyNumberFormat="1" applyFont="1" applyFill="1" applyBorder="1" applyAlignment="1" applyProtection="1">
      <alignment horizontal="center" vertical="center"/>
      <protection locked="0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166" fontId="3" fillId="0" borderId="6" xfId="0" applyNumberFormat="1" applyFont="1" applyBorder="1" applyAlignment="1" applyProtection="1">
      <alignment horizontal="center"/>
      <protection locked="0"/>
    </xf>
    <xf numFmtId="0" fontId="22" fillId="0" borderId="8" xfId="0" applyFont="1" applyBorder="1" applyAlignment="1" applyProtection="1">
      <alignment horizontal="center"/>
      <protection locked="0"/>
    </xf>
    <xf numFmtId="164" fontId="23" fillId="0" borderId="1" xfId="0" applyNumberFormat="1" applyFont="1" applyBorder="1" applyAlignment="1">
      <alignment horizontal="center"/>
    </xf>
    <xf numFmtId="164" fontId="23" fillId="0" borderId="5" xfId="0" applyNumberFormat="1" applyFont="1" applyBorder="1" applyAlignment="1">
      <alignment horizontal="center"/>
    </xf>
    <xf numFmtId="164" fontId="23" fillId="0" borderId="21" xfId="0" applyNumberFormat="1" applyFont="1" applyBorder="1" applyAlignment="1">
      <alignment horizontal="center"/>
    </xf>
    <xf numFmtId="2" fontId="5" fillId="9" borderId="1" xfId="0" applyNumberFormat="1" applyFont="1" applyFill="1" applyBorder="1" applyAlignment="1" applyProtection="1">
      <alignment horizontal="center"/>
    </xf>
    <xf numFmtId="2" fontId="4" fillId="0" borderId="1" xfId="0" applyNumberFormat="1" applyFont="1" applyBorder="1" applyAlignment="1" applyProtection="1">
      <alignment horizontal="center"/>
    </xf>
    <xf numFmtId="2" fontId="4" fillId="18" borderId="1" xfId="0" applyNumberFormat="1" applyFont="1" applyFill="1" applyBorder="1" applyAlignment="1" applyProtection="1">
      <alignment horizontal="center"/>
    </xf>
    <xf numFmtId="0" fontId="4" fillId="18" borderId="1" xfId="0" applyFont="1" applyFill="1" applyBorder="1" applyAlignment="1" applyProtection="1">
      <alignment horizontal="center"/>
    </xf>
    <xf numFmtId="164" fontId="5" fillId="19" borderId="9" xfId="0" applyNumberFormat="1" applyFont="1" applyFill="1" applyBorder="1" applyAlignment="1" applyProtection="1">
      <alignment horizontal="center" vertical="center"/>
    </xf>
    <xf numFmtId="164" fontId="5" fillId="19" borderId="10" xfId="0" applyNumberFormat="1" applyFont="1" applyFill="1" applyBorder="1" applyAlignment="1" applyProtection="1">
      <alignment horizontal="center" vertical="center"/>
    </xf>
    <xf numFmtId="164" fontId="5" fillId="19" borderId="2" xfId="0" applyNumberFormat="1" applyFont="1" applyFill="1" applyBorder="1" applyAlignment="1" applyProtection="1">
      <alignment horizontal="center" vertical="center"/>
    </xf>
    <xf numFmtId="2" fontId="27" fillId="3" borderId="1" xfId="0" applyNumberFormat="1" applyFont="1" applyFill="1" applyBorder="1" applyAlignment="1" applyProtection="1">
      <alignment horizontal="center" vertical="center"/>
      <protection locked="0"/>
    </xf>
    <xf numFmtId="2" fontId="27" fillId="0" borderId="0" xfId="0" applyNumberFormat="1" applyFont="1" applyAlignment="1" applyProtection="1">
      <alignment horizontal="center"/>
      <protection locked="0"/>
    </xf>
    <xf numFmtId="2" fontId="27" fillId="8" borderId="1" xfId="0" applyNumberFormat="1" applyFont="1" applyFill="1" applyBorder="1" applyAlignment="1" applyProtection="1">
      <alignment horizontal="center" vertical="center"/>
      <protection locked="0"/>
    </xf>
    <xf numFmtId="0" fontId="4" fillId="8" borderId="0" xfId="0" applyFont="1" applyFill="1" applyBorder="1" applyAlignment="1" applyProtection="1">
      <alignment horizontal="center"/>
    </xf>
    <xf numFmtId="0" fontId="4" fillId="8" borderId="0" xfId="0" applyFont="1" applyFill="1" applyAlignment="1" applyProtection="1">
      <alignment horizontal="center"/>
    </xf>
    <xf numFmtId="0" fontId="3" fillId="8" borderId="0" xfId="0" applyFont="1" applyFill="1" applyBorder="1" applyAlignment="1" applyProtection="1">
      <alignment horizontal="center"/>
    </xf>
    <xf numFmtId="0" fontId="0" fillId="8" borderId="0" xfId="0" applyFill="1" applyBorder="1" applyAlignment="1">
      <alignment horizontal="center"/>
    </xf>
    <xf numFmtId="0" fontId="5" fillId="8" borderId="0" xfId="0" applyFont="1" applyFill="1" applyBorder="1" applyAlignment="1" applyProtection="1">
      <alignment horizontal="center"/>
    </xf>
  </cellXfs>
  <cellStyles count="2">
    <cellStyle name="Normal" xfId="0" builtinId="0"/>
    <cellStyle name="Normal 2" xfId="1"/>
  </cellStyles>
  <dxfs count="150">
    <dxf>
      <font>
        <b val="0"/>
        <i val="0"/>
        <condense val="0"/>
        <extend val="0"/>
      </font>
      <fill>
        <patternFill>
          <bgColor theme="5" tint="0.39994506668294322"/>
        </patternFill>
      </fill>
    </dxf>
    <dxf>
      <fill>
        <patternFill>
          <bgColor indexed="41"/>
        </patternFill>
      </fill>
    </dxf>
    <dxf>
      <fill>
        <patternFill>
          <bgColor indexed="44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indexed="44"/>
        </patternFill>
      </fill>
    </dxf>
    <dxf>
      <fill>
        <patternFill>
          <bgColor indexed="41"/>
        </patternFill>
      </fill>
    </dxf>
    <dxf>
      <font>
        <b val="0"/>
        <i val="0"/>
        <condense val="0"/>
        <extend val="0"/>
      </font>
      <fill>
        <patternFill>
          <bgColor theme="5" tint="0.39994506668294322"/>
        </patternFill>
      </fill>
    </dxf>
    <dxf>
      <fill>
        <patternFill>
          <bgColor indexed="44"/>
        </patternFill>
      </fill>
    </dxf>
    <dxf>
      <fill>
        <patternFill>
          <bgColor indexed="41"/>
        </patternFill>
      </fill>
    </dxf>
    <dxf>
      <font>
        <b val="0"/>
        <i val="0"/>
        <condense val="0"/>
        <extend val="0"/>
      </font>
      <fill>
        <patternFill>
          <bgColor theme="5" tint="0.39994506668294322"/>
        </patternFill>
      </fill>
    </dxf>
    <dxf>
      <fill>
        <patternFill>
          <bgColor indexed="44"/>
        </patternFill>
      </fill>
    </dxf>
    <dxf>
      <fill>
        <patternFill>
          <bgColor indexed="41"/>
        </patternFill>
      </fill>
    </dxf>
    <dxf>
      <font>
        <b val="0"/>
        <i val="0"/>
        <condense val="0"/>
        <extend val="0"/>
      </font>
      <fill>
        <patternFill>
          <bgColor theme="5" tint="0.39994506668294322"/>
        </patternFill>
      </fill>
    </dxf>
    <dxf>
      <fill>
        <patternFill>
          <bgColor indexed="44"/>
        </patternFill>
      </fill>
    </dxf>
    <dxf>
      <fill>
        <patternFill>
          <bgColor indexed="41"/>
        </patternFill>
      </fill>
    </dxf>
    <dxf>
      <font>
        <b val="0"/>
        <i val="0"/>
        <condense val="0"/>
        <extend val="0"/>
      </font>
      <fill>
        <patternFill>
          <bgColor theme="5" tint="0.39994506668294322"/>
        </patternFill>
      </fill>
    </dxf>
    <dxf>
      <fill>
        <patternFill>
          <bgColor indexed="44"/>
        </patternFill>
      </fill>
    </dxf>
    <dxf>
      <fill>
        <patternFill>
          <bgColor indexed="41"/>
        </patternFill>
      </fill>
    </dxf>
    <dxf>
      <font>
        <b val="0"/>
        <i val="0"/>
        <condense val="0"/>
        <extend val="0"/>
      </font>
      <fill>
        <patternFill>
          <bgColor theme="5" tint="0.39994506668294322"/>
        </patternFill>
      </fill>
    </dxf>
    <dxf>
      <fill>
        <patternFill>
          <bgColor indexed="44"/>
        </patternFill>
      </fill>
    </dxf>
    <dxf>
      <fill>
        <patternFill>
          <bgColor indexed="41"/>
        </patternFill>
      </fill>
    </dxf>
    <dxf>
      <font>
        <b val="0"/>
        <i val="0"/>
        <condense val="0"/>
        <extend val="0"/>
      </font>
      <fill>
        <patternFill>
          <bgColor theme="5" tint="0.39994506668294322"/>
        </patternFill>
      </fill>
    </dxf>
    <dxf>
      <fill>
        <patternFill>
          <bgColor indexed="44"/>
        </patternFill>
      </fill>
    </dxf>
    <dxf>
      <fill>
        <patternFill>
          <bgColor indexed="41"/>
        </patternFill>
      </fill>
    </dxf>
    <dxf>
      <font>
        <b val="0"/>
        <i val="0"/>
        <condense val="0"/>
        <extend val="0"/>
      </font>
      <fill>
        <patternFill>
          <bgColor theme="5" tint="0.39994506668294322"/>
        </patternFill>
      </fill>
    </dxf>
    <dxf>
      <fill>
        <patternFill>
          <bgColor indexed="44"/>
        </patternFill>
      </fill>
    </dxf>
    <dxf>
      <fill>
        <patternFill>
          <bgColor indexed="41"/>
        </patternFill>
      </fill>
    </dxf>
    <dxf>
      <font>
        <b val="0"/>
        <i val="0"/>
        <condense val="0"/>
        <extend val="0"/>
      </font>
      <fill>
        <patternFill>
          <bgColor theme="5" tint="0.39994506668294322"/>
        </patternFill>
      </fill>
    </dxf>
    <dxf>
      <fill>
        <patternFill>
          <bgColor indexed="44"/>
        </patternFill>
      </fill>
    </dxf>
    <dxf>
      <fill>
        <patternFill>
          <bgColor indexed="41"/>
        </patternFill>
      </fill>
    </dxf>
    <dxf>
      <font>
        <b val="0"/>
        <i val="0"/>
        <condense val="0"/>
        <extend val="0"/>
      </font>
      <fill>
        <patternFill>
          <bgColor theme="5" tint="0.39994506668294322"/>
        </patternFill>
      </fill>
    </dxf>
    <dxf>
      <fill>
        <patternFill>
          <bgColor indexed="44"/>
        </patternFill>
      </fill>
    </dxf>
    <dxf>
      <fill>
        <patternFill>
          <bgColor indexed="41"/>
        </patternFill>
      </fill>
    </dxf>
    <dxf>
      <font>
        <b val="0"/>
        <i val="0"/>
        <condense val="0"/>
        <extend val="0"/>
      </font>
      <fill>
        <patternFill>
          <bgColor theme="5" tint="0.39994506668294322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indexed="44"/>
        </patternFill>
      </fill>
    </dxf>
    <dxf>
      <fill>
        <patternFill>
          <bgColor indexed="41"/>
        </patternFill>
      </fill>
    </dxf>
    <dxf>
      <font>
        <b val="0"/>
        <i val="0"/>
        <condense val="0"/>
        <extend val="0"/>
      </font>
      <fill>
        <patternFill>
          <bgColor theme="5" tint="0.39994506668294322"/>
        </patternFill>
      </fill>
    </dxf>
    <dxf>
      <fill>
        <patternFill>
          <bgColor indexed="44"/>
        </patternFill>
      </fill>
    </dxf>
    <dxf>
      <fill>
        <patternFill>
          <bgColor indexed="41"/>
        </patternFill>
      </fill>
    </dxf>
    <dxf>
      <font>
        <b val="0"/>
        <i val="0"/>
        <condense val="0"/>
        <extend val="0"/>
      </font>
      <fill>
        <patternFill>
          <bgColor theme="5" tint="0.39994506668294322"/>
        </patternFill>
      </fill>
    </dxf>
    <dxf>
      <fill>
        <patternFill>
          <bgColor indexed="44"/>
        </patternFill>
      </fill>
    </dxf>
    <dxf>
      <fill>
        <patternFill>
          <bgColor indexed="41"/>
        </patternFill>
      </fill>
    </dxf>
    <dxf>
      <font>
        <b val="0"/>
        <i val="0"/>
        <condense val="0"/>
        <extend val="0"/>
      </font>
      <fill>
        <patternFill>
          <bgColor theme="5" tint="0.39994506668294322"/>
        </patternFill>
      </fill>
    </dxf>
    <dxf>
      <fill>
        <patternFill>
          <bgColor indexed="44"/>
        </patternFill>
      </fill>
    </dxf>
    <dxf>
      <fill>
        <patternFill>
          <bgColor indexed="41"/>
        </patternFill>
      </fill>
    </dxf>
    <dxf>
      <font>
        <b val="0"/>
        <i val="0"/>
        <condense val="0"/>
        <extend val="0"/>
      </font>
      <fill>
        <patternFill>
          <bgColor theme="5" tint="0.39994506668294322"/>
        </patternFill>
      </fill>
    </dxf>
    <dxf>
      <fill>
        <patternFill>
          <bgColor indexed="44"/>
        </patternFill>
      </fill>
    </dxf>
    <dxf>
      <fill>
        <patternFill>
          <bgColor indexed="41"/>
        </patternFill>
      </fill>
    </dxf>
    <dxf>
      <font>
        <b val="0"/>
        <i val="0"/>
        <condense val="0"/>
        <extend val="0"/>
      </font>
      <fill>
        <patternFill>
          <bgColor theme="5" tint="0.39994506668294322"/>
        </patternFill>
      </fill>
    </dxf>
    <dxf>
      <fill>
        <patternFill>
          <bgColor indexed="44"/>
        </patternFill>
      </fill>
    </dxf>
    <dxf>
      <fill>
        <patternFill>
          <bgColor indexed="41"/>
        </patternFill>
      </fill>
    </dxf>
    <dxf>
      <font>
        <b val="0"/>
        <i val="0"/>
        <condense val="0"/>
        <extend val="0"/>
      </font>
      <fill>
        <patternFill>
          <bgColor theme="5" tint="0.39994506668294322"/>
        </patternFill>
      </fill>
    </dxf>
    <dxf>
      <fill>
        <patternFill>
          <bgColor indexed="44"/>
        </patternFill>
      </fill>
    </dxf>
    <dxf>
      <fill>
        <patternFill>
          <bgColor indexed="41"/>
        </patternFill>
      </fill>
    </dxf>
    <dxf>
      <font>
        <b val="0"/>
        <i val="0"/>
        <condense val="0"/>
        <extend val="0"/>
      </font>
      <fill>
        <patternFill>
          <bgColor theme="5" tint="0.39994506668294322"/>
        </patternFill>
      </fill>
    </dxf>
    <dxf>
      <fill>
        <patternFill>
          <bgColor indexed="44"/>
        </patternFill>
      </fill>
    </dxf>
    <dxf>
      <fill>
        <patternFill>
          <bgColor indexed="41"/>
        </patternFill>
      </fill>
    </dxf>
    <dxf>
      <font>
        <b val="0"/>
        <i val="0"/>
        <condense val="0"/>
        <extend val="0"/>
      </font>
      <fill>
        <patternFill>
          <bgColor theme="5" tint="0.39994506668294322"/>
        </patternFill>
      </fill>
    </dxf>
    <dxf>
      <fill>
        <patternFill>
          <bgColor indexed="44"/>
        </patternFill>
      </fill>
    </dxf>
    <dxf>
      <fill>
        <patternFill>
          <bgColor indexed="41"/>
        </patternFill>
      </fill>
    </dxf>
    <dxf>
      <font>
        <b val="0"/>
        <i val="0"/>
        <condense val="0"/>
        <extend val="0"/>
      </font>
      <fill>
        <patternFill>
          <bgColor theme="5" tint="0.39994506668294322"/>
        </patternFill>
      </fill>
    </dxf>
    <dxf>
      <font>
        <b val="0"/>
        <i val="0"/>
        <condense val="0"/>
        <extend val="0"/>
      </font>
      <fill>
        <patternFill>
          <bgColor theme="5" tint="0.39994506668294322"/>
        </patternFill>
      </fill>
    </dxf>
    <dxf>
      <fill>
        <patternFill>
          <bgColor indexed="41"/>
        </patternFill>
      </fill>
    </dxf>
    <dxf>
      <fill>
        <patternFill>
          <bgColor indexed="44"/>
        </patternFill>
      </fill>
    </dxf>
    <dxf>
      <fill>
        <patternFill>
          <bgColor indexed="44"/>
        </patternFill>
      </fill>
    </dxf>
    <dxf>
      <fill>
        <patternFill>
          <bgColor indexed="41"/>
        </patternFill>
      </fill>
    </dxf>
    <dxf>
      <font>
        <b val="0"/>
        <i val="0"/>
        <condense val="0"/>
        <extend val="0"/>
      </font>
      <fill>
        <patternFill>
          <bgColor theme="5" tint="0.39994506668294322"/>
        </patternFill>
      </fill>
    </dxf>
    <dxf>
      <fill>
        <patternFill>
          <bgColor indexed="44"/>
        </patternFill>
      </fill>
    </dxf>
    <dxf>
      <fill>
        <patternFill>
          <bgColor indexed="41"/>
        </patternFill>
      </fill>
    </dxf>
    <dxf>
      <font>
        <b val="0"/>
        <i val="0"/>
        <condense val="0"/>
        <extend val="0"/>
      </font>
      <fill>
        <patternFill>
          <bgColor theme="5" tint="0.39994506668294322"/>
        </patternFill>
      </fill>
    </dxf>
    <dxf>
      <fill>
        <patternFill>
          <bgColor indexed="44"/>
        </patternFill>
      </fill>
    </dxf>
    <dxf>
      <fill>
        <patternFill>
          <bgColor indexed="41"/>
        </patternFill>
      </fill>
    </dxf>
    <dxf>
      <font>
        <b val="0"/>
        <i val="0"/>
        <condense val="0"/>
        <extend val="0"/>
      </font>
      <fill>
        <patternFill>
          <bgColor theme="5" tint="0.39994506668294322"/>
        </patternFill>
      </fill>
    </dxf>
    <dxf>
      <fill>
        <patternFill>
          <bgColor indexed="44"/>
        </patternFill>
      </fill>
    </dxf>
    <dxf>
      <fill>
        <patternFill>
          <bgColor indexed="41"/>
        </patternFill>
      </fill>
    </dxf>
    <dxf>
      <font>
        <b val="0"/>
        <i val="0"/>
        <condense val="0"/>
        <extend val="0"/>
      </font>
      <fill>
        <patternFill>
          <bgColor theme="5" tint="0.39994506668294322"/>
        </patternFill>
      </fill>
    </dxf>
    <dxf>
      <fill>
        <patternFill>
          <bgColor indexed="44"/>
        </patternFill>
      </fill>
    </dxf>
    <dxf>
      <fill>
        <patternFill>
          <bgColor indexed="41"/>
        </patternFill>
      </fill>
    </dxf>
    <dxf>
      <font>
        <b val="0"/>
        <i val="0"/>
        <condense val="0"/>
        <extend val="0"/>
      </font>
      <fill>
        <patternFill>
          <bgColor theme="5" tint="0.39994506668294322"/>
        </patternFill>
      </fill>
    </dxf>
    <dxf>
      <fill>
        <patternFill>
          <bgColor indexed="44"/>
        </patternFill>
      </fill>
    </dxf>
    <dxf>
      <fill>
        <patternFill>
          <bgColor indexed="41"/>
        </patternFill>
      </fill>
    </dxf>
    <dxf>
      <font>
        <b val="0"/>
        <i val="0"/>
        <condense val="0"/>
        <extend val="0"/>
      </font>
      <fill>
        <patternFill>
          <bgColor theme="5" tint="0.39994506668294322"/>
        </patternFill>
      </fill>
    </dxf>
    <dxf>
      <fill>
        <patternFill>
          <bgColor indexed="44"/>
        </patternFill>
      </fill>
    </dxf>
    <dxf>
      <fill>
        <patternFill>
          <bgColor indexed="41"/>
        </patternFill>
      </fill>
    </dxf>
    <dxf>
      <font>
        <b val="0"/>
        <i val="0"/>
        <condense val="0"/>
        <extend val="0"/>
      </font>
      <fill>
        <patternFill>
          <bgColor theme="5" tint="0.39994506668294322"/>
        </patternFill>
      </fill>
    </dxf>
    <dxf>
      <fill>
        <patternFill>
          <bgColor indexed="44"/>
        </patternFill>
      </fill>
    </dxf>
    <dxf>
      <fill>
        <patternFill>
          <bgColor indexed="41"/>
        </patternFill>
      </fill>
    </dxf>
    <dxf>
      <font>
        <b val="0"/>
        <i val="0"/>
        <condense val="0"/>
        <extend val="0"/>
      </font>
      <fill>
        <patternFill>
          <bgColor theme="5" tint="0.39994506668294322"/>
        </patternFill>
      </fill>
    </dxf>
    <dxf>
      <fill>
        <patternFill>
          <bgColor indexed="44"/>
        </patternFill>
      </fill>
    </dxf>
    <dxf>
      <fill>
        <patternFill>
          <bgColor indexed="41"/>
        </patternFill>
      </fill>
    </dxf>
    <dxf>
      <font>
        <b val="0"/>
        <i val="0"/>
        <condense val="0"/>
        <extend val="0"/>
      </font>
      <fill>
        <patternFill>
          <bgColor theme="5" tint="0.39994506668294322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59996337778862885"/>
        </patternFill>
      </fill>
    </dxf>
  </dxfs>
  <tableStyles count="0" defaultTableStyle="TableStyleMedium9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tabColor rgb="FFFF0000"/>
  </sheetPr>
  <dimension ref="A1:AJ121"/>
  <sheetViews>
    <sheetView showGridLines="0" topLeftCell="C1" zoomScaleNormal="100" workbookViewId="0">
      <pane ySplit="4" topLeftCell="A5" activePane="bottomLeft" state="frozen"/>
      <selection activeCell="AB24" sqref="AB24"/>
      <selection pane="bottomLeft" activeCell="J54" sqref="J54"/>
    </sheetView>
  </sheetViews>
  <sheetFormatPr baseColWidth="10" defaultColWidth="3.42578125" defaultRowHeight="12.75" outlineLevelCol="1" x14ac:dyDescent="0.2"/>
  <cols>
    <col min="1" max="1" width="2.28515625" style="1" customWidth="1"/>
    <col min="2" max="2" width="19" style="1" customWidth="1"/>
    <col min="3" max="3" width="5.5703125" style="12" customWidth="1"/>
    <col min="4" max="5" width="6.5703125" style="1" customWidth="1"/>
    <col min="6" max="6" width="10.42578125" style="1" customWidth="1"/>
    <col min="7" max="7" width="8.140625" style="1" hidden="1" customWidth="1"/>
    <col min="8" max="8" width="5.28515625" style="1" customWidth="1"/>
    <col min="9" max="9" width="10.42578125" style="1" customWidth="1"/>
    <col min="10" max="11" width="7.5703125" style="1" customWidth="1"/>
    <col min="12" max="13" width="10.42578125" style="1" customWidth="1"/>
    <col min="14" max="14" width="6" style="1" customWidth="1"/>
    <col min="15" max="15" width="8.42578125" style="1" customWidth="1"/>
    <col min="16" max="16" width="5.7109375" style="1" customWidth="1"/>
    <col min="17" max="18" width="13.140625" style="1" customWidth="1"/>
    <col min="19" max="19" width="8.28515625" style="9" hidden="1" customWidth="1"/>
    <col min="20" max="20" width="4.42578125" style="1" customWidth="1"/>
    <col min="21" max="22" width="8.5703125" style="1" customWidth="1" outlineLevel="1"/>
    <col min="23" max="23" width="5.7109375" style="1" customWidth="1" outlineLevel="1"/>
    <col min="24" max="26" width="1.42578125" style="1" customWidth="1" outlineLevel="1"/>
    <col min="27" max="27" width="18.7109375" style="1" customWidth="1" outlineLevel="1"/>
    <col min="28" max="28" width="8.28515625" style="1" customWidth="1" outlineLevel="1"/>
    <col min="29" max="29" width="4.42578125" style="1" customWidth="1" outlineLevel="1"/>
    <col min="30" max="31" width="8.5703125" style="1" customWidth="1" outlineLevel="1"/>
    <col min="32" max="32" width="8.85546875" style="1" customWidth="1" outlineLevel="1"/>
    <col min="33" max="37" width="3.42578125" style="1" customWidth="1"/>
    <col min="38" max="38" width="5.140625" style="1" customWidth="1"/>
    <col min="39" max="16384" width="3.42578125" style="1"/>
  </cols>
  <sheetData>
    <row r="1" spans="1:36" ht="21" thickBot="1" x14ac:dyDescent="0.35">
      <c r="B1" s="137" t="s">
        <v>39</v>
      </c>
      <c r="C1" s="138"/>
      <c r="D1" s="139"/>
      <c r="F1" s="140" t="s">
        <v>5</v>
      </c>
      <c r="G1" s="138"/>
      <c r="H1" s="138"/>
      <c r="I1" s="138"/>
      <c r="J1" s="138"/>
      <c r="K1" s="138"/>
      <c r="L1" s="138"/>
      <c r="M1" s="138"/>
      <c r="N1" s="138"/>
      <c r="O1" s="139"/>
      <c r="P1" s="31"/>
      <c r="Q1" s="141" t="s">
        <v>4</v>
      </c>
      <c r="R1" s="139"/>
    </row>
    <row r="2" spans="1:36" ht="21" thickBot="1" x14ac:dyDescent="0.35">
      <c r="B2" s="142" t="s">
        <v>40</v>
      </c>
      <c r="C2" s="143"/>
      <c r="D2" s="144"/>
      <c r="F2" s="145" t="s">
        <v>3</v>
      </c>
      <c r="G2" s="146"/>
      <c r="H2" s="146"/>
      <c r="I2" s="146"/>
      <c r="J2" s="146"/>
      <c r="K2" s="146"/>
      <c r="L2" s="146"/>
      <c r="M2" s="146"/>
      <c r="N2" s="146"/>
      <c r="O2" s="147"/>
      <c r="P2" s="30"/>
      <c r="Q2" s="148" t="s">
        <v>38</v>
      </c>
      <c r="R2" s="144"/>
    </row>
    <row r="3" spans="1:36" ht="11.25" customHeight="1" thickBot="1" x14ac:dyDescent="0.35">
      <c r="B3" s="63"/>
      <c r="C3" s="60"/>
      <c r="D3" s="60"/>
      <c r="F3" s="61"/>
      <c r="G3" s="62"/>
      <c r="H3" s="62"/>
      <c r="I3" s="62"/>
      <c r="J3" s="62"/>
      <c r="K3" s="62"/>
      <c r="L3" s="62"/>
      <c r="M3" s="62"/>
      <c r="N3" s="62"/>
      <c r="O3" s="62"/>
      <c r="P3" s="30"/>
      <c r="Q3" s="64"/>
      <c r="R3" s="65"/>
      <c r="T3" s="13"/>
    </row>
    <row r="4" spans="1:36" ht="21" customHeight="1" thickBot="1" x14ac:dyDescent="0.4">
      <c r="B4" s="111" t="str">
        <f>IF(COUNTA(B7:B10,B13:B16,B19:B22,B25:B28,B31:B34,B37:B40,B43:B46,B49:B52,B55:B58,B61:B64)=0,"",IF(COUNTA(B7:B10,B13:B16,B19:B22,B25:B28,B31:B34,B37:B40,B43:B46,B49:B52,B55:B58,B61:B64)&gt;1,COUNTA(B7:B10,B13:B16,B19:B22,B25:B28,B31:B34,B37:B40,B43:B46,B49:B52,B55:B58,B61:B64)&amp;"  élèves",COUNTA(B7:B10,B13:B16,B19:B22,B25:B28,B31:B34,B37:B40,B43:B46,B49:B52,B55:B58,B61:B64)&amp;"  élève"))</f>
        <v>32  élèves</v>
      </c>
      <c r="C4" s="112"/>
      <c r="D4" s="113"/>
      <c r="E4" s="66"/>
      <c r="F4" s="132">
        <v>2019</v>
      </c>
      <c r="G4" s="133"/>
      <c r="H4" s="133"/>
      <c r="I4" s="133"/>
      <c r="J4" s="133"/>
      <c r="K4" s="134"/>
      <c r="L4" s="133"/>
      <c r="M4" s="133"/>
      <c r="N4" s="133"/>
      <c r="O4" s="134"/>
      <c r="P4" s="67"/>
      <c r="Q4" s="135">
        <f>IF(ISERROR(AVERAGE(R7:R10,R13:R16,R19:R22,R25:R28,R31:R34,R37:R40,R43:R46,R49:R52,R55:R58,R61:R64)),"",AVERAGE(R7:R10,R13:R16,R19:R22,R25:R28,R31:R34))</f>
        <v>16.89</v>
      </c>
      <c r="R4" s="136"/>
      <c r="S4" s="19"/>
      <c r="T4" s="13"/>
      <c r="U4" s="13"/>
      <c r="V4" s="13"/>
      <c r="W4" s="13"/>
      <c r="X4" s="20"/>
      <c r="Y4" s="20"/>
      <c r="Z4" s="20"/>
      <c r="AA4" s="20"/>
      <c r="AB4" s="20"/>
      <c r="AC4" s="13"/>
      <c r="AD4" s="13"/>
      <c r="AE4" s="13"/>
      <c r="AF4" s="13"/>
      <c r="AG4" s="13"/>
      <c r="AH4" s="13"/>
      <c r="AI4" s="13"/>
      <c r="AJ4" s="13"/>
    </row>
    <row r="5" spans="1:36" ht="11.25" customHeight="1" x14ac:dyDescent="0.2">
      <c r="A5" s="149"/>
      <c r="B5" s="149"/>
      <c r="C5" s="149"/>
      <c r="D5" s="149"/>
      <c r="E5" s="149"/>
      <c r="F5" s="149"/>
      <c r="G5" s="149"/>
      <c r="H5" s="149"/>
      <c r="I5" s="149"/>
      <c r="J5" s="149"/>
      <c r="K5" s="149"/>
      <c r="L5" s="149"/>
      <c r="M5" s="149"/>
      <c r="N5" s="149"/>
      <c r="O5" s="149"/>
      <c r="P5" s="149"/>
      <c r="Q5" s="149"/>
      <c r="R5" s="149"/>
    </row>
    <row r="6" spans="1:36" s="16" customFormat="1" ht="36.75" customHeight="1" x14ac:dyDescent="0.25">
      <c r="B6" s="95" t="s">
        <v>1</v>
      </c>
      <c r="C6" s="15" t="s">
        <v>2</v>
      </c>
      <c r="D6" s="15" t="s">
        <v>10</v>
      </c>
      <c r="E6" s="15" t="s">
        <v>11</v>
      </c>
      <c r="F6" s="96" t="s">
        <v>16</v>
      </c>
      <c r="G6" s="18"/>
      <c r="H6" s="32" t="s">
        <v>72</v>
      </c>
      <c r="I6" s="95" t="s">
        <v>77</v>
      </c>
      <c r="J6" s="17" t="s">
        <v>12</v>
      </c>
      <c r="K6" s="15" t="s">
        <v>13</v>
      </c>
      <c r="L6" s="95" t="s">
        <v>18</v>
      </c>
      <c r="M6" s="95" t="s">
        <v>19</v>
      </c>
      <c r="N6" s="32" t="s">
        <v>72</v>
      </c>
      <c r="O6" s="96" t="s">
        <v>20</v>
      </c>
      <c r="P6" s="32" t="s">
        <v>75</v>
      </c>
      <c r="Q6" s="32" t="s">
        <v>76</v>
      </c>
      <c r="R6" s="100" t="s">
        <v>21</v>
      </c>
      <c r="S6" s="21"/>
      <c r="U6" s="44" t="s">
        <v>9</v>
      </c>
      <c r="V6" s="46" t="s">
        <v>6</v>
      </c>
      <c r="W6" s="6" t="s">
        <v>0</v>
      </c>
      <c r="X6" s="1"/>
      <c r="Y6" s="1"/>
      <c r="Z6" s="7"/>
      <c r="AA6" s="109" t="s">
        <v>19</v>
      </c>
      <c r="AB6" s="110"/>
      <c r="AC6" s="5"/>
      <c r="AD6" s="49" t="s">
        <v>7</v>
      </c>
      <c r="AE6" s="46" t="s">
        <v>8</v>
      </c>
      <c r="AF6" s="6" t="s">
        <v>0</v>
      </c>
    </row>
    <row r="7" spans="1:36" x14ac:dyDescent="0.2">
      <c r="A7" s="55">
        <v>1</v>
      </c>
      <c r="B7" s="33" t="s">
        <v>30</v>
      </c>
      <c r="C7" s="122" t="s">
        <v>14</v>
      </c>
      <c r="D7" s="33">
        <v>6.6</v>
      </c>
      <c r="E7" s="33"/>
      <c r="F7" s="97">
        <f>IF(D7="","",SMALL(D7:E7,1))</f>
        <v>6.6</v>
      </c>
      <c r="G7" s="36">
        <f>IF(F7="",0,1)</f>
        <v>1</v>
      </c>
      <c r="H7" s="37">
        <f>IF(AND(ISTEXT(C7),ISNUMBER(F7)),IF(C7="f",VLOOKUP(F7,$U$7:$W$28,3),VLOOKUP(F7,$V$7:$W$28,2)),"")</f>
        <v>3.6</v>
      </c>
      <c r="I7" s="125">
        <f>IF(SUM(G7:G10)=4,SUM(F7:F10),"")</f>
        <v>28.1</v>
      </c>
      <c r="J7" s="128">
        <v>27.8</v>
      </c>
      <c r="K7" s="128">
        <v>26.3</v>
      </c>
      <c r="L7" s="117">
        <f>IF(K7="","",SMALL(J7:K7,1))</f>
        <v>26.3</v>
      </c>
      <c r="M7" s="121">
        <f>IF(K7="","",(I7-MIN(J7:K10))/I7)</f>
        <v>6.4056939501779375E-2</v>
      </c>
      <c r="N7" s="114">
        <f>IF(K7="","",VLOOKUP(M7,$AA$7:$AB$18,2))</f>
        <v>3.2</v>
      </c>
      <c r="O7" s="117">
        <f>IF(K7="","",SUM(J7:K7))</f>
        <v>54.1</v>
      </c>
      <c r="P7" s="120">
        <f>IF(O7="","",IF(C7="f",VLOOKUP(O7,$AD$7:$AF$28,3),VLOOKUP(O7,$AE$7:$AF$28,2)))</f>
        <v>8.5</v>
      </c>
      <c r="Q7" s="76">
        <v>2</v>
      </c>
      <c r="R7" s="42">
        <f>IF(K7="","",H7+N7+P7+Q7)</f>
        <v>17.3</v>
      </c>
      <c r="U7" s="45">
        <v>0</v>
      </c>
      <c r="V7" s="47">
        <v>0</v>
      </c>
      <c r="W7" s="26">
        <v>5</v>
      </c>
      <c r="Z7" s="5"/>
      <c r="AA7" s="103">
        <v>-1000</v>
      </c>
      <c r="AB7" s="105">
        <v>0</v>
      </c>
      <c r="AD7" s="50">
        <v>0</v>
      </c>
      <c r="AE7" s="48">
        <v>0</v>
      </c>
      <c r="AF7" s="26">
        <v>10</v>
      </c>
    </row>
    <row r="8" spans="1:36" x14ac:dyDescent="0.2">
      <c r="A8" s="56">
        <v>2</v>
      </c>
      <c r="B8" s="34" t="s">
        <v>31</v>
      </c>
      <c r="C8" s="123"/>
      <c r="D8" s="34">
        <v>7.6</v>
      </c>
      <c r="E8" s="34"/>
      <c r="F8" s="98">
        <f>IF(D8="","",SMALL(D8:E8,1))</f>
        <v>7.6</v>
      </c>
      <c r="G8" s="38">
        <f>IF(F8="",0,1)</f>
        <v>1</v>
      </c>
      <c r="H8" s="39">
        <f>IF(AND(ISTEXT(C7),ISNUMBER(F8)),IF(C7="f",VLOOKUP(F8,$U$7:$W$28,3),VLOOKUP(F8,$V$7:$W$28,2)),"")</f>
        <v>1.6</v>
      </c>
      <c r="I8" s="126"/>
      <c r="J8" s="128"/>
      <c r="K8" s="128"/>
      <c r="L8" s="118"/>
      <c r="M8" s="121"/>
      <c r="N8" s="115"/>
      <c r="O8" s="118"/>
      <c r="P8" s="120"/>
      <c r="Q8" s="78">
        <v>2</v>
      </c>
      <c r="R8" s="43">
        <f>IF(K7="","",H8+N7+P7+Q8)</f>
        <v>15.3</v>
      </c>
      <c r="U8" s="45">
        <v>7.8000999999999996</v>
      </c>
      <c r="V8" s="47">
        <v>6.4001000000000001</v>
      </c>
      <c r="W8" s="26">
        <v>3.8</v>
      </c>
      <c r="Z8" s="5"/>
      <c r="AA8" s="103">
        <v>-0.01</v>
      </c>
      <c r="AB8" s="104">
        <v>0</v>
      </c>
      <c r="AD8" s="50">
        <v>62.80001</v>
      </c>
      <c r="AE8" s="48">
        <v>52.400010000000002</v>
      </c>
      <c r="AF8" s="28">
        <v>9.5</v>
      </c>
    </row>
    <row r="9" spans="1:36" x14ac:dyDescent="0.2">
      <c r="A9" s="56">
        <v>3</v>
      </c>
      <c r="B9" s="34" t="s">
        <v>32</v>
      </c>
      <c r="C9" s="123"/>
      <c r="D9" s="34">
        <v>7.5</v>
      </c>
      <c r="E9" s="34"/>
      <c r="F9" s="98">
        <f>IF(D9="","",SMALL(D9:E9,1))</f>
        <v>7.5</v>
      </c>
      <c r="G9" s="38">
        <f>IF(F9="",0,1)</f>
        <v>1</v>
      </c>
      <c r="H9" s="39">
        <f>IF(AND(ISTEXT(C7),ISNUMBER(F9)),IF(C7="f",VLOOKUP(F9,$U$7:$W$28,3),VLOOKUP(F9,$V$7:$W$28,2)),"")</f>
        <v>1.8</v>
      </c>
      <c r="I9" s="126"/>
      <c r="J9" s="128"/>
      <c r="K9" s="128"/>
      <c r="L9" s="118"/>
      <c r="M9" s="121"/>
      <c r="N9" s="115"/>
      <c r="O9" s="118"/>
      <c r="P9" s="120"/>
      <c r="Q9" s="78">
        <v>2</v>
      </c>
      <c r="R9" s="43">
        <f>IF(K7="","",H9+N7+P7+Q9)</f>
        <v>15.5</v>
      </c>
      <c r="U9" s="45">
        <v>7.9001000000000001</v>
      </c>
      <c r="V9" s="47">
        <v>6.5000999999999998</v>
      </c>
      <c r="W9" s="26">
        <v>3.6</v>
      </c>
      <c r="Z9" s="5"/>
      <c r="AA9" s="29">
        <v>-8.9999999999999993E-3</v>
      </c>
      <c r="AB9" s="28">
        <v>0.4</v>
      </c>
      <c r="AD9" s="50">
        <v>63.400010000000002</v>
      </c>
      <c r="AE9" s="48">
        <v>53.000010000000003</v>
      </c>
      <c r="AF9" s="26">
        <v>9</v>
      </c>
    </row>
    <row r="10" spans="1:36" x14ac:dyDescent="0.2">
      <c r="A10" s="57">
        <v>4</v>
      </c>
      <c r="B10" s="59" t="s">
        <v>33</v>
      </c>
      <c r="C10" s="124"/>
      <c r="D10" s="35">
        <v>6.4</v>
      </c>
      <c r="E10" s="35"/>
      <c r="F10" s="99">
        <f>IF(D10="","",SMALL(D10:E10,1))</f>
        <v>6.4</v>
      </c>
      <c r="G10" s="40">
        <f>IF(F10="",0,1)</f>
        <v>1</v>
      </c>
      <c r="H10" s="41">
        <f>IF(AND(ISTEXT(C7),ISNUMBER(F10)),IF(C7="f",VLOOKUP(F10,$U$7:$W$28,3),VLOOKUP(F10,$V$7:$W$28,2)),"")</f>
        <v>5</v>
      </c>
      <c r="I10" s="127"/>
      <c r="J10" s="128"/>
      <c r="K10" s="128"/>
      <c r="L10" s="119"/>
      <c r="M10" s="121"/>
      <c r="N10" s="116"/>
      <c r="O10" s="119"/>
      <c r="P10" s="120"/>
      <c r="Q10" s="79">
        <v>2</v>
      </c>
      <c r="R10" s="58">
        <f>IF(K7="","",H10+N7+P7+Q10)</f>
        <v>18.7</v>
      </c>
      <c r="U10" s="45">
        <v>8.0009999999999994</v>
      </c>
      <c r="V10" s="47">
        <v>6.6001000000000003</v>
      </c>
      <c r="W10" s="26">
        <v>3.4</v>
      </c>
      <c r="Z10" s="5"/>
      <c r="AA10" s="29">
        <v>0</v>
      </c>
      <c r="AB10" s="27">
        <v>0.8</v>
      </c>
      <c r="AD10" s="50">
        <v>64.000010000000003</v>
      </c>
      <c r="AE10" s="48">
        <v>53.600010000000005</v>
      </c>
      <c r="AF10" s="28">
        <v>8.5</v>
      </c>
    </row>
    <row r="11" spans="1:36" x14ac:dyDescent="0.2">
      <c r="A11" s="19"/>
      <c r="B11" s="19"/>
      <c r="C11" s="10"/>
      <c r="D11" s="19"/>
      <c r="E11" s="10"/>
      <c r="F11" s="24"/>
      <c r="G11" s="24"/>
      <c r="H11" s="10"/>
      <c r="I11" s="10"/>
      <c r="J11" s="10"/>
      <c r="K11" s="10"/>
      <c r="L11" s="23"/>
      <c r="M11" s="23"/>
      <c r="N11" s="10"/>
      <c r="O11" s="10"/>
      <c r="P11" s="10"/>
      <c r="Q11" s="10"/>
      <c r="R11" s="22"/>
      <c r="U11" s="45">
        <v>8.1009999999999991</v>
      </c>
      <c r="V11" s="47">
        <v>6.7010000000000005</v>
      </c>
      <c r="W11" s="26">
        <v>3.2</v>
      </c>
      <c r="AA11" s="29">
        <v>0.01</v>
      </c>
      <c r="AB11" s="27">
        <v>1.2</v>
      </c>
      <c r="AD11" s="50">
        <v>64.600009999999997</v>
      </c>
      <c r="AE11" s="48">
        <v>54.200010000000006</v>
      </c>
      <c r="AF11" s="26">
        <v>8</v>
      </c>
    </row>
    <row r="12" spans="1:36" s="16" customFormat="1" ht="36.75" customHeight="1" x14ac:dyDescent="0.2">
      <c r="B12" s="95" t="s">
        <v>1</v>
      </c>
      <c r="C12" s="15" t="s">
        <v>2</v>
      </c>
      <c r="D12" s="15" t="s">
        <v>10</v>
      </c>
      <c r="E12" s="15" t="s">
        <v>11</v>
      </c>
      <c r="F12" s="96" t="s">
        <v>16</v>
      </c>
      <c r="G12" s="18"/>
      <c r="H12" s="32" t="s">
        <v>72</v>
      </c>
      <c r="I12" s="95" t="s">
        <v>77</v>
      </c>
      <c r="J12" s="17" t="s">
        <v>12</v>
      </c>
      <c r="K12" s="15" t="s">
        <v>13</v>
      </c>
      <c r="L12" s="95" t="s">
        <v>18</v>
      </c>
      <c r="M12" s="95" t="s">
        <v>19</v>
      </c>
      <c r="N12" s="32" t="s">
        <v>72</v>
      </c>
      <c r="O12" s="96" t="s">
        <v>20</v>
      </c>
      <c r="P12" s="32" t="s">
        <v>75</v>
      </c>
      <c r="Q12" s="32" t="s">
        <v>76</v>
      </c>
      <c r="R12" s="100" t="s">
        <v>21</v>
      </c>
      <c r="S12" s="21"/>
      <c r="U12" s="45">
        <v>8.2009999999999987</v>
      </c>
      <c r="V12" s="47">
        <v>6.8000999999999996</v>
      </c>
      <c r="W12" s="26">
        <v>3</v>
      </c>
      <c r="X12" s="1"/>
      <c r="Y12" s="1"/>
      <c r="Z12" s="1"/>
      <c r="AA12" s="29">
        <v>0.02</v>
      </c>
      <c r="AB12" s="27">
        <v>1.6</v>
      </c>
      <c r="AC12" s="1"/>
      <c r="AD12" s="50">
        <v>65.200010000000006</v>
      </c>
      <c r="AE12" s="48">
        <v>54.80001</v>
      </c>
      <c r="AF12" s="28">
        <v>7.5</v>
      </c>
    </row>
    <row r="13" spans="1:36" x14ac:dyDescent="0.2">
      <c r="A13" s="55">
        <v>1</v>
      </c>
      <c r="B13" s="33" t="s">
        <v>34</v>
      </c>
      <c r="C13" s="122" t="s">
        <v>14</v>
      </c>
      <c r="D13" s="33">
        <v>7</v>
      </c>
      <c r="E13" s="33"/>
      <c r="F13" s="97">
        <f>IF(D13="","",SMALL(D13:E13,1))</f>
        <v>7</v>
      </c>
      <c r="G13" s="36">
        <f>IF(F13="",0,1)</f>
        <v>1</v>
      </c>
      <c r="H13" s="37">
        <f>IF(AND(ISTEXT(C13),ISNUMBER(F13)),IF(C13="f",VLOOKUP(F13,$U$7:$W$28,3),VLOOKUP(F13,$V$7:$W$28,2)),"")</f>
        <v>2.8</v>
      </c>
      <c r="I13" s="125">
        <f>IF(SUM(G13:G16)=4,SUM(F13:F16),"")</f>
        <v>27.7</v>
      </c>
      <c r="J13" s="129">
        <v>27.1</v>
      </c>
      <c r="K13" s="129">
        <v>26.3</v>
      </c>
      <c r="L13" s="117">
        <f>IF(K13="","",SMALL(J13:K13,1))</f>
        <v>26.3</v>
      </c>
      <c r="M13" s="121">
        <f>IF(K13="","",(I13-MIN(J13:K16))/I13)</f>
        <v>5.0541516245487313E-2</v>
      </c>
      <c r="N13" s="114">
        <f>IF(K13="","",VLOOKUP(M13,$AA$7:$AB$18,2))</f>
        <v>2.8</v>
      </c>
      <c r="O13" s="117">
        <f>IF(K13="","",SUM(J13:K13))</f>
        <v>53.400000000000006</v>
      </c>
      <c r="P13" s="120">
        <f>IF(O13="","",IF(C13="f",VLOOKUP(O13,$AD$7:$AF$28,3),VLOOKUP(O13,$AE$7:$AF$28,2)))</f>
        <v>9</v>
      </c>
      <c r="Q13" s="76">
        <v>2</v>
      </c>
      <c r="R13" s="42">
        <f>IF(K13="","",H13+N13+P13+Q13)</f>
        <v>16.600000000000001</v>
      </c>
      <c r="U13" s="45">
        <v>8.3010000000000002</v>
      </c>
      <c r="V13" s="47">
        <v>6.9010000000000007</v>
      </c>
      <c r="W13" s="26">
        <v>2.8</v>
      </c>
      <c r="AA13" s="29">
        <v>0.03</v>
      </c>
      <c r="AB13" s="27">
        <v>2</v>
      </c>
      <c r="AD13" s="50">
        <v>65.900010000000009</v>
      </c>
      <c r="AE13" s="48">
        <v>55.400010000000002</v>
      </c>
      <c r="AF13" s="26">
        <v>7</v>
      </c>
    </row>
    <row r="14" spans="1:36" x14ac:dyDescent="0.2">
      <c r="A14" s="56">
        <v>2</v>
      </c>
      <c r="B14" s="34" t="s">
        <v>35</v>
      </c>
      <c r="C14" s="123"/>
      <c r="D14" s="34">
        <v>7.1</v>
      </c>
      <c r="E14" s="34"/>
      <c r="F14" s="98">
        <f>IF(D14="","",SMALL(D14:E14,1))</f>
        <v>7.1</v>
      </c>
      <c r="G14" s="38">
        <f>IF(F14="",0,1)</f>
        <v>1</v>
      </c>
      <c r="H14" s="39">
        <f>IF(AND(ISTEXT(C13),ISNUMBER(F14)),IF(C13="f",VLOOKUP(F14,$U$7:$W$28,3),VLOOKUP(F14,$V$7:$W$28,2)),"")</f>
        <v>2.6</v>
      </c>
      <c r="I14" s="126"/>
      <c r="J14" s="130"/>
      <c r="K14" s="130"/>
      <c r="L14" s="118"/>
      <c r="M14" s="121"/>
      <c r="N14" s="115"/>
      <c r="O14" s="118"/>
      <c r="P14" s="120"/>
      <c r="Q14" s="78">
        <v>2</v>
      </c>
      <c r="R14" s="43">
        <f>IF(K13="","",H14+N13+P13+Q14)</f>
        <v>16.399999999999999</v>
      </c>
      <c r="U14" s="45">
        <v>8.4009999999999998</v>
      </c>
      <c r="V14" s="47">
        <v>7.0010000000000003</v>
      </c>
      <c r="W14" s="26">
        <v>2.6</v>
      </c>
      <c r="AA14" s="29">
        <v>0.04</v>
      </c>
      <c r="AB14" s="27">
        <v>2.4</v>
      </c>
      <c r="AD14" s="50">
        <v>66.600009999999997</v>
      </c>
      <c r="AE14" s="48">
        <v>56.000010000000003</v>
      </c>
      <c r="AF14" s="28">
        <v>6.5</v>
      </c>
    </row>
    <row r="15" spans="1:36" x14ac:dyDescent="0.2">
      <c r="A15" s="56">
        <v>3</v>
      </c>
      <c r="B15" s="34" t="s">
        <v>36</v>
      </c>
      <c r="C15" s="123"/>
      <c r="D15" s="34">
        <v>6.8</v>
      </c>
      <c r="E15" s="34"/>
      <c r="F15" s="98">
        <f>IF(D15="","",SMALL(D15:E15,1))</f>
        <v>6.8</v>
      </c>
      <c r="G15" s="38">
        <f>IF(F15="",0,1)</f>
        <v>1</v>
      </c>
      <c r="H15" s="39">
        <f>IF(AND(ISTEXT(C13),ISNUMBER(F15)),IF(C13="f",VLOOKUP(F15,$U$7:$W$28,3),VLOOKUP(F15,$V$7:$W$28,2)),"")</f>
        <v>3.2</v>
      </c>
      <c r="I15" s="126"/>
      <c r="J15" s="130"/>
      <c r="K15" s="130"/>
      <c r="L15" s="118"/>
      <c r="M15" s="121"/>
      <c r="N15" s="115"/>
      <c r="O15" s="118"/>
      <c r="P15" s="120"/>
      <c r="Q15" s="78">
        <v>2</v>
      </c>
      <c r="R15" s="43">
        <f>IF(K13="","",H15+N13+P13+Q15)</f>
        <v>17</v>
      </c>
      <c r="U15" s="45">
        <v>8.5009999999999994</v>
      </c>
      <c r="V15" s="47">
        <v>7.101</v>
      </c>
      <c r="W15" s="26">
        <v>2.4</v>
      </c>
      <c r="AA15" s="29">
        <v>0.05</v>
      </c>
      <c r="AB15" s="27">
        <v>2.8</v>
      </c>
      <c r="AD15" s="50">
        <v>67.30001</v>
      </c>
      <c r="AE15" s="48">
        <v>56.600010000000005</v>
      </c>
      <c r="AF15" s="26">
        <v>6</v>
      </c>
    </row>
    <row r="16" spans="1:36" x14ac:dyDescent="0.2">
      <c r="A16" s="57">
        <v>4</v>
      </c>
      <c r="B16" s="35" t="s">
        <v>37</v>
      </c>
      <c r="C16" s="124"/>
      <c r="D16" s="35">
        <v>6.8</v>
      </c>
      <c r="E16" s="35"/>
      <c r="F16" s="99">
        <f>IF(D16="","",SMALL(D16:E16,1))</f>
        <v>6.8</v>
      </c>
      <c r="G16" s="40">
        <f>IF(F16="",0,1)</f>
        <v>1</v>
      </c>
      <c r="H16" s="41">
        <f>IF(AND(ISTEXT(C13),ISNUMBER(F16)),IF(C13="f",VLOOKUP(F16,$U$7:$W$28,3),VLOOKUP(F16,$V$7:$W$28,2)),"")</f>
        <v>3.2</v>
      </c>
      <c r="I16" s="127"/>
      <c r="J16" s="131"/>
      <c r="K16" s="131"/>
      <c r="L16" s="119"/>
      <c r="M16" s="121"/>
      <c r="N16" s="116"/>
      <c r="O16" s="119"/>
      <c r="P16" s="120"/>
      <c r="Q16" s="79">
        <v>2</v>
      </c>
      <c r="R16" s="58">
        <f>IF(K13="","",H16+N13+P13+Q16)</f>
        <v>17</v>
      </c>
      <c r="U16" s="45">
        <v>8.6009999999999991</v>
      </c>
      <c r="V16" s="47">
        <v>7.2010000000000005</v>
      </c>
      <c r="W16" s="26">
        <v>2.2000000000000002</v>
      </c>
      <c r="AA16" s="29">
        <v>0.06</v>
      </c>
      <c r="AB16" s="27">
        <v>3.2</v>
      </c>
      <c r="AD16" s="50">
        <v>68.000010000000003</v>
      </c>
      <c r="AE16" s="48">
        <v>57.200010000000006</v>
      </c>
      <c r="AF16" s="28">
        <v>5.5</v>
      </c>
    </row>
    <row r="17" spans="1:32" s="9" customFormat="1" x14ac:dyDescent="0.2">
      <c r="A17" s="19"/>
      <c r="B17" s="19"/>
      <c r="C17" s="10"/>
      <c r="D17" s="19"/>
      <c r="E17" s="10"/>
      <c r="F17" s="24"/>
      <c r="G17" s="24"/>
      <c r="H17" s="10"/>
      <c r="I17" s="10"/>
      <c r="J17" s="10"/>
      <c r="K17" s="10"/>
      <c r="L17" s="23"/>
      <c r="M17" s="23"/>
      <c r="N17" s="10"/>
      <c r="O17" s="10"/>
      <c r="P17" s="10"/>
      <c r="Q17" s="10"/>
      <c r="R17" s="10"/>
      <c r="U17" s="45">
        <v>8.7009999999999987</v>
      </c>
      <c r="V17" s="47">
        <v>7.3010000000000002</v>
      </c>
      <c r="W17" s="26">
        <v>2</v>
      </c>
      <c r="X17" s="1"/>
      <c r="Y17" s="1"/>
      <c r="Z17" s="1"/>
      <c r="AA17" s="29">
        <v>7.0000000000000007E-2</v>
      </c>
      <c r="AB17" s="27">
        <v>3.6</v>
      </c>
      <c r="AC17" s="1"/>
      <c r="AD17" s="50">
        <v>68.700010000000006</v>
      </c>
      <c r="AE17" s="48">
        <v>57.600010000000005</v>
      </c>
      <c r="AF17" s="26">
        <v>5</v>
      </c>
    </row>
    <row r="18" spans="1:32" ht="36.75" customHeight="1" x14ac:dyDescent="0.2">
      <c r="A18" s="16"/>
      <c r="B18" s="95" t="s">
        <v>1</v>
      </c>
      <c r="C18" s="15" t="s">
        <v>2</v>
      </c>
      <c r="D18" s="15" t="s">
        <v>10</v>
      </c>
      <c r="E18" s="15" t="s">
        <v>11</v>
      </c>
      <c r="F18" s="96" t="s">
        <v>16</v>
      </c>
      <c r="G18" s="18"/>
      <c r="H18" s="32" t="s">
        <v>72</v>
      </c>
      <c r="I18" s="95" t="s">
        <v>77</v>
      </c>
      <c r="J18" s="17" t="s">
        <v>12</v>
      </c>
      <c r="K18" s="15" t="s">
        <v>13</v>
      </c>
      <c r="L18" s="95" t="s">
        <v>18</v>
      </c>
      <c r="M18" s="95" t="s">
        <v>19</v>
      </c>
      <c r="N18" s="32" t="s">
        <v>72</v>
      </c>
      <c r="O18" s="96" t="s">
        <v>20</v>
      </c>
      <c r="P18" s="32" t="s">
        <v>75</v>
      </c>
      <c r="Q18" s="32" t="s">
        <v>76</v>
      </c>
      <c r="R18" s="100" t="s">
        <v>21</v>
      </c>
      <c r="U18" s="45">
        <v>8.8010000000000002</v>
      </c>
      <c r="V18" s="47">
        <v>7.4010000000000007</v>
      </c>
      <c r="W18" s="26">
        <v>1.8</v>
      </c>
      <c r="AA18" s="29">
        <v>0.08</v>
      </c>
      <c r="AB18" s="27">
        <v>4</v>
      </c>
      <c r="AD18" s="50">
        <v>69.400010000000009</v>
      </c>
      <c r="AE18" s="48">
        <v>58.000010000000003</v>
      </c>
      <c r="AF18" s="28">
        <v>4.5</v>
      </c>
    </row>
    <row r="19" spans="1:32" x14ac:dyDescent="0.2">
      <c r="A19" s="55">
        <v>1</v>
      </c>
      <c r="B19" s="33" t="s">
        <v>34</v>
      </c>
      <c r="C19" s="122" t="s">
        <v>14</v>
      </c>
      <c r="D19" s="33">
        <v>7</v>
      </c>
      <c r="E19" s="33"/>
      <c r="F19" s="97">
        <f>IF(D19="","",SMALL(D19:E19,1))</f>
        <v>7</v>
      </c>
      <c r="G19" s="36">
        <f>IF(F19="",0,1)</f>
        <v>1</v>
      </c>
      <c r="H19" s="37">
        <f>IF(AND(ISTEXT(C19),ISNUMBER(F19)),IF(C19="f",VLOOKUP(F19,$U$7:$W$28,3),VLOOKUP(F19,$V$7:$W$28,2)),"")</f>
        <v>2.8</v>
      </c>
      <c r="I19" s="125">
        <f>IF(SUM(G19:G22)=4,SUM(F19:F22),"")</f>
        <v>27.7</v>
      </c>
      <c r="J19" s="128">
        <v>27.5</v>
      </c>
      <c r="K19" s="128">
        <v>26</v>
      </c>
      <c r="L19" s="117">
        <f>IF(K19="","",SMALL(J19:K19,1))</f>
        <v>26</v>
      </c>
      <c r="M19" s="121">
        <f>IF(K19="","",(I19-MIN(J19:K22))/I19)</f>
        <v>6.1371841155234634E-2</v>
      </c>
      <c r="N19" s="114">
        <f>IF(K19="","",VLOOKUP(M19,$AA$7:$AB$18,2))</f>
        <v>3.2</v>
      </c>
      <c r="O19" s="117">
        <f>IF(K19="","",SUM(J19:K19))</f>
        <v>53.5</v>
      </c>
      <c r="P19" s="120">
        <f>IF(O19="","",IF(C19="f",VLOOKUP(O19,$AD$7:$AF$28,3),VLOOKUP(O19,$AE$7:$AF$28,2)))</f>
        <v>9</v>
      </c>
      <c r="Q19" s="76">
        <v>2</v>
      </c>
      <c r="R19" s="42">
        <f>IF(K19="","",H19+N19+P19+Q19)</f>
        <v>17</v>
      </c>
      <c r="U19" s="45">
        <v>8.9009999999999998</v>
      </c>
      <c r="V19" s="47">
        <v>7.5010000000000003</v>
      </c>
      <c r="W19" s="26">
        <v>1.6</v>
      </c>
      <c r="AA19" s="29">
        <v>1</v>
      </c>
      <c r="AB19" s="28">
        <v>4</v>
      </c>
      <c r="AD19" s="50">
        <v>70.100009999999997</v>
      </c>
      <c r="AE19" s="48">
        <v>58.400010000000002</v>
      </c>
      <c r="AF19" s="26">
        <v>4</v>
      </c>
    </row>
    <row r="20" spans="1:32" x14ac:dyDescent="0.2">
      <c r="A20" s="56">
        <v>2</v>
      </c>
      <c r="B20" s="34" t="s">
        <v>35</v>
      </c>
      <c r="C20" s="123"/>
      <c r="D20" s="34">
        <v>7.1</v>
      </c>
      <c r="E20" s="34"/>
      <c r="F20" s="98">
        <f>IF(D20="","",SMALL(D20:E20,1))</f>
        <v>7.1</v>
      </c>
      <c r="G20" s="38">
        <f>IF(F20="",0,1)</f>
        <v>1</v>
      </c>
      <c r="H20" s="39">
        <f>IF(AND(ISTEXT(C19),ISNUMBER(F20)),IF(C19="f",VLOOKUP(F20,$U$7:$W$28,3),VLOOKUP(F20,$V$7:$W$28,2)),"")</f>
        <v>2.6</v>
      </c>
      <c r="I20" s="126"/>
      <c r="J20" s="128"/>
      <c r="K20" s="128"/>
      <c r="L20" s="118"/>
      <c r="M20" s="121"/>
      <c r="N20" s="115"/>
      <c r="O20" s="118"/>
      <c r="P20" s="120"/>
      <c r="Q20" s="78">
        <v>2</v>
      </c>
      <c r="R20" s="43">
        <f>IF(K19="","",H20+N19+P19+Q20)</f>
        <v>16.8</v>
      </c>
      <c r="U20" s="45">
        <v>9.0009999999999994</v>
      </c>
      <c r="V20" s="47">
        <v>7.601</v>
      </c>
      <c r="W20" s="26">
        <v>1.4</v>
      </c>
      <c r="AD20" s="50">
        <v>70.80001</v>
      </c>
      <c r="AE20" s="48">
        <v>58.80001</v>
      </c>
      <c r="AF20" s="28">
        <v>3.5</v>
      </c>
    </row>
    <row r="21" spans="1:32" x14ac:dyDescent="0.2">
      <c r="A21" s="56">
        <v>3</v>
      </c>
      <c r="B21" s="34" t="s">
        <v>36</v>
      </c>
      <c r="C21" s="123"/>
      <c r="D21" s="34">
        <v>6.8</v>
      </c>
      <c r="E21" s="34"/>
      <c r="F21" s="98">
        <f>IF(D21="","",SMALL(D21:E21,1))</f>
        <v>6.8</v>
      </c>
      <c r="G21" s="38">
        <f>IF(F21="",0,1)</f>
        <v>1</v>
      </c>
      <c r="H21" s="39">
        <f>IF(AND(ISTEXT(C19),ISNUMBER(F21)),IF(C19="f",VLOOKUP(F21,$U$7:$W$28,3),VLOOKUP(F21,$V$7:$W$28,2)),"")</f>
        <v>3.2</v>
      </c>
      <c r="I21" s="126"/>
      <c r="J21" s="128"/>
      <c r="K21" s="128"/>
      <c r="L21" s="118"/>
      <c r="M21" s="121"/>
      <c r="N21" s="115"/>
      <c r="O21" s="118"/>
      <c r="P21" s="120"/>
      <c r="Q21" s="78">
        <v>2</v>
      </c>
      <c r="R21" s="43">
        <f>IF(K19="","",H21+N19+P19+Q21)</f>
        <v>17.399999999999999</v>
      </c>
      <c r="U21" s="45">
        <v>9.1009999999999991</v>
      </c>
      <c r="V21" s="47">
        <v>7.7010000000000005</v>
      </c>
      <c r="W21" s="26">
        <v>1.2</v>
      </c>
      <c r="AD21" s="50">
        <v>71.500010000000003</v>
      </c>
      <c r="AE21" s="48">
        <v>59.200010000000006</v>
      </c>
      <c r="AF21" s="26">
        <v>3</v>
      </c>
    </row>
    <row r="22" spans="1:32" s="2" customFormat="1" x14ac:dyDescent="0.2">
      <c r="A22" s="57">
        <v>4</v>
      </c>
      <c r="B22" s="35" t="s">
        <v>37</v>
      </c>
      <c r="C22" s="124"/>
      <c r="D22" s="35">
        <v>6.8</v>
      </c>
      <c r="E22" s="35"/>
      <c r="F22" s="99">
        <f>IF(D22="","",SMALL(D22:E22,1))</f>
        <v>6.8</v>
      </c>
      <c r="G22" s="40">
        <f>IF(F22="",0,1)</f>
        <v>1</v>
      </c>
      <c r="H22" s="41">
        <f>IF(AND(ISTEXT(C19),ISNUMBER(F22)),IF(C19="f",VLOOKUP(F22,$U$7:$W$28,3),VLOOKUP(F22,$V$7:$W$28,2)),"")</f>
        <v>3.2</v>
      </c>
      <c r="I22" s="127"/>
      <c r="J22" s="128"/>
      <c r="K22" s="128"/>
      <c r="L22" s="119"/>
      <c r="M22" s="121"/>
      <c r="N22" s="116"/>
      <c r="O22" s="119"/>
      <c r="P22" s="120"/>
      <c r="Q22" s="79">
        <v>2</v>
      </c>
      <c r="R22" s="58">
        <f>IF(K19="","",H22+N19+P19+Q22)</f>
        <v>17.399999999999999</v>
      </c>
      <c r="S22" s="22"/>
      <c r="U22" s="45">
        <v>9.2009999999999987</v>
      </c>
      <c r="V22" s="47">
        <v>7.8010000000000002</v>
      </c>
      <c r="W22" s="26">
        <v>1</v>
      </c>
      <c r="X22" s="1"/>
      <c r="Y22" s="1"/>
      <c r="Z22" s="1"/>
      <c r="AA22" s="1"/>
      <c r="AB22" s="1"/>
      <c r="AC22" s="1"/>
      <c r="AD22" s="50">
        <v>72.200010000000006</v>
      </c>
      <c r="AE22" s="48">
        <v>59.600010000000005</v>
      </c>
      <c r="AF22" s="28">
        <v>2.5</v>
      </c>
    </row>
    <row r="23" spans="1:32" s="10" customFormat="1" x14ac:dyDescent="0.2">
      <c r="A23" s="19"/>
      <c r="B23" s="19"/>
      <c r="D23" s="19"/>
      <c r="F23" s="24"/>
      <c r="G23" s="24"/>
      <c r="L23" s="23"/>
      <c r="M23" s="23"/>
      <c r="R23" s="22"/>
      <c r="U23" s="45">
        <v>9.3010000000000002</v>
      </c>
      <c r="V23" s="47">
        <v>7.9010000000000007</v>
      </c>
      <c r="W23" s="26">
        <v>0.8</v>
      </c>
      <c r="X23" s="1"/>
      <c r="Y23" s="1"/>
      <c r="Z23" s="1"/>
      <c r="AA23" s="1"/>
      <c r="AB23" s="1"/>
      <c r="AC23" s="1"/>
      <c r="AD23" s="50">
        <v>72.900010000000009</v>
      </c>
      <c r="AE23" s="48">
        <v>60.000010000000003</v>
      </c>
      <c r="AF23" s="26">
        <v>2</v>
      </c>
    </row>
    <row r="24" spans="1:32" s="10" customFormat="1" ht="36.75" customHeight="1" x14ac:dyDescent="0.2">
      <c r="A24" s="16"/>
      <c r="B24" s="95" t="s">
        <v>1</v>
      </c>
      <c r="C24" s="15" t="s">
        <v>2</v>
      </c>
      <c r="D24" s="15" t="s">
        <v>10</v>
      </c>
      <c r="E24" s="15" t="s">
        <v>11</v>
      </c>
      <c r="F24" s="96" t="s">
        <v>16</v>
      </c>
      <c r="G24" s="18"/>
      <c r="H24" s="32" t="s">
        <v>72</v>
      </c>
      <c r="I24" s="95" t="s">
        <v>77</v>
      </c>
      <c r="J24" s="17" t="s">
        <v>12</v>
      </c>
      <c r="K24" s="15" t="s">
        <v>13</v>
      </c>
      <c r="L24" s="95" t="s">
        <v>18</v>
      </c>
      <c r="M24" s="95" t="s">
        <v>19</v>
      </c>
      <c r="N24" s="32" t="s">
        <v>72</v>
      </c>
      <c r="O24" s="96" t="s">
        <v>20</v>
      </c>
      <c r="P24" s="32" t="s">
        <v>75</v>
      </c>
      <c r="Q24" s="32" t="s">
        <v>76</v>
      </c>
      <c r="R24" s="100" t="s">
        <v>21</v>
      </c>
      <c r="U24" s="45">
        <v>9.4009999999999998</v>
      </c>
      <c r="V24" s="47">
        <v>8.0009999999999994</v>
      </c>
      <c r="W24" s="26">
        <v>0.6</v>
      </c>
      <c r="X24" s="1"/>
      <c r="Y24" s="1"/>
      <c r="Z24" s="1"/>
      <c r="AA24" s="1"/>
      <c r="AB24" s="1"/>
      <c r="AC24" s="1"/>
      <c r="AD24" s="50">
        <v>73.600009999999997</v>
      </c>
      <c r="AE24" s="48">
        <v>60.400010000000002</v>
      </c>
      <c r="AF24" s="28">
        <v>1.5</v>
      </c>
    </row>
    <row r="25" spans="1:32" s="10" customFormat="1" ht="12.75" customHeight="1" x14ac:dyDescent="0.2">
      <c r="A25" s="55">
        <v>1</v>
      </c>
      <c r="B25" s="33" t="s">
        <v>41</v>
      </c>
      <c r="C25" s="122" t="s">
        <v>15</v>
      </c>
      <c r="D25" s="33">
        <v>7.9</v>
      </c>
      <c r="E25" s="33"/>
      <c r="F25" s="97">
        <f>IF(D25="","",SMALL(D25:E25,1))</f>
        <v>7.9</v>
      </c>
      <c r="G25" s="36">
        <f>IF(F25="",0,1)</f>
        <v>1</v>
      </c>
      <c r="H25" s="37">
        <f>IF(AND(ISTEXT(C25),ISNUMBER(F25)),IF(C25="f",VLOOKUP(F25,$U$7:$W$28,3),VLOOKUP(F25,$V$7:$W$28,2)),"")</f>
        <v>3.8</v>
      </c>
      <c r="I25" s="125">
        <f>IF(SUM(G25:G28)=4,SUM(F25:F28),"")</f>
        <v>31.1</v>
      </c>
      <c r="J25" s="129">
        <v>31.2</v>
      </c>
      <c r="K25" s="129">
        <v>31.6</v>
      </c>
      <c r="L25" s="117">
        <f>IF(K25="","",SMALL(J25:K25,1))</f>
        <v>31.2</v>
      </c>
      <c r="M25" s="121">
        <f>IF(K25="","",(I25-MIN(J25:K28))/I25)</f>
        <v>-3.2154340836012176E-3</v>
      </c>
      <c r="N25" s="114">
        <f>IF(K25="","",VLOOKUP(M25,$AA$7:$AB$18,2))</f>
        <v>0.4</v>
      </c>
      <c r="O25" s="117">
        <f>IF(K25="","",SUM(J25:K25))</f>
        <v>62.8</v>
      </c>
      <c r="P25" s="120">
        <f>IF(O25="","",IF(C25="f",VLOOKUP(O25,$AD$7:$AF$28,3),VLOOKUP(O25,$AE$7:$AF$28,2)))</f>
        <v>10</v>
      </c>
      <c r="Q25" s="76">
        <v>2</v>
      </c>
      <c r="R25" s="42">
        <f>IF(K25="","",H25+N25+P25+Q25)</f>
        <v>16.2</v>
      </c>
      <c r="U25" s="45">
        <v>9.5009999999999994</v>
      </c>
      <c r="V25" s="47">
        <v>8.1009999999999991</v>
      </c>
      <c r="W25" s="26">
        <v>0.4</v>
      </c>
      <c r="X25" s="1"/>
      <c r="Y25" s="1"/>
      <c r="Z25" s="1"/>
      <c r="AA25" s="1"/>
      <c r="AB25" s="1"/>
      <c r="AC25" s="1"/>
      <c r="AD25" s="50">
        <v>74.30001</v>
      </c>
      <c r="AE25" s="48">
        <v>60.80001</v>
      </c>
      <c r="AF25" s="26">
        <v>1</v>
      </c>
    </row>
    <row r="26" spans="1:32" s="10" customFormat="1" ht="12.75" customHeight="1" x14ac:dyDescent="0.2">
      <c r="A26" s="56">
        <v>2</v>
      </c>
      <c r="B26" s="34" t="s">
        <v>42</v>
      </c>
      <c r="C26" s="123"/>
      <c r="D26" s="34">
        <v>8.6</v>
      </c>
      <c r="E26" s="34"/>
      <c r="F26" s="98">
        <f>IF(D26="","",SMALL(D26:E26,1))</f>
        <v>8.6</v>
      </c>
      <c r="G26" s="38">
        <f>IF(F26="",0,1)</f>
        <v>1</v>
      </c>
      <c r="H26" s="39">
        <f>IF(AND(ISTEXT(C25),ISNUMBER(F26)),IF(C25="f",VLOOKUP(F26,$U$7:$W$28,3),VLOOKUP(F26,$V$7:$W$28,2)),"")</f>
        <v>2.4</v>
      </c>
      <c r="I26" s="126"/>
      <c r="J26" s="130"/>
      <c r="K26" s="130"/>
      <c r="L26" s="118"/>
      <c r="M26" s="121"/>
      <c r="N26" s="115"/>
      <c r="O26" s="118"/>
      <c r="P26" s="120"/>
      <c r="Q26" s="78">
        <v>2</v>
      </c>
      <c r="R26" s="43">
        <f>IF(K25="","",H26+N25+P25+Q26)</f>
        <v>14.8</v>
      </c>
      <c r="U26" s="45">
        <v>9.6009999999999991</v>
      </c>
      <c r="V26" s="47">
        <v>8.3010000000000002</v>
      </c>
      <c r="W26" s="26">
        <v>0.2</v>
      </c>
      <c r="X26" s="1"/>
      <c r="Y26" s="1"/>
      <c r="Z26" s="1"/>
      <c r="AA26" s="1"/>
      <c r="AB26" s="1"/>
      <c r="AC26" s="1"/>
      <c r="AD26" s="50">
        <v>75.000010000000003</v>
      </c>
      <c r="AE26" s="48">
        <v>61.200011000000003</v>
      </c>
      <c r="AF26" s="28">
        <v>0.5</v>
      </c>
    </row>
    <row r="27" spans="1:32" s="10" customFormat="1" ht="12.75" customHeight="1" x14ac:dyDescent="0.2">
      <c r="A27" s="56">
        <v>3</v>
      </c>
      <c r="B27" s="34" t="s">
        <v>43</v>
      </c>
      <c r="C27" s="123"/>
      <c r="D27" s="34">
        <v>7.5</v>
      </c>
      <c r="E27" s="34"/>
      <c r="F27" s="98">
        <f>IF(D27="","",SMALL(D27:E27,1))</f>
        <v>7.5</v>
      </c>
      <c r="G27" s="38">
        <f>IF(F27="",0,1)</f>
        <v>1</v>
      </c>
      <c r="H27" s="39">
        <f>IF(AND(ISTEXT(C25),ISNUMBER(F27)),IF(C25="f",VLOOKUP(F27,$U$7:$W$28,3),VLOOKUP(F27,$V$7:$W$28,2)),"")</f>
        <v>5</v>
      </c>
      <c r="I27" s="126"/>
      <c r="J27" s="130"/>
      <c r="K27" s="130"/>
      <c r="L27" s="118"/>
      <c r="M27" s="121"/>
      <c r="N27" s="115"/>
      <c r="O27" s="118"/>
      <c r="P27" s="120"/>
      <c r="Q27" s="78">
        <v>2</v>
      </c>
      <c r="R27" s="43">
        <f>IF(K25="","",H27+N25+P25+Q27)</f>
        <v>17.399999999999999</v>
      </c>
      <c r="U27" s="45">
        <v>9.8010000000000002</v>
      </c>
      <c r="V27" s="47">
        <v>8.6009999999999991</v>
      </c>
      <c r="W27" s="26">
        <v>0.1</v>
      </c>
      <c r="X27" s="1"/>
      <c r="Y27" s="1"/>
      <c r="Z27" s="1"/>
      <c r="AA27" s="1"/>
      <c r="AB27" s="1"/>
      <c r="AC27" s="1"/>
      <c r="AD27" s="50">
        <v>75.700010000000006</v>
      </c>
      <c r="AE27" s="48">
        <v>61.500011000000001</v>
      </c>
      <c r="AF27" s="26">
        <v>0.25</v>
      </c>
    </row>
    <row r="28" spans="1:32" s="10" customFormat="1" ht="12.75" customHeight="1" x14ac:dyDescent="0.2">
      <c r="A28" s="57">
        <v>4</v>
      </c>
      <c r="B28" s="35" t="s">
        <v>44</v>
      </c>
      <c r="C28" s="124"/>
      <c r="D28" s="35">
        <v>7.1</v>
      </c>
      <c r="E28" s="35"/>
      <c r="F28" s="99">
        <f>IF(D28="","",SMALL(D28:E28,1))</f>
        <v>7.1</v>
      </c>
      <c r="G28" s="40">
        <f>IF(F28="",0,1)</f>
        <v>1</v>
      </c>
      <c r="H28" s="41">
        <f>IF(AND(ISTEXT(C25),ISNUMBER(F28)),IF(C25="f",VLOOKUP(F28,$U$7:$W$28,3),VLOOKUP(F28,$V$7:$W$28,2)),"")</f>
        <v>5</v>
      </c>
      <c r="I28" s="127"/>
      <c r="J28" s="131"/>
      <c r="K28" s="131"/>
      <c r="L28" s="119"/>
      <c r="M28" s="121"/>
      <c r="N28" s="116"/>
      <c r="O28" s="119"/>
      <c r="P28" s="120"/>
      <c r="Q28" s="79">
        <v>2</v>
      </c>
      <c r="R28" s="58">
        <f>IF(K25="","",H28+N25+P25+Q28)</f>
        <v>17.399999999999999</v>
      </c>
      <c r="U28" s="45">
        <v>10.200999999999999</v>
      </c>
      <c r="V28" s="47">
        <v>9.0009999999999994</v>
      </c>
      <c r="W28" s="25">
        <v>0</v>
      </c>
      <c r="X28" s="1"/>
      <c r="Y28" s="1"/>
      <c r="Z28" s="1"/>
      <c r="AA28" s="1"/>
      <c r="AB28" s="14"/>
      <c r="AC28" s="1"/>
      <c r="AD28" s="50">
        <v>75.80001</v>
      </c>
      <c r="AE28" s="48">
        <v>62.000110000000006</v>
      </c>
      <c r="AF28" s="26">
        <v>0.25</v>
      </c>
    </row>
    <row r="29" spans="1:32" s="10" customFormat="1" x14ac:dyDescent="0.2">
      <c r="A29" s="19"/>
      <c r="B29" s="19"/>
      <c r="D29" s="19"/>
      <c r="F29" s="24"/>
      <c r="G29" s="24"/>
      <c r="L29" s="23"/>
      <c r="M29" s="23"/>
      <c r="R29" s="22"/>
    </row>
    <row r="30" spans="1:32" ht="36.75" customHeight="1" x14ac:dyDescent="0.2">
      <c r="A30" s="16"/>
      <c r="B30" s="95" t="s">
        <v>1</v>
      </c>
      <c r="C30" s="15" t="s">
        <v>2</v>
      </c>
      <c r="D30" s="15" t="s">
        <v>10</v>
      </c>
      <c r="E30" s="15" t="s">
        <v>11</v>
      </c>
      <c r="F30" s="96" t="s">
        <v>16</v>
      </c>
      <c r="G30" s="18"/>
      <c r="H30" s="32" t="s">
        <v>72</v>
      </c>
      <c r="I30" s="95" t="s">
        <v>77</v>
      </c>
      <c r="J30" s="17" t="s">
        <v>12</v>
      </c>
      <c r="K30" s="15" t="s">
        <v>13</v>
      </c>
      <c r="L30" s="95" t="s">
        <v>18</v>
      </c>
      <c r="M30" s="95" t="s">
        <v>19</v>
      </c>
      <c r="N30" s="32" t="s">
        <v>72</v>
      </c>
      <c r="O30" s="96" t="s">
        <v>20</v>
      </c>
      <c r="P30" s="32" t="s">
        <v>75</v>
      </c>
      <c r="Q30" s="32" t="s">
        <v>76</v>
      </c>
      <c r="R30" s="100" t="s">
        <v>21</v>
      </c>
    </row>
    <row r="31" spans="1:32" x14ac:dyDescent="0.2">
      <c r="A31" s="55">
        <v>1</v>
      </c>
      <c r="B31" s="33" t="s">
        <v>45</v>
      </c>
      <c r="C31" s="122" t="s">
        <v>15</v>
      </c>
      <c r="D31" s="33">
        <v>7.8</v>
      </c>
      <c r="E31" s="33"/>
      <c r="F31" s="97">
        <f>IF(D31="","",SMALL(D31:E31,1))</f>
        <v>7.8</v>
      </c>
      <c r="G31" s="36">
        <f>IF(F31="",0,1)</f>
        <v>1</v>
      </c>
      <c r="H31" s="37">
        <f>IF(AND(ISTEXT(C31),ISNUMBER(F31)),IF(C31="f",VLOOKUP(F31,$U$7:$W$28,3),VLOOKUP(F31,$V$7:$W$28,2)),"")</f>
        <v>5</v>
      </c>
      <c r="I31" s="125">
        <f>IF(SUM(G31:G34)=4,SUM(F31:F34),"")</f>
        <v>31.5</v>
      </c>
      <c r="J31" s="128">
        <v>31.7</v>
      </c>
      <c r="K31" s="128">
        <v>30.9</v>
      </c>
      <c r="L31" s="117">
        <f>IF(K31="","",SMALL(J31:K31,1))</f>
        <v>30.9</v>
      </c>
      <c r="M31" s="121">
        <f>IF(K31="","",(I31-MIN(J31:K34))/I31)</f>
        <v>1.9047619047619094E-2</v>
      </c>
      <c r="N31" s="114">
        <f>IF(K31="","",VLOOKUP(M31,$AA$7:$AB$18,2))</f>
        <v>1.2</v>
      </c>
      <c r="O31" s="117">
        <f>IF(K31="","",SUM(J31:K31))</f>
        <v>62.599999999999994</v>
      </c>
      <c r="P31" s="120">
        <f>IF(O31="","",IF(C31="f",VLOOKUP(O31,$AD$7:$AF$28,3),VLOOKUP(O31,$AE$7:$AF$28,2)))</f>
        <v>10</v>
      </c>
      <c r="Q31" s="76">
        <v>2</v>
      </c>
      <c r="R31" s="42">
        <f>IF(K31="","",H31+N31+P31+Q31)</f>
        <v>18.2</v>
      </c>
    </row>
    <row r="32" spans="1:32" x14ac:dyDescent="0.2">
      <c r="A32" s="56">
        <v>2</v>
      </c>
      <c r="B32" s="34" t="s">
        <v>46</v>
      </c>
      <c r="C32" s="123"/>
      <c r="D32" s="34">
        <v>8.3000000000000007</v>
      </c>
      <c r="E32" s="34"/>
      <c r="F32" s="98">
        <f>IF(D32="","",SMALL(D32:E32,1))</f>
        <v>8.3000000000000007</v>
      </c>
      <c r="G32" s="38">
        <f>IF(F32="",0,1)</f>
        <v>1</v>
      </c>
      <c r="H32" s="39">
        <f>IF(AND(ISTEXT(C31),ISNUMBER(F32)),IF(C31="f",VLOOKUP(F32,$U$7:$W$28,3),VLOOKUP(F32,$V$7:$W$28,2)),"")</f>
        <v>3</v>
      </c>
      <c r="I32" s="126"/>
      <c r="J32" s="128"/>
      <c r="K32" s="128"/>
      <c r="L32" s="118"/>
      <c r="M32" s="121"/>
      <c r="N32" s="115"/>
      <c r="O32" s="118"/>
      <c r="P32" s="120"/>
      <c r="Q32" s="78">
        <v>2</v>
      </c>
      <c r="R32" s="43">
        <f>IF(K31="","",H32+N31+P31+Q32)</f>
        <v>16.2</v>
      </c>
    </row>
    <row r="33" spans="1:22" x14ac:dyDescent="0.2">
      <c r="A33" s="56">
        <v>3</v>
      </c>
      <c r="B33" s="34" t="s">
        <v>47</v>
      </c>
      <c r="C33" s="123"/>
      <c r="D33" s="34">
        <v>7.5</v>
      </c>
      <c r="E33" s="34"/>
      <c r="F33" s="98">
        <f>IF(D33="","",SMALL(D33:E33,1))</f>
        <v>7.5</v>
      </c>
      <c r="G33" s="38">
        <f>IF(F33="",0,1)</f>
        <v>1</v>
      </c>
      <c r="H33" s="39">
        <f>IF(AND(ISTEXT(C31),ISNUMBER(F33)),IF(C31="f",VLOOKUP(F33,$U$7:$W$28,3),VLOOKUP(F33,$V$7:$W$28,2)),"")</f>
        <v>5</v>
      </c>
      <c r="I33" s="126"/>
      <c r="J33" s="128"/>
      <c r="K33" s="128"/>
      <c r="L33" s="118"/>
      <c r="M33" s="121"/>
      <c r="N33" s="115"/>
      <c r="O33" s="118"/>
      <c r="P33" s="120"/>
      <c r="Q33" s="78">
        <v>2</v>
      </c>
      <c r="R33" s="43">
        <f>IF(K31="","",H33+N31+P31+Q33)</f>
        <v>18.2</v>
      </c>
    </row>
    <row r="34" spans="1:22" s="2" customFormat="1" x14ac:dyDescent="0.2">
      <c r="A34" s="57">
        <v>4</v>
      </c>
      <c r="B34" s="35" t="s">
        <v>48</v>
      </c>
      <c r="C34" s="124"/>
      <c r="D34" s="35">
        <v>7.9</v>
      </c>
      <c r="E34" s="35"/>
      <c r="F34" s="99">
        <f>IF(D34="","",SMALL(D34:E34,1))</f>
        <v>7.9</v>
      </c>
      <c r="G34" s="40">
        <f>IF(F34="",0,1)</f>
        <v>1</v>
      </c>
      <c r="H34" s="41">
        <f>IF(AND(ISTEXT(C31),ISNUMBER(F34)),IF(C31="f",VLOOKUP(F34,$U$7:$W$28,3),VLOOKUP(F34,$V$7:$W$28,2)),"")</f>
        <v>3.8</v>
      </c>
      <c r="I34" s="127"/>
      <c r="J34" s="128"/>
      <c r="K34" s="128"/>
      <c r="L34" s="119"/>
      <c r="M34" s="121"/>
      <c r="N34" s="116"/>
      <c r="O34" s="119"/>
      <c r="P34" s="120"/>
      <c r="Q34" s="79">
        <v>2</v>
      </c>
      <c r="R34" s="58">
        <f>IF(K31="","",H34+N31+P31+Q34)</f>
        <v>17</v>
      </c>
      <c r="S34" s="22"/>
      <c r="V34" s="4"/>
    </row>
    <row r="35" spans="1:22" s="10" customFormat="1" x14ac:dyDescent="0.2">
      <c r="A35" s="19"/>
      <c r="B35" s="19"/>
      <c r="D35" s="19"/>
      <c r="K35" s="23"/>
      <c r="L35" s="23"/>
      <c r="O35" s="22"/>
      <c r="Q35" s="22"/>
    </row>
    <row r="36" spans="1:22" s="10" customFormat="1" ht="36" x14ac:dyDescent="0.2">
      <c r="A36" s="16"/>
      <c r="B36" s="95" t="s">
        <v>1</v>
      </c>
      <c r="C36" s="15" t="s">
        <v>2</v>
      </c>
      <c r="D36" s="15" t="s">
        <v>10</v>
      </c>
      <c r="E36" s="15" t="s">
        <v>11</v>
      </c>
      <c r="F36" s="96" t="s">
        <v>16</v>
      </c>
      <c r="G36" s="18"/>
      <c r="H36" s="32" t="s">
        <v>72</v>
      </c>
      <c r="I36" s="95" t="s">
        <v>77</v>
      </c>
      <c r="J36" s="17" t="s">
        <v>12</v>
      </c>
      <c r="K36" s="15" t="s">
        <v>13</v>
      </c>
      <c r="L36" s="95" t="s">
        <v>18</v>
      </c>
      <c r="M36" s="95" t="s">
        <v>19</v>
      </c>
      <c r="N36" s="32" t="s">
        <v>72</v>
      </c>
      <c r="O36" s="96" t="s">
        <v>20</v>
      </c>
      <c r="P36" s="32" t="s">
        <v>75</v>
      </c>
      <c r="Q36" s="32" t="s">
        <v>76</v>
      </c>
      <c r="R36" s="100" t="s">
        <v>21</v>
      </c>
    </row>
    <row r="37" spans="1:22" s="10" customFormat="1" x14ac:dyDescent="0.2">
      <c r="A37" s="55">
        <v>1</v>
      </c>
      <c r="B37" s="33" t="s">
        <v>49</v>
      </c>
      <c r="C37" s="122" t="s">
        <v>15</v>
      </c>
      <c r="D37" s="33">
        <v>7.5</v>
      </c>
      <c r="E37" s="33"/>
      <c r="F37" s="97">
        <f>IF(D37="","",SMALL(D37:E37,1))</f>
        <v>7.5</v>
      </c>
      <c r="G37" s="36">
        <f>IF(F37="",0,1)</f>
        <v>1</v>
      </c>
      <c r="H37" s="37">
        <f>IF(AND(ISTEXT(C37),ISNUMBER(F37)),IF(C37="f",VLOOKUP(F37,$U$7:$W$28,3),VLOOKUP(F37,$V$7:$W$28,2)),"")</f>
        <v>5</v>
      </c>
      <c r="I37" s="125">
        <f>IF(SUM(G37:G40)=4,SUM(F37:F40),"")</f>
        <v>30.5</v>
      </c>
      <c r="J37" s="128">
        <v>31.3</v>
      </c>
      <c r="K37" s="128">
        <v>30.4</v>
      </c>
      <c r="L37" s="117">
        <f>IF(K37="","",SMALL(J37:K37,1))</f>
        <v>30.4</v>
      </c>
      <c r="M37" s="121">
        <f>IF(K37="","",(I37-MIN(J37:K40))/I37)</f>
        <v>3.2786885245902103E-3</v>
      </c>
      <c r="N37" s="114">
        <f>IF(K37="","",VLOOKUP(M37,$AA$7:$AB$18,2))</f>
        <v>0.8</v>
      </c>
      <c r="O37" s="117">
        <f>IF(K37="","",SUM(J37:K37))</f>
        <v>61.7</v>
      </c>
      <c r="P37" s="120">
        <f>IF(O37="","",IF(C37="f",VLOOKUP(O37,$AD$7:$AF$28,3),VLOOKUP(O37,$AE$7:$AF$28,2)))</f>
        <v>10</v>
      </c>
      <c r="Q37" s="76">
        <v>2</v>
      </c>
      <c r="R37" s="42">
        <f>IF(K37="","",H37+N37+P37+Q37)</f>
        <v>17.8</v>
      </c>
    </row>
    <row r="38" spans="1:22" s="10" customFormat="1" x14ac:dyDescent="0.2">
      <c r="A38" s="56">
        <v>2</v>
      </c>
      <c r="B38" s="34" t="s">
        <v>50</v>
      </c>
      <c r="C38" s="123"/>
      <c r="D38" s="34">
        <v>7.7</v>
      </c>
      <c r="E38" s="34"/>
      <c r="F38" s="98">
        <f>IF(D38="","",SMALL(D38:E38,1))</f>
        <v>7.7</v>
      </c>
      <c r="G38" s="38">
        <f>IF(F38="",0,1)</f>
        <v>1</v>
      </c>
      <c r="H38" s="39">
        <f>IF(AND(ISTEXT(C37),ISNUMBER(F38)),IF(C37="f",VLOOKUP(F38,$U$7:$W$28,3),VLOOKUP(F38,$V$7:$W$28,2)),"")</f>
        <v>5</v>
      </c>
      <c r="I38" s="126"/>
      <c r="J38" s="128"/>
      <c r="K38" s="128"/>
      <c r="L38" s="118"/>
      <c r="M38" s="121"/>
      <c r="N38" s="115"/>
      <c r="O38" s="118"/>
      <c r="P38" s="120"/>
      <c r="Q38" s="78">
        <v>2</v>
      </c>
      <c r="R38" s="43">
        <f>IF(K37="","",H38+N37+P37+Q38)</f>
        <v>17.8</v>
      </c>
    </row>
    <row r="39" spans="1:22" s="10" customFormat="1" x14ac:dyDescent="0.2">
      <c r="A39" s="56">
        <v>3</v>
      </c>
      <c r="B39" s="34" t="s">
        <v>45</v>
      </c>
      <c r="C39" s="123"/>
      <c r="D39" s="34">
        <v>7.8</v>
      </c>
      <c r="E39" s="34"/>
      <c r="F39" s="98">
        <f>IF(D39="","",SMALL(D39:E39,1))</f>
        <v>7.8</v>
      </c>
      <c r="G39" s="38">
        <f>IF(F39="",0,1)</f>
        <v>1</v>
      </c>
      <c r="H39" s="39">
        <f>IF(AND(ISTEXT(C37),ISNUMBER(F39)),IF(C37="f",VLOOKUP(F39,$U$7:$W$28,3),VLOOKUP(F39,$V$7:$W$28,2)),"")</f>
        <v>5</v>
      </c>
      <c r="I39" s="126"/>
      <c r="J39" s="128"/>
      <c r="K39" s="128"/>
      <c r="L39" s="118"/>
      <c r="M39" s="121"/>
      <c r="N39" s="115"/>
      <c r="O39" s="118"/>
      <c r="P39" s="120"/>
      <c r="Q39" s="78">
        <v>2</v>
      </c>
      <c r="R39" s="43">
        <f>IF(K37="","",H39+N37+P37+Q39)</f>
        <v>17.8</v>
      </c>
    </row>
    <row r="40" spans="1:22" s="10" customFormat="1" x14ac:dyDescent="0.2">
      <c r="A40" s="57">
        <v>4</v>
      </c>
      <c r="B40" s="35" t="s">
        <v>47</v>
      </c>
      <c r="C40" s="124"/>
      <c r="D40" s="35">
        <v>7.5</v>
      </c>
      <c r="E40" s="35"/>
      <c r="F40" s="99">
        <f>IF(D40="","",SMALL(D40:E40,1))</f>
        <v>7.5</v>
      </c>
      <c r="G40" s="40">
        <f>IF(F40="",0,1)</f>
        <v>1</v>
      </c>
      <c r="H40" s="41">
        <f>IF(AND(ISTEXT(C37),ISNUMBER(F40)),IF(C37="f",VLOOKUP(F40,$U$7:$W$28,3),VLOOKUP(F40,$V$7:$W$28,2)),"")</f>
        <v>5</v>
      </c>
      <c r="I40" s="127"/>
      <c r="J40" s="128"/>
      <c r="K40" s="128"/>
      <c r="L40" s="119"/>
      <c r="M40" s="121"/>
      <c r="N40" s="116"/>
      <c r="O40" s="119"/>
      <c r="P40" s="120"/>
      <c r="Q40" s="79">
        <v>2</v>
      </c>
      <c r="R40" s="58">
        <f>IF(K37="","",H40+N37+P37+Q40)</f>
        <v>17.8</v>
      </c>
    </row>
    <row r="41" spans="1:22" s="10" customFormat="1" x14ac:dyDescent="0.2">
      <c r="A41" s="19"/>
      <c r="B41" s="19"/>
      <c r="D41" s="19"/>
      <c r="K41" s="23"/>
      <c r="L41" s="23"/>
      <c r="O41" s="22"/>
      <c r="Q41" s="22"/>
    </row>
    <row r="42" spans="1:22" s="10" customFormat="1" ht="36" x14ac:dyDescent="0.2">
      <c r="A42" s="16"/>
      <c r="B42" s="95" t="s">
        <v>1</v>
      </c>
      <c r="C42" s="15" t="s">
        <v>2</v>
      </c>
      <c r="D42" s="15" t="s">
        <v>10</v>
      </c>
      <c r="E42" s="15" t="s">
        <v>11</v>
      </c>
      <c r="F42" s="96" t="s">
        <v>16</v>
      </c>
      <c r="G42" s="18"/>
      <c r="H42" s="32" t="s">
        <v>72</v>
      </c>
      <c r="I42" s="95" t="s">
        <v>77</v>
      </c>
      <c r="J42" s="17" t="s">
        <v>12</v>
      </c>
      <c r="K42" s="15" t="s">
        <v>13</v>
      </c>
      <c r="L42" s="95" t="s">
        <v>18</v>
      </c>
      <c r="M42" s="95" t="s">
        <v>19</v>
      </c>
      <c r="N42" s="32" t="s">
        <v>72</v>
      </c>
      <c r="O42" s="96" t="s">
        <v>20</v>
      </c>
      <c r="P42" s="32" t="s">
        <v>75</v>
      </c>
      <c r="Q42" s="32" t="s">
        <v>76</v>
      </c>
      <c r="R42" s="100" t="s">
        <v>21</v>
      </c>
    </row>
    <row r="43" spans="1:22" s="10" customFormat="1" x14ac:dyDescent="0.2">
      <c r="A43" s="8">
        <v>1</v>
      </c>
      <c r="B43" s="33" t="s">
        <v>51</v>
      </c>
      <c r="C43" s="122" t="s">
        <v>15</v>
      </c>
      <c r="D43" s="33">
        <v>12</v>
      </c>
      <c r="E43" s="33"/>
      <c r="F43" s="97">
        <f>IF(D43="","",SMALL(D43:E43,1))</f>
        <v>12</v>
      </c>
      <c r="G43" s="36">
        <f>IF(F43="",0,1)</f>
        <v>1</v>
      </c>
      <c r="H43" s="37">
        <f>IF(AND(ISTEXT(C43),ISNUMBER(F43)),IF(C43="f",VLOOKUP(F43,$U$7:$W$28,3),VLOOKUP(F43,$V$7:$W$28,2)),"")</f>
        <v>0</v>
      </c>
      <c r="I43" s="125">
        <f>IF(SUM(G43:G46)=4,SUM(F43:F46),"")</f>
        <v>36.700000000000003</v>
      </c>
      <c r="J43" s="128">
        <v>36.6</v>
      </c>
      <c r="K43" s="128">
        <v>36.299999999999997</v>
      </c>
      <c r="L43" s="117">
        <f>IF(K43="","",SMALL(J43:K43,1))</f>
        <v>36.299999999999997</v>
      </c>
      <c r="M43" s="121">
        <f>IF(K43="","",(I43-MIN(J43:K46))/I43)</f>
        <v>1.0899182561308056E-2</v>
      </c>
      <c r="N43" s="114">
        <f>IF(K43="","",VLOOKUP(M43,$AA$7:$AB$18,2))</f>
        <v>1.2</v>
      </c>
      <c r="O43" s="117">
        <f>IF(K43="","",SUM(J43:K43))</f>
        <v>72.900000000000006</v>
      </c>
      <c r="P43" s="120">
        <f>IF(O43="","",IF(C43="f",VLOOKUP(O43,$AD$7:$AF$28,3),VLOOKUP(O43,AE37:AF58,2)))</f>
        <v>2.5</v>
      </c>
      <c r="Q43" s="76">
        <v>2</v>
      </c>
      <c r="R43" s="42">
        <f>IF(K43="","",H43+N43+P43+Q43)</f>
        <v>5.7</v>
      </c>
    </row>
    <row r="44" spans="1:22" s="10" customFormat="1" x14ac:dyDescent="0.2">
      <c r="A44" s="8">
        <v>2</v>
      </c>
      <c r="B44" s="34" t="s">
        <v>52</v>
      </c>
      <c r="C44" s="123"/>
      <c r="D44" s="34">
        <v>9.1</v>
      </c>
      <c r="E44" s="34"/>
      <c r="F44" s="98">
        <f>IF(D44="","",SMALL(D44:E44,1))</f>
        <v>9.1</v>
      </c>
      <c r="G44" s="38">
        <f>IF(F44="",0,1)</f>
        <v>1</v>
      </c>
      <c r="H44" s="39">
        <f>IF(AND(ISTEXT(C43),ISNUMBER(F44)),IF(C43="f",VLOOKUP(F44,$U$7:$W$28,3),VLOOKUP(F44,$V$7:$W$28,2)),"")</f>
        <v>1.4</v>
      </c>
      <c r="I44" s="126"/>
      <c r="J44" s="128"/>
      <c r="K44" s="128"/>
      <c r="L44" s="118"/>
      <c r="M44" s="121"/>
      <c r="N44" s="115"/>
      <c r="O44" s="118"/>
      <c r="P44" s="120"/>
      <c r="Q44" s="78">
        <v>2</v>
      </c>
      <c r="R44" s="43">
        <f>IF(K43="","",H44+N43+P43+Q44)</f>
        <v>7.1</v>
      </c>
    </row>
    <row r="45" spans="1:22" s="10" customFormat="1" x14ac:dyDescent="0.2">
      <c r="A45" s="8">
        <v>3</v>
      </c>
      <c r="B45" s="34" t="s">
        <v>53</v>
      </c>
      <c r="C45" s="123"/>
      <c r="D45" s="34">
        <v>7.9</v>
      </c>
      <c r="E45" s="34"/>
      <c r="F45" s="98">
        <f>IF(D45="","",SMALL(D45:E45,1))</f>
        <v>7.9</v>
      </c>
      <c r="G45" s="38">
        <f>IF(F45="",0,1)</f>
        <v>1</v>
      </c>
      <c r="H45" s="39">
        <f>IF(AND(ISTEXT(C43),ISNUMBER(F45)),IF(C43="f",VLOOKUP(F45,$U$7:$W$28,3),VLOOKUP(F45,$V$7:$W$28,2)),"")</f>
        <v>3.8</v>
      </c>
      <c r="I45" s="126"/>
      <c r="J45" s="128"/>
      <c r="K45" s="128"/>
      <c r="L45" s="118"/>
      <c r="M45" s="121"/>
      <c r="N45" s="115"/>
      <c r="O45" s="118"/>
      <c r="P45" s="120"/>
      <c r="Q45" s="78">
        <v>2</v>
      </c>
      <c r="R45" s="43">
        <f>IF(K43="","",H45+N43+P43+Q45)</f>
        <v>9.5</v>
      </c>
    </row>
    <row r="46" spans="1:22" s="10" customFormat="1" x14ac:dyDescent="0.2">
      <c r="A46" s="8">
        <v>4</v>
      </c>
      <c r="B46" s="35" t="s">
        <v>50</v>
      </c>
      <c r="C46" s="124"/>
      <c r="D46" s="35">
        <v>7.7</v>
      </c>
      <c r="E46" s="35"/>
      <c r="F46" s="99">
        <f>IF(D46="","",SMALL(D46:E46,1))</f>
        <v>7.7</v>
      </c>
      <c r="G46" s="40">
        <f>IF(F46="",0,1)</f>
        <v>1</v>
      </c>
      <c r="H46" s="41">
        <f>IF(AND(ISTEXT(C43),ISNUMBER(F46)),IF(C43="f",VLOOKUP(F46,$U$7:$W$28,3),VLOOKUP(F46,$V$7:$W$28,2)),"")</f>
        <v>5</v>
      </c>
      <c r="I46" s="127"/>
      <c r="J46" s="128"/>
      <c r="K46" s="128"/>
      <c r="L46" s="119"/>
      <c r="M46" s="121"/>
      <c r="N46" s="116"/>
      <c r="O46" s="119"/>
      <c r="P46" s="120"/>
      <c r="Q46" s="79">
        <v>2</v>
      </c>
      <c r="R46" s="58">
        <f>IF(K43="","",H46+N43+P43+Q46)</f>
        <v>10.7</v>
      </c>
    </row>
    <row r="47" spans="1:22" s="10" customFormat="1" x14ac:dyDescent="0.2">
      <c r="A47" s="19"/>
      <c r="B47" s="19"/>
      <c r="D47" s="19"/>
      <c r="K47" s="23"/>
      <c r="L47" s="23"/>
      <c r="O47" s="22"/>
      <c r="Q47" s="22"/>
    </row>
    <row r="48" spans="1:22" s="10" customFormat="1" ht="36" x14ac:dyDescent="0.2">
      <c r="A48" s="16"/>
      <c r="B48" s="95" t="s">
        <v>1</v>
      </c>
      <c r="C48" s="15" t="s">
        <v>2</v>
      </c>
      <c r="D48" s="15" t="s">
        <v>10</v>
      </c>
      <c r="E48" s="15" t="s">
        <v>11</v>
      </c>
      <c r="F48" s="96" t="s">
        <v>16</v>
      </c>
      <c r="G48" s="18"/>
      <c r="H48" s="32" t="s">
        <v>72</v>
      </c>
      <c r="I48" s="95" t="s">
        <v>77</v>
      </c>
      <c r="J48" s="17" t="s">
        <v>12</v>
      </c>
      <c r="K48" s="15" t="s">
        <v>13</v>
      </c>
      <c r="L48" s="95" t="s">
        <v>18</v>
      </c>
      <c r="M48" s="95" t="s">
        <v>19</v>
      </c>
      <c r="N48" s="32" t="s">
        <v>72</v>
      </c>
      <c r="O48" s="96" t="s">
        <v>20</v>
      </c>
      <c r="P48" s="32" t="s">
        <v>75</v>
      </c>
      <c r="Q48" s="32" t="s">
        <v>76</v>
      </c>
      <c r="R48" s="100" t="s">
        <v>21</v>
      </c>
    </row>
    <row r="49" spans="1:18" s="10" customFormat="1" x14ac:dyDescent="0.2">
      <c r="A49" s="55">
        <v>1</v>
      </c>
      <c r="B49" s="33" t="s">
        <v>54</v>
      </c>
      <c r="C49" s="122" t="s">
        <v>15</v>
      </c>
      <c r="D49" s="33">
        <v>9.8000000000000007</v>
      </c>
      <c r="E49" s="33"/>
      <c r="F49" s="97">
        <f>IF(D49="","",SMALL(D49:E49,1))</f>
        <v>9.8000000000000007</v>
      </c>
      <c r="G49" s="36">
        <f>IF(F49="",0,1)</f>
        <v>1</v>
      </c>
      <c r="H49" s="37">
        <f>IF(AND(ISTEXT(C49),ISNUMBER(F49)),IF(C49="f",VLOOKUP(F49,$U$7:$W$28,3),VLOOKUP(F49,$V$7:$W$28,2)),"")</f>
        <v>0.2</v>
      </c>
      <c r="I49" s="125">
        <f>IF(SUM(G49:G52)=4,SUM(F49:F52),"")</f>
        <v>36.6</v>
      </c>
      <c r="J49" s="128"/>
      <c r="K49" s="128"/>
      <c r="L49" s="117" t="str">
        <f>IF(K49="","",SMALL(J49:K49,1))</f>
        <v/>
      </c>
      <c r="M49" s="121" t="str">
        <f>IF(K49="","",(I49-MIN(J49:K52))/I49)</f>
        <v/>
      </c>
      <c r="N49" s="114" t="str">
        <f>IF(K49="","",VLOOKUP(M49,$AA$7:$AB$18,2))</f>
        <v/>
      </c>
      <c r="O49" s="117" t="str">
        <f>IF(K49="","",SUM(J49:K49))</f>
        <v/>
      </c>
      <c r="P49" s="120" t="str">
        <f>IF(O49="","",IF(C49="f",VLOOKUP(O49,$AD$7:$AF$28,3),VLOOKUP(O49,$AE$7:$AF$28,2)))</f>
        <v/>
      </c>
      <c r="Q49" s="76">
        <v>2</v>
      </c>
      <c r="R49" s="42" t="str">
        <f>IF(K49="","",H49+N49+P49+Q49)</f>
        <v/>
      </c>
    </row>
    <row r="50" spans="1:18" s="10" customFormat="1" x14ac:dyDescent="0.2">
      <c r="A50" s="56">
        <v>2</v>
      </c>
      <c r="B50" s="34" t="s">
        <v>55</v>
      </c>
      <c r="C50" s="123"/>
      <c r="D50" s="34">
        <v>9.6</v>
      </c>
      <c r="E50" s="34"/>
      <c r="F50" s="98">
        <f>IF(D50="","",SMALL(D50:E50,1))</f>
        <v>9.6</v>
      </c>
      <c r="G50" s="38">
        <f>IF(F50="",0,1)</f>
        <v>1</v>
      </c>
      <c r="H50" s="39">
        <f>IF(AND(ISTEXT(C49),ISNUMBER(F50)),IF(C49="f",VLOOKUP(F50,$U$7:$W$28,3),VLOOKUP(F50,$V$7:$W$28,2)),"")</f>
        <v>0.4</v>
      </c>
      <c r="I50" s="126"/>
      <c r="J50" s="128"/>
      <c r="K50" s="128"/>
      <c r="L50" s="118"/>
      <c r="M50" s="121"/>
      <c r="N50" s="115"/>
      <c r="O50" s="118"/>
      <c r="P50" s="120"/>
      <c r="Q50" s="78">
        <v>2</v>
      </c>
      <c r="R50" s="43" t="str">
        <f>IF(K49="","",H50+N49+P49+Q50)</f>
        <v/>
      </c>
    </row>
    <row r="51" spans="1:18" s="10" customFormat="1" x14ac:dyDescent="0.2">
      <c r="A51" s="56">
        <v>3</v>
      </c>
      <c r="B51" s="34" t="s">
        <v>56</v>
      </c>
      <c r="C51" s="123"/>
      <c r="D51" s="34">
        <v>9.3000000000000007</v>
      </c>
      <c r="E51" s="34"/>
      <c r="F51" s="98">
        <f>IF(D51="","",SMALL(D51:E51,1))</f>
        <v>9.3000000000000007</v>
      </c>
      <c r="G51" s="38">
        <f>IF(F51="",0,1)</f>
        <v>1</v>
      </c>
      <c r="H51" s="39">
        <f>IF(AND(ISTEXT(C49),ISNUMBER(F51)),IF(C49="f",VLOOKUP(F51,$U$7:$W$28,3),VLOOKUP(F51,$V$7:$W$28,2)),"")</f>
        <v>1</v>
      </c>
      <c r="I51" s="126"/>
      <c r="J51" s="128"/>
      <c r="K51" s="128"/>
      <c r="L51" s="118"/>
      <c r="M51" s="121"/>
      <c r="N51" s="115"/>
      <c r="O51" s="118"/>
      <c r="P51" s="120"/>
      <c r="Q51" s="78">
        <v>2</v>
      </c>
      <c r="R51" s="43" t="str">
        <f>IF(K49="","",H51+N49+P49+Q51)</f>
        <v/>
      </c>
    </row>
    <row r="52" spans="1:18" s="10" customFormat="1" x14ac:dyDescent="0.2">
      <c r="A52" s="57">
        <v>4</v>
      </c>
      <c r="B52" s="35" t="s">
        <v>53</v>
      </c>
      <c r="C52" s="124"/>
      <c r="D52" s="35">
        <v>7.9</v>
      </c>
      <c r="E52" s="35"/>
      <c r="F52" s="99">
        <f>IF(D52="","",SMALL(D52:E52,1))</f>
        <v>7.9</v>
      </c>
      <c r="G52" s="40">
        <f>IF(F52="",0,1)</f>
        <v>1</v>
      </c>
      <c r="H52" s="41">
        <f>IF(AND(ISTEXT(C49),ISNUMBER(F52)),IF(C49="f",VLOOKUP(F52,$U$7:$W$28,3),VLOOKUP(F52,$V$7:$W$28,2)),"")</f>
        <v>3.8</v>
      </c>
      <c r="I52" s="127"/>
      <c r="J52" s="128"/>
      <c r="K52" s="128"/>
      <c r="L52" s="119"/>
      <c r="M52" s="121"/>
      <c r="N52" s="116"/>
      <c r="O52" s="119"/>
      <c r="P52" s="120"/>
      <c r="Q52" s="79">
        <v>2</v>
      </c>
      <c r="R52" s="58" t="str">
        <f>IF(K49="","",H52+N49+P49+Q52)</f>
        <v/>
      </c>
    </row>
    <row r="53" spans="1:18" s="10" customFormat="1" x14ac:dyDescent="0.2">
      <c r="A53" s="19"/>
      <c r="B53" s="19"/>
      <c r="D53" s="19"/>
      <c r="K53" s="23"/>
      <c r="L53" s="23"/>
      <c r="O53" s="22"/>
      <c r="Q53" s="22"/>
    </row>
    <row r="54" spans="1:18" s="10" customFormat="1" ht="36" x14ac:dyDescent="0.2">
      <c r="A54" s="16"/>
      <c r="B54" s="95" t="s">
        <v>1</v>
      </c>
      <c r="C54" s="15" t="s">
        <v>2</v>
      </c>
      <c r="D54" s="15" t="s">
        <v>10</v>
      </c>
      <c r="E54" s="15" t="s">
        <v>11</v>
      </c>
      <c r="F54" s="96" t="s">
        <v>16</v>
      </c>
      <c r="G54" s="18"/>
      <c r="H54" s="32" t="s">
        <v>72</v>
      </c>
      <c r="I54" s="95" t="s">
        <v>77</v>
      </c>
      <c r="J54" s="17" t="s">
        <v>12</v>
      </c>
      <c r="K54" s="15" t="s">
        <v>13</v>
      </c>
      <c r="L54" s="95" t="s">
        <v>18</v>
      </c>
      <c r="M54" s="95" t="s">
        <v>19</v>
      </c>
      <c r="N54" s="32" t="s">
        <v>72</v>
      </c>
      <c r="O54" s="96" t="s">
        <v>20</v>
      </c>
      <c r="P54" s="32" t="s">
        <v>75</v>
      </c>
      <c r="Q54" s="32" t="s">
        <v>76</v>
      </c>
      <c r="R54" s="100" t="s">
        <v>21</v>
      </c>
    </row>
    <row r="55" spans="1:18" s="10" customFormat="1" x14ac:dyDescent="0.2">
      <c r="A55" s="55">
        <v>1</v>
      </c>
      <c r="B55" s="33"/>
      <c r="C55" s="122"/>
      <c r="D55" s="33"/>
      <c r="E55" s="33"/>
      <c r="F55" s="97" t="str">
        <f>IF(D55="","",SMALL(D55:E55,1))</f>
        <v/>
      </c>
      <c r="G55" s="36">
        <f>IF(F55="",0,1)</f>
        <v>0</v>
      </c>
      <c r="H55" s="37" t="str">
        <f>IF(AND(ISTEXT(C55),ISNUMBER(F55)),IF(C55="f",VLOOKUP(F55,$U$7:$W$28,3),VLOOKUP(F55,$V$7:$W$28,2)),"")</f>
        <v/>
      </c>
      <c r="I55" s="125" t="str">
        <f>IF(SUM(G55:G58)=4,SUM(F55:F58),"")</f>
        <v/>
      </c>
      <c r="J55" s="128"/>
      <c r="K55" s="128"/>
      <c r="L55" s="117" t="str">
        <f>IF(K55="","",SMALL(J55:K55,1))</f>
        <v/>
      </c>
      <c r="M55" s="121" t="str">
        <f>IF(K55="","",(I55-MIN(J55:K58))/I55)</f>
        <v/>
      </c>
      <c r="N55" s="114" t="str">
        <f>IF(K55="","",VLOOKUP(M55,$AA$7:$AB$18,2))</f>
        <v/>
      </c>
      <c r="O55" s="117" t="str">
        <f>IF(K55="","",SUM(J55:K55))</f>
        <v/>
      </c>
      <c r="P55" s="120" t="str">
        <f>IF(O55="","",IF(C55="f",VLOOKUP(O55,$AD$7:$AF$28,3),VLOOKUP(O55,$AE$7:$AF$28,2)))</f>
        <v/>
      </c>
      <c r="Q55" s="76">
        <v>2</v>
      </c>
      <c r="R55" s="42" t="str">
        <f>IF(K55="","",H55+N55+P55+Q55)</f>
        <v/>
      </c>
    </row>
    <row r="56" spans="1:18" s="10" customFormat="1" x14ac:dyDescent="0.2">
      <c r="A56" s="56">
        <v>2</v>
      </c>
      <c r="B56" s="34"/>
      <c r="C56" s="123"/>
      <c r="D56" s="34"/>
      <c r="E56" s="34"/>
      <c r="F56" s="98" t="str">
        <f>IF(D56="","",SMALL(D56:E56,1))</f>
        <v/>
      </c>
      <c r="G56" s="38">
        <f>IF(F56="",0,1)</f>
        <v>0</v>
      </c>
      <c r="H56" s="39" t="str">
        <f>IF(AND(ISTEXT(C55),ISNUMBER(F56)),IF(C55="f",VLOOKUP(F56,$U$7:$W$28,3),VLOOKUP(F56,$V$7:$W$28,2)),"")</f>
        <v/>
      </c>
      <c r="I56" s="126"/>
      <c r="J56" s="128"/>
      <c r="K56" s="128"/>
      <c r="L56" s="118"/>
      <c r="M56" s="121"/>
      <c r="N56" s="115"/>
      <c r="O56" s="118"/>
      <c r="P56" s="120"/>
      <c r="Q56" s="78">
        <v>2</v>
      </c>
      <c r="R56" s="43" t="str">
        <f>IF(K55="","",H56+N55+P55+Q56)</f>
        <v/>
      </c>
    </row>
    <row r="57" spans="1:18" s="10" customFormat="1" x14ac:dyDescent="0.2">
      <c r="A57" s="56">
        <v>3</v>
      </c>
      <c r="B57" s="34"/>
      <c r="C57" s="123"/>
      <c r="D57" s="34"/>
      <c r="E57" s="34"/>
      <c r="F57" s="98" t="str">
        <f>IF(D57="","",SMALL(D57:E57,1))</f>
        <v/>
      </c>
      <c r="G57" s="38">
        <f>IF(F57="",0,1)</f>
        <v>0</v>
      </c>
      <c r="H57" s="39" t="str">
        <f>IF(AND(ISTEXT(C55),ISNUMBER(F57)),IF(C55="f",VLOOKUP(F57,$U$7:$W$28,3),VLOOKUP(F57,$V$7:$W$28,2)),"")</f>
        <v/>
      </c>
      <c r="I57" s="126"/>
      <c r="J57" s="128"/>
      <c r="K57" s="128"/>
      <c r="L57" s="118"/>
      <c r="M57" s="121"/>
      <c r="N57" s="115"/>
      <c r="O57" s="118"/>
      <c r="P57" s="120"/>
      <c r="Q57" s="78">
        <v>2</v>
      </c>
      <c r="R57" s="43" t="str">
        <f>IF(K55="","",H57+N55+P55+Q57)</f>
        <v/>
      </c>
    </row>
    <row r="58" spans="1:18" s="10" customFormat="1" x14ac:dyDescent="0.2">
      <c r="A58" s="57">
        <v>4</v>
      </c>
      <c r="B58" s="35"/>
      <c r="C58" s="124"/>
      <c r="D58" s="35"/>
      <c r="E58" s="35"/>
      <c r="F58" s="99" t="str">
        <f>IF(D58="","",SMALL(D58:E58,1))</f>
        <v/>
      </c>
      <c r="G58" s="40">
        <f>IF(F58="",0,1)</f>
        <v>0</v>
      </c>
      <c r="H58" s="41" t="str">
        <f>IF(AND(ISTEXT(C55),ISNUMBER(F58)),IF(C55="f",VLOOKUP(F58,$U$7:$W$28,3),VLOOKUP(F58,$V$7:$W$28,2)),"")</f>
        <v/>
      </c>
      <c r="I58" s="127"/>
      <c r="J58" s="128"/>
      <c r="K58" s="128"/>
      <c r="L58" s="119"/>
      <c r="M58" s="121"/>
      <c r="N58" s="116"/>
      <c r="O58" s="119"/>
      <c r="P58" s="120"/>
      <c r="Q58" s="79">
        <v>2</v>
      </c>
      <c r="R58" s="58" t="str">
        <f>IF(K55="","",H58+N55+P55+Q58)</f>
        <v/>
      </c>
    </row>
    <row r="59" spans="1:18" s="10" customFormat="1" x14ac:dyDescent="0.2">
      <c r="A59" s="19"/>
      <c r="B59" s="19"/>
      <c r="D59" s="19"/>
      <c r="K59" s="23"/>
      <c r="L59" s="23"/>
      <c r="O59" s="22"/>
      <c r="Q59" s="22"/>
    </row>
    <row r="60" spans="1:18" s="10" customFormat="1" ht="36" x14ac:dyDescent="0.2">
      <c r="A60" s="16"/>
      <c r="B60" s="95" t="s">
        <v>1</v>
      </c>
      <c r="C60" s="15" t="s">
        <v>2</v>
      </c>
      <c r="D60" s="15" t="s">
        <v>10</v>
      </c>
      <c r="E60" s="15" t="s">
        <v>11</v>
      </c>
      <c r="F60" s="96" t="s">
        <v>16</v>
      </c>
      <c r="G60" s="18"/>
      <c r="H60" s="32" t="s">
        <v>72</v>
      </c>
      <c r="I60" s="95" t="s">
        <v>77</v>
      </c>
      <c r="J60" s="17" t="s">
        <v>12</v>
      </c>
      <c r="K60" s="15" t="s">
        <v>13</v>
      </c>
      <c r="L60" s="95" t="s">
        <v>18</v>
      </c>
      <c r="M60" s="95" t="s">
        <v>19</v>
      </c>
      <c r="N60" s="32" t="s">
        <v>72</v>
      </c>
      <c r="O60" s="96" t="s">
        <v>20</v>
      </c>
      <c r="P60" s="32" t="s">
        <v>75</v>
      </c>
      <c r="Q60" s="32" t="s">
        <v>76</v>
      </c>
      <c r="R60" s="100" t="s">
        <v>21</v>
      </c>
    </row>
    <row r="61" spans="1:18" s="10" customFormat="1" x14ac:dyDescent="0.2">
      <c r="A61" s="55">
        <v>1</v>
      </c>
      <c r="B61" s="33"/>
      <c r="C61" s="122"/>
      <c r="D61" s="33"/>
      <c r="E61" s="33"/>
      <c r="F61" s="97" t="str">
        <f>IF(D61="","",SMALL(D61:E61,1))</f>
        <v/>
      </c>
      <c r="G61" s="36">
        <f>IF(F61="",0,1)</f>
        <v>0</v>
      </c>
      <c r="H61" s="37" t="str">
        <f>IF(AND(ISTEXT(C61),ISNUMBER(F61)),IF(C61="f",VLOOKUP(F61,$U$7:$W$28,3),VLOOKUP(F61,$V$7:$W$28,2)),"")</f>
        <v/>
      </c>
      <c r="I61" s="125" t="str">
        <f>IF(SUM(G61:G64)=4,SUM(F61:F64),"")</f>
        <v/>
      </c>
      <c r="J61" s="128"/>
      <c r="K61" s="128"/>
      <c r="L61" s="117" t="str">
        <f>IF(K61="","",SMALL(J61:K61,1))</f>
        <v/>
      </c>
      <c r="M61" s="121" t="str">
        <f>IF(K61="","",(I61-MIN(J61:K64))/I61)</f>
        <v/>
      </c>
      <c r="N61" s="114" t="str">
        <f>IF(K61="","",VLOOKUP(M61,$AA$7:$AB$18,2))</f>
        <v/>
      </c>
      <c r="O61" s="117" t="str">
        <f>IF(K61="","",SUM(J61:K61))</f>
        <v/>
      </c>
      <c r="P61" s="120" t="str">
        <f>IF(O61="","",IF(C61="f",VLOOKUP(O61,$AD$7:$AF$28,3),VLOOKUP(O61,$AE$7:$AF$28,2)))</f>
        <v/>
      </c>
      <c r="Q61" s="76">
        <v>2</v>
      </c>
      <c r="R61" s="42" t="str">
        <f>IF(K61="","",H61+N61+P61+Q61)</f>
        <v/>
      </c>
    </row>
    <row r="62" spans="1:18" s="10" customFormat="1" x14ac:dyDescent="0.2">
      <c r="A62" s="56">
        <v>2</v>
      </c>
      <c r="B62" s="34"/>
      <c r="C62" s="123"/>
      <c r="D62" s="34"/>
      <c r="E62" s="34"/>
      <c r="F62" s="98" t="str">
        <f>IF(D62="","",SMALL(D62:E62,1))</f>
        <v/>
      </c>
      <c r="G62" s="38">
        <f>IF(F62="",0,1)</f>
        <v>0</v>
      </c>
      <c r="H62" s="39" t="str">
        <f>IF(AND(ISTEXT(C61),ISNUMBER(F62)),IF(C61="f",VLOOKUP(F62,$U$7:$W$28,3),VLOOKUP(F62,$V$7:$W$28,2)),"")</f>
        <v/>
      </c>
      <c r="I62" s="126"/>
      <c r="J62" s="128"/>
      <c r="K62" s="128"/>
      <c r="L62" s="118"/>
      <c r="M62" s="121"/>
      <c r="N62" s="115"/>
      <c r="O62" s="118"/>
      <c r="P62" s="120"/>
      <c r="Q62" s="77">
        <v>2</v>
      </c>
      <c r="R62" s="43" t="str">
        <f>IF(K61="","",H62+N61+P61+Q62)</f>
        <v/>
      </c>
    </row>
    <row r="63" spans="1:18" s="10" customFormat="1" x14ac:dyDescent="0.2">
      <c r="A63" s="56">
        <v>3</v>
      </c>
      <c r="B63" s="34"/>
      <c r="C63" s="123"/>
      <c r="D63" s="34"/>
      <c r="E63" s="34"/>
      <c r="F63" s="98" t="str">
        <f>IF(D63="","",SMALL(D63:E63,1))</f>
        <v/>
      </c>
      <c r="G63" s="38">
        <f>IF(F63="",0,1)</f>
        <v>0</v>
      </c>
      <c r="H63" s="39" t="str">
        <f>IF(AND(ISTEXT(C61),ISNUMBER(F63)),IF(C61="f",VLOOKUP(F63,$U$7:$W$28,3),VLOOKUP(F63,$V$7:$W$28,2)),"")</f>
        <v/>
      </c>
      <c r="I63" s="126"/>
      <c r="J63" s="128"/>
      <c r="K63" s="128"/>
      <c r="L63" s="118"/>
      <c r="M63" s="121"/>
      <c r="N63" s="115"/>
      <c r="O63" s="118"/>
      <c r="P63" s="120"/>
      <c r="Q63" s="78">
        <v>2</v>
      </c>
      <c r="R63" s="43" t="str">
        <f>IF(K61="","",H63+N61+P61+Q63)</f>
        <v/>
      </c>
    </row>
    <row r="64" spans="1:18" s="10" customFormat="1" x14ac:dyDescent="0.2">
      <c r="A64" s="57">
        <v>4</v>
      </c>
      <c r="B64" s="35"/>
      <c r="C64" s="124"/>
      <c r="D64" s="35"/>
      <c r="E64" s="35"/>
      <c r="F64" s="99" t="str">
        <f>IF(D64="","",SMALL(D64:E64,1))</f>
        <v/>
      </c>
      <c r="G64" s="40">
        <f>IF(F64="",0,1)</f>
        <v>0</v>
      </c>
      <c r="H64" s="41" t="str">
        <f>IF(AND(ISTEXT(C61),ISNUMBER(F64)),IF(C61="f",VLOOKUP(F64,$U$7:$W$28,3),VLOOKUP(F64,$V$7:$W$28,2)),"")</f>
        <v/>
      </c>
      <c r="I64" s="127"/>
      <c r="J64" s="128"/>
      <c r="K64" s="128"/>
      <c r="L64" s="119"/>
      <c r="M64" s="121"/>
      <c r="N64" s="116"/>
      <c r="O64" s="119"/>
      <c r="P64" s="120"/>
      <c r="Q64" s="79">
        <v>2</v>
      </c>
      <c r="R64" s="58" t="str">
        <f>IF(K61="","",H64+N61+P61+Q64)</f>
        <v/>
      </c>
    </row>
    <row r="65" spans="1:25" s="10" customFormat="1" x14ac:dyDescent="0.2">
      <c r="A65" s="19"/>
      <c r="B65" s="19"/>
      <c r="D65" s="19"/>
      <c r="K65" s="23"/>
      <c r="L65" s="23"/>
      <c r="O65" s="22"/>
      <c r="Q65" s="22"/>
    </row>
    <row r="66" spans="1:25" s="10" customFormat="1" x14ac:dyDescent="0.2">
      <c r="A66" s="69"/>
      <c r="B66" s="106" t="s">
        <v>78</v>
      </c>
      <c r="C66" s="106"/>
      <c r="D66" s="106"/>
      <c r="E66" s="106"/>
      <c r="F66" s="106"/>
      <c r="G66" s="106"/>
      <c r="H66" s="106"/>
      <c r="I66" s="106"/>
      <c r="J66" s="107"/>
      <c r="K66" s="107"/>
      <c r="L66" s="107"/>
      <c r="M66" s="107"/>
      <c r="N66" s="107"/>
      <c r="O66" s="107"/>
      <c r="P66" s="107"/>
      <c r="Q66" s="107"/>
      <c r="R66" s="107"/>
      <c r="S66" s="108"/>
      <c r="T66" s="70"/>
    </row>
    <row r="67" spans="1:25" s="2" customFormat="1" x14ac:dyDescent="0.2">
      <c r="S67" s="10"/>
    </row>
    <row r="68" spans="1:25" s="2" customFormat="1" x14ac:dyDescent="0.2">
      <c r="B68" s="10"/>
      <c r="C68" s="11"/>
      <c r="I68" s="3"/>
      <c r="J68" s="3"/>
      <c r="S68" s="10"/>
    </row>
    <row r="69" spans="1:25" s="10" customFormat="1" x14ac:dyDescent="0.2">
      <c r="C69" s="53"/>
      <c r="I69" s="23"/>
      <c r="J69" s="23"/>
    </row>
    <row r="70" spans="1:25" s="10" customFormat="1" x14ac:dyDescent="0.2">
      <c r="C70" s="24"/>
      <c r="I70" s="23"/>
      <c r="J70" s="23"/>
      <c r="S70" s="22"/>
      <c r="V70" s="22"/>
    </row>
    <row r="71" spans="1:25" s="10" customFormat="1" x14ac:dyDescent="0.2">
      <c r="C71" s="24"/>
      <c r="I71" s="23"/>
      <c r="J71" s="23"/>
      <c r="Y71" s="22"/>
    </row>
    <row r="72" spans="1:25" s="2" customFormat="1" x14ac:dyDescent="0.2">
      <c r="C72" s="11"/>
      <c r="I72" s="3"/>
      <c r="J72" s="3"/>
      <c r="O72" s="4"/>
      <c r="Q72" s="4"/>
      <c r="S72" s="10"/>
      <c r="Y72" s="4"/>
    </row>
    <row r="73" spans="1:25" s="2" customFormat="1" x14ac:dyDescent="0.2">
      <c r="C73" s="11"/>
      <c r="I73" s="3"/>
      <c r="J73" s="3"/>
      <c r="S73" s="10"/>
      <c r="Y73" s="4"/>
    </row>
    <row r="74" spans="1:25" x14ac:dyDescent="0.2">
      <c r="A74" s="2"/>
      <c r="B74" s="2"/>
      <c r="C74" s="11"/>
      <c r="D74" s="2"/>
      <c r="E74" s="2"/>
      <c r="F74" s="2"/>
      <c r="G74" s="2"/>
      <c r="H74" s="2"/>
      <c r="I74" s="3"/>
      <c r="J74" s="3"/>
      <c r="K74" s="2"/>
      <c r="L74" s="2"/>
      <c r="M74" s="2"/>
      <c r="N74" s="2"/>
      <c r="O74" s="4"/>
      <c r="P74" s="2"/>
      <c r="Q74" s="4"/>
      <c r="R74" s="2"/>
    </row>
    <row r="75" spans="1:25" x14ac:dyDescent="0.2">
      <c r="A75" s="2"/>
      <c r="B75" s="2"/>
      <c r="C75" s="11"/>
      <c r="D75" s="2"/>
      <c r="E75" s="2"/>
      <c r="F75" s="2"/>
      <c r="G75" s="2"/>
      <c r="H75" s="2"/>
      <c r="I75" s="3"/>
      <c r="J75" s="3"/>
      <c r="K75" s="2"/>
      <c r="L75" s="2"/>
      <c r="M75" s="4"/>
      <c r="N75" s="2"/>
      <c r="O75" s="4"/>
      <c r="P75" s="2"/>
      <c r="Q75" s="4"/>
      <c r="R75" s="2"/>
    </row>
    <row r="76" spans="1:25" x14ac:dyDescent="0.2">
      <c r="A76" s="2"/>
      <c r="B76" s="2"/>
      <c r="C76" s="2"/>
      <c r="D76" s="2"/>
      <c r="E76" s="2"/>
      <c r="F76" s="2"/>
      <c r="G76" s="2"/>
      <c r="H76" s="3"/>
      <c r="I76" s="3"/>
      <c r="J76" s="2"/>
      <c r="K76" s="2"/>
      <c r="L76" s="4"/>
      <c r="M76" s="2"/>
      <c r="N76" s="4"/>
      <c r="O76" s="2"/>
      <c r="P76" s="4"/>
      <c r="Q76" s="2"/>
      <c r="R76" s="4"/>
    </row>
    <row r="77" spans="1:25" x14ac:dyDescent="0.2">
      <c r="A77" s="2"/>
      <c r="B77" s="2"/>
      <c r="C77" s="2"/>
      <c r="D77" s="2"/>
      <c r="E77" s="2"/>
      <c r="F77" s="2"/>
      <c r="G77" s="2"/>
      <c r="H77" s="3"/>
      <c r="I77" s="3"/>
      <c r="J77" s="2"/>
      <c r="K77" s="2"/>
      <c r="L77" s="4"/>
      <c r="M77" s="2"/>
      <c r="N77" s="4"/>
      <c r="O77" s="2"/>
      <c r="P77" s="4"/>
      <c r="Q77" s="2"/>
      <c r="R77" s="4"/>
    </row>
    <row r="78" spans="1:25" hidden="1" x14ac:dyDescent="0.2">
      <c r="A78" s="2"/>
      <c r="B78" s="2"/>
      <c r="C78" s="2"/>
      <c r="D78" s="2"/>
      <c r="E78" s="2"/>
      <c r="F78" s="2"/>
      <c r="G78" s="2"/>
      <c r="H78" s="3"/>
      <c r="I78" s="3"/>
      <c r="J78" s="2"/>
      <c r="K78" s="2"/>
      <c r="L78" s="4"/>
      <c r="M78" s="2"/>
      <c r="N78" s="4"/>
      <c r="O78" s="2"/>
      <c r="P78" s="4"/>
      <c r="Q78" s="2"/>
      <c r="R78" s="4"/>
    </row>
    <row r="79" spans="1:25" hidden="1" x14ac:dyDescent="0.2">
      <c r="A79" s="2"/>
      <c r="R79" s="1" t="s">
        <v>15</v>
      </c>
      <c r="S79" s="1">
        <v>2</v>
      </c>
    </row>
    <row r="80" spans="1:25" hidden="1" x14ac:dyDescent="0.2">
      <c r="R80" s="1" t="s">
        <v>14</v>
      </c>
      <c r="S80" s="1"/>
    </row>
    <row r="81" spans="18:19" hidden="1" x14ac:dyDescent="0.2">
      <c r="S81" s="1"/>
    </row>
    <row r="82" spans="18:19" hidden="1" x14ac:dyDescent="0.2">
      <c r="R82" s="1">
        <v>2015</v>
      </c>
      <c r="S82" s="1"/>
    </row>
    <row r="83" spans="18:19" hidden="1" x14ac:dyDescent="0.2">
      <c r="R83" s="1">
        <v>2016</v>
      </c>
      <c r="S83" s="1"/>
    </row>
    <row r="84" spans="18:19" hidden="1" x14ac:dyDescent="0.2">
      <c r="R84" s="1">
        <v>2017</v>
      </c>
      <c r="S84" s="1"/>
    </row>
    <row r="85" spans="18:19" ht="13.5" hidden="1" customHeight="1" x14ac:dyDescent="0.2">
      <c r="R85" s="1">
        <v>2018</v>
      </c>
      <c r="S85" s="1"/>
    </row>
    <row r="86" spans="18:19" hidden="1" x14ac:dyDescent="0.2">
      <c r="R86" s="1">
        <v>2019</v>
      </c>
      <c r="S86" s="1"/>
    </row>
    <row r="87" spans="18:19" hidden="1" x14ac:dyDescent="0.2">
      <c r="R87" s="1">
        <v>2020</v>
      </c>
      <c r="S87" s="1"/>
    </row>
    <row r="88" spans="18:19" hidden="1" x14ac:dyDescent="0.2">
      <c r="R88" s="1">
        <v>2021</v>
      </c>
      <c r="S88" s="1"/>
    </row>
    <row r="89" spans="18:19" hidden="1" x14ac:dyDescent="0.2">
      <c r="R89" s="1">
        <v>2022</v>
      </c>
      <c r="S89" s="1"/>
    </row>
    <row r="90" spans="18:19" hidden="1" x14ac:dyDescent="0.2">
      <c r="R90" s="1">
        <v>2023</v>
      </c>
      <c r="S90" s="1"/>
    </row>
    <row r="91" spans="18:19" hidden="1" x14ac:dyDescent="0.2">
      <c r="R91" s="1">
        <v>2024</v>
      </c>
      <c r="S91" s="1"/>
    </row>
    <row r="92" spans="18:19" hidden="1" x14ac:dyDescent="0.2">
      <c r="R92" s="1">
        <v>2025</v>
      </c>
      <c r="S92" s="1"/>
    </row>
    <row r="93" spans="18:19" hidden="1" x14ac:dyDescent="0.2">
      <c r="R93" s="1">
        <v>2026</v>
      </c>
      <c r="S93" s="1"/>
    </row>
    <row r="94" spans="18:19" hidden="1" x14ac:dyDescent="0.2">
      <c r="R94" s="1">
        <v>2027</v>
      </c>
      <c r="S94" s="1"/>
    </row>
    <row r="95" spans="18:19" hidden="1" x14ac:dyDescent="0.2">
      <c r="R95" s="1">
        <v>2028</v>
      </c>
      <c r="S95" s="1"/>
    </row>
    <row r="96" spans="18:19" hidden="1" x14ac:dyDescent="0.2">
      <c r="R96" s="1">
        <v>2029</v>
      </c>
      <c r="S96" s="1"/>
    </row>
    <row r="97" spans="3:19" hidden="1" x14ac:dyDescent="0.2">
      <c r="R97" s="1">
        <v>2030</v>
      </c>
      <c r="S97" s="1"/>
    </row>
    <row r="98" spans="3:19" hidden="1" x14ac:dyDescent="0.2">
      <c r="R98" s="1">
        <v>2031</v>
      </c>
      <c r="S98" s="1"/>
    </row>
    <row r="99" spans="3:19" hidden="1" x14ac:dyDescent="0.2">
      <c r="R99" s="1">
        <v>2032</v>
      </c>
      <c r="S99" s="1"/>
    </row>
    <row r="100" spans="3:19" hidden="1" x14ac:dyDescent="0.2">
      <c r="R100" s="1">
        <v>2033</v>
      </c>
      <c r="S100" s="1"/>
    </row>
    <row r="101" spans="3:19" hidden="1" x14ac:dyDescent="0.2">
      <c r="R101" s="1">
        <v>2034</v>
      </c>
      <c r="S101" s="1"/>
    </row>
    <row r="102" spans="3:19" hidden="1" x14ac:dyDescent="0.2">
      <c r="C102" s="1"/>
      <c r="K102" s="14"/>
      <c r="R102" s="1">
        <v>2035</v>
      </c>
    </row>
    <row r="103" spans="3:19" hidden="1" x14ac:dyDescent="0.2">
      <c r="C103" s="1"/>
      <c r="K103" s="14"/>
      <c r="R103" s="1">
        <v>2036</v>
      </c>
    </row>
    <row r="104" spans="3:19" hidden="1" x14ac:dyDescent="0.2">
      <c r="C104" s="1"/>
      <c r="K104" s="14"/>
      <c r="R104" s="1">
        <v>2037</v>
      </c>
    </row>
    <row r="105" spans="3:19" hidden="1" x14ac:dyDescent="0.2">
      <c r="C105" s="1"/>
      <c r="K105" s="14"/>
      <c r="R105" s="1">
        <v>2038</v>
      </c>
    </row>
    <row r="106" spans="3:19" hidden="1" x14ac:dyDescent="0.2">
      <c r="C106" s="1"/>
      <c r="F106" s="14"/>
      <c r="R106" s="1">
        <v>2039</v>
      </c>
    </row>
    <row r="107" spans="3:19" hidden="1" x14ac:dyDescent="0.2">
      <c r="C107" s="1"/>
      <c r="F107" s="14"/>
      <c r="G107" s="13"/>
      <c r="H107" s="13"/>
      <c r="I107" s="13"/>
      <c r="R107" s="1">
        <v>2040</v>
      </c>
    </row>
    <row r="108" spans="3:19" hidden="1" x14ac:dyDescent="0.2">
      <c r="C108" s="1"/>
      <c r="F108" s="14"/>
      <c r="G108" s="13"/>
      <c r="H108" s="13"/>
      <c r="I108" s="13"/>
      <c r="R108" s="1">
        <v>2041</v>
      </c>
    </row>
    <row r="109" spans="3:19" hidden="1" x14ac:dyDescent="0.2">
      <c r="C109" s="1"/>
      <c r="F109" s="14"/>
      <c r="G109" s="13"/>
      <c r="H109" s="13"/>
      <c r="I109" s="13"/>
      <c r="R109" s="1">
        <v>2042</v>
      </c>
    </row>
    <row r="110" spans="3:19" hidden="1" x14ac:dyDescent="0.2">
      <c r="C110" s="1"/>
      <c r="F110" s="13"/>
      <c r="G110" s="13"/>
      <c r="H110" s="13"/>
      <c r="I110" s="13"/>
      <c r="R110" s="1">
        <v>2043</v>
      </c>
    </row>
    <row r="111" spans="3:19" hidden="1" x14ac:dyDescent="0.2">
      <c r="C111" s="1"/>
      <c r="F111" s="13"/>
      <c r="G111" s="13"/>
      <c r="H111" s="13"/>
      <c r="I111" s="13"/>
      <c r="R111" s="1">
        <v>2044</v>
      </c>
    </row>
    <row r="112" spans="3:19" hidden="1" x14ac:dyDescent="0.2">
      <c r="C112" s="1"/>
      <c r="F112" s="13"/>
      <c r="G112" s="13"/>
      <c r="H112" s="13"/>
      <c r="I112" s="13"/>
      <c r="R112" s="1">
        <v>2045</v>
      </c>
    </row>
    <row r="113" spans="3:18" hidden="1" x14ac:dyDescent="0.2">
      <c r="C113" s="1"/>
      <c r="F113" s="13"/>
      <c r="G113" s="13"/>
      <c r="H113" s="13"/>
      <c r="I113" s="13"/>
      <c r="R113" s="1">
        <v>2046</v>
      </c>
    </row>
    <row r="114" spans="3:18" hidden="1" x14ac:dyDescent="0.2">
      <c r="C114" s="1"/>
      <c r="F114" s="13"/>
      <c r="G114" s="13"/>
      <c r="H114" s="13"/>
      <c r="I114" s="13"/>
      <c r="R114" s="1">
        <v>2047</v>
      </c>
    </row>
    <row r="115" spans="3:18" hidden="1" x14ac:dyDescent="0.2">
      <c r="C115" s="1"/>
      <c r="F115" s="13"/>
      <c r="G115" s="13"/>
      <c r="H115" s="13"/>
      <c r="I115" s="13"/>
      <c r="R115" s="1">
        <v>2048</v>
      </c>
    </row>
    <row r="116" spans="3:18" hidden="1" x14ac:dyDescent="0.2">
      <c r="C116" s="1"/>
      <c r="G116" s="13"/>
      <c r="H116" s="13"/>
      <c r="I116" s="13"/>
      <c r="R116" s="1">
        <v>2049</v>
      </c>
    </row>
    <row r="117" spans="3:18" hidden="1" x14ac:dyDescent="0.2">
      <c r="C117" s="1"/>
      <c r="D117" s="13"/>
      <c r="E117" s="13"/>
      <c r="F117" s="13"/>
      <c r="R117" s="1">
        <v>2050</v>
      </c>
    </row>
    <row r="118" spans="3:18" x14ac:dyDescent="0.2">
      <c r="C118" s="1"/>
      <c r="I118" s="13"/>
      <c r="J118" s="13"/>
      <c r="K118" s="13"/>
    </row>
    <row r="119" spans="3:18" x14ac:dyDescent="0.2">
      <c r="C119" s="1"/>
      <c r="I119" s="13"/>
      <c r="J119" s="13"/>
      <c r="K119" s="13"/>
      <c r="M119" s="13"/>
    </row>
    <row r="120" spans="3:18" x14ac:dyDescent="0.2">
      <c r="L120" s="13"/>
      <c r="M120" s="13"/>
    </row>
    <row r="121" spans="3:18" x14ac:dyDescent="0.2">
      <c r="L121" s="13"/>
    </row>
  </sheetData>
  <sheetProtection selectLockedCells="1"/>
  <mergeCells count="104">
    <mergeCell ref="F4:O4"/>
    <mergeCell ref="Q4:R4"/>
    <mergeCell ref="B1:D1"/>
    <mergeCell ref="F1:O1"/>
    <mergeCell ref="Q1:R1"/>
    <mergeCell ref="B2:D2"/>
    <mergeCell ref="F2:O2"/>
    <mergeCell ref="Q2:R2"/>
    <mergeCell ref="K13:K16"/>
    <mergeCell ref="L13:L16"/>
    <mergeCell ref="A5:H5"/>
    <mergeCell ref="I5:L5"/>
    <mergeCell ref="M5:R5"/>
    <mergeCell ref="C7:C10"/>
    <mergeCell ref="I7:I10"/>
    <mergeCell ref="J7:J10"/>
    <mergeCell ref="K7:K10"/>
    <mergeCell ref="L7:L10"/>
    <mergeCell ref="M7:M10"/>
    <mergeCell ref="N7:N10"/>
    <mergeCell ref="O7:O10"/>
    <mergeCell ref="P7:P10"/>
    <mergeCell ref="M13:M16"/>
    <mergeCell ref="N13:N16"/>
    <mergeCell ref="O13:O16"/>
    <mergeCell ref="P13:P16"/>
    <mergeCell ref="C19:C22"/>
    <mergeCell ref="I19:I22"/>
    <mergeCell ref="J19:J22"/>
    <mergeCell ref="K19:K22"/>
    <mergeCell ref="L19:L22"/>
    <mergeCell ref="M19:M22"/>
    <mergeCell ref="N19:N22"/>
    <mergeCell ref="O19:O22"/>
    <mergeCell ref="P19:P22"/>
    <mergeCell ref="C13:C16"/>
    <mergeCell ref="I13:I16"/>
    <mergeCell ref="J13:J16"/>
    <mergeCell ref="N25:N28"/>
    <mergeCell ref="O25:O28"/>
    <mergeCell ref="P25:P28"/>
    <mergeCell ref="C31:C34"/>
    <mergeCell ref="I31:I34"/>
    <mergeCell ref="J31:J34"/>
    <mergeCell ref="K31:K34"/>
    <mergeCell ref="L31:L34"/>
    <mergeCell ref="M31:M34"/>
    <mergeCell ref="N31:N34"/>
    <mergeCell ref="C25:C28"/>
    <mergeCell ref="I25:I28"/>
    <mergeCell ref="J25:J28"/>
    <mergeCell ref="K25:K28"/>
    <mergeCell ref="L25:L28"/>
    <mergeCell ref="M25:M28"/>
    <mergeCell ref="O31:O34"/>
    <mergeCell ref="P31:P34"/>
    <mergeCell ref="C37:C40"/>
    <mergeCell ref="I37:I40"/>
    <mergeCell ref="J37:J40"/>
    <mergeCell ref="K37:K40"/>
    <mergeCell ref="L37:L40"/>
    <mergeCell ref="M37:M40"/>
    <mergeCell ref="N37:N40"/>
    <mergeCell ref="O37:O40"/>
    <mergeCell ref="P37:P40"/>
    <mergeCell ref="O43:O46"/>
    <mergeCell ref="P43:P46"/>
    <mergeCell ref="P61:P64"/>
    <mergeCell ref="O55:O58"/>
    <mergeCell ref="P55:P58"/>
    <mergeCell ref="C61:C64"/>
    <mergeCell ref="I61:I64"/>
    <mergeCell ref="J61:J64"/>
    <mergeCell ref="K61:K64"/>
    <mergeCell ref="L61:L64"/>
    <mergeCell ref="M61:M64"/>
    <mergeCell ref="N61:N64"/>
    <mergeCell ref="O61:O64"/>
    <mergeCell ref="M55:M58"/>
    <mergeCell ref="N55:N58"/>
    <mergeCell ref="B66:S66"/>
    <mergeCell ref="AA6:AB6"/>
    <mergeCell ref="B4:D4"/>
    <mergeCell ref="N49:N52"/>
    <mergeCell ref="O49:O52"/>
    <mergeCell ref="P49:P52"/>
    <mergeCell ref="M49:M52"/>
    <mergeCell ref="C55:C58"/>
    <mergeCell ref="I55:I58"/>
    <mergeCell ref="J55:J58"/>
    <mergeCell ref="K55:K58"/>
    <mergeCell ref="L55:L58"/>
    <mergeCell ref="C49:C52"/>
    <mergeCell ref="I49:I52"/>
    <mergeCell ref="J49:J52"/>
    <mergeCell ref="K49:K52"/>
    <mergeCell ref="L49:L52"/>
    <mergeCell ref="C43:C46"/>
    <mergeCell ref="I43:I46"/>
    <mergeCell ref="J43:J46"/>
    <mergeCell ref="K43:K46"/>
    <mergeCell ref="L43:L46"/>
    <mergeCell ref="M43:M46"/>
    <mergeCell ref="N43:N46"/>
  </mergeCells>
  <conditionalFormatting sqref="C6">
    <cfRule type="expression" dxfId="149" priority="19">
      <formula>C7="g"</formula>
    </cfRule>
    <cfRule type="expression" dxfId="148" priority="20">
      <formula>C7="f"</formula>
    </cfRule>
  </conditionalFormatting>
  <conditionalFormatting sqref="C12">
    <cfRule type="expression" dxfId="147" priority="17">
      <formula>C13="g"</formula>
    </cfRule>
    <cfRule type="expression" dxfId="146" priority="18">
      <formula>C13="f"</formula>
    </cfRule>
  </conditionalFormatting>
  <conditionalFormatting sqref="C18">
    <cfRule type="expression" dxfId="145" priority="15">
      <formula>C19="g"</formula>
    </cfRule>
    <cfRule type="expression" dxfId="144" priority="16">
      <formula>C19="f"</formula>
    </cfRule>
  </conditionalFormatting>
  <conditionalFormatting sqref="C24">
    <cfRule type="expression" dxfId="143" priority="13">
      <formula>C25="g"</formula>
    </cfRule>
    <cfRule type="expression" dxfId="142" priority="14">
      <formula>C25="f"</formula>
    </cfRule>
  </conditionalFormatting>
  <conditionalFormatting sqref="C30">
    <cfRule type="expression" dxfId="141" priority="11">
      <formula>C31="g"</formula>
    </cfRule>
    <cfRule type="expression" dxfId="140" priority="12">
      <formula>C31="f"</formula>
    </cfRule>
  </conditionalFormatting>
  <conditionalFormatting sqref="C36">
    <cfRule type="expression" dxfId="139" priority="9">
      <formula>C37="g"</formula>
    </cfRule>
    <cfRule type="expression" dxfId="138" priority="10">
      <formula>C37="f"</formula>
    </cfRule>
  </conditionalFormatting>
  <conditionalFormatting sqref="C42">
    <cfRule type="expression" dxfId="137" priority="7">
      <formula>C43="g"</formula>
    </cfRule>
    <cfRule type="expression" dxfId="136" priority="8">
      <formula>C43="f"</formula>
    </cfRule>
  </conditionalFormatting>
  <conditionalFormatting sqref="C48">
    <cfRule type="expression" dxfId="135" priority="5">
      <formula>C49="g"</formula>
    </cfRule>
    <cfRule type="expression" dxfId="134" priority="6">
      <formula>C49="f"</formula>
    </cfRule>
  </conditionalFormatting>
  <conditionalFormatting sqref="C54">
    <cfRule type="expression" dxfId="133" priority="3">
      <formula>C55="g"</formula>
    </cfRule>
    <cfRule type="expression" dxfId="132" priority="4">
      <formula>C55="f"</formula>
    </cfRule>
  </conditionalFormatting>
  <conditionalFormatting sqref="C60">
    <cfRule type="expression" dxfId="131" priority="1">
      <formula>C61="g"</formula>
    </cfRule>
    <cfRule type="expression" dxfId="130" priority="2">
      <formula>C61="f"</formula>
    </cfRule>
  </conditionalFormatting>
  <conditionalFormatting sqref="R13:R16">
    <cfRule type="cellIs" dxfId="129" priority="76" stopIfTrue="1" operator="between">
      <formula>0.1</formula>
      <formula>9.99</formula>
    </cfRule>
    <cfRule type="cellIs" dxfId="128" priority="77" stopIfTrue="1" operator="between">
      <formula>10</formula>
      <formula>14.99</formula>
    </cfRule>
    <cfRule type="cellIs" dxfId="127" priority="78" stopIfTrue="1" operator="greaterThan">
      <formula>15</formula>
    </cfRule>
  </conditionalFormatting>
  <conditionalFormatting sqref="R7:R10">
    <cfRule type="cellIs" dxfId="126" priority="82" stopIfTrue="1" operator="between">
      <formula>0.1</formula>
      <formula>9.99</formula>
    </cfRule>
    <cfRule type="cellIs" dxfId="125" priority="83" stopIfTrue="1" operator="between">
      <formula>10</formula>
      <formula>14.99</formula>
    </cfRule>
    <cfRule type="cellIs" dxfId="124" priority="84" stopIfTrue="1" operator="greaterThan">
      <formula>15</formula>
    </cfRule>
  </conditionalFormatting>
  <conditionalFormatting sqref="R55:R58">
    <cfRule type="cellIs" dxfId="123" priority="28" stopIfTrue="1" operator="between">
      <formula>0.1</formula>
      <formula>9.99</formula>
    </cfRule>
    <cfRule type="cellIs" dxfId="122" priority="29" stopIfTrue="1" operator="between">
      <formula>10</formula>
      <formula>14.99</formula>
    </cfRule>
    <cfRule type="cellIs" dxfId="121" priority="30" stopIfTrue="1" operator="greaterThan">
      <formula>15</formula>
    </cfRule>
  </conditionalFormatting>
  <conditionalFormatting sqref="R61:R64">
    <cfRule type="cellIs" dxfId="120" priority="34" stopIfTrue="1" operator="between">
      <formula>0.1</formula>
      <formula>9.99</formula>
    </cfRule>
    <cfRule type="cellIs" dxfId="119" priority="35" stopIfTrue="1" operator="between">
      <formula>10</formula>
      <formula>14.99</formula>
    </cfRule>
    <cfRule type="cellIs" dxfId="118" priority="36" stopIfTrue="1" operator="greaterThan">
      <formula>15</formula>
    </cfRule>
  </conditionalFormatting>
  <conditionalFormatting sqref="R49:R52">
    <cfRule type="cellIs" dxfId="117" priority="40" stopIfTrue="1" operator="between">
      <formula>0.1</formula>
      <formula>9.99</formula>
    </cfRule>
    <cfRule type="cellIs" dxfId="116" priority="41" stopIfTrue="1" operator="between">
      <formula>10</formula>
      <formula>14.99</formula>
    </cfRule>
    <cfRule type="cellIs" dxfId="115" priority="42" stopIfTrue="1" operator="greaterThan">
      <formula>15</formula>
    </cfRule>
  </conditionalFormatting>
  <conditionalFormatting sqref="R43:R46">
    <cfRule type="cellIs" dxfId="114" priority="46" stopIfTrue="1" operator="between">
      <formula>0.1</formula>
      <formula>9.99</formula>
    </cfRule>
    <cfRule type="cellIs" dxfId="113" priority="47" stopIfTrue="1" operator="between">
      <formula>10</formula>
      <formula>14.99</formula>
    </cfRule>
    <cfRule type="cellIs" dxfId="112" priority="48" stopIfTrue="1" operator="greaterThan">
      <formula>15</formula>
    </cfRule>
  </conditionalFormatting>
  <conditionalFormatting sqref="R37:R40">
    <cfRule type="cellIs" dxfId="111" priority="52" stopIfTrue="1" operator="between">
      <formula>0.1</formula>
      <formula>9.99</formula>
    </cfRule>
    <cfRule type="cellIs" dxfId="110" priority="53" stopIfTrue="1" operator="between">
      <formula>10</formula>
      <formula>14.99</formula>
    </cfRule>
    <cfRule type="cellIs" dxfId="109" priority="54" stopIfTrue="1" operator="greaterThan">
      <formula>15</formula>
    </cfRule>
  </conditionalFormatting>
  <conditionalFormatting sqref="R31:R34">
    <cfRule type="cellIs" dxfId="108" priority="58" stopIfTrue="1" operator="between">
      <formula>0.1</formula>
      <formula>9.99</formula>
    </cfRule>
    <cfRule type="cellIs" dxfId="107" priority="59" stopIfTrue="1" operator="between">
      <formula>10</formula>
      <formula>14.99</formula>
    </cfRule>
    <cfRule type="cellIs" dxfId="106" priority="60" stopIfTrue="1" operator="greaterThan">
      <formula>15</formula>
    </cfRule>
  </conditionalFormatting>
  <conditionalFormatting sqref="R25:R28">
    <cfRule type="cellIs" dxfId="105" priority="64" stopIfTrue="1" operator="between">
      <formula>0.1</formula>
      <formula>9.99</formula>
    </cfRule>
    <cfRule type="cellIs" dxfId="104" priority="65" stopIfTrue="1" operator="between">
      <formula>10</formula>
      <formula>14.99</formula>
    </cfRule>
    <cfRule type="cellIs" dxfId="103" priority="66" stopIfTrue="1" operator="greaterThan">
      <formula>15</formula>
    </cfRule>
  </conditionalFormatting>
  <conditionalFormatting sqref="R19:R22">
    <cfRule type="cellIs" dxfId="102" priority="72" stopIfTrue="1" operator="greaterThan">
      <formula>15</formula>
    </cfRule>
    <cfRule type="cellIs" dxfId="101" priority="71" stopIfTrue="1" operator="between">
      <formula>10</formula>
      <formula>14.99</formula>
    </cfRule>
    <cfRule type="cellIs" dxfId="100" priority="70" stopIfTrue="1" operator="between">
      <formula>0.1</formula>
      <formula>9.99</formula>
    </cfRule>
  </conditionalFormatting>
  <dataValidations count="2">
    <dataValidation type="list" allowBlank="1" showInputMessage="1" showErrorMessage="1" sqref="C7:C10 C31:C34 C13:C16 C25:C28 C19:C22 C37:C40 C43:C46 C49:C52 C55:C58 C61:C64">
      <formula1>$R$79:$R$80</formula1>
    </dataValidation>
    <dataValidation type="list" allowBlank="1" showInputMessage="1" sqref="B3:D3 F4">
      <formula1>$R$82:$R$117</formula1>
    </dataValidation>
  </dataValidations>
  <printOptions horizontalCentered="1" verticalCentered="1"/>
  <pageMargins left="0.18" right="0.46" top="0.31" bottom="0" header="0" footer="0"/>
  <pageSetup paperSize="9" scale="97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rgb="FFFFFF00"/>
  </sheetPr>
  <dimension ref="A1:AG121"/>
  <sheetViews>
    <sheetView showGridLines="0" topLeftCell="C1" zoomScaleNormal="100" workbookViewId="0">
      <pane ySplit="4" topLeftCell="A5" activePane="bottomLeft" state="frozen"/>
      <selection activeCell="AB24" sqref="AB24"/>
      <selection pane="bottomLeft" activeCell="N7" sqref="N7:N10"/>
    </sheetView>
  </sheetViews>
  <sheetFormatPr baseColWidth="10" defaultColWidth="3.42578125" defaultRowHeight="12.75" outlineLevelCol="1" x14ac:dyDescent="0.2"/>
  <cols>
    <col min="1" max="1" width="2.28515625" style="1" customWidth="1"/>
    <col min="2" max="2" width="19" style="1" customWidth="1"/>
    <col min="3" max="3" width="5.5703125" style="12" customWidth="1"/>
    <col min="4" max="5" width="6.5703125" style="1" customWidth="1"/>
    <col min="6" max="6" width="10.42578125" style="1" customWidth="1"/>
    <col min="7" max="7" width="8.140625" style="1" hidden="1" customWidth="1"/>
    <col min="8" max="8" width="5.28515625" style="1" customWidth="1"/>
    <col min="9" max="9" width="10.42578125" style="1" customWidth="1"/>
    <col min="10" max="11" width="7.5703125" style="1" customWidth="1"/>
    <col min="12" max="13" width="10.42578125" style="1" customWidth="1"/>
    <col min="14" max="14" width="6" style="1" customWidth="1"/>
    <col min="15" max="15" width="8.42578125" style="1" customWidth="1"/>
    <col min="16" max="16" width="5.7109375" style="1" customWidth="1"/>
    <col min="17" max="18" width="13.140625" style="1" customWidth="1"/>
    <col min="19" max="19" width="8.28515625" style="9" hidden="1" customWidth="1"/>
    <col min="20" max="20" width="4.42578125" style="1" customWidth="1"/>
    <col min="21" max="22" width="8.5703125" style="1" customWidth="1" outlineLevel="1"/>
    <col min="23" max="23" width="5.7109375" style="1" customWidth="1" outlineLevel="1"/>
    <col min="24" max="26" width="1.42578125" style="1" customWidth="1" outlineLevel="1"/>
    <col min="27" max="27" width="18.7109375" style="1" customWidth="1" outlineLevel="1"/>
    <col min="28" max="28" width="8.28515625" style="1" customWidth="1" outlineLevel="1"/>
    <col min="29" max="30" width="2" style="1" customWidth="1" outlineLevel="1"/>
    <col min="31" max="32" width="8.5703125" style="1" customWidth="1" outlineLevel="1"/>
    <col min="33" max="33" width="5.7109375" style="1" customWidth="1" outlineLevel="1"/>
    <col min="34" max="38" width="3.42578125" style="1" customWidth="1"/>
    <col min="39" max="39" width="5.140625" style="1" customWidth="1"/>
    <col min="40" max="16384" width="3.42578125" style="1"/>
  </cols>
  <sheetData>
    <row r="1" spans="1:33" ht="21" thickBot="1" x14ac:dyDescent="0.35">
      <c r="B1" s="137" t="s">
        <v>39</v>
      </c>
      <c r="C1" s="138"/>
      <c r="D1" s="139"/>
      <c r="F1" s="140" t="s">
        <v>5</v>
      </c>
      <c r="G1" s="138"/>
      <c r="H1" s="138"/>
      <c r="I1" s="138"/>
      <c r="J1" s="138"/>
      <c r="K1" s="138"/>
      <c r="L1" s="138"/>
      <c r="M1" s="138"/>
      <c r="N1" s="138"/>
      <c r="O1" s="139"/>
      <c r="P1" s="31"/>
      <c r="Q1" s="141" t="s">
        <v>4</v>
      </c>
      <c r="R1" s="139"/>
    </row>
    <row r="2" spans="1:33" ht="21" thickBot="1" x14ac:dyDescent="0.35">
      <c r="B2" s="142" t="s">
        <v>40</v>
      </c>
      <c r="C2" s="143"/>
      <c r="D2" s="144"/>
      <c r="F2" s="145" t="s">
        <v>3</v>
      </c>
      <c r="G2" s="146"/>
      <c r="H2" s="146"/>
      <c r="I2" s="146"/>
      <c r="J2" s="146"/>
      <c r="K2" s="146"/>
      <c r="L2" s="146"/>
      <c r="M2" s="146"/>
      <c r="N2" s="146"/>
      <c r="O2" s="147"/>
      <c r="P2" s="30"/>
      <c r="Q2" s="148"/>
      <c r="R2" s="144"/>
    </row>
    <row r="3" spans="1:33" ht="11.25" customHeight="1" thickBot="1" x14ac:dyDescent="0.25">
      <c r="X3" s="20"/>
      <c r="Y3" s="20"/>
      <c r="Z3" s="20"/>
      <c r="AA3" s="20"/>
      <c r="AB3" s="20"/>
    </row>
    <row r="4" spans="1:33" ht="21" customHeight="1" thickBot="1" x14ac:dyDescent="0.4">
      <c r="B4" s="111" t="str">
        <f>IF(COUNTA(B7:B10,B13:B16,B19:B22,B25:B28,B31:B34,B37:B40,B43:B46,B49:B52,B55:B58,B61:B64)=0,"",IF(COUNTA(B7:B10,B13:B16,B19:B22,B25:B28,B31:B34,B37:B40,B43:B46,B49:B52,B55:B58,B61:B64)&gt;1,COUNTA(B7:B10,B13:B16,B19:B22,B25:B28,B31:B34,B37:B40,B43:B46,B49:B52,B55:B58,B61:B64)&amp;"  élèves",COUNTA(B7:B10,B13:B16,B19:B22,B25:B28,B31:B34,B37:B40,B43:B46,B49:B52,B55:B58,B61:B64)&amp;"  élève"))</f>
        <v>12  élèves</v>
      </c>
      <c r="C4" s="153"/>
      <c r="D4" s="154"/>
      <c r="E4" s="2"/>
      <c r="F4" s="132">
        <v>2019</v>
      </c>
      <c r="G4" s="133"/>
      <c r="H4" s="133"/>
      <c r="I4" s="133"/>
      <c r="J4" s="133"/>
      <c r="K4" s="134"/>
      <c r="L4" s="133"/>
      <c r="M4" s="133"/>
      <c r="N4" s="133"/>
      <c r="O4" s="134"/>
      <c r="P4" s="68"/>
      <c r="Q4" s="135">
        <f>IF(ISERROR(AVERAGE(R7:R10,R13:R16,R19:R22,R25:R28,R31:R34,R37:R40,R43:R46,R49:R52,R55:R58,R61:R64)),"",AVERAGE(R7:R10,R13:R16,R19:R22,R25:R28,R31:R34))</f>
        <v>9.9583333333333339</v>
      </c>
      <c r="R4" s="136"/>
      <c r="X4" s="20"/>
      <c r="Y4" s="20"/>
      <c r="Z4" s="20"/>
      <c r="AA4" s="20"/>
      <c r="AB4" s="20"/>
    </row>
    <row r="5" spans="1:33" ht="11.25" customHeight="1" x14ac:dyDescent="0.2">
      <c r="A5" s="149"/>
      <c r="B5" s="149"/>
      <c r="C5" s="149"/>
      <c r="D5" s="149"/>
      <c r="E5" s="149"/>
      <c r="F5" s="149"/>
      <c r="G5" s="149"/>
      <c r="H5" s="149"/>
      <c r="I5" s="149"/>
      <c r="J5" s="149"/>
      <c r="K5" s="149"/>
      <c r="L5" s="149"/>
      <c r="M5" s="149"/>
      <c r="N5" s="149"/>
      <c r="O5" s="149"/>
      <c r="P5" s="149"/>
      <c r="Q5" s="149"/>
      <c r="R5" s="149"/>
    </row>
    <row r="6" spans="1:33" s="16" customFormat="1" ht="36.75" customHeight="1" x14ac:dyDescent="0.25">
      <c r="B6" s="95" t="s">
        <v>1</v>
      </c>
      <c r="C6" s="15" t="s">
        <v>2</v>
      </c>
      <c r="D6" s="15" t="s">
        <v>10</v>
      </c>
      <c r="E6" s="15" t="s">
        <v>11</v>
      </c>
      <c r="F6" s="96" t="s">
        <v>16</v>
      </c>
      <c r="G6" s="18"/>
      <c r="H6" s="32" t="s">
        <v>72</v>
      </c>
      <c r="I6" s="95" t="s">
        <v>77</v>
      </c>
      <c r="J6" s="17" t="s">
        <v>12</v>
      </c>
      <c r="K6" s="15" t="s">
        <v>13</v>
      </c>
      <c r="L6" s="95" t="s">
        <v>18</v>
      </c>
      <c r="M6" s="95" t="s">
        <v>19</v>
      </c>
      <c r="N6" s="32" t="s">
        <v>73</v>
      </c>
      <c r="O6" s="96" t="s">
        <v>20</v>
      </c>
      <c r="P6" s="32" t="s">
        <v>73</v>
      </c>
      <c r="Q6" s="32" t="s">
        <v>74</v>
      </c>
      <c r="R6" s="100" t="s">
        <v>21</v>
      </c>
      <c r="S6" s="21"/>
      <c r="U6" s="49" t="s">
        <v>9</v>
      </c>
      <c r="V6" s="46" t="s">
        <v>6</v>
      </c>
      <c r="W6" s="6" t="s">
        <v>0</v>
      </c>
      <c r="X6" s="1"/>
      <c r="Y6" s="1"/>
      <c r="Z6" s="7"/>
      <c r="AA6" s="109" t="s">
        <v>19</v>
      </c>
      <c r="AB6" s="110"/>
      <c r="AC6" s="5"/>
      <c r="AD6" s="5"/>
      <c r="AE6" s="49" t="s">
        <v>7</v>
      </c>
      <c r="AF6" s="46" t="s">
        <v>8</v>
      </c>
      <c r="AG6" s="6" t="s">
        <v>0</v>
      </c>
    </row>
    <row r="7" spans="1:33" ht="12.75" customHeight="1" x14ac:dyDescent="0.2">
      <c r="A7" s="55">
        <v>1</v>
      </c>
      <c r="B7" s="33" t="s">
        <v>22</v>
      </c>
      <c r="C7" s="122" t="s">
        <v>15</v>
      </c>
      <c r="D7" s="33">
        <v>8.5</v>
      </c>
      <c r="E7" s="33"/>
      <c r="F7" s="97">
        <f>IF(D7="","",SMALL(D7:E7,1))</f>
        <v>8.5</v>
      </c>
      <c r="G7" s="36">
        <f>IF(F7="",0,1)</f>
        <v>1</v>
      </c>
      <c r="H7" s="37">
        <f>IF(AND(ISTEXT(C7),ISNUMBER(F7)),IF(C7="f",VLOOKUP(F7,$U$7:$W$28,3),VLOOKUP(F7,$V$7:$W$28,2)),"")</f>
        <v>3.75</v>
      </c>
      <c r="I7" s="125">
        <f>IF(SUM(G7:G10)=4,SUM(F7:F10),"")</f>
        <v>42.5</v>
      </c>
      <c r="J7" s="152">
        <v>42.1</v>
      </c>
      <c r="K7" s="152">
        <v>41.5</v>
      </c>
      <c r="L7" s="117">
        <f>IF(K7="","",SMALL(J7:K7,1))</f>
        <v>41.5</v>
      </c>
      <c r="M7" s="150">
        <f>IF(ISERR(S7),"",L7-I7)</f>
        <v>-1</v>
      </c>
      <c r="N7" s="114">
        <f>IF(K7="","",VLOOKUP(-M7,$AA$7:$AB$18,2))</f>
        <v>2.5</v>
      </c>
      <c r="O7" s="117">
        <f>IF(K7="","",SUM(J7:K7))</f>
        <v>83.6</v>
      </c>
      <c r="P7" s="151">
        <f>IF(O7="","",IF(C7="f",VLOOKUP(O7,$AE$7:$AG$27,3),VLOOKUP(O7,$AF$7:$AG$27,2)))</f>
        <v>0</v>
      </c>
      <c r="Q7" s="76">
        <v>2</v>
      </c>
      <c r="R7" s="42">
        <f>IF(K7="","",H7+N7+P7+Q7)</f>
        <v>8.25</v>
      </c>
      <c r="S7" s="54">
        <f>SUM(L7-I7)</f>
        <v>-1</v>
      </c>
      <c r="U7" s="52">
        <v>0</v>
      </c>
      <c r="V7" s="47">
        <v>0</v>
      </c>
      <c r="W7" s="51">
        <v>5</v>
      </c>
      <c r="Z7" s="5"/>
      <c r="AA7" s="101">
        <v>-100.01</v>
      </c>
      <c r="AB7" s="101">
        <v>0</v>
      </c>
      <c r="AE7" s="50">
        <v>0</v>
      </c>
      <c r="AF7" s="48">
        <v>0</v>
      </c>
      <c r="AG7" s="51">
        <v>5</v>
      </c>
    </row>
    <row r="8" spans="1:33" ht="12.75" customHeight="1" x14ac:dyDescent="0.2">
      <c r="A8" s="56">
        <v>2</v>
      </c>
      <c r="B8" s="34" t="s">
        <v>23</v>
      </c>
      <c r="C8" s="123"/>
      <c r="D8" s="34">
        <v>10</v>
      </c>
      <c r="E8" s="34"/>
      <c r="F8" s="98">
        <f>IF(D8="","",SMALL(D8:E8,1))</f>
        <v>10</v>
      </c>
      <c r="G8" s="38">
        <f>IF(F8="",0,1)</f>
        <v>1</v>
      </c>
      <c r="H8" s="39">
        <f>IF(AND(ISTEXT(C7),ISNUMBER(F8)),IF(C7="f",VLOOKUP(F8,$U$7:$W$28,3),VLOOKUP(F8,$V$7:$W$28,2)),"")</f>
        <v>0.5</v>
      </c>
      <c r="I8" s="126"/>
      <c r="J8" s="152"/>
      <c r="K8" s="152"/>
      <c r="L8" s="118"/>
      <c r="M8" s="150"/>
      <c r="N8" s="115"/>
      <c r="O8" s="118"/>
      <c r="P8" s="151"/>
      <c r="Q8" s="78">
        <v>2</v>
      </c>
      <c r="R8" s="43">
        <f>IF(K7="","",H8+N7+P7+Q8)</f>
        <v>5</v>
      </c>
      <c r="U8" s="52">
        <v>8.0009999999999994</v>
      </c>
      <c r="V8" s="47">
        <v>6.601</v>
      </c>
      <c r="W8" s="25">
        <v>4.75</v>
      </c>
      <c r="Z8" s="5"/>
      <c r="AA8" s="101">
        <v>-0.8</v>
      </c>
      <c r="AB8" s="101">
        <v>0</v>
      </c>
      <c r="AE8" s="50">
        <v>65.001000000000005</v>
      </c>
      <c r="AF8" s="48">
        <v>54.600999999999999</v>
      </c>
      <c r="AG8" s="25">
        <v>4.75</v>
      </c>
    </row>
    <row r="9" spans="1:33" ht="12.75" customHeight="1" x14ac:dyDescent="0.2">
      <c r="A9" s="56">
        <v>3</v>
      </c>
      <c r="B9" s="34" t="s">
        <v>24</v>
      </c>
      <c r="C9" s="123"/>
      <c r="D9" s="34">
        <v>15.5</v>
      </c>
      <c r="E9" s="34"/>
      <c r="F9" s="98">
        <f>IF(D9="","",SMALL(D9:E9,1))</f>
        <v>15.5</v>
      </c>
      <c r="G9" s="38">
        <f>IF(F9="",0,1)</f>
        <v>1</v>
      </c>
      <c r="H9" s="39">
        <f>IF(AND(ISTEXT(C7),ISNUMBER(F9)),IF(C7="f",VLOOKUP(F9,$U$7:$W$28,3),VLOOKUP(F9,$V$7:$W$28,2)),"")</f>
        <v>0</v>
      </c>
      <c r="I9" s="126"/>
      <c r="J9" s="152"/>
      <c r="K9" s="152"/>
      <c r="L9" s="118"/>
      <c r="M9" s="150"/>
      <c r="N9" s="115"/>
      <c r="O9" s="118"/>
      <c r="P9" s="151"/>
      <c r="Q9" s="78">
        <v>2</v>
      </c>
      <c r="R9" s="43">
        <f>IF(K7="","",H9+N7+P7+Q9)</f>
        <v>4.5</v>
      </c>
      <c r="U9" s="52">
        <v>8.1009999999999991</v>
      </c>
      <c r="V9" s="47">
        <v>6.7010000000000005</v>
      </c>
      <c r="W9" s="25">
        <v>4.5</v>
      </c>
      <c r="Z9" s="5"/>
      <c r="AA9" s="8">
        <v>-0.4</v>
      </c>
      <c r="AB9" s="8">
        <v>0.5</v>
      </c>
      <c r="AE9" s="50">
        <v>65.600999999999999</v>
      </c>
      <c r="AF9" s="48">
        <v>55.201000000000001</v>
      </c>
      <c r="AG9" s="25">
        <v>4.5</v>
      </c>
    </row>
    <row r="10" spans="1:33" ht="12.75" customHeight="1" x14ac:dyDescent="0.2">
      <c r="A10" s="57">
        <v>4</v>
      </c>
      <c r="B10" s="35" t="s">
        <v>25</v>
      </c>
      <c r="C10" s="124"/>
      <c r="D10" s="35">
        <v>8.5</v>
      </c>
      <c r="E10" s="35"/>
      <c r="F10" s="99">
        <f>IF(D10="","",SMALL(D10:E10,1))</f>
        <v>8.5</v>
      </c>
      <c r="G10" s="40">
        <f>IF(F10="",0,1)</f>
        <v>1</v>
      </c>
      <c r="H10" s="41">
        <f>IF(AND(ISTEXT(C7),ISNUMBER(F10)),IF(C7="f",VLOOKUP(F10,$U$7:$W$28,3),VLOOKUP(F10,$V$7:$W$28,2)),"")</f>
        <v>3.75</v>
      </c>
      <c r="I10" s="127"/>
      <c r="J10" s="152"/>
      <c r="K10" s="152"/>
      <c r="L10" s="119"/>
      <c r="M10" s="150"/>
      <c r="N10" s="116"/>
      <c r="O10" s="119"/>
      <c r="P10" s="151"/>
      <c r="Q10" s="79">
        <v>2</v>
      </c>
      <c r="R10" s="58">
        <f>IF(K7="","",H10+N7+P7+Q10)</f>
        <v>8.25</v>
      </c>
      <c r="U10" s="52">
        <v>8.2009999999999987</v>
      </c>
      <c r="V10" s="47">
        <v>6.8010000000000002</v>
      </c>
      <c r="W10" s="25">
        <v>4.25</v>
      </c>
      <c r="Z10" s="5"/>
      <c r="AA10" s="8">
        <v>0</v>
      </c>
      <c r="AB10" s="8">
        <v>1</v>
      </c>
      <c r="AE10" s="50">
        <v>66.201000000000008</v>
      </c>
      <c r="AF10" s="48">
        <v>55.800999999999995</v>
      </c>
      <c r="AG10" s="25">
        <v>4.25</v>
      </c>
    </row>
    <row r="11" spans="1:33" x14ac:dyDescent="0.2">
      <c r="A11" s="19"/>
      <c r="B11" s="19"/>
      <c r="C11" s="10"/>
      <c r="D11" s="19"/>
      <c r="E11" s="10"/>
      <c r="F11" s="24"/>
      <c r="G11" s="24"/>
      <c r="H11" s="10"/>
      <c r="I11" s="10"/>
      <c r="J11" s="10"/>
      <c r="K11" s="10"/>
      <c r="L11" s="23"/>
      <c r="M11" s="23"/>
      <c r="N11" s="10"/>
      <c r="O11" s="10"/>
      <c r="P11" s="10"/>
      <c r="Q11" s="10"/>
      <c r="R11" s="22"/>
      <c r="U11" s="52">
        <v>8.3010000000000002</v>
      </c>
      <c r="V11" s="47">
        <v>6.9010000000000007</v>
      </c>
      <c r="W11" s="25">
        <v>4</v>
      </c>
      <c r="AA11" s="8">
        <v>0.4</v>
      </c>
      <c r="AB11" s="8">
        <v>1.5</v>
      </c>
      <c r="AE11" s="50">
        <v>66.801000000000002</v>
      </c>
      <c r="AF11" s="48">
        <v>56.400999999999996</v>
      </c>
      <c r="AG11" s="25">
        <v>4</v>
      </c>
    </row>
    <row r="12" spans="1:33" s="16" customFormat="1" ht="36.75" customHeight="1" x14ac:dyDescent="0.2">
      <c r="B12" s="95" t="s">
        <v>1</v>
      </c>
      <c r="C12" s="15" t="s">
        <v>2</v>
      </c>
      <c r="D12" s="15" t="s">
        <v>10</v>
      </c>
      <c r="E12" s="15" t="s">
        <v>11</v>
      </c>
      <c r="F12" s="96" t="s">
        <v>16</v>
      </c>
      <c r="G12" s="18"/>
      <c r="H12" s="32" t="s">
        <v>72</v>
      </c>
      <c r="I12" s="95" t="s">
        <v>77</v>
      </c>
      <c r="J12" s="17" t="s">
        <v>12</v>
      </c>
      <c r="K12" s="15" t="s">
        <v>13</v>
      </c>
      <c r="L12" s="95" t="s">
        <v>18</v>
      </c>
      <c r="M12" s="95" t="s">
        <v>19</v>
      </c>
      <c r="N12" s="32" t="s">
        <v>73</v>
      </c>
      <c r="O12" s="96" t="s">
        <v>20</v>
      </c>
      <c r="P12" s="32" t="s">
        <v>73</v>
      </c>
      <c r="Q12" s="32" t="s">
        <v>74</v>
      </c>
      <c r="R12" s="100" t="s">
        <v>21</v>
      </c>
      <c r="S12" s="21"/>
      <c r="U12" s="52">
        <v>8.4009999999999998</v>
      </c>
      <c r="V12" s="47">
        <v>7.0010000000000003</v>
      </c>
      <c r="W12" s="25">
        <v>3.75</v>
      </c>
      <c r="X12" s="1"/>
      <c r="Y12" s="1"/>
      <c r="Z12" s="1"/>
      <c r="AA12" s="8">
        <v>0.8</v>
      </c>
      <c r="AB12" s="8">
        <v>2</v>
      </c>
      <c r="AC12" s="1"/>
      <c r="AD12" s="1"/>
      <c r="AE12" s="50">
        <v>67.40100000000001</v>
      </c>
      <c r="AF12" s="48">
        <v>57.000999999999998</v>
      </c>
      <c r="AG12" s="25">
        <v>3.75</v>
      </c>
    </row>
    <row r="13" spans="1:33" ht="12.75" customHeight="1" x14ac:dyDescent="0.2">
      <c r="A13" s="55">
        <v>1</v>
      </c>
      <c r="B13" s="33" t="s">
        <v>22</v>
      </c>
      <c r="C13" s="122" t="s">
        <v>15</v>
      </c>
      <c r="D13" s="33">
        <v>8.5</v>
      </c>
      <c r="E13" s="33"/>
      <c r="F13" s="97">
        <f>IF(D13="","",SMALL(D13:E13,1))</f>
        <v>8.5</v>
      </c>
      <c r="G13" s="36">
        <f>IF(F13="",0,1)</f>
        <v>1</v>
      </c>
      <c r="H13" s="37">
        <f>IF(AND(ISTEXT(C13),ISNUMBER(F13)),IF(C13="f",VLOOKUP(F13,$U$7:$W$28,3),VLOOKUP(F13,$V$7:$W$28,2)),"")</f>
        <v>3.75</v>
      </c>
      <c r="I13" s="125">
        <f>IF(SUM(G13:G16)=4,SUM(F13:F16),"")</f>
        <v>35.5</v>
      </c>
      <c r="J13" s="152">
        <v>35.1</v>
      </c>
      <c r="K13" s="152">
        <v>34.5</v>
      </c>
      <c r="L13" s="117">
        <f>IF(K13="","",SMALL(J13:K13,1))</f>
        <v>34.5</v>
      </c>
      <c r="M13" s="150">
        <f>IF(ISERR(S13),"",L13-I13)</f>
        <v>-1</v>
      </c>
      <c r="N13" s="114">
        <f>IF(K13="","",VLOOKUP(-M13,$AA$7:$AB$18,2))</f>
        <v>2.5</v>
      </c>
      <c r="O13" s="117">
        <f>IF(K13="","",SUM(J13:K13))</f>
        <v>69.599999999999994</v>
      </c>
      <c r="P13" s="151">
        <f>IF(O13="","",IF(C13="f",VLOOKUP(O13,$AE$7:$AG$27,3),VLOOKUP(O13,$AF$7:$AG$27,2)))</f>
        <v>3</v>
      </c>
      <c r="Q13" s="76">
        <v>2</v>
      </c>
      <c r="R13" s="42">
        <f>IF(K13="","",H13+N13+P13+Q13)</f>
        <v>11.25</v>
      </c>
      <c r="S13" s="54">
        <f>SUM(L13-I13)</f>
        <v>-1</v>
      </c>
      <c r="U13" s="52">
        <v>8.5009999999999994</v>
      </c>
      <c r="V13" s="47">
        <v>7.101</v>
      </c>
      <c r="W13" s="25">
        <v>3.5</v>
      </c>
      <c r="AA13" s="8">
        <v>1</v>
      </c>
      <c r="AB13" s="8">
        <v>2.5</v>
      </c>
      <c r="AE13" s="50">
        <v>68.001000000000005</v>
      </c>
      <c r="AF13" s="48">
        <v>57.600999999999999</v>
      </c>
      <c r="AG13" s="25">
        <v>3.5</v>
      </c>
    </row>
    <row r="14" spans="1:33" ht="12.75" customHeight="1" x14ac:dyDescent="0.2">
      <c r="A14" s="56">
        <v>2</v>
      </c>
      <c r="B14" s="34" t="s">
        <v>23</v>
      </c>
      <c r="C14" s="123"/>
      <c r="D14" s="34">
        <v>10</v>
      </c>
      <c r="E14" s="34"/>
      <c r="F14" s="98">
        <f>IF(D14="","",SMALL(D14:E14,1))</f>
        <v>10</v>
      </c>
      <c r="G14" s="38">
        <f>IF(F14="",0,1)</f>
        <v>1</v>
      </c>
      <c r="H14" s="39">
        <f>IF(AND(ISTEXT(C13),ISNUMBER(F14)),IF(C13="f",VLOOKUP(F14,$U$7:$W$28,3),VLOOKUP(F14,$V$7:$W$28,2)),"")</f>
        <v>0.5</v>
      </c>
      <c r="I14" s="126"/>
      <c r="J14" s="152"/>
      <c r="K14" s="152"/>
      <c r="L14" s="118"/>
      <c r="M14" s="150"/>
      <c r="N14" s="115"/>
      <c r="O14" s="118"/>
      <c r="P14" s="151"/>
      <c r="Q14" s="78">
        <v>2</v>
      </c>
      <c r="R14" s="43">
        <f>IF(K13="","",H14+N13+P13+Q14)</f>
        <v>8</v>
      </c>
      <c r="U14" s="52">
        <v>8.6009999999999991</v>
      </c>
      <c r="V14" s="47">
        <v>7.2010000000000005</v>
      </c>
      <c r="W14" s="25">
        <v>3.25</v>
      </c>
      <c r="AA14" s="8">
        <v>1.3</v>
      </c>
      <c r="AB14" s="8">
        <v>3</v>
      </c>
      <c r="AE14" s="50">
        <v>68.501000000000005</v>
      </c>
      <c r="AF14" s="48">
        <v>58.201000000000001</v>
      </c>
      <c r="AG14" s="25">
        <v>3.25</v>
      </c>
    </row>
    <row r="15" spans="1:33" ht="12.75" customHeight="1" x14ac:dyDescent="0.2">
      <c r="A15" s="56">
        <v>3</v>
      </c>
      <c r="B15" s="34" t="s">
        <v>24</v>
      </c>
      <c r="C15" s="123"/>
      <c r="D15" s="34">
        <v>8.5</v>
      </c>
      <c r="E15" s="34"/>
      <c r="F15" s="98">
        <f>IF(D15="","",SMALL(D15:E15,1))</f>
        <v>8.5</v>
      </c>
      <c r="G15" s="38">
        <f>IF(F15="",0,1)</f>
        <v>1</v>
      </c>
      <c r="H15" s="39">
        <f>IF(AND(ISTEXT(C13),ISNUMBER(F15)),IF(C13="f",VLOOKUP(F15,$U$7:$W$28,3),VLOOKUP(F15,$V$7:$W$28,2)),"")</f>
        <v>3.75</v>
      </c>
      <c r="I15" s="126"/>
      <c r="J15" s="152"/>
      <c r="K15" s="152"/>
      <c r="L15" s="118"/>
      <c r="M15" s="150"/>
      <c r="N15" s="115"/>
      <c r="O15" s="118"/>
      <c r="P15" s="151"/>
      <c r="Q15" s="78">
        <v>2</v>
      </c>
      <c r="R15" s="43">
        <f>IF(K13="","",H15+N13+P13+Q15)</f>
        <v>11.25</v>
      </c>
      <c r="U15" s="52">
        <v>8.7009999999999987</v>
      </c>
      <c r="V15" s="47">
        <v>7.3010000000000002</v>
      </c>
      <c r="W15" s="25">
        <v>3</v>
      </c>
      <c r="AA15" s="8">
        <v>1.5</v>
      </c>
      <c r="AB15" s="8">
        <v>3.5</v>
      </c>
      <c r="AE15" s="50">
        <v>69.201000000000008</v>
      </c>
      <c r="AF15" s="48">
        <v>58.600999999999999</v>
      </c>
      <c r="AG15" s="25">
        <v>3</v>
      </c>
    </row>
    <row r="16" spans="1:33" ht="12.75" customHeight="1" x14ac:dyDescent="0.2">
      <c r="A16" s="57">
        <v>4</v>
      </c>
      <c r="B16" s="35" t="s">
        <v>25</v>
      </c>
      <c r="C16" s="124"/>
      <c r="D16" s="35">
        <v>8.5</v>
      </c>
      <c r="E16" s="35"/>
      <c r="F16" s="99">
        <f>IF(D16="","",SMALL(D16:E16,1))</f>
        <v>8.5</v>
      </c>
      <c r="G16" s="40">
        <f>IF(F16="",0,1)</f>
        <v>1</v>
      </c>
      <c r="H16" s="41">
        <f>IF(AND(ISTEXT(C13),ISNUMBER(F16)),IF(C13="f",VLOOKUP(F16,$U$7:$W$28,3),VLOOKUP(F16,$V$7:$W$28,2)),"")</f>
        <v>3.75</v>
      </c>
      <c r="I16" s="127"/>
      <c r="J16" s="152"/>
      <c r="K16" s="152"/>
      <c r="L16" s="119"/>
      <c r="M16" s="150"/>
      <c r="N16" s="116"/>
      <c r="O16" s="119"/>
      <c r="P16" s="151"/>
      <c r="Q16" s="79">
        <v>2</v>
      </c>
      <c r="R16" s="58">
        <f>IF(K13="","",H16+N13+P13+Q16)</f>
        <v>11.25</v>
      </c>
      <c r="U16" s="52">
        <v>8.8010000000000002</v>
      </c>
      <c r="V16" s="47">
        <v>7.4010000000000007</v>
      </c>
      <c r="W16" s="25">
        <v>2.75</v>
      </c>
      <c r="AA16" s="8">
        <v>1.6</v>
      </c>
      <c r="AB16" s="8">
        <v>4</v>
      </c>
      <c r="AE16" s="50">
        <v>69.801000000000002</v>
      </c>
      <c r="AF16" s="48">
        <v>59.000999999999998</v>
      </c>
      <c r="AG16" s="25">
        <v>2.75</v>
      </c>
    </row>
    <row r="17" spans="1:33" s="9" customFormat="1" x14ac:dyDescent="0.2">
      <c r="A17" s="19"/>
      <c r="B17" s="19"/>
      <c r="C17" s="10"/>
      <c r="D17" s="19"/>
      <c r="E17" s="10"/>
      <c r="F17" s="24"/>
      <c r="G17" s="24"/>
      <c r="H17" s="10"/>
      <c r="I17" s="10"/>
      <c r="J17" s="10"/>
      <c r="K17" s="10"/>
      <c r="L17" s="23"/>
      <c r="M17" s="23"/>
      <c r="N17" s="10"/>
      <c r="O17" s="10"/>
      <c r="P17" s="10"/>
      <c r="Q17" s="10"/>
      <c r="R17" s="10"/>
      <c r="U17" s="52">
        <v>8.9009999999999998</v>
      </c>
      <c r="V17" s="47">
        <v>7.5010000000000003</v>
      </c>
      <c r="W17" s="25">
        <v>2.5</v>
      </c>
      <c r="X17" s="1"/>
      <c r="Y17" s="1"/>
      <c r="Z17" s="1"/>
      <c r="AA17" s="8">
        <v>1.8</v>
      </c>
      <c r="AB17" s="8">
        <v>4.5</v>
      </c>
      <c r="AC17" s="1"/>
      <c r="AD17" s="1"/>
      <c r="AE17" s="50">
        <v>70.40100000000001</v>
      </c>
      <c r="AF17" s="48">
        <v>59.400999999999996</v>
      </c>
      <c r="AG17" s="25">
        <v>2.5</v>
      </c>
    </row>
    <row r="18" spans="1:33" ht="36.75" customHeight="1" x14ac:dyDescent="0.2">
      <c r="A18" s="16"/>
      <c r="B18" s="95" t="s">
        <v>1</v>
      </c>
      <c r="C18" s="15" t="s">
        <v>2</v>
      </c>
      <c r="D18" s="15" t="s">
        <v>10</v>
      </c>
      <c r="E18" s="15" t="s">
        <v>11</v>
      </c>
      <c r="F18" s="96" t="s">
        <v>16</v>
      </c>
      <c r="G18" s="18"/>
      <c r="H18" s="32" t="s">
        <v>72</v>
      </c>
      <c r="I18" s="95" t="s">
        <v>77</v>
      </c>
      <c r="J18" s="17" t="s">
        <v>12</v>
      </c>
      <c r="K18" s="15" t="s">
        <v>13</v>
      </c>
      <c r="L18" s="95" t="s">
        <v>18</v>
      </c>
      <c r="M18" s="95" t="s">
        <v>19</v>
      </c>
      <c r="N18" s="32" t="s">
        <v>73</v>
      </c>
      <c r="O18" s="96" t="s">
        <v>20</v>
      </c>
      <c r="P18" s="32" t="s">
        <v>73</v>
      </c>
      <c r="Q18" s="32" t="s">
        <v>74</v>
      </c>
      <c r="R18" s="100" t="s">
        <v>21</v>
      </c>
      <c r="U18" s="52">
        <v>9.0009999999999994</v>
      </c>
      <c r="V18" s="47">
        <v>7.601</v>
      </c>
      <c r="W18" s="25">
        <v>2.25</v>
      </c>
      <c r="AA18" s="8">
        <v>2.0000100000000001</v>
      </c>
      <c r="AB18" s="8">
        <v>5</v>
      </c>
      <c r="AE18" s="50">
        <v>71.001000000000005</v>
      </c>
      <c r="AF18" s="48">
        <v>59.800999999999995</v>
      </c>
      <c r="AG18" s="25">
        <v>2.25</v>
      </c>
    </row>
    <row r="19" spans="1:33" ht="12.75" customHeight="1" x14ac:dyDescent="0.2">
      <c r="A19" s="55">
        <v>1</v>
      </c>
      <c r="B19" s="33" t="s">
        <v>26</v>
      </c>
      <c r="C19" s="122" t="s">
        <v>14</v>
      </c>
      <c r="D19" s="33">
        <v>6.7</v>
      </c>
      <c r="E19" s="33"/>
      <c r="F19" s="97">
        <f>IF(D19="","",SMALL(D19:E19,1))</f>
        <v>6.7</v>
      </c>
      <c r="G19" s="36">
        <f>IF(F19="",0,1)</f>
        <v>1</v>
      </c>
      <c r="H19" s="37">
        <f>IF(AND(ISTEXT(C19),ISNUMBER(F19)),IF(C19="f",VLOOKUP(F19,$U$7:$W$28,3),VLOOKUP(F19,$V$7:$W$28,2)),"")</f>
        <v>4.75</v>
      </c>
      <c r="I19" s="125">
        <f>IF(SUM(G19:G22)=4,SUM(F19:F22),"")</f>
        <v>25.800000000000004</v>
      </c>
      <c r="J19" s="152">
        <v>26.3</v>
      </c>
      <c r="K19" s="152">
        <v>25.5</v>
      </c>
      <c r="L19" s="117">
        <f>IF(K19="","",SMALL(J19:K19,1))</f>
        <v>25.5</v>
      </c>
      <c r="M19" s="150">
        <f>IF(ISERR(S19),"",L19-I19)</f>
        <v>-0.30000000000000426</v>
      </c>
      <c r="N19" s="114">
        <f>IF(K19="","",VLOOKUP(-M19,$AA$7:$AB$18,2))</f>
        <v>1</v>
      </c>
      <c r="O19" s="117">
        <f>IF(K19="","",SUM(J19:K19))</f>
        <v>51.8</v>
      </c>
      <c r="P19" s="151">
        <f>IF(O19="","",IF(C19="f",VLOOKUP(O19,$AE$7:$AG$27,3),VLOOKUP(O19,$AF$7:$AG$27,2)))</f>
        <v>5</v>
      </c>
      <c r="Q19" s="76">
        <v>2</v>
      </c>
      <c r="R19" s="42">
        <f>IF(K19="","",H19+N19+P19+Q19)</f>
        <v>12.75</v>
      </c>
      <c r="S19" s="54">
        <f>SUM(L19-I19)</f>
        <v>-0.30000000000000426</v>
      </c>
      <c r="U19" s="52">
        <v>9.1009999999999991</v>
      </c>
      <c r="V19" s="47">
        <v>7.7010000000000005</v>
      </c>
      <c r="W19" s="25">
        <v>2</v>
      </c>
      <c r="AE19" s="50">
        <v>71.600999999999999</v>
      </c>
      <c r="AF19" s="48">
        <v>60.201000000000001</v>
      </c>
      <c r="AG19" s="25">
        <v>2</v>
      </c>
    </row>
    <row r="20" spans="1:33" ht="12.75" customHeight="1" x14ac:dyDescent="0.2">
      <c r="A20" s="56">
        <v>2</v>
      </c>
      <c r="B20" s="34" t="s">
        <v>27</v>
      </c>
      <c r="C20" s="123"/>
      <c r="D20" s="34">
        <v>6.4</v>
      </c>
      <c r="E20" s="34"/>
      <c r="F20" s="98">
        <f>IF(D20="","",SMALL(D20:E20,1))</f>
        <v>6.4</v>
      </c>
      <c r="G20" s="38">
        <f>IF(F20="",0,1)</f>
        <v>1</v>
      </c>
      <c r="H20" s="39">
        <f>IF(AND(ISTEXT(C19),ISNUMBER(F20)),IF(C19="f",VLOOKUP(F20,$U$7:$W$28,3),VLOOKUP(F20,$V$7:$W$28,2)),"")</f>
        <v>5</v>
      </c>
      <c r="I20" s="126"/>
      <c r="J20" s="152"/>
      <c r="K20" s="152"/>
      <c r="L20" s="118"/>
      <c r="M20" s="150"/>
      <c r="N20" s="115"/>
      <c r="O20" s="118"/>
      <c r="P20" s="151"/>
      <c r="Q20" s="78">
        <v>2</v>
      </c>
      <c r="R20" s="43">
        <f>IF(K19="","",H20+N19+P19+Q20)</f>
        <v>13</v>
      </c>
      <c r="U20" s="52">
        <v>9.2009999999999987</v>
      </c>
      <c r="V20" s="47">
        <v>7.8010000000000002</v>
      </c>
      <c r="W20" s="25">
        <v>1.75</v>
      </c>
      <c r="AE20" s="50">
        <v>72.201000000000008</v>
      </c>
      <c r="AF20" s="48">
        <v>60.600999999999999</v>
      </c>
      <c r="AG20" s="25">
        <v>1.75</v>
      </c>
    </row>
    <row r="21" spans="1:33" ht="12.75" customHeight="1" x14ac:dyDescent="0.2">
      <c r="A21" s="56">
        <v>3</v>
      </c>
      <c r="B21" s="34" t="s">
        <v>28</v>
      </c>
      <c r="C21" s="123"/>
      <c r="D21" s="34">
        <v>6.3</v>
      </c>
      <c r="E21" s="34"/>
      <c r="F21" s="98">
        <f>IF(D21="","",SMALL(D21:E21,1))</f>
        <v>6.3</v>
      </c>
      <c r="G21" s="38">
        <f>IF(F21="",0,1)</f>
        <v>1</v>
      </c>
      <c r="H21" s="39">
        <f>IF(AND(ISTEXT(C19),ISNUMBER(F21)),IF(C19="f",VLOOKUP(F21,$U$7:$W$28,3),VLOOKUP(F21,$V$7:$W$28,2)),"")</f>
        <v>5</v>
      </c>
      <c r="I21" s="126"/>
      <c r="J21" s="152"/>
      <c r="K21" s="152"/>
      <c r="L21" s="118"/>
      <c r="M21" s="150"/>
      <c r="N21" s="115"/>
      <c r="O21" s="118"/>
      <c r="P21" s="151"/>
      <c r="Q21" s="78">
        <v>2</v>
      </c>
      <c r="R21" s="43">
        <f>IF(K19="","",H21+N19+P19+Q21)</f>
        <v>13</v>
      </c>
      <c r="U21" s="52">
        <v>9.3010000000000002</v>
      </c>
      <c r="V21" s="47">
        <v>7.9010000000000007</v>
      </c>
      <c r="W21" s="25">
        <v>1.5</v>
      </c>
      <c r="AE21" s="50">
        <v>72.801000000000002</v>
      </c>
      <c r="AF21" s="48">
        <v>61.000999999999998</v>
      </c>
      <c r="AG21" s="25">
        <v>1.5</v>
      </c>
    </row>
    <row r="22" spans="1:33" s="2" customFormat="1" ht="12.75" customHeight="1" x14ac:dyDescent="0.2">
      <c r="A22" s="57">
        <v>4</v>
      </c>
      <c r="B22" s="35" t="s">
        <v>29</v>
      </c>
      <c r="C22" s="124"/>
      <c r="D22" s="35">
        <v>6.4</v>
      </c>
      <c r="E22" s="35"/>
      <c r="F22" s="99">
        <f>IF(D22="","",SMALL(D22:E22,1))</f>
        <v>6.4</v>
      </c>
      <c r="G22" s="40">
        <f>IF(F22="",0,1)</f>
        <v>1</v>
      </c>
      <c r="H22" s="41">
        <f>IF(AND(ISTEXT(C19),ISNUMBER(F22)),IF(C19="f",VLOOKUP(F22,$U$7:$W$28,3),VLOOKUP(F22,$V$7:$W$28,2)),"")</f>
        <v>5</v>
      </c>
      <c r="I22" s="127"/>
      <c r="J22" s="152"/>
      <c r="K22" s="152"/>
      <c r="L22" s="119"/>
      <c r="M22" s="150"/>
      <c r="N22" s="116"/>
      <c r="O22" s="119"/>
      <c r="P22" s="151"/>
      <c r="Q22" s="79">
        <v>2</v>
      </c>
      <c r="R22" s="58">
        <f>IF(K19="","",H22+N19+P19+Q22)</f>
        <v>13</v>
      </c>
      <c r="S22" s="22"/>
      <c r="U22" s="52">
        <v>9.4009999999999998</v>
      </c>
      <c r="V22" s="47">
        <v>8.0009999999999994</v>
      </c>
      <c r="W22" s="25">
        <v>1.25</v>
      </c>
      <c r="X22" s="1"/>
      <c r="Y22" s="1"/>
      <c r="Z22" s="1"/>
      <c r="AA22" s="1"/>
      <c r="AB22" s="1"/>
      <c r="AC22" s="1"/>
      <c r="AD22" s="1"/>
      <c r="AE22" s="50">
        <v>73.40100000000001</v>
      </c>
      <c r="AF22" s="48">
        <v>61.400999999999996</v>
      </c>
      <c r="AG22" s="25">
        <v>1.25</v>
      </c>
    </row>
    <row r="23" spans="1:33" s="10" customFormat="1" x14ac:dyDescent="0.2">
      <c r="A23" s="19"/>
      <c r="B23" s="19"/>
      <c r="D23" s="19"/>
      <c r="F23" s="24"/>
      <c r="G23" s="24"/>
      <c r="L23" s="23"/>
      <c r="M23" s="23"/>
      <c r="R23" s="22"/>
      <c r="U23" s="52">
        <v>9.5009999999999994</v>
      </c>
      <c r="V23" s="47">
        <v>8.1009999999999991</v>
      </c>
      <c r="W23" s="25">
        <v>1</v>
      </c>
      <c r="X23" s="1"/>
      <c r="Y23" s="1"/>
      <c r="Z23" s="1"/>
      <c r="AA23" s="1"/>
      <c r="AB23" s="1"/>
      <c r="AC23" s="1"/>
      <c r="AD23" s="1"/>
      <c r="AE23" s="50">
        <v>74.001000000000005</v>
      </c>
      <c r="AF23" s="48">
        <v>61.800999999999995</v>
      </c>
      <c r="AG23" s="25">
        <v>1</v>
      </c>
    </row>
    <row r="24" spans="1:33" s="10" customFormat="1" ht="36.75" customHeight="1" x14ac:dyDescent="0.2">
      <c r="A24" s="16"/>
      <c r="B24" s="95" t="s">
        <v>1</v>
      </c>
      <c r="C24" s="15" t="s">
        <v>2</v>
      </c>
      <c r="D24" s="15" t="s">
        <v>10</v>
      </c>
      <c r="E24" s="15" t="s">
        <v>11</v>
      </c>
      <c r="F24" s="96" t="s">
        <v>16</v>
      </c>
      <c r="G24" s="18"/>
      <c r="H24" s="32" t="s">
        <v>72</v>
      </c>
      <c r="I24" s="95" t="s">
        <v>77</v>
      </c>
      <c r="J24" s="17" t="s">
        <v>12</v>
      </c>
      <c r="K24" s="15" t="s">
        <v>13</v>
      </c>
      <c r="L24" s="95" t="s">
        <v>18</v>
      </c>
      <c r="M24" s="95" t="s">
        <v>19</v>
      </c>
      <c r="N24" s="32" t="s">
        <v>73</v>
      </c>
      <c r="O24" s="96" t="s">
        <v>20</v>
      </c>
      <c r="P24" s="32" t="s">
        <v>73</v>
      </c>
      <c r="Q24" s="32" t="s">
        <v>74</v>
      </c>
      <c r="R24" s="100" t="s">
        <v>21</v>
      </c>
      <c r="U24" s="52">
        <v>9.6009999999999991</v>
      </c>
      <c r="V24" s="47">
        <v>8.3010000000000002</v>
      </c>
      <c r="W24" s="25">
        <v>0.75</v>
      </c>
      <c r="X24" s="1"/>
      <c r="Y24" s="1"/>
      <c r="Z24" s="1"/>
      <c r="AA24" s="1"/>
      <c r="AB24" s="1"/>
      <c r="AC24" s="1"/>
      <c r="AD24" s="1"/>
      <c r="AE24" s="50">
        <v>74.600999999999999</v>
      </c>
      <c r="AF24" s="48">
        <v>62.201000000000001</v>
      </c>
      <c r="AG24" s="25">
        <v>0.75</v>
      </c>
    </row>
    <row r="25" spans="1:33" s="10" customFormat="1" ht="12.75" customHeight="1" x14ac:dyDescent="0.2">
      <c r="A25" s="55">
        <v>1</v>
      </c>
      <c r="B25" s="33"/>
      <c r="C25" s="122" t="s">
        <v>14</v>
      </c>
      <c r="D25" s="33">
        <v>9</v>
      </c>
      <c r="E25" s="33"/>
      <c r="F25" s="97">
        <f>IF(D25="","",SMALL(D25:E25,1))</f>
        <v>9</v>
      </c>
      <c r="G25" s="36">
        <f>IF(F25="",0,1)</f>
        <v>1</v>
      </c>
      <c r="H25" s="37">
        <f>IF(AND(ISTEXT(C25),ISNUMBER(F25)),IF(C25="f",VLOOKUP(F25,$U$7:$W$28,3),VLOOKUP(F25,$V$7:$W$28,2)),"")</f>
        <v>0.5</v>
      </c>
      <c r="I25" s="125" t="str">
        <f>IF(SUM(G25:G28)=4,SUM(F25:F28),"")</f>
        <v/>
      </c>
      <c r="J25" s="128"/>
      <c r="K25" s="128"/>
      <c r="L25" s="117" t="str">
        <f>IF(K25="","",SMALL(J25:K25,1))</f>
        <v/>
      </c>
      <c r="M25" s="150" t="str">
        <f>IF(ISERR(S25),"",L25-I25)</f>
        <v/>
      </c>
      <c r="N25" s="114" t="str">
        <f>IF(K25="","",VLOOKUP(-M25,$AA$7:$AB$18,2))</f>
        <v/>
      </c>
      <c r="O25" s="117" t="str">
        <f>IF(K25="","",SUM(J25:K25))</f>
        <v/>
      </c>
      <c r="P25" s="151" t="str">
        <f>IF(O25="","",IF(C25="f",VLOOKUP(O25,$AE$7:$AG$27,3),VLOOKUP(O25,$AF$7:$AG$27,2)))</f>
        <v/>
      </c>
      <c r="Q25" s="76">
        <v>2</v>
      </c>
      <c r="R25" s="42" t="str">
        <f>IF(K25="","",H25+N25+P25+Q25)</f>
        <v/>
      </c>
      <c r="S25" s="54" t="e">
        <f>SUM(L25-I25)</f>
        <v>#VALUE!</v>
      </c>
      <c r="U25" s="52">
        <v>9.8010000000000002</v>
      </c>
      <c r="V25" s="47">
        <v>8.6009999999999991</v>
      </c>
      <c r="W25" s="25">
        <v>0.5</v>
      </c>
      <c r="X25" s="1"/>
      <c r="Y25" s="1"/>
      <c r="Z25" s="1"/>
      <c r="AA25" s="1"/>
      <c r="AB25" s="1"/>
      <c r="AC25" s="1"/>
      <c r="AD25" s="1"/>
      <c r="AE25" s="50">
        <v>75.201000000000008</v>
      </c>
      <c r="AF25" s="48">
        <v>62.600999999999999</v>
      </c>
      <c r="AG25" s="25">
        <v>0.5</v>
      </c>
    </row>
    <row r="26" spans="1:33" s="10" customFormat="1" ht="12.75" customHeight="1" x14ac:dyDescent="0.2">
      <c r="A26" s="56">
        <v>2</v>
      </c>
      <c r="B26" s="34"/>
      <c r="C26" s="123"/>
      <c r="D26" s="34"/>
      <c r="E26" s="34"/>
      <c r="F26" s="98" t="str">
        <f>IF(D26="","",SMALL(D26:E26,1))</f>
        <v/>
      </c>
      <c r="G26" s="38">
        <f>IF(F26="",0,1)</f>
        <v>0</v>
      </c>
      <c r="H26" s="39" t="str">
        <f>IF(AND(ISTEXT(C25),ISNUMBER(F26)),IF(C25="f",VLOOKUP(F26,$U$7:$W$28,3),VLOOKUP(F26,$V$7:$W$28,2)),"")</f>
        <v/>
      </c>
      <c r="I26" s="126"/>
      <c r="J26" s="128"/>
      <c r="K26" s="128"/>
      <c r="L26" s="118"/>
      <c r="M26" s="150"/>
      <c r="N26" s="115"/>
      <c r="O26" s="118"/>
      <c r="P26" s="151"/>
      <c r="Q26" s="78">
        <v>2</v>
      </c>
      <c r="R26" s="43" t="str">
        <f>IF(K25="","",H26+N25+P25+Q26)</f>
        <v/>
      </c>
      <c r="U26" s="52">
        <v>10.200999999999999</v>
      </c>
      <c r="V26" s="47">
        <v>9.0009999999999994</v>
      </c>
      <c r="W26" s="25">
        <v>0.25</v>
      </c>
      <c r="X26" s="1"/>
      <c r="Y26" s="1"/>
      <c r="Z26" s="1"/>
      <c r="AA26" s="1"/>
      <c r="AB26" s="1"/>
      <c r="AC26" s="1"/>
      <c r="AD26" s="1"/>
      <c r="AE26" s="50">
        <v>75.801000000000002</v>
      </c>
      <c r="AF26" s="48">
        <v>63.000999999999998</v>
      </c>
      <c r="AG26" s="25">
        <v>0.25</v>
      </c>
    </row>
    <row r="27" spans="1:33" s="10" customFormat="1" ht="12.75" customHeight="1" x14ac:dyDescent="0.2">
      <c r="A27" s="56">
        <v>3</v>
      </c>
      <c r="B27" s="34"/>
      <c r="C27" s="123"/>
      <c r="D27" s="34"/>
      <c r="E27" s="34"/>
      <c r="F27" s="98" t="str">
        <f>IF(D27="","",SMALL(D27:E27,1))</f>
        <v/>
      </c>
      <c r="G27" s="38">
        <f>IF(F27="",0,1)</f>
        <v>0</v>
      </c>
      <c r="H27" s="39" t="str">
        <f>IF(AND(ISTEXT(C25),ISNUMBER(F27)),IF(C25="f",VLOOKUP(F27,$U$7:$W$28,3),VLOOKUP(F27,$V$7:$W$28,2)),"")</f>
        <v/>
      </c>
      <c r="I27" s="126"/>
      <c r="J27" s="128"/>
      <c r="K27" s="128"/>
      <c r="L27" s="118"/>
      <c r="M27" s="150"/>
      <c r="N27" s="115"/>
      <c r="O27" s="118"/>
      <c r="P27" s="151"/>
      <c r="Q27" s="78">
        <v>2</v>
      </c>
      <c r="R27" s="43" t="str">
        <f>IF(K25="","",H27+N25+P25+Q27)</f>
        <v/>
      </c>
      <c r="U27" s="52">
        <v>10.500999999999999</v>
      </c>
      <c r="V27" s="47">
        <v>9.5009999999999994</v>
      </c>
      <c r="W27" s="25">
        <v>0</v>
      </c>
      <c r="X27" s="1"/>
      <c r="Y27" s="1"/>
      <c r="Z27" s="1"/>
      <c r="AA27" s="1"/>
      <c r="AB27" s="1"/>
      <c r="AC27" s="1"/>
      <c r="AD27" s="1"/>
      <c r="AE27" s="50">
        <v>76.40100000000001</v>
      </c>
      <c r="AF27" s="48">
        <v>63.400999999999996</v>
      </c>
      <c r="AG27" s="25">
        <v>0</v>
      </c>
    </row>
    <row r="28" spans="1:33" s="10" customFormat="1" ht="12.75" customHeight="1" x14ac:dyDescent="0.2">
      <c r="A28" s="57">
        <v>4</v>
      </c>
      <c r="B28" s="35"/>
      <c r="C28" s="124"/>
      <c r="D28" s="35"/>
      <c r="E28" s="35"/>
      <c r="F28" s="99" t="str">
        <f>IF(D28="","",SMALL(D28:E28,1))</f>
        <v/>
      </c>
      <c r="G28" s="40">
        <f>IF(F28="",0,1)</f>
        <v>0</v>
      </c>
      <c r="H28" s="41" t="str">
        <f>IF(AND(ISTEXT(C25),ISNUMBER(F28)),IF(C25="f",VLOOKUP(F28,$U$7:$W$28,3),VLOOKUP(F28,$V$7:$W$28,2)),"")</f>
        <v/>
      </c>
      <c r="I28" s="127"/>
      <c r="J28" s="128"/>
      <c r="K28" s="128"/>
      <c r="L28" s="119"/>
      <c r="M28" s="150"/>
      <c r="N28" s="116"/>
      <c r="O28" s="119"/>
      <c r="P28" s="151"/>
      <c r="Q28" s="79">
        <v>2</v>
      </c>
      <c r="R28" s="58" t="str">
        <f>IF(K25="","",H28+N25+P25+Q28)</f>
        <v/>
      </c>
      <c r="U28" s="52">
        <v>11</v>
      </c>
      <c r="V28" s="47">
        <v>9.9</v>
      </c>
      <c r="W28" s="25">
        <v>0</v>
      </c>
      <c r="X28" s="1"/>
      <c r="Y28" s="1"/>
      <c r="Z28" s="1"/>
      <c r="AA28" s="1"/>
      <c r="AB28" s="14"/>
      <c r="AC28" s="1"/>
      <c r="AD28" s="1"/>
      <c r="AE28" s="1"/>
      <c r="AF28" s="1"/>
      <c r="AG28" s="1"/>
    </row>
    <row r="29" spans="1:33" s="10" customFormat="1" x14ac:dyDescent="0.2">
      <c r="A29" s="19"/>
      <c r="B29" s="19"/>
      <c r="D29" s="19"/>
      <c r="F29" s="24"/>
      <c r="G29" s="24"/>
      <c r="L29" s="23"/>
      <c r="M29" s="23"/>
      <c r="R29" s="22"/>
    </row>
    <row r="30" spans="1:33" ht="36.75" customHeight="1" x14ac:dyDescent="0.2">
      <c r="A30" s="16"/>
      <c r="B30" s="95" t="s">
        <v>1</v>
      </c>
      <c r="C30" s="15" t="s">
        <v>2</v>
      </c>
      <c r="D30" s="15" t="s">
        <v>10</v>
      </c>
      <c r="E30" s="15" t="s">
        <v>11</v>
      </c>
      <c r="F30" s="96" t="s">
        <v>16</v>
      </c>
      <c r="G30" s="18"/>
      <c r="H30" s="32" t="s">
        <v>72</v>
      </c>
      <c r="I30" s="95" t="s">
        <v>77</v>
      </c>
      <c r="J30" s="17" t="s">
        <v>12</v>
      </c>
      <c r="K30" s="15" t="s">
        <v>13</v>
      </c>
      <c r="L30" s="95" t="s">
        <v>18</v>
      </c>
      <c r="M30" s="95" t="s">
        <v>19</v>
      </c>
      <c r="N30" s="32" t="s">
        <v>73</v>
      </c>
      <c r="O30" s="96" t="s">
        <v>20</v>
      </c>
      <c r="P30" s="32" t="s">
        <v>73</v>
      </c>
      <c r="Q30" s="32" t="s">
        <v>74</v>
      </c>
      <c r="R30" s="100" t="s">
        <v>21</v>
      </c>
    </row>
    <row r="31" spans="1:33" ht="12.75" customHeight="1" x14ac:dyDescent="0.2">
      <c r="A31" s="55">
        <v>1</v>
      </c>
      <c r="B31" s="33"/>
      <c r="C31" s="122" t="s">
        <v>15</v>
      </c>
      <c r="D31" s="33"/>
      <c r="E31" s="33"/>
      <c r="F31" s="97" t="str">
        <f>IF(D31="","",SMALL(D31:E31,1))</f>
        <v/>
      </c>
      <c r="G31" s="36">
        <f>IF(F31="",0,1)</f>
        <v>0</v>
      </c>
      <c r="H31" s="37" t="str">
        <f>IF(AND(ISTEXT(C31),ISNUMBER(F31)),IF(C31="f",VLOOKUP(F31,$U$7:$W$28,3),VLOOKUP(F31,$V$7:$W$28,2)),"")</f>
        <v/>
      </c>
      <c r="I31" s="125" t="str">
        <f>IF(SUM(G31:G34)=4,SUM(F31:F34),"")</f>
        <v/>
      </c>
      <c r="J31" s="128"/>
      <c r="K31" s="128"/>
      <c r="L31" s="117" t="str">
        <f>IF(K31="","",SMALL(J31:K31,1))</f>
        <v/>
      </c>
      <c r="M31" s="150" t="str">
        <f>IF(ISERR(S31),"",L31-I31)</f>
        <v/>
      </c>
      <c r="N31" s="114" t="str">
        <f>IF(K31="","",VLOOKUP(-M31,$AA$7:$AB$18,2))</f>
        <v/>
      </c>
      <c r="O31" s="117" t="str">
        <f>IF(K31="","",SUM(J31:K31))</f>
        <v/>
      </c>
      <c r="P31" s="151" t="str">
        <f>IF(O31="","",IF(C31="f",VLOOKUP(O31,$AE$7:$AG$27,3),VLOOKUP(O31,$AF$7:$AG$27,2)))</f>
        <v/>
      </c>
      <c r="Q31" s="76">
        <v>2</v>
      </c>
      <c r="R31" s="43" t="str">
        <f>IF(K31="","",H31+N31+P31+Q31)</f>
        <v/>
      </c>
      <c r="S31" s="54" t="e">
        <f>SUM(L31-I31)</f>
        <v>#VALUE!</v>
      </c>
    </row>
    <row r="32" spans="1:33" ht="12.75" customHeight="1" x14ac:dyDescent="0.2">
      <c r="A32" s="56">
        <v>2</v>
      </c>
      <c r="B32" s="34"/>
      <c r="C32" s="123"/>
      <c r="D32" s="34"/>
      <c r="E32" s="34"/>
      <c r="F32" s="98" t="str">
        <f>IF(D32="","",SMALL(D32:E32,1))</f>
        <v/>
      </c>
      <c r="G32" s="38">
        <f>IF(F32="",0,1)</f>
        <v>0</v>
      </c>
      <c r="H32" s="39" t="str">
        <f>IF(AND(ISTEXT(C31),ISNUMBER(F32)),IF(C31="f",VLOOKUP(F32,$U$7:$W$28,3),VLOOKUP(F32,$V$7:$W$28,2)),"")</f>
        <v/>
      </c>
      <c r="I32" s="126"/>
      <c r="J32" s="128"/>
      <c r="K32" s="128"/>
      <c r="L32" s="118"/>
      <c r="M32" s="150"/>
      <c r="N32" s="115"/>
      <c r="O32" s="118"/>
      <c r="P32" s="151"/>
      <c r="Q32" s="78">
        <v>2</v>
      </c>
      <c r="R32" s="43" t="str">
        <f>IF(K31="","",H32+N31+P31+Q32)</f>
        <v/>
      </c>
    </row>
    <row r="33" spans="1:22" ht="12.75" customHeight="1" x14ac:dyDescent="0.2">
      <c r="A33" s="56">
        <v>3</v>
      </c>
      <c r="B33" s="34"/>
      <c r="C33" s="123"/>
      <c r="D33" s="34"/>
      <c r="E33" s="34"/>
      <c r="F33" s="98" t="str">
        <f>IF(D33="","",SMALL(D33:E33,1))</f>
        <v/>
      </c>
      <c r="G33" s="38">
        <f>IF(F33="",0,1)</f>
        <v>0</v>
      </c>
      <c r="H33" s="39" t="str">
        <f>IF(AND(ISTEXT(C31),ISNUMBER(F33)),IF(C31="f",VLOOKUP(F33,$U$7:$W$28,3),VLOOKUP(F33,$V$7:$W$28,2)),"")</f>
        <v/>
      </c>
      <c r="I33" s="126"/>
      <c r="J33" s="128"/>
      <c r="K33" s="128"/>
      <c r="L33" s="118"/>
      <c r="M33" s="150"/>
      <c r="N33" s="115"/>
      <c r="O33" s="118"/>
      <c r="P33" s="151"/>
      <c r="Q33" s="78">
        <v>2</v>
      </c>
      <c r="R33" s="43" t="str">
        <f>IF(K31="","",H33+N31+P31+Q33)</f>
        <v/>
      </c>
    </row>
    <row r="34" spans="1:22" s="2" customFormat="1" ht="12.75" customHeight="1" x14ac:dyDescent="0.2">
      <c r="A34" s="57">
        <v>4</v>
      </c>
      <c r="B34" s="35"/>
      <c r="C34" s="124"/>
      <c r="D34" s="35"/>
      <c r="E34" s="35"/>
      <c r="F34" s="99" t="str">
        <f>IF(D34="","",SMALL(D34:E34,1))</f>
        <v/>
      </c>
      <c r="G34" s="40">
        <f>IF(F34="",0,1)</f>
        <v>0</v>
      </c>
      <c r="H34" s="41" t="str">
        <f>IF(AND(ISTEXT(C31),ISNUMBER(F34)),IF(C31="f",VLOOKUP(F34,$U$7:$W$28,3),VLOOKUP(F34,$V$7:$W$28,2)),"")</f>
        <v/>
      </c>
      <c r="I34" s="127"/>
      <c r="J34" s="128"/>
      <c r="K34" s="128"/>
      <c r="L34" s="119"/>
      <c r="M34" s="150"/>
      <c r="N34" s="116"/>
      <c r="O34" s="119"/>
      <c r="P34" s="151"/>
      <c r="Q34" s="79">
        <v>2</v>
      </c>
      <c r="R34" s="43" t="str">
        <f>IF(K31="","",H34+N31+P31+Q34)</f>
        <v/>
      </c>
      <c r="S34" s="22"/>
      <c r="V34" s="4"/>
    </row>
    <row r="35" spans="1:22" s="10" customFormat="1" x14ac:dyDescent="0.2">
      <c r="A35" s="19"/>
      <c r="B35" s="19"/>
      <c r="D35" s="19"/>
      <c r="K35" s="23"/>
      <c r="L35" s="23"/>
      <c r="O35" s="22"/>
      <c r="Q35" s="22"/>
    </row>
    <row r="36" spans="1:22" s="10" customFormat="1" ht="36" x14ac:dyDescent="0.2">
      <c r="A36" s="16"/>
      <c r="B36" s="95" t="s">
        <v>1</v>
      </c>
      <c r="C36" s="15" t="s">
        <v>2</v>
      </c>
      <c r="D36" s="15" t="s">
        <v>10</v>
      </c>
      <c r="E36" s="15" t="s">
        <v>11</v>
      </c>
      <c r="F36" s="96" t="s">
        <v>16</v>
      </c>
      <c r="G36" s="18"/>
      <c r="H36" s="32" t="s">
        <v>72</v>
      </c>
      <c r="I36" s="95" t="s">
        <v>77</v>
      </c>
      <c r="J36" s="17" t="s">
        <v>12</v>
      </c>
      <c r="K36" s="15" t="s">
        <v>13</v>
      </c>
      <c r="L36" s="95" t="s">
        <v>18</v>
      </c>
      <c r="M36" s="95" t="s">
        <v>19</v>
      </c>
      <c r="N36" s="32" t="s">
        <v>73</v>
      </c>
      <c r="O36" s="96" t="s">
        <v>20</v>
      </c>
      <c r="P36" s="32" t="s">
        <v>73</v>
      </c>
      <c r="Q36" s="32" t="s">
        <v>74</v>
      </c>
      <c r="R36" s="100" t="s">
        <v>21</v>
      </c>
    </row>
    <row r="37" spans="1:22" s="10" customFormat="1" ht="12.75" customHeight="1" x14ac:dyDescent="0.2">
      <c r="A37" s="55">
        <v>1</v>
      </c>
      <c r="B37" s="33"/>
      <c r="C37" s="122"/>
      <c r="D37" s="33"/>
      <c r="E37" s="33"/>
      <c r="F37" s="97" t="str">
        <f>IF(D37="","",SMALL(D37:E37,1))</f>
        <v/>
      </c>
      <c r="G37" s="36">
        <f>IF(F37="",0,1)</f>
        <v>0</v>
      </c>
      <c r="H37" s="37" t="str">
        <f>IF(AND(ISTEXT(C37),ISNUMBER(F37)),IF(C37="f",VLOOKUP(F37,$U$7:$W$28,3),VLOOKUP(F37,$V$7:$W$28,2)),"")</f>
        <v/>
      </c>
      <c r="I37" s="125" t="str">
        <f>IF(SUM(G37:G40)=4,SUM(F37:F40),"")</f>
        <v/>
      </c>
      <c r="J37" s="128"/>
      <c r="K37" s="128"/>
      <c r="L37" s="117" t="str">
        <f>IF(K37="","",SMALL(J37:K37,1))</f>
        <v/>
      </c>
      <c r="M37" s="150" t="str">
        <f>IF(ISERR(S37),"",L37-I37)</f>
        <v/>
      </c>
      <c r="N37" s="114" t="str">
        <f>IF(K37="","",VLOOKUP(-M37,$AA$7:$AB$18,2))</f>
        <v/>
      </c>
      <c r="O37" s="117" t="str">
        <f>IF(K37="","",SUM(J37:K37))</f>
        <v/>
      </c>
      <c r="P37" s="151" t="str">
        <f>IF(O37="","",IF(C37="f",VLOOKUP(O37,$AE$7:$AG$27,3),VLOOKUP(O37,$AF$7:$AG$27,2)))</f>
        <v/>
      </c>
      <c r="Q37" s="76">
        <v>2</v>
      </c>
      <c r="R37" s="42" t="str">
        <f>IF(K37="","",H37+N37+P37+Q37)</f>
        <v/>
      </c>
      <c r="S37" s="54" t="e">
        <f>SUM(L37-I37)</f>
        <v>#VALUE!</v>
      </c>
    </row>
    <row r="38" spans="1:22" s="10" customFormat="1" ht="12.75" customHeight="1" x14ac:dyDescent="0.2">
      <c r="A38" s="56">
        <v>2</v>
      </c>
      <c r="B38" s="34"/>
      <c r="C38" s="123"/>
      <c r="D38" s="34"/>
      <c r="E38" s="34"/>
      <c r="F38" s="98" t="str">
        <f>IF(D38="","",SMALL(D38:E38,1))</f>
        <v/>
      </c>
      <c r="G38" s="38">
        <f>IF(F38="",0,1)</f>
        <v>0</v>
      </c>
      <c r="H38" s="39" t="str">
        <f>IF(AND(ISTEXT(C37),ISNUMBER(F38)),IF(C37="f",VLOOKUP(F38,$U$7:$W$28,3),VLOOKUP(F38,$V$7:$W$28,2)),"")</f>
        <v/>
      </c>
      <c r="I38" s="126"/>
      <c r="J38" s="128"/>
      <c r="K38" s="128"/>
      <c r="L38" s="118"/>
      <c r="M38" s="150"/>
      <c r="N38" s="115"/>
      <c r="O38" s="118"/>
      <c r="P38" s="151"/>
      <c r="Q38" s="78">
        <v>2</v>
      </c>
      <c r="R38" s="43" t="str">
        <f>IF(K37="","",H38+N37+P37+Q38)</f>
        <v/>
      </c>
    </row>
    <row r="39" spans="1:22" s="10" customFormat="1" ht="12.75" customHeight="1" x14ac:dyDescent="0.2">
      <c r="A39" s="56">
        <v>3</v>
      </c>
      <c r="B39" s="34"/>
      <c r="C39" s="123"/>
      <c r="D39" s="34"/>
      <c r="E39" s="34"/>
      <c r="F39" s="98" t="str">
        <f>IF(D39="","",SMALL(D39:E39,1))</f>
        <v/>
      </c>
      <c r="G39" s="38">
        <f>IF(F39="",0,1)</f>
        <v>0</v>
      </c>
      <c r="H39" s="39" t="str">
        <f>IF(AND(ISTEXT(C37),ISNUMBER(F39)),IF(C37="f",VLOOKUP(F39,$U$7:$W$28,3),VLOOKUP(F39,$V$7:$W$28,2)),"")</f>
        <v/>
      </c>
      <c r="I39" s="126"/>
      <c r="J39" s="128"/>
      <c r="K39" s="128"/>
      <c r="L39" s="118"/>
      <c r="M39" s="150"/>
      <c r="N39" s="115"/>
      <c r="O39" s="118"/>
      <c r="P39" s="151"/>
      <c r="Q39" s="78">
        <v>2</v>
      </c>
      <c r="R39" s="43" t="str">
        <f>IF(K37="","",H39+N37+P37+Q39)</f>
        <v/>
      </c>
    </row>
    <row r="40" spans="1:22" s="10" customFormat="1" ht="12.75" customHeight="1" x14ac:dyDescent="0.2">
      <c r="A40" s="57">
        <v>4</v>
      </c>
      <c r="B40" s="35"/>
      <c r="C40" s="124"/>
      <c r="D40" s="35"/>
      <c r="E40" s="35"/>
      <c r="F40" s="99" t="str">
        <f>IF(D40="","",SMALL(D40:E40,1))</f>
        <v/>
      </c>
      <c r="G40" s="40">
        <f>IF(F40="",0,1)</f>
        <v>0</v>
      </c>
      <c r="H40" s="41" t="str">
        <f>IF(AND(ISTEXT(C37),ISNUMBER(F40)),IF(C37="f",VLOOKUP(F40,$U$7:$W$28,3),VLOOKUP(F40,$V$7:$W$28,2)),"")</f>
        <v/>
      </c>
      <c r="I40" s="127"/>
      <c r="J40" s="128"/>
      <c r="K40" s="128"/>
      <c r="L40" s="119"/>
      <c r="M40" s="150"/>
      <c r="N40" s="116"/>
      <c r="O40" s="119"/>
      <c r="P40" s="151"/>
      <c r="Q40" s="79">
        <v>2</v>
      </c>
      <c r="R40" s="58" t="str">
        <f>IF(K37="","",H40+N37+P37+Q40)</f>
        <v/>
      </c>
    </row>
    <row r="41" spans="1:22" s="10" customFormat="1" x14ac:dyDescent="0.2">
      <c r="A41" s="19"/>
      <c r="B41" s="19"/>
      <c r="D41" s="19"/>
      <c r="K41" s="23"/>
      <c r="L41" s="23"/>
      <c r="O41" s="22"/>
      <c r="Q41" s="22"/>
    </row>
    <row r="42" spans="1:22" s="10" customFormat="1" ht="36" x14ac:dyDescent="0.2">
      <c r="A42" s="16"/>
      <c r="B42" s="95" t="s">
        <v>1</v>
      </c>
      <c r="C42" s="15" t="s">
        <v>2</v>
      </c>
      <c r="D42" s="15" t="s">
        <v>10</v>
      </c>
      <c r="E42" s="15" t="s">
        <v>11</v>
      </c>
      <c r="F42" s="96" t="s">
        <v>16</v>
      </c>
      <c r="G42" s="18"/>
      <c r="H42" s="32" t="s">
        <v>72</v>
      </c>
      <c r="I42" s="95" t="s">
        <v>77</v>
      </c>
      <c r="J42" s="17" t="s">
        <v>12</v>
      </c>
      <c r="K42" s="15" t="s">
        <v>13</v>
      </c>
      <c r="L42" s="95" t="s">
        <v>18</v>
      </c>
      <c r="M42" s="95" t="s">
        <v>19</v>
      </c>
      <c r="N42" s="32" t="s">
        <v>73</v>
      </c>
      <c r="O42" s="96" t="s">
        <v>20</v>
      </c>
      <c r="P42" s="32" t="s">
        <v>73</v>
      </c>
      <c r="Q42" s="32" t="s">
        <v>74</v>
      </c>
      <c r="R42" s="100" t="s">
        <v>21</v>
      </c>
    </row>
    <row r="43" spans="1:22" s="10" customFormat="1" ht="12.75" customHeight="1" x14ac:dyDescent="0.2">
      <c r="A43" s="8">
        <v>1</v>
      </c>
      <c r="B43" s="33"/>
      <c r="C43" s="122"/>
      <c r="D43" s="33"/>
      <c r="E43" s="33"/>
      <c r="F43" s="97" t="str">
        <f>IF(D43="","",SMALL(D43:E43,1))</f>
        <v/>
      </c>
      <c r="G43" s="36">
        <f>IF(F43="",0,1)</f>
        <v>0</v>
      </c>
      <c r="H43" s="37" t="str">
        <f>IF(AND(ISTEXT(C43),ISNUMBER(F43)),IF(C43="f",VLOOKUP(F43,$U$7:$W$28,3),VLOOKUP(F43,$V$7:$W$28,2)),"")</f>
        <v/>
      </c>
      <c r="I43" s="125" t="str">
        <f>IF(SUM(G43:G46)=4,SUM(F43:F46),"")</f>
        <v/>
      </c>
      <c r="J43" s="128"/>
      <c r="K43" s="128"/>
      <c r="L43" s="117" t="str">
        <f>IF(K43="","",SMALL(J43:K43,1))</f>
        <v/>
      </c>
      <c r="M43" s="150" t="str">
        <f>IF(ISERR(S43),"",L43-I43)</f>
        <v/>
      </c>
      <c r="N43" s="114" t="str">
        <f>IF(K43="","",VLOOKUP(-M43,$AA$7:$AB$18,2))</f>
        <v/>
      </c>
      <c r="O43" s="117" t="str">
        <f>IF(K43="","",SUM(J43:K43))</f>
        <v/>
      </c>
      <c r="P43" s="151" t="str">
        <f>IF(O43="","",IF(C43="f",VLOOKUP(O43,$AE$7:$AG$27,3),VLOOKUP(O43,$AF$7:$AG$27,2)))</f>
        <v/>
      </c>
      <c r="Q43" s="76">
        <v>2</v>
      </c>
      <c r="R43" s="43" t="str">
        <f>IF(K43="","",H43+N43+P43+Q43)</f>
        <v/>
      </c>
      <c r="S43" s="54" t="e">
        <f>SUM(L43-I43)</f>
        <v>#VALUE!</v>
      </c>
    </row>
    <row r="44" spans="1:22" s="10" customFormat="1" ht="12.75" customHeight="1" x14ac:dyDescent="0.2">
      <c r="A44" s="8">
        <v>2</v>
      </c>
      <c r="B44" s="34"/>
      <c r="C44" s="123"/>
      <c r="D44" s="34"/>
      <c r="E44" s="34"/>
      <c r="F44" s="98" t="str">
        <f>IF(D44="","",SMALL(D44:E44,1))</f>
        <v/>
      </c>
      <c r="G44" s="38">
        <f>IF(F44="",0,1)</f>
        <v>0</v>
      </c>
      <c r="H44" s="39" t="str">
        <f>IF(AND(ISTEXT(C43),ISNUMBER(F44)),IF(C43="f",VLOOKUP(F44,$U$7:$W$28,3),VLOOKUP(F44,$V$7:$W$28,2)),"")</f>
        <v/>
      </c>
      <c r="I44" s="126"/>
      <c r="J44" s="128"/>
      <c r="K44" s="128"/>
      <c r="L44" s="118"/>
      <c r="M44" s="150"/>
      <c r="N44" s="115"/>
      <c r="O44" s="118"/>
      <c r="P44" s="151"/>
      <c r="Q44" s="78">
        <v>2</v>
      </c>
      <c r="R44" s="43" t="str">
        <f>IF(K43="","",H44+N43+P43+Q44)</f>
        <v/>
      </c>
    </row>
    <row r="45" spans="1:22" s="10" customFormat="1" ht="12.75" customHeight="1" x14ac:dyDescent="0.2">
      <c r="A45" s="8">
        <v>3</v>
      </c>
      <c r="B45" s="34"/>
      <c r="C45" s="123"/>
      <c r="D45" s="34"/>
      <c r="E45" s="34"/>
      <c r="F45" s="98" t="str">
        <f>IF(D45="","",SMALL(D45:E45,1))</f>
        <v/>
      </c>
      <c r="G45" s="38">
        <f>IF(F45="",0,1)</f>
        <v>0</v>
      </c>
      <c r="H45" s="39" t="str">
        <f>IF(AND(ISTEXT(C43),ISNUMBER(F45)),IF(C43="f",VLOOKUP(F45,$U$7:$W$28,3),VLOOKUP(F45,$V$7:$W$28,2)),"")</f>
        <v/>
      </c>
      <c r="I45" s="126"/>
      <c r="J45" s="128"/>
      <c r="K45" s="128"/>
      <c r="L45" s="118"/>
      <c r="M45" s="150"/>
      <c r="N45" s="115"/>
      <c r="O45" s="118"/>
      <c r="P45" s="151"/>
      <c r="Q45" s="78">
        <v>2</v>
      </c>
      <c r="R45" s="43" t="str">
        <f>IF(K43="","",H45+N43+P43+Q45)</f>
        <v/>
      </c>
    </row>
    <row r="46" spans="1:22" s="10" customFormat="1" ht="12.75" customHeight="1" x14ac:dyDescent="0.2">
      <c r="A46" s="8">
        <v>4</v>
      </c>
      <c r="B46" s="35"/>
      <c r="C46" s="124"/>
      <c r="D46" s="35"/>
      <c r="E46" s="35"/>
      <c r="F46" s="99" t="str">
        <f>IF(D46="","",SMALL(D46:E46,1))</f>
        <v/>
      </c>
      <c r="G46" s="40">
        <f>IF(F46="",0,1)</f>
        <v>0</v>
      </c>
      <c r="H46" s="41" t="str">
        <f>IF(AND(ISTEXT(C43),ISNUMBER(F46)),IF(C43="f",VLOOKUP(F46,$U$7:$W$28,3),VLOOKUP(F46,$V$7:$W$28,2)),"")</f>
        <v/>
      </c>
      <c r="I46" s="127"/>
      <c r="J46" s="128"/>
      <c r="K46" s="128"/>
      <c r="L46" s="119"/>
      <c r="M46" s="150"/>
      <c r="N46" s="116"/>
      <c r="O46" s="119"/>
      <c r="P46" s="151"/>
      <c r="Q46" s="79">
        <v>2</v>
      </c>
      <c r="R46" s="43" t="str">
        <f>IF(K43="","",H46+N43+P43+Q46)</f>
        <v/>
      </c>
    </row>
    <row r="47" spans="1:22" s="10" customFormat="1" x14ac:dyDescent="0.2">
      <c r="A47" s="19"/>
      <c r="B47" s="19"/>
      <c r="D47" s="19"/>
      <c r="K47" s="23"/>
      <c r="L47" s="23"/>
      <c r="O47" s="22"/>
      <c r="Q47" s="22"/>
    </row>
    <row r="48" spans="1:22" s="10" customFormat="1" ht="36" x14ac:dyDescent="0.2">
      <c r="A48" s="16"/>
      <c r="B48" s="95" t="s">
        <v>1</v>
      </c>
      <c r="C48" s="15" t="s">
        <v>2</v>
      </c>
      <c r="D48" s="15" t="s">
        <v>10</v>
      </c>
      <c r="E48" s="15" t="s">
        <v>11</v>
      </c>
      <c r="F48" s="96" t="s">
        <v>16</v>
      </c>
      <c r="G48" s="18"/>
      <c r="H48" s="32" t="s">
        <v>72</v>
      </c>
      <c r="I48" s="95" t="s">
        <v>77</v>
      </c>
      <c r="J48" s="17" t="s">
        <v>12</v>
      </c>
      <c r="K48" s="15" t="s">
        <v>13</v>
      </c>
      <c r="L48" s="95" t="s">
        <v>18</v>
      </c>
      <c r="M48" s="95" t="s">
        <v>19</v>
      </c>
      <c r="N48" s="32" t="s">
        <v>73</v>
      </c>
      <c r="O48" s="96" t="s">
        <v>20</v>
      </c>
      <c r="P48" s="32" t="s">
        <v>73</v>
      </c>
      <c r="Q48" s="32" t="s">
        <v>74</v>
      </c>
      <c r="R48" s="100" t="s">
        <v>21</v>
      </c>
    </row>
    <row r="49" spans="1:19" s="10" customFormat="1" ht="12.75" customHeight="1" x14ac:dyDescent="0.2">
      <c r="A49" s="55">
        <v>1</v>
      </c>
      <c r="B49" s="33"/>
      <c r="C49" s="122"/>
      <c r="D49" s="33"/>
      <c r="E49" s="33"/>
      <c r="F49" s="97" t="str">
        <f>IF(D49="","",SMALL(D49:E49,1))</f>
        <v/>
      </c>
      <c r="G49" s="36">
        <f>IF(F49="",0,1)</f>
        <v>0</v>
      </c>
      <c r="H49" s="37" t="str">
        <f>IF(AND(ISTEXT(C49),ISNUMBER(F49)),IF(C49="f",VLOOKUP(F49,$U$7:$W$28,3),VLOOKUP(F49,$V$7:$W$28,2)),"")</f>
        <v/>
      </c>
      <c r="I49" s="125" t="str">
        <f>IF(SUM(G49:G52)=4,SUM(F49:F52),"")</f>
        <v/>
      </c>
      <c r="J49" s="128"/>
      <c r="K49" s="128"/>
      <c r="L49" s="117" t="str">
        <f>IF(K49="","",SMALL(J49:K49,1))</f>
        <v/>
      </c>
      <c r="M49" s="150" t="str">
        <f>IF(ISERR(S49),"",L49-I49)</f>
        <v/>
      </c>
      <c r="N49" s="114" t="str">
        <f>IF(K49="","",VLOOKUP(-M49,$AA$7:$AB$18,2))</f>
        <v/>
      </c>
      <c r="O49" s="117" t="str">
        <f>IF(K49="","",SUM(J49:K49))</f>
        <v/>
      </c>
      <c r="P49" s="151" t="str">
        <f>IF(O49="","",IF(C49="f",VLOOKUP(O49,$AE$7:$AG$27,3),VLOOKUP(O49,$AF$7:$AG$27,2)))</f>
        <v/>
      </c>
      <c r="Q49" s="76">
        <v>2</v>
      </c>
      <c r="R49" s="42" t="str">
        <f>IF(K49="","",H49+N49+P49+Q49)</f>
        <v/>
      </c>
      <c r="S49" s="54" t="e">
        <f>SUM(L49-I49)</f>
        <v>#VALUE!</v>
      </c>
    </row>
    <row r="50" spans="1:19" s="10" customFormat="1" ht="12.75" customHeight="1" x14ac:dyDescent="0.2">
      <c r="A50" s="56">
        <v>2</v>
      </c>
      <c r="B50" s="34"/>
      <c r="C50" s="123"/>
      <c r="D50" s="34"/>
      <c r="E50" s="34"/>
      <c r="F50" s="98" t="str">
        <f>IF(D50="","",SMALL(D50:E50,1))</f>
        <v/>
      </c>
      <c r="G50" s="38">
        <f>IF(F50="",0,1)</f>
        <v>0</v>
      </c>
      <c r="H50" s="39" t="str">
        <f>IF(AND(ISTEXT(C49),ISNUMBER(F50)),IF(C49="f",VLOOKUP(F50,$U$7:$W$28,3),VLOOKUP(F50,$V$7:$W$28,2)),"")</f>
        <v/>
      </c>
      <c r="I50" s="126"/>
      <c r="J50" s="128"/>
      <c r="K50" s="128"/>
      <c r="L50" s="118"/>
      <c r="M50" s="150"/>
      <c r="N50" s="115"/>
      <c r="O50" s="118"/>
      <c r="P50" s="151"/>
      <c r="Q50" s="78">
        <v>2</v>
      </c>
      <c r="R50" s="43" t="str">
        <f>IF(K49="","",H50+N49+P49+Q50)</f>
        <v/>
      </c>
    </row>
    <row r="51" spans="1:19" s="10" customFormat="1" ht="12.75" customHeight="1" x14ac:dyDescent="0.2">
      <c r="A51" s="56">
        <v>3</v>
      </c>
      <c r="B51" s="34"/>
      <c r="C51" s="123"/>
      <c r="D51" s="34"/>
      <c r="E51" s="34"/>
      <c r="F51" s="98" t="str">
        <f>IF(D51="","",SMALL(D51:E51,1))</f>
        <v/>
      </c>
      <c r="G51" s="38">
        <f>IF(F51="",0,1)</f>
        <v>0</v>
      </c>
      <c r="H51" s="39" t="str">
        <f>IF(AND(ISTEXT(C49),ISNUMBER(F51)),IF(C49="f",VLOOKUP(F51,$U$7:$W$28,3),VLOOKUP(F51,$V$7:$W$28,2)),"")</f>
        <v/>
      </c>
      <c r="I51" s="126"/>
      <c r="J51" s="128"/>
      <c r="K51" s="128"/>
      <c r="L51" s="118"/>
      <c r="M51" s="150"/>
      <c r="N51" s="115"/>
      <c r="O51" s="118"/>
      <c r="P51" s="151"/>
      <c r="Q51" s="78">
        <v>2</v>
      </c>
      <c r="R51" s="43" t="str">
        <f>IF(K49="","",H51+N49+P49+Q51)</f>
        <v/>
      </c>
    </row>
    <row r="52" spans="1:19" s="10" customFormat="1" ht="12.75" customHeight="1" x14ac:dyDescent="0.2">
      <c r="A52" s="57">
        <v>4</v>
      </c>
      <c r="B52" s="35"/>
      <c r="C52" s="124"/>
      <c r="D52" s="35"/>
      <c r="E52" s="35"/>
      <c r="F52" s="99" t="str">
        <f>IF(D52="","",SMALL(D52:E52,1))</f>
        <v/>
      </c>
      <c r="G52" s="40">
        <f>IF(F52="",0,1)</f>
        <v>0</v>
      </c>
      <c r="H52" s="41" t="str">
        <f>IF(AND(ISTEXT(C49),ISNUMBER(F52)),IF(C49="f",VLOOKUP(F52,$U$7:$W$28,3),VLOOKUP(F52,$V$7:$W$28,2)),"")</f>
        <v/>
      </c>
      <c r="I52" s="127"/>
      <c r="J52" s="128"/>
      <c r="K52" s="128"/>
      <c r="L52" s="119"/>
      <c r="M52" s="150"/>
      <c r="N52" s="116"/>
      <c r="O52" s="119"/>
      <c r="P52" s="151"/>
      <c r="Q52" s="79">
        <v>2</v>
      </c>
      <c r="R52" s="58" t="str">
        <f>IF(K49="","",H52+N49+P49+Q52)</f>
        <v/>
      </c>
    </row>
    <row r="53" spans="1:19" s="10" customFormat="1" x14ac:dyDescent="0.2">
      <c r="A53" s="19"/>
      <c r="B53" s="19"/>
      <c r="D53" s="19"/>
      <c r="K53" s="23"/>
      <c r="L53" s="23"/>
      <c r="O53" s="22"/>
      <c r="Q53" s="22"/>
    </row>
    <row r="54" spans="1:19" s="10" customFormat="1" ht="36" x14ac:dyDescent="0.2">
      <c r="A54" s="16"/>
      <c r="B54" s="95" t="s">
        <v>1</v>
      </c>
      <c r="C54" s="15" t="s">
        <v>2</v>
      </c>
      <c r="D54" s="15" t="s">
        <v>10</v>
      </c>
      <c r="E54" s="15" t="s">
        <v>11</v>
      </c>
      <c r="F54" s="96" t="s">
        <v>16</v>
      </c>
      <c r="G54" s="18"/>
      <c r="H54" s="32" t="s">
        <v>72</v>
      </c>
      <c r="I54" s="95" t="s">
        <v>17</v>
      </c>
      <c r="J54" s="17" t="s">
        <v>12</v>
      </c>
      <c r="K54" s="15" t="s">
        <v>13</v>
      </c>
      <c r="L54" s="95" t="s">
        <v>18</v>
      </c>
      <c r="M54" s="95" t="s">
        <v>19</v>
      </c>
      <c r="N54" s="32" t="s">
        <v>73</v>
      </c>
      <c r="O54" s="96" t="s">
        <v>20</v>
      </c>
      <c r="P54" s="32" t="s">
        <v>73</v>
      </c>
      <c r="Q54" s="32" t="s">
        <v>74</v>
      </c>
      <c r="R54" s="100" t="s">
        <v>21</v>
      </c>
    </row>
    <row r="55" spans="1:19" s="10" customFormat="1" ht="12.75" customHeight="1" x14ac:dyDescent="0.2">
      <c r="A55" s="55">
        <v>1</v>
      </c>
      <c r="B55" s="33"/>
      <c r="C55" s="122"/>
      <c r="D55" s="33"/>
      <c r="E55" s="33"/>
      <c r="F55" s="97" t="str">
        <f>IF(D55="","",SMALL(D55:E55,1))</f>
        <v/>
      </c>
      <c r="G55" s="36">
        <f>IF(F55="",0,1)</f>
        <v>0</v>
      </c>
      <c r="H55" s="37" t="str">
        <f>IF(AND(ISTEXT(C55),ISNUMBER(F55)),IF(C55="f",VLOOKUP(F55,$U$7:$W$28,3),VLOOKUP(F55,$V$7:$W$28,2)),"")</f>
        <v/>
      </c>
      <c r="I55" s="125" t="str">
        <f>IF(SUM(G55:G58)=4,SUM(F55:F58),"")</f>
        <v/>
      </c>
      <c r="J55" s="128"/>
      <c r="K55" s="128"/>
      <c r="L55" s="117" t="str">
        <f>IF(K55="","",SMALL(J55:K55,1))</f>
        <v/>
      </c>
      <c r="M55" s="150" t="str">
        <f>IF(ISERR(S55),"",L55-I55)</f>
        <v/>
      </c>
      <c r="N55" s="114" t="str">
        <f>IF(K55="","",VLOOKUP(-M55,$AA$7:$AB$18,2))</f>
        <v/>
      </c>
      <c r="O55" s="117" t="str">
        <f>IF(K55="","",SUM(J55:K55))</f>
        <v/>
      </c>
      <c r="P55" s="151" t="str">
        <f>IF(O55="","",IF(C55="f",VLOOKUP(O55,$AE$7:$AG$27,3),VLOOKUP(O55,$AF$7:$AG$27,2)))</f>
        <v/>
      </c>
      <c r="Q55" s="76">
        <v>2</v>
      </c>
      <c r="R55" s="42" t="str">
        <f>IF(K55="","",H55+N55+P55+Q55)</f>
        <v/>
      </c>
      <c r="S55" s="54" t="e">
        <f>SUM(L55-I55)</f>
        <v>#VALUE!</v>
      </c>
    </row>
    <row r="56" spans="1:19" s="10" customFormat="1" ht="12.75" customHeight="1" x14ac:dyDescent="0.2">
      <c r="A56" s="56">
        <v>2</v>
      </c>
      <c r="B56" s="34"/>
      <c r="C56" s="123"/>
      <c r="D56" s="34"/>
      <c r="E56" s="34"/>
      <c r="F56" s="98" t="str">
        <f>IF(D56="","",SMALL(D56:E56,1))</f>
        <v/>
      </c>
      <c r="G56" s="38">
        <f>IF(F56="",0,1)</f>
        <v>0</v>
      </c>
      <c r="H56" s="39" t="str">
        <f>IF(AND(ISTEXT(C55),ISNUMBER(F56)),IF(C55="f",VLOOKUP(F56,$U$7:$W$28,3),VLOOKUP(F56,$V$7:$W$28,2)),"")</f>
        <v/>
      </c>
      <c r="I56" s="126"/>
      <c r="J56" s="128"/>
      <c r="K56" s="128"/>
      <c r="L56" s="118"/>
      <c r="M56" s="150"/>
      <c r="N56" s="115"/>
      <c r="O56" s="118"/>
      <c r="P56" s="151"/>
      <c r="Q56" s="78">
        <v>2</v>
      </c>
      <c r="R56" s="43" t="str">
        <f>IF(K55="","",H56+N55+P55+Q56)</f>
        <v/>
      </c>
    </row>
    <row r="57" spans="1:19" s="10" customFormat="1" ht="12.75" customHeight="1" x14ac:dyDescent="0.2">
      <c r="A57" s="56">
        <v>3</v>
      </c>
      <c r="B57" s="34"/>
      <c r="C57" s="123"/>
      <c r="D57" s="34"/>
      <c r="E57" s="34"/>
      <c r="F57" s="98" t="str">
        <f>IF(D57="","",SMALL(D57:E57,1))</f>
        <v/>
      </c>
      <c r="G57" s="38">
        <f>IF(F57="",0,1)</f>
        <v>0</v>
      </c>
      <c r="H57" s="39" t="str">
        <f>IF(AND(ISTEXT(C55),ISNUMBER(F57)),IF(C55="f",VLOOKUP(F57,$U$7:$W$28,3),VLOOKUP(F57,$V$7:$W$28,2)),"")</f>
        <v/>
      </c>
      <c r="I57" s="126"/>
      <c r="J57" s="128"/>
      <c r="K57" s="128"/>
      <c r="L57" s="118"/>
      <c r="M57" s="150"/>
      <c r="N57" s="115"/>
      <c r="O57" s="118"/>
      <c r="P57" s="151"/>
      <c r="Q57" s="78">
        <v>2</v>
      </c>
      <c r="R57" s="43" t="str">
        <f>IF(K55="","",H57+N55+P55+Q57)</f>
        <v/>
      </c>
    </row>
    <row r="58" spans="1:19" s="10" customFormat="1" ht="12.75" customHeight="1" x14ac:dyDescent="0.2">
      <c r="A58" s="57">
        <v>4</v>
      </c>
      <c r="B58" s="35"/>
      <c r="C58" s="124"/>
      <c r="D58" s="35"/>
      <c r="E58" s="35"/>
      <c r="F58" s="99" t="str">
        <f>IF(D58="","",SMALL(D58:E58,1))</f>
        <v/>
      </c>
      <c r="G58" s="40">
        <f>IF(F58="",0,1)</f>
        <v>0</v>
      </c>
      <c r="H58" s="41" t="str">
        <f>IF(AND(ISTEXT(C55),ISNUMBER(F58)),IF(C55="f",VLOOKUP(F58,$U$7:$W$28,3),VLOOKUP(F58,$V$7:$W$28,2)),"")</f>
        <v/>
      </c>
      <c r="I58" s="127"/>
      <c r="J58" s="128"/>
      <c r="K58" s="128"/>
      <c r="L58" s="119"/>
      <c r="M58" s="150"/>
      <c r="N58" s="116"/>
      <c r="O58" s="119"/>
      <c r="P58" s="151"/>
      <c r="Q58" s="79">
        <v>2</v>
      </c>
      <c r="R58" s="58" t="str">
        <f>IF(K55="","",H58+N55+P55+Q58)</f>
        <v/>
      </c>
    </row>
    <row r="59" spans="1:19" s="10" customFormat="1" x14ac:dyDescent="0.2">
      <c r="A59" s="19"/>
      <c r="B59" s="19"/>
      <c r="D59" s="19"/>
      <c r="K59" s="23"/>
      <c r="L59" s="23"/>
      <c r="O59" s="22"/>
      <c r="Q59" s="22"/>
    </row>
    <row r="60" spans="1:19" s="10" customFormat="1" ht="36" x14ac:dyDescent="0.2">
      <c r="A60" s="16"/>
      <c r="B60" s="95" t="s">
        <v>1</v>
      </c>
      <c r="C60" s="15" t="s">
        <v>2</v>
      </c>
      <c r="D60" s="15" t="s">
        <v>10</v>
      </c>
      <c r="E60" s="15" t="s">
        <v>11</v>
      </c>
      <c r="F60" s="96" t="s">
        <v>16</v>
      </c>
      <c r="G60" s="18"/>
      <c r="H60" s="32" t="s">
        <v>72</v>
      </c>
      <c r="I60" s="95" t="s">
        <v>77</v>
      </c>
      <c r="J60" s="17" t="s">
        <v>12</v>
      </c>
      <c r="K60" s="15" t="s">
        <v>13</v>
      </c>
      <c r="L60" s="95" t="s">
        <v>18</v>
      </c>
      <c r="M60" s="95" t="s">
        <v>19</v>
      </c>
      <c r="N60" s="32" t="s">
        <v>73</v>
      </c>
      <c r="O60" s="96" t="s">
        <v>20</v>
      </c>
      <c r="P60" s="32" t="s">
        <v>73</v>
      </c>
      <c r="Q60" s="32" t="s">
        <v>74</v>
      </c>
      <c r="R60" s="100" t="s">
        <v>21</v>
      </c>
    </row>
    <row r="61" spans="1:19" s="10" customFormat="1" ht="12.75" customHeight="1" x14ac:dyDescent="0.2">
      <c r="A61" s="55">
        <v>1</v>
      </c>
      <c r="B61" s="33"/>
      <c r="C61" s="122"/>
      <c r="D61" s="33"/>
      <c r="E61" s="33"/>
      <c r="F61" s="97" t="str">
        <f>IF(D61="","",SMALL(D61:E61,1))</f>
        <v/>
      </c>
      <c r="G61" s="36">
        <f>IF(F61="",0,1)</f>
        <v>0</v>
      </c>
      <c r="H61" s="37" t="str">
        <f>IF(AND(ISTEXT(C61),ISNUMBER(F61)),IF(C61="f",VLOOKUP(F61,$U$7:$W$28,3),VLOOKUP(F61,$V$7:$W$28,2)),"")</f>
        <v/>
      </c>
      <c r="I61" s="125" t="str">
        <f>IF(SUM(G61:G64)=4,SUM(F61:F64),"")</f>
        <v/>
      </c>
      <c r="J61" s="128"/>
      <c r="K61" s="128"/>
      <c r="L61" s="117" t="str">
        <f>IF(K61="","",SMALL(J61:K61,1))</f>
        <v/>
      </c>
      <c r="M61" s="150" t="str">
        <f>IF(ISERR(S61),"",L61-I61)</f>
        <v/>
      </c>
      <c r="N61" s="114" t="str">
        <f>IF(K61="","",VLOOKUP(-M61,$AA$7:$AB$18,2))</f>
        <v/>
      </c>
      <c r="O61" s="117" t="str">
        <f>IF(K61="","",SUM(J61:K61))</f>
        <v/>
      </c>
      <c r="P61" s="151" t="str">
        <f>IF(O61="","",IF(C61="f",VLOOKUP(O61,$AE$7:$AG$27,3),VLOOKUP(O61,$AF$7:$AG$27,2)))</f>
        <v/>
      </c>
      <c r="Q61" s="76">
        <v>2</v>
      </c>
      <c r="R61" s="42" t="str">
        <f>IF(K61="","",H61+N61+P61+Q61)</f>
        <v/>
      </c>
      <c r="S61" s="54" t="e">
        <f>SUM(L61-I61)</f>
        <v>#VALUE!</v>
      </c>
    </row>
    <row r="62" spans="1:19" s="10" customFormat="1" ht="12.75" customHeight="1" x14ac:dyDescent="0.2">
      <c r="A62" s="56">
        <v>2</v>
      </c>
      <c r="B62" s="34"/>
      <c r="C62" s="123"/>
      <c r="D62" s="34"/>
      <c r="E62" s="34"/>
      <c r="F62" s="98" t="str">
        <f>IF(D62="","",SMALL(D62:E62,1))</f>
        <v/>
      </c>
      <c r="G62" s="38">
        <f>IF(F62="",0,1)</f>
        <v>0</v>
      </c>
      <c r="H62" s="39" t="str">
        <f>IF(AND(ISTEXT(C61),ISNUMBER(F62)),IF(C61="f",VLOOKUP(F62,$U$7:$W$28,3),VLOOKUP(F62,$V$7:$W$28,2)),"")</f>
        <v/>
      </c>
      <c r="I62" s="126"/>
      <c r="J62" s="128"/>
      <c r="K62" s="128"/>
      <c r="L62" s="118"/>
      <c r="M62" s="150"/>
      <c r="N62" s="115"/>
      <c r="O62" s="118"/>
      <c r="P62" s="151"/>
      <c r="Q62" s="78">
        <v>2</v>
      </c>
      <c r="R62" s="43" t="str">
        <f>IF(K61="","",H62+N61+P61+Q62)</f>
        <v/>
      </c>
    </row>
    <row r="63" spans="1:19" s="10" customFormat="1" ht="12.75" customHeight="1" x14ac:dyDescent="0.2">
      <c r="A63" s="56">
        <v>3</v>
      </c>
      <c r="B63" s="34"/>
      <c r="C63" s="123"/>
      <c r="D63" s="34"/>
      <c r="E63" s="34"/>
      <c r="F63" s="98" t="str">
        <f>IF(D63="","",SMALL(D63:E63,1))</f>
        <v/>
      </c>
      <c r="G63" s="38">
        <f>IF(F63="",0,1)</f>
        <v>0</v>
      </c>
      <c r="H63" s="39" t="str">
        <f>IF(AND(ISTEXT(C61),ISNUMBER(F63)),IF(C61="f",VLOOKUP(F63,$U$7:$W$28,3),VLOOKUP(F63,$V$7:$W$28,2)),"")</f>
        <v/>
      </c>
      <c r="I63" s="126"/>
      <c r="J63" s="128"/>
      <c r="K63" s="128"/>
      <c r="L63" s="118"/>
      <c r="M63" s="150"/>
      <c r="N63" s="115"/>
      <c r="O63" s="118"/>
      <c r="P63" s="151"/>
      <c r="Q63" s="78">
        <v>2</v>
      </c>
      <c r="R63" s="43" t="str">
        <f>IF(K61="","",H63+N61+P61+Q63)</f>
        <v/>
      </c>
    </row>
    <row r="64" spans="1:19" s="10" customFormat="1" ht="12.75" customHeight="1" x14ac:dyDescent="0.2">
      <c r="A64" s="57">
        <v>4</v>
      </c>
      <c r="B64" s="35"/>
      <c r="C64" s="124"/>
      <c r="D64" s="35"/>
      <c r="E64" s="35"/>
      <c r="F64" s="99" t="str">
        <f>IF(D64="","",SMALL(D64:E64,1))</f>
        <v/>
      </c>
      <c r="G64" s="40">
        <f>IF(F64="",0,1)</f>
        <v>0</v>
      </c>
      <c r="H64" s="41" t="str">
        <f>IF(AND(ISTEXT(C61),ISNUMBER(F64)),IF(C61="f",VLOOKUP(F64,$U$7:$W$28,3),VLOOKUP(F64,$V$7:$W$28,2)),"")</f>
        <v/>
      </c>
      <c r="I64" s="127"/>
      <c r="J64" s="128"/>
      <c r="K64" s="128"/>
      <c r="L64" s="119"/>
      <c r="M64" s="150"/>
      <c r="N64" s="116"/>
      <c r="O64" s="119"/>
      <c r="P64" s="151"/>
      <c r="Q64" s="79">
        <v>2</v>
      </c>
      <c r="R64" s="58" t="str">
        <f>IF(K61="","",H64+N61+P61+Q64)</f>
        <v/>
      </c>
    </row>
    <row r="65" spans="1:25" s="10" customFormat="1" x14ac:dyDescent="0.2">
      <c r="A65" s="19"/>
      <c r="B65" s="19"/>
      <c r="D65" s="19"/>
      <c r="K65" s="23"/>
      <c r="L65" s="23"/>
      <c r="O65" s="22"/>
      <c r="Q65" s="22"/>
    </row>
    <row r="66" spans="1:25" s="10" customFormat="1" x14ac:dyDescent="0.2">
      <c r="A66" s="69"/>
      <c r="B66" s="106" t="s">
        <v>78</v>
      </c>
      <c r="C66" s="106"/>
      <c r="D66" s="106"/>
      <c r="E66" s="106"/>
      <c r="F66" s="106"/>
      <c r="G66" s="106"/>
      <c r="H66" s="106"/>
      <c r="I66" s="106"/>
      <c r="J66" s="107"/>
      <c r="K66" s="107"/>
      <c r="L66" s="107"/>
      <c r="M66" s="107"/>
      <c r="N66" s="107"/>
      <c r="O66" s="107"/>
      <c r="P66" s="107"/>
      <c r="Q66" s="107"/>
      <c r="R66" s="107"/>
      <c r="S66" s="108"/>
      <c r="T66" s="70"/>
    </row>
    <row r="67" spans="1:25" s="2" customFormat="1" x14ac:dyDescent="0.2">
      <c r="S67" s="10"/>
    </row>
    <row r="68" spans="1:25" s="2" customFormat="1" x14ac:dyDescent="0.2">
      <c r="B68" s="10"/>
      <c r="C68" s="11"/>
      <c r="I68" s="3"/>
      <c r="J68" s="3"/>
      <c r="S68" s="10"/>
    </row>
    <row r="69" spans="1:25" s="10" customFormat="1" x14ac:dyDescent="0.2">
      <c r="C69" s="53"/>
      <c r="I69" s="23"/>
      <c r="J69" s="23"/>
    </row>
    <row r="70" spans="1:25" s="10" customFormat="1" x14ac:dyDescent="0.2">
      <c r="C70" s="24"/>
      <c r="I70" s="23"/>
      <c r="J70" s="23"/>
      <c r="S70" s="22"/>
      <c r="V70" s="22"/>
    </row>
    <row r="71" spans="1:25" s="10" customFormat="1" x14ac:dyDescent="0.2">
      <c r="C71" s="24"/>
      <c r="I71" s="23"/>
      <c r="J71" s="23"/>
      <c r="Y71" s="22"/>
    </row>
    <row r="72" spans="1:25" s="2" customFormat="1" x14ac:dyDescent="0.2">
      <c r="C72" s="11"/>
      <c r="I72" s="3"/>
      <c r="J72" s="3"/>
      <c r="O72" s="4"/>
      <c r="Q72" s="4"/>
      <c r="S72" s="10"/>
      <c r="Y72" s="4"/>
    </row>
    <row r="73" spans="1:25" s="2" customFormat="1" x14ac:dyDescent="0.2">
      <c r="C73" s="11"/>
      <c r="I73" s="3"/>
      <c r="J73" s="3"/>
      <c r="S73" s="10"/>
      <c r="Y73" s="4"/>
    </row>
    <row r="74" spans="1:25" x14ac:dyDescent="0.2">
      <c r="A74" s="2"/>
      <c r="B74" s="2"/>
      <c r="C74" s="11"/>
      <c r="D74" s="2"/>
      <c r="E74" s="2"/>
      <c r="F74" s="2"/>
      <c r="G74" s="2"/>
      <c r="H74" s="2"/>
      <c r="I74" s="3"/>
      <c r="J74" s="3"/>
      <c r="K74" s="2"/>
      <c r="L74" s="2"/>
      <c r="M74" s="2"/>
      <c r="N74" s="2"/>
      <c r="O74" s="4"/>
      <c r="P74" s="2"/>
      <c r="Q74" s="4"/>
      <c r="R74" s="2"/>
    </row>
    <row r="75" spans="1:25" x14ac:dyDescent="0.2">
      <c r="A75" s="2"/>
      <c r="B75" s="2"/>
      <c r="C75" s="11"/>
      <c r="D75" s="2"/>
      <c r="E75" s="2"/>
      <c r="F75" s="2"/>
      <c r="G75" s="2"/>
      <c r="H75" s="2"/>
      <c r="I75" s="3"/>
      <c r="J75" s="3"/>
      <c r="K75" s="2"/>
      <c r="L75" s="2"/>
      <c r="M75" s="4"/>
      <c r="N75" s="2"/>
      <c r="O75" s="4"/>
      <c r="P75" s="2"/>
      <c r="Q75" s="4"/>
      <c r="R75" s="2"/>
    </row>
    <row r="76" spans="1:25" x14ac:dyDescent="0.2">
      <c r="A76" s="2"/>
      <c r="B76" s="2"/>
      <c r="C76" s="2"/>
      <c r="D76" s="2"/>
      <c r="E76" s="2"/>
      <c r="F76" s="2"/>
      <c r="G76" s="2"/>
      <c r="H76" s="3"/>
      <c r="I76" s="3"/>
      <c r="J76" s="2"/>
      <c r="K76" s="2"/>
      <c r="L76" s="4"/>
      <c r="M76" s="2"/>
      <c r="N76" s="4"/>
      <c r="O76" s="2"/>
      <c r="P76" s="4"/>
      <c r="Q76" s="2"/>
      <c r="R76" s="4"/>
    </row>
    <row r="77" spans="1:25" x14ac:dyDescent="0.2">
      <c r="A77" s="2"/>
      <c r="B77" s="2"/>
      <c r="C77" s="2"/>
      <c r="D77" s="2"/>
      <c r="E77" s="2"/>
      <c r="F77" s="2"/>
      <c r="G77" s="2"/>
      <c r="H77" s="3"/>
      <c r="I77" s="3"/>
      <c r="J77" s="2"/>
      <c r="K77" s="2"/>
      <c r="L77" s="4"/>
      <c r="M77" s="2"/>
      <c r="N77" s="4"/>
      <c r="O77" s="2"/>
      <c r="P77" s="4"/>
      <c r="Q77" s="2"/>
      <c r="R77" s="4"/>
    </row>
    <row r="78" spans="1:25" hidden="1" x14ac:dyDescent="0.2">
      <c r="A78" s="2"/>
      <c r="B78" s="2"/>
      <c r="C78" s="2"/>
      <c r="D78" s="2"/>
      <c r="E78" s="2"/>
      <c r="F78" s="2"/>
      <c r="G78" s="2"/>
      <c r="H78" s="3"/>
      <c r="I78" s="3"/>
      <c r="J78" s="2"/>
      <c r="K78" s="2"/>
      <c r="L78" s="4"/>
      <c r="M78" s="2"/>
      <c r="N78" s="4"/>
      <c r="O78" s="2"/>
      <c r="P78" s="4"/>
      <c r="Q78" s="2"/>
      <c r="R78" s="4"/>
    </row>
    <row r="79" spans="1:25" hidden="1" x14ac:dyDescent="0.2">
      <c r="A79" s="2"/>
      <c r="R79" s="1" t="s">
        <v>15</v>
      </c>
      <c r="S79" s="1">
        <v>2</v>
      </c>
    </row>
    <row r="80" spans="1:25" hidden="1" x14ac:dyDescent="0.2">
      <c r="R80" s="1" t="s">
        <v>14</v>
      </c>
      <c r="S80" s="1"/>
    </row>
    <row r="81" spans="18:19" hidden="1" x14ac:dyDescent="0.2">
      <c r="S81" s="1"/>
    </row>
    <row r="82" spans="18:19" hidden="1" x14ac:dyDescent="0.2">
      <c r="R82" s="1">
        <v>2015</v>
      </c>
      <c r="S82" s="1"/>
    </row>
    <row r="83" spans="18:19" hidden="1" x14ac:dyDescent="0.2">
      <c r="R83" s="1">
        <v>2016</v>
      </c>
      <c r="S83" s="1"/>
    </row>
    <row r="84" spans="18:19" hidden="1" x14ac:dyDescent="0.2">
      <c r="R84" s="1">
        <v>2017</v>
      </c>
      <c r="S84" s="1"/>
    </row>
    <row r="85" spans="18:19" ht="13.5" hidden="1" customHeight="1" x14ac:dyDescent="0.2">
      <c r="R85" s="1">
        <v>2018</v>
      </c>
      <c r="S85" s="1"/>
    </row>
    <row r="86" spans="18:19" hidden="1" x14ac:dyDescent="0.2">
      <c r="R86" s="1">
        <v>2019</v>
      </c>
      <c r="S86" s="1"/>
    </row>
    <row r="87" spans="18:19" hidden="1" x14ac:dyDescent="0.2">
      <c r="R87" s="1">
        <v>2020</v>
      </c>
      <c r="S87" s="1"/>
    </row>
    <row r="88" spans="18:19" hidden="1" x14ac:dyDescent="0.2">
      <c r="R88" s="1">
        <v>2021</v>
      </c>
      <c r="S88" s="1"/>
    </row>
    <row r="89" spans="18:19" hidden="1" x14ac:dyDescent="0.2">
      <c r="R89" s="1">
        <v>2022</v>
      </c>
      <c r="S89" s="1"/>
    </row>
    <row r="90" spans="18:19" hidden="1" x14ac:dyDescent="0.2">
      <c r="R90" s="1">
        <v>2023</v>
      </c>
      <c r="S90" s="1"/>
    </row>
    <row r="91" spans="18:19" hidden="1" x14ac:dyDescent="0.2">
      <c r="R91" s="1">
        <v>2024</v>
      </c>
      <c r="S91" s="1"/>
    </row>
    <row r="92" spans="18:19" hidden="1" x14ac:dyDescent="0.2">
      <c r="R92" s="1">
        <v>2025</v>
      </c>
      <c r="S92" s="1"/>
    </row>
    <row r="93" spans="18:19" hidden="1" x14ac:dyDescent="0.2">
      <c r="R93" s="1">
        <v>2026</v>
      </c>
      <c r="S93" s="1"/>
    </row>
    <row r="94" spans="18:19" hidden="1" x14ac:dyDescent="0.2">
      <c r="R94" s="1">
        <v>2027</v>
      </c>
      <c r="S94" s="1"/>
    </row>
    <row r="95" spans="18:19" hidden="1" x14ac:dyDescent="0.2">
      <c r="R95" s="1">
        <v>2028</v>
      </c>
      <c r="S95" s="1"/>
    </row>
    <row r="96" spans="18:19" hidden="1" x14ac:dyDescent="0.2">
      <c r="R96" s="1">
        <v>2029</v>
      </c>
      <c r="S96" s="1"/>
    </row>
    <row r="97" spans="3:19" hidden="1" x14ac:dyDescent="0.2">
      <c r="R97" s="1">
        <v>2030</v>
      </c>
      <c r="S97" s="1"/>
    </row>
    <row r="98" spans="3:19" hidden="1" x14ac:dyDescent="0.2">
      <c r="R98" s="1">
        <v>2031</v>
      </c>
      <c r="S98" s="1"/>
    </row>
    <row r="99" spans="3:19" hidden="1" x14ac:dyDescent="0.2">
      <c r="R99" s="1">
        <v>2032</v>
      </c>
      <c r="S99" s="1"/>
    </row>
    <row r="100" spans="3:19" hidden="1" x14ac:dyDescent="0.2">
      <c r="R100" s="1">
        <v>2033</v>
      </c>
      <c r="S100" s="1"/>
    </row>
    <row r="101" spans="3:19" hidden="1" x14ac:dyDescent="0.2">
      <c r="R101" s="1">
        <v>2034</v>
      </c>
      <c r="S101" s="1"/>
    </row>
    <row r="102" spans="3:19" hidden="1" x14ac:dyDescent="0.2">
      <c r="C102" s="1"/>
      <c r="K102" s="14"/>
      <c r="R102" s="1">
        <v>2035</v>
      </c>
    </row>
    <row r="103" spans="3:19" hidden="1" x14ac:dyDescent="0.2">
      <c r="C103" s="1"/>
      <c r="K103" s="14"/>
      <c r="R103" s="1">
        <v>2036</v>
      </c>
    </row>
    <row r="104" spans="3:19" hidden="1" x14ac:dyDescent="0.2">
      <c r="C104" s="1"/>
      <c r="K104" s="14"/>
      <c r="R104" s="1">
        <v>2037</v>
      </c>
    </row>
    <row r="105" spans="3:19" hidden="1" x14ac:dyDescent="0.2">
      <c r="C105" s="1"/>
      <c r="K105" s="14"/>
      <c r="R105" s="1">
        <v>2038</v>
      </c>
    </row>
    <row r="106" spans="3:19" hidden="1" x14ac:dyDescent="0.2">
      <c r="C106" s="1"/>
      <c r="F106" s="14"/>
      <c r="R106" s="1">
        <v>2039</v>
      </c>
    </row>
    <row r="107" spans="3:19" hidden="1" x14ac:dyDescent="0.2">
      <c r="C107" s="1"/>
      <c r="F107" s="14"/>
      <c r="G107" s="13"/>
      <c r="H107" s="13"/>
      <c r="I107" s="13"/>
      <c r="R107" s="1">
        <v>2040</v>
      </c>
    </row>
    <row r="108" spans="3:19" hidden="1" x14ac:dyDescent="0.2">
      <c r="C108" s="1"/>
      <c r="F108" s="14"/>
      <c r="G108" s="13"/>
      <c r="H108" s="13"/>
      <c r="I108" s="13"/>
      <c r="R108" s="1">
        <v>2041</v>
      </c>
    </row>
    <row r="109" spans="3:19" hidden="1" x14ac:dyDescent="0.2">
      <c r="C109" s="1"/>
      <c r="F109" s="14"/>
      <c r="G109" s="13"/>
      <c r="H109" s="13"/>
      <c r="I109" s="13"/>
      <c r="R109" s="1">
        <v>2042</v>
      </c>
    </row>
    <row r="110" spans="3:19" hidden="1" x14ac:dyDescent="0.2">
      <c r="C110" s="1"/>
      <c r="F110" s="13"/>
      <c r="G110" s="13"/>
      <c r="H110" s="13"/>
      <c r="I110" s="13"/>
      <c r="R110" s="1">
        <v>2043</v>
      </c>
    </row>
    <row r="111" spans="3:19" hidden="1" x14ac:dyDescent="0.2">
      <c r="C111" s="1"/>
      <c r="F111" s="13"/>
      <c r="G111" s="13"/>
      <c r="H111" s="13"/>
      <c r="I111" s="13"/>
      <c r="R111" s="1">
        <v>2044</v>
      </c>
    </row>
    <row r="112" spans="3:19" hidden="1" x14ac:dyDescent="0.2">
      <c r="C112" s="1"/>
      <c r="F112" s="13"/>
      <c r="G112" s="13"/>
      <c r="H112" s="13"/>
      <c r="I112" s="13"/>
      <c r="R112" s="1">
        <v>2045</v>
      </c>
    </row>
    <row r="113" spans="3:18" hidden="1" x14ac:dyDescent="0.2">
      <c r="C113" s="1"/>
      <c r="F113" s="13"/>
      <c r="G113" s="13"/>
      <c r="H113" s="13"/>
      <c r="I113" s="13"/>
      <c r="R113" s="1">
        <v>2046</v>
      </c>
    </row>
    <row r="114" spans="3:18" hidden="1" x14ac:dyDescent="0.2">
      <c r="C114" s="1"/>
      <c r="F114" s="13"/>
      <c r="G114" s="13"/>
      <c r="H114" s="13"/>
      <c r="I114" s="13"/>
      <c r="R114" s="1">
        <v>2047</v>
      </c>
    </row>
    <row r="115" spans="3:18" hidden="1" x14ac:dyDescent="0.2">
      <c r="C115" s="1"/>
      <c r="F115" s="13"/>
      <c r="G115" s="13"/>
      <c r="H115" s="13"/>
      <c r="I115" s="13"/>
      <c r="R115" s="1">
        <v>2048</v>
      </c>
    </row>
    <row r="116" spans="3:18" hidden="1" x14ac:dyDescent="0.2">
      <c r="C116" s="1"/>
      <c r="G116" s="13"/>
      <c r="H116" s="13"/>
      <c r="I116" s="13"/>
      <c r="R116" s="1">
        <v>2049</v>
      </c>
    </row>
    <row r="117" spans="3:18" hidden="1" x14ac:dyDescent="0.2">
      <c r="C117" s="1"/>
      <c r="D117" s="13"/>
      <c r="E117" s="13"/>
      <c r="F117" s="13"/>
      <c r="R117" s="1">
        <v>2050</v>
      </c>
    </row>
    <row r="118" spans="3:18" x14ac:dyDescent="0.2">
      <c r="C118" s="1"/>
      <c r="I118" s="13"/>
      <c r="J118" s="13"/>
      <c r="K118" s="13"/>
    </row>
    <row r="119" spans="3:18" x14ac:dyDescent="0.2">
      <c r="C119" s="1"/>
      <c r="I119" s="13"/>
      <c r="J119" s="13"/>
      <c r="K119" s="13"/>
      <c r="M119" s="13"/>
    </row>
    <row r="120" spans="3:18" x14ac:dyDescent="0.2">
      <c r="L120" s="13"/>
      <c r="M120" s="13"/>
    </row>
    <row r="121" spans="3:18" x14ac:dyDescent="0.2">
      <c r="L121" s="13"/>
    </row>
  </sheetData>
  <sheetProtection selectLockedCells="1" pivotTables="0"/>
  <mergeCells count="104">
    <mergeCell ref="P7:P10"/>
    <mergeCell ref="N25:N28"/>
    <mergeCell ref="P19:P22"/>
    <mergeCell ref="O31:O34"/>
    <mergeCell ref="P31:P34"/>
    <mergeCell ref="P13:P16"/>
    <mergeCell ref="O25:O28"/>
    <mergeCell ref="P25:P28"/>
    <mergeCell ref="M25:M28"/>
    <mergeCell ref="N31:N34"/>
    <mergeCell ref="B1:D1"/>
    <mergeCell ref="L13:L16"/>
    <mergeCell ref="N13:N16"/>
    <mergeCell ref="J7:J10"/>
    <mergeCell ref="K7:K10"/>
    <mergeCell ref="L7:L10"/>
    <mergeCell ref="M7:M10"/>
    <mergeCell ref="N7:N10"/>
    <mergeCell ref="C7:C10"/>
    <mergeCell ref="C13:C16"/>
    <mergeCell ref="A5:H5"/>
    <mergeCell ref="F1:O1"/>
    <mergeCell ref="I5:L5"/>
    <mergeCell ref="B4:D4"/>
    <mergeCell ref="O13:O16"/>
    <mergeCell ref="M5:R5"/>
    <mergeCell ref="Q1:R1"/>
    <mergeCell ref="Q2:R2"/>
    <mergeCell ref="Q4:R4"/>
    <mergeCell ref="F4:O4"/>
    <mergeCell ref="I7:I10"/>
    <mergeCell ref="I13:I16"/>
    <mergeCell ref="J13:J16"/>
    <mergeCell ref="K13:K16"/>
    <mergeCell ref="K31:K34"/>
    <mergeCell ref="L31:L34"/>
    <mergeCell ref="F2:O2"/>
    <mergeCell ref="C19:C22"/>
    <mergeCell ref="C31:C34"/>
    <mergeCell ref="C25:C28"/>
    <mergeCell ref="I25:I28"/>
    <mergeCell ref="J25:J28"/>
    <mergeCell ref="L19:L22"/>
    <mergeCell ref="N19:N22"/>
    <mergeCell ref="O19:O22"/>
    <mergeCell ref="K25:K28"/>
    <mergeCell ref="L25:L28"/>
    <mergeCell ref="B2:D2"/>
    <mergeCell ref="I31:I34"/>
    <mergeCell ref="J31:J34"/>
    <mergeCell ref="M13:M16"/>
    <mergeCell ref="M19:M22"/>
    <mergeCell ref="M31:M34"/>
    <mergeCell ref="I19:I22"/>
    <mergeCell ref="J19:J22"/>
    <mergeCell ref="K19:K22"/>
    <mergeCell ref="O7:O10"/>
    <mergeCell ref="C37:C40"/>
    <mergeCell ref="I37:I40"/>
    <mergeCell ref="J37:J40"/>
    <mergeCell ref="K37:K40"/>
    <mergeCell ref="L37:L40"/>
    <mergeCell ref="M37:M40"/>
    <mergeCell ref="N37:N40"/>
    <mergeCell ref="O37:O40"/>
    <mergeCell ref="P37:P40"/>
    <mergeCell ref="K49:K52"/>
    <mergeCell ref="L49:L52"/>
    <mergeCell ref="M49:M52"/>
    <mergeCell ref="N49:N52"/>
    <mergeCell ref="O49:O52"/>
    <mergeCell ref="P49:P52"/>
    <mergeCell ref="C43:C46"/>
    <mergeCell ref="I43:I46"/>
    <mergeCell ref="J43:J46"/>
    <mergeCell ref="K43:K46"/>
    <mergeCell ref="L43:L46"/>
    <mergeCell ref="M43:M46"/>
    <mergeCell ref="N43:N46"/>
    <mergeCell ref="O43:O46"/>
    <mergeCell ref="B66:S66"/>
    <mergeCell ref="AA6:AB6"/>
    <mergeCell ref="M55:M58"/>
    <mergeCell ref="N55:N58"/>
    <mergeCell ref="O55:O58"/>
    <mergeCell ref="P55:P58"/>
    <mergeCell ref="C61:C64"/>
    <mergeCell ref="I61:I64"/>
    <mergeCell ref="J61:J64"/>
    <mergeCell ref="K61:K64"/>
    <mergeCell ref="L61:L64"/>
    <mergeCell ref="M61:M64"/>
    <mergeCell ref="N61:N64"/>
    <mergeCell ref="O61:O64"/>
    <mergeCell ref="P61:P64"/>
    <mergeCell ref="C55:C58"/>
    <mergeCell ref="I55:I58"/>
    <mergeCell ref="J55:J58"/>
    <mergeCell ref="K55:K58"/>
    <mergeCell ref="L55:L58"/>
    <mergeCell ref="P43:P46"/>
    <mergeCell ref="C49:C52"/>
    <mergeCell ref="I49:I52"/>
    <mergeCell ref="J49:J52"/>
  </mergeCells>
  <phoneticPr fontId="0" type="noConversion"/>
  <conditionalFormatting sqref="R13:R16">
    <cfRule type="cellIs" dxfId="99" priority="45" stopIfTrue="1" operator="between">
      <formula>0.1</formula>
      <formula>9.99</formula>
    </cfRule>
    <cfRule type="cellIs" dxfId="98" priority="46" stopIfTrue="1" operator="between">
      <formula>10</formula>
      <formula>14.99</formula>
    </cfRule>
    <cfRule type="cellIs" dxfId="97" priority="47" stopIfTrue="1" operator="greaterThan">
      <formula>15</formula>
    </cfRule>
  </conditionalFormatting>
  <conditionalFormatting sqref="R19:R22">
    <cfRule type="cellIs" dxfId="96" priority="42" stopIfTrue="1" operator="between">
      <formula>0.1</formula>
      <formula>9.99</formula>
    </cfRule>
    <cfRule type="cellIs" dxfId="95" priority="43" stopIfTrue="1" operator="between">
      <formula>10</formula>
      <formula>14.99</formula>
    </cfRule>
    <cfRule type="cellIs" dxfId="94" priority="44" stopIfTrue="1" operator="greaterThan">
      <formula>15</formula>
    </cfRule>
  </conditionalFormatting>
  <conditionalFormatting sqref="R25:R28">
    <cfRule type="cellIs" dxfId="93" priority="39" stopIfTrue="1" operator="between">
      <formula>0.1</formula>
      <formula>9.99</formula>
    </cfRule>
    <cfRule type="cellIs" dxfId="92" priority="40" stopIfTrue="1" operator="between">
      <formula>10</formula>
      <formula>14.99</formula>
    </cfRule>
    <cfRule type="cellIs" dxfId="91" priority="41" stopIfTrue="1" operator="greaterThan">
      <formula>15</formula>
    </cfRule>
  </conditionalFormatting>
  <conditionalFormatting sqref="R31:R34">
    <cfRule type="cellIs" dxfId="90" priority="36" stopIfTrue="1" operator="between">
      <formula>0.1</formula>
      <formula>9.99</formula>
    </cfRule>
    <cfRule type="cellIs" dxfId="89" priority="37" stopIfTrue="1" operator="between">
      <formula>10</formula>
      <formula>14.99</formula>
    </cfRule>
    <cfRule type="cellIs" dxfId="88" priority="38" stopIfTrue="1" operator="greaterThan">
      <formula>15</formula>
    </cfRule>
  </conditionalFormatting>
  <conditionalFormatting sqref="R37:R40">
    <cfRule type="cellIs" dxfId="87" priority="33" stopIfTrue="1" operator="between">
      <formula>0.1</formula>
      <formula>9.99</formula>
    </cfRule>
    <cfRule type="cellIs" dxfId="86" priority="34" stopIfTrue="1" operator="between">
      <formula>10</formula>
      <formula>14.99</formula>
    </cfRule>
    <cfRule type="cellIs" dxfId="85" priority="35" stopIfTrue="1" operator="greaterThan">
      <formula>15</formula>
    </cfRule>
  </conditionalFormatting>
  <conditionalFormatting sqref="R43:R46">
    <cfRule type="cellIs" dxfId="84" priority="30" stopIfTrue="1" operator="between">
      <formula>0.1</formula>
      <formula>9.99</formula>
    </cfRule>
    <cfRule type="cellIs" dxfId="83" priority="31" stopIfTrue="1" operator="between">
      <formula>10</formula>
      <formula>14.99</formula>
    </cfRule>
    <cfRule type="cellIs" dxfId="82" priority="32" stopIfTrue="1" operator="greaterThan">
      <formula>15</formula>
    </cfRule>
  </conditionalFormatting>
  <conditionalFormatting sqref="R49:R52">
    <cfRule type="cellIs" dxfId="81" priority="27" stopIfTrue="1" operator="between">
      <formula>0.1</formula>
      <formula>9.99</formula>
    </cfRule>
    <cfRule type="cellIs" dxfId="80" priority="28" stopIfTrue="1" operator="between">
      <formula>10</formula>
      <formula>14.99</formula>
    </cfRule>
    <cfRule type="cellIs" dxfId="79" priority="29" stopIfTrue="1" operator="greaterThan">
      <formula>15</formula>
    </cfRule>
  </conditionalFormatting>
  <conditionalFormatting sqref="R55:R58">
    <cfRule type="cellIs" dxfId="78" priority="24" stopIfTrue="1" operator="between">
      <formula>0.1</formula>
      <formula>9.99</formula>
    </cfRule>
    <cfRule type="cellIs" dxfId="77" priority="25" stopIfTrue="1" operator="between">
      <formula>10</formula>
      <formula>14.99</formula>
    </cfRule>
    <cfRule type="cellIs" dxfId="76" priority="26" stopIfTrue="1" operator="greaterThan">
      <formula>15</formula>
    </cfRule>
  </conditionalFormatting>
  <conditionalFormatting sqref="R61:R64">
    <cfRule type="cellIs" dxfId="75" priority="21" stopIfTrue="1" operator="between">
      <formula>0.1</formula>
      <formula>9.99</formula>
    </cfRule>
    <cfRule type="cellIs" dxfId="74" priority="22" stopIfTrue="1" operator="between">
      <formula>10</formula>
      <formula>14.99</formula>
    </cfRule>
    <cfRule type="cellIs" dxfId="73" priority="23" stopIfTrue="1" operator="greaterThan">
      <formula>15</formula>
    </cfRule>
  </conditionalFormatting>
  <conditionalFormatting sqref="C60">
    <cfRule type="expression" dxfId="72" priority="1">
      <formula>C61="g"</formula>
    </cfRule>
    <cfRule type="expression" dxfId="71" priority="2">
      <formula>C61="f"</formula>
    </cfRule>
  </conditionalFormatting>
  <conditionalFormatting sqref="C6">
    <cfRule type="expression" dxfId="70" priority="19">
      <formula>C7="g"</formula>
    </cfRule>
    <cfRule type="expression" dxfId="69" priority="20">
      <formula>C7="f"</formula>
    </cfRule>
  </conditionalFormatting>
  <conditionalFormatting sqref="C12">
    <cfRule type="expression" dxfId="68" priority="17">
      <formula>C13="g"</formula>
    </cfRule>
    <cfRule type="expression" dxfId="67" priority="18">
      <formula>C13="f"</formula>
    </cfRule>
  </conditionalFormatting>
  <conditionalFormatting sqref="C18">
    <cfRule type="expression" dxfId="66" priority="15">
      <formula>C19="g"</formula>
    </cfRule>
    <cfRule type="expression" dxfId="65" priority="16">
      <formula>C19="f"</formula>
    </cfRule>
  </conditionalFormatting>
  <conditionalFormatting sqref="C24">
    <cfRule type="expression" dxfId="64" priority="13">
      <formula>C25="g"</formula>
    </cfRule>
    <cfRule type="expression" dxfId="63" priority="14">
      <formula>C25="f"</formula>
    </cfRule>
  </conditionalFormatting>
  <conditionalFormatting sqref="C30">
    <cfRule type="expression" dxfId="62" priority="11">
      <formula>C31="g"</formula>
    </cfRule>
    <cfRule type="expression" dxfId="61" priority="12">
      <formula>C31="f"</formula>
    </cfRule>
  </conditionalFormatting>
  <conditionalFormatting sqref="C36">
    <cfRule type="expression" dxfId="60" priority="9">
      <formula>C37="g"</formula>
    </cfRule>
    <cfRule type="expression" dxfId="59" priority="10">
      <formula>C37="f"</formula>
    </cfRule>
  </conditionalFormatting>
  <conditionalFormatting sqref="C42">
    <cfRule type="expression" dxfId="58" priority="7">
      <formula>C43="g"</formula>
    </cfRule>
    <cfRule type="expression" dxfId="57" priority="8">
      <formula>C43="f"</formula>
    </cfRule>
  </conditionalFormatting>
  <conditionalFormatting sqref="C48">
    <cfRule type="expression" dxfId="56" priority="5">
      <formula>C49="g"</formula>
    </cfRule>
    <cfRule type="expression" dxfId="55" priority="6">
      <formula>C49="f"</formula>
    </cfRule>
  </conditionalFormatting>
  <conditionalFormatting sqref="C54">
    <cfRule type="expression" dxfId="54" priority="3">
      <formula>C55="g"</formula>
    </cfRule>
    <cfRule type="expression" dxfId="53" priority="4">
      <formula>C55="f"</formula>
    </cfRule>
  </conditionalFormatting>
  <conditionalFormatting sqref="R7:R10">
    <cfRule type="cellIs" dxfId="52" priority="48" stopIfTrue="1" operator="between">
      <formula>0.1</formula>
      <formula>9.99</formula>
    </cfRule>
    <cfRule type="cellIs" dxfId="51" priority="49" stopIfTrue="1" operator="between">
      <formula>10</formula>
      <formula>14.99</formula>
    </cfRule>
    <cfRule type="cellIs" dxfId="50" priority="53" stopIfTrue="1" operator="greaterThan">
      <formula>15</formula>
    </cfRule>
  </conditionalFormatting>
  <dataValidations count="2">
    <dataValidation type="list" allowBlank="1" showInputMessage="1" sqref="F4">
      <formula1>$R$82:$R$117</formula1>
    </dataValidation>
    <dataValidation type="list" allowBlank="1" showInputMessage="1" showErrorMessage="1" sqref="C7:C10 C25:C28 C13:C16 C19:C22 C31:C34 C37:C40 C43:C46 C49:C52 C55:C58 C61:C64">
      <formula1>$R$79:$R$80</formula1>
    </dataValidation>
  </dataValidations>
  <printOptions horizontalCentered="1" verticalCentered="1"/>
  <pageMargins left="0.18" right="0.46" top="0.31" bottom="0" header="0" footer="0"/>
  <pageSetup paperSize="9" scale="97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6" tint="0.39997558519241921"/>
  </sheetPr>
  <dimension ref="A1:AG121"/>
  <sheetViews>
    <sheetView showGridLines="0" tabSelected="1" zoomScaleNormal="100" workbookViewId="0">
      <pane ySplit="4" topLeftCell="A5" activePane="bottomLeft" state="frozen"/>
      <selection activeCell="AA25" sqref="AA25"/>
      <selection pane="bottomLeft" activeCell="Q15" sqref="Q15"/>
    </sheetView>
  </sheetViews>
  <sheetFormatPr baseColWidth="10" defaultColWidth="3.42578125" defaultRowHeight="12.75" outlineLevelCol="1" x14ac:dyDescent="0.2"/>
  <cols>
    <col min="1" max="1" width="2.28515625" style="1" customWidth="1"/>
    <col min="2" max="2" width="19" style="1" customWidth="1"/>
    <col min="3" max="3" width="5.5703125" style="12" customWidth="1"/>
    <col min="4" max="5" width="6.5703125" style="1" customWidth="1"/>
    <col min="6" max="6" width="10.42578125" style="1" customWidth="1"/>
    <col min="7" max="7" width="8.140625" style="1" hidden="1" customWidth="1"/>
    <col min="8" max="8" width="5.28515625" style="1" customWidth="1"/>
    <col min="9" max="9" width="10.42578125" style="1" customWidth="1"/>
    <col min="10" max="11" width="7.5703125" style="1" customWidth="1"/>
    <col min="12" max="13" width="10.42578125" style="1" customWidth="1"/>
    <col min="14" max="14" width="6" style="1" customWidth="1"/>
    <col min="15" max="15" width="8.42578125" style="1" customWidth="1"/>
    <col min="16" max="16" width="5.7109375" style="1" customWidth="1"/>
    <col min="17" max="18" width="13.140625" style="1" customWidth="1"/>
    <col min="19" max="19" width="8.28515625" style="9" customWidth="1"/>
    <col min="20" max="20" width="4.42578125" style="1" customWidth="1"/>
    <col min="21" max="22" width="8.5703125" style="1" customWidth="1" outlineLevel="1"/>
    <col min="23" max="23" width="5.7109375" style="1" customWidth="1" outlineLevel="1"/>
    <col min="24" max="26" width="1.42578125" style="1" customWidth="1" outlineLevel="1"/>
    <col min="27" max="27" width="18.7109375" style="1" customWidth="1" outlineLevel="1"/>
    <col min="28" max="28" width="8.28515625" style="1" customWidth="1" outlineLevel="1"/>
    <col min="29" max="30" width="2" style="1" customWidth="1" outlineLevel="1"/>
    <col min="31" max="32" width="8.5703125" style="1" customWidth="1" outlineLevel="1"/>
    <col min="33" max="33" width="5.7109375" style="1" customWidth="1" outlineLevel="1"/>
    <col min="34" max="38" width="3.42578125" style="1" customWidth="1"/>
    <col min="39" max="39" width="5.140625" style="1" customWidth="1"/>
    <col min="40" max="16384" width="3.42578125" style="1"/>
  </cols>
  <sheetData>
    <row r="1" spans="1:33" ht="21" thickBot="1" x14ac:dyDescent="0.35">
      <c r="B1" s="137" t="s">
        <v>39</v>
      </c>
      <c r="C1" s="138"/>
      <c r="D1" s="139"/>
      <c r="F1" s="140" t="s">
        <v>5</v>
      </c>
      <c r="G1" s="138"/>
      <c r="H1" s="138"/>
      <c r="I1" s="138"/>
      <c r="J1" s="138"/>
      <c r="K1" s="138"/>
      <c r="L1" s="138"/>
      <c r="M1" s="138"/>
      <c r="N1" s="138"/>
      <c r="O1" s="139"/>
      <c r="P1" s="31"/>
      <c r="Q1" s="141" t="s">
        <v>4</v>
      </c>
      <c r="R1" s="139"/>
    </row>
    <row r="2" spans="1:33" ht="21" thickBot="1" x14ac:dyDescent="0.35">
      <c r="B2" s="142" t="s">
        <v>79</v>
      </c>
      <c r="C2" s="143"/>
      <c r="D2" s="144"/>
      <c r="F2" s="145" t="s">
        <v>3</v>
      </c>
      <c r="G2" s="146"/>
      <c r="H2" s="146"/>
      <c r="I2" s="146"/>
      <c r="J2" s="146"/>
      <c r="K2" s="146"/>
      <c r="L2" s="146"/>
      <c r="M2" s="146"/>
      <c r="N2" s="146"/>
      <c r="O2" s="147"/>
      <c r="P2" s="30"/>
      <c r="Q2" s="155"/>
      <c r="R2" s="156"/>
    </row>
    <row r="3" spans="1:33" ht="11.25" customHeight="1" thickBot="1" x14ac:dyDescent="0.25">
      <c r="X3" s="20"/>
      <c r="Y3" s="20"/>
      <c r="Z3" s="20"/>
      <c r="AA3" s="20"/>
      <c r="AB3" s="20"/>
    </row>
    <row r="4" spans="1:33" ht="21" customHeight="1" thickBot="1" x14ac:dyDescent="0.4">
      <c r="B4" s="111" t="str">
        <f>IF(COUNTA(B7:B10,B13:B16,B19:B22,B25:B28,B31:B34,B37:B40,B43:B46,B49:B52,B55:B58,B61:B64)=0,"",IF(COUNTA(B7:B10,B13:B16,B19:B22,B25:B28,B31:B34,B37:B40,B43:B46,B49:B52,B55:B58,B61:B64)&gt;1,COUNTA(B7:B10,B13:B16,B19:B22,B25:B28,B31:B34,B37:B40,B43:B46,B49:B52,B55:B58,B61:B64)&amp;"  élèves",COUNTA(B7:B10,B13:B16,B19:B22,B25:B28,B31:B34,B37:B40,B43:B46,B49:B52,B55:B58,B61:B64)&amp;"  élève"))</f>
        <v>40  élèves</v>
      </c>
      <c r="C4" s="153"/>
      <c r="D4" s="154"/>
      <c r="E4" s="2"/>
      <c r="F4" s="132">
        <v>2019</v>
      </c>
      <c r="G4" s="133"/>
      <c r="H4" s="133"/>
      <c r="I4" s="133"/>
      <c r="J4" s="133"/>
      <c r="K4" s="134"/>
      <c r="L4" s="133"/>
      <c r="M4" s="133"/>
      <c r="N4" s="133"/>
      <c r="O4" s="134"/>
      <c r="P4" s="68"/>
      <c r="Q4" s="135">
        <f>IF(ISERROR(AVERAGE(R7:R10,R13:R16,R19:R22,R25:R28,R31:R34,R37:R40,R43:R46,R49:R52,R55:R58,R61:R64)),"",AVERAGE(R7:R10,R13:R16,R19:R22,R25:R28,R31:R34))</f>
        <v>12.65</v>
      </c>
      <c r="R4" s="136"/>
      <c r="X4" s="20"/>
      <c r="Y4" s="20"/>
      <c r="Z4" s="20"/>
      <c r="AA4" s="20"/>
      <c r="AB4" s="20"/>
    </row>
    <row r="5" spans="1:33" ht="11.25" customHeight="1" x14ac:dyDescent="0.2">
      <c r="A5" s="149"/>
      <c r="B5" s="149"/>
      <c r="C5" s="149"/>
      <c r="D5" s="149"/>
      <c r="E5" s="149"/>
      <c r="F5" s="149"/>
      <c r="G5" s="149"/>
      <c r="H5" s="149"/>
      <c r="I5" s="149"/>
      <c r="J5" s="149"/>
      <c r="K5" s="149"/>
      <c r="L5" s="149"/>
      <c r="M5" s="149"/>
      <c r="N5" s="149"/>
      <c r="O5" s="149"/>
      <c r="P5" s="149"/>
      <c r="Q5" s="149"/>
      <c r="R5" s="149"/>
    </row>
    <row r="6" spans="1:33" s="16" customFormat="1" ht="36.75" customHeight="1" x14ac:dyDescent="0.25">
      <c r="B6" s="95" t="s">
        <v>1</v>
      </c>
      <c r="C6" s="15" t="s">
        <v>2</v>
      </c>
      <c r="D6" s="15" t="s">
        <v>10</v>
      </c>
      <c r="E6" s="15" t="s">
        <v>11</v>
      </c>
      <c r="F6" s="96" t="s">
        <v>16</v>
      </c>
      <c r="G6" s="18"/>
      <c r="H6" s="32" t="s">
        <v>72</v>
      </c>
      <c r="I6" s="95" t="s">
        <v>77</v>
      </c>
      <c r="J6" s="17" t="s">
        <v>12</v>
      </c>
      <c r="K6" s="15" t="s">
        <v>13</v>
      </c>
      <c r="L6" s="95" t="s">
        <v>18</v>
      </c>
      <c r="M6" s="95" t="s">
        <v>19</v>
      </c>
      <c r="N6" s="32" t="s">
        <v>73</v>
      </c>
      <c r="O6" s="96" t="s">
        <v>20</v>
      </c>
      <c r="P6" s="32" t="s">
        <v>73</v>
      </c>
      <c r="Q6" s="32" t="s">
        <v>74</v>
      </c>
      <c r="R6" s="100" t="s">
        <v>21</v>
      </c>
      <c r="S6" s="21"/>
      <c r="U6" s="49" t="s">
        <v>9</v>
      </c>
      <c r="V6" s="46" t="s">
        <v>6</v>
      </c>
      <c r="W6" s="6" t="s">
        <v>0</v>
      </c>
      <c r="X6" s="1"/>
      <c r="Y6" s="1"/>
      <c r="Z6" s="7"/>
      <c r="AA6" s="109" t="s">
        <v>19</v>
      </c>
      <c r="AB6" s="110"/>
      <c r="AC6" s="5"/>
      <c r="AD6" s="5"/>
      <c r="AE6" s="49" t="s">
        <v>7</v>
      </c>
      <c r="AF6" s="46" t="s">
        <v>8</v>
      </c>
      <c r="AG6" s="6" t="s">
        <v>0</v>
      </c>
    </row>
    <row r="7" spans="1:33" ht="12.75" customHeight="1" x14ac:dyDescent="0.2">
      <c r="A7" s="55">
        <v>1</v>
      </c>
      <c r="B7" s="33" t="s">
        <v>57</v>
      </c>
      <c r="C7" s="122" t="s">
        <v>15</v>
      </c>
      <c r="D7" s="33">
        <v>7.8</v>
      </c>
      <c r="E7" s="33"/>
      <c r="F7" s="97">
        <f>IF(D7="","",SMALL(D7:E7,1))</f>
        <v>7.8</v>
      </c>
      <c r="G7" s="36">
        <f>IF(F7="",0,1)</f>
        <v>1</v>
      </c>
      <c r="H7" s="37">
        <f>IF(AND(ISTEXT(C7),ISNUMBER(F7)),IF(C7="f",VLOOKUP(F7,$U$7:$W$28,3),VLOOKUP(F7,$V$7:$W$28,2)),"")</f>
        <v>4.8</v>
      </c>
      <c r="I7" s="125">
        <f>IF(SUM(G7:G10)=4,SUM(F7:F10),"")</f>
        <v>31.9</v>
      </c>
      <c r="J7" s="152">
        <v>32</v>
      </c>
      <c r="K7" s="167">
        <v>31.7</v>
      </c>
      <c r="L7" s="117">
        <f>IF(K7="","",SMALL(J7:K7,1))</f>
        <v>31.7</v>
      </c>
      <c r="M7" s="150">
        <f>IF(ISERR(S7),"",L7-I7)</f>
        <v>-0.19999999999999929</v>
      </c>
      <c r="N7" s="164">
        <f>IF(K7="","",VLOOKUP(-M7,$AA$7:$AB$17,2))</f>
        <v>0.5</v>
      </c>
      <c r="O7" s="117">
        <f>IF(K7="","",SUM(J7:K7))</f>
        <v>63.7</v>
      </c>
      <c r="P7" s="151">
        <f>IF(O7="","",IF(C7="f",VLOOKUP(O7,$AE$7:$AG$28,3),VLOOKUP(O7,$AF$7:$AG$28,2)))</f>
        <v>5</v>
      </c>
      <c r="Q7" s="76">
        <v>2</v>
      </c>
      <c r="R7" s="42">
        <f>IF(K7="","",H7+N7+P7+Q7)</f>
        <v>12.3</v>
      </c>
      <c r="S7" s="168">
        <f>SUM(L7-I7)</f>
        <v>-0.19999999999999929</v>
      </c>
      <c r="U7" s="52">
        <v>0</v>
      </c>
      <c r="V7" s="47">
        <v>0</v>
      </c>
      <c r="W7" s="51">
        <v>5</v>
      </c>
      <c r="Z7" s="5"/>
      <c r="AA7" s="101">
        <v>-100.01</v>
      </c>
      <c r="AB7" s="102">
        <v>0</v>
      </c>
      <c r="AE7" s="50">
        <v>0</v>
      </c>
      <c r="AF7" s="48">
        <v>0</v>
      </c>
      <c r="AG7" s="51">
        <v>5</v>
      </c>
    </row>
    <row r="8" spans="1:33" ht="12.75" customHeight="1" x14ac:dyDescent="0.2">
      <c r="A8" s="56">
        <v>2</v>
      </c>
      <c r="B8" s="34" t="s">
        <v>58</v>
      </c>
      <c r="C8" s="123"/>
      <c r="D8" s="34">
        <v>8</v>
      </c>
      <c r="E8" s="34"/>
      <c r="F8" s="98">
        <f>IF(D8="","",SMALL(D8:E8,1))</f>
        <v>8</v>
      </c>
      <c r="G8" s="38">
        <f>IF(F8="",0,1)</f>
        <v>1</v>
      </c>
      <c r="H8" s="39">
        <f>IF(AND(ISTEXT(C7),ISNUMBER(F8)),IF(C7="f",VLOOKUP(F8,$U$7:$W$28,3),VLOOKUP(F8,$V$7:$W$28,2)),"")</f>
        <v>4.5</v>
      </c>
      <c r="I8" s="126"/>
      <c r="J8" s="152"/>
      <c r="K8" s="167"/>
      <c r="L8" s="118"/>
      <c r="M8" s="150"/>
      <c r="N8" s="165"/>
      <c r="O8" s="118"/>
      <c r="P8" s="151"/>
      <c r="Q8" s="78">
        <v>2</v>
      </c>
      <c r="R8" s="43">
        <f>IF(K7="","",H8+N7+P7+Q8)</f>
        <v>12</v>
      </c>
      <c r="U8" s="52">
        <v>7.8</v>
      </c>
      <c r="V8" s="47">
        <v>6.4</v>
      </c>
      <c r="W8" s="25">
        <v>4.8</v>
      </c>
      <c r="Z8" s="5"/>
      <c r="AA8" s="160">
        <v>-0.2</v>
      </c>
      <c r="AB8" s="8">
        <v>0</v>
      </c>
      <c r="AE8" s="50">
        <v>63.8</v>
      </c>
      <c r="AF8" s="48">
        <v>53.4</v>
      </c>
      <c r="AG8" s="25">
        <v>4.75</v>
      </c>
    </row>
    <row r="9" spans="1:33" ht="12.75" customHeight="1" x14ac:dyDescent="0.2">
      <c r="A9" s="56">
        <v>3</v>
      </c>
      <c r="B9" s="34" t="s">
        <v>59</v>
      </c>
      <c r="C9" s="123"/>
      <c r="D9" s="34">
        <v>8.1999999999999993</v>
      </c>
      <c r="E9" s="34"/>
      <c r="F9" s="98">
        <f>IF(D9="","",SMALL(D9:E9,1))</f>
        <v>8.1999999999999993</v>
      </c>
      <c r="G9" s="38">
        <f>IF(F9="",0,1)</f>
        <v>1</v>
      </c>
      <c r="H9" s="39">
        <f>IF(AND(ISTEXT(C7),ISNUMBER(F9)),IF(C7="f",VLOOKUP(F9,$U$7:$W$28,3),VLOOKUP(F9,$V$7:$W$28,2)),"")</f>
        <v>4</v>
      </c>
      <c r="I9" s="126"/>
      <c r="J9" s="152"/>
      <c r="K9" s="167"/>
      <c r="L9" s="118"/>
      <c r="M9" s="150"/>
      <c r="N9" s="165"/>
      <c r="O9" s="118"/>
      <c r="P9" s="151"/>
      <c r="Q9" s="78">
        <v>2</v>
      </c>
      <c r="R9" s="43">
        <f>IF(K7="","",H9+N7+P7+Q9)</f>
        <v>11.5</v>
      </c>
      <c r="U9" s="52">
        <v>7.9</v>
      </c>
      <c r="V9" s="47">
        <v>6.5</v>
      </c>
      <c r="W9" s="25">
        <v>4.5</v>
      </c>
      <c r="Z9" s="5"/>
      <c r="AA9" s="161">
        <v>-0.4</v>
      </c>
      <c r="AB9" s="8">
        <v>0.5</v>
      </c>
      <c r="AE9" s="50">
        <v>64.400000000000006</v>
      </c>
      <c r="AF9" s="48">
        <v>54</v>
      </c>
      <c r="AG9" s="25">
        <v>4.5</v>
      </c>
    </row>
    <row r="10" spans="1:33" ht="12.75" customHeight="1" x14ac:dyDescent="0.2">
      <c r="A10" s="57">
        <v>4</v>
      </c>
      <c r="B10" s="35" t="s">
        <v>60</v>
      </c>
      <c r="C10" s="124"/>
      <c r="D10" s="35">
        <v>7.9</v>
      </c>
      <c r="E10" s="35"/>
      <c r="F10" s="99">
        <f>IF(D10="","",SMALL(D10:E10,1))</f>
        <v>7.9</v>
      </c>
      <c r="G10" s="40">
        <f>IF(F10="",0,1)</f>
        <v>1</v>
      </c>
      <c r="H10" s="41">
        <f>IF(AND(ISTEXT(C7),ISNUMBER(F10)),IF(C7="f",VLOOKUP(F10,$U$7:$W$28,3),VLOOKUP(F10,$V$7:$W$28,2)),"")</f>
        <v>4.5</v>
      </c>
      <c r="I10" s="127"/>
      <c r="J10" s="152"/>
      <c r="K10" s="167"/>
      <c r="L10" s="119"/>
      <c r="M10" s="150"/>
      <c r="N10" s="166"/>
      <c r="O10" s="119"/>
      <c r="P10" s="151"/>
      <c r="Q10" s="79">
        <v>2</v>
      </c>
      <c r="R10" s="58">
        <f>IF(K7="","",H10+N7+P7+Q10)</f>
        <v>12</v>
      </c>
      <c r="U10" s="52">
        <v>8.0009999999999994</v>
      </c>
      <c r="V10" s="47">
        <v>6.601</v>
      </c>
      <c r="W10" s="25">
        <v>4.25</v>
      </c>
      <c r="Z10" s="5"/>
      <c r="AA10" s="161">
        <v>1</v>
      </c>
      <c r="AB10" s="8">
        <v>1.5</v>
      </c>
      <c r="AE10" s="50">
        <v>65.001000000000005</v>
      </c>
      <c r="AF10" s="48">
        <v>54.600999999999999</v>
      </c>
      <c r="AG10" s="25">
        <v>4.25</v>
      </c>
    </row>
    <row r="11" spans="1:33" x14ac:dyDescent="0.2">
      <c r="A11" s="19"/>
      <c r="B11" s="19"/>
      <c r="C11" s="10"/>
      <c r="D11" s="19"/>
      <c r="E11" s="10"/>
      <c r="F11" s="24"/>
      <c r="G11" s="24"/>
      <c r="H11" s="10"/>
      <c r="I11" s="10"/>
      <c r="J11" s="10"/>
      <c r="K11" s="10"/>
      <c r="L11" s="23"/>
      <c r="M11" s="23"/>
      <c r="N11" s="10"/>
      <c r="O11" s="10"/>
      <c r="P11" s="10"/>
      <c r="Q11" s="10"/>
      <c r="R11" s="22"/>
      <c r="U11" s="52">
        <v>8.1009999999999991</v>
      </c>
      <c r="V11" s="47">
        <v>6.7010000000000005</v>
      </c>
      <c r="W11" s="25">
        <v>4</v>
      </c>
      <c r="AA11" s="161">
        <v>1.2</v>
      </c>
      <c r="AB11" s="8">
        <v>2</v>
      </c>
      <c r="AE11" s="50">
        <v>65.600999999999999</v>
      </c>
      <c r="AF11" s="48">
        <v>55.201000000000001</v>
      </c>
      <c r="AG11" s="25">
        <v>4</v>
      </c>
    </row>
    <row r="12" spans="1:33" s="16" customFormat="1" ht="36.75" customHeight="1" x14ac:dyDescent="0.2">
      <c r="B12" s="95" t="s">
        <v>1</v>
      </c>
      <c r="C12" s="15" t="s">
        <v>2</v>
      </c>
      <c r="D12" s="15" t="s">
        <v>10</v>
      </c>
      <c r="E12" s="15" t="s">
        <v>11</v>
      </c>
      <c r="F12" s="96" t="s">
        <v>16</v>
      </c>
      <c r="G12" s="18"/>
      <c r="H12" s="32" t="s">
        <v>72</v>
      </c>
      <c r="I12" s="95" t="s">
        <v>77</v>
      </c>
      <c r="J12" s="17" t="s">
        <v>12</v>
      </c>
      <c r="K12" s="15" t="s">
        <v>13</v>
      </c>
      <c r="L12" s="95" t="s">
        <v>18</v>
      </c>
      <c r="M12" s="95" t="s">
        <v>19</v>
      </c>
      <c r="N12" s="32" t="s">
        <v>73</v>
      </c>
      <c r="O12" s="96" t="s">
        <v>20</v>
      </c>
      <c r="P12" s="32" t="s">
        <v>73</v>
      </c>
      <c r="Q12" s="32" t="s">
        <v>74</v>
      </c>
      <c r="R12" s="100" t="s">
        <v>21</v>
      </c>
      <c r="S12" s="21"/>
      <c r="U12" s="52">
        <v>8.2009999999999987</v>
      </c>
      <c r="V12" s="47">
        <v>6.8010000000000002</v>
      </c>
      <c r="W12" s="25">
        <v>3.75</v>
      </c>
      <c r="X12" s="1"/>
      <c r="Y12" s="1"/>
      <c r="Z12" s="1"/>
      <c r="AA12" s="162">
        <v>1.3</v>
      </c>
      <c r="AB12" s="163">
        <v>2.5</v>
      </c>
      <c r="AC12" s="1"/>
      <c r="AD12" s="1"/>
      <c r="AE12" s="50">
        <v>66.201000000000008</v>
      </c>
      <c r="AF12" s="48">
        <v>55.800999999999995</v>
      </c>
      <c r="AG12" s="25">
        <v>3.75</v>
      </c>
    </row>
    <row r="13" spans="1:33" ht="12.75" customHeight="1" x14ac:dyDescent="0.2">
      <c r="A13" s="55">
        <v>1</v>
      </c>
      <c r="B13" s="33" t="s">
        <v>57</v>
      </c>
      <c r="C13" s="122" t="s">
        <v>15</v>
      </c>
      <c r="D13" s="33">
        <v>7.8</v>
      </c>
      <c r="E13" s="33"/>
      <c r="F13" s="97">
        <f>IF(D13="","",SMALL(D13:E13,1))</f>
        <v>7.8</v>
      </c>
      <c r="G13" s="36">
        <f>IF(F13="",0,1)</f>
        <v>1</v>
      </c>
      <c r="H13" s="37">
        <f>IF(AND(ISTEXT(C13),ISNUMBER(F13)),IF(C13="f",VLOOKUP(F13,$U$7:$W$28,3),VLOOKUP(F13,$V$7:$W$28,2)),"")</f>
        <v>4.8</v>
      </c>
      <c r="I13" s="125">
        <f>IF(SUM(G13:G16)=4,SUM(F13:F16),"")</f>
        <v>31.9</v>
      </c>
      <c r="J13" s="152">
        <v>32</v>
      </c>
      <c r="K13" s="167">
        <v>31.5</v>
      </c>
      <c r="L13" s="117">
        <f>IF(K13="","",SMALL(J13:K13,1))</f>
        <v>31.5</v>
      </c>
      <c r="M13" s="150">
        <f>IF(ISERR(S13),"",L13-I13)</f>
        <v>-0.39999999999999858</v>
      </c>
      <c r="N13" s="114">
        <f>IF(K13="","",VLOOKUP(-M13,$AA$7:$AB$17,2))</f>
        <v>0.5</v>
      </c>
      <c r="O13" s="117">
        <f>IF(K13="","",SUM(J13:K13))</f>
        <v>63.5</v>
      </c>
      <c r="P13" s="151">
        <f>IF(O13="","",IF(C13="f",VLOOKUP(O13,$AE$7:$AG$28,3),VLOOKUP(O13,$AF$7:$AG$28,2)))</f>
        <v>5</v>
      </c>
      <c r="Q13" s="76">
        <v>2</v>
      </c>
      <c r="R13" s="42">
        <f>IF(K13="","",H13+N13+P13+Q13)</f>
        <v>12.3</v>
      </c>
      <c r="S13" s="168">
        <f>SUM(L13-I13)</f>
        <v>-0.39999999999999858</v>
      </c>
      <c r="U13" s="52">
        <v>8.3010000000000002</v>
      </c>
      <c r="V13" s="47">
        <v>6.9010000000000007</v>
      </c>
      <c r="W13" s="25">
        <v>3.5</v>
      </c>
      <c r="AA13" s="162">
        <v>1.5</v>
      </c>
      <c r="AB13" s="163">
        <v>3</v>
      </c>
      <c r="AE13" s="50">
        <v>66.801000000000002</v>
      </c>
      <c r="AF13" s="48">
        <v>56.400999999999996</v>
      </c>
      <c r="AG13" s="25">
        <v>3.5</v>
      </c>
    </row>
    <row r="14" spans="1:33" ht="12.75" customHeight="1" x14ac:dyDescent="0.2">
      <c r="A14" s="56">
        <v>2</v>
      </c>
      <c r="B14" s="34" t="s">
        <v>58</v>
      </c>
      <c r="C14" s="123"/>
      <c r="D14" s="34">
        <v>8</v>
      </c>
      <c r="E14" s="34"/>
      <c r="F14" s="98">
        <f>IF(D14="","",SMALL(D14:E14,1))</f>
        <v>8</v>
      </c>
      <c r="G14" s="38">
        <f>IF(F14="",0,1)</f>
        <v>1</v>
      </c>
      <c r="H14" s="39">
        <f>IF(AND(ISTEXT(C13),ISNUMBER(F14)),IF(C13="f",VLOOKUP(F14,$U$7:$W$28,3),VLOOKUP(F14,$V$7:$W$28,2)),"")</f>
        <v>4.5</v>
      </c>
      <c r="I14" s="126"/>
      <c r="J14" s="152"/>
      <c r="K14" s="167"/>
      <c r="L14" s="118"/>
      <c r="M14" s="150"/>
      <c r="N14" s="115"/>
      <c r="O14" s="118"/>
      <c r="P14" s="151"/>
      <c r="Q14" s="78">
        <v>2</v>
      </c>
      <c r="R14" s="43">
        <f>IF(K13="","",H14+N13+P13+Q14)</f>
        <v>12</v>
      </c>
      <c r="U14" s="52">
        <v>8.4009999999999998</v>
      </c>
      <c r="V14" s="47">
        <v>7.0010000000000003</v>
      </c>
      <c r="W14" s="25">
        <v>3.25</v>
      </c>
      <c r="AA14" s="162">
        <v>1.6</v>
      </c>
      <c r="AB14" s="163">
        <v>3.5</v>
      </c>
      <c r="AE14" s="50">
        <v>67.40100000000001</v>
      </c>
      <c r="AF14" s="48">
        <v>57.000999999999998</v>
      </c>
      <c r="AG14" s="25">
        <v>3.25</v>
      </c>
    </row>
    <row r="15" spans="1:33" ht="12.75" customHeight="1" x14ac:dyDescent="0.2">
      <c r="A15" s="56">
        <v>3</v>
      </c>
      <c r="B15" s="34" t="s">
        <v>59</v>
      </c>
      <c r="C15" s="123"/>
      <c r="D15" s="34">
        <v>8.1999999999999993</v>
      </c>
      <c r="E15" s="34"/>
      <c r="F15" s="98">
        <f>IF(D15="","",SMALL(D15:E15,1))</f>
        <v>8.1999999999999993</v>
      </c>
      <c r="G15" s="38">
        <f>IF(F15="",0,1)</f>
        <v>1</v>
      </c>
      <c r="H15" s="39">
        <f>IF(AND(ISTEXT(C13),ISNUMBER(F15)),IF(C13="f",VLOOKUP(F15,$U$7:$W$28,3),VLOOKUP(F15,$V$7:$W$28,2)),"")</f>
        <v>4</v>
      </c>
      <c r="I15" s="126"/>
      <c r="J15" s="152"/>
      <c r="K15" s="167"/>
      <c r="L15" s="118"/>
      <c r="M15" s="150"/>
      <c r="N15" s="115"/>
      <c r="O15" s="118"/>
      <c r="P15" s="151"/>
      <c r="Q15" s="78">
        <v>2</v>
      </c>
      <c r="R15" s="43">
        <f>IF(K13="","",H15+N13+P13+Q15)</f>
        <v>11.5</v>
      </c>
      <c r="U15" s="52">
        <v>8.5009999999999994</v>
      </c>
      <c r="V15" s="47">
        <v>7.101</v>
      </c>
      <c r="W15" s="25">
        <v>3</v>
      </c>
      <c r="AA15" s="161">
        <v>1.8</v>
      </c>
      <c r="AB15" s="8">
        <v>4</v>
      </c>
      <c r="AE15" s="50">
        <v>68.001000000000005</v>
      </c>
      <c r="AF15" s="48">
        <v>57.600999999999999</v>
      </c>
      <c r="AG15" s="25">
        <v>3</v>
      </c>
    </row>
    <row r="16" spans="1:33" ht="12.75" customHeight="1" x14ac:dyDescent="0.2">
      <c r="A16" s="57">
        <v>4</v>
      </c>
      <c r="B16" s="35" t="s">
        <v>60</v>
      </c>
      <c r="C16" s="124"/>
      <c r="D16" s="35">
        <v>7.9</v>
      </c>
      <c r="E16" s="35"/>
      <c r="F16" s="99">
        <f>IF(D16="","",SMALL(D16:E16,1))</f>
        <v>7.9</v>
      </c>
      <c r="G16" s="40">
        <f>IF(F16="",0,1)</f>
        <v>1</v>
      </c>
      <c r="H16" s="41">
        <f>IF(AND(ISTEXT(C13),ISNUMBER(F16)),IF(C13="f",VLOOKUP(F16,$U$7:$W$28,3),VLOOKUP(F16,$V$7:$W$28,2)),"")</f>
        <v>4.5</v>
      </c>
      <c r="I16" s="127"/>
      <c r="J16" s="152"/>
      <c r="K16" s="167"/>
      <c r="L16" s="119"/>
      <c r="M16" s="150"/>
      <c r="N16" s="116"/>
      <c r="O16" s="119"/>
      <c r="P16" s="151"/>
      <c r="Q16" s="79">
        <v>2</v>
      </c>
      <c r="R16" s="58">
        <f>IF(K13="","",H16+N13+P13+Q16)</f>
        <v>12</v>
      </c>
      <c r="U16" s="52">
        <v>8.6009999999999991</v>
      </c>
      <c r="V16" s="47">
        <v>7.2010000000000005</v>
      </c>
      <c r="W16" s="25">
        <v>2.75</v>
      </c>
      <c r="AA16" s="161">
        <v>2</v>
      </c>
      <c r="AB16" s="8">
        <v>4.5</v>
      </c>
      <c r="AE16" s="71">
        <v>68.599999999999994</v>
      </c>
      <c r="AF16" s="48">
        <v>58.201000000000001</v>
      </c>
      <c r="AG16" s="25">
        <v>2.75</v>
      </c>
    </row>
    <row r="17" spans="1:33" s="9" customFormat="1" x14ac:dyDescent="0.2">
      <c r="A17" s="19"/>
      <c r="B17" s="19"/>
      <c r="C17" s="10"/>
      <c r="D17" s="19"/>
      <c r="E17" s="10"/>
      <c r="F17" s="24"/>
      <c r="G17" s="24"/>
      <c r="H17" s="10"/>
      <c r="I17" s="10"/>
      <c r="J17" s="10"/>
      <c r="K17" s="10"/>
      <c r="L17" s="23"/>
      <c r="M17" s="23"/>
      <c r="N17" s="10"/>
      <c r="O17" s="10"/>
      <c r="P17" s="10"/>
      <c r="Q17" s="10"/>
      <c r="R17" s="10"/>
      <c r="U17" s="52">
        <v>8.7009999999999987</v>
      </c>
      <c r="V17" s="47">
        <v>7.3010000000000002</v>
      </c>
      <c r="W17" s="25">
        <v>2.5</v>
      </c>
      <c r="X17" s="1"/>
      <c r="Y17" s="1"/>
      <c r="Z17" s="1"/>
      <c r="AA17" s="161">
        <v>2.2000000000000002</v>
      </c>
      <c r="AB17" s="8">
        <v>5</v>
      </c>
      <c r="AC17" s="1"/>
      <c r="AD17" s="1"/>
      <c r="AE17" s="50">
        <v>69.201000000000008</v>
      </c>
      <c r="AF17" s="48">
        <v>58.600999999999999</v>
      </c>
      <c r="AG17" s="25">
        <v>2.5</v>
      </c>
    </row>
    <row r="18" spans="1:33" ht="36.75" customHeight="1" x14ac:dyDescent="0.2">
      <c r="A18" s="16"/>
      <c r="B18" s="95" t="s">
        <v>1</v>
      </c>
      <c r="C18" s="15" t="s">
        <v>2</v>
      </c>
      <c r="D18" s="15" t="s">
        <v>10</v>
      </c>
      <c r="E18" s="15" t="s">
        <v>11</v>
      </c>
      <c r="F18" s="96" t="s">
        <v>16</v>
      </c>
      <c r="G18" s="18"/>
      <c r="H18" s="32" t="s">
        <v>72</v>
      </c>
      <c r="I18" s="95" t="s">
        <v>77</v>
      </c>
      <c r="J18" s="17" t="s">
        <v>12</v>
      </c>
      <c r="K18" s="15" t="s">
        <v>13</v>
      </c>
      <c r="L18" s="95" t="s">
        <v>18</v>
      </c>
      <c r="M18" s="95" t="s">
        <v>19</v>
      </c>
      <c r="N18" s="32" t="s">
        <v>73</v>
      </c>
      <c r="O18" s="96" t="s">
        <v>20</v>
      </c>
      <c r="P18" s="32" t="s">
        <v>73</v>
      </c>
      <c r="Q18" s="32" t="s">
        <v>74</v>
      </c>
      <c r="R18" s="100" t="s">
        <v>21</v>
      </c>
      <c r="U18" s="52">
        <v>8.8010000000000002</v>
      </c>
      <c r="V18" s="47">
        <v>7.4010000000000007</v>
      </c>
      <c r="W18" s="25">
        <v>2.25</v>
      </c>
      <c r="AA18" s="13"/>
      <c r="AB18" s="13"/>
      <c r="AE18" s="50">
        <v>69.801000000000002</v>
      </c>
      <c r="AF18" s="48">
        <v>59.000999999999998</v>
      </c>
      <c r="AG18" s="25">
        <v>2.25</v>
      </c>
    </row>
    <row r="19" spans="1:33" ht="12.75" customHeight="1" x14ac:dyDescent="0.2">
      <c r="A19" s="55">
        <v>1</v>
      </c>
      <c r="B19" s="33" t="s">
        <v>57</v>
      </c>
      <c r="C19" s="122" t="s">
        <v>15</v>
      </c>
      <c r="D19" s="33">
        <v>7.8</v>
      </c>
      <c r="E19" s="33"/>
      <c r="F19" s="97">
        <f>IF(D19="","",SMALL(D19:E19,1))</f>
        <v>7.8</v>
      </c>
      <c r="G19" s="36">
        <f>IF(F19="",0,1)</f>
        <v>1</v>
      </c>
      <c r="H19" s="37">
        <f>IF(AND(ISTEXT(C19),ISNUMBER(F19)),IF(C19="f",VLOOKUP(F19,$U$7:$W$28,3),VLOOKUP(F19,$V$7:$W$28,2)),"")</f>
        <v>4.8</v>
      </c>
      <c r="I19" s="125">
        <f>IF(SUM(G19:G22)=4,SUM(F19:F22),"")</f>
        <v>31.9</v>
      </c>
      <c r="J19" s="152">
        <v>32</v>
      </c>
      <c r="K19" s="167">
        <v>30.9</v>
      </c>
      <c r="L19" s="117">
        <f>IF(K19="","",SMALL(J19:K19,1))</f>
        <v>30.9</v>
      </c>
      <c r="M19" s="150">
        <f>IF(ISERR(S19),"",L19-I19)</f>
        <v>-1</v>
      </c>
      <c r="N19" s="114">
        <f>IF(K19="","",VLOOKUP(-M19,$AA$7:$AB$17,2))</f>
        <v>1.5</v>
      </c>
      <c r="O19" s="117">
        <f>IF(K19="","",SUM(J19:K19))</f>
        <v>62.9</v>
      </c>
      <c r="P19" s="151">
        <f>IF(O19="","",IF(C19="f",VLOOKUP(O19,$AE$7:$AG$28,3),VLOOKUP(O19,$AF$7:$AG$28,2)))</f>
        <v>5</v>
      </c>
      <c r="Q19" s="76">
        <v>2</v>
      </c>
      <c r="R19" s="42">
        <f>IF(K19="","",H19+N19+P19+Q19)</f>
        <v>13.3</v>
      </c>
      <c r="S19" s="168">
        <f>SUM(L19-I19)</f>
        <v>-1</v>
      </c>
      <c r="U19" s="52">
        <v>8.9009999999999998</v>
      </c>
      <c r="V19" s="47">
        <v>7.5010000000000003</v>
      </c>
      <c r="W19" s="25">
        <v>2</v>
      </c>
      <c r="AA19" s="170"/>
      <c r="AB19" s="170"/>
      <c r="AE19" s="50">
        <v>70.40100000000001</v>
      </c>
      <c r="AF19" s="48">
        <v>59.400999999999996</v>
      </c>
      <c r="AG19" s="25">
        <v>2</v>
      </c>
    </row>
    <row r="20" spans="1:33" ht="12.75" customHeight="1" x14ac:dyDescent="0.2">
      <c r="A20" s="56">
        <v>2</v>
      </c>
      <c r="B20" s="34" t="s">
        <v>58</v>
      </c>
      <c r="C20" s="123"/>
      <c r="D20" s="34">
        <v>8</v>
      </c>
      <c r="E20" s="34"/>
      <c r="F20" s="98">
        <f>IF(D20="","",SMALL(D20:E20,1))</f>
        <v>8</v>
      </c>
      <c r="G20" s="38">
        <f>IF(F20="",0,1)</f>
        <v>1</v>
      </c>
      <c r="H20" s="39">
        <f>IF(AND(ISTEXT(C19),ISNUMBER(F20)),IF(C19="f",VLOOKUP(F20,$U$7:$W$28,3),VLOOKUP(F20,$V$7:$W$28,2)),"")</f>
        <v>4.5</v>
      </c>
      <c r="I20" s="126"/>
      <c r="J20" s="152"/>
      <c r="K20" s="167"/>
      <c r="L20" s="118"/>
      <c r="M20" s="150"/>
      <c r="N20" s="115"/>
      <c r="O20" s="118"/>
      <c r="P20" s="151"/>
      <c r="Q20" s="78">
        <v>2</v>
      </c>
      <c r="R20" s="43">
        <f>IF(K19="","",H20+N19+P19+Q20)</f>
        <v>13</v>
      </c>
      <c r="U20" s="52">
        <v>9.0009999999999994</v>
      </c>
      <c r="V20" s="47">
        <v>7.601</v>
      </c>
      <c r="W20" s="25">
        <v>1.75</v>
      </c>
      <c r="AA20" s="171"/>
      <c r="AB20" s="171"/>
      <c r="AE20" s="50">
        <v>71.001000000000005</v>
      </c>
      <c r="AF20" s="48">
        <v>59.800999999999995</v>
      </c>
      <c r="AG20" s="25">
        <v>1.75</v>
      </c>
    </row>
    <row r="21" spans="1:33" ht="12.75" customHeight="1" x14ac:dyDescent="0.2">
      <c r="A21" s="56">
        <v>3</v>
      </c>
      <c r="B21" s="34" t="s">
        <v>59</v>
      </c>
      <c r="C21" s="123"/>
      <c r="D21" s="34">
        <v>8.1999999999999993</v>
      </c>
      <c r="E21" s="34"/>
      <c r="F21" s="98">
        <f>IF(D21="","",SMALL(D21:E21,1))</f>
        <v>8.1999999999999993</v>
      </c>
      <c r="G21" s="38">
        <f>IF(F21="",0,1)</f>
        <v>1</v>
      </c>
      <c r="H21" s="39">
        <f>IF(AND(ISTEXT(C19),ISNUMBER(F21)),IF(C19="f",VLOOKUP(F21,$U$7:$W$28,3),VLOOKUP(F21,$V$7:$W$28,2)),"")</f>
        <v>4</v>
      </c>
      <c r="I21" s="126"/>
      <c r="J21" s="152"/>
      <c r="K21" s="167"/>
      <c r="L21" s="118"/>
      <c r="M21" s="150"/>
      <c r="N21" s="115"/>
      <c r="O21" s="118"/>
      <c r="P21" s="151"/>
      <c r="Q21" s="78">
        <v>2</v>
      </c>
      <c r="R21" s="43">
        <f>IF(K19="","",H21+N19+P19+Q21)</f>
        <v>12.5</v>
      </c>
      <c r="U21" s="52">
        <v>9.1009999999999991</v>
      </c>
      <c r="V21" s="47">
        <v>7.7010000000000005</v>
      </c>
      <c r="W21" s="25">
        <v>1.5</v>
      </c>
      <c r="AA21" s="171"/>
      <c r="AB21" s="171"/>
      <c r="AE21" s="50">
        <v>71.600999999999999</v>
      </c>
      <c r="AF21" s="48">
        <v>60.201000000000001</v>
      </c>
      <c r="AG21" s="25">
        <v>1.5</v>
      </c>
    </row>
    <row r="22" spans="1:33" s="2" customFormat="1" ht="12.75" customHeight="1" x14ac:dyDescent="0.25">
      <c r="A22" s="57">
        <v>4</v>
      </c>
      <c r="B22" s="35" t="s">
        <v>60</v>
      </c>
      <c r="C22" s="124"/>
      <c r="D22" s="35">
        <v>7.9</v>
      </c>
      <c r="E22" s="35"/>
      <c r="F22" s="99">
        <f>IF(D22="","",SMALL(D22:E22,1))</f>
        <v>7.9</v>
      </c>
      <c r="G22" s="40">
        <f>IF(F22="",0,1)</f>
        <v>1</v>
      </c>
      <c r="H22" s="41">
        <f>IF(AND(ISTEXT(C19),ISNUMBER(F22)),IF(C19="f",VLOOKUP(F22,$U$7:$W$28,3),VLOOKUP(F22,$V$7:$W$28,2)),"")</f>
        <v>4.5</v>
      </c>
      <c r="I22" s="127"/>
      <c r="J22" s="152"/>
      <c r="K22" s="167"/>
      <c r="L22" s="119"/>
      <c r="M22" s="150"/>
      <c r="N22" s="116"/>
      <c r="O22" s="119"/>
      <c r="P22" s="151"/>
      <c r="Q22" s="79">
        <v>2</v>
      </c>
      <c r="R22" s="58">
        <f>IF(K19="","",H22+N19+P19+Q22)</f>
        <v>13</v>
      </c>
      <c r="S22" s="22"/>
      <c r="U22" s="52">
        <v>9.2009999999999987</v>
      </c>
      <c r="V22" s="47">
        <v>7.8010000000000002</v>
      </c>
      <c r="W22" s="25">
        <v>1.25</v>
      </c>
      <c r="X22" s="1"/>
      <c r="Y22" s="1"/>
      <c r="Z22" s="1"/>
      <c r="AA22" s="172"/>
      <c r="AB22" s="173"/>
      <c r="AC22" s="1"/>
      <c r="AD22" s="1"/>
      <c r="AE22" s="50">
        <v>72.201000000000008</v>
      </c>
      <c r="AF22" s="48">
        <v>60.600999999999999</v>
      </c>
      <c r="AG22" s="25">
        <v>1.25</v>
      </c>
    </row>
    <row r="23" spans="1:33" s="10" customFormat="1" x14ac:dyDescent="0.2">
      <c r="A23" s="19"/>
      <c r="B23" s="19"/>
      <c r="D23" s="19"/>
      <c r="F23" s="24"/>
      <c r="G23" s="24"/>
      <c r="L23" s="23"/>
      <c r="M23" s="23"/>
      <c r="R23" s="22"/>
      <c r="U23" s="52">
        <v>9.3010000000000002</v>
      </c>
      <c r="V23" s="47">
        <v>7.9010000000000007</v>
      </c>
      <c r="W23" s="25">
        <v>1</v>
      </c>
      <c r="X23" s="1"/>
      <c r="Y23" s="1"/>
      <c r="Z23" s="1"/>
      <c r="AA23" s="170"/>
      <c r="AB23" s="170"/>
      <c r="AC23" s="1"/>
      <c r="AD23" s="1"/>
      <c r="AE23" s="50">
        <v>72.801000000000002</v>
      </c>
      <c r="AF23" s="48">
        <v>61.000999999999998</v>
      </c>
      <c r="AG23" s="25">
        <v>1</v>
      </c>
    </row>
    <row r="24" spans="1:33" s="10" customFormat="1" ht="36.75" customHeight="1" x14ac:dyDescent="0.2">
      <c r="A24" s="16"/>
      <c r="B24" s="95" t="s">
        <v>1</v>
      </c>
      <c r="C24" s="15" t="s">
        <v>2</v>
      </c>
      <c r="D24" s="15" t="s">
        <v>10</v>
      </c>
      <c r="E24" s="15" t="s">
        <v>11</v>
      </c>
      <c r="F24" s="96" t="s">
        <v>16</v>
      </c>
      <c r="G24" s="18"/>
      <c r="H24" s="32" t="s">
        <v>72</v>
      </c>
      <c r="I24" s="95" t="s">
        <v>77</v>
      </c>
      <c r="J24" s="17" t="s">
        <v>12</v>
      </c>
      <c r="K24" s="15" t="s">
        <v>13</v>
      </c>
      <c r="L24" s="95" t="s">
        <v>18</v>
      </c>
      <c r="M24" s="95" t="s">
        <v>19</v>
      </c>
      <c r="N24" s="32" t="s">
        <v>73</v>
      </c>
      <c r="O24" s="96" t="s">
        <v>20</v>
      </c>
      <c r="P24" s="32" t="s">
        <v>73</v>
      </c>
      <c r="Q24" s="32" t="s">
        <v>74</v>
      </c>
      <c r="R24" s="100" t="s">
        <v>21</v>
      </c>
      <c r="U24" s="52">
        <v>9.4009999999999998</v>
      </c>
      <c r="V24" s="47">
        <v>8.0009999999999994</v>
      </c>
      <c r="W24" s="25">
        <v>0.75</v>
      </c>
      <c r="X24" s="1"/>
      <c r="Y24" s="1"/>
      <c r="Z24" s="1"/>
      <c r="AA24" s="174"/>
      <c r="AB24" s="174"/>
      <c r="AC24" s="1"/>
      <c r="AD24" s="1"/>
      <c r="AE24" s="50">
        <v>73.40100000000001</v>
      </c>
      <c r="AF24" s="48">
        <v>61.400999999999996</v>
      </c>
      <c r="AG24" s="25">
        <v>0.75</v>
      </c>
    </row>
    <row r="25" spans="1:33" s="10" customFormat="1" ht="12.75" customHeight="1" x14ac:dyDescent="0.2">
      <c r="A25" s="55">
        <v>1</v>
      </c>
      <c r="B25" s="33" t="s">
        <v>57</v>
      </c>
      <c r="C25" s="122" t="s">
        <v>15</v>
      </c>
      <c r="D25" s="33">
        <v>7.8</v>
      </c>
      <c r="E25" s="33"/>
      <c r="F25" s="97">
        <f>IF(D25="","",SMALL(D25:E25,1))</f>
        <v>7.8</v>
      </c>
      <c r="G25" s="36">
        <f>IF(F25="",0,1)</f>
        <v>1</v>
      </c>
      <c r="H25" s="37">
        <f>IF(AND(ISTEXT(C25),ISNUMBER(F25)),IF(C25="f",VLOOKUP(F25,$U$7:$W$28,3),VLOOKUP(F25,$V$7:$W$28,2)),"")</f>
        <v>4.8</v>
      </c>
      <c r="I25" s="125">
        <f>IF(SUM(G25:G28)=4,SUM(F25:F28),"")</f>
        <v>31.9</v>
      </c>
      <c r="J25" s="128">
        <v>32</v>
      </c>
      <c r="K25" s="169">
        <v>30.7</v>
      </c>
      <c r="L25" s="117">
        <f>IF(K25="","",SMALL(J25:K25,1))</f>
        <v>30.7</v>
      </c>
      <c r="M25" s="150">
        <f>IF(ISERR(S25),"",L25-I25)</f>
        <v>-1.1999999999999993</v>
      </c>
      <c r="N25" s="164">
        <f>IF(K25="","",VLOOKUP(-M25,$AA$7:$AB$17,2))</f>
        <v>1.5</v>
      </c>
      <c r="O25" s="117">
        <f>IF(K25="","",SUM(J25:K25))</f>
        <v>62.7</v>
      </c>
      <c r="P25" s="151">
        <f>IF(O25="","",IF(C25="f",VLOOKUP(O25,$AE$7:$AG$28,3),VLOOKUP(O25,$AF$7:$AG$28,2)))</f>
        <v>5</v>
      </c>
      <c r="Q25" s="76">
        <v>2</v>
      </c>
      <c r="R25" s="42">
        <f>IF(K25="","",H25+N25+P25+Q25)</f>
        <v>13.3</v>
      </c>
      <c r="S25" s="168">
        <f>SUM(L25-I25)</f>
        <v>-1.1999999999999993</v>
      </c>
      <c r="U25" s="52">
        <v>9.5009999999999994</v>
      </c>
      <c r="V25" s="47">
        <v>8.1009999999999991</v>
      </c>
      <c r="W25" s="25">
        <v>0.5</v>
      </c>
      <c r="X25" s="1"/>
      <c r="Y25" s="1"/>
      <c r="Z25" s="1"/>
      <c r="AA25" s="170"/>
      <c r="AB25" s="170"/>
      <c r="AC25" s="1"/>
      <c r="AD25" s="1"/>
      <c r="AE25" s="50">
        <v>74.001000000000005</v>
      </c>
      <c r="AF25" s="48">
        <v>61.800999999999995</v>
      </c>
      <c r="AG25" s="25">
        <v>0.5</v>
      </c>
    </row>
    <row r="26" spans="1:33" s="10" customFormat="1" ht="12.75" customHeight="1" x14ac:dyDescent="0.2">
      <c r="A26" s="56">
        <v>2</v>
      </c>
      <c r="B26" s="34" t="s">
        <v>58</v>
      </c>
      <c r="C26" s="123"/>
      <c r="D26" s="34">
        <v>8</v>
      </c>
      <c r="E26" s="34"/>
      <c r="F26" s="98">
        <f>IF(D26="","",SMALL(D26:E26,1))</f>
        <v>8</v>
      </c>
      <c r="G26" s="38">
        <f>IF(F26="",0,1)</f>
        <v>1</v>
      </c>
      <c r="H26" s="39">
        <f>IF(AND(ISTEXT(C25),ISNUMBER(F26)),IF(C25="f",VLOOKUP(F26,$U$7:$W$28,3),VLOOKUP(F26,$V$7:$W$28,2)),"")</f>
        <v>4.5</v>
      </c>
      <c r="I26" s="126"/>
      <c r="J26" s="128"/>
      <c r="K26" s="169"/>
      <c r="L26" s="118"/>
      <c r="M26" s="150"/>
      <c r="N26" s="165"/>
      <c r="O26" s="118"/>
      <c r="P26" s="151"/>
      <c r="Q26" s="78">
        <v>2</v>
      </c>
      <c r="R26" s="43">
        <f>IF(K25="","",H26+N25+P25+Q26)</f>
        <v>13</v>
      </c>
      <c r="U26" s="52">
        <v>9.6009999999999991</v>
      </c>
      <c r="V26" s="47">
        <v>8.3010000000000002</v>
      </c>
      <c r="W26" s="25">
        <v>0.25</v>
      </c>
      <c r="X26" s="1"/>
      <c r="Y26" s="1"/>
      <c r="Z26" s="1"/>
      <c r="AA26" s="13"/>
      <c r="AB26" s="13"/>
      <c r="AC26" s="1"/>
      <c r="AD26" s="1"/>
      <c r="AE26" s="50">
        <v>74.600999999999999</v>
      </c>
      <c r="AF26" s="48">
        <v>62.201000000000001</v>
      </c>
      <c r="AG26" s="25">
        <v>0.25</v>
      </c>
    </row>
    <row r="27" spans="1:33" s="10" customFormat="1" ht="12.75" customHeight="1" x14ac:dyDescent="0.2">
      <c r="A27" s="56">
        <v>3</v>
      </c>
      <c r="B27" s="34" t="s">
        <v>59</v>
      </c>
      <c r="C27" s="123"/>
      <c r="D27" s="34">
        <v>8.1999999999999993</v>
      </c>
      <c r="E27" s="34"/>
      <c r="F27" s="98">
        <f>IF(D27="","",SMALL(D27:E27,1))</f>
        <v>8.1999999999999993</v>
      </c>
      <c r="G27" s="38">
        <f>IF(F27="",0,1)</f>
        <v>1</v>
      </c>
      <c r="H27" s="39">
        <f>IF(AND(ISTEXT(C25),ISNUMBER(F27)),IF(C25="f",VLOOKUP(F27,$U$7:$W$28,3),VLOOKUP(F27,$V$7:$W$28,2)),"")</f>
        <v>4</v>
      </c>
      <c r="I27" s="126"/>
      <c r="J27" s="128"/>
      <c r="K27" s="169"/>
      <c r="L27" s="118"/>
      <c r="M27" s="150"/>
      <c r="N27" s="165"/>
      <c r="O27" s="118"/>
      <c r="P27" s="151"/>
      <c r="Q27" s="78">
        <v>2</v>
      </c>
      <c r="R27" s="43">
        <f>IF(K25="","",H27+N25+P25+Q27)</f>
        <v>12.5</v>
      </c>
      <c r="U27" s="52">
        <v>9.8010000000000002</v>
      </c>
      <c r="V27" s="47">
        <v>8.6009999999999991</v>
      </c>
      <c r="W27" s="25">
        <v>0</v>
      </c>
      <c r="X27" s="1"/>
      <c r="Y27" s="1"/>
      <c r="Z27" s="1"/>
      <c r="AA27" s="13"/>
      <c r="AB27" s="13"/>
      <c r="AC27" s="1"/>
      <c r="AD27" s="1"/>
      <c r="AE27" s="50">
        <v>75.201000000000008</v>
      </c>
      <c r="AF27" s="48">
        <v>62.600999999999999</v>
      </c>
      <c r="AG27" s="25">
        <v>0</v>
      </c>
    </row>
    <row r="28" spans="1:33" s="10" customFormat="1" ht="12.75" customHeight="1" x14ac:dyDescent="0.2">
      <c r="A28" s="57">
        <v>4</v>
      </c>
      <c r="B28" s="35" t="s">
        <v>60</v>
      </c>
      <c r="C28" s="124"/>
      <c r="D28" s="35">
        <v>7.9</v>
      </c>
      <c r="E28" s="35"/>
      <c r="F28" s="99">
        <f>IF(D28="","",SMALL(D28:E28,1))</f>
        <v>7.9</v>
      </c>
      <c r="G28" s="40">
        <f>IF(F28="",0,1)</f>
        <v>1</v>
      </c>
      <c r="H28" s="41">
        <f>IF(AND(ISTEXT(C25),ISNUMBER(F28)),IF(C25="f",VLOOKUP(F28,$U$7:$W$28,3),VLOOKUP(F28,$V$7:$W$28,2)),"")</f>
        <v>4.5</v>
      </c>
      <c r="I28" s="127"/>
      <c r="J28" s="128"/>
      <c r="K28" s="169"/>
      <c r="L28" s="119"/>
      <c r="M28" s="150"/>
      <c r="N28" s="166"/>
      <c r="O28" s="119"/>
      <c r="P28" s="151"/>
      <c r="Q28" s="79">
        <v>2</v>
      </c>
      <c r="R28" s="58">
        <f>IF(K25="","",H28+N25+P25+Q28)</f>
        <v>13</v>
      </c>
      <c r="U28" s="52">
        <v>10.200999999999999</v>
      </c>
      <c r="V28" s="47">
        <v>9.0009999999999994</v>
      </c>
      <c r="W28" s="25">
        <v>0</v>
      </c>
      <c r="X28" s="1"/>
      <c r="Y28" s="1"/>
      <c r="Z28" s="1"/>
      <c r="AA28" s="13"/>
      <c r="AB28" s="13"/>
      <c r="AC28" s="1"/>
      <c r="AD28" s="1"/>
      <c r="AE28" s="50">
        <v>75.801000000000002</v>
      </c>
      <c r="AF28" s="48">
        <v>63.000999999999998</v>
      </c>
      <c r="AG28" s="25">
        <v>0</v>
      </c>
    </row>
    <row r="29" spans="1:33" s="10" customFormat="1" x14ac:dyDescent="0.2">
      <c r="A29" s="19"/>
      <c r="B29" s="19"/>
      <c r="D29" s="19"/>
      <c r="F29" s="24"/>
      <c r="G29" s="24"/>
      <c r="L29" s="23"/>
      <c r="M29" s="23"/>
      <c r="R29" s="22"/>
      <c r="AA29" s="13"/>
      <c r="AB29" s="13"/>
    </row>
    <row r="30" spans="1:33" ht="36.75" customHeight="1" x14ac:dyDescent="0.2">
      <c r="A30" s="16"/>
      <c r="B30" s="95" t="s">
        <v>1</v>
      </c>
      <c r="C30" s="15" t="s">
        <v>2</v>
      </c>
      <c r="D30" s="15" t="s">
        <v>10</v>
      </c>
      <c r="E30" s="15" t="s">
        <v>11</v>
      </c>
      <c r="F30" s="96" t="s">
        <v>16</v>
      </c>
      <c r="G30" s="18"/>
      <c r="H30" s="32" t="s">
        <v>72</v>
      </c>
      <c r="I30" s="95" t="s">
        <v>77</v>
      </c>
      <c r="J30" s="17" t="s">
        <v>12</v>
      </c>
      <c r="K30" s="15" t="s">
        <v>13</v>
      </c>
      <c r="L30" s="95" t="s">
        <v>18</v>
      </c>
      <c r="M30" s="95" t="s">
        <v>19</v>
      </c>
      <c r="N30" s="32" t="s">
        <v>73</v>
      </c>
      <c r="O30" s="96" t="s">
        <v>20</v>
      </c>
      <c r="P30" s="32" t="s">
        <v>73</v>
      </c>
      <c r="Q30" s="32" t="s">
        <v>74</v>
      </c>
      <c r="R30" s="100" t="s">
        <v>21</v>
      </c>
      <c r="AA30" s="13"/>
      <c r="AB30" s="13"/>
    </row>
    <row r="31" spans="1:33" ht="12.75" customHeight="1" x14ac:dyDescent="0.2">
      <c r="A31" s="55">
        <v>1</v>
      </c>
      <c r="B31" s="33" t="s">
        <v>57</v>
      </c>
      <c r="C31" s="122" t="s">
        <v>15</v>
      </c>
      <c r="D31" s="33">
        <v>7.8</v>
      </c>
      <c r="E31" s="33"/>
      <c r="F31" s="97">
        <f>IF(D31="","",SMALL(D31:E31,1))</f>
        <v>7.8</v>
      </c>
      <c r="G31" s="36">
        <f>IF(F31="",0,1)</f>
        <v>1</v>
      </c>
      <c r="H31" s="37">
        <f>IF(AND(ISTEXT(C31),ISNUMBER(F31)),IF(C31="f",VLOOKUP(F31,$U$7:$W$28,3),VLOOKUP(F31,$V$7:$W$28,2)),"")</f>
        <v>4.8</v>
      </c>
      <c r="I31" s="125">
        <f>IF(SUM(G31:G34)=4,SUM(F31:F34),"")</f>
        <v>31.9</v>
      </c>
      <c r="J31" s="128">
        <v>32</v>
      </c>
      <c r="K31" s="128">
        <v>30.6</v>
      </c>
      <c r="L31" s="117">
        <f>IF(K31="","",SMALL(J31:K31,1))</f>
        <v>30.6</v>
      </c>
      <c r="M31" s="150">
        <f>IF(ISERR(S31),"",L31-I31)</f>
        <v>-1.2999999999999972</v>
      </c>
      <c r="N31" s="164">
        <f>IF(K31="","",VLOOKUP(-M31,$AA$7:$AB$17,2))</f>
        <v>2</v>
      </c>
      <c r="O31" s="117">
        <f>IF(K31="","",SUM(J31:K31))</f>
        <v>62.6</v>
      </c>
      <c r="P31" s="151">
        <f>IF(O31="","",IF(C31="f",VLOOKUP(O31,$AE$7:$AG$28,3),VLOOKUP(O31,$AF$7:$AG$28,2)))</f>
        <v>5</v>
      </c>
      <c r="Q31" s="76">
        <v>2</v>
      </c>
      <c r="R31" s="43">
        <f>IF(K31="","",H31+N31+P31+Q31)</f>
        <v>13.8</v>
      </c>
      <c r="S31" s="54">
        <f>SUM(L31-I31)</f>
        <v>-1.2999999999999972</v>
      </c>
      <c r="AA31" s="13"/>
      <c r="AB31" s="13"/>
    </row>
    <row r="32" spans="1:33" ht="12.75" customHeight="1" x14ac:dyDescent="0.2">
      <c r="A32" s="56">
        <v>2</v>
      </c>
      <c r="B32" s="34" t="s">
        <v>58</v>
      </c>
      <c r="C32" s="123"/>
      <c r="D32" s="34">
        <v>8</v>
      </c>
      <c r="E32" s="34"/>
      <c r="F32" s="98">
        <f>IF(D32="","",SMALL(D32:E32,1))</f>
        <v>8</v>
      </c>
      <c r="G32" s="38">
        <f>IF(F32="",0,1)</f>
        <v>1</v>
      </c>
      <c r="H32" s="39">
        <f>IF(AND(ISTEXT(C31),ISNUMBER(F32)),IF(C31="f",VLOOKUP(F32,$U$7:$W$28,3),VLOOKUP(F32,$V$7:$W$28,2)),"")</f>
        <v>4.5</v>
      </c>
      <c r="I32" s="126"/>
      <c r="J32" s="128"/>
      <c r="K32" s="128"/>
      <c r="L32" s="118"/>
      <c r="M32" s="150"/>
      <c r="N32" s="165"/>
      <c r="O32" s="118"/>
      <c r="P32" s="151"/>
      <c r="Q32" s="78">
        <v>2</v>
      </c>
      <c r="R32" s="43">
        <f>IF(K31="","",H32+N31+P31+Q32)</f>
        <v>13.5</v>
      </c>
      <c r="AA32" s="13"/>
      <c r="AB32" s="13"/>
    </row>
    <row r="33" spans="1:28" ht="12.75" customHeight="1" x14ac:dyDescent="0.2">
      <c r="A33" s="56">
        <v>3</v>
      </c>
      <c r="B33" s="34" t="s">
        <v>59</v>
      </c>
      <c r="C33" s="123"/>
      <c r="D33" s="34">
        <v>8.1999999999999993</v>
      </c>
      <c r="E33" s="34"/>
      <c r="F33" s="98">
        <f>IF(D33="","",SMALL(D33:E33,1))</f>
        <v>8.1999999999999993</v>
      </c>
      <c r="G33" s="38">
        <f>IF(F33="",0,1)</f>
        <v>1</v>
      </c>
      <c r="H33" s="39">
        <f>IF(AND(ISTEXT(C31),ISNUMBER(F33)),IF(C31="f",VLOOKUP(F33,$U$7:$W$28,3),VLOOKUP(F33,$V$7:$W$28,2)),"")</f>
        <v>4</v>
      </c>
      <c r="I33" s="126"/>
      <c r="J33" s="128"/>
      <c r="K33" s="128"/>
      <c r="L33" s="118"/>
      <c r="M33" s="150"/>
      <c r="N33" s="165"/>
      <c r="O33" s="118"/>
      <c r="P33" s="151"/>
      <c r="Q33" s="78">
        <v>2</v>
      </c>
      <c r="R33" s="43">
        <f>IF(K31="","",H33+N31+P31+Q33)</f>
        <v>13</v>
      </c>
      <c r="AA33" s="13"/>
      <c r="AB33" s="13"/>
    </row>
    <row r="34" spans="1:28" s="2" customFormat="1" ht="12.75" customHeight="1" x14ac:dyDescent="0.2">
      <c r="A34" s="57">
        <v>4</v>
      </c>
      <c r="B34" s="35" t="s">
        <v>60</v>
      </c>
      <c r="C34" s="124"/>
      <c r="D34" s="35">
        <v>7.9</v>
      </c>
      <c r="E34" s="35"/>
      <c r="F34" s="99">
        <f>IF(D34="","",SMALL(D34:E34,1))</f>
        <v>7.9</v>
      </c>
      <c r="G34" s="40">
        <f>IF(F34="",0,1)</f>
        <v>1</v>
      </c>
      <c r="H34" s="41">
        <f>IF(AND(ISTEXT(C31),ISNUMBER(F34)),IF(C31="f",VLOOKUP(F34,$U$7:$W$28,3),VLOOKUP(F34,$V$7:$W$28,2)),"")</f>
        <v>4.5</v>
      </c>
      <c r="I34" s="127"/>
      <c r="J34" s="128"/>
      <c r="K34" s="128"/>
      <c r="L34" s="119"/>
      <c r="M34" s="150"/>
      <c r="N34" s="166"/>
      <c r="O34" s="119"/>
      <c r="P34" s="151"/>
      <c r="Q34" s="79">
        <v>2</v>
      </c>
      <c r="R34" s="43">
        <f>IF(K31="","",H34+N31+P31+Q34)</f>
        <v>13.5</v>
      </c>
      <c r="S34" s="22"/>
      <c r="U34" s="74">
        <v>0</v>
      </c>
      <c r="V34" s="74">
        <v>0</v>
      </c>
      <c r="W34" s="75">
        <v>5</v>
      </c>
      <c r="X34" s="72"/>
      <c r="Y34" s="72"/>
      <c r="Z34" s="72"/>
      <c r="AA34" s="13"/>
      <c r="AB34" s="13"/>
    </row>
    <row r="35" spans="1:28" s="10" customFormat="1" x14ac:dyDescent="0.2">
      <c r="A35" s="19"/>
      <c r="B35" s="19"/>
      <c r="D35" s="19"/>
      <c r="K35" s="23"/>
      <c r="L35" s="23"/>
      <c r="O35" s="22"/>
      <c r="Q35" s="22"/>
      <c r="U35" s="74">
        <v>8.0009999999999994</v>
      </c>
      <c r="V35" s="74">
        <v>6.601</v>
      </c>
      <c r="W35" s="75">
        <v>4.75</v>
      </c>
      <c r="X35" s="73"/>
      <c r="Y35" s="73"/>
      <c r="Z35" s="73"/>
      <c r="AA35" s="13"/>
      <c r="AB35" s="13"/>
    </row>
    <row r="36" spans="1:28" s="10" customFormat="1" ht="36" x14ac:dyDescent="0.2">
      <c r="A36" s="16"/>
      <c r="B36" s="95" t="s">
        <v>1</v>
      </c>
      <c r="C36" s="15" t="s">
        <v>2</v>
      </c>
      <c r="D36" s="15" t="s">
        <v>10</v>
      </c>
      <c r="E36" s="15" t="s">
        <v>11</v>
      </c>
      <c r="F36" s="96" t="s">
        <v>16</v>
      </c>
      <c r="G36" s="18"/>
      <c r="H36" s="32" t="s">
        <v>72</v>
      </c>
      <c r="I36" s="95" t="s">
        <v>77</v>
      </c>
      <c r="J36" s="17" t="s">
        <v>12</v>
      </c>
      <c r="K36" s="15" t="s">
        <v>13</v>
      </c>
      <c r="L36" s="95" t="s">
        <v>18</v>
      </c>
      <c r="M36" s="95" t="s">
        <v>19</v>
      </c>
      <c r="N36" s="32" t="s">
        <v>73</v>
      </c>
      <c r="O36" s="96" t="s">
        <v>20</v>
      </c>
      <c r="P36" s="32" t="s">
        <v>73</v>
      </c>
      <c r="Q36" s="32" t="s">
        <v>74</v>
      </c>
      <c r="R36" s="100" t="s">
        <v>21</v>
      </c>
      <c r="U36" s="74">
        <v>8.1009999999999991</v>
      </c>
      <c r="V36" s="74">
        <v>6.7010000000000005</v>
      </c>
      <c r="W36" s="75">
        <v>4.5</v>
      </c>
      <c r="X36" s="73"/>
      <c r="Y36" s="73"/>
      <c r="Z36" s="73"/>
      <c r="AA36" s="13"/>
      <c r="AB36" s="13"/>
    </row>
    <row r="37" spans="1:28" s="10" customFormat="1" ht="12.75" customHeight="1" x14ac:dyDescent="0.2">
      <c r="A37" s="55">
        <v>1</v>
      </c>
      <c r="B37" s="33" t="s">
        <v>57</v>
      </c>
      <c r="C37" s="122" t="s">
        <v>15</v>
      </c>
      <c r="D37" s="33">
        <v>7.8</v>
      </c>
      <c r="E37" s="33"/>
      <c r="F37" s="97">
        <f>IF(D37="","",SMALL(D37:E37,1))</f>
        <v>7.8</v>
      </c>
      <c r="G37" s="36">
        <f>IF(F37="",0,1)</f>
        <v>1</v>
      </c>
      <c r="H37" s="37">
        <f>IF(AND(ISTEXT(C37),ISNUMBER(F37)),IF(C37="f",VLOOKUP(F37,$U$7:$W$28,3),VLOOKUP(F37,$V$7:$W$28,2)),"")</f>
        <v>4.8</v>
      </c>
      <c r="I37" s="125">
        <f>IF(SUM(G37:G40)=4,SUM(F37:F40),"")</f>
        <v>31.9</v>
      </c>
      <c r="J37" s="128">
        <v>32</v>
      </c>
      <c r="K37" s="128">
        <v>30.4</v>
      </c>
      <c r="L37" s="117">
        <f>IF(K37="","",SMALL(J37:K37,1))</f>
        <v>30.4</v>
      </c>
      <c r="M37" s="150">
        <f>IF(ISERR(S37),"",L37-I37)</f>
        <v>-1.5</v>
      </c>
      <c r="N37" s="114">
        <f>IF(K37="","",VLOOKUP(-M37,$AA$7:$AB$17,2))</f>
        <v>3</v>
      </c>
      <c r="O37" s="117">
        <f>IF(K37="","",SUM(J37:K37))</f>
        <v>62.4</v>
      </c>
      <c r="P37" s="151">
        <f>IF(O37="","",IF(C37="f",VLOOKUP(O37,$AE$7:$AG$28,3),VLOOKUP(O37,$AF$7:$AG$28,2)))</f>
        <v>5</v>
      </c>
      <c r="Q37" s="76">
        <v>2</v>
      </c>
      <c r="R37" s="42">
        <f>IF(K37="","",H37+N37+P37+Q37)</f>
        <v>14.8</v>
      </c>
      <c r="S37" s="54">
        <f>SUM(L37-I37)</f>
        <v>-1.5</v>
      </c>
      <c r="U37" s="74">
        <v>8.2009999999999987</v>
      </c>
      <c r="V37" s="74">
        <v>6.8010000000000002</v>
      </c>
      <c r="W37" s="75">
        <v>4.25</v>
      </c>
      <c r="X37" s="73"/>
      <c r="Y37" s="73"/>
      <c r="Z37" s="73"/>
      <c r="AA37" s="73"/>
    </row>
    <row r="38" spans="1:28" s="10" customFormat="1" ht="12.75" customHeight="1" x14ac:dyDescent="0.2">
      <c r="A38" s="56">
        <v>2</v>
      </c>
      <c r="B38" s="34" t="s">
        <v>58</v>
      </c>
      <c r="C38" s="123"/>
      <c r="D38" s="34">
        <v>8</v>
      </c>
      <c r="E38" s="34"/>
      <c r="F38" s="98">
        <f>IF(D38="","",SMALL(D38:E38,1))</f>
        <v>8</v>
      </c>
      <c r="G38" s="38">
        <f>IF(F38="",0,1)</f>
        <v>1</v>
      </c>
      <c r="H38" s="39">
        <f>IF(AND(ISTEXT(C37),ISNUMBER(F38)),IF(C37="f",VLOOKUP(F38,$U$7:$W$28,3),VLOOKUP(F38,$V$7:$W$28,2)),"")</f>
        <v>4.5</v>
      </c>
      <c r="I38" s="126"/>
      <c r="J38" s="128"/>
      <c r="K38" s="128"/>
      <c r="L38" s="118"/>
      <c r="M38" s="150"/>
      <c r="N38" s="115"/>
      <c r="O38" s="118"/>
      <c r="P38" s="151"/>
      <c r="Q38" s="78">
        <v>2</v>
      </c>
      <c r="R38" s="43">
        <f>IF(K37="","",H38+N37+P37+Q38)</f>
        <v>14.5</v>
      </c>
      <c r="U38" s="74">
        <v>8.3010000000000002</v>
      </c>
      <c r="V38" s="74">
        <v>6.9010000000000007</v>
      </c>
      <c r="W38" s="75">
        <v>4</v>
      </c>
      <c r="X38" s="73"/>
      <c r="Y38" s="73"/>
      <c r="Z38" s="73"/>
      <c r="AA38" s="73"/>
    </row>
    <row r="39" spans="1:28" s="10" customFormat="1" ht="12.75" customHeight="1" x14ac:dyDescent="0.2">
      <c r="A39" s="56">
        <v>3</v>
      </c>
      <c r="B39" s="34" t="s">
        <v>59</v>
      </c>
      <c r="C39" s="123"/>
      <c r="D39" s="34">
        <v>8.1999999999999993</v>
      </c>
      <c r="E39" s="34"/>
      <c r="F39" s="98">
        <f>IF(D39="","",SMALL(D39:E39,1))</f>
        <v>8.1999999999999993</v>
      </c>
      <c r="G39" s="38">
        <f>IF(F39="",0,1)</f>
        <v>1</v>
      </c>
      <c r="H39" s="39">
        <f>IF(AND(ISTEXT(C37),ISNUMBER(F39)),IF(C37="f",VLOOKUP(F39,$U$7:$W$28,3),VLOOKUP(F39,$V$7:$W$28,2)),"")</f>
        <v>4</v>
      </c>
      <c r="I39" s="126"/>
      <c r="J39" s="128"/>
      <c r="K39" s="128"/>
      <c r="L39" s="118"/>
      <c r="M39" s="150"/>
      <c r="N39" s="115"/>
      <c r="O39" s="118"/>
      <c r="P39" s="151"/>
      <c r="Q39" s="78">
        <v>2</v>
      </c>
      <c r="R39" s="43">
        <f>IF(K37="","",H39+N37+P37+Q39)</f>
        <v>14</v>
      </c>
      <c r="U39" s="74">
        <v>8.4009999999999998</v>
      </c>
      <c r="V39" s="74">
        <v>7.0010000000000003</v>
      </c>
      <c r="W39" s="75">
        <v>3.75</v>
      </c>
      <c r="X39" s="73"/>
      <c r="Y39" s="73"/>
      <c r="Z39" s="73"/>
      <c r="AA39" s="73"/>
    </row>
    <row r="40" spans="1:28" s="10" customFormat="1" ht="12.75" customHeight="1" x14ac:dyDescent="0.2">
      <c r="A40" s="57">
        <v>4</v>
      </c>
      <c r="B40" s="35" t="s">
        <v>60</v>
      </c>
      <c r="C40" s="124"/>
      <c r="D40" s="35">
        <v>7.9</v>
      </c>
      <c r="E40" s="35"/>
      <c r="F40" s="99">
        <f>IF(D40="","",SMALL(D40:E40,1))</f>
        <v>7.9</v>
      </c>
      <c r="G40" s="40">
        <f>IF(F40="",0,1)</f>
        <v>1</v>
      </c>
      <c r="H40" s="41">
        <f>IF(AND(ISTEXT(C37),ISNUMBER(F40)),IF(C37="f",VLOOKUP(F40,$U$7:$W$28,3),VLOOKUP(F40,$V$7:$W$28,2)),"")</f>
        <v>4.5</v>
      </c>
      <c r="I40" s="127"/>
      <c r="J40" s="128"/>
      <c r="K40" s="128"/>
      <c r="L40" s="119"/>
      <c r="M40" s="150"/>
      <c r="N40" s="116"/>
      <c r="O40" s="119"/>
      <c r="P40" s="151"/>
      <c r="Q40" s="79">
        <v>2</v>
      </c>
      <c r="R40" s="58">
        <f>IF(K37="","",H40+N37+P37+Q40)</f>
        <v>14.5</v>
      </c>
      <c r="U40" s="74">
        <v>8.5009999999999994</v>
      </c>
      <c r="V40" s="74">
        <v>7.101</v>
      </c>
      <c r="W40" s="75">
        <v>3.5</v>
      </c>
      <c r="X40" s="73"/>
      <c r="Y40" s="73"/>
      <c r="Z40" s="73"/>
      <c r="AA40" s="73"/>
    </row>
    <row r="41" spans="1:28" s="10" customFormat="1" x14ac:dyDescent="0.2">
      <c r="A41" s="19"/>
      <c r="B41" s="19"/>
      <c r="D41" s="19"/>
      <c r="K41" s="23"/>
      <c r="L41" s="23"/>
      <c r="O41" s="22"/>
      <c r="Q41" s="22"/>
      <c r="U41" s="74">
        <v>8.6009999999999991</v>
      </c>
      <c r="V41" s="74">
        <v>7.2010000000000005</v>
      </c>
      <c r="W41" s="75">
        <v>3.25</v>
      </c>
      <c r="X41" s="73"/>
      <c r="Y41" s="73"/>
      <c r="Z41" s="73"/>
      <c r="AA41" s="13"/>
      <c r="AB41" s="13"/>
    </row>
    <row r="42" spans="1:28" s="10" customFormat="1" ht="36" x14ac:dyDescent="0.2">
      <c r="A42" s="16"/>
      <c r="B42" s="95" t="s">
        <v>1</v>
      </c>
      <c r="C42" s="15" t="s">
        <v>2</v>
      </c>
      <c r="D42" s="15" t="s">
        <v>10</v>
      </c>
      <c r="E42" s="15" t="s">
        <v>11</v>
      </c>
      <c r="F42" s="96" t="s">
        <v>16</v>
      </c>
      <c r="G42" s="18"/>
      <c r="H42" s="32" t="s">
        <v>72</v>
      </c>
      <c r="I42" s="95" t="s">
        <v>17</v>
      </c>
      <c r="J42" s="17" t="s">
        <v>12</v>
      </c>
      <c r="K42" s="15" t="s">
        <v>13</v>
      </c>
      <c r="L42" s="95" t="s">
        <v>18</v>
      </c>
      <c r="M42" s="95" t="s">
        <v>19</v>
      </c>
      <c r="N42" s="32" t="s">
        <v>73</v>
      </c>
      <c r="O42" s="96" t="s">
        <v>20</v>
      </c>
      <c r="P42" s="32" t="s">
        <v>73</v>
      </c>
      <c r="Q42" s="32" t="s">
        <v>74</v>
      </c>
      <c r="R42" s="100" t="s">
        <v>21</v>
      </c>
      <c r="U42" s="74">
        <v>8.7009999999999987</v>
      </c>
      <c r="V42" s="74">
        <v>7.3010000000000002</v>
      </c>
      <c r="W42" s="75">
        <v>3</v>
      </c>
      <c r="X42" s="73"/>
      <c r="Y42" s="73"/>
      <c r="Z42" s="73"/>
      <c r="AA42" s="13"/>
      <c r="AB42" s="13"/>
    </row>
    <row r="43" spans="1:28" s="10" customFormat="1" ht="12.75" customHeight="1" x14ac:dyDescent="0.2">
      <c r="A43" s="8">
        <v>1</v>
      </c>
      <c r="B43" s="33" t="s">
        <v>57</v>
      </c>
      <c r="C43" s="122" t="s">
        <v>15</v>
      </c>
      <c r="D43" s="33">
        <v>7.8</v>
      </c>
      <c r="E43" s="33"/>
      <c r="F43" s="97">
        <f>IF(D43="","",SMALL(D43:E43,1))</f>
        <v>7.8</v>
      </c>
      <c r="G43" s="36">
        <f>IF(F43="",0,1)</f>
        <v>1</v>
      </c>
      <c r="H43" s="37">
        <f>IF(AND(ISTEXT(C43),ISNUMBER(F43)),IF(C43="f",VLOOKUP(F43,$U$7:$W$28,3),VLOOKUP(F43,$V$7:$W$28,2)),"")</f>
        <v>4.8</v>
      </c>
      <c r="I43" s="125">
        <f>IF(SUM(G43:G46)=4,SUM(F43:F46),"")</f>
        <v>31.9</v>
      </c>
      <c r="J43" s="128">
        <v>32</v>
      </c>
      <c r="K43" s="128">
        <v>30.3</v>
      </c>
      <c r="L43" s="117">
        <f>IF(K43="","",SMALL(J43:K43,1))</f>
        <v>30.3</v>
      </c>
      <c r="M43" s="150">
        <f>IF(ISERR(S43),"",L43-I43)</f>
        <v>-1.5999999999999979</v>
      </c>
      <c r="N43" s="164">
        <f>IF(K43="","",VLOOKUP(-M43,$AA$7:$AB$17,2))</f>
        <v>3</v>
      </c>
      <c r="O43" s="117">
        <f>IF(K43="","",SUM(J43:K43))</f>
        <v>62.3</v>
      </c>
      <c r="P43" s="151">
        <f>IF(O43="","",IF(C43="f",VLOOKUP(O43,$AE$7:$AG$28,3),VLOOKUP(O43,$AF$7:$AG$28,2)))</f>
        <v>5</v>
      </c>
      <c r="Q43" s="76">
        <v>2</v>
      </c>
      <c r="R43" s="43">
        <f>IF(K43="","",H43+N43+P43+Q43)</f>
        <v>14.8</v>
      </c>
      <c r="S43" s="54">
        <f>SUM(L43-I43)</f>
        <v>-1.5999999999999979</v>
      </c>
      <c r="U43" s="74">
        <v>8.8010000000000002</v>
      </c>
      <c r="V43" s="74">
        <v>7.4010000000000007</v>
      </c>
      <c r="W43" s="75">
        <v>2.75</v>
      </c>
      <c r="X43" s="73"/>
      <c r="Y43" s="73"/>
      <c r="Z43" s="73"/>
      <c r="AA43" s="13"/>
      <c r="AB43" s="13"/>
    </row>
    <row r="44" spans="1:28" s="10" customFormat="1" ht="12.75" customHeight="1" x14ac:dyDescent="0.2">
      <c r="A44" s="8">
        <v>2</v>
      </c>
      <c r="B44" s="34" t="s">
        <v>58</v>
      </c>
      <c r="C44" s="123"/>
      <c r="D44" s="34">
        <v>8</v>
      </c>
      <c r="E44" s="34"/>
      <c r="F44" s="98">
        <f>IF(D44="","",SMALL(D44:E44,1))</f>
        <v>8</v>
      </c>
      <c r="G44" s="38">
        <f>IF(F44="",0,1)</f>
        <v>1</v>
      </c>
      <c r="H44" s="39">
        <f>IF(AND(ISTEXT(C43),ISNUMBER(F44)),IF(C43="f",VLOOKUP(F44,$U$7:$W$28,3),VLOOKUP(F44,$V$7:$W$28,2)),"")</f>
        <v>4.5</v>
      </c>
      <c r="I44" s="126"/>
      <c r="J44" s="128"/>
      <c r="K44" s="128"/>
      <c r="L44" s="118"/>
      <c r="M44" s="150"/>
      <c r="N44" s="165"/>
      <c r="O44" s="118"/>
      <c r="P44" s="151"/>
      <c r="Q44" s="78">
        <v>2</v>
      </c>
      <c r="R44" s="43">
        <f>IF(K43="","",H44+N43+P43+Q44)</f>
        <v>14.5</v>
      </c>
      <c r="U44" s="74">
        <v>8.9009999999999998</v>
      </c>
      <c r="V44" s="74">
        <v>7.5010000000000003</v>
      </c>
      <c r="W44" s="75">
        <v>2.5</v>
      </c>
      <c r="X44" s="73"/>
      <c r="Y44" s="73"/>
      <c r="Z44" s="73"/>
      <c r="AA44" s="13"/>
      <c r="AB44" s="13"/>
    </row>
    <row r="45" spans="1:28" s="10" customFormat="1" ht="12.75" customHeight="1" x14ac:dyDescent="0.2">
      <c r="A45" s="8">
        <v>3</v>
      </c>
      <c r="B45" s="34" t="s">
        <v>59</v>
      </c>
      <c r="C45" s="123"/>
      <c r="D45" s="34">
        <v>8.1999999999999993</v>
      </c>
      <c r="E45" s="34"/>
      <c r="F45" s="98">
        <f>IF(D45="","",SMALL(D45:E45,1))</f>
        <v>8.1999999999999993</v>
      </c>
      <c r="G45" s="38">
        <f>IF(F45="",0,1)</f>
        <v>1</v>
      </c>
      <c r="H45" s="39">
        <f>IF(AND(ISTEXT(C43),ISNUMBER(F45)),IF(C43="f",VLOOKUP(F45,$U$7:$W$28,3),VLOOKUP(F45,$V$7:$W$28,2)),"")</f>
        <v>4</v>
      </c>
      <c r="I45" s="126"/>
      <c r="J45" s="128"/>
      <c r="K45" s="128"/>
      <c r="L45" s="118"/>
      <c r="M45" s="150"/>
      <c r="N45" s="165"/>
      <c r="O45" s="118"/>
      <c r="P45" s="151"/>
      <c r="Q45" s="78">
        <v>2</v>
      </c>
      <c r="R45" s="43">
        <f>IF(K43="","",H45+N43+P43+Q45)</f>
        <v>14</v>
      </c>
      <c r="U45" s="74">
        <v>9.0009999999999994</v>
      </c>
      <c r="V45" s="74">
        <v>7.601</v>
      </c>
      <c r="W45" s="75">
        <v>2.25</v>
      </c>
      <c r="X45" s="73"/>
      <c r="Y45" s="73"/>
      <c r="Z45" s="73"/>
      <c r="AA45" s="13"/>
      <c r="AB45" s="13"/>
    </row>
    <row r="46" spans="1:28" s="10" customFormat="1" ht="12.75" customHeight="1" x14ac:dyDescent="0.2">
      <c r="A46" s="8">
        <v>4</v>
      </c>
      <c r="B46" s="35" t="s">
        <v>60</v>
      </c>
      <c r="C46" s="124"/>
      <c r="D46" s="35">
        <v>7.9</v>
      </c>
      <c r="E46" s="35"/>
      <c r="F46" s="99">
        <f>IF(D46="","",SMALL(D46:E46,1))</f>
        <v>7.9</v>
      </c>
      <c r="G46" s="40">
        <f>IF(F46="",0,1)</f>
        <v>1</v>
      </c>
      <c r="H46" s="41">
        <f>IF(AND(ISTEXT(C43),ISNUMBER(F46)),IF(C43="f",VLOOKUP(F46,$U$7:$W$28,3),VLOOKUP(F46,$V$7:$W$28,2)),"")</f>
        <v>4.5</v>
      </c>
      <c r="I46" s="127"/>
      <c r="J46" s="128"/>
      <c r="K46" s="128"/>
      <c r="L46" s="119"/>
      <c r="M46" s="150"/>
      <c r="N46" s="166"/>
      <c r="O46" s="119"/>
      <c r="P46" s="151"/>
      <c r="Q46" s="79">
        <v>2</v>
      </c>
      <c r="R46" s="43">
        <f>IF(K43="","",H46+N43+P43+Q46)</f>
        <v>14.5</v>
      </c>
      <c r="U46" s="74">
        <v>9.1009999999999991</v>
      </c>
      <c r="V46" s="74">
        <v>7.7010000000000005</v>
      </c>
      <c r="W46" s="75">
        <v>2</v>
      </c>
      <c r="X46" s="73"/>
      <c r="Y46" s="73"/>
      <c r="Z46" s="73"/>
      <c r="AA46" s="13"/>
      <c r="AB46" s="13"/>
    </row>
    <row r="47" spans="1:28" s="10" customFormat="1" x14ac:dyDescent="0.2">
      <c r="A47" s="19"/>
      <c r="B47" s="19"/>
      <c r="D47" s="19"/>
      <c r="K47" s="23"/>
      <c r="L47" s="23"/>
      <c r="O47" s="22"/>
      <c r="Q47" s="22"/>
      <c r="U47" s="74">
        <v>9.2009999999999987</v>
      </c>
      <c r="V47" s="74">
        <v>7.8010000000000002</v>
      </c>
      <c r="W47" s="75">
        <v>1.75</v>
      </c>
      <c r="X47" s="73"/>
      <c r="Y47" s="73"/>
      <c r="Z47" s="73"/>
      <c r="AA47" s="13"/>
      <c r="AB47" s="13"/>
    </row>
    <row r="48" spans="1:28" s="10" customFormat="1" ht="36" x14ac:dyDescent="0.2">
      <c r="A48" s="16"/>
      <c r="B48" s="95" t="s">
        <v>1</v>
      </c>
      <c r="C48" s="15" t="s">
        <v>2</v>
      </c>
      <c r="D48" s="15" t="s">
        <v>10</v>
      </c>
      <c r="E48" s="15" t="s">
        <v>11</v>
      </c>
      <c r="F48" s="96" t="s">
        <v>16</v>
      </c>
      <c r="G48" s="18"/>
      <c r="H48" s="32" t="s">
        <v>72</v>
      </c>
      <c r="I48" s="95" t="s">
        <v>77</v>
      </c>
      <c r="J48" s="17" t="s">
        <v>12</v>
      </c>
      <c r="K48" s="15" t="s">
        <v>13</v>
      </c>
      <c r="L48" s="95" t="s">
        <v>18</v>
      </c>
      <c r="M48" s="95" t="s">
        <v>19</v>
      </c>
      <c r="N48" s="32" t="s">
        <v>73</v>
      </c>
      <c r="O48" s="96" t="s">
        <v>20</v>
      </c>
      <c r="P48" s="32" t="s">
        <v>73</v>
      </c>
      <c r="Q48" s="32" t="s">
        <v>74</v>
      </c>
      <c r="R48" s="100" t="s">
        <v>21</v>
      </c>
      <c r="U48" s="74">
        <v>9.3010000000000002</v>
      </c>
      <c r="V48" s="74">
        <v>7.9010000000000007</v>
      </c>
      <c r="W48" s="75">
        <v>1.5</v>
      </c>
      <c r="X48" s="73"/>
      <c r="Y48" s="73"/>
      <c r="Z48" s="73"/>
      <c r="AA48" s="13"/>
      <c r="AB48" s="13"/>
    </row>
    <row r="49" spans="1:28" s="10" customFormat="1" ht="12.75" customHeight="1" x14ac:dyDescent="0.2">
      <c r="A49" s="55">
        <v>1</v>
      </c>
      <c r="B49" s="33" t="s">
        <v>57</v>
      </c>
      <c r="C49" s="122" t="s">
        <v>15</v>
      </c>
      <c r="D49" s="33">
        <v>7.8</v>
      </c>
      <c r="E49" s="33"/>
      <c r="F49" s="97">
        <f>IF(D49="","",SMALL(D49:E49,1))</f>
        <v>7.8</v>
      </c>
      <c r="G49" s="36">
        <f>IF(F49="",0,1)</f>
        <v>1</v>
      </c>
      <c r="H49" s="37">
        <f>IF(AND(ISTEXT(C49),ISNUMBER(F49)),IF(C49="f",VLOOKUP(F49,$U$7:$W$28,3),VLOOKUP(F49,$V$7:$W$28,2)),"")</f>
        <v>4.8</v>
      </c>
      <c r="I49" s="125">
        <f>IF(SUM(G49:G52)=4,SUM(F49:F52),"")</f>
        <v>31.9</v>
      </c>
      <c r="J49" s="128">
        <v>32</v>
      </c>
      <c r="K49" s="128">
        <v>30.1</v>
      </c>
      <c r="L49" s="117">
        <f>IF(K49="","",SMALL(J49:K49,1))</f>
        <v>30.1</v>
      </c>
      <c r="M49" s="150">
        <f>IF(ISERR(S49),"",L49-I49)</f>
        <v>-1.7999999999999972</v>
      </c>
      <c r="N49" s="114">
        <f>IF(K49="","",VLOOKUP(-M49,$AA$7:$AB$17,2))</f>
        <v>3.5</v>
      </c>
      <c r="O49" s="117">
        <f>IF(K49="","",SUM(J49:K49))</f>
        <v>62.1</v>
      </c>
      <c r="P49" s="151">
        <f>IF(O49="","",IF(C49="f",VLOOKUP(O49,$AE$7:$AG$28,3),VLOOKUP(O49,$AF$7:$AG$28,2)))</f>
        <v>5</v>
      </c>
      <c r="Q49" s="76">
        <v>2</v>
      </c>
      <c r="R49" s="42">
        <f>IF(K49="","",H49+N49+P49+Q49)</f>
        <v>15.3</v>
      </c>
      <c r="S49" s="54">
        <f>SUM(L49-I49)</f>
        <v>-1.7999999999999972</v>
      </c>
      <c r="U49" s="74">
        <v>9.4009999999999998</v>
      </c>
      <c r="V49" s="74">
        <v>8.0009999999999994</v>
      </c>
      <c r="W49" s="75">
        <v>1.25</v>
      </c>
      <c r="X49" s="73"/>
      <c r="Y49" s="73"/>
      <c r="Z49" s="73"/>
      <c r="AA49" s="13"/>
      <c r="AB49" s="13"/>
    </row>
    <row r="50" spans="1:28" s="10" customFormat="1" ht="12.75" customHeight="1" x14ac:dyDescent="0.2">
      <c r="A50" s="56">
        <v>2</v>
      </c>
      <c r="B50" s="34" t="s">
        <v>58</v>
      </c>
      <c r="C50" s="123"/>
      <c r="D50" s="34">
        <v>8</v>
      </c>
      <c r="E50" s="34"/>
      <c r="F50" s="98">
        <f>IF(D50="","",SMALL(D50:E50,1))</f>
        <v>8</v>
      </c>
      <c r="G50" s="38">
        <f>IF(F50="",0,1)</f>
        <v>1</v>
      </c>
      <c r="H50" s="39">
        <f>IF(AND(ISTEXT(C49),ISNUMBER(F50)),IF(C49="f",VLOOKUP(F50,$U$7:$W$28,3),VLOOKUP(F50,$V$7:$W$28,2)),"")</f>
        <v>4.5</v>
      </c>
      <c r="I50" s="126"/>
      <c r="J50" s="128"/>
      <c r="K50" s="128"/>
      <c r="L50" s="118"/>
      <c r="M50" s="150"/>
      <c r="N50" s="115"/>
      <c r="O50" s="118"/>
      <c r="P50" s="151"/>
      <c r="Q50" s="78">
        <v>2</v>
      </c>
      <c r="R50" s="43">
        <f>IF(K49="","",H50+N49+P49+Q50)</f>
        <v>15</v>
      </c>
      <c r="U50" s="74">
        <v>9.5009999999999994</v>
      </c>
      <c r="V50" s="74">
        <v>8.1009999999999991</v>
      </c>
      <c r="W50" s="75">
        <v>1</v>
      </c>
      <c r="X50" s="73"/>
      <c r="Y50" s="73"/>
      <c r="Z50" s="73"/>
      <c r="AA50" s="13"/>
      <c r="AB50" s="13"/>
    </row>
    <row r="51" spans="1:28" s="10" customFormat="1" ht="12.75" customHeight="1" x14ac:dyDescent="0.2">
      <c r="A51" s="56">
        <v>3</v>
      </c>
      <c r="B51" s="34" t="s">
        <v>59</v>
      </c>
      <c r="C51" s="123"/>
      <c r="D51" s="34">
        <v>8.1999999999999993</v>
      </c>
      <c r="E51" s="34"/>
      <c r="F51" s="98">
        <f>IF(D51="","",SMALL(D51:E51,1))</f>
        <v>8.1999999999999993</v>
      </c>
      <c r="G51" s="38">
        <f>IF(F51="",0,1)</f>
        <v>1</v>
      </c>
      <c r="H51" s="39">
        <f>IF(AND(ISTEXT(C49),ISNUMBER(F51)),IF(C49="f",VLOOKUP(F51,$U$7:$W$28,3),VLOOKUP(F51,$V$7:$W$28,2)),"")</f>
        <v>4</v>
      </c>
      <c r="I51" s="126"/>
      <c r="J51" s="128"/>
      <c r="K51" s="128"/>
      <c r="L51" s="118"/>
      <c r="M51" s="150"/>
      <c r="N51" s="115"/>
      <c r="O51" s="118"/>
      <c r="P51" s="151"/>
      <c r="Q51" s="78">
        <v>2</v>
      </c>
      <c r="R51" s="43">
        <f>IF(K49="","",H51+N49+P49+Q51)</f>
        <v>14.5</v>
      </c>
      <c r="U51" s="74">
        <v>9.6009999999999991</v>
      </c>
      <c r="V51" s="74">
        <v>8.3010000000000002</v>
      </c>
      <c r="W51" s="75">
        <v>0.75</v>
      </c>
      <c r="X51" s="73"/>
      <c r="Y51" s="73"/>
      <c r="Z51" s="73"/>
      <c r="AA51" s="13"/>
      <c r="AB51" s="13"/>
    </row>
    <row r="52" spans="1:28" s="10" customFormat="1" ht="12.75" customHeight="1" x14ac:dyDescent="0.2">
      <c r="A52" s="57">
        <v>4</v>
      </c>
      <c r="B52" s="35" t="s">
        <v>60</v>
      </c>
      <c r="C52" s="124"/>
      <c r="D52" s="35">
        <v>7.9</v>
      </c>
      <c r="E52" s="35"/>
      <c r="F52" s="99">
        <f>IF(D52="","",SMALL(D52:E52,1))</f>
        <v>7.9</v>
      </c>
      <c r="G52" s="40">
        <f>IF(F52="",0,1)</f>
        <v>1</v>
      </c>
      <c r="H52" s="41">
        <f>IF(AND(ISTEXT(C49),ISNUMBER(F52)),IF(C49="f",VLOOKUP(F52,$U$7:$W$28,3),VLOOKUP(F52,$V$7:$W$28,2)),"")</f>
        <v>4.5</v>
      </c>
      <c r="I52" s="127"/>
      <c r="J52" s="128"/>
      <c r="K52" s="128"/>
      <c r="L52" s="119"/>
      <c r="M52" s="150"/>
      <c r="N52" s="116"/>
      <c r="O52" s="119"/>
      <c r="P52" s="151"/>
      <c r="Q52" s="79">
        <v>2</v>
      </c>
      <c r="R52" s="58">
        <f>IF(K49="","",H52+N49+P49+Q52)</f>
        <v>15</v>
      </c>
      <c r="U52" s="74">
        <v>9.8010000000000002</v>
      </c>
      <c r="V52" s="74">
        <v>8.6009999999999991</v>
      </c>
      <c r="W52" s="75">
        <v>0.5</v>
      </c>
      <c r="X52" s="73"/>
      <c r="Y52" s="73"/>
      <c r="Z52" s="73"/>
      <c r="AA52" s="13"/>
      <c r="AB52" s="13"/>
    </row>
    <row r="53" spans="1:28" s="10" customFormat="1" x14ac:dyDescent="0.2">
      <c r="A53" s="19"/>
      <c r="B53" s="19"/>
      <c r="D53" s="19"/>
      <c r="K53" s="23"/>
      <c r="L53" s="23"/>
      <c r="O53" s="22"/>
      <c r="Q53" s="22"/>
      <c r="U53" s="74">
        <v>10.200999999999999</v>
      </c>
      <c r="V53" s="74">
        <v>9.0009999999999994</v>
      </c>
      <c r="W53" s="75">
        <v>0.25</v>
      </c>
      <c r="X53" s="73"/>
      <c r="Y53" s="73"/>
      <c r="Z53" s="73"/>
      <c r="AA53" s="13"/>
      <c r="AB53" s="13"/>
    </row>
    <row r="54" spans="1:28" s="10" customFormat="1" ht="36" x14ac:dyDescent="0.2">
      <c r="A54" s="16"/>
      <c r="B54" s="95" t="s">
        <v>1</v>
      </c>
      <c r="C54" s="15" t="s">
        <v>2</v>
      </c>
      <c r="D54" s="15" t="s">
        <v>10</v>
      </c>
      <c r="E54" s="15" t="s">
        <v>11</v>
      </c>
      <c r="F54" s="96" t="s">
        <v>16</v>
      </c>
      <c r="G54" s="18"/>
      <c r="H54" s="32" t="s">
        <v>72</v>
      </c>
      <c r="I54" s="95" t="s">
        <v>17</v>
      </c>
      <c r="J54" s="17" t="s">
        <v>12</v>
      </c>
      <c r="K54" s="15" t="s">
        <v>13</v>
      </c>
      <c r="L54" s="95" t="s">
        <v>18</v>
      </c>
      <c r="M54" s="95" t="s">
        <v>19</v>
      </c>
      <c r="N54" s="32" t="s">
        <v>73</v>
      </c>
      <c r="O54" s="96" t="s">
        <v>20</v>
      </c>
      <c r="P54" s="32" t="s">
        <v>73</v>
      </c>
      <c r="Q54" s="32" t="s">
        <v>74</v>
      </c>
      <c r="R54" s="100" t="s">
        <v>21</v>
      </c>
      <c r="U54" s="74">
        <v>10.500999999999999</v>
      </c>
      <c r="V54" s="74">
        <v>9.5009999999999994</v>
      </c>
      <c r="W54" s="75">
        <v>0</v>
      </c>
      <c r="X54" s="73"/>
      <c r="Y54" s="73"/>
      <c r="Z54" s="73"/>
      <c r="AA54" s="73"/>
    </row>
    <row r="55" spans="1:28" s="10" customFormat="1" ht="12.75" customHeight="1" x14ac:dyDescent="0.2">
      <c r="A55" s="55">
        <v>1</v>
      </c>
      <c r="B55" s="33" t="s">
        <v>57</v>
      </c>
      <c r="C55" s="122" t="s">
        <v>15</v>
      </c>
      <c r="D55" s="33">
        <v>7.8</v>
      </c>
      <c r="E55" s="33"/>
      <c r="F55" s="97">
        <f>IF(D55="","",SMALL(D55:E55,1))</f>
        <v>7.8</v>
      </c>
      <c r="G55" s="36">
        <f>IF(F55="",0,1)</f>
        <v>1</v>
      </c>
      <c r="H55" s="37">
        <f>IF(AND(ISTEXT(C55),ISNUMBER(F55)),IF(C55="f",VLOOKUP(F55,$U$7:$W$28,3),VLOOKUP(F55,$V$7:$W$28,2)),"")</f>
        <v>4.8</v>
      </c>
      <c r="I55" s="125">
        <f>IF(SUM(G55:G58)=4,SUM(F55:F58),"")</f>
        <v>31.9</v>
      </c>
      <c r="J55" s="128">
        <v>32</v>
      </c>
      <c r="K55" s="128">
        <v>29.9</v>
      </c>
      <c r="L55" s="117">
        <f>IF(K55="","",SMALL(J55:K55,1))</f>
        <v>29.9</v>
      </c>
      <c r="M55" s="150">
        <f>IF(ISERR(S55),"",L55-I55)</f>
        <v>-2</v>
      </c>
      <c r="N55" s="114">
        <f>IF(K55="","",VLOOKUP(-M55,$AA$7:$AB$17,2))</f>
        <v>4.5</v>
      </c>
      <c r="O55" s="117">
        <f>IF(K55="","",SUM(J55:K55))</f>
        <v>61.9</v>
      </c>
      <c r="P55" s="151">
        <f>IF(O55="","",IF(C55="f",VLOOKUP(O55,$AE$7:$AG$28,3),VLOOKUP(O55,$AF$7:$AG$28,2)))</f>
        <v>5</v>
      </c>
      <c r="Q55" s="76">
        <v>2</v>
      </c>
      <c r="R55" s="42">
        <f>IF(K55="","",H55+N55+P55+Q55)</f>
        <v>16.3</v>
      </c>
      <c r="S55" s="54">
        <f>SUM(L55-I55)</f>
        <v>-2</v>
      </c>
      <c r="U55" s="74">
        <v>11</v>
      </c>
      <c r="V55" s="74">
        <v>9.9</v>
      </c>
      <c r="W55" s="75">
        <v>0</v>
      </c>
      <c r="X55" s="73"/>
      <c r="Y55" s="73"/>
      <c r="Z55" s="73"/>
      <c r="AA55" s="73"/>
    </row>
    <row r="56" spans="1:28" s="10" customFormat="1" ht="12.75" customHeight="1" x14ac:dyDescent="0.2">
      <c r="A56" s="56">
        <v>2</v>
      </c>
      <c r="B56" s="34" t="s">
        <v>58</v>
      </c>
      <c r="C56" s="123"/>
      <c r="D56" s="34">
        <v>8</v>
      </c>
      <c r="E56" s="34"/>
      <c r="F56" s="98">
        <f>IF(D56="","",SMALL(D56:E56,1))</f>
        <v>8</v>
      </c>
      <c r="G56" s="38">
        <f>IF(F56="",0,1)</f>
        <v>1</v>
      </c>
      <c r="H56" s="39">
        <f>IF(AND(ISTEXT(C55),ISNUMBER(F56)),IF(C55="f",VLOOKUP(F56,$U$7:$W$28,3),VLOOKUP(F56,$V$7:$W$28,2)),"")</f>
        <v>4.5</v>
      </c>
      <c r="I56" s="126"/>
      <c r="J56" s="128"/>
      <c r="K56" s="128"/>
      <c r="L56" s="118"/>
      <c r="M56" s="150"/>
      <c r="N56" s="115"/>
      <c r="O56" s="118"/>
      <c r="P56" s="151"/>
      <c r="Q56" s="78">
        <v>2</v>
      </c>
      <c r="R56" s="43">
        <f>IF(K55="","",H56+N55+P55+Q56)</f>
        <v>16</v>
      </c>
    </row>
    <row r="57" spans="1:28" s="10" customFormat="1" ht="12.75" customHeight="1" x14ac:dyDescent="0.2">
      <c r="A57" s="56">
        <v>3</v>
      </c>
      <c r="B57" s="34" t="s">
        <v>59</v>
      </c>
      <c r="C57" s="123"/>
      <c r="D57" s="34">
        <v>8.1999999999999993</v>
      </c>
      <c r="E57" s="34"/>
      <c r="F57" s="98">
        <f>IF(D57="","",SMALL(D57:E57,1))</f>
        <v>8.1999999999999993</v>
      </c>
      <c r="G57" s="38">
        <f>IF(F57="",0,1)</f>
        <v>1</v>
      </c>
      <c r="H57" s="39">
        <f>IF(AND(ISTEXT(C55),ISNUMBER(F57)),IF(C55="f",VLOOKUP(F57,$U$7:$W$28,3),VLOOKUP(F57,$V$7:$W$28,2)),"")</f>
        <v>4</v>
      </c>
      <c r="I57" s="126"/>
      <c r="J57" s="128"/>
      <c r="K57" s="128"/>
      <c r="L57" s="118"/>
      <c r="M57" s="150"/>
      <c r="N57" s="115"/>
      <c r="O57" s="118"/>
      <c r="P57" s="151"/>
      <c r="Q57" s="78">
        <v>2</v>
      </c>
      <c r="R57" s="43">
        <f>IF(K55="","",H57+N55+P55+Q57)</f>
        <v>15.5</v>
      </c>
    </row>
    <row r="58" spans="1:28" s="10" customFormat="1" ht="12.75" customHeight="1" x14ac:dyDescent="0.2">
      <c r="A58" s="57">
        <v>4</v>
      </c>
      <c r="B58" s="35" t="s">
        <v>60</v>
      </c>
      <c r="C58" s="124"/>
      <c r="D58" s="35">
        <v>7.9</v>
      </c>
      <c r="E58" s="35"/>
      <c r="F58" s="99">
        <f>IF(D58="","",SMALL(D58:E58,1))</f>
        <v>7.9</v>
      </c>
      <c r="G58" s="40">
        <f>IF(F58="",0,1)</f>
        <v>1</v>
      </c>
      <c r="H58" s="41">
        <f>IF(AND(ISTEXT(C55),ISNUMBER(F58)),IF(C55="f",VLOOKUP(F58,$U$7:$W$28,3),VLOOKUP(F58,$V$7:$W$28,2)),"")</f>
        <v>4.5</v>
      </c>
      <c r="I58" s="127"/>
      <c r="J58" s="128"/>
      <c r="K58" s="128"/>
      <c r="L58" s="119"/>
      <c r="M58" s="150"/>
      <c r="N58" s="116"/>
      <c r="O58" s="119"/>
      <c r="P58" s="151"/>
      <c r="Q58" s="79">
        <v>2</v>
      </c>
      <c r="R58" s="58">
        <f>IF(K55="","",H58+N55+P55+Q58)</f>
        <v>16</v>
      </c>
    </row>
    <row r="59" spans="1:28" s="10" customFormat="1" x14ac:dyDescent="0.2">
      <c r="A59" s="19"/>
      <c r="B59" s="19"/>
      <c r="D59" s="19"/>
      <c r="K59" s="23"/>
      <c r="L59" s="23"/>
      <c r="O59" s="22"/>
      <c r="Q59" s="22"/>
    </row>
    <row r="60" spans="1:28" s="10" customFormat="1" ht="36" x14ac:dyDescent="0.2">
      <c r="A60" s="16"/>
      <c r="B60" s="95" t="s">
        <v>1</v>
      </c>
      <c r="C60" s="15" t="s">
        <v>2</v>
      </c>
      <c r="D60" s="15" t="s">
        <v>10</v>
      </c>
      <c r="E60" s="15" t="s">
        <v>11</v>
      </c>
      <c r="F60" s="96" t="s">
        <v>16</v>
      </c>
      <c r="G60" s="18"/>
      <c r="H60" s="32" t="s">
        <v>72</v>
      </c>
      <c r="I60" s="95" t="s">
        <v>17</v>
      </c>
      <c r="J60" s="17" t="s">
        <v>12</v>
      </c>
      <c r="K60" s="15" t="s">
        <v>13</v>
      </c>
      <c r="L60" s="95" t="s">
        <v>18</v>
      </c>
      <c r="M60" s="95" t="s">
        <v>19</v>
      </c>
      <c r="N60" s="32" t="s">
        <v>73</v>
      </c>
      <c r="O60" s="96" t="s">
        <v>20</v>
      </c>
      <c r="P60" s="32" t="s">
        <v>73</v>
      </c>
      <c r="Q60" s="32" t="s">
        <v>74</v>
      </c>
      <c r="R60" s="100" t="s">
        <v>21</v>
      </c>
    </row>
    <row r="61" spans="1:28" s="10" customFormat="1" ht="12.75" customHeight="1" x14ac:dyDescent="0.2">
      <c r="A61" s="55">
        <v>1</v>
      </c>
      <c r="B61" s="33" t="s">
        <v>57</v>
      </c>
      <c r="C61" s="122" t="s">
        <v>15</v>
      </c>
      <c r="D61" s="33">
        <v>7.8</v>
      </c>
      <c r="E61" s="33"/>
      <c r="F61" s="97">
        <f>IF(D61="","",SMALL(D61:E61,1))</f>
        <v>7.8</v>
      </c>
      <c r="G61" s="36">
        <f>IF(F61="",0,1)</f>
        <v>1</v>
      </c>
      <c r="H61" s="37">
        <f>IF(AND(ISTEXT(C61),ISNUMBER(F61)),IF(C61="f",VLOOKUP(F61,$U$7:$W$28,3),VLOOKUP(F61,$V$7:$W$28,2)),"")</f>
        <v>4.8</v>
      </c>
      <c r="I61" s="125">
        <f>IF(SUM(G61:G64)=4,SUM(F61:F64),"")</f>
        <v>31.9</v>
      </c>
      <c r="J61" s="128">
        <v>32</v>
      </c>
      <c r="K61" s="128">
        <v>29.7</v>
      </c>
      <c r="L61" s="117">
        <f>IF(K61="","",SMALL(J61:K61,1))</f>
        <v>29.7</v>
      </c>
      <c r="M61" s="150">
        <f>IF(ISERR(S61),"",L61-I61)</f>
        <v>-2.1999999999999993</v>
      </c>
      <c r="N61" s="164">
        <f>IF(K61="","",VLOOKUP(-M61,$AA$7:$AB$17,2))</f>
        <v>4.5</v>
      </c>
      <c r="O61" s="117">
        <f>IF(K61="","",SUM(J61:K61))</f>
        <v>61.7</v>
      </c>
      <c r="P61" s="151">
        <f>IF(O61="","",IF(C61="f",VLOOKUP(O61,$AE$7:$AG$28,3),VLOOKUP(O61,$AF$7:$AG$28,2)))</f>
        <v>5</v>
      </c>
      <c r="Q61" s="76">
        <v>2</v>
      </c>
      <c r="R61" s="42">
        <f>IF(K61="","",H61+N61+P61+Q61)</f>
        <v>16.3</v>
      </c>
      <c r="S61" s="54">
        <f>SUM(L61-I61)</f>
        <v>-2.1999999999999993</v>
      </c>
    </row>
    <row r="62" spans="1:28" s="10" customFormat="1" ht="12.75" customHeight="1" x14ac:dyDescent="0.2">
      <c r="A62" s="56">
        <v>2</v>
      </c>
      <c r="B62" s="34" t="s">
        <v>58</v>
      </c>
      <c r="C62" s="123"/>
      <c r="D62" s="34">
        <v>8</v>
      </c>
      <c r="E62" s="34"/>
      <c r="F62" s="98">
        <f>IF(D62="","",SMALL(D62:E62,1))</f>
        <v>8</v>
      </c>
      <c r="G62" s="38">
        <f>IF(F62="",0,1)</f>
        <v>1</v>
      </c>
      <c r="H62" s="39">
        <f>IF(AND(ISTEXT(C61),ISNUMBER(F62)),IF(C61="f",VLOOKUP(F62,$U$7:$W$28,3),VLOOKUP(F62,$V$7:$W$28,2)),"")</f>
        <v>4.5</v>
      </c>
      <c r="I62" s="126"/>
      <c r="J62" s="128"/>
      <c r="K62" s="128"/>
      <c r="L62" s="118"/>
      <c r="M62" s="150"/>
      <c r="N62" s="165"/>
      <c r="O62" s="118"/>
      <c r="P62" s="151"/>
      <c r="Q62" s="78">
        <v>2</v>
      </c>
      <c r="R62" s="43">
        <f>IF(K61="","",H62+N61+P61+Q62)</f>
        <v>16</v>
      </c>
    </row>
    <row r="63" spans="1:28" s="10" customFormat="1" ht="12.75" customHeight="1" x14ac:dyDescent="0.2">
      <c r="A63" s="56">
        <v>3</v>
      </c>
      <c r="B63" s="34" t="s">
        <v>59</v>
      </c>
      <c r="C63" s="123"/>
      <c r="D63" s="34">
        <v>8.1999999999999993</v>
      </c>
      <c r="E63" s="34"/>
      <c r="F63" s="98">
        <f>IF(D63="","",SMALL(D63:E63,1))</f>
        <v>8.1999999999999993</v>
      </c>
      <c r="G63" s="38">
        <f>IF(F63="",0,1)</f>
        <v>1</v>
      </c>
      <c r="H63" s="39">
        <f>IF(AND(ISTEXT(C61),ISNUMBER(F63)),IF(C61="f",VLOOKUP(F63,$U$7:$W$28,3),VLOOKUP(F63,$V$7:$W$28,2)),"")</f>
        <v>4</v>
      </c>
      <c r="I63" s="126"/>
      <c r="J63" s="128"/>
      <c r="K63" s="128"/>
      <c r="L63" s="118"/>
      <c r="M63" s="150"/>
      <c r="N63" s="165"/>
      <c r="O63" s="118"/>
      <c r="P63" s="151"/>
      <c r="Q63" s="78">
        <v>2</v>
      </c>
      <c r="R63" s="43">
        <f>IF(K61="","",H63+N61+P61+Q63)</f>
        <v>15.5</v>
      </c>
    </row>
    <row r="64" spans="1:28" s="10" customFormat="1" ht="12.75" customHeight="1" x14ac:dyDescent="0.2">
      <c r="A64" s="57">
        <v>4</v>
      </c>
      <c r="B64" s="35" t="s">
        <v>60</v>
      </c>
      <c r="C64" s="124"/>
      <c r="D64" s="35">
        <v>7.9</v>
      </c>
      <c r="E64" s="35"/>
      <c r="F64" s="99">
        <f>IF(D64="","",SMALL(D64:E64,1))</f>
        <v>7.9</v>
      </c>
      <c r="G64" s="40">
        <f>IF(F64="",0,1)</f>
        <v>1</v>
      </c>
      <c r="H64" s="41">
        <f>IF(AND(ISTEXT(C61),ISNUMBER(F64)),IF(C61="f",VLOOKUP(F64,$U$7:$W$28,3),VLOOKUP(F64,$V$7:$W$28,2)),"")</f>
        <v>4.5</v>
      </c>
      <c r="I64" s="127"/>
      <c r="J64" s="128"/>
      <c r="K64" s="128"/>
      <c r="L64" s="119"/>
      <c r="M64" s="150"/>
      <c r="N64" s="166"/>
      <c r="O64" s="119"/>
      <c r="P64" s="151"/>
      <c r="Q64" s="79">
        <v>2</v>
      </c>
      <c r="R64" s="58">
        <f>IF(K61="","",H64+N61+P61+Q64)</f>
        <v>16</v>
      </c>
    </row>
    <row r="65" spans="1:25" s="10" customFormat="1" x14ac:dyDescent="0.2">
      <c r="A65" s="19"/>
      <c r="B65" s="19"/>
      <c r="D65" s="19"/>
      <c r="K65" s="23"/>
      <c r="L65" s="23"/>
      <c r="O65" s="22"/>
      <c r="Q65" s="22"/>
    </row>
    <row r="66" spans="1:25" s="10" customFormat="1" x14ac:dyDescent="0.2">
      <c r="A66" s="69"/>
      <c r="B66" s="106" t="s">
        <v>78</v>
      </c>
      <c r="C66" s="106"/>
      <c r="D66" s="106"/>
      <c r="E66" s="106"/>
      <c r="F66" s="106"/>
      <c r="G66" s="106"/>
      <c r="H66" s="106"/>
      <c r="I66" s="106"/>
      <c r="J66" s="107"/>
      <c r="K66" s="107"/>
      <c r="L66" s="107"/>
      <c r="M66" s="107"/>
      <c r="N66" s="107"/>
      <c r="O66" s="107"/>
      <c r="P66" s="107"/>
      <c r="Q66" s="107"/>
      <c r="R66" s="107"/>
      <c r="S66" s="108"/>
      <c r="T66" s="70"/>
    </row>
    <row r="67" spans="1:25" s="2" customFormat="1" x14ac:dyDescent="0.2">
      <c r="S67" s="10"/>
    </row>
    <row r="68" spans="1:25" s="2" customFormat="1" x14ac:dyDescent="0.2">
      <c r="B68" s="10"/>
      <c r="C68" s="11"/>
      <c r="I68" s="3"/>
      <c r="J68" s="3"/>
      <c r="S68" s="10"/>
    </row>
    <row r="69" spans="1:25" s="10" customFormat="1" x14ac:dyDescent="0.2">
      <c r="C69" s="53"/>
      <c r="I69" s="23"/>
      <c r="J69" s="23"/>
    </row>
    <row r="70" spans="1:25" s="10" customFormat="1" x14ac:dyDescent="0.2">
      <c r="C70" s="24"/>
      <c r="I70" s="23"/>
      <c r="J70" s="23"/>
      <c r="S70" s="22"/>
      <c r="V70" s="22"/>
    </row>
    <row r="71" spans="1:25" s="10" customFormat="1" x14ac:dyDescent="0.2">
      <c r="C71" s="24"/>
      <c r="I71" s="23"/>
      <c r="J71" s="23"/>
      <c r="Y71" s="22"/>
    </row>
    <row r="72" spans="1:25" s="2" customFormat="1" x14ac:dyDescent="0.2">
      <c r="C72" s="11"/>
      <c r="I72" s="3"/>
      <c r="J72" s="3"/>
      <c r="O72" s="4"/>
      <c r="Q72" s="4"/>
      <c r="S72" s="10"/>
      <c r="Y72" s="4"/>
    </row>
    <row r="73" spans="1:25" s="2" customFormat="1" x14ac:dyDescent="0.2">
      <c r="C73" s="11"/>
      <c r="I73" s="3"/>
      <c r="J73" s="3"/>
      <c r="S73" s="10"/>
      <c r="Y73" s="4"/>
    </row>
    <row r="74" spans="1:25" x14ac:dyDescent="0.2">
      <c r="A74" s="2"/>
      <c r="B74" s="2"/>
      <c r="C74" s="11"/>
      <c r="D74" s="2"/>
      <c r="E74" s="2"/>
      <c r="F74" s="2"/>
      <c r="G74" s="2"/>
      <c r="H74" s="2"/>
      <c r="I74" s="3"/>
      <c r="J74" s="3"/>
      <c r="K74" s="2"/>
      <c r="L74" s="2"/>
      <c r="M74" s="2"/>
      <c r="N74" s="2"/>
      <c r="O74" s="4"/>
      <c r="P74" s="2"/>
      <c r="Q74" s="4"/>
      <c r="R74" s="2"/>
    </row>
    <row r="75" spans="1:25" x14ac:dyDescent="0.2">
      <c r="A75" s="2"/>
      <c r="B75" s="2"/>
      <c r="C75" s="11"/>
      <c r="D75" s="2"/>
      <c r="E75" s="2"/>
      <c r="F75" s="2"/>
      <c r="G75" s="2"/>
      <c r="H75" s="2"/>
      <c r="I75" s="3"/>
      <c r="J75" s="3"/>
      <c r="K75" s="2"/>
      <c r="L75" s="2"/>
      <c r="M75" s="4"/>
      <c r="N75" s="2"/>
      <c r="O75" s="4"/>
      <c r="P75" s="2"/>
      <c r="Q75" s="4"/>
      <c r="R75" s="2"/>
    </row>
    <row r="76" spans="1:25" x14ac:dyDescent="0.2">
      <c r="A76" s="2"/>
      <c r="B76" s="2"/>
      <c r="C76" s="2"/>
      <c r="D76" s="2"/>
      <c r="E76" s="2"/>
      <c r="F76" s="2"/>
      <c r="G76" s="2"/>
      <c r="H76" s="3"/>
      <c r="I76" s="3"/>
      <c r="J76" s="2"/>
      <c r="K76" s="2"/>
      <c r="L76" s="4"/>
      <c r="M76" s="2"/>
      <c r="N76" s="4"/>
      <c r="O76" s="2"/>
      <c r="P76" s="4"/>
      <c r="Q76" s="2"/>
      <c r="R76" s="4"/>
    </row>
    <row r="77" spans="1:25" x14ac:dyDescent="0.2">
      <c r="A77" s="2"/>
      <c r="B77" s="2"/>
      <c r="C77" s="2"/>
      <c r="D77" s="2"/>
      <c r="E77" s="2"/>
      <c r="F77" s="2"/>
      <c r="G77" s="2"/>
      <c r="H77" s="3"/>
      <c r="I77" s="3"/>
      <c r="J77" s="2"/>
      <c r="K77" s="2"/>
      <c r="L77" s="4"/>
      <c r="M77" s="2"/>
      <c r="N77" s="4"/>
      <c r="O77" s="2"/>
      <c r="P77" s="4"/>
      <c r="Q77" s="2"/>
      <c r="R77" s="4"/>
    </row>
    <row r="78" spans="1:25" hidden="1" x14ac:dyDescent="0.2">
      <c r="A78" s="2"/>
      <c r="B78" s="2"/>
      <c r="C78" s="2"/>
      <c r="D78" s="2"/>
      <c r="E78" s="2"/>
      <c r="F78" s="2"/>
      <c r="G78" s="2"/>
      <c r="H78" s="3"/>
      <c r="I78" s="3"/>
      <c r="J78" s="2"/>
      <c r="K78" s="2"/>
      <c r="L78" s="4"/>
      <c r="M78" s="2"/>
      <c r="N78" s="4"/>
      <c r="O78" s="2"/>
      <c r="P78" s="4"/>
      <c r="Q78" s="2"/>
      <c r="R78" s="4"/>
    </row>
    <row r="79" spans="1:25" hidden="1" x14ac:dyDescent="0.2">
      <c r="A79" s="2"/>
      <c r="R79" s="1" t="s">
        <v>15</v>
      </c>
      <c r="S79" s="1">
        <v>2</v>
      </c>
    </row>
    <row r="80" spans="1:25" hidden="1" x14ac:dyDescent="0.2">
      <c r="R80" s="1" t="s">
        <v>14</v>
      </c>
      <c r="S80" s="1"/>
    </row>
    <row r="81" spans="18:19" hidden="1" x14ac:dyDescent="0.2">
      <c r="S81" s="1"/>
    </row>
    <row r="82" spans="18:19" hidden="1" x14ac:dyDescent="0.2">
      <c r="R82" s="1">
        <v>2015</v>
      </c>
      <c r="S82" s="1"/>
    </row>
    <row r="83" spans="18:19" hidden="1" x14ac:dyDescent="0.2">
      <c r="R83" s="1">
        <v>2016</v>
      </c>
      <c r="S83" s="1"/>
    </row>
    <row r="84" spans="18:19" hidden="1" x14ac:dyDescent="0.2">
      <c r="R84" s="1">
        <v>2017</v>
      </c>
      <c r="S84" s="1"/>
    </row>
    <row r="85" spans="18:19" ht="13.5" hidden="1" customHeight="1" x14ac:dyDescent="0.2">
      <c r="R85" s="1">
        <v>2018</v>
      </c>
      <c r="S85" s="1"/>
    </row>
    <row r="86" spans="18:19" hidden="1" x14ac:dyDescent="0.2">
      <c r="R86" s="1">
        <v>2019</v>
      </c>
      <c r="S86" s="1"/>
    </row>
    <row r="87" spans="18:19" hidden="1" x14ac:dyDescent="0.2">
      <c r="R87" s="1">
        <v>2020</v>
      </c>
      <c r="S87" s="1"/>
    </row>
    <row r="88" spans="18:19" hidden="1" x14ac:dyDescent="0.2">
      <c r="R88" s="1">
        <v>2021</v>
      </c>
      <c r="S88" s="1"/>
    </row>
    <row r="89" spans="18:19" hidden="1" x14ac:dyDescent="0.2">
      <c r="R89" s="1">
        <v>2022</v>
      </c>
      <c r="S89" s="1"/>
    </row>
    <row r="90" spans="18:19" hidden="1" x14ac:dyDescent="0.2">
      <c r="R90" s="1">
        <v>2023</v>
      </c>
      <c r="S90" s="1"/>
    </row>
    <row r="91" spans="18:19" hidden="1" x14ac:dyDescent="0.2">
      <c r="R91" s="1">
        <v>2024</v>
      </c>
      <c r="S91" s="1"/>
    </row>
    <row r="92" spans="18:19" hidden="1" x14ac:dyDescent="0.2">
      <c r="R92" s="1">
        <v>2025</v>
      </c>
      <c r="S92" s="1"/>
    </row>
    <row r="93" spans="18:19" hidden="1" x14ac:dyDescent="0.2">
      <c r="R93" s="1">
        <v>2026</v>
      </c>
      <c r="S93" s="1"/>
    </row>
    <row r="94" spans="18:19" hidden="1" x14ac:dyDescent="0.2">
      <c r="R94" s="1">
        <v>2027</v>
      </c>
      <c r="S94" s="1"/>
    </row>
    <row r="95" spans="18:19" hidden="1" x14ac:dyDescent="0.2">
      <c r="R95" s="1">
        <v>2028</v>
      </c>
      <c r="S95" s="1"/>
    </row>
    <row r="96" spans="18:19" hidden="1" x14ac:dyDescent="0.2">
      <c r="R96" s="1">
        <v>2029</v>
      </c>
      <c r="S96" s="1"/>
    </row>
    <row r="97" spans="3:19" hidden="1" x14ac:dyDescent="0.2">
      <c r="R97" s="1">
        <v>2030</v>
      </c>
      <c r="S97" s="1"/>
    </row>
    <row r="98" spans="3:19" hidden="1" x14ac:dyDescent="0.2">
      <c r="R98" s="1">
        <v>2031</v>
      </c>
      <c r="S98" s="1"/>
    </row>
    <row r="99" spans="3:19" hidden="1" x14ac:dyDescent="0.2">
      <c r="R99" s="1">
        <v>2032</v>
      </c>
      <c r="S99" s="1"/>
    </row>
    <row r="100" spans="3:19" hidden="1" x14ac:dyDescent="0.2">
      <c r="R100" s="1">
        <v>2033</v>
      </c>
      <c r="S100" s="1"/>
    </row>
    <row r="101" spans="3:19" hidden="1" x14ac:dyDescent="0.2">
      <c r="R101" s="1">
        <v>2034</v>
      </c>
      <c r="S101" s="1"/>
    </row>
    <row r="102" spans="3:19" hidden="1" x14ac:dyDescent="0.2">
      <c r="C102" s="1"/>
      <c r="K102" s="14"/>
      <c r="R102" s="1">
        <v>2035</v>
      </c>
    </row>
    <row r="103" spans="3:19" hidden="1" x14ac:dyDescent="0.2">
      <c r="C103" s="1"/>
      <c r="K103" s="14"/>
      <c r="R103" s="1">
        <v>2036</v>
      </c>
    </row>
    <row r="104" spans="3:19" hidden="1" x14ac:dyDescent="0.2">
      <c r="C104" s="1"/>
      <c r="K104" s="14"/>
      <c r="R104" s="1">
        <v>2037</v>
      </c>
    </row>
    <row r="105" spans="3:19" hidden="1" x14ac:dyDescent="0.2">
      <c r="C105" s="1"/>
      <c r="K105" s="14"/>
      <c r="R105" s="1">
        <v>2038</v>
      </c>
    </row>
    <row r="106" spans="3:19" hidden="1" x14ac:dyDescent="0.2">
      <c r="C106" s="1"/>
      <c r="F106" s="14"/>
      <c r="R106" s="1">
        <v>2039</v>
      </c>
    </row>
    <row r="107" spans="3:19" hidden="1" x14ac:dyDescent="0.2">
      <c r="C107" s="1"/>
      <c r="F107" s="14"/>
      <c r="G107" s="13"/>
      <c r="H107" s="13"/>
      <c r="I107" s="13"/>
      <c r="R107" s="1">
        <v>2040</v>
      </c>
    </row>
    <row r="108" spans="3:19" hidden="1" x14ac:dyDescent="0.2">
      <c r="C108" s="1"/>
      <c r="F108" s="14"/>
      <c r="G108" s="13"/>
      <c r="H108" s="13"/>
      <c r="I108" s="13"/>
      <c r="R108" s="1">
        <v>2041</v>
      </c>
    </row>
    <row r="109" spans="3:19" hidden="1" x14ac:dyDescent="0.2">
      <c r="C109" s="1"/>
      <c r="F109" s="14"/>
      <c r="G109" s="13"/>
      <c r="H109" s="13"/>
      <c r="I109" s="13"/>
      <c r="R109" s="1">
        <v>2042</v>
      </c>
    </row>
    <row r="110" spans="3:19" hidden="1" x14ac:dyDescent="0.2">
      <c r="C110" s="1"/>
      <c r="F110" s="13"/>
      <c r="G110" s="13"/>
      <c r="H110" s="13"/>
      <c r="I110" s="13"/>
      <c r="R110" s="1">
        <v>2043</v>
      </c>
    </row>
    <row r="111" spans="3:19" hidden="1" x14ac:dyDescent="0.2">
      <c r="C111" s="1"/>
      <c r="F111" s="13"/>
      <c r="G111" s="13"/>
      <c r="H111" s="13"/>
      <c r="I111" s="13"/>
      <c r="R111" s="1">
        <v>2044</v>
      </c>
    </row>
    <row r="112" spans="3:19" hidden="1" x14ac:dyDescent="0.2">
      <c r="C112" s="1"/>
      <c r="F112" s="13"/>
      <c r="G112" s="13"/>
      <c r="H112" s="13"/>
      <c r="I112" s="13"/>
      <c r="R112" s="1">
        <v>2045</v>
      </c>
    </row>
    <row r="113" spans="3:18" hidden="1" x14ac:dyDescent="0.2">
      <c r="C113" s="1"/>
      <c r="F113" s="13"/>
      <c r="G113" s="13"/>
      <c r="H113" s="13"/>
      <c r="I113" s="13"/>
      <c r="R113" s="1">
        <v>2046</v>
      </c>
    </row>
    <row r="114" spans="3:18" hidden="1" x14ac:dyDescent="0.2">
      <c r="C114" s="1"/>
      <c r="F114" s="13"/>
      <c r="G114" s="13"/>
      <c r="H114" s="13"/>
      <c r="I114" s="13"/>
      <c r="R114" s="1">
        <v>2047</v>
      </c>
    </row>
    <row r="115" spans="3:18" hidden="1" x14ac:dyDescent="0.2">
      <c r="C115" s="1"/>
      <c r="F115" s="13"/>
      <c r="G115" s="13"/>
      <c r="H115" s="13"/>
      <c r="I115" s="13"/>
      <c r="R115" s="1">
        <v>2048</v>
      </c>
    </row>
    <row r="116" spans="3:18" hidden="1" x14ac:dyDescent="0.2">
      <c r="C116" s="1"/>
      <c r="G116" s="13"/>
      <c r="H116" s="13"/>
      <c r="I116" s="13"/>
      <c r="R116" s="1">
        <v>2049</v>
      </c>
    </row>
    <row r="117" spans="3:18" hidden="1" x14ac:dyDescent="0.2">
      <c r="C117" s="1"/>
      <c r="D117" s="13"/>
      <c r="E117" s="13"/>
      <c r="F117" s="13"/>
      <c r="R117" s="1">
        <v>2050</v>
      </c>
    </row>
    <row r="118" spans="3:18" x14ac:dyDescent="0.2">
      <c r="C118" s="1"/>
      <c r="I118" s="13"/>
      <c r="J118" s="13"/>
      <c r="K118" s="13"/>
    </row>
    <row r="119" spans="3:18" x14ac:dyDescent="0.2">
      <c r="C119" s="1"/>
      <c r="I119" s="13"/>
      <c r="J119" s="13"/>
      <c r="K119" s="13"/>
      <c r="M119" s="13"/>
    </row>
    <row r="120" spans="3:18" x14ac:dyDescent="0.2">
      <c r="L120" s="13"/>
      <c r="M120" s="13"/>
    </row>
    <row r="121" spans="3:18" x14ac:dyDescent="0.2">
      <c r="L121" s="13"/>
    </row>
  </sheetData>
  <sheetProtection selectLockedCells="1" pivotTables="0"/>
  <mergeCells count="105">
    <mergeCell ref="B66:S66"/>
    <mergeCell ref="AA22:AB22"/>
    <mergeCell ref="O61:O64"/>
    <mergeCell ref="P61:P64"/>
    <mergeCell ref="N55:N58"/>
    <mergeCell ref="O55:O58"/>
    <mergeCell ref="P55:P58"/>
    <mergeCell ref="C61:C64"/>
    <mergeCell ref="I61:I64"/>
    <mergeCell ref="J61:J64"/>
    <mergeCell ref="K61:K64"/>
    <mergeCell ref="L61:L64"/>
    <mergeCell ref="M61:M64"/>
    <mergeCell ref="N61:N64"/>
    <mergeCell ref="C55:C58"/>
    <mergeCell ref="I55:I58"/>
    <mergeCell ref="J55:J58"/>
    <mergeCell ref="K55:K58"/>
    <mergeCell ref="L55:L58"/>
    <mergeCell ref="M55:M58"/>
    <mergeCell ref="C49:C52"/>
    <mergeCell ref="I49:I52"/>
    <mergeCell ref="J49:J52"/>
    <mergeCell ref="K49:K52"/>
    <mergeCell ref="L49:L52"/>
    <mergeCell ref="M49:M52"/>
    <mergeCell ref="N49:N52"/>
    <mergeCell ref="O49:O52"/>
    <mergeCell ref="P49:P52"/>
    <mergeCell ref="C43:C46"/>
    <mergeCell ref="I43:I46"/>
    <mergeCell ref="J43:J46"/>
    <mergeCell ref="K43:K46"/>
    <mergeCell ref="L43:L46"/>
    <mergeCell ref="M43:M46"/>
    <mergeCell ref="N43:N46"/>
    <mergeCell ref="O43:O46"/>
    <mergeCell ref="P43:P46"/>
    <mergeCell ref="N31:N34"/>
    <mergeCell ref="O31:O34"/>
    <mergeCell ref="P31:P34"/>
    <mergeCell ref="C37:C40"/>
    <mergeCell ref="I37:I40"/>
    <mergeCell ref="J37:J40"/>
    <mergeCell ref="K37:K40"/>
    <mergeCell ref="L37:L40"/>
    <mergeCell ref="M37:M40"/>
    <mergeCell ref="N37:N40"/>
    <mergeCell ref="C31:C34"/>
    <mergeCell ref="I31:I34"/>
    <mergeCell ref="J31:J34"/>
    <mergeCell ref="K31:K34"/>
    <mergeCell ref="L31:L34"/>
    <mergeCell ref="M31:M34"/>
    <mergeCell ref="O37:O40"/>
    <mergeCell ref="P37:P40"/>
    <mergeCell ref="C25:C28"/>
    <mergeCell ref="I25:I28"/>
    <mergeCell ref="J25:J28"/>
    <mergeCell ref="K25:K28"/>
    <mergeCell ref="L25:L28"/>
    <mergeCell ref="M25:M28"/>
    <mergeCell ref="N25:N28"/>
    <mergeCell ref="O25:O28"/>
    <mergeCell ref="P25:P28"/>
    <mergeCell ref="C19:C22"/>
    <mergeCell ref="I19:I22"/>
    <mergeCell ref="J19:J22"/>
    <mergeCell ref="K19:K22"/>
    <mergeCell ref="L19:L22"/>
    <mergeCell ref="M19:M22"/>
    <mergeCell ref="N19:N22"/>
    <mergeCell ref="O19:O22"/>
    <mergeCell ref="P19:P22"/>
    <mergeCell ref="N7:N10"/>
    <mergeCell ref="O7:O10"/>
    <mergeCell ref="P7:P10"/>
    <mergeCell ref="C13:C16"/>
    <mergeCell ref="I13:I16"/>
    <mergeCell ref="J13:J16"/>
    <mergeCell ref="K13:K16"/>
    <mergeCell ref="L13:L16"/>
    <mergeCell ref="M13:M16"/>
    <mergeCell ref="N13:N16"/>
    <mergeCell ref="C7:C10"/>
    <mergeCell ref="I7:I10"/>
    <mergeCell ref="J7:J10"/>
    <mergeCell ref="K7:K10"/>
    <mergeCell ref="L7:L10"/>
    <mergeCell ref="M7:M10"/>
    <mergeCell ref="O13:O16"/>
    <mergeCell ref="P13:P16"/>
    <mergeCell ref="AA6:AB6"/>
    <mergeCell ref="B4:D4"/>
    <mergeCell ref="F4:O4"/>
    <mergeCell ref="Q4:R4"/>
    <mergeCell ref="A5:H5"/>
    <mergeCell ref="I5:L5"/>
    <mergeCell ref="M5:R5"/>
    <mergeCell ref="B1:D1"/>
    <mergeCell ref="F1:O1"/>
    <mergeCell ref="Q1:R1"/>
    <mergeCell ref="B2:D2"/>
    <mergeCell ref="F2:O2"/>
    <mergeCell ref="Q2:R2"/>
  </mergeCells>
  <conditionalFormatting sqref="R13:R16">
    <cfRule type="cellIs" dxfId="49" priority="45" stopIfTrue="1" operator="between">
      <formula>0.1</formula>
      <formula>9.99</formula>
    </cfRule>
    <cfRule type="cellIs" dxfId="48" priority="46" stopIfTrue="1" operator="between">
      <formula>10</formula>
      <formula>14.99</formula>
    </cfRule>
    <cfRule type="cellIs" dxfId="47" priority="47" stopIfTrue="1" operator="greaterThan">
      <formula>15</formula>
    </cfRule>
  </conditionalFormatting>
  <conditionalFormatting sqref="R19:R22">
    <cfRule type="cellIs" dxfId="46" priority="42" stopIfTrue="1" operator="between">
      <formula>0.1</formula>
      <formula>9.99</formula>
    </cfRule>
    <cfRule type="cellIs" dxfId="45" priority="43" stopIfTrue="1" operator="between">
      <formula>10</formula>
      <formula>14.99</formula>
    </cfRule>
    <cfRule type="cellIs" dxfId="44" priority="44" stopIfTrue="1" operator="greaterThan">
      <formula>15</formula>
    </cfRule>
  </conditionalFormatting>
  <conditionalFormatting sqref="R25:R28">
    <cfRule type="cellIs" dxfId="43" priority="39" stopIfTrue="1" operator="between">
      <formula>0.1</formula>
      <formula>9.99</formula>
    </cfRule>
    <cfRule type="cellIs" dxfId="42" priority="40" stopIfTrue="1" operator="between">
      <formula>10</formula>
      <formula>14.99</formula>
    </cfRule>
    <cfRule type="cellIs" dxfId="41" priority="41" stopIfTrue="1" operator="greaterThan">
      <formula>15</formula>
    </cfRule>
  </conditionalFormatting>
  <conditionalFormatting sqref="R31:R34">
    <cfRule type="cellIs" dxfId="40" priority="36" stopIfTrue="1" operator="between">
      <formula>0.1</formula>
      <formula>9.99</formula>
    </cfRule>
    <cfRule type="cellIs" dxfId="39" priority="37" stopIfTrue="1" operator="between">
      <formula>10</formula>
      <formula>14.99</formula>
    </cfRule>
    <cfRule type="cellIs" dxfId="38" priority="38" stopIfTrue="1" operator="greaterThan">
      <formula>15</formula>
    </cfRule>
  </conditionalFormatting>
  <conditionalFormatting sqref="R37:R40">
    <cfRule type="cellIs" dxfId="37" priority="33" stopIfTrue="1" operator="between">
      <formula>0.1</formula>
      <formula>9.99</formula>
    </cfRule>
    <cfRule type="cellIs" dxfId="36" priority="34" stopIfTrue="1" operator="between">
      <formula>10</formula>
      <formula>14.99</formula>
    </cfRule>
    <cfRule type="cellIs" dxfId="35" priority="35" stopIfTrue="1" operator="greaterThan">
      <formula>15</formula>
    </cfRule>
  </conditionalFormatting>
  <conditionalFormatting sqref="R43:R46">
    <cfRule type="cellIs" dxfId="34" priority="30" stopIfTrue="1" operator="between">
      <formula>0.1</formula>
      <formula>9.99</formula>
    </cfRule>
    <cfRule type="cellIs" dxfId="33" priority="31" stopIfTrue="1" operator="between">
      <formula>10</formula>
      <formula>14.99</formula>
    </cfRule>
    <cfRule type="cellIs" dxfId="32" priority="32" stopIfTrue="1" operator="greaterThan">
      <formula>15</formula>
    </cfRule>
  </conditionalFormatting>
  <conditionalFormatting sqref="R49:R52">
    <cfRule type="cellIs" dxfId="31" priority="27" stopIfTrue="1" operator="between">
      <formula>0.1</formula>
      <formula>9.99</formula>
    </cfRule>
    <cfRule type="cellIs" dxfId="30" priority="28" stopIfTrue="1" operator="between">
      <formula>10</formula>
      <formula>14.99</formula>
    </cfRule>
    <cfRule type="cellIs" dxfId="29" priority="29" stopIfTrue="1" operator="greaterThan">
      <formula>15</formula>
    </cfRule>
  </conditionalFormatting>
  <conditionalFormatting sqref="R55:R58">
    <cfRule type="cellIs" dxfId="28" priority="24" stopIfTrue="1" operator="between">
      <formula>0.1</formula>
      <formula>9.99</formula>
    </cfRule>
    <cfRule type="cellIs" dxfId="27" priority="25" stopIfTrue="1" operator="between">
      <formula>10</formula>
      <formula>14.99</formula>
    </cfRule>
    <cfRule type="cellIs" dxfId="26" priority="26" stopIfTrue="1" operator="greaterThan">
      <formula>15</formula>
    </cfRule>
  </conditionalFormatting>
  <conditionalFormatting sqref="R61:R64">
    <cfRule type="cellIs" dxfId="25" priority="21" stopIfTrue="1" operator="between">
      <formula>0.1</formula>
      <formula>9.99</formula>
    </cfRule>
    <cfRule type="cellIs" dxfId="24" priority="22" stopIfTrue="1" operator="between">
      <formula>10</formula>
      <formula>14.99</formula>
    </cfRule>
    <cfRule type="cellIs" dxfId="23" priority="23" stopIfTrue="1" operator="greaterThan">
      <formula>15</formula>
    </cfRule>
  </conditionalFormatting>
  <conditionalFormatting sqref="C6">
    <cfRule type="expression" dxfId="22" priority="19">
      <formula>C7="g"</formula>
    </cfRule>
    <cfRule type="expression" dxfId="21" priority="20">
      <formula>C7="f"</formula>
    </cfRule>
  </conditionalFormatting>
  <conditionalFormatting sqref="C12">
    <cfRule type="expression" dxfId="20" priority="17">
      <formula>C13="g"</formula>
    </cfRule>
    <cfRule type="expression" dxfId="19" priority="18">
      <formula>C13="f"</formula>
    </cfRule>
  </conditionalFormatting>
  <conditionalFormatting sqref="C18">
    <cfRule type="expression" dxfId="18" priority="15">
      <formula>C19="g"</formula>
    </cfRule>
    <cfRule type="expression" dxfId="17" priority="16">
      <formula>C19="f"</formula>
    </cfRule>
  </conditionalFormatting>
  <conditionalFormatting sqref="C24">
    <cfRule type="expression" dxfId="16" priority="13">
      <formula>C25="g"</formula>
    </cfRule>
    <cfRule type="expression" dxfId="15" priority="14">
      <formula>C25="f"</formula>
    </cfRule>
  </conditionalFormatting>
  <conditionalFormatting sqref="C30">
    <cfRule type="expression" dxfId="14" priority="11">
      <formula>C31="g"</formula>
    </cfRule>
    <cfRule type="expression" dxfId="13" priority="12">
      <formula>C31="f"</formula>
    </cfRule>
  </conditionalFormatting>
  <conditionalFormatting sqref="C36">
    <cfRule type="expression" dxfId="12" priority="9">
      <formula>C37="g"</formula>
    </cfRule>
    <cfRule type="expression" dxfId="11" priority="10">
      <formula>C37="f"</formula>
    </cfRule>
  </conditionalFormatting>
  <conditionalFormatting sqref="C42">
    <cfRule type="expression" dxfId="10" priority="7">
      <formula>C43="g"</formula>
    </cfRule>
    <cfRule type="expression" dxfId="9" priority="8">
      <formula>C43="f"</formula>
    </cfRule>
  </conditionalFormatting>
  <conditionalFormatting sqref="C48">
    <cfRule type="expression" dxfId="8" priority="5">
      <formula>C49="g"</formula>
    </cfRule>
    <cfRule type="expression" dxfId="7" priority="6">
      <formula>C49="f"</formula>
    </cfRule>
  </conditionalFormatting>
  <conditionalFormatting sqref="C54">
    <cfRule type="expression" dxfId="6" priority="3">
      <formula>C55="g"</formula>
    </cfRule>
    <cfRule type="expression" dxfId="5" priority="4">
      <formula>C55="f"</formula>
    </cfRule>
  </conditionalFormatting>
  <conditionalFormatting sqref="C60">
    <cfRule type="expression" dxfId="4" priority="1">
      <formula>C61="g"</formula>
    </cfRule>
    <cfRule type="expression" dxfId="3" priority="2">
      <formula>C61="f"</formula>
    </cfRule>
  </conditionalFormatting>
  <conditionalFormatting sqref="R7:R10">
    <cfRule type="cellIs" dxfId="2" priority="59" stopIfTrue="1" operator="greaterThan">
      <formula>15</formula>
    </cfRule>
    <cfRule type="cellIs" dxfId="1" priority="58" stopIfTrue="1" operator="between">
      <formula>10</formula>
      <formula>14.99</formula>
    </cfRule>
    <cfRule type="cellIs" dxfId="0" priority="57" stopIfTrue="1" operator="between">
      <formula>0.1</formula>
      <formula>9.99</formula>
    </cfRule>
  </conditionalFormatting>
  <dataValidations count="2">
    <dataValidation type="list" allowBlank="1" showInputMessage="1" showErrorMessage="1" sqref="C7:C10 C19:C22 C13:C16 C55:C58 C25:C28 C31:C34 C37:C40 C43:C46 C49:C52 C61:C64">
      <formula1>$R$79:$R$80</formula1>
    </dataValidation>
    <dataValidation type="list" allowBlank="1" showInputMessage="1" sqref="F4">
      <formula1>$R$82:$R$117</formula1>
    </dataValidation>
  </dataValidations>
  <printOptions horizontalCentered="1" verticalCentered="1"/>
  <pageMargins left="0.18" right="0.46" top="0.31" bottom="0" header="0" footer="0"/>
  <pageSetup paperSize="9" scale="97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5"/>
  <sheetViews>
    <sheetView zoomScaleNormal="100" workbookViewId="0">
      <selection activeCell="G31" sqref="G31"/>
    </sheetView>
  </sheetViews>
  <sheetFormatPr baseColWidth="10" defaultRowHeight="12.75" x14ac:dyDescent="0.2"/>
  <cols>
    <col min="9" max="9" width="18.42578125" customWidth="1"/>
  </cols>
  <sheetData>
    <row r="1" spans="1:10" x14ac:dyDescent="0.2">
      <c r="A1" s="157" t="s">
        <v>61</v>
      </c>
      <c r="B1" s="157"/>
      <c r="C1" s="157"/>
      <c r="D1" s="80"/>
      <c r="E1" s="157" t="s">
        <v>62</v>
      </c>
      <c r="F1" s="157"/>
      <c r="G1" s="157"/>
      <c r="H1" s="81"/>
      <c r="I1" s="158" t="s">
        <v>63</v>
      </c>
      <c r="J1" s="159"/>
    </row>
    <row r="2" spans="1:10" ht="15" x14ac:dyDescent="0.2">
      <c r="A2" s="82" t="s">
        <v>64</v>
      </c>
      <c r="B2" s="83" t="s">
        <v>64</v>
      </c>
      <c r="C2" s="84" t="s">
        <v>65</v>
      </c>
      <c r="D2" s="80"/>
      <c r="E2" s="82" t="s">
        <v>64</v>
      </c>
      <c r="F2" s="83" t="s">
        <v>64</v>
      </c>
      <c r="G2" s="84" t="s">
        <v>65</v>
      </c>
      <c r="H2" s="85"/>
      <c r="I2" s="86" t="s">
        <v>66</v>
      </c>
      <c r="J2" s="87" t="s">
        <v>65</v>
      </c>
    </row>
    <row r="3" spans="1:10" ht="15" x14ac:dyDescent="0.2">
      <c r="A3" s="82" t="s">
        <v>67</v>
      </c>
      <c r="B3" s="83" t="s">
        <v>68</v>
      </c>
      <c r="C3" s="84" t="s">
        <v>69</v>
      </c>
      <c r="D3" s="80"/>
      <c r="E3" s="82" t="s">
        <v>67</v>
      </c>
      <c r="F3" s="83" t="s">
        <v>68</v>
      </c>
      <c r="G3" s="84" t="s">
        <v>69</v>
      </c>
      <c r="H3" s="85"/>
      <c r="I3" s="86" t="s">
        <v>70</v>
      </c>
      <c r="J3" s="87" t="s">
        <v>71</v>
      </c>
    </row>
    <row r="4" spans="1:10" ht="15" x14ac:dyDescent="0.2">
      <c r="A4" s="82">
        <v>0</v>
      </c>
      <c r="B4" s="83">
        <v>0</v>
      </c>
      <c r="C4" s="84">
        <v>5</v>
      </c>
      <c r="D4" s="80"/>
      <c r="E4" s="82">
        <v>0</v>
      </c>
      <c r="F4" s="83">
        <v>0</v>
      </c>
      <c r="G4" s="84">
        <v>5</v>
      </c>
      <c r="H4" s="88"/>
      <c r="I4" s="89">
        <v>-100</v>
      </c>
      <c r="J4" s="90">
        <v>5</v>
      </c>
    </row>
    <row r="5" spans="1:10" ht="15" x14ac:dyDescent="0.2">
      <c r="A5" s="82">
        <v>8</v>
      </c>
      <c r="B5" s="83">
        <v>6.6</v>
      </c>
      <c r="C5" s="84">
        <v>5</v>
      </c>
      <c r="D5" s="80"/>
      <c r="E5" s="82">
        <v>65</v>
      </c>
      <c r="F5" s="83">
        <v>54.6</v>
      </c>
      <c r="G5" s="84">
        <v>5</v>
      </c>
      <c r="H5" s="88"/>
      <c r="I5" s="89">
        <v>-2</v>
      </c>
      <c r="J5" s="90">
        <v>5</v>
      </c>
    </row>
    <row r="6" spans="1:10" ht="15" x14ac:dyDescent="0.2">
      <c r="A6" s="82">
        <v>8.1</v>
      </c>
      <c r="B6" s="83">
        <v>6.7</v>
      </c>
      <c r="C6" s="84">
        <v>4.8</v>
      </c>
      <c r="D6" s="80"/>
      <c r="E6" s="82">
        <v>65.599999999999994</v>
      </c>
      <c r="F6" s="83">
        <v>55.2</v>
      </c>
      <c r="G6" s="84">
        <v>4.8</v>
      </c>
      <c r="H6" s="88"/>
      <c r="I6" s="89">
        <v>-1.8</v>
      </c>
      <c r="J6" s="90">
        <v>4.5</v>
      </c>
    </row>
    <row r="7" spans="1:10" ht="15" x14ac:dyDescent="0.2">
      <c r="A7" s="82">
        <v>8.1999999999999993</v>
      </c>
      <c r="B7" s="83">
        <v>6.8</v>
      </c>
      <c r="C7" s="84">
        <v>4.5</v>
      </c>
      <c r="D7" s="80"/>
      <c r="E7" s="82">
        <v>66.2</v>
      </c>
      <c r="F7" s="83">
        <v>55.8</v>
      </c>
      <c r="G7" s="84">
        <v>4.5</v>
      </c>
      <c r="H7" s="88"/>
      <c r="I7" s="91">
        <v>-1.61</v>
      </c>
      <c r="J7" s="27">
        <v>4.5</v>
      </c>
    </row>
    <row r="8" spans="1:10" ht="15" x14ac:dyDescent="0.2">
      <c r="A8" s="82">
        <v>8.3000000000000007</v>
      </c>
      <c r="B8" s="83">
        <v>6.9</v>
      </c>
      <c r="C8" s="84">
        <v>4.3</v>
      </c>
      <c r="D8" s="80"/>
      <c r="E8" s="82">
        <v>66.8</v>
      </c>
      <c r="F8" s="83">
        <v>56.4</v>
      </c>
      <c r="G8" s="84">
        <v>4.3</v>
      </c>
      <c r="H8" s="88"/>
      <c r="I8" s="89">
        <v>-1.6</v>
      </c>
      <c r="J8" s="90">
        <v>4</v>
      </c>
    </row>
    <row r="9" spans="1:10" ht="15" x14ac:dyDescent="0.2">
      <c r="A9" s="82">
        <v>8.4</v>
      </c>
      <c r="B9" s="83">
        <v>7</v>
      </c>
      <c r="C9" s="84">
        <v>4</v>
      </c>
      <c r="D9" s="80"/>
      <c r="E9" s="82">
        <v>67.400000000000006</v>
      </c>
      <c r="F9" s="83">
        <v>57</v>
      </c>
      <c r="G9" s="84">
        <v>4</v>
      </c>
      <c r="H9" s="88"/>
      <c r="I9" s="91">
        <v>-1.51</v>
      </c>
      <c r="J9" s="27">
        <v>4</v>
      </c>
    </row>
    <row r="10" spans="1:10" ht="15" x14ac:dyDescent="0.2">
      <c r="A10" s="82">
        <v>8.5</v>
      </c>
      <c r="B10" s="83">
        <v>7.1</v>
      </c>
      <c r="C10" s="84">
        <v>3.8</v>
      </c>
      <c r="D10" s="80"/>
      <c r="E10" s="82">
        <v>68</v>
      </c>
      <c r="F10" s="83">
        <v>57.6</v>
      </c>
      <c r="G10" s="84">
        <v>3.8</v>
      </c>
      <c r="H10" s="88"/>
      <c r="I10" s="89">
        <v>-1.5</v>
      </c>
      <c r="J10" s="90">
        <v>3.5</v>
      </c>
    </row>
    <row r="11" spans="1:10" ht="15" x14ac:dyDescent="0.2">
      <c r="A11" s="82">
        <v>8.6</v>
      </c>
      <c r="B11" s="83">
        <v>7.2</v>
      </c>
      <c r="C11" s="84">
        <v>3.5</v>
      </c>
      <c r="D11" s="80"/>
      <c r="E11" s="82">
        <v>68.599999999999994</v>
      </c>
      <c r="F11" s="83">
        <v>58.2</v>
      </c>
      <c r="G11" s="84">
        <v>3.5</v>
      </c>
      <c r="H11" s="88"/>
      <c r="I11" s="91">
        <v>-1.31</v>
      </c>
      <c r="J11" s="27">
        <v>3.5</v>
      </c>
    </row>
    <row r="12" spans="1:10" ht="15" x14ac:dyDescent="0.2">
      <c r="A12" s="82">
        <v>8.6999999999999993</v>
      </c>
      <c r="B12" s="83">
        <v>7.3</v>
      </c>
      <c r="C12" s="84">
        <v>3.3</v>
      </c>
      <c r="D12" s="80"/>
      <c r="E12" s="82">
        <v>69.2</v>
      </c>
      <c r="F12" s="83">
        <v>58.6</v>
      </c>
      <c r="G12" s="84">
        <v>3.3</v>
      </c>
      <c r="H12" s="88"/>
      <c r="I12" s="89">
        <v>-1.3</v>
      </c>
      <c r="J12" s="90">
        <v>3</v>
      </c>
    </row>
    <row r="13" spans="1:10" ht="15" x14ac:dyDescent="0.2">
      <c r="A13" s="82">
        <v>8.8000000000000007</v>
      </c>
      <c r="B13" s="83">
        <v>7.4</v>
      </c>
      <c r="C13" s="84">
        <v>3</v>
      </c>
      <c r="D13" s="80"/>
      <c r="E13" s="82">
        <v>69.8</v>
      </c>
      <c r="F13" s="83">
        <v>59</v>
      </c>
      <c r="G13" s="84">
        <v>3</v>
      </c>
      <c r="H13" s="88"/>
      <c r="I13" s="91">
        <v>-1.01</v>
      </c>
      <c r="J13" s="27">
        <v>3</v>
      </c>
    </row>
    <row r="14" spans="1:10" ht="15" x14ac:dyDescent="0.2">
      <c r="A14" s="82">
        <v>8.9</v>
      </c>
      <c r="B14" s="83">
        <v>7.5</v>
      </c>
      <c r="C14" s="84">
        <v>2.8</v>
      </c>
      <c r="D14" s="80"/>
      <c r="E14" s="82">
        <v>70.400000000000006</v>
      </c>
      <c r="F14" s="83">
        <v>59.4</v>
      </c>
      <c r="G14" s="84">
        <v>2.8</v>
      </c>
      <c r="H14" s="88"/>
      <c r="I14" s="89">
        <v>-1</v>
      </c>
      <c r="J14" s="90">
        <v>2.5</v>
      </c>
    </row>
    <row r="15" spans="1:10" ht="15" x14ac:dyDescent="0.2">
      <c r="A15" s="82">
        <v>9</v>
      </c>
      <c r="B15" s="83">
        <v>7.6</v>
      </c>
      <c r="C15" s="84">
        <v>2.5</v>
      </c>
      <c r="D15" s="80"/>
      <c r="E15" s="82">
        <v>71</v>
      </c>
      <c r="F15" s="83">
        <v>59.8</v>
      </c>
      <c r="G15" s="84">
        <v>2.5</v>
      </c>
      <c r="H15" s="88"/>
      <c r="I15" s="91">
        <v>-0.81</v>
      </c>
      <c r="J15" s="27">
        <v>2.5</v>
      </c>
    </row>
    <row r="16" spans="1:10" ht="15" x14ac:dyDescent="0.2">
      <c r="A16" s="82">
        <v>9.1</v>
      </c>
      <c r="B16" s="83">
        <v>7.7</v>
      </c>
      <c r="C16" s="84">
        <v>2.2999999999999998</v>
      </c>
      <c r="D16" s="80"/>
      <c r="E16" s="82">
        <v>71.599999999999994</v>
      </c>
      <c r="F16" s="83">
        <v>60.2</v>
      </c>
      <c r="G16" s="84">
        <v>2.2999999999999998</v>
      </c>
      <c r="H16" s="92"/>
      <c r="I16" s="89">
        <v>-0.8</v>
      </c>
      <c r="J16" s="90">
        <v>2</v>
      </c>
    </row>
    <row r="17" spans="1:10" ht="15" x14ac:dyDescent="0.2">
      <c r="A17" s="82">
        <v>9.1999999999999993</v>
      </c>
      <c r="B17" s="83">
        <v>7.8</v>
      </c>
      <c r="C17" s="84">
        <v>2</v>
      </c>
      <c r="D17" s="80"/>
      <c r="E17" s="82">
        <v>72.2</v>
      </c>
      <c r="F17" s="83">
        <v>60.6</v>
      </c>
      <c r="G17" s="84">
        <v>2</v>
      </c>
      <c r="H17" s="92"/>
      <c r="I17" s="91">
        <v>-0.41</v>
      </c>
      <c r="J17" s="27">
        <v>2</v>
      </c>
    </row>
    <row r="18" spans="1:10" ht="15" x14ac:dyDescent="0.2">
      <c r="A18" s="82">
        <v>9.3000000000000007</v>
      </c>
      <c r="B18" s="83">
        <v>7.9</v>
      </c>
      <c r="C18" s="84">
        <v>1.8</v>
      </c>
      <c r="D18" s="80"/>
      <c r="E18" s="82">
        <v>72.8</v>
      </c>
      <c r="F18" s="83">
        <v>61</v>
      </c>
      <c r="G18" s="84">
        <v>1.8</v>
      </c>
      <c r="H18" s="92"/>
      <c r="I18" s="89">
        <v>-0.4</v>
      </c>
      <c r="J18" s="90">
        <v>1.5</v>
      </c>
    </row>
    <row r="19" spans="1:10" ht="15" x14ac:dyDescent="0.2">
      <c r="A19" s="82">
        <v>9.4</v>
      </c>
      <c r="B19" s="83">
        <v>8</v>
      </c>
      <c r="C19" s="84">
        <v>1.5</v>
      </c>
      <c r="D19" s="80"/>
      <c r="E19" s="82">
        <v>73.400000000000006</v>
      </c>
      <c r="F19" s="83">
        <v>61.4</v>
      </c>
      <c r="G19" s="84">
        <v>1.5</v>
      </c>
      <c r="H19" s="92"/>
      <c r="I19" s="91">
        <v>-0.01</v>
      </c>
      <c r="J19" s="27">
        <v>1.5</v>
      </c>
    </row>
    <row r="20" spans="1:10" ht="15" x14ac:dyDescent="0.2">
      <c r="A20" s="82">
        <v>9.5</v>
      </c>
      <c r="B20" s="83">
        <v>8.1</v>
      </c>
      <c r="C20" s="84">
        <v>1.3</v>
      </c>
      <c r="D20" s="80"/>
      <c r="E20" s="82">
        <v>74</v>
      </c>
      <c r="F20" s="83">
        <v>61.8</v>
      </c>
      <c r="G20" s="84">
        <v>1.3</v>
      </c>
      <c r="H20" s="92"/>
      <c r="I20" s="89">
        <v>0</v>
      </c>
      <c r="J20" s="90">
        <v>1</v>
      </c>
    </row>
    <row r="21" spans="1:10" ht="15" x14ac:dyDescent="0.2">
      <c r="A21" s="82">
        <v>9.6</v>
      </c>
      <c r="B21" s="83">
        <v>8.3000000000000007</v>
      </c>
      <c r="C21" s="84">
        <v>1</v>
      </c>
      <c r="D21" s="80"/>
      <c r="E21" s="82">
        <v>74.599999999999994</v>
      </c>
      <c r="F21" s="83">
        <v>62.2</v>
      </c>
      <c r="G21" s="84">
        <v>1</v>
      </c>
      <c r="H21" s="92"/>
      <c r="I21" s="91">
        <v>0.39</v>
      </c>
      <c r="J21" s="27">
        <v>1</v>
      </c>
    </row>
    <row r="22" spans="1:10" ht="15" x14ac:dyDescent="0.2">
      <c r="A22" s="82">
        <v>9.8000000000000007</v>
      </c>
      <c r="B22" s="83">
        <v>8.6</v>
      </c>
      <c r="C22" s="84">
        <v>0.8</v>
      </c>
      <c r="D22" s="80"/>
      <c r="E22" s="82">
        <v>75.2</v>
      </c>
      <c r="F22" s="83">
        <v>62.6</v>
      </c>
      <c r="G22" s="84">
        <v>0.8</v>
      </c>
      <c r="H22" s="92"/>
      <c r="I22" s="89">
        <v>0.4</v>
      </c>
      <c r="J22" s="90">
        <v>0.5</v>
      </c>
    </row>
    <row r="23" spans="1:10" ht="15" x14ac:dyDescent="0.2">
      <c r="A23" s="82">
        <v>10.199999999999999</v>
      </c>
      <c r="B23" s="83">
        <v>9</v>
      </c>
      <c r="C23" s="84">
        <v>0.5</v>
      </c>
      <c r="D23" s="80"/>
      <c r="E23" s="82">
        <v>75.8</v>
      </c>
      <c r="F23" s="83">
        <v>63</v>
      </c>
      <c r="G23" s="84">
        <v>0.5</v>
      </c>
      <c r="H23" s="92"/>
      <c r="I23" s="91">
        <v>0.79</v>
      </c>
      <c r="J23" s="27">
        <v>0.5</v>
      </c>
    </row>
    <row r="24" spans="1:10" ht="15" x14ac:dyDescent="0.2">
      <c r="A24" s="82">
        <v>10.5</v>
      </c>
      <c r="B24" s="83">
        <v>9.5</v>
      </c>
      <c r="C24" s="84">
        <v>0.3</v>
      </c>
      <c r="D24" s="80"/>
      <c r="E24" s="82">
        <v>76.400000000000006</v>
      </c>
      <c r="F24" s="83">
        <v>63.4</v>
      </c>
      <c r="G24" s="84">
        <v>0.3</v>
      </c>
      <c r="H24" s="92"/>
      <c r="I24" s="89">
        <v>0.8</v>
      </c>
      <c r="J24" s="90">
        <v>0</v>
      </c>
    </row>
    <row r="25" spans="1:10" ht="15" x14ac:dyDescent="0.2">
      <c r="A25" s="82">
        <v>11</v>
      </c>
      <c r="B25" s="83">
        <v>9.9</v>
      </c>
      <c r="C25" s="84">
        <v>0</v>
      </c>
      <c r="D25" s="80"/>
      <c r="E25" s="82">
        <v>77</v>
      </c>
      <c r="F25" s="83">
        <v>63.8</v>
      </c>
      <c r="G25" s="84">
        <v>0</v>
      </c>
      <c r="H25" s="92"/>
      <c r="I25" s="89">
        <v>100</v>
      </c>
      <c r="J25" s="90">
        <v>0</v>
      </c>
    </row>
    <row r="26" spans="1:10" ht="15" x14ac:dyDescent="0.2">
      <c r="A26" s="93"/>
      <c r="B26" s="93"/>
      <c r="C26" s="93"/>
      <c r="D26" s="94"/>
      <c r="E26" s="93"/>
      <c r="F26" s="93"/>
      <c r="G26" s="93"/>
      <c r="H26" s="92"/>
      <c r="I26" s="93"/>
      <c r="J26" s="93"/>
    </row>
    <row r="27" spans="1:10" ht="15" x14ac:dyDescent="0.2">
      <c r="A27" s="93"/>
      <c r="B27" s="93"/>
      <c r="C27" s="93"/>
      <c r="D27" s="94"/>
      <c r="E27" s="93"/>
      <c r="F27" s="93"/>
      <c r="G27" s="93"/>
      <c r="H27" s="92"/>
      <c r="I27" s="93"/>
      <c r="J27" s="93"/>
    </row>
    <row r="28" spans="1:10" ht="15" x14ac:dyDescent="0.2">
      <c r="A28" s="93"/>
      <c r="B28" s="93"/>
      <c r="C28" s="93"/>
      <c r="D28" s="94"/>
      <c r="E28" s="93"/>
      <c r="F28" s="93"/>
      <c r="G28" s="93"/>
      <c r="H28" s="92"/>
      <c r="I28" s="93"/>
      <c r="J28" s="93"/>
    </row>
    <row r="29" spans="1:10" ht="15" x14ac:dyDescent="0.2">
      <c r="A29" s="93"/>
      <c r="B29" s="93"/>
      <c r="C29" s="93"/>
      <c r="D29" s="94"/>
      <c r="E29" s="93"/>
      <c r="F29" s="93"/>
      <c r="G29" s="93"/>
      <c r="H29" s="92"/>
      <c r="I29" s="93"/>
      <c r="J29" s="93"/>
    </row>
    <row r="30" spans="1:10" ht="15" x14ac:dyDescent="0.2">
      <c r="A30" s="93"/>
      <c r="B30" s="93"/>
      <c r="C30" s="93"/>
      <c r="D30" s="94"/>
      <c r="E30" s="93"/>
      <c r="F30" s="93"/>
      <c r="G30" s="93"/>
      <c r="H30" s="92"/>
      <c r="I30" s="93"/>
      <c r="J30" s="93"/>
    </row>
    <row r="31" spans="1:10" ht="15" x14ac:dyDescent="0.2">
      <c r="A31" s="93"/>
      <c r="B31" s="93"/>
      <c r="C31" s="93"/>
      <c r="D31" s="94"/>
      <c r="E31" s="93"/>
      <c r="F31" s="93"/>
      <c r="G31" s="93"/>
      <c r="H31" s="92"/>
      <c r="I31" s="93"/>
      <c r="J31" s="93"/>
    </row>
    <row r="32" spans="1:10" ht="15" x14ac:dyDescent="0.2">
      <c r="A32" s="93"/>
      <c r="B32" s="93"/>
      <c r="C32" s="93"/>
      <c r="D32" s="94"/>
      <c r="E32" s="93"/>
      <c r="F32" s="93"/>
      <c r="G32" s="93"/>
      <c r="H32" s="92"/>
      <c r="I32" s="93"/>
      <c r="J32" s="93"/>
    </row>
    <row r="33" spans="1:10" ht="15" x14ac:dyDescent="0.2">
      <c r="A33" s="93"/>
      <c r="B33" s="93"/>
      <c r="C33" s="93"/>
      <c r="D33" s="94"/>
      <c r="E33" s="93"/>
      <c r="F33" s="93"/>
      <c r="G33" s="93"/>
      <c r="H33" s="92"/>
      <c r="I33" s="93"/>
      <c r="J33" s="93"/>
    </row>
    <row r="34" spans="1:10" ht="15" x14ac:dyDescent="0.2">
      <c r="A34" s="93"/>
      <c r="B34" s="93"/>
      <c r="C34" s="93"/>
      <c r="D34" s="94"/>
      <c r="E34" s="93"/>
      <c r="F34" s="93"/>
      <c r="G34" s="93"/>
      <c r="H34" s="92"/>
      <c r="I34" s="93"/>
      <c r="J34" s="93"/>
    </row>
    <row r="35" spans="1:10" ht="15" x14ac:dyDescent="0.2">
      <c r="A35" s="93"/>
      <c r="B35" s="93"/>
      <c r="C35" s="93"/>
      <c r="D35" s="94"/>
      <c r="E35" s="93"/>
      <c r="F35" s="93"/>
      <c r="G35" s="93"/>
      <c r="H35" s="92"/>
      <c r="I35" s="93"/>
      <c r="J35" s="93"/>
    </row>
  </sheetData>
  <mergeCells count="3">
    <mergeCell ref="A1:C1"/>
    <mergeCell ref="E1:G1"/>
    <mergeCell ref="I1:J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BAC GT</vt:lpstr>
      <vt:lpstr>BEP CCF</vt:lpstr>
      <vt:lpstr>T.Bac Pro</vt:lpstr>
      <vt:lpstr>Feuil1</vt:lpstr>
    </vt:vector>
  </TitlesOfParts>
  <Company>EDUCATION NATIONALE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Rollins Steven</cp:lastModifiedBy>
  <cp:lastPrinted>2012-10-21T10:24:32Z</cp:lastPrinted>
  <dcterms:created xsi:type="dcterms:W3CDTF">2005-12-10T06:59:54Z</dcterms:created>
  <dcterms:modified xsi:type="dcterms:W3CDTF">2018-11-12T19:58:48Z</dcterms:modified>
</cp:coreProperties>
</file>